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vsd" ContentType="application/vnd.visio"/>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defaultThemeVersion="124226"/>
  <mc:AlternateContent xmlns:mc="http://schemas.openxmlformats.org/markup-compatibility/2006">
    <mc:Choice Requires="x15">
      <x15ac:absPath xmlns:x15ac="http://schemas.microsoft.com/office/spreadsheetml/2010/11/ac" url="https://saeinternational-my.sharepoint.com/personal/mtallman_sae_org/Documents/Desktop/WIPs/J1979DA/"/>
    </mc:Choice>
  </mc:AlternateContent>
  <xr:revisionPtr revIDLastSave="0" documentId="8_{3F04DFDC-2663-4945-97AF-939A1051D228}" xr6:coauthVersionLast="47" xr6:coauthVersionMax="47" xr10:uidLastSave="{00000000-0000-0000-0000-000000000000}"/>
  <bookViews>
    <workbookView xWindow="3375" yWindow="1455" windowWidth="24315" windowHeight="12945" tabRatio="1000" firstSheet="2" activeTab="7" xr2:uid="{00000000-000D-0000-FFFF-FFFF00000000}"/>
  </bookViews>
  <sheets>
    <sheet name="Definitions" sheetId="13" r:id="rId1"/>
    <sheet name="Annex A - Supported IDs" sheetId="8" r:id="rId2"/>
    <sheet name="Annex B - Parameter IDs" sheetId="1" r:id="rId3"/>
    <sheet name="Annex C - Test IDs" sheetId="2" r:id="rId4"/>
    <sheet name="Annex D - Monitor IDs" sheetId="3" r:id="rId5"/>
    <sheet name="Annex E - Units and Scaling" sheetId="7" r:id="rId6"/>
    <sheet name="Annex F - Test-Routine IDs" sheetId="4" r:id="rId7"/>
    <sheet name="Annex G - InfoType IDs" sheetId="5" r:id="rId8"/>
    <sheet name="Annex H - NOx Binning Structure" sheetId="17" r:id="rId9"/>
    <sheet name="Annex I - Extended Data Items" sheetId="18" r:id="rId10"/>
    <sheet name="Annex J - ZEV Guidance" sheetId="22" r:id="rId11"/>
    <sheet name="Readiness Group Identifier" sheetId="20" r:id="rId12"/>
    <sheet name="DTC SeverityClass" sheetId="19" r:id="rId13"/>
    <sheet name="Data B for PID $06 to $09" sheetId="10" r:id="rId14"/>
    <sheet name="Usage Notes" sheetId="12" r:id="rId15"/>
    <sheet name="PKE Calc" sheetId="11" r:id="rId16"/>
    <sheet name="EOE Calc" sheetId="14" r:id="rId17"/>
    <sheet name="IM Readiness" sheetId="15" r:id="rId18"/>
    <sheet name="Monitor Activity Ratio" sheetId="21" r:id="rId19"/>
    <sheet name="CombineEvents" sheetId="24" r:id="rId20"/>
    <sheet name="Sheet3" sheetId="25" r:id="rId21"/>
    <sheet name="Sheet1" sheetId="23" r:id="rId22"/>
  </sheets>
  <definedNames>
    <definedName name="_xlnm._FilterDatabase" localSheetId="2" hidden="1">'Annex B - Parameter IDs'!$A$1:$AK$1855</definedName>
    <definedName name="_xlnm._FilterDatabase" localSheetId="5" hidden="1">'Annex E - Units and Scaling'!$B$2:$AW$598</definedName>
    <definedName name="_xlnm._FilterDatabase" localSheetId="7" hidden="1">'Annex G - InfoType IDs'!$A$1:$U$525</definedName>
    <definedName name="_Ref135208233" localSheetId="0">Definitions!$D$46</definedName>
    <definedName name="_Ref61677636" localSheetId="0">Definitions!#REF!</definedName>
    <definedName name="_Toc427156550" localSheetId="14">'Usage Notes'!$A$2</definedName>
    <definedName name="_Toc427156551" localSheetId="14">'Usage Notes'!$A$14</definedName>
    <definedName name="_Toc427156552" localSheetId="14">'Usage Notes'!$A$25</definedName>
    <definedName name="_Toc427156553" localSheetId="14">'Usage Notes'!$A$89</definedName>
    <definedName name="_Toc427156554" localSheetId="14">'Usage Notes'!$A$93</definedName>
    <definedName name="_Toc427156555" localSheetId="14">'Usage Notes'!$A$96</definedName>
    <definedName name="_Toc427156556" localSheetId="14">'Usage Notes'!$A$99</definedName>
    <definedName name="_Toc427156557" localSheetId="14">'Usage Notes'!$A$110</definedName>
    <definedName name="_Toc427156558" localSheetId="14">'Usage Notes'!$A$144</definedName>
    <definedName name="_Toc427156559" localSheetId="14">'Usage Notes'!$A$153</definedName>
    <definedName name="_Toc90447598" localSheetId="0">Definitions!$A$3</definedName>
    <definedName name="_Toc90447599" localSheetId="0">Definitions!$A$11</definedName>
    <definedName name="_xlnm.Print_Area" localSheetId="2">'Annex B - Parameter IDs'!$A$1:$AD$842</definedName>
    <definedName name="_xlnm.Print_Area" localSheetId="3">'Annex C - Test IDs'!$A$4:$E$28</definedName>
    <definedName name="_xlnm.Print_Area" localSheetId="4">'Annex D - Monitor IDs'!$A$1:$C$124</definedName>
    <definedName name="_xlnm.Print_Area" localSheetId="7">'Annex G - InfoType IDs'!$B$1:$U$89</definedName>
    <definedName name="_xlnm.Print_Area" localSheetId="13">'Data B for PID $06 to $09'!$A$1:$N$27</definedName>
    <definedName name="_xlnm.Print_Titles" localSheetId="2">'Annex B - Parameter IDs'!$1:$1</definedName>
    <definedName name="_xlnm.Print_Titles" localSheetId="3">'Annex C - Test IDs'!$4:$4</definedName>
    <definedName name="_xlnm.Print_Titles" localSheetId="4">'Annex D - Monitor IDs'!$1:$1</definedName>
    <definedName name="_xlnm.Print_Titles" localSheetId="7">'Annex G - InfoType IDs'!$1:$1</definedName>
    <definedName name="Z_27E67876_4B69_4320_A405_54336E454371_.wvu.FilterData" localSheetId="2" hidden="1">'Annex B - Parameter IDs'!$A$1:$AD$842</definedName>
    <definedName name="Z_5F452B13_A369_42A4_9CF3_F2A6C45D1442_.wvu.FilterData" localSheetId="2" hidden="1">'Annex B - Parameter IDs'!$A$1:$AD$842</definedName>
    <definedName name="Z_5F452B13_A369_42A4_9CF3_F2A6C45D1442_.wvu.PrintArea" localSheetId="3" hidden="1">'Annex C - Test IDs'!$A$4:$E$28</definedName>
    <definedName name="Z_5F452B13_A369_42A4_9CF3_F2A6C45D1442_.wvu.PrintArea" localSheetId="4" hidden="1">'Annex D - Monitor IDs'!$A$1:$C$124</definedName>
    <definedName name="Z_5F452B13_A369_42A4_9CF3_F2A6C45D1442_.wvu.PrintArea" localSheetId="7" hidden="1">'Annex G - InfoType IDs'!$B$1:$U$89</definedName>
    <definedName name="Z_5F452B13_A369_42A4_9CF3_F2A6C45D1442_.wvu.PrintTitles" localSheetId="3" hidden="1">'Annex C - Test IDs'!$4:$4</definedName>
    <definedName name="Z_5F452B13_A369_42A4_9CF3_F2A6C45D1442_.wvu.PrintTitles" localSheetId="4" hidden="1">'Annex D - Monitor IDs'!$1:$1</definedName>
    <definedName name="Z_5F452B13_A369_42A4_9CF3_F2A6C45D1442_.wvu.PrintTitles" localSheetId="7" hidden="1">'Annex G - InfoType IDs'!$1:$1</definedName>
    <definedName name="Z_85156661_CBE0_4E0C_831A_9FC01A4A4796_.wvu.FilterData" localSheetId="2" hidden="1">'Annex B - Parameter IDs'!$A$1:$AD$842</definedName>
    <definedName name="Z_85156661_CBE0_4E0C_831A_9FC01A4A4796_.wvu.PrintArea" localSheetId="2" hidden="1">'Annex B - Parameter IDs'!$A$1:$AD$842</definedName>
    <definedName name="Z_85156661_CBE0_4E0C_831A_9FC01A4A4796_.wvu.PrintArea" localSheetId="3" hidden="1">'Annex C - Test IDs'!$A$4:$E$28</definedName>
    <definedName name="Z_85156661_CBE0_4E0C_831A_9FC01A4A4796_.wvu.PrintArea" localSheetId="4" hidden="1">'Annex D - Monitor IDs'!$A$1:$C$124</definedName>
    <definedName name="Z_85156661_CBE0_4E0C_831A_9FC01A4A4796_.wvu.PrintArea" localSheetId="7" hidden="1">'Annex G - InfoType IDs'!$B$1:$U$89</definedName>
    <definedName name="Z_85156661_CBE0_4E0C_831A_9FC01A4A4796_.wvu.PrintTitles" localSheetId="2" hidden="1">'Annex B - Parameter IDs'!$1:$1</definedName>
    <definedName name="Z_85156661_CBE0_4E0C_831A_9FC01A4A4796_.wvu.PrintTitles" localSheetId="3" hidden="1">'Annex C - Test IDs'!$4:$4</definedName>
    <definedName name="Z_85156661_CBE0_4E0C_831A_9FC01A4A4796_.wvu.PrintTitles" localSheetId="4" hidden="1">'Annex D - Monitor IDs'!$1:$1</definedName>
    <definedName name="Z_85156661_CBE0_4E0C_831A_9FC01A4A4796_.wvu.PrintTitles" localSheetId="7" hidden="1">'Annex G - InfoType IDs'!$1:$1</definedName>
  </definedNames>
  <calcPr calcId="191029"/>
  <customWorkbookViews>
    <customWorkbookView name="pbaltusi - Personal View" guid="{85156661-CBE0-4E0C-831A-9FC01A4A4796}" mergeInterval="0" personalView="1" maximized="1" windowWidth="1276" windowHeight="852" activeSheetId="8"/>
    <customWorkbookView name="Gangolf Feiter - Concepts &amp; Services Consulting - Persönliche Ansicht" guid="{5F452B13-A369-42A4-9CF3-F2A6C45D1442}" mergeInterval="0" personalView="1" maximized="1" windowWidth="1276" windowHeight="850" activeSheetId="7"/>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417" i="7" l="1"/>
  <c r="I419" i="7"/>
  <c r="I418" i="7"/>
  <c r="I416" i="7"/>
  <c r="G416" i="7"/>
  <c r="I415" i="7"/>
  <c r="F418" i="7"/>
  <c r="F553" i="7"/>
  <c r="G553" i="7" s="1"/>
  <c r="I553" i="7" s="1"/>
  <c r="F552" i="7"/>
  <c r="G552" i="7" s="1"/>
  <c r="I552" i="7" s="1"/>
  <c r="F551" i="7"/>
  <c r="G551" i="7" s="1"/>
  <c r="I551" i="7" s="1"/>
  <c r="F550" i="7"/>
  <c r="G550" i="7" s="1"/>
  <c r="I550" i="7" s="1"/>
  <c r="F549" i="7"/>
  <c r="G549" i="7" s="1"/>
  <c r="I549" i="7" s="1"/>
  <c r="F547" i="7" l="1"/>
  <c r="G547" i="7" s="1"/>
  <c r="I547" i="7" s="1"/>
  <c r="F546" i="7"/>
  <c r="G546" i="7" s="1"/>
  <c r="I546" i="7" s="1"/>
  <c r="F545" i="7"/>
  <c r="G545" i="7" s="1"/>
  <c r="I545" i="7" s="1"/>
  <c r="F544" i="7"/>
  <c r="G544" i="7" s="1"/>
  <c r="I544" i="7" s="1"/>
  <c r="F543" i="7"/>
  <c r="G543" i="7" s="1"/>
  <c r="I543" i="7" s="1"/>
  <c r="F341" i="7"/>
  <c r="G341" i="7" s="1"/>
  <c r="I341" i="7" s="1"/>
  <c r="F340" i="7"/>
  <c r="G340" i="7" s="1"/>
  <c r="I340" i="7" s="1"/>
  <c r="F339" i="7"/>
  <c r="G339" i="7" s="1"/>
  <c r="I339" i="7" s="1"/>
  <c r="F338" i="7"/>
  <c r="G338" i="7" s="1"/>
  <c r="I338" i="7" s="1"/>
  <c r="F336" i="7" l="1"/>
  <c r="G336" i="7" s="1"/>
  <c r="I336" i="7" s="1"/>
  <c r="F335" i="7"/>
  <c r="G335" i="7" s="1"/>
  <c r="I335" i="7" s="1"/>
  <c r="F334" i="7"/>
  <c r="G334" i="7" s="1"/>
  <c r="I334" i="7" s="1"/>
  <c r="F333" i="7"/>
  <c r="G333" i="7" s="1"/>
  <c r="I333" i="7" s="1"/>
  <c r="F509" i="7" l="1"/>
  <c r="G509" i="7" s="1"/>
  <c r="I509" i="7" s="1"/>
  <c r="F508" i="7"/>
  <c r="G508" i="7" s="1"/>
  <c r="I508" i="7" s="1"/>
  <c r="F507" i="7"/>
  <c r="G507" i="7" s="1"/>
  <c r="I507" i="7" s="1"/>
  <c r="F506" i="7"/>
  <c r="G506" i="7" s="1"/>
  <c r="I506" i="7" s="1"/>
  <c r="F505" i="7"/>
  <c r="G505" i="7" s="1"/>
  <c r="I505" i="7" s="1"/>
  <c r="F503" i="7" l="1"/>
  <c r="G503" i="7" s="1"/>
  <c r="I503" i="7" s="1"/>
  <c r="F502" i="7"/>
  <c r="G502" i="7" s="1"/>
  <c r="I502" i="7" s="1"/>
  <c r="F501" i="7"/>
  <c r="G501" i="7" s="1"/>
  <c r="I501" i="7" s="1"/>
  <c r="F500" i="7"/>
  <c r="G500" i="7" s="1"/>
  <c r="I500" i="7" s="1"/>
  <c r="F499" i="7"/>
  <c r="G499" i="7" s="1"/>
  <c r="I499" i="7" s="1"/>
  <c r="F445" i="7" l="1"/>
  <c r="G445" i="7" s="1"/>
  <c r="I445" i="7" s="1"/>
  <c r="F446" i="7"/>
  <c r="G446" i="7" s="1"/>
  <c r="I446" i="7" s="1"/>
  <c r="F447" i="7"/>
  <c r="G447" i="7" s="1"/>
  <c r="I447" i="7" s="1"/>
  <c r="F448" i="7"/>
  <c r="G448" i="7" s="1"/>
  <c r="I448" i="7" s="1"/>
  <c r="F331" i="7" l="1"/>
  <c r="G331" i="7" s="1"/>
  <c r="F330" i="7"/>
  <c r="G330" i="7" s="1"/>
  <c r="F329" i="7"/>
  <c r="G329" i="7" s="1"/>
  <c r="F328" i="7"/>
  <c r="G328" i="7" s="1"/>
  <c r="E6" i="14" l="1"/>
  <c r="G6" i="14" s="1"/>
  <c r="H6" i="14" s="1"/>
  <c r="I6" i="14" s="1"/>
  <c r="E7" i="14"/>
  <c r="G7" i="14" s="1"/>
  <c r="H7" i="14" s="1"/>
  <c r="E8" i="14"/>
  <c r="G8" i="14" s="1"/>
  <c r="H8" i="14" s="1"/>
  <c r="E10" i="14"/>
  <c r="G10" i="14" s="1"/>
  <c r="H10" i="14" s="1"/>
  <c r="E11" i="14"/>
  <c r="G11" i="14" s="1"/>
  <c r="H11" i="14" s="1"/>
  <c r="E12" i="14"/>
  <c r="G12" i="14" s="1"/>
  <c r="H12" i="14" s="1"/>
  <c r="E13" i="14"/>
  <c r="G13" i="14" s="1"/>
  <c r="H13" i="14" s="1"/>
  <c r="E14" i="14"/>
  <c r="G14" i="14" s="1"/>
  <c r="H14" i="14" s="1"/>
  <c r="E15" i="14"/>
  <c r="G15" i="14" s="1"/>
  <c r="H15" i="14" s="1"/>
  <c r="E16" i="14"/>
  <c r="G16" i="14" s="1"/>
  <c r="H16" i="14" s="1"/>
  <c r="E17" i="14"/>
  <c r="G17" i="14" s="1"/>
  <c r="H17" i="14" s="1"/>
  <c r="E18" i="14"/>
  <c r="G18" i="14" s="1"/>
  <c r="H18" i="14" s="1"/>
  <c r="E19" i="14"/>
  <c r="G19" i="14" s="1"/>
  <c r="H19" i="14" s="1"/>
  <c r="E20" i="14"/>
  <c r="G20" i="14" s="1"/>
  <c r="H20" i="14" s="1"/>
  <c r="E21" i="14"/>
  <c r="G21" i="14" s="1"/>
  <c r="H21" i="14" s="1"/>
  <c r="E22" i="14"/>
  <c r="G22" i="14" s="1"/>
  <c r="H22" i="14" s="1"/>
  <c r="E23" i="14"/>
  <c r="G23" i="14" s="1"/>
  <c r="H23" i="14" s="1"/>
  <c r="E24" i="14"/>
  <c r="G24" i="14" s="1"/>
  <c r="H24" i="14" s="1"/>
  <c r="E25" i="14"/>
  <c r="G25" i="14" s="1"/>
  <c r="H25" i="14" s="1"/>
  <c r="E26" i="14"/>
  <c r="G26" i="14" s="1"/>
  <c r="H26" i="14" s="1"/>
  <c r="E27" i="14"/>
  <c r="G27" i="14" s="1"/>
  <c r="H27" i="14" s="1"/>
  <c r="E28" i="14"/>
  <c r="G28" i="14" s="1"/>
  <c r="H28" i="14" s="1"/>
  <c r="E29" i="14"/>
  <c r="G29" i="14" s="1"/>
  <c r="H29" i="14" s="1"/>
  <c r="E30" i="14"/>
  <c r="G30" i="14" s="1"/>
  <c r="H30" i="14" s="1"/>
  <c r="E31" i="14"/>
  <c r="G31" i="14" s="1"/>
  <c r="H31" i="14" s="1"/>
  <c r="E32" i="14"/>
  <c r="G32" i="14" s="1"/>
  <c r="H32" i="14" s="1"/>
  <c r="E33" i="14"/>
  <c r="G33" i="14" s="1"/>
  <c r="H33" i="14" s="1"/>
  <c r="E34" i="14"/>
  <c r="G34" i="14" s="1"/>
  <c r="H34" i="14" s="1"/>
  <c r="E35" i="14"/>
  <c r="G35" i="14" s="1"/>
  <c r="H35" i="14" s="1"/>
  <c r="E36" i="14"/>
  <c r="G36" i="14" s="1"/>
  <c r="H36" i="14" s="1"/>
  <c r="E37" i="14"/>
  <c r="G37" i="14" s="1"/>
  <c r="H37" i="14" s="1"/>
  <c r="E38" i="14"/>
  <c r="G38" i="14" s="1"/>
  <c r="H38" i="14" s="1"/>
  <c r="E39" i="14"/>
  <c r="G39" i="14" s="1"/>
  <c r="H39" i="14" s="1"/>
  <c r="E40" i="14"/>
  <c r="G40" i="14" s="1"/>
  <c r="H40" i="14" s="1"/>
  <c r="E41" i="14"/>
  <c r="G41" i="14" s="1"/>
  <c r="H41" i="14" s="1"/>
  <c r="E42" i="14"/>
  <c r="G42" i="14" s="1"/>
  <c r="H42" i="14" s="1"/>
  <c r="E43" i="14"/>
  <c r="G43" i="14" s="1"/>
  <c r="H43" i="14" s="1"/>
  <c r="E44" i="14"/>
  <c r="G44" i="14" s="1"/>
  <c r="H44" i="14" s="1"/>
  <c r="E45" i="14"/>
  <c r="G45" i="14" s="1"/>
  <c r="H45" i="14" s="1"/>
  <c r="E46" i="14"/>
  <c r="G46" i="14" s="1"/>
  <c r="H46" i="14" s="1"/>
  <c r="E47" i="14"/>
  <c r="G47" i="14" s="1"/>
  <c r="H47" i="14" s="1"/>
  <c r="E48" i="14"/>
  <c r="G48" i="14" s="1"/>
  <c r="H48" i="14" s="1"/>
  <c r="E49" i="14"/>
  <c r="G49" i="14" s="1"/>
  <c r="H49" i="14" s="1"/>
  <c r="E50" i="14"/>
  <c r="G50" i="14" s="1"/>
  <c r="H50" i="14" s="1"/>
  <c r="E51" i="14"/>
  <c r="G51" i="14" s="1"/>
  <c r="H51" i="14" s="1"/>
  <c r="E52" i="14"/>
  <c r="G52" i="14" s="1"/>
  <c r="H52" i="14" s="1"/>
  <c r="E53" i="14"/>
  <c r="G53" i="14" s="1"/>
  <c r="H53" i="14" s="1"/>
  <c r="E54" i="14"/>
  <c r="G54" i="14" s="1"/>
  <c r="H54" i="14" s="1"/>
  <c r="E55" i="14"/>
  <c r="G55" i="14" s="1"/>
  <c r="H55" i="14" s="1"/>
  <c r="E56" i="14"/>
  <c r="G56" i="14" s="1"/>
  <c r="H56" i="14" s="1"/>
  <c r="E57" i="14"/>
  <c r="G57" i="14" s="1"/>
  <c r="H57" i="14" s="1"/>
  <c r="E58" i="14"/>
  <c r="G58" i="14" s="1"/>
  <c r="H58" i="14" s="1"/>
  <c r="E59" i="14"/>
  <c r="G59" i="14" s="1"/>
  <c r="H59" i="14" s="1"/>
  <c r="E60" i="14"/>
  <c r="G60" i="14" s="1"/>
  <c r="H60" i="14" s="1"/>
  <c r="E61" i="14"/>
  <c r="G61" i="14" s="1"/>
  <c r="H61" i="14" s="1"/>
  <c r="E62" i="14"/>
  <c r="G62" i="14" s="1"/>
  <c r="H62" i="14" s="1"/>
  <c r="E63" i="14"/>
  <c r="G63" i="14" s="1"/>
  <c r="H63" i="14" s="1"/>
  <c r="E64" i="14"/>
  <c r="G64" i="14" s="1"/>
  <c r="H64" i="14" s="1"/>
  <c r="E65" i="14"/>
  <c r="G65" i="14" s="1"/>
  <c r="H65" i="14" s="1"/>
  <c r="E66" i="14"/>
  <c r="G66" i="14" s="1"/>
  <c r="H66" i="14" s="1"/>
  <c r="E67" i="14"/>
  <c r="G67" i="14" s="1"/>
  <c r="H67" i="14" s="1"/>
  <c r="E68" i="14"/>
  <c r="G68" i="14" s="1"/>
  <c r="H68" i="14" s="1"/>
  <c r="E69" i="14"/>
  <c r="G69" i="14" s="1"/>
  <c r="H69" i="14" s="1"/>
  <c r="E70" i="14"/>
  <c r="G70" i="14" s="1"/>
  <c r="H70" i="14" s="1"/>
  <c r="E71" i="14"/>
  <c r="G71" i="14" s="1"/>
  <c r="H71" i="14" s="1"/>
  <c r="E72" i="14"/>
  <c r="G72" i="14" s="1"/>
  <c r="H72" i="14" s="1"/>
  <c r="E73" i="14"/>
  <c r="G73" i="14" s="1"/>
  <c r="H73" i="14" s="1"/>
  <c r="E74" i="14"/>
  <c r="G74" i="14" s="1"/>
  <c r="H74" i="14" s="1"/>
  <c r="E75" i="14"/>
  <c r="G75" i="14" s="1"/>
  <c r="H75" i="14" s="1"/>
  <c r="E76" i="14"/>
  <c r="G76" i="14" s="1"/>
  <c r="H76" i="14" s="1"/>
  <c r="E77" i="14"/>
  <c r="G77" i="14" s="1"/>
  <c r="H77" i="14" s="1"/>
  <c r="E78" i="14"/>
  <c r="G78" i="14" s="1"/>
  <c r="H78" i="14" s="1"/>
  <c r="E79" i="14"/>
  <c r="G79" i="14" s="1"/>
  <c r="H79" i="14" s="1"/>
  <c r="E80" i="14"/>
  <c r="G80" i="14" s="1"/>
  <c r="H80" i="14" s="1"/>
  <c r="E81" i="14"/>
  <c r="G81" i="14" s="1"/>
  <c r="H81" i="14" s="1"/>
  <c r="E82" i="14"/>
  <c r="G82" i="14" s="1"/>
  <c r="H82" i="14" s="1"/>
  <c r="E83" i="14"/>
  <c r="G83" i="14" s="1"/>
  <c r="H83" i="14" s="1"/>
  <c r="E84" i="14"/>
  <c r="G84" i="14" s="1"/>
  <c r="H84" i="14" s="1"/>
  <c r="E85" i="14"/>
  <c r="G85" i="14" s="1"/>
  <c r="H85" i="14" s="1"/>
  <c r="E86" i="14"/>
  <c r="G86" i="14" s="1"/>
  <c r="H86" i="14" s="1"/>
  <c r="E87" i="14"/>
  <c r="G87" i="14" s="1"/>
  <c r="H87" i="14" s="1"/>
  <c r="E88" i="14"/>
  <c r="G88" i="14" s="1"/>
  <c r="H88" i="14" s="1"/>
  <c r="E89" i="14"/>
  <c r="G89" i="14" s="1"/>
  <c r="H89" i="14" s="1"/>
  <c r="E90" i="14"/>
  <c r="G90" i="14" s="1"/>
  <c r="H90" i="14" s="1"/>
  <c r="E91" i="14"/>
  <c r="G91" i="14" s="1"/>
  <c r="H91" i="14" s="1"/>
  <c r="E92" i="14"/>
  <c r="G92" i="14" s="1"/>
  <c r="H92" i="14" s="1"/>
  <c r="E93" i="14"/>
  <c r="G93" i="14" s="1"/>
  <c r="H93" i="14" s="1"/>
  <c r="E94" i="14"/>
  <c r="G94" i="14" s="1"/>
  <c r="H94" i="14" s="1"/>
  <c r="E95" i="14"/>
  <c r="G95" i="14" s="1"/>
  <c r="H95" i="14" s="1"/>
  <c r="E96" i="14"/>
  <c r="G96" i="14" s="1"/>
  <c r="H96" i="14" s="1"/>
  <c r="E97" i="14"/>
  <c r="G97" i="14" s="1"/>
  <c r="H97" i="14" s="1"/>
  <c r="E98" i="14"/>
  <c r="G98" i="14" s="1"/>
  <c r="H98" i="14" s="1"/>
  <c r="E99" i="14"/>
  <c r="G99" i="14" s="1"/>
  <c r="H99" i="14" s="1"/>
  <c r="E100" i="14"/>
  <c r="G100" i="14" s="1"/>
  <c r="H100" i="14" s="1"/>
  <c r="E101" i="14"/>
  <c r="G101" i="14" s="1"/>
  <c r="H101" i="14" s="1"/>
  <c r="E102" i="14"/>
  <c r="G102" i="14" s="1"/>
  <c r="H102" i="14" s="1"/>
  <c r="E103" i="14"/>
  <c r="G103" i="14" s="1"/>
  <c r="H103" i="14" s="1"/>
  <c r="E104" i="14"/>
  <c r="G104" i="14" s="1"/>
  <c r="H104" i="14" s="1"/>
  <c r="E105" i="14"/>
  <c r="G105" i="14" s="1"/>
  <c r="H105" i="14" s="1"/>
  <c r="E106" i="14"/>
  <c r="G106" i="14" s="1"/>
  <c r="H106" i="14" s="1"/>
  <c r="E107" i="14"/>
  <c r="G107" i="14" s="1"/>
  <c r="H107" i="14" s="1"/>
  <c r="E108" i="14"/>
  <c r="G108" i="14" s="1"/>
  <c r="H108" i="14" s="1"/>
  <c r="E109" i="14"/>
  <c r="G109" i="14" s="1"/>
  <c r="H109" i="14" s="1"/>
  <c r="E110" i="14"/>
  <c r="G110" i="14" s="1"/>
  <c r="H110" i="14" s="1"/>
  <c r="E111" i="14"/>
  <c r="G111" i="14" s="1"/>
  <c r="H111" i="14" s="1"/>
  <c r="E112" i="14"/>
  <c r="G112" i="14" s="1"/>
  <c r="H112" i="14" s="1"/>
  <c r="E113" i="14"/>
  <c r="G113" i="14" s="1"/>
  <c r="H113" i="14" s="1"/>
  <c r="E114" i="14"/>
  <c r="G114" i="14" s="1"/>
  <c r="H114" i="14" s="1"/>
  <c r="E115" i="14"/>
  <c r="G115" i="14" s="1"/>
  <c r="H115" i="14" s="1"/>
  <c r="E116" i="14"/>
  <c r="G116" i="14" s="1"/>
  <c r="H116" i="14" s="1"/>
  <c r="E117" i="14"/>
  <c r="G117" i="14" s="1"/>
  <c r="H117" i="14" s="1"/>
  <c r="E118" i="14"/>
  <c r="G118" i="14" s="1"/>
  <c r="H118" i="14" s="1"/>
  <c r="E119" i="14"/>
  <c r="G119" i="14" s="1"/>
  <c r="H119" i="14" s="1"/>
  <c r="E120" i="14"/>
  <c r="G120" i="14" s="1"/>
  <c r="H120" i="14" s="1"/>
  <c r="E121" i="14"/>
  <c r="G121" i="14" s="1"/>
  <c r="H121" i="14" s="1"/>
  <c r="E122" i="14"/>
  <c r="G122" i="14" s="1"/>
  <c r="H122" i="14" s="1"/>
  <c r="E123" i="14"/>
  <c r="G123" i="14" s="1"/>
  <c r="H123" i="14" s="1"/>
  <c r="E124" i="14"/>
  <c r="G124" i="14" s="1"/>
  <c r="H124" i="14" s="1"/>
  <c r="E125" i="14"/>
  <c r="G125" i="14" s="1"/>
  <c r="H125" i="14" s="1"/>
  <c r="E126" i="14"/>
  <c r="G126" i="14" s="1"/>
  <c r="H126" i="14" s="1"/>
  <c r="E127" i="14"/>
  <c r="G127" i="14" s="1"/>
  <c r="H127" i="14" s="1"/>
  <c r="E128" i="14"/>
  <c r="G128" i="14" s="1"/>
  <c r="H128" i="14" s="1"/>
  <c r="E129" i="14"/>
  <c r="G129" i="14" s="1"/>
  <c r="H129" i="14" s="1"/>
  <c r="E130" i="14"/>
  <c r="G130" i="14" s="1"/>
  <c r="H130" i="14" s="1"/>
  <c r="E131" i="14"/>
  <c r="G131" i="14" s="1"/>
  <c r="H131" i="14" s="1"/>
  <c r="E132" i="14"/>
  <c r="G132" i="14" s="1"/>
  <c r="H132" i="14" s="1"/>
  <c r="E133" i="14"/>
  <c r="G133" i="14" s="1"/>
  <c r="H133" i="14" s="1"/>
  <c r="E134" i="14"/>
  <c r="G134" i="14" s="1"/>
  <c r="H134" i="14" s="1"/>
  <c r="E135" i="14"/>
  <c r="G135" i="14" s="1"/>
  <c r="H135" i="14" s="1"/>
  <c r="E136" i="14"/>
  <c r="G136" i="14" s="1"/>
  <c r="H136" i="14" s="1"/>
  <c r="E137" i="14"/>
  <c r="G137" i="14" s="1"/>
  <c r="H137" i="14" s="1"/>
  <c r="E138" i="14"/>
  <c r="G138" i="14" s="1"/>
  <c r="H138" i="14" s="1"/>
  <c r="E139" i="14"/>
  <c r="G139" i="14" s="1"/>
  <c r="H139" i="14" s="1"/>
  <c r="E140" i="14"/>
  <c r="G140" i="14" s="1"/>
  <c r="H140" i="14" s="1"/>
  <c r="E141" i="14"/>
  <c r="G141" i="14" s="1"/>
  <c r="H141" i="14" s="1"/>
  <c r="E142" i="14"/>
  <c r="G142" i="14" s="1"/>
  <c r="H142" i="14" s="1"/>
  <c r="E143" i="14"/>
  <c r="G143" i="14" s="1"/>
  <c r="H143" i="14" s="1"/>
  <c r="E144" i="14"/>
  <c r="G144" i="14" s="1"/>
  <c r="H144" i="14" s="1"/>
  <c r="E145" i="14"/>
  <c r="G145" i="14" s="1"/>
  <c r="H145" i="14" s="1"/>
  <c r="E146" i="14"/>
  <c r="G146" i="14" s="1"/>
  <c r="H146" i="14" s="1"/>
  <c r="E147" i="14"/>
  <c r="G147" i="14" s="1"/>
  <c r="H147" i="14" s="1"/>
  <c r="E148" i="14"/>
  <c r="G148" i="14" s="1"/>
  <c r="H148" i="14" s="1"/>
  <c r="E149" i="14"/>
  <c r="G149" i="14" s="1"/>
  <c r="H149" i="14" s="1"/>
  <c r="E150" i="14"/>
  <c r="G150" i="14" s="1"/>
  <c r="H150" i="14" s="1"/>
  <c r="E151" i="14"/>
  <c r="G151" i="14" s="1"/>
  <c r="H151" i="14" s="1"/>
  <c r="E152" i="14"/>
  <c r="G152" i="14" s="1"/>
  <c r="H152" i="14" s="1"/>
  <c r="E153" i="14"/>
  <c r="G153" i="14" s="1"/>
  <c r="H153" i="14" s="1"/>
  <c r="E154" i="14"/>
  <c r="G154" i="14" s="1"/>
  <c r="H154" i="14" s="1"/>
  <c r="E155" i="14"/>
  <c r="G155" i="14" s="1"/>
  <c r="H155" i="14" s="1"/>
  <c r="E156" i="14"/>
  <c r="G156" i="14" s="1"/>
  <c r="H156" i="14" s="1"/>
  <c r="E157" i="14"/>
  <c r="G157" i="14" s="1"/>
  <c r="H157" i="14" s="1"/>
  <c r="E158" i="14"/>
  <c r="G158" i="14" s="1"/>
  <c r="H158" i="14" s="1"/>
  <c r="E159" i="14"/>
  <c r="G159" i="14" s="1"/>
  <c r="H159" i="14" s="1"/>
  <c r="E160" i="14"/>
  <c r="G160" i="14" s="1"/>
  <c r="H160" i="14" s="1"/>
  <c r="E161" i="14"/>
  <c r="G161" i="14" s="1"/>
  <c r="H161" i="14" s="1"/>
  <c r="E162" i="14"/>
  <c r="G162" i="14" s="1"/>
  <c r="H162" i="14" s="1"/>
  <c r="E163" i="14"/>
  <c r="G163" i="14" s="1"/>
  <c r="H163" i="14" s="1"/>
  <c r="E164" i="14"/>
  <c r="G164" i="14" s="1"/>
  <c r="H164" i="14" s="1"/>
  <c r="E165" i="14"/>
  <c r="G165" i="14" s="1"/>
  <c r="H165" i="14" s="1"/>
  <c r="E166" i="14"/>
  <c r="G166" i="14" s="1"/>
  <c r="H166" i="14" s="1"/>
  <c r="E167" i="14"/>
  <c r="G167" i="14" s="1"/>
  <c r="H167" i="14" s="1"/>
  <c r="E168" i="14"/>
  <c r="G168" i="14" s="1"/>
  <c r="H168" i="14" s="1"/>
  <c r="E169" i="14"/>
  <c r="G169" i="14" s="1"/>
  <c r="H169" i="14" s="1"/>
  <c r="E170" i="14"/>
  <c r="G170" i="14" s="1"/>
  <c r="H170" i="14" s="1"/>
  <c r="E171" i="14"/>
  <c r="G171" i="14" s="1"/>
  <c r="H171" i="14" s="1"/>
  <c r="E172" i="14"/>
  <c r="G172" i="14" s="1"/>
  <c r="H172" i="14" s="1"/>
  <c r="E173" i="14"/>
  <c r="G173" i="14" s="1"/>
  <c r="H173" i="14" s="1"/>
  <c r="E174" i="14"/>
  <c r="G174" i="14" s="1"/>
  <c r="H174" i="14" s="1"/>
  <c r="E175" i="14"/>
  <c r="G175" i="14" s="1"/>
  <c r="H175" i="14" s="1"/>
  <c r="E176" i="14"/>
  <c r="G176" i="14" s="1"/>
  <c r="H176" i="14" s="1"/>
  <c r="E177" i="14"/>
  <c r="G177" i="14" s="1"/>
  <c r="H177" i="14" s="1"/>
  <c r="E178" i="14"/>
  <c r="G178" i="14" s="1"/>
  <c r="H178" i="14" s="1"/>
  <c r="E179" i="14"/>
  <c r="G179" i="14" s="1"/>
  <c r="H179" i="14" s="1"/>
  <c r="E180" i="14"/>
  <c r="G180" i="14" s="1"/>
  <c r="H180" i="14" s="1"/>
  <c r="E181" i="14"/>
  <c r="G181" i="14" s="1"/>
  <c r="H181" i="14" s="1"/>
  <c r="E182" i="14"/>
  <c r="G182" i="14" s="1"/>
  <c r="H182" i="14" s="1"/>
  <c r="E183" i="14"/>
  <c r="G183" i="14" s="1"/>
  <c r="H183" i="14" s="1"/>
  <c r="E184" i="14"/>
  <c r="G184" i="14" s="1"/>
  <c r="H184" i="14" s="1"/>
  <c r="E185" i="14"/>
  <c r="G185" i="14" s="1"/>
  <c r="H185" i="14" s="1"/>
  <c r="E186" i="14"/>
  <c r="G186" i="14" s="1"/>
  <c r="H186" i="14" s="1"/>
  <c r="E187" i="14"/>
  <c r="G187" i="14" s="1"/>
  <c r="H187" i="14" s="1"/>
  <c r="E188" i="14"/>
  <c r="G188" i="14" s="1"/>
  <c r="H188" i="14" s="1"/>
  <c r="E189" i="14"/>
  <c r="G189" i="14" s="1"/>
  <c r="H189" i="14" s="1"/>
  <c r="E190" i="14"/>
  <c r="G190" i="14" s="1"/>
  <c r="H190" i="14" s="1"/>
  <c r="E191" i="14"/>
  <c r="G191" i="14" s="1"/>
  <c r="H191" i="14" s="1"/>
  <c r="E192" i="14"/>
  <c r="G192" i="14" s="1"/>
  <c r="H192" i="14" s="1"/>
  <c r="E193" i="14"/>
  <c r="G193" i="14" s="1"/>
  <c r="H193" i="14" s="1"/>
  <c r="E194" i="14"/>
  <c r="G194" i="14" s="1"/>
  <c r="H194" i="14" s="1"/>
  <c r="E195" i="14"/>
  <c r="G195" i="14" s="1"/>
  <c r="H195" i="14" s="1"/>
  <c r="E196" i="14"/>
  <c r="G196" i="14" s="1"/>
  <c r="H196" i="14" s="1"/>
  <c r="E197" i="14"/>
  <c r="G197" i="14" s="1"/>
  <c r="H197" i="14" s="1"/>
  <c r="E198" i="14"/>
  <c r="G198" i="14" s="1"/>
  <c r="H198" i="14" s="1"/>
  <c r="E199" i="14"/>
  <c r="G199" i="14" s="1"/>
  <c r="H199" i="14" s="1"/>
  <c r="E200" i="14"/>
  <c r="G200" i="14" s="1"/>
  <c r="H200" i="14" s="1"/>
  <c r="E201" i="14"/>
  <c r="G201" i="14" s="1"/>
  <c r="H201" i="14" s="1"/>
  <c r="E202" i="14"/>
  <c r="G202" i="14" s="1"/>
  <c r="H202" i="14" s="1"/>
  <c r="E203" i="14"/>
  <c r="G203" i="14" s="1"/>
  <c r="H203" i="14" s="1"/>
  <c r="E204" i="14"/>
  <c r="G204" i="14" s="1"/>
  <c r="H204" i="14" s="1"/>
  <c r="E205" i="14"/>
  <c r="G205" i="14" s="1"/>
  <c r="H205" i="14" s="1"/>
  <c r="E206" i="14"/>
  <c r="G206" i="14" s="1"/>
  <c r="H206" i="14" s="1"/>
  <c r="E207" i="14"/>
  <c r="G207" i="14" s="1"/>
  <c r="H207" i="14" s="1"/>
  <c r="E208" i="14"/>
  <c r="G208" i="14" s="1"/>
  <c r="H208" i="14" s="1"/>
  <c r="E209" i="14"/>
  <c r="G209" i="14" s="1"/>
  <c r="H209" i="14" s="1"/>
  <c r="E210" i="14"/>
  <c r="G210" i="14" s="1"/>
  <c r="H210" i="14" s="1"/>
  <c r="E211" i="14"/>
  <c r="G211" i="14" s="1"/>
  <c r="H211" i="14" s="1"/>
  <c r="E212" i="14"/>
  <c r="G212" i="14" s="1"/>
  <c r="H212" i="14" s="1"/>
  <c r="E213" i="14"/>
  <c r="G213" i="14" s="1"/>
  <c r="H213" i="14" s="1"/>
  <c r="E214" i="14"/>
  <c r="G214" i="14" s="1"/>
  <c r="H214" i="14" s="1"/>
  <c r="E215" i="14"/>
  <c r="G215" i="14" s="1"/>
  <c r="H215" i="14" s="1"/>
  <c r="E216" i="14"/>
  <c r="G216" i="14" s="1"/>
  <c r="H216" i="14" s="1"/>
  <c r="E217" i="14"/>
  <c r="G217" i="14" s="1"/>
  <c r="H217" i="14" s="1"/>
  <c r="E218" i="14"/>
  <c r="G218" i="14" s="1"/>
  <c r="H218" i="14" s="1"/>
  <c r="E219" i="14"/>
  <c r="G219" i="14" s="1"/>
  <c r="H219" i="14" s="1"/>
  <c r="E220" i="14"/>
  <c r="G220" i="14" s="1"/>
  <c r="H220" i="14" s="1"/>
  <c r="E221" i="14"/>
  <c r="G221" i="14" s="1"/>
  <c r="H221" i="14" s="1"/>
  <c r="E222" i="14"/>
  <c r="G222" i="14" s="1"/>
  <c r="H222" i="14" s="1"/>
  <c r="E223" i="14"/>
  <c r="G223" i="14" s="1"/>
  <c r="H223" i="14" s="1"/>
  <c r="E224" i="14"/>
  <c r="G224" i="14" s="1"/>
  <c r="H224" i="14" s="1"/>
  <c r="E225" i="14"/>
  <c r="G225" i="14" s="1"/>
  <c r="H225" i="14" s="1"/>
  <c r="E226" i="14"/>
  <c r="G226" i="14" s="1"/>
  <c r="H226" i="14" s="1"/>
  <c r="E227" i="14"/>
  <c r="G227" i="14" s="1"/>
  <c r="H227" i="14" s="1"/>
  <c r="E228" i="14"/>
  <c r="G228" i="14" s="1"/>
  <c r="H228" i="14" s="1"/>
  <c r="E229" i="14"/>
  <c r="G229" i="14" s="1"/>
  <c r="H229" i="14" s="1"/>
  <c r="E230" i="14"/>
  <c r="G230" i="14" s="1"/>
  <c r="H230" i="14" s="1"/>
  <c r="E231" i="14"/>
  <c r="G231" i="14" s="1"/>
  <c r="H231" i="14" s="1"/>
  <c r="E232" i="14"/>
  <c r="G232" i="14" s="1"/>
  <c r="H232" i="14" s="1"/>
  <c r="E233" i="14"/>
  <c r="G233" i="14" s="1"/>
  <c r="H233" i="14" s="1"/>
  <c r="E234" i="14"/>
  <c r="G234" i="14" s="1"/>
  <c r="H234" i="14" s="1"/>
  <c r="E235" i="14"/>
  <c r="G235" i="14" s="1"/>
  <c r="H235" i="14" s="1"/>
  <c r="E236" i="14"/>
  <c r="G236" i="14" s="1"/>
  <c r="H236" i="14" s="1"/>
  <c r="E237" i="14"/>
  <c r="G237" i="14" s="1"/>
  <c r="H237" i="14" s="1"/>
  <c r="E238" i="14"/>
  <c r="G238" i="14" s="1"/>
  <c r="H238" i="14" s="1"/>
  <c r="E239" i="14"/>
  <c r="G239" i="14" s="1"/>
  <c r="H239" i="14" s="1"/>
  <c r="E240" i="14"/>
  <c r="G240" i="14" s="1"/>
  <c r="H240" i="14" s="1"/>
  <c r="E241" i="14"/>
  <c r="G241" i="14" s="1"/>
  <c r="H241" i="14" s="1"/>
  <c r="E242" i="14"/>
  <c r="G242" i="14" s="1"/>
  <c r="H242" i="14" s="1"/>
  <c r="E243" i="14"/>
  <c r="G243" i="14" s="1"/>
  <c r="H243" i="14" s="1"/>
  <c r="E244" i="14"/>
  <c r="G244" i="14" s="1"/>
  <c r="H244" i="14" s="1"/>
  <c r="E245" i="14"/>
  <c r="G245" i="14" s="1"/>
  <c r="H245" i="14" s="1"/>
  <c r="E246" i="14"/>
  <c r="G246" i="14" s="1"/>
  <c r="H246" i="14" s="1"/>
  <c r="E247" i="14"/>
  <c r="G247" i="14" s="1"/>
  <c r="H247" i="14" s="1"/>
  <c r="E248" i="14"/>
  <c r="G248" i="14" s="1"/>
  <c r="H248" i="14" s="1"/>
  <c r="E249" i="14"/>
  <c r="G249" i="14" s="1"/>
  <c r="H249" i="14" s="1"/>
  <c r="E250" i="14"/>
  <c r="G250" i="14" s="1"/>
  <c r="H250" i="14" s="1"/>
  <c r="E251" i="14"/>
  <c r="G251" i="14" s="1"/>
  <c r="H251" i="14" s="1"/>
  <c r="E252" i="14"/>
  <c r="G252" i="14" s="1"/>
  <c r="H252" i="14" s="1"/>
  <c r="E253" i="14"/>
  <c r="G253" i="14" s="1"/>
  <c r="H253" i="14" s="1"/>
  <c r="E254" i="14"/>
  <c r="G254" i="14" s="1"/>
  <c r="H254" i="14" s="1"/>
  <c r="E255" i="14"/>
  <c r="G255" i="14" s="1"/>
  <c r="H255" i="14" s="1"/>
  <c r="E256" i="14"/>
  <c r="G256" i="14" s="1"/>
  <c r="H256" i="14" s="1"/>
  <c r="E257" i="14"/>
  <c r="G257" i="14" s="1"/>
  <c r="H257" i="14" s="1"/>
  <c r="E258" i="14"/>
  <c r="G258" i="14" s="1"/>
  <c r="H258" i="14" s="1"/>
  <c r="E259" i="14"/>
  <c r="G259" i="14" s="1"/>
  <c r="H259" i="14" s="1"/>
  <c r="E260" i="14"/>
  <c r="G260" i="14" s="1"/>
  <c r="H260" i="14" s="1"/>
  <c r="E261" i="14"/>
  <c r="G261" i="14" s="1"/>
  <c r="H261" i="14" s="1"/>
  <c r="E262" i="14"/>
  <c r="G262" i="14" s="1"/>
  <c r="H262" i="14" s="1"/>
  <c r="E263" i="14"/>
  <c r="G263" i="14" s="1"/>
  <c r="H263" i="14" s="1"/>
  <c r="E264" i="14"/>
  <c r="G264" i="14" s="1"/>
  <c r="H264" i="14" s="1"/>
  <c r="E265" i="14"/>
  <c r="G265" i="14" s="1"/>
  <c r="H265" i="14" s="1"/>
  <c r="E266" i="14"/>
  <c r="G266" i="14" s="1"/>
  <c r="H266" i="14" s="1"/>
  <c r="E267" i="14"/>
  <c r="G267" i="14" s="1"/>
  <c r="H267" i="14" s="1"/>
  <c r="E268" i="14"/>
  <c r="G268" i="14" s="1"/>
  <c r="H268" i="14" s="1"/>
  <c r="E269" i="14"/>
  <c r="G269" i="14" s="1"/>
  <c r="H269" i="14" s="1"/>
  <c r="E270" i="14"/>
  <c r="G270" i="14" s="1"/>
  <c r="H270" i="14" s="1"/>
  <c r="E271" i="14"/>
  <c r="G271" i="14" s="1"/>
  <c r="H271" i="14" s="1"/>
  <c r="E272" i="14"/>
  <c r="G272" i="14" s="1"/>
  <c r="H272" i="14" s="1"/>
  <c r="E273" i="14"/>
  <c r="G273" i="14" s="1"/>
  <c r="H273" i="14" s="1"/>
  <c r="E274" i="14"/>
  <c r="G274" i="14" s="1"/>
  <c r="H274" i="14" s="1"/>
  <c r="E275" i="14"/>
  <c r="G275" i="14" s="1"/>
  <c r="H275" i="14" s="1"/>
  <c r="E276" i="14"/>
  <c r="G276" i="14" s="1"/>
  <c r="H276" i="14" s="1"/>
  <c r="E277" i="14"/>
  <c r="G277" i="14" s="1"/>
  <c r="H277" i="14" s="1"/>
  <c r="E278" i="14"/>
  <c r="G278" i="14" s="1"/>
  <c r="H278" i="14" s="1"/>
  <c r="E279" i="14"/>
  <c r="G279" i="14" s="1"/>
  <c r="H279" i="14" s="1"/>
  <c r="E280" i="14"/>
  <c r="G280" i="14" s="1"/>
  <c r="H280" i="14" s="1"/>
  <c r="E281" i="14"/>
  <c r="G281" i="14" s="1"/>
  <c r="H281" i="14" s="1"/>
  <c r="E282" i="14"/>
  <c r="G282" i="14" s="1"/>
  <c r="H282" i="14" s="1"/>
  <c r="E283" i="14"/>
  <c r="G283" i="14" s="1"/>
  <c r="H283" i="14" s="1"/>
  <c r="E284" i="14"/>
  <c r="G284" i="14" s="1"/>
  <c r="H284" i="14" s="1"/>
  <c r="E285" i="14"/>
  <c r="G285" i="14" s="1"/>
  <c r="H285" i="14" s="1"/>
  <c r="E286" i="14"/>
  <c r="G286" i="14" s="1"/>
  <c r="H286" i="14" s="1"/>
  <c r="E287" i="14"/>
  <c r="G287" i="14" s="1"/>
  <c r="H287" i="14" s="1"/>
  <c r="E288" i="14"/>
  <c r="G288" i="14" s="1"/>
  <c r="H288" i="14" s="1"/>
  <c r="E289" i="14"/>
  <c r="G289" i="14" s="1"/>
  <c r="H289" i="14" s="1"/>
  <c r="E290" i="14"/>
  <c r="G290" i="14" s="1"/>
  <c r="H290" i="14" s="1"/>
  <c r="E291" i="14"/>
  <c r="G291" i="14" s="1"/>
  <c r="H291" i="14" s="1"/>
  <c r="E292" i="14"/>
  <c r="G292" i="14" s="1"/>
  <c r="H292" i="14" s="1"/>
  <c r="E293" i="14"/>
  <c r="G293" i="14" s="1"/>
  <c r="H293" i="14" s="1"/>
  <c r="E294" i="14"/>
  <c r="G294" i="14" s="1"/>
  <c r="H294" i="14" s="1"/>
  <c r="E295" i="14"/>
  <c r="G295" i="14" s="1"/>
  <c r="H295" i="14" s="1"/>
  <c r="E296" i="14"/>
  <c r="G296" i="14" s="1"/>
  <c r="H296" i="14" s="1"/>
  <c r="E297" i="14"/>
  <c r="G297" i="14" s="1"/>
  <c r="H297" i="14" s="1"/>
  <c r="E298" i="14"/>
  <c r="G298" i="14" s="1"/>
  <c r="H298" i="14" s="1"/>
  <c r="E299" i="14"/>
  <c r="G299" i="14" s="1"/>
  <c r="H299" i="14" s="1"/>
  <c r="E300" i="14"/>
  <c r="G300" i="14" s="1"/>
  <c r="H300" i="14" s="1"/>
  <c r="E301" i="14"/>
  <c r="G301" i="14" s="1"/>
  <c r="H301" i="14" s="1"/>
  <c r="E302" i="14"/>
  <c r="G302" i="14" s="1"/>
  <c r="H302" i="14" s="1"/>
  <c r="E303" i="14"/>
  <c r="G303" i="14" s="1"/>
  <c r="H303" i="14" s="1"/>
  <c r="E304" i="14"/>
  <c r="G304" i="14" s="1"/>
  <c r="H304" i="14" s="1"/>
  <c r="E305" i="14"/>
  <c r="G305" i="14" s="1"/>
  <c r="H305" i="14" s="1"/>
  <c r="E306" i="14"/>
  <c r="G306" i="14" s="1"/>
  <c r="H306" i="14" s="1"/>
  <c r="E307" i="14"/>
  <c r="G307" i="14" s="1"/>
  <c r="H307" i="14" s="1"/>
  <c r="E308" i="14"/>
  <c r="G308" i="14" s="1"/>
  <c r="H308" i="14" s="1"/>
  <c r="E309" i="14"/>
  <c r="G309" i="14" s="1"/>
  <c r="H309" i="14" s="1"/>
  <c r="E310" i="14"/>
  <c r="G310" i="14" s="1"/>
  <c r="H310" i="14" s="1"/>
  <c r="E311" i="14"/>
  <c r="G311" i="14" s="1"/>
  <c r="H311" i="14" s="1"/>
  <c r="E312" i="14"/>
  <c r="G312" i="14" s="1"/>
  <c r="H312" i="14" s="1"/>
  <c r="E313" i="14"/>
  <c r="G313" i="14" s="1"/>
  <c r="H313" i="14" s="1"/>
  <c r="E314" i="14"/>
  <c r="G314" i="14" s="1"/>
  <c r="H314" i="14" s="1"/>
  <c r="E315" i="14"/>
  <c r="G315" i="14" s="1"/>
  <c r="H315" i="14" s="1"/>
  <c r="E316" i="14"/>
  <c r="G316" i="14" s="1"/>
  <c r="H316" i="14" s="1"/>
  <c r="E317" i="14"/>
  <c r="G317" i="14" s="1"/>
  <c r="H317" i="14" s="1"/>
  <c r="E318" i="14"/>
  <c r="G318" i="14" s="1"/>
  <c r="H318" i="14" s="1"/>
  <c r="E319" i="14"/>
  <c r="G319" i="14" s="1"/>
  <c r="H319" i="14" s="1"/>
  <c r="E320" i="14"/>
  <c r="G320" i="14" s="1"/>
  <c r="H320" i="14" s="1"/>
  <c r="E321" i="14"/>
  <c r="G321" i="14" s="1"/>
  <c r="H321" i="14" s="1"/>
  <c r="E322" i="14"/>
  <c r="G322" i="14" s="1"/>
  <c r="H322" i="14" s="1"/>
  <c r="E323" i="14"/>
  <c r="G323" i="14" s="1"/>
  <c r="H323" i="14" s="1"/>
  <c r="E324" i="14"/>
  <c r="G324" i="14" s="1"/>
  <c r="H324" i="14" s="1"/>
  <c r="E325" i="14"/>
  <c r="G325" i="14" s="1"/>
  <c r="H325" i="14" s="1"/>
  <c r="E326" i="14"/>
  <c r="G326" i="14" s="1"/>
  <c r="H326" i="14" s="1"/>
  <c r="E327" i="14"/>
  <c r="G327" i="14" s="1"/>
  <c r="H327" i="14" s="1"/>
  <c r="E328" i="14"/>
  <c r="G328" i="14" s="1"/>
  <c r="H328" i="14" s="1"/>
  <c r="E329" i="14"/>
  <c r="G329" i="14" s="1"/>
  <c r="H329" i="14" s="1"/>
  <c r="E330" i="14"/>
  <c r="G330" i="14" s="1"/>
  <c r="H330" i="14" s="1"/>
  <c r="E331" i="14"/>
  <c r="G331" i="14" s="1"/>
  <c r="H331" i="14" s="1"/>
  <c r="E332" i="14"/>
  <c r="G332" i="14" s="1"/>
  <c r="H332" i="14" s="1"/>
  <c r="E333" i="14"/>
  <c r="G333" i="14" s="1"/>
  <c r="H333" i="14" s="1"/>
  <c r="E334" i="14"/>
  <c r="G334" i="14" s="1"/>
  <c r="H334" i="14" s="1"/>
  <c r="E335" i="14"/>
  <c r="G335" i="14" s="1"/>
  <c r="H335" i="14" s="1"/>
  <c r="E336" i="14"/>
  <c r="G336" i="14" s="1"/>
  <c r="H336" i="14" s="1"/>
  <c r="E337" i="14"/>
  <c r="G337" i="14" s="1"/>
  <c r="H337" i="14" s="1"/>
  <c r="E338" i="14"/>
  <c r="G338" i="14" s="1"/>
  <c r="H338" i="14" s="1"/>
  <c r="E339" i="14"/>
  <c r="G339" i="14" s="1"/>
  <c r="H339" i="14" s="1"/>
  <c r="E340" i="14"/>
  <c r="G340" i="14" s="1"/>
  <c r="H340" i="14" s="1"/>
  <c r="E341" i="14"/>
  <c r="G341" i="14" s="1"/>
  <c r="H341" i="14" s="1"/>
  <c r="E342" i="14"/>
  <c r="G342" i="14" s="1"/>
  <c r="H342" i="14" s="1"/>
  <c r="E343" i="14"/>
  <c r="G343" i="14" s="1"/>
  <c r="H343" i="14" s="1"/>
  <c r="E344" i="14"/>
  <c r="G344" i="14" s="1"/>
  <c r="H344" i="14" s="1"/>
  <c r="E345" i="14"/>
  <c r="G345" i="14" s="1"/>
  <c r="H345" i="14" s="1"/>
  <c r="E346" i="14"/>
  <c r="G346" i="14" s="1"/>
  <c r="H346" i="14" s="1"/>
  <c r="E347" i="14"/>
  <c r="G347" i="14" s="1"/>
  <c r="H347" i="14" s="1"/>
  <c r="E348" i="14"/>
  <c r="G348" i="14" s="1"/>
  <c r="H348" i="14" s="1"/>
  <c r="E349" i="14"/>
  <c r="G349" i="14" s="1"/>
  <c r="H349" i="14" s="1"/>
  <c r="E350" i="14"/>
  <c r="G350" i="14" s="1"/>
  <c r="H350" i="14" s="1"/>
  <c r="E351" i="14"/>
  <c r="G351" i="14" s="1"/>
  <c r="H351" i="14" s="1"/>
  <c r="E352" i="14"/>
  <c r="G352" i="14" s="1"/>
  <c r="H352" i="14" s="1"/>
  <c r="E353" i="14"/>
  <c r="G353" i="14" s="1"/>
  <c r="H353" i="14" s="1"/>
  <c r="E354" i="14"/>
  <c r="G354" i="14" s="1"/>
  <c r="H354" i="14" s="1"/>
  <c r="E355" i="14"/>
  <c r="G355" i="14" s="1"/>
  <c r="H355" i="14" s="1"/>
  <c r="E356" i="14"/>
  <c r="G356" i="14" s="1"/>
  <c r="H356" i="14" s="1"/>
  <c r="E357" i="14"/>
  <c r="G357" i="14" s="1"/>
  <c r="H357" i="14" s="1"/>
  <c r="E358" i="14"/>
  <c r="G358" i="14" s="1"/>
  <c r="H358" i="14" s="1"/>
  <c r="E359" i="14"/>
  <c r="G359" i="14" s="1"/>
  <c r="H359" i="14" s="1"/>
  <c r="E360" i="14"/>
  <c r="G360" i="14" s="1"/>
  <c r="H360" i="14" s="1"/>
  <c r="E361" i="14"/>
  <c r="G361" i="14" s="1"/>
  <c r="H361" i="14" s="1"/>
  <c r="E362" i="14"/>
  <c r="G362" i="14" s="1"/>
  <c r="H362" i="14" s="1"/>
  <c r="E363" i="14"/>
  <c r="G363" i="14" s="1"/>
  <c r="H363" i="14" s="1"/>
  <c r="E364" i="14"/>
  <c r="G364" i="14" s="1"/>
  <c r="H364" i="14" s="1"/>
  <c r="E365" i="14"/>
  <c r="G365" i="14" s="1"/>
  <c r="H365" i="14" s="1"/>
  <c r="E366" i="14"/>
  <c r="G366" i="14" s="1"/>
  <c r="H366" i="14" s="1"/>
  <c r="E367" i="14"/>
  <c r="G367" i="14" s="1"/>
  <c r="H367" i="14" s="1"/>
  <c r="E368" i="14"/>
  <c r="G368" i="14" s="1"/>
  <c r="H368" i="14" s="1"/>
  <c r="E369" i="14"/>
  <c r="G369" i="14" s="1"/>
  <c r="H369" i="14" s="1"/>
  <c r="E370" i="14"/>
  <c r="G370" i="14" s="1"/>
  <c r="H370" i="14" s="1"/>
  <c r="E371" i="14"/>
  <c r="G371" i="14" s="1"/>
  <c r="H371" i="14" s="1"/>
  <c r="E372" i="14"/>
  <c r="G372" i="14" s="1"/>
  <c r="H372" i="14" s="1"/>
  <c r="E373" i="14"/>
  <c r="G373" i="14" s="1"/>
  <c r="H373" i="14" s="1"/>
  <c r="E374" i="14"/>
  <c r="G374" i="14" s="1"/>
  <c r="H374" i="14" s="1"/>
  <c r="E375" i="14"/>
  <c r="G375" i="14" s="1"/>
  <c r="H375" i="14" s="1"/>
  <c r="E376" i="14"/>
  <c r="G376" i="14" s="1"/>
  <c r="H376" i="14" s="1"/>
  <c r="E377" i="14"/>
  <c r="G377" i="14" s="1"/>
  <c r="H377" i="14" s="1"/>
  <c r="E378" i="14"/>
  <c r="G378" i="14" s="1"/>
  <c r="H378" i="14" s="1"/>
  <c r="E379" i="14"/>
  <c r="G379" i="14" s="1"/>
  <c r="H379" i="14" s="1"/>
  <c r="E380" i="14"/>
  <c r="G380" i="14" s="1"/>
  <c r="H380" i="14" s="1"/>
  <c r="E381" i="14"/>
  <c r="G381" i="14" s="1"/>
  <c r="H381" i="14" s="1"/>
  <c r="E382" i="14"/>
  <c r="G382" i="14" s="1"/>
  <c r="H382" i="14" s="1"/>
  <c r="E383" i="14"/>
  <c r="G383" i="14" s="1"/>
  <c r="H383" i="14" s="1"/>
  <c r="E384" i="14"/>
  <c r="G384" i="14" s="1"/>
  <c r="H384" i="14" s="1"/>
  <c r="E385" i="14"/>
  <c r="G385" i="14" s="1"/>
  <c r="H385" i="14" s="1"/>
  <c r="E386" i="14"/>
  <c r="G386" i="14" s="1"/>
  <c r="H386" i="14" s="1"/>
  <c r="E387" i="14"/>
  <c r="G387" i="14" s="1"/>
  <c r="H387" i="14" s="1"/>
  <c r="E388" i="14"/>
  <c r="G388" i="14" s="1"/>
  <c r="H388" i="14" s="1"/>
  <c r="E389" i="14"/>
  <c r="G389" i="14" s="1"/>
  <c r="H389" i="14" s="1"/>
  <c r="E390" i="14"/>
  <c r="G390" i="14" s="1"/>
  <c r="H390" i="14" s="1"/>
  <c r="E391" i="14"/>
  <c r="G391" i="14" s="1"/>
  <c r="H391" i="14" s="1"/>
  <c r="E392" i="14"/>
  <c r="G392" i="14" s="1"/>
  <c r="H392" i="14" s="1"/>
  <c r="E393" i="14"/>
  <c r="G393" i="14" s="1"/>
  <c r="H393" i="14" s="1"/>
  <c r="E394" i="14"/>
  <c r="G394" i="14" s="1"/>
  <c r="H394" i="14" s="1"/>
  <c r="E395" i="14"/>
  <c r="G395" i="14" s="1"/>
  <c r="H395" i="14" s="1"/>
  <c r="E396" i="14"/>
  <c r="G396" i="14" s="1"/>
  <c r="H396" i="14" s="1"/>
  <c r="E397" i="14"/>
  <c r="G397" i="14" s="1"/>
  <c r="H397" i="14" s="1"/>
  <c r="E398" i="14"/>
  <c r="G398" i="14" s="1"/>
  <c r="H398" i="14" s="1"/>
  <c r="E399" i="14"/>
  <c r="G399" i="14" s="1"/>
  <c r="H399" i="14" s="1"/>
  <c r="E400" i="14"/>
  <c r="G400" i="14" s="1"/>
  <c r="H400" i="14" s="1"/>
  <c r="E401" i="14"/>
  <c r="G401" i="14" s="1"/>
  <c r="H401" i="14" s="1"/>
  <c r="E402" i="14"/>
  <c r="G402" i="14" s="1"/>
  <c r="H402" i="14" s="1"/>
  <c r="E403" i="14"/>
  <c r="G403" i="14" s="1"/>
  <c r="H403" i="14" s="1"/>
  <c r="E404" i="14"/>
  <c r="G404" i="14" s="1"/>
  <c r="H404" i="14" s="1"/>
  <c r="E405" i="14"/>
  <c r="G405" i="14" s="1"/>
  <c r="H405" i="14" s="1"/>
  <c r="E406" i="14"/>
  <c r="G406" i="14" s="1"/>
  <c r="H406" i="14" s="1"/>
  <c r="E407" i="14"/>
  <c r="G407" i="14" s="1"/>
  <c r="H407" i="14" s="1"/>
  <c r="E408" i="14"/>
  <c r="G408" i="14" s="1"/>
  <c r="H408" i="14" s="1"/>
  <c r="E409" i="14"/>
  <c r="G409" i="14" s="1"/>
  <c r="H409" i="14" s="1"/>
  <c r="E410" i="14"/>
  <c r="G410" i="14" s="1"/>
  <c r="H410" i="14" s="1"/>
  <c r="E411" i="14"/>
  <c r="G411" i="14" s="1"/>
  <c r="H411" i="14" s="1"/>
  <c r="E412" i="14"/>
  <c r="G412" i="14" s="1"/>
  <c r="H412" i="14" s="1"/>
  <c r="E413" i="14"/>
  <c r="G413" i="14" s="1"/>
  <c r="H413" i="14" s="1"/>
  <c r="E414" i="14"/>
  <c r="G414" i="14" s="1"/>
  <c r="H414" i="14" s="1"/>
  <c r="E415" i="14"/>
  <c r="G415" i="14" s="1"/>
  <c r="H415" i="14" s="1"/>
  <c r="E416" i="14"/>
  <c r="G416" i="14" s="1"/>
  <c r="H416" i="14" s="1"/>
  <c r="E417" i="14"/>
  <c r="G417" i="14" s="1"/>
  <c r="H417" i="14" s="1"/>
  <c r="E418" i="14"/>
  <c r="G418" i="14" s="1"/>
  <c r="H418" i="14" s="1"/>
  <c r="E419" i="14"/>
  <c r="G419" i="14" s="1"/>
  <c r="H419" i="14" s="1"/>
  <c r="E420" i="14"/>
  <c r="G420" i="14" s="1"/>
  <c r="H420" i="14" s="1"/>
  <c r="E421" i="14"/>
  <c r="G421" i="14" s="1"/>
  <c r="H421" i="14" s="1"/>
  <c r="E422" i="14"/>
  <c r="G422" i="14" s="1"/>
  <c r="H422" i="14" s="1"/>
  <c r="E423" i="14"/>
  <c r="G423" i="14" s="1"/>
  <c r="H423" i="14" s="1"/>
  <c r="E424" i="14"/>
  <c r="G424" i="14" s="1"/>
  <c r="H424" i="14" s="1"/>
  <c r="E425" i="14"/>
  <c r="G425" i="14" s="1"/>
  <c r="H425" i="14" s="1"/>
  <c r="E426" i="14"/>
  <c r="G426" i="14" s="1"/>
  <c r="H426" i="14" s="1"/>
  <c r="E427" i="14"/>
  <c r="G427" i="14" s="1"/>
  <c r="H427" i="14" s="1"/>
  <c r="E428" i="14"/>
  <c r="G428" i="14" s="1"/>
  <c r="H428" i="14" s="1"/>
  <c r="E429" i="14"/>
  <c r="G429" i="14" s="1"/>
  <c r="H429" i="14" s="1"/>
  <c r="E430" i="14"/>
  <c r="G430" i="14" s="1"/>
  <c r="H430" i="14" s="1"/>
  <c r="E431" i="14"/>
  <c r="G431" i="14" s="1"/>
  <c r="H431" i="14" s="1"/>
  <c r="E432" i="14"/>
  <c r="G432" i="14" s="1"/>
  <c r="H432" i="14" s="1"/>
  <c r="E433" i="14"/>
  <c r="G433" i="14" s="1"/>
  <c r="H433" i="14" s="1"/>
  <c r="E434" i="14"/>
  <c r="G434" i="14" s="1"/>
  <c r="H434" i="14" s="1"/>
  <c r="E435" i="14"/>
  <c r="G435" i="14" s="1"/>
  <c r="H435" i="14" s="1"/>
  <c r="E436" i="14"/>
  <c r="G436" i="14" s="1"/>
  <c r="H436" i="14" s="1"/>
  <c r="E437" i="14"/>
  <c r="G437" i="14" s="1"/>
  <c r="H437" i="14" s="1"/>
  <c r="E438" i="14"/>
  <c r="G438" i="14" s="1"/>
  <c r="H438" i="14" s="1"/>
  <c r="E439" i="14"/>
  <c r="G439" i="14" s="1"/>
  <c r="H439" i="14" s="1"/>
  <c r="E440" i="14"/>
  <c r="G440" i="14" s="1"/>
  <c r="H440" i="14" s="1"/>
  <c r="E441" i="14"/>
  <c r="G441" i="14" s="1"/>
  <c r="H441" i="14" s="1"/>
  <c r="E442" i="14"/>
  <c r="G442" i="14" s="1"/>
  <c r="H442" i="14" s="1"/>
  <c r="E443" i="14"/>
  <c r="G443" i="14" s="1"/>
  <c r="H443" i="14" s="1"/>
  <c r="E444" i="14"/>
  <c r="G444" i="14" s="1"/>
  <c r="H444" i="14" s="1"/>
  <c r="E445" i="14"/>
  <c r="G445" i="14" s="1"/>
  <c r="H445" i="14" s="1"/>
  <c r="E446" i="14"/>
  <c r="G446" i="14" s="1"/>
  <c r="H446" i="14" s="1"/>
  <c r="E447" i="14"/>
  <c r="G447" i="14" s="1"/>
  <c r="H447" i="14" s="1"/>
  <c r="E448" i="14"/>
  <c r="G448" i="14" s="1"/>
  <c r="H448" i="14" s="1"/>
  <c r="E449" i="14"/>
  <c r="G449" i="14" s="1"/>
  <c r="H449" i="14" s="1"/>
  <c r="E450" i="14"/>
  <c r="G450" i="14" s="1"/>
  <c r="H450" i="14" s="1"/>
  <c r="E451" i="14"/>
  <c r="G451" i="14" s="1"/>
  <c r="H451" i="14" s="1"/>
  <c r="E452" i="14"/>
  <c r="G452" i="14" s="1"/>
  <c r="H452" i="14" s="1"/>
  <c r="E453" i="14"/>
  <c r="G453" i="14" s="1"/>
  <c r="H453" i="14" s="1"/>
  <c r="E454" i="14"/>
  <c r="G454" i="14" s="1"/>
  <c r="H454" i="14" s="1"/>
  <c r="E455" i="14"/>
  <c r="G455" i="14" s="1"/>
  <c r="H455" i="14" s="1"/>
  <c r="E456" i="14"/>
  <c r="G456" i="14" s="1"/>
  <c r="H456" i="14" s="1"/>
  <c r="E457" i="14"/>
  <c r="G457" i="14" s="1"/>
  <c r="H457" i="14" s="1"/>
  <c r="E458" i="14"/>
  <c r="G458" i="14" s="1"/>
  <c r="H458" i="14" s="1"/>
  <c r="E459" i="14"/>
  <c r="G459" i="14" s="1"/>
  <c r="H459" i="14" s="1"/>
  <c r="E460" i="14"/>
  <c r="G460" i="14" s="1"/>
  <c r="H460" i="14" s="1"/>
  <c r="E461" i="14"/>
  <c r="G461" i="14" s="1"/>
  <c r="H461" i="14" s="1"/>
  <c r="E462" i="14"/>
  <c r="G462" i="14" s="1"/>
  <c r="H462" i="14" s="1"/>
  <c r="E463" i="14"/>
  <c r="G463" i="14" s="1"/>
  <c r="H463" i="14" s="1"/>
  <c r="E464" i="14"/>
  <c r="G464" i="14" s="1"/>
  <c r="H464" i="14" s="1"/>
  <c r="E465" i="14"/>
  <c r="G465" i="14" s="1"/>
  <c r="H465" i="14" s="1"/>
  <c r="E466" i="14"/>
  <c r="G466" i="14" s="1"/>
  <c r="H466" i="14" s="1"/>
  <c r="E467" i="14"/>
  <c r="G467" i="14" s="1"/>
  <c r="H467" i="14" s="1"/>
  <c r="E468" i="14"/>
  <c r="G468" i="14" s="1"/>
  <c r="H468" i="14" s="1"/>
  <c r="E469" i="14"/>
  <c r="G469" i="14" s="1"/>
  <c r="H469" i="14" s="1"/>
  <c r="E470" i="14"/>
  <c r="G470" i="14" s="1"/>
  <c r="H470" i="14" s="1"/>
  <c r="E471" i="14"/>
  <c r="G471" i="14" s="1"/>
  <c r="H471" i="14" s="1"/>
  <c r="E472" i="14"/>
  <c r="G472" i="14" s="1"/>
  <c r="H472" i="14" s="1"/>
  <c r="E473" i="14"/>
  <c r="G473" i="14" s="1"/>
  <c r="H473" i="14" s="1"/>
  <c r="E474" i="14"/>
  <c r="G474" i="14" s="1"/>
  <c r="H474" i="14" s="1"/>
  <c r="E475" i="14"/>
  <c r="G475" i="14" s="1"/>
  <c r="H475" i="14" s="1"/>
  <c r="E476" i="14"/>
  <c r="G476" i="14" s="1"/>
  <c r="H476" i="14" s="1"/>
  <c r="E477" i="14"/>
  <c r="G477" i="14" s="1"/>
  <c r="H477" i="14" s="1"/>
  <c r="E478" i="14"/>
  <c r="G478" i="14" s="1"/>
  <c r="H478" i="14" s="1"/>
  <c r="E479" i="14"/>
  <c r="G479" i="14" s="1"/>
  <c r="H479" i="14" s="1"/>
  <c r="E480" i="14"/>
  <c r="G480" i="14" s="1"/>
  <c r="H480" i="14" s="1"/>
  <c r="E481" i="14"/>
  <c r="G481" i="14" s="1"/>
  <c r="H481" i="14" s="1"/>
  <c r="E482" i="14"/>
  <c r="G482" i="14" s="1"/>
  <c r="H482" i="14" s="1"/>
  <c r="E483" i="14"/>
  <c r="G483" i="14" s="1"/>
  <c r="H483" i="14" s="1"/>
  <c r="E484" i="14"/>
  <c r="G484" i="14" s="1"/>
  <c r="H484" i="14" s="1"/>
  <c r="E485" i="14"/>
  <c r="G485" i="14" s="1"/>
  <c r="H485" i="14" s="1"/>
  <c r="E486" i="14"/>
  <c r="G486" i="14" s="1"/>
  <c r="H486" i="14" s="1"/>
  <c r="E487" i="14"/>
  <c r="G487" i="14" s="1"/>
  <c r="H487" i="14" s="1"/>
  <c r="E488" i="14"/>
  <c r="G488" i="14" s="1"/>
  <c r="H488" i="14" s="1"/>
  <c r="E489" i="14"/>
  <c r="G489" i="14" s="1"/>
  <c r="H489" i="14" s="1"/>
  <c r="E490" i="14"/>
  <c r="G490" i="14" s="1"/>
  <c r="H490" i="14" s="1"/>
  <c r="E491" i="14"/>
  <c r="G491" i="14" s="1"/>
  <c r="H491" i="14" s="1"/>
  <c r="E492" i="14"/>
  <c r="G492" i="14" s="1"/>
  <c r="H492" i="14" s="1"/>
  <c r="E493" i="14"/>
  <c r="G493" i="14" s="1"/>
  <c r="H493" i="14" s="1"/>
  <c r="E494" i="14"/>
  <c r="G494" i="14" s="1"/>
  <c r="H494" i="14" s="1"/>
  <c r="E495" i="14"/>
  <c r="G495" i="14" s="1"/>
  <c r="H495" i="14" s="1"/>
  <c r="E496" i="14"/>
  <c r="G496" i="14" s="1"/>
  <c r="H496" i="14" s="1"/>
  <c r="E497" i="14"/>
  <c r="G497" i="14" s="1"/>
  <c r="H497" i="14" s="1"/>
  <c r="E498" i="14"/>
  <c r="G498" i="14" s="1"/>
  <c r="H498" i="14" s="1"/>
  <c r="E499" i="14"/>
  <c r="G499" i="14" s="1"/>
  <c r="H499" i="14" s="1"/>
  <c r="E500" i="14"/>
  <c r="G500" i="14" s="1"/>
  <c r="H500" i="14" s="1"/>
  <c r="E501" i="14"/>
  <c r="G501" i="14" s="1"/>
  <c r="H501" i="14" s="1"/>
  <c r="E502" i="14"/>
  <c r="G502" i="14" s="1"/>
  <c r="H502" i="14" s="1"/>
  <c r="E503" i="14"/>
  <c r="G503" i="14" s="1"/>
  <c r="H503" i="14" s="1"/>
  <c r="E504" i="14"/>
  <c r="G504" i="14" s="1"/>
  <c r="H504" i="14" s="1"/>
  <c r="E505" i="14"/>
  <c r="G505" i="14" s="1"/>
  <c r="H505" i="14" s="1"/>
  <c r="E506" i="14"/>
  <c r="G506" i="14" s="1"/>
  <c r="H506" i="14" s="1"/>
  <c r="E507" i="14"/>
  <c r="G507" i="14" s="1"/>
  <c r="H507" i="14" s="1"/>
  <c r="E508" i="14"/>
  <c r="G508" i="14" s="1"/>
  <c r="H508" i="14" s="1"/>
  <c r="E509" i="14"/>
  <c r="G509" i="14" s="1"/>
  <c r="H509" i="14" s="1"/>
  <c r="E510" i="14"/>
  <c r="G510" i="14" s="1"/>
  <c r="H510" i="14" s="1"/>
  <c r="E511" i="14"/>
  <c r="G511" i="14" s="1"/>
  <c r="H511" i="14" s="1"/>
  <c r="E512" i="14"/>
  <c r="G512" i="14" s="1"/>
  <c r="H512" i="14" s="1"/>
  <c r="E513" i="14"/>
  <c r="G513" i="14" s="1"/>
  <c r="H513" i="14" s="1"/>
  <c r="E514" i="14"/>
  <c r="G514" i="14" s="1"/>
  <c r="H514" i="14" s="1"/>
  <c r="E515" i="14"/>
  <c r="G515" i="14" s="1"/>
  <c r="H515" i="14" s="1"/>
  <c r="E516" i="14"/>
  <c r="G516" i="14" s="1"/>
  <c r="H516" i="14" s="1"/>
  <c r="E517" i="14"/>
  <c r="G517" i="14" s="1"/>
  <c r="H517" i="14" s="1"/>
  <c r="E518" i="14"/>
  <c r="G518" i="14" s="1"/>
  <c r="H518" i="14" s="1"/>
  <c r="E519" i="14"/>
  <c r="G519" i="14" s="1"/>
  <c r="H519" i="14" s="1"/>
  <c r="E520" i="14"/>
  <c r="G520" i="14" s="1"/>
  <c r="H520" i="14" s="1"/>
  <c r="E521" i="14"/>
  <c r="G521" i="14" s="1"/>
  <c r="H521" i="14" s="1"/>
  <c r="E522" i="14"/>
  <c r="G522" i="14" s="1"/>
  <c r="H522" i="14" s="1"/>
  <c r="E523" i="14"/>
  <c r="G523" i="14" s="1"/>
  <c r="H523" i="14" s="1"/>
  <c r="E524" i="14"/>
  <c r="G524" i="14" s="1"/>
  <c r="H524" i="14" s="1"/>
  <c r="E525" i="14"/>
  <c r="G525" i="14" s="1"/>
  <c r="H525" i="14" s="1"/>
  <c r="E526" i="14"/>
  <c r="G526" i="14" s="1"/>
  <c r="H526" i="14" s="1"/>
  <c r="E527" i="14"/>
  <c r="G527" i="14" s="1"/>
  <c r="H527" i="14" s="1"/>
  <c r="E528" i="14"/>
  <c r="G528" i="14" s="1"/>
  <c r="H528" i="14" s="1"/>
  <c r="E529" i="14"/>
  <c r="G529" i="14" s="1"/>
  <c r="H529" i="14" s="1"/>
  <c r="E530" i="14"/>
  <c r="G530" i="14" s="1"/>
  <c r="H530" i="14" s="1"/>
  <c r="E531" i="14"/>
  <c r="G531" i="14" s="1"/>
  <c r="H531" i="14" s="1"/>
  <c r="E532" i="14"/>
  <c r="G532" i="14" s="1"/>
  <c r="H532" i="14" s="1"/>
  <c r="E533" i="14"/>
  <c r="G533" i="14" s="1"/>
  <c r="H533" i="14" s="1"/>
  <c r="E534" i="14"/>
  <c r="G534" i="14" s="1"/>
  <c r="H534" i="14" s="1"/>
  <c r="E535" i="14"/>
  <c r="G535" i="14" s="1"/>
  <c r="H535" i="14" s="1"/>
  <c r="E536" i="14"/>
  <c r="G536" i="14" s="1"/>
  <c r="H536" i="14" s="1"/>
  <c r="E537" i="14"/>
  <c r="G537" i="14" s="1"/>
  <c r="H537" i="14" s="1"/>
  <c r="E538" i="14"/>
  <c r="G538" i="14" s="1"/>
  <c r="H538" i="14" s="1"/>
  <c r="E539" i="14"/>
  <c r="G539" i="14" s="1"/>
  <c r="H539" i="14" s="1"/>
  <c r="E540" i="14"/>
  <c r="G540" i="14" s="1"/>
  <c r="H540" i="14" s="1"/>
  <c r="E541" i="14"/>
  <c r="G541" i="14" s="1"/>
  <c r="H541" i="14" s="1"/>
  <c r="E542" i="14"/>
  <c r="G542" i="14" s="1"/>
  <c r="H542" i="14" s="1"/>
  <c r="E543" i="14"/>
  <c r="G543" i="14" s="1"/>
  <c r="H543" i="14" s="1"/>
  <c r="E544" i="14"/>
  <c r="G544" i="14" s="1"/>
  <c r="H544" i="14" s="1"/>
  <c r="E545" i="14"/>
  <c r="G545" i="14" s="1"/>
  <c r="H545" i="14" s="1"/>
  <c r="E546" i="14"/>
  <c r="G546" i="14" s="1"/>
  <c r="H546" i="14" s="1"/>
  <c r="E547" i="14"/>
  <c r="G547" i="14" s="1"/>
  <c r="H547" i="14" s="1"/>
  <c r="E548" i="14"/>
  <c r="G548" i="14" s="1"/>
  <c r="H548" i="14" s="1"/>
  <c r="E549" i="14"/>
  <c r="G549" i="14" s="1"/>
  <c r="H549" i="14" s="1"/>
  <c r="E550" i="14"/>
  <c r="G550" i="14" s="1"/>
  <c r="H550" i="14" s="1"/>
  <c r="E551" i="14"/>
  <c r="G551" i="14" s="1"/>
  <c r="H551" i="14" s="1"/>
  <c r="E552" i="14"/>
  <c r="G552" i="14" s="1"/>
  <c r="H552" i="14" s="1"/>
  <c r="E553" i="14"/>
  <c r="G553" i="14" s="1"/>
  <c r="H553" i="14" s="1"/>
  <c r="E554" i="14"/>
  <c r="G554" i="14" s="1"/>
  <c r="H554" i="14" s="1"/>
  <c r="E555" i="14"/>
  <c r="G555" i="14" s="1"/>
  <c r="H555" i="14" s="1"/>
  <c r="E556" i="14"/>
  <c r="G556" i="14" s="1"/>
  <c r="H556" i="14" s="1"/>
  <c r="E557" i="14"/>
  <c r="G557" i="14" s="1"/>
  <c r="H557" i="14" s="1"/>
  <c r="E558" i="14"/>
  <c r="G558" i="14" s="1"/>
  <c r="H558" i="14" s="1"/>
  <c r="E559" i="14"/>
  <c r="G559" i="14" s="1"/>
  <c r="H559" i="14" s="1"/>
  <c r="E560" i="14"/>
  <c r="G560" i="14" s="1"/>
  <c r="H560" i="14" s="1"/>
  <c r="E561" i="14"/>
  <c r="G561" i="14" s="1"/>
  <c r="H561" i="14" s="1"/>
  <c r="E562" i="14"/>
  <c r="G562" i="14" s="1"/>
  <c r="H562" i="14" s="1"/>
  <c r="E563" i="14"/>
  <c r="G563" i="14" s="1"/>
  <c r="H563" i="14" s="1"/>
  <c r="E564" i="14"/>
  <c r="G564" i="14" s="1"/>
  <c r="H564" i="14" s="1"/>
  <c r="E565" i="14"/>
  <c r="G565" i="14" s="1"/>
  <c r="H565" i="14" s="1"/>
  <c r="E566" i="14"/>
  <c r="G566" i="14" s="1"/>
  <c r="H566" i="14" s="1"/>
  <c r="E567" i="14"/>
  <c r="G567" i="14" s="1"/>
  <c r="H567" i="14" s="1"/>
  <c r="E568" i="14"/>
  <c r="G568" i="14" s="1"/>
  <c r="H568" i="14" s="1"/>
  <c r="E569" i="14"/>
  <c r="G569" i="14" s="1"/>
  <c r="H569" i="14" s="1"/>
  <c r="E570" i="14"/>
  <c r="G570" i="14" s="1"/>
  <c r="H570" i="14" s="1"/>
  <c r="E571" i="14"/>
  <c r="G571" i="14" s="1"/>
  <c r="H571" i="14" s="1"/>
  <c r="E572" i="14"/>
  <c r="G572" i="14" s="1"/>
  <c r="H572" i="14" s="1"/>
  <c r="E573" i="14"/>
  <c r="G573" i="14" s="1"/>
  <c r="H573" i="14" s="1"/>
  <c r="E574" i="14"/>
  <c r="G574" i="14" s="1"/>
  <c r="H574" i="14" s="1"/>
  <c r="E575" i="14"/>
  <c r="G575" i="14" s="1"/>
  <c r="H575" i="14" s="1"/>
  <c r="E576" i="14"/>
  <c r="G576" i="14" s="1"/>
  <c r="H576" i="14" s="1"/>
  <c r="E577" i="14"/>
  <c r="G577" i="14" s="1"/>
  <c r="H577" i="14" s="1"/>
  <c r="E578" i="14"/>
  <c r="G578" i="14" s="1"/>
  <c r="H578" i="14" s="1"/>
  <c r="E579" i="14"/>
  <c r="G579" i="14" s="1"/>
  <c r="H579" i="14" s="1"/>
  <c r="E580" i="14"/>
  <c r="G580" i="14" s="1"/>
  <c r="H580" i="14" s="1"/>
  <c r="E581" i="14"/>
  <c r="G581" i="14" s="1"/>
  <c r="H581" i="14" s="1"/>
  <c r="E582" i="14"/>
  <c r="G582" i="14" s="1"/>
  <c r="H582" i="14" s="1"/>
  <c r="E583" i="14"/>
  <c r="G583" i="14" s="1"/>
  <c r="H583" i="14" s="1"/>
  <c r="E584" i="14"/>
  <c r="G584" i="14" s="1"/>
  <c r="H584" i="14" s="1"/>
  <c r="E585" i="14"/>
  <c r="G585" i="14" s="1"/>
  <c r="H585" i="14" s="1"/>
  <c r="E586" i="14"/>
  <c r="G586" i="14" s="1"/>
  <c r="H586" i="14" s="1"/>
  <c r="E587" i="14"/>
  <c r="G587" i="14" s="1"/>
  <c r="H587" i="14" s="1"/>
  <c r="E588" i="14"/>
  <c r="G588" i="14" s="1"/>
  <c r="H588" i="14" s="1"/>
  <c r="E589" i="14"/>
  <c r="G589" i="14" s="1"/>
  <c r="H589" i="14" s="1"/>
  <c r="E590" i="14"/>
  <c r="G590" i="14" s="1"/>
  <c r="H590" i="14" s="1"/>
  <c r="E591" i="14"/>
  <c r="G591" i="14" s="1"/>
  <c r="H591" i="14" s="1"/>
  <c r="E592" i="14"/>
  <c r="G592" i="14" s="1"/>
  <c r="H592" i="14" s="1"/>
  <c r="E593" i="14"/>
  <c r="G593" i="14" s="1"/>
  <c r="H593" i="14" s="1"/>
  <c r="E594" i="14"/>
  <c r="G594" i="14" s="1"/>
  <c r="H594" i="14" s="1"/>
  <c r="E595" i="14"/>
  <c r="G595" i="14" s="1"/>
  <c r="H595" i="14" s="1"/>
  <c r="E596" i="14"/>
  <c r="G596" i="14" s="1"/>
  <c r="H596" i="14" s="1"/>
  <c r="E597" i="14"/>
  <c r="G597" i="14" s="1"/>
  <c r="H597" i="14" s="1"/>
  <c r="E598" i="14"/>
  <c r="G598" i="14" s="1"/>
  <c r="H598" i="14" s="1"/>
  <c r="E599" i="14"/>
  <c r="G599" i="14" s="1"/>
  <c r="H599" i="14" s="1"/>
  <c r="E600" i="14"/>
  <c r="G600" i="14" s="1"/>
  <c r="H600" i="14" s="1"/>
  <c r="E601" i="14"/>
  <c r="G601" i="14" s="1"/>
  <c r="H601" i="14" s="1"/>
  <c r="E602" i="14"/>
  <c r="G602" i="14" s="1"/>
  <c r="H602" i="14" s="1"/>
  <c r="E603" i="14"/>
  <c r="G603" i="14" s="1"/>
  <c r="H603" i="14" s="1"/>
  <c r="E604" i="14"/>
  <c r="G604" i="14" s="1"/>
  <c r="H604" i="14" s="1"/>
  <c r="E605" i="14"/>
  <c r="G605" i="14" s="1"/>
  <c r="H605" i="14" s="1"/>
  <c r="E606" i="14"/>
  <c r="G606" i="14" s="1"/>
  <c r="H606" i="14" s="1"/>
  <c r="E607" i="14"/>
  <c r="G607" i="14" s="1"/>
  <c r="H607" i="14" s="1"/>
  <c r="E608" i="14"/>
  <c r="G608" i="14" s="1"/>
  <c r="H608" i="14" s="1"/>
  <c r="E609" i="14"/>
  <c r="G609" i="14" s="1"/>
  <c r="H609" i="14" s="1"/>
  <c r="E610" i="14"/>
  <c r="G610" i="14" s="1"/>
  <c r="H610" i="14" s="1"/>
  <c r="E611" i="14"/>
  <c r="G611" i="14" s="1"/>
  <c r="H611" i="14" s="1"/>
  <c r="E612" i="14"/>
  <c r="G612" i="14" s="1"/>
  <c r="H612" i="14" s="1"/>
  <c r="E613" i="14"/>
  <c r="G613" i="14" s="1"/>
  <c r="H613" i="14" s="1"/>
  <c r="E614" i="14"/>
  <c r="G614" i="14" s="1"/>
  <c r="H614" i="14" s="1"/>
  <c r="E615" i="14"/>
  <c r="G615" i="14" s="1"/>
  <c r="H615" i="14" s="1"/>
  <c r="E616" i="14"/>
  <c r="G616" i="14" s="1"/>
  <c r="H616" i="14" s="1"/>
  <c r="E617" i="14"/>
  <c r="G617" i="14" s="1"/>
  <c r="H617" i="14" s="1"/>
  <c r="E618" i="14"/>
  <c r="G618" i="14" s="1"/>
  <c r="H618" i="14" s="1"/>
  <c r="E619" i="14"/>
  <c r="G619" i="14" s="1"/>
  <c r="H619" i="14" s="1"/>
  <c r="E620" i="14"/>
  <c r="G620" i="14" s="1"/>
  <c r="H620" i="14" s="1"/>
  <c r="E621" i="14"/>
  <c r="G621" i="14" s="1"/>
  <c r="H621" i="14" s="1"/>
  <c r="E622" i="14"/>
  <c r="G622" i="14" s="1"/>
  <c r="H622" i="14" s="1"/>
  <c r="E623" i="14"/>
  <c r="G623" i="14" s="1"/>
  <c r="H623" i="14" s="1"/>
  <c r="E624" i="14"/>
  <c r="G624" i="14" s="1"/>
  <c r="H624" i="14" s="1"/>
  <c r="E625" i="14"/>
  <c r="G625" i="14" s="1"/>
  <c r="H625" i="14" s="1"/>
  <c r="E626" i="14"/>
  <c r="G626" i="14" s="1"/>
  <c r="H626" i="14" s="1"/>
  <c r="E627" i="14"/>
  <c r="G627" i="14" s="1"/>
  <c r="H627" i="14" s="1"/>
  <c r="E628" i="14"/>
  <c r="G628" i="14" s="1"/>
  <c r="H628" i="14" s="1"/>
  <c r="E629" i="14"/>
  <c r="G629" i="14" s="1"/>
  <c r="H629" i="14" s="1"/>
  <c r="E630" i="14"/>
  <c r="G630" i="14" s="1"/>
  <c r="H630" i="14" s="1"/>
  <c r="E631" i="14"/>
  <c r="G631" i="14" s="1"/>
  <c r="H631" i="14" s="1"/>
  <c r="E632" i="14"/>
  <c r="G632" i="14" s="1"/>
  <c r="H632" i="14" s="1"/>
  <c r="E633" i="14"/>
  <c r="G633" i="14" s="1"/>
  <c r="H633" i="14" s="1"/>
  <c r="E634" i="14"/>
  <c r="G634" i="14" s="1"/>
  <c r="H634" i="14" s="1"/>
  <c r="E635" i="14"/>
  <c r="G635" i="14" s="1"/>
  <c r="H635" i="14" s="1"/>
  <c r="E636" i="14"/>
  <c r="G636" i="14" s="1"/>
  <c r="H636" i="14" s="1"/>
  <c r="E637" i="14"/>
  <c r="G637" i="14" s="1"/>
  <c r="H637" i="14" s="1"/>
  <c r="E638" i="14"/>
  <c r="G638" i="14" s="1"/>
  <c r="H638" i="14" s="1"/>
  <c r="E639" i="14"/>
  <c r="G639" i="14" s="1"/>
  <c r="H639" i="14" s="1"/>
  <c r="E640" i="14"/>
  <c r="G640" i="14" s="1"/>
  <c r="H640" i="14" s="1"/>
  <c r="E641" i="14"/>
  <c r="G641" i="14" s="1"/>
  <c r="H641" i="14" s="1"/>
  <c r="E642" i="14"/>
  <c r="G642" i="14" s="1"/>
  <c r="H642" i="14" s="1"/>
  <c r="E643" i="14"/>
  <c r="G643" i="14" s="1"/>
  <c r="H643" i="14" s="1"/>
  <c r="E644" i="14"/>
  <c r="G644" i="14" s="1"/>
  <c r="H644" i="14" s="1"/>
  <c r="E645" i="14"/>
  <c r="G645" i="14" s="1"/>
  <c r="H645" i="14" s="1"/>
  <c r="E646" i="14"/>
  <c r="G646" i="14" s="1"/>
  <c r="H646" i="14" s="1"/>
  <c r="E647" i="14"/>
  <c r="G647" i="14" s="1"/>
  <c r="H647" i="14" s="1"/>
  <c r="E648" i="14"/>
  <c r="G648" i="14" s="1"/>
  <c r="H648" i="14" s="1"/>
  <c r="E649" i="14"/>
  <c r="G649" i="14" s="1"/>
  <c r="H649" i="14" s="1"/>
  <c r="E650" i="14"/>
  <c r="G650" i="14" s="1"/>
  <c r="H650" i="14" s="1"/>
  <c r="E651" i="14"/>
  <c r="G651" i="14" s="1"/>
  <c r="H651" i="14" s="1"/>
  <c r="E652" i="14"/>
  <c r="G652" i="14" s="1"/>
  <c r="H652" i="14" s="1"/>
  <c r="E653" i="14"/>
  <c r="G653" i="14" s="1"/>
  <c r="H653" i="14" s="1"/>
  <c r="E654" i="14"/>
  <c r="G654" i="14" s="1"/>
  <c r="H654" i="14" s="1"/>
  <c r="E655" i="14"/>
  <c r="G655" i="14" s="1"/>
  <c r="H655" i="14" s="1"/>
  <c r="E656" i="14"/>
  <c r="G656" i="14" s="1"/>
  <c r="H656" i="14" s="1"/>
  <c r="E657" i="14"/>
  <c r="G657" i="14" s="1"/>
  <c r="H657" i="14" s="1"/>
  <c r="E658" i="14"/>
  <c r="G658" i="14" s="1"/>
  <c r="H658" i="14" s="1"/>
  <c r="E659" i="14"/>
  <c r="G659" i="14" s="1"/>
  <c r="H659" i="14" s="1"/>
  <c r="E660" i="14"/>
  <c r="G660" i="14" s="1"/>
  <c r="H660" i="14" s="1"/>
  <c r="E661" i="14"/>
  <c r="G661" i="14" s="1"/>
  <c r="H661" i="14" s="1"/>
  <c r="E662" i="14"/>
  <c r="G662" i="14" s="1"/>
  <c r="H662" i="14" s="1"/>
  <c r="E663" i="14"/>
  <c r="G663" i="14" s="1"/>
  <c r="H663" i="14" s="1"/>
  <c r="E664" i="14"/>
  <c r="G664" i="14" s="1"/>
  <c r="H664" i="14" s="1"/>
  <c r="E665" i="14"/>
  <c r="G665" i="14" s="1"/>
  <c r="H665" i="14" s="1"/>
  <c r="E666" i="14"/>
  <c r="G666" i="14" s="1"/>
  <c r="H666" i="14" s="1"/>
  <c r="E667" i="14"/>
  <c r="G667" i="14" s="1"/>
  <c r="H667" i="14" s="1"/>
  <c r="E668" i="14"/>
  <c r="G668" i="14" s="1"/>
  <c r="H668" i="14" s="1"/>
  <c r="E669" i="14"/>
  <c r="G669" i="14" s="1"/>
  <c r="H669" i="14" s="1"/>
  <c r="E670" i="14"/>
  <c r="G670" i="14" s="1"/>
  <c r="H670" i="14" s="1"/>
  <c r="E671" i="14"/>
  <c r="G671" i="14" s="1"/>
  <c r="H671" i="14" s="1"/>
  <c r="E672" i="14"/>
  <c r="G672" i="14" s="1"/>
  <c r="H672" i="14" s="1"/>
  <c r="E673" i="14"/>
  <c r="G673" i="14" s="1"/>
  <c r="H673" i="14" s="1"/>
  <c r="E674" i="14"/>
  <c r="G674" i="14" s="1"/>
  <c r="H674" i="14" s="1"/>
  <c r="E675" i="14"/>
  <c r="G675" i="14" s="1"/>
  <c r="H675" i="14" s="1"/>
  <c r="E676" i="14"/>
  <c r="G676" i="14" s="1"/>
  <c r="H676" i="14" s="1"/>
  <c r="E677" i="14"/>
  <c r="G677" i="14" s="1"/>
  <c r="H677" i="14" s="1"/>
  <c r="E678" i="14"/>
  <c r="G678" i="14" s="1"/>
  <c r="H678" i="14" s="1"/>
  <c r="E679" i="14"/>
  <c r="G679" i="14" s="1"/>
  <c r="H679" i="14" s="1"/>
  <c r="E680" i="14"/>
  <c r="G680" i="14" s="1"/>
  <c r="H680" i="14" s="1"/>
  <c r="E681" i="14"/>
  <c r="G681" i="14" s="1"/>
  <c r="H681" i="14" s="1"/>
  <c r="E682" i="14"/>
  <c r="G682" i="14" s="1"/>
  <c r="H682" i="14" s="1"/>
  <c r="E683" i="14"/>
  <c r="G683" i="14" s="1"/>
  <c r="H683" i="14" s="1"/>
  <c r="E684" i="14"/>
  <c r="G684" i="14" s="1"/>
  <c r="H684" i="14" s="1"/>
  <c r="E685" i="14"/>
  <c r="G685" i="14" s="1"/>
  <c r="H685" i="14" s="1"/>
  <c r="E686" i="14"/>
  <c r="G686" i="14" s="1"/>
  <c r="H686" i="14" s="1"/>
  <c r="E687" i="14"/>
  <c r="G687" i="14" s="1"/>
  <c r="H687" i="14" s="1"/>
  <c r="E688" i="14"/>
  <c r="G688" i="14" s="1"/>
  <c r="H688" i="14" s="1"/>
  <c r="E689" i="14"/>
  <c r="G689" i="14" s="1"/>
  <c r="H689" i="14" s="1"/>
  <c r="E690" i="14"/>
  <c r="G690" i="14" s="1"/>
  <c r="H690" i="14" s="1"/>
  <c r="E691" i="14"/>
  <c r="G691" i="14" s="1"/>
  <c r="H691" i="14" s="1"/>
  <c r="E692" i="14"/>
  <c r="G692" i="14" s="1"/>
  <c r="H692" i="14" s="1"/>
  <c r="E693" i="14"/>
  <c r="G693" i="14" s="1"/>
  <c r="H693" i="14" s="1"/>
  <c r="E694" i="14"/>
  <c r="G694" i="14" s="1"/>
  <c r="H694" i="14" s="1"/>
  <c r="E695" i="14"/>
  <c r="G695" i="14" s="1"/>
  <c r="H695" i="14" s="1"/>
  <c r="E696" i="14"/>
  <c r="G696" i="14" s="1"/>
  <c r="H696" i="14" s="1"/>
  <c r="E697" i="14"/>
  <c r="G697" i="14" s="1"/>
  <c r="H697" i="14" s="1"/>
  <c r="E698" i="14"/>
  <c r="G698" i="14" s="1"/>
  <c r="H698" i="14" s="1"/>
  <c r="E699" i="14"/>
  <c r="G699" i="14" s="1"/>
  <c r="H699" i="14" s="1"/>
  <c r="E700" i="14"/>
  <c r="G700" i="14" s="1"/>
  <c r="H700" i="14" s="1"/>
  <c r="E701" i="14"/>
  <c r="G701" i="14" s="1"/>
  <c r="H701" i="14" s="1"/>
  <c r="E702" i="14"/>
  <c r="G702" i="14" s="1"/>
  <c r="H702" i="14" s="1"/>
  <c r="E703" i="14"/>
  <c r="G703" i="14" s="1"/>
  <c r="H703" i="14" s="1"/>
  <c r="E704" i="14"/>
  <c r="G704" i="14" s="1"/>
  <c r="H704" i="14" s="1"/>
  <c r="E705" i="14"/>
  <c r="G705" i="14" s="1"/>
  <c r="H705" i="14" s="1"/>
  <c r="E706" i="14"/>
  <c r="G706" i="14" s="1"/>
  <c r="H706" i="14" s="1"/>
  <c r="E707" i="14"/>
  <c r="G707" i="14" s="1"/>
  <c r="H707" i="14" s="1"/>
  <c r="E708" i="14"/>
  <c r="G708" i="14" s="1"/>
  <c r="H708" i="14" s="1"/>
  <c r="E709" i="14"/>
  <c r="G709" i="14" s="1"/>
  <c r="H709" i="14" s="1"/>
  <c r="E710" i="14"/>
  <c r="G710" i="14" s="1"/>
  <c r="H710" i="14" s="1"/>
  <c r="E711" i="14"/>
  <c r="G711" i="14" s="1"/>
  <c r="H711" i="14" s="1"/>
  <c r="E712" i="14"/>
  <c r="G712" i="14" s="1"/>
  <c r="H712" i="14" s="1"/>
  <c r="E713" i="14"/>
  <c r="G713" i="14" s="1"/>
  <c r="H713" i="14" s="1"/>
  <c r="E714" i="14"/>
  <c r="G714" i="14" s="1"/>
  <c r="H714" i="14" s="1"/>
  <c r="E715" i="14"/>
  <c r="G715" i="14" s="1"/>
  <c r="H715" i="14" s="1"/>
  <c r="E716" i="14"/>
  <c r="G716" i="14" s="1"/>
  <c r="H716" i="14" s="1"/>
  <c r="E717" i="14"/>
  <c r="G717" i="14" s="1"/>
  <c r="H717" i="14" s="1"/>
  <c r="E718" i="14"/>
  <c r="G718" i="14" s="1"/>
  <c r="H718" i="14" s="1"/>
  <c r="E719" i="14"/>
  <c r="G719" i="14" s="1"/>
  <c r="H719" i="14" s="1"/>
  <c r="E720" i="14"/>
  <c r="G720" i="14" s="1"/>
  <c r="H720" i="14" s="1"/>
  <c r="E721" i="14"/>
  <c r="G721" i="14" s="1"/>
  <c r="H721" i="14" s="1"/>
  <c r="E722" i="14"/>
  <c r="G722" i="14" s="1"/>
  <c r="H722" i="14" s="1"/>
  <c r="E723" i="14"/>
  <c r="G723" i="14" s="1"/>
  <c r="H723" i="14" s="1"/>
  <c r="E724" i="14"/>
  <c r="G724" i="14" s="1"/>
  <c r="H724" i="14" s="1"/>
  <c r="E725" i="14"/>
  <c r="G725" i="14" s="1"/>
  <c r="H725" i="14" s="1"/>
  <c r="E726" i="14"/>
  <c r="G726" i="14" s="1"/>
  <c r="H726" i="14" s="1"/>
  <c r="E727" i="14"/>
  <c r="G727" i="14" s="1"/>
  <c r="H727" i="14" s="1"/>
  <c r="E728" i="14"/>
  <c r="G728" i="14" s="1"/>
  <c r="H728" i="14" s="1"/>
  <c r="E729" i="14"/>
  <c r="G729" i="14" s="1"/>
  <c r="H729" i="14" s="1"/>
  <c r="E730" i="14"/>
  <c r="G730" i="14" s="1"/>
  <c r="H730" i="14" s="1"/>
  <c r="E731" i="14"/>
  <c r="G731" i="14" s="1"/>
  <c r="H731" i="14" s="1"/>
  <c r="E732" i="14"/>
  <c r="G732" i="14" s="1"/>
  <c r="H732" i="14" s="1"/>
  <c r="E733" i="14"/>
  <c r="G733" i="14" s="1"/>
  <c r="H733" i="14" s="1"/>
  <c r="E734" i="14"/>
  <c r="G734" i="14" s="1"/>
  <c r="H734" i="14" s="1"/>
  <c r="E735" i="14"/>
  <c r="G735" i="14" s="1"/>
  <c r="H735" i="14" s="1"/>
  <c r="E736" i="14"/>
  <c r="G736" i="14" s="1"/>
  <c r="H736" i="14" s="1"/>
  <c r="E737" i="14"/>
  <c r="G737" i="14" s="1"/>
  <c r="H737" i="14" s="1"/>
  <c r="E738" i="14"/>
  <c r="G738" i="14" s="1"/>
  <c r="H738" i="14" s="1"/>
  <c r="E739" i="14"/>
  <c r="G739" i="14" s="1"/>
  <c r="H739" i="14" s="1"/>
  <c r="E740" i="14"/>
  <c r="G740" i="14" s="1"/>
  <c r="H740" i="14" s="1"/>
  <c r="E741" i="14"/>
  <c r="G741" i="14" s="1"/>
  <c r="H741" i="14" s="1"/>
  <c r="E742" i="14"/>
  <c r="G742" i="14" s="1"/>
  <c r="H742" i="14" s="1"/>
  <c r="E743" i="14"/>
  <c r="G743" i="14" s="1"/>
  <c r="H743" i="14" s="1"/>
  <c r="E744" i="14"/>
  <c r="G744" i="14" s="1"/>
  <c r="H744" i="14" s="1"/>
  <c r="E745" i="14"/>
  <c r="G745" i="14" s="1"/>
  <c r="H745" i="14" s="1"/>
  <c r="E746" i="14"/>
  <c r="G746" i="14" s="1"/>
  <c r="H746" i="14" s="1"/>
  <c r="E747" i="14"/>
  <c r="G747" i="14" s="1"/>
  <c r="H747" i="14" s="1"/>
  <c r="E748" i="14"/>
  <c r="G748" i="14" s="1"/>
  <c r="H748" i="14" s="1"/>
  <c r="E749" i="14"/>
  <c r="G749" i="14" s="1"/>
  <c r="H749" i="14" s="1"/>
  <c r="E750" i="14"/>
  <c r="G750" i="14" s="1"/>
  <c r="H750" i="14" s="1"/>
  <c r="E751" i="14"/>
  <c r="G751" i="14" s="1"/>
  <c r="H751" i="14" s="1"/>
  <c r="E752" i="14"/>
  <c r="G752" i="14" s="1"/>
  <c r="H752" i="14" s="1"/>
  <c r="E753" i="14"/>
  <c r="G753" i="14" s="1"/>
  <c r="H753" i="14" s="1"/>
  <c r="E754" i="14"/>
  <c r="G754" i="14" s="1"/>
  <c r="H754" i="14" s="1"/>
  <c r="E755" i="14"/>
  <c r="G755" i="14" s="1"/>
  <c r="H755" i="14" s="1"/>
  <c r="E756" i="14"/>
  <c r="G756" i="14" s="1"/>
  <c r="H756" i="14" s="1"/>
  <c r="E757" i="14"/>
  <c r="G757" i="14" s="1"/>
  <c r="H757" i="14" s="1"/>
  <c r="E758" i="14"/>
  <c r="G758" i="14" s="1"/>
  <c r="H758" i="14" s="1"/>
  <c r="E759" i="14"/>
  <c r="G759" i="14" s="1"/>
  <c r="H759" i="14" s="1"/>
  <c r="E760" i="14"/>
  <c r="G760" i="14" s="1"/>
  <c r="H760" i="14" s="1"/>
  <c r="E761" i="14"/>
  <c r="G761" i="14" s="1"/>
  <c r="H761" i="14" s="1"/>
  <c r="E762" i="14"/>
  <c r="G762" i="14" s="1"/>
  <c r="H762" i="14" s="1"/>
  <c r="E763" i="14"/>
  <c r="G763" i="14" s="1"/>
  <c r="H763" i="14" s="1"/>
  <c r="E764" i="14"/>
  <c r="G764" i="14" s="1"/>
  <c r="H764" i="14" s="1"/>
  <c r="E765" i="14"/>
  <c r="G765" i="14" s="1"/>
  <c r="H765" i="14" s="1"/>
  <c r="E766" i="14"/>
  <c r="G766" i="14" s="1"/>
  <c r="H766" i="14" s="1"/>
  <c r="E767" i="14"/>
  <c r="G767" i="14" s="1"/>
  <c r="H767" i="14" s="1"/>
  <c r="E768" i="14"/>
  <c r="G768" i="14" s="1"/>
  <c r="H768" i="14" s="1"/>
  <c r="E769" i="14"/>
  <c r="G769" i="14" s="1"/>
  <c r="H769" i="14" s="1"/>
  <c r="E770" i="14"/>
  <c r="G770" i="14" s="1"/>
  <c r="H770" i="14" s="1"/>
  <c r="E771" i="14"/>
  <c r="G771" i="14" s="1"/>
  <c r="H771" i="14" s="1"/>
  <c r="E772" i="14"/>
  <c r="G772" i="14" s="1"/>
  <c r="H772" i="14" s="1"/>
  <c r="E773" i="14"/>
  <c r="G773" i="14" s="1"/>
  <c r="H773" i="14" s="1"/>
  <c r="E774" i="14"/>
  <c r="G774" i="14" s="1"/>
  <c r="H774" i="14" s="1"/>
  <c r="E775" i="14"/>
  <c r="G775" i="14" s="1"/>
  <c r="H775" i="14" s="1"/>
  <c r="E776" i="14"/>
  <c r="G776" i="14" s="1"/>
  <c r="H776" i="14" s="1"/>
  <c r="E777" i="14"/>
  <c r="G777" i="14" s="1"/>
  <c r="H777" i="14" s="1"/>
  <c r="E778" i="14"/>
  <c r="G778" i="14" s="1"/>
  <c r="H778" i="14" s="1"/>
  <c r="E779" i="14"/>
  <c r="G779" i="14" s="1"/>
  <c r="H779" i="14" s="1"/>
  <c r="E780" i="14"/>
  <c r="G780" i="14" s="1"/>
  <c r="H780" i="14" s="1"/>
  <c r="E781" i="14"/>
  <c r="G781" i="14" s="1"/>
  <c r="H781" i="14" s="1"/>
  <c r="E782" i="14"/>
  <c r="G782" i="14" s="1"/>
  <c r="H782" i="14" s="1"/>
  <c r="E783" i="14"/>
  <c r="G783" i="14" s="1"/>
  <c r="H783" i="14" s="1"/>
  <c r="E784" i="14"/>
  <c r="G784" i="14" s="1"/>
  <c r="H784" i="14" s="1"/>
  <c r="E785" i="14"/>
  <c r="G785" i="14" s="1"/>
  <c r="H785" i="14" s="1"/>
  <c r="E786" i="14"/>
  <c r="G786" i="14" s="1"/>
  <c r="H786" i="14" s="1"/>
  <c r="E787" i="14"/>
  <c r="G787" i="14" s="1"/>
  <c r="H787" i="14" s="1"/>
  <c r="E788" i="14"/>
  <c r="G788" i="14" s="1"/>
  <c r="H788" i="14" s="1"/>
  <c r="E789" i="14"/>
  <c r="G789" i="14" s="1"/>
  <c r="H789" i="14" s="1"/>
  <c r="E790" i="14"/>
  <c r="G790" i="14" s="1"/>
  <c r="H790" i="14" s="1"/>
  <c r="E791" i="14"/>
  <c r="G791" i="14" s="1"/>
  <c r="H791" i="14" s="1"/>
  <c r="E792" i="14"/>
  <c r="G792" i="14" s="1"/>
  <c r="H792" i="14" s="1"/>
  <c r="E793" i="14"/>
  <c r="G793" i="14" s="1"/>
  <c r="H793" i="14" s="1"/>
  <c r="E794" i="14"/>
  <c r="G794" i="14" s="1"/>
  <c r="H794" i="14" s="1"/>
  <c r="E795" i="14"/>
  <c r="G795" i="14" s="1"/>
  <c r="H795" i="14" s="1"/>
  <c r="E796" i="14"/>
  <c r="G796" i="14" s="1"/>
  <c r="H796" i="14" s="1"/>
  <c r="E797" i="14"/>
  <c r="G797" i="14" s="1"/>
  <c r="H797" i="14" s="1"/>
  <c r="E798" i="14"/>
  <c r="G798" i="14" s="1"/>
  <c r="H798" i="14" s="1"/>
  <c r="E799" i="14"/>
  <c r="G799" i="14" s="1"/>
  <c r="H799" i="14" s="1"/>
  <c r="E800" i="14"/>
  <c r="G800" i="14" s="1"/>
  <c r="H800" i="14" s="1"/>
  <c r="E801" i="14"/>
  <c r="G801" i="14" s="1"/>
  <c r="H801" i="14" s="1"/>
  <c r="E802" i="14"/>
  <c r="G802" i="14" s="1"/>
  <c r="H802" i="14" s="1"/>
  <c r="E803" i="14"/>
  <c r="G803" i="14" s="1"/>
  <c r="H803" i="14" s="1"/>
  <c r="E804" i="14"/>
  <c r="G804" i="14" s="1"/>
  <c r="H804" i="14" s="1"/>
  <c r="E805" i="14"/>
  <c r="G805" i="14" s="1"/>
  <c r="H805" i="14" s="1"/>
  <c r="E806" i="14"/>
  <c r="G806" i="14" s="1"/>
  <c r="H806" i="14" s="1"/>
  <c r="E807" i="14"/>
  <c r="G807" i="14" s="1"/>
  <c r="H807" i="14" s="1"/>
  <c r="E808" i="14"/>
  <c r="G808" i="14" s="1"/>
  <c r="H808" i="14" s="1"/>
  <c r="E809" i="14"/>
  <c r="G809" i="14" s="1"/>
  <c r="H809" i="14" s="1"/>
  <c r="E810" i="14"/>
  <c r="G810" i="14" s="1"/>
  <c r="H810" i="14" s="1"/>
  <c r="E811" i="14"/>
  <c r="G811" i="14" s="1"/>
  <c r="H811" i="14" s="1"/>
  <c r="E812" i="14"/>
  <c r="G812" i="14" s="1"/>
  <c r="H812" i="14" s="1"/>
  <c r="E813" i="14"/>
  <c r="G813" i="14" s="1"/>
  <c r="H813" i="14" s="1"/>
  <c r="E814" i="14"/>
  <c r="G814" i="14" s="1"/>
  <c r="H814" i="14" s="1"/>
  <c r="E815" i="14"/>
  <c r="G815" i="14" s="1"/>
  <c r="H815" i="14" s="1"/>
  <c r="E816" i="14"/>
  <c r="G816" i="14" s="1"/>
  <c r="H816" i="14" s="1"/>
  <c r="E817" i="14"/>
  <c r="G817" i="14" s="1"/>
  <c r="H817" i="14" s="1"/>
  <c r="E818" i="14"/>
  <c r="G818" i="14" s="1"/>
  <c r="H818" i="14" s="1"/>
  <c r="E819" i="14"/>
  <c r="G819" i="14" s="1"/>
  <c r="H819" i="14" s="1"/>
  <c r="E820" i="14"/>
  <c r="G820" i="14" s="1"/>
  <c r="H820" i="14" s="1"/>
  <c r="E821" i="14"/>
  <c r="G821" i="14" s="1"/>
  <c r="H821" i="14" s="1"/>
  <c r="E822" i="14"/>
  <c r="G822" i="14" s="1"/>
  <c r="H822" i="14" s="1"/>
  <c r="E823" i="14"/>
  <c r="G823" i="14" s="1"/>
  <c r="H823" i="14" s="1"/>
  <c r="E824" i="14"/>
  <c r="G824" i="14" s="1"/>
  <c r="H824" i="14" s="1"/>
  <c r="E825" i="14"/>
  <c r="G825" i="14" s="1"/>
  <c r="H825" i="14" s="1"/>
  <c r="E826" i="14"/>
  <c r="G826" i="14" s="1"/>
  <c r="H826" i="14" s="1"/>
  <c r="E827" i="14"/>
  <c r="G827" i="14" s="1"/>
  <c r="H827" i="14" s="1"/>
  <c r="E828" i="14"/>
  <c r="G828" i="14" s="1"/>
  <c r="H828" i="14" s="1"/>
  <c r="E829" i="14"/>
  <c r="G829" i="14" s="1"/>
  <c r="H829" i="14" s="1"/>
  <c r="E830" i="14"/>
  <c r="G830" i="14" s="1"/>
  <c r="H830" i="14" s="1"/>
  <c r="E831" i="14"/>
  <c r="G831" i="14" s="1"/>
  <c r="H831" i="14" s="1"/>
  <c r="E832" i="14"/>
  <c r="G832" i="14" s="1"/>
  <c r="H832" i="14" s="1"/>
  <c r="E833" i="14"/>
  <c r="G833" i="14" s="1"/>
  <c r="H833" i="14" s="1"/>
  <c r="E834" i="14"/>
  <c r="G834" i="14" s="1"/>
  <c r="H834" i="14" s="1"/>
  <c r="E835" i="14"/>
  <c r="G835" i="14" s="1"/>
  <c r="H835" i="14" s="1"/>
  <c r="E836" i="14"/>
  <c r="G836" i="14" s="1"/>
  <c r="H836" i="14" s="1"/>
  <c r="E837" i="14"/>
  <c r="G837" i="14" s="1"/>
  <c r="H837" i="14" s="1"/>
  <c r="E838" i="14"/>
  <c r="G838" i="14" s="1"/>
  <c r="H838" i="14" s="1"/>
  <c r="E839" i="14"/>
  <c r="G839" i="14" s="1"/>
  <c r="H839" i="14" s="1"/>
  <c r="E840" i="14"/>
  <c r="G840" i="14" s="1"/>
  <c r="H840" i="14" s="1"/>
  <c r="E841" i="14"/>
  <c r="G841" i="14" s="1"/>
  <c r="H841" i="14" s="1"/>
  <c r="E842" i="14"/>
  <c r="G842" i="14" s="1"/>
  <c r="H842" i="14" s="1"/>
  <c r="E843" i="14"/>
  <c r="G843" i="14" s="1"/>
  <c r="H843" i="14" s="1"/>
  <c r="E844" i="14"/>
  <c r="G844" i="14" s="1"/>
  <c r="H844" i="14" s="1"/>
  <c r="E845" i="14"/>
  <c r="G845" i="14" s="1"/>
  <c r="H845" i="14" s="1"/>
  <c r="E846" i="14"/>
  <c r="G846" i="14" s="1"/>
  <c r="H846" i="14" s="1"/>
  <c r="E847" i="14"/>
  <c r="G847" i="14" s="1"/>
  <c r="H847" i="14" s="1"/>
  <c r="E848" i="14"/>
  <c r="G848" i="14" s="1"/>
  <c r="H848" i="14" s="1"/>
  <c r="E849" i="14"/>
  <c r="G849" i="14" s="1"/>
  <c r="H849" i="14" s="1"/>
  <c r="E850" i="14"/>
  <c r="G850" i="14" s="1"/>
  <c r="H850" i="14" s="1"/>
  <c r="E851" i="14"/>
  <c r="G851" i="14" s="1"/>
  <c r="H851" i="14" s="1"/>
  <c r="E852" i="14"/>
  <c r="G852" i="14" s="1"/>
  <c r="H852" i="14" s="1"/>
  <c r="E853" i="14"/>
  <c r="G853" i="14" s="1"/>
  <c r="H853" i="14" s="1"/>
  <c r="E854" i="14"/>
  <c r="G854" i="14" s="1"/>
  <c r="H854" i="14" s="1"/>
  <c r="E855" i="14"/>
  <c r="G855" i="14" s="1"/>
  <c r="H855" i="14" s="1"/>
  <c r="E856" i="14"/>
  <c r="G856" i="14" s="1"/>
  <c r="H856" i="14" s="1"/>
  <c r="E857" i="14"/>
  <c r="G857" i="14" s="1"/>
  <c r="H857" i="14" s="1"/>
  <c r="E858" i="14"/>
  <c r="G858" i="14" s="1"/>
  <c r="H858" i="14" s="1"/>
  <c r="E859" i="14"/>
  <c r="G859" i="14" s="1"/>
  <c r="H859" i="14" s="1"/>
  <c r="E860" i="14"/>
  <c r="G860" i="14" s="1"/>
  <c r="H860" i="14" s="1"/>
  <c r="E861" i="14"/>
  <c r="G861" i="14" s="1"/>
  <c r="H861" i="14" s="1"/>
  <c r="E862" i="14"/>
  <c r="G862" i="14" s="1"/>
  <c r="H862" i="14" s="1"/>
  <c r="E863" i="14"/>
  <c r="G863" i="14" s="1"/>
  <c r="H863" i="14" s="1"/>
  <c r="E864" i="14"/>
  <c r="G864" i="14" s="1"/>
  <c r="H864" i="14" s="1"/>
  <c r="E865" i="14"/>
  <c r="G865" i="14" s="1"/>
  <c r="H865" i="14" s="1"/>
  <c r="E866" i="14"/>
  <c r="G866" i="14" s="1"/>
  <c r="H866" i="14" s="1"/>
  <c r="E867" i="14"/>
  <c r="G867" i="14" s="1"/>
  <c r="H867" i="14" s="1"/>
  <c r="E868" i="14"/>
  <c r="G868" i="14" s="1"/>
  <c r="H868" i="14" s="1"/>
  <c r="E869" i="14"/>
  <c r="G869" i="14" s="1"/>
  <c r="H869" i="14" s="1"/>
  <c r="E870" i="14"/>
  <c r="G870" i="14" s="1"/>
  <c r="H870" i="14" s="1"/>
  <c r="E871" i="14"/>
  <c r="G871" i="14" s="1"/>
  <c r="H871" i="14" s="1"/>
  <c r="E872" i="14"/>
  <c r="G872" i="14" s="1"/>
  <c r="H872" i="14" s="1"/>
  <c r="E873" i="14"/>
  <c r="G873" i="14" s="1"/>
  <c r="H873" i="14" s="1"/>
  <c r="E874" i="14"/>
  <c r="G874" i="14" s="1"/>
  <c r="H874" i="14" s="1"/>
  <c r="E875" i="14"/>
  <c r="G875" i="14" s="1"/>
  <c r="H875" i="14" s="1"/>
  <c r="E876" i="14"/>
  <c r="G876" i="14" s="1"/>
  <c r="H876" i="14" s="1"/>
  <c r="E877" i="14"/>
  <c r="G877" i="14" s="1"/>
  <c r="H877" i="14" s="1"/>
  <c r="E878" i="14"/>
  <c r="G878" i="14" s="1"/>
  <c r="H878" i="14" s="1"/>
  <c r="E879" i="14"/>
  <c r="G879" i="14" s="1"/>
  <c r="H879" i="14" s="1"/>
  <c r="E880" i="14"/>
  <c r="G880" i="14" s="1"/>
  <c r="H880" i="14" s="1"/>
  <c r="E881" i="14"/>
  <c r="G881" i="14" s="1"/>
  <c r="H881" i="14" s="1"/>
  <c r="E882" i="14"/>
  <c r="G882" i="14" s="1"/>
  <c r="H882" i="14" s="1"/>
  <c r="E883" i="14"/>
  <c r="G883" i="14" s="1"/>
  <c r="H883" i="14" s="1"/>
  <c r="E884" i="14"/>
  <c r="G884" i="14" s="1"/>
  <c r="H884" i="14" s="1"/>
  <c r="E885" i="14"/>
  <c r="G885" i="14" s="1"/>
  <c r="H885" i="14" s="1"/>
  <c r="E886" i="14"/>
  <c r="G886" i="14" s="1"/>
  <c r="H886" i="14" s="1"/>
  <c r="E887" i="14"/>
  <c r="G887" i="14" s="1"/>
  <c r="H887" i="14" s="1"/>
  <c r="E888" i="14"/>
  <c r="G888" i="14" s="1"/>
  <c r="H888" i="14" s="1"/>
  <c r="E889" i="14"/>
  <c r="G889" i="14" s="1"/>
  <c r="H889" i="14" s="1"/>
  <c r="E890" i="14"/>
  <c r="G890" i="14" s="1"/>
  <c r="H890" i="14" s="1"/>
  <c r="E891" i="14"/>
  <c r="G891" i="14" s="1"/>
  <c r="H891" i="14" s="1"/>
  <c r="E892" i="14"/>
  <c r="G892" i="14" s="1"/>
  <c r="H892" i="14" s="1"/>
  <c r="E893" i="14"/>
  <c r="G893" i="14" s="1"/>
  <c r="H893" i="14" s="1"/>
  <c r="E894" i="14"/>
  <c r="G894" i="14" s="1"/>
  <c r="H894" i="14" s="1"/>
  <c r="E895" i="14"/>
  <c r="G895" i="14" s="1"/>
  <c r="H895" i="14" s="1"/>
  <c r="E896" i="14"/>
  <c r="G896" i="14" s="1"/>
  <c r="H896" i="14" s="1"/>
  <c r="E897" i="14"/>
  <c r="G897" i="14" s="1"/>
  <c r="H897" i="14" s="1"/>
  <c r="E898" i="14"/>
  <c r="G898" i="14" s="1"/>
  <c r="H898" i="14" s="1"/>
  <c r="E899" i="14"/>
  <c r="G899" i="14" s="1"/>
  <c r="H899" i="14" s="1"/>
  <c r="E900" i="14"/>
  <c r="G900" i="14" s="1"/>
  <c r="H900" i="14" s="1"/>
  <c r="E901" i="14"/>
  <c r="G901" i="14" s="1"/>
  <c r="H901" i="14" s="1"/>
  <c r="E902" i="14"/>
  <c r="G902" i="14" s="1"/>
  <c r="H902" i="14" s="1"/>
  <c r="E903" i="14"/>
  <c r="G903" i="14" s="1"/>
  <c r="H903" i="14" s="1"/>
  <c r="E904" i="14"/>
  <c r="G904" i="14" s="1"/>
  <c r="H904" i="14" s="1"/>
  <c r="E905" i="14"/>
  <c r="G905" i="14" s="1"/>
  <c r="H905" i="14" s="1"/>
  <c r="E906" i="14"/>
  <c r="G906" i="14" s="1"/>
  <c r="H906" i="14" s="1"/>
  <c r="E907" i="14"/>
  <c r="G907" i="14" s="1"/>
  <c r="H907" i="14" s="1"/>
  <c r="E908" i="14"/>
  <c r="G908" i="14" s="1"/>
  <c r="H908" i="14" s="1"/>
  <c r="E909" i="14"/>
  <c r="G909" i="14" s="1"/>
  <c r="H909" i="14" s="1"/>
  <c r="E910" i="14"/>
  <c r="G910" i="14" s="1"/>
  <c r="H910" i="14" s="1"/>
  <c r="E911" i="14"/>
  <c r="G911" i="14" s="1"/>
  <c r="H911" i="14" s="1"/>
  <c r="E912" i="14"/>
  <c r="G912" i="14" s="1"/>
  <c r="H912" i="14" s="1"/>
  <c r="E913" i="14"/>
  <c r="G913" i="14" s="1"/>
  <c r="H913" i="14" s="1"/>
  <c r="E914" i="14"/>
  <c r="G914" i="14" s="1"/>
  <c r="H914" i="14" s="1"/>
  <c r="E915" i="14"/>
  <c r="G915" i="14" s="1"/>
  <c r="H915" i="14" s="1"/>
  <c r="E916" i="14"/>
  <c r="G916" i="14" s="1"/>
  <c r="H916" i="14" s="1"/>
  <c r="E917" i="14"/>
  <c r="G917" i="14" s="1"/>
  <c r="H917" i="14" s="1"/>
  <c r="E918" i="14"/>
  <c r="G918" i="14" s="1"/>
  <c r="H918" i="14" s="1"/>
  <c r="E919" i="14"/>
  <c r="G919" i="14" s="1"/>
  <c r="H919" i="14" s="1"/>
  <c r="E920" i="14"/>
  <c r="G920" i="14" s="1"/>
  <c r="H920" i="14" s="1"/>
  <c r="E921" i="14"/>
  <c r="G921" i="14" s="1"/>
  <c r="H921" i="14" s="1"/>
  <c r="E922" i="14"/>
  <c r="G922" i="14" s="1"/>
  <c r="H922" i="14" s="1"/>
  <c r="E923" i="14"/>
  <c r="G923" i="14" s="1"/>
  <c r="H923" i="14" s="1"/>
  <c r="E924" i="14"/>
  <c r="G924" i="14" s="1"/>
  <c r="H924" i="14" s="1"/>
  <c r="E925" i="14"/>
  <c r="G925" i="14" s="1"/>
  <c r="H925" i="14" s="1"/>
  <c r="E926" i="14"/>
  <c r="G926" i="14" s="1"/>
  <c r="H926" i="14" s="1"/>
  <c r="E927" i="14"/>
  <c r="G927" i="14" s="1"/>
  <c r="H927" i="14" s="1"/>
  <c r="E928" i="14"/>
  <c r="G928" i="14" s="1"/>
  <c r="H928" i="14" s="1"/>
  <c r="E929" i="14"/>
  <c r="G929" i="14" s="1"/>
  <c r="H929" i="14" s="1"/>
  <c r="E930" i="14"/>
  <c r="G930" i="14" s="1"/>
  <c r="H930" i="14" s="1"/>
  <c r="E931" i="14"/>
  <c r="G931" i="14" s="1"/>
  <c r="H931" i="14" s="1"/>
  <c r="E932" i="14"/>
  <c r="G932" i="14" s="1"/>
  <c r="H932" i="14" s="1"/>
  <c r="E933" i="14"/>
  <c r="G933" i="14" s="1"/>
  <c r="H933" i="14" s="1"/>
  <c r="E934" i="14"/>
  <c r="G934" i="14" s="1"/>
  <c r="H934" i="14" s="1"/>
  <c r="E935" i="14"/>
  <c r="G935" i="14" s="1"/>
  <c r="H935" i="14" s="1"/>
  <c r="E936" i="14"/>
  <c r="G936" i="14" s="1"/>
  <c r="H936" i="14" s="1"/>
  <c r="E937" i="14"/>
  <c r="G937" i="14" s="1"/>
  <c r="H937" i="14" s="1"/>
  <c r="E938" i="14"/>
  <c r="G938" i="14" s="1"/>
  <c r="H938" i="14" s="1"/>
  <c r="E939" i="14"/>
  <c r="G939" i="14" s="1"/>
  <c r="H939" i="14" s="1"/>
  <c r="E940" i="14"/>
  <c r="G940" i="14" s="1"/>
  <c r="H940" i="14" s="1"/>
  <c r="E941" i="14"/>
  <c r="G941" i="14" s="1"/>
  <c r="H941" i="14" s="1"/>
  <c r="E942" i="14"/>
  <c r="G942" i="14" s="1"/>
  <c r="H942" i="14" s="1"/>
  <c r="E943" i="14"/>
  <c r="G943" i="14" s="1"/>
  <c r="H943" i="14" s="1"/>
  <c r="E944" i="14"/>
  <c r="G944" i="14" s="1"/>
  <c r="H944" i="14" s="1"/>
  <c r="E945" i="14"/>
  <c r="G945" i="14" s="1"/>
  <c r="H945" i="14" s="1"/>
  <c r="E946" i="14"/>
  <c r="G946" i="14" s="1"/>
  <c r="H946" i="14" s="1"/>
  <c r="E947" i="14"/>
  <c r="G947" i="14" s="1"/>
  <c r="H947" i="14" s="1"/>
  <c r="E948" i="14"/>
  <c r="G948" i="14" s="1"/>
  <c r="H948" i="14" s="1"/>
  <c r="E949" i="14"/>
  <c r="G949" i="14" s="1"/>
  <c r="H949" i="14" s="1"/>
  <c r="E950" i="14"/>
  <c r="G950" i="14" s="1"/>
  <c r="H950" i="14" s="1"/>
  <c r="E951" i="14"/>
  <c r="G951" i="14" s="1"/>
  <c r="H951" i="14" s="1"/>
  <c r="E952" i="14"/>
  <c r="G952" i="14" s="1"/>
  <c r="H952" i="14" s="1"/>
  <c r="E953" i="14"/>
  <c r="G953" i="14" s="1"/>
  <c r="H953" i="14" s="1"/>
  <c r="E954" i="14"/>
  <c r="G954" i="14" s="1"/>
  <c r="H954" i="14" s="1"/>
  <c r="E955" i="14"/>
  <c r="G955" i="14" s="1"/>
  <c r="H955" i="14" s="1"/>
  <c r="E956" i="14"/>
  <c r="G956" i="14" s="1"/>
  <c r="H956" i="14" s="1"/>
  <c r="E957" i="14"/>
  <c r="G957" i="14" s="1"/>
  <c r="H957" i="14" s="1"/>
  <c r="E958" i="14"/>
  <c r="G958" i="14" s="1"/>
  <c r="H958" i="14" s="1"/>
  <c r="E959" i="14"/>
  <c r="G959" i="14" s="1"/>
  <c r="H959" i="14" s="1"/>
  <c r="E960" i="14"/>
  <c r="G960" i="14" s="1"/>
  <c r="H960" i="14" s="1"/>
  <c r="E961" i="14"/>
  <c r="G961" i="14" s="1"/>
  <c r="H961" i="14" s="1"/>
  <c r="E962" i="14"/>
  <c r="G962" i="14" s="1"/>
  <c r="H962" i="14" s="1"/>
  <c r="E963" i="14"/>
  <c r="G963" i="14" s="1"/>
  <c r="H963" i="14" s="1"/>
  <c r="E964" i="14"/>
  <c r="G964" i="14" s="1"/>
  <c r="H964" i="14" s="1"/>
  <c r="E965" i="14"/>
  <c r="G965" i="14" s="1"/>
  <c r="H965" i="14" s="1"/>
  <c r="E966" i="14"/>
  <c r="G966" i="14" s="1"/>
  <c r="H966" i="14" s="1"/>
  <c r="E967" i="14"/>
  <c r="G967" i="14" s="1"/>
  <c r="H967" i="14" s="1"/>
  <c r="E968" i="14"/>
  <c r="G968" i="14" s="1"/>
  <c r="H968" i="14" s="1"/>
  <c r="E969" i="14"/>
  <c r="G969" i="14" s="1"/>
  <c r="H969" i="14" s="1"/>
  <c r="E970" i="14"/>
  <c r="G970" i="14" s="1"/>
  <c r="H970" i="14" s="1"/>
  <c r="E971" i="14"/>
  <c r="G971" i="14" s="1"/>
  <c r="H971" i="14" s="1"/>
  <c r="E972" i="14"/>
  <c r="G972" i="14" s="1"/>
  <c r="H972" i="14" s="1"/>
  <c r="E973" i="14"/>
  <c r="G973" i="14" s="1"/>
  <c r="H973" i="14" s="1"/>
  <c r="E974" i="14"/>
  <c r="G974" i="14" s="1"/>
  <c r="H974" i="14" s="1"/>
  <c r="E975" i="14"/>
  <c r="G975" i="14" s="1"/>
  <c r="H975" i="14" s="1"/>
  <c r="E976" i="14"/>
  <c r="G976" i="14" s="1"/>
  <c r="H976" i="14" s="1"/>
  <c r="E977" i="14"/>
  <c r="G977" i="14" s="1"/>
  <c r="H977" i="14" s="1"/>
  <c r="E978" i="14"/>
  <c r="G978" i="14" s="1"/>
  <c r="H978" i="14" s="1"/>
  <c r="E979" i="14"/>
  <c r="G979" i="14" s="1"/>
  <c r="H979" i="14" s="1"/>
  <c r="E980" i="14"/>
  <c r="G980" i="14" s="1"/>
  <c r="H980" i="14" s="1"/>
  <c r="E981" i="14"/>
  <c r="G981" i="14" s="1"/>
  <c r="H981" i="14" s="1"/>
  <c r="E982" i="14"/>
  <c r="G982" i="14" s="1"/>
  <c r="H982" i="14" s="1"/>
  <c r="E983" i="14"/>
  <c r="G983" i="14" s="1"/>
  <c r="H983" i="14" s="1"/>
  <c r="E984" i="14"/>
  <c r="G984" i="14" s="1"/>
  <c r="H984" i="14" s="1"/>
  <c r="E985" i="14"/>
  <c r="G985" i="14" s="1"/>
  <c r="H985" i="14" s="1"/>
  <c r="E986" i="14"/>
  <c r="G986" i="14" s="1"/>
  <c r="H986" i="14" s="1"/>
  <c r="E987" i="14"/>
  <c r="G987" i="14" s="1"/>
  <c r="H987" i="14" s="1"/>
  <c r="E988" i="14"/>
  <c r="G988" i="14" s="1"/>
  <c r="H988" i="14" s="1"/>
  <c r="E989" i="14"/>
  <c r="G989" i="14" s="1"/>
  <c r="H989" i="14" s="1"/>
  <c r="E990" i="14"/>
  <c r="G990" i="14" s="1"/>
  <c r="H990" i="14" s="1"/>
  <c r="E991" i="14"/>
  <c r="G991" i="14" s="1"/>
  <c r="H991" i="14" s="1"/>
  <c r="E992" i="14"/>
  <c r="G992" i="14" s="1"/>
  <c r="H992" i="14" s="1"/>
  <c r="E993" i="14"/>
  <c r="G993" i="14" s="1"/>
  <c r="H993" i="14" s="1"/>
  <c r="E994" i="14"/>
  <c r="G994" i="14" s="1"/>
  <c r="H994" i="14" s="1"/>
  <c r="E995" i="14"/>
  <c r="G995" i="14" s="1"/>
  <c r="H995" i="14" s="1"/>
  <c r="E996" i="14"/>
  <c r="G996" i="14" s="1"/>
  <c r="H996" i="14" s="1"/>
  <c r="E997" i="14"/>
  <c r="G997" i="14" s="1"/>
  <c r="H997" i="14" s="1"/>
  <c r="E998" i="14"/>
  <c r="G998" i="14" s="1"/>
  <c r="H998" i="14" s="1"/>
  <c r="E999" i="14"/>
  <c r="G999" i="14" s="1"/>
  <c r="H999" i="14" s="1"/>
  <c r="E1000" i="14"/>
  <c r="G1000" i="14" s="1"/>
  <c r="H1000" i="14" s="1"/>
  <c r="E1001" i="14"/>
  <c r="G1001" i="14" s="1"/>
  <c r="H1001" i="14" s="1"/>
  <c r="E1002" i="14"/>
  <c r="G1002" i="14" s="1"/>
  <c r="H1002" i="14" s="1"/>
  <c r="E1003" i="14"/>
  <c r="G1003" i="14" s="1"/>
  <c r="H1003" i="14" s="1"/>
  <c r="E1004" i="14"/>
  <c r="G1004" i="14" s="1"/>
  <c r="H1004" i="14" s="1"/>
  <c r="E1005" i="14"/>
  <c r="G1005" i="14" s="1"/>
  <c r="H1005" i="14" s="1"/>
  <c r="E1006" i="14"/>
  <c r="G1006" i="14" s="1"/>
  <c r="H1006" i="14" s="1"/>
  <c r="E1007" i="14"/>
  <c r="G1007" i="14" s="1"/>
  <c r="H1007" i="14" s="1"/>
  <c r="E1008" i="14"/>
  <c r="G1008" i="14" s="1"/>
  <c r="H1008" i="14" s="1"/>
  <c r="E1009" i="14"/>
  <c r="G1009" i="14" s="1"/>
  <c r="H1009" i="14" s="1"/>
  <c r="E1010" i="14"/>
  <c r="G1010" i="14" s="1"/>
  <c r="H1010" i="14" s="1"/>
  <c r="E1011" i="14"/>
  <c r="G1011" i="14" s="1"/>
  <c r="H1011" i="14" s="1"/>
  <c r="E1012" i="14"/>
  <c r="G1012" i="14" s="1"/>
  <c r="H1012" i="14" s="1"/>
  <c r="E1013" i="14"/>
  <c r="G1013" i="14" s="1"/>
  <c r="H1013" i="14" s="1"/>
  <c r="E1014" i="14"/>
  <c r="G1014" i="14" s="1"/>
  <c r="H1014" i="14" s="1"/>
  <c r="E1015" i="14"/>
  <c r="G1015" i="14" s="1"/>
  <c r="H1015" i="14" s="1"/>
  <c r="E1016" i="14"/>
  <c r="G1016" i="14" s="1"/>
  <c r="H1016" i="14" s="1"/>
  <c r="E1017" i="14"/>
  <c r="G1017" i="14" s="1"/>
  <c r="H1017" i="14" s="1"/>
  <c r="E1018" i="14"/>
  <c r="G1018" i="14" s="1"/>
  <c r="H1018" i="14" s="1"/>
  <c r="E1019" i="14"/>
  <c r="G1019" i="14" s="1"/>
  <c r="H1019" i="14" s="1"/>
  <c r="E1020" i="14"/>
  <c r="G1020" i="14" s="1"/>
  <c r="H1020" i="14" s="1"/>
  <c r="E1021" i="14"/>
  <c r="G1021" i="14" s="1"/>
  <c r="H1021" i="14" s="1"/>
  <c r="E1022" i="14"/>
  <c r="G1022" i="14" s="1"/>
  <c r="H1022" i="14" s="1"/>
  <c r="E1023" i="14"/>
  <c r="G1023" i="14" s="1"/>
  <c r="H1023" i="14" s="1"/>
  <c r="E1024" i="14"/>
  <c r="G1024" i="14" s="1"/>
  <c r="H1024" i="14" s="1"/>
  <c r="E1025" i="14"/>
  <c r="G1025" i="14" s="1"/>
  <c r="H1025" i="14" s="1"/>
  <c r="E1026" i="14"/>
  <c r="G1026" i="14" s="1"/>
  <c r="H1026" i="14" s="1"/>
  <c r="E1027" i="14"/>
  <c r="G1027" i="14" s="1"/>
  <c r="H1027" i="14" s="1"/>
  <c r="E1028" i="14"/>
  <c r="G1028" i="14" s="1"/>
  <c r="H1028" i="14" s="1"/>
  <c r="E1029" i="14"/>
  <c r="G1029" i="14" s="1"/>
  <c r="H1029" i="14" s="1"/>
  <c r="E1030" i="14"/>
  <c r="G1030" i="14" s="1"/>
  <c r="H1030" i="14" s="1"/>
  <c r="E1031" i="14"/>
  <c r="G1031" i="14" s="1"/>
  <c r="H1031" i="14" s="1"/>
  <c r="E1032" i="14"/>
  <c r="G1032" i="14" s="1"/>
  <c r="H1032" i="14" s="1"/>
  <c r="E1033" i="14"/>
  <c r="G1033" i="14" s="1"/>
  <c r="H1033" i="14" s="1"/>
  <c r="E1034" i="14"/>
  <c r="G1034" i="14" s="1"/>
  <c r="H1034" i="14" s="1"/>
  <c r="E1035" i="14"/>
  <c r="G1035" i="14" s="1"/>
  <c r="H1035" i="14" s="1"/>
  <c r="E1036" i="14"/>
  <c r="G1036" i="14" s="1"/>
  <c r="H1036" i="14" s="1"/>
  <c r="E1037" i="14"/>
  <c r="G1037" i="14" s="1"/>
  <c r="H1037" i="14" s="1"/>
  <c r="E1038" i="14"/>
  <c r="G1038" i="14" s="1"/>
  <c r="H1038" i="14" s="1"/>
  <c r="E1039" i="14"/>
  <c r="G1039" i="14" s="1"/>
  <c r="H1039" i="14" s="1"/>
  <c r="E1040" i="14"/>
  <c r="G1040" i="14" s="1"/>
  <c r="H1040" i="14" s="1"/>
  <c r="E1041" i="14"/>
  <c r="G1041" i="14" s="1"/>
  <c r="H1041" i="14" s="1"/>
  <c r="E1042" i="14"/>
  <c r="G1042" i="14" s="1"/>
  <c r="H1042" i="14" s="1"/>
  <c r="E1043" i="14"/>
  <c r="G1043" i="14" s="1"/>
  <c r="H1043" i="14" s="1"/>
  <c r="E1044" i="14"/>
  <c r="G1044" i="14" s="1"/>
  <c r="H1044" i="14" s="1"/>
  <c r="E1045" i="14"/>
  <c r="G1045" i="14" s="1"/>
  <c r="H1045" i="14" s="1"/>
  <c r="E1046" i="14"/>
  <c r="G1046" i="14" s="1"/>
  <c r="H1046" i="14" s="1"/>
  <c r="E1047" i="14"/>
  <c r="G1047" i="14" s="1"/>
  <c r="H1047" i="14" s="1"/>
  <c r="E1048" i="14"/>
  <c r="G1048" i="14" s="1"/>
  <c r="H1048" i="14" s="1"/>
  <c r="E1049" i="14"/>
  <c r="G1049" i="14" s="1"/>
  <c r="H1049" i="14" s="1"/>
  <c r="E1050" i="14"/>
  <c r="G1050" i="14" s="1"/>
  <c r="H1050" i="14" s="1"/>
  <c r="E1051" i="14"/>
  <c r="G1051" i="14" s="1"/>
  <c r="H1051" i="14" s="1"/>
  <c r="E1052" i="14"/>
  <c r="G1052" i="14" s="1"/>
  <c r="H1052" i="14" s="1"/>
  <c r="E1053" i="14"/>
  <c r="G1053" i="14" s="1"/>
  <c r="H1053" i="14" s="1"/>
  <c r="E1054" i="14"/>
  <c r="G1054" i="14" s="1"/>
  <c r="H1054" i="14" s="1"/>
  <c r="E1055" i="14"/>
  <c r="G1055" i="14" s="1"/>
  <c r="H1055" i="14" s="1"/>
  <c r="E1056" i="14"/>
  <c r="G1056" i="14" s="1"/>
  <c r="H1056" i="14" s="1"/>
  <c r="E1057" i="14"/>
  <c r="G1057" i="14" s="1"/>
  <c r="H1057" i="14" s="1"/>
  <c r="E1058" i="14"/>
  <c r="G1058" i="14" s="1"/>
  <c r="H1058" i="14" s="1"/>
  <c r="E1059" i="14"/>
  <c r="G1059" i="14" s="1"/>
  <c r="H1059" i="14" s="1"/>
  <c r="E1060" i="14"/>
  <c r="G1060" i="14" s="1"/>
  <c r="H1060" i="14" s="1"/>
  <c r="E1061" i="14"/>
  <c r="G1061" i="14" s="1"/>
  <c r="H1061" i="14" s="1"/>
  <c r="E1062" i="14"/>
  <c r="G1062" i="14" s="1"/>
  <c r="H1062" i="14" s="1"/>
  <c r="E1063" i="14"/>
  <c r="G1063" i="14" s="1"/>
  <c r="H1063" i="14" s="1"/>
  <c r="E1064" i="14"/>
  <c r="G1064" i="14" s="1"/>
  <c r="H1064" i="14" s="1"/>
  <c r="E1065" i="14"/>
  <c r="G1065" i="14" s="1"/>
  <c r="H1065" i="14" s="1"/>
  <c r="E1066" i="14"/>
  <c r="G1066" i="14" s="1"/>
  <c r="H1066" i="14" s="1"/>
  <c r="E1067" i="14"/>
  <c r="G1067" i="14" s="1"/>
  <c r="H1067" i="14" s="1"/>
  <c r="E1068" i="14"/>
  <c r="G1068" i="14" s="1"/>
  <c r="H1068" i="14" s="1"/>
  <c r="E1069" i="14"/>
  <c r="G1069" i="14" s="1"/>
  <c r="H1069" i="14" s="1"/>
  <c r="E1070" i="14"/>
  <c r="G1070" i="14" s="1"/>
  <c r="H1070" i="14" s="1"/>
  <c r="E1071" i="14"/>
  <c r="G1071" i="14" s="1"/>
  <c r="H1071" i="14" s="1"/>
  <c r="E1072" i="14"/>
  <c r="G1072" i="14" s="1"/>
  <c r="H1072" i="14" s="1"/>
  <c r="E1073" i="14"/>
  <c r="G1073" i="14" s="1"/>
  <c r="H1073" i="14" s="1"/>
  <c r="E1074" i="14"/>
  <c r="G1074" i="14" s="1"/>
  <c r="H1074" i="14" s="1"/>
  <c r="E1075" i="14"/>
  <c r="G1075" i="14" s="1"/>
  <c r="H1075" i="14" s="1"/>
  <c r="E1076" i="14"/>
  <c r="G1076" i="14" s="1"/>
  <c r="H1076" i="14" s="1"/>
  <c r="E1077" i="14"/>
  <c r="G1077" i="14" s="1"/>
  <c r="H1077" i="14" s="1"/>
  <c r="E1078" i="14"/>
  <c r="G1078" i="14" s="1"/>
  <c r="H1078" i="14" s="1"/>
  <c r="E1079" i="14"/>
  <c r="G1079" i="14" s="1"/>
  <c r="H1079" i="14" s="1"/>
  <c r="E1080" i="14"/>
  <c r="G1080" i="14" s="1"/>
  <c r="H1080" i="14" s="1"/>
  <c r="E1081" i="14"/>
  <c r="G1081" i="14" s="1"/>
  <c r="H1081" i="14" s="1"/>
  <c r="E1082" i="14"/>
  <c r="G1082" i="14" s="1"/>
  <c r="H1082" i="14" s="1"/>
  <c r="E1083" i="14"/>
  <c r="G1083" i="14" s="1"/>
  <c r="H1083" i="14" s="1"/>
  <c r="E1084" i="14"/>
  <c r="G1084" i="14" s="1"/>
  <c r="H1084" i="14" s="1"/>
  <c r="E1085" i="14"/>
  <c r="G1085" i="14" s="1"/>
  <c r="H1085" i="14" s="1"/>
  <c r="E1086" i="14"/>
  <c r="G1086" i="14" s="1"/>
  <c r="H1086" i="14" s="1"/>
  <c r="E1087" i="14"/>
  <c r="G1087" i="14" s="1"/>
  <c r="H1087" i="14" s="1"/>
  <c r="E1088" i="14"/>
  <c r="G1088" i="14" s="1"/>
  <c r="H1088" i="14" s="1"/>
  <c r="E1089" i="14"/>
  <c r="G1089" i="14" s="1"/>
  <c r="H1089" i="14" s="1"/>
  <c r="E1090" i="14"/>
  <c r="G1090" i="14" s="1"/>
  <c r="H1090" i="14" s="1"/>
  <c r="E1091" i="14"/>
  <c r="G1091" i="14" s="1"/>
  <c r="H1091" i="14" s="1"/>
  <c r="E1092" i="14"/>
  <c r="G1092" i="14" s="1"/>
  <c r="H1092" i="14" s="1"/>
  <c r="E1093" i="14"/>
  <c r="G1093" i="14" s="1"/>
  <c r="H1093" i="14" s="1"/>
  <c r="E1094" i="14"/>
  <c r="G1094" i="14" s="1"/>
  <c r="H1094" i="14" s="1"/>
  <c r="E1095" i="14"/>
  <c r="G1095" i="14" s="1"/>
  <c r="H1095" i="14" s="1"/>
  <c r="E1096" i="14"/>
  <c r="G1096" i="14" s="1"/>
  <c r="H1096" i="14" s="1"/>
  <c r="E1097" i="14"/>
  <c r="G1097" i="14" s="1"/>
  <c r="H1097" i="14" s="1"/>
  <c r="E1098" i="14"/>
  <c r="G1098" i="14" s="1"/>
  <c r="H1098" i="14" s="1"/>
  <c r="E1099" i="14"/>
  <c r="G1099" i="14" s="1"/>
  <c r="H1099" i="14" s="1"/>
  <c r="E1100" i="14"/>
  <c r="G1100" i="14" s="1"/>
  <c r="H1100" i="14" s="1"/>
  <c r="E1101" i="14"/>
  <c r="G1101" i="14" s="1"/>
  <c r="H1101" i="14" s="1"/>
  <c r="E1102" i="14"/>
  <c r="G1102" i="14" s="1"/>
  <c r="H1102" i="14" s="1"/>
  <c r="E1103" i="14"/>
  <c r="G1103" i="14" s="1"/>
  <c r="H1103" i="14" s="1"/>
  <c r="E1104" i="14"/>
  <c r="G1104" i="14" s="1"/>
  <c r="H1104" i="14" s="1"/>
  <c r="E1105" i="14"/>
  <c r="G1105" i="14" s="1"/>
  <c r="H1105" i="14" s="1"/>
  <c r="E1106" i="14"/>
  <c r="G1106" i="14" s="1"/>
  <c r="H1106" i="14" s="1"/>
  <c r="E1107" i="14"/>
  <c r="G1107" i="14" s="1"/>
  <c r="H1107" i="14" s="1"/>
  <c r="E1108" i="14"/>
  <c r="G1108" i="14" s="1"/>
  <c r="H1108" i="14" s="1"/>
  <c r="E1109" i="14"/>
  <c r="G1109" i="14" s="1"/>
  <c r="H1109" i="14" s="1"/>
  <c r="E1110" i="14"/>
  <c r="G1110" i="14" s="1"/>
  <c r="H1110" i="14" s="1"/>
  <c r="E1111" i="14"/>
  <c r="G1111" i="14" s="1"/>
  <c r="H1111" i="14" s="1"/>
  <c r="E1112" i="14"/>
  <c r="G1112" i="14" s="1"/>
  <c r="H1112" i="14" s="1"/>
  <c r="E1113" i="14"/>
  <c r="G1113" i="14" s="1"/>
  <c r="H1113" i="14" s="1"/>
  <c r="E1114" i="14"/>
  <c r="G1114" i="14" s="1"/>
  <c r="H1114" i="14" s="1"/>
  <c r="E1115" i="14"/>
  <c r="G1115" i="14" s="1"/>
  <c r="H1115" i="14" s="1"/>
  <c r="E1116" i="14"/>
  <c r="G1116" i="14" s="1"/>
  <c r="H1116" i="14" s="1"/>
  <c r="E1117" i="14"/>
  <c r="G1117" i="14" s="1"/>
  <c r="H1117" i="14" s="1"/>
  <c r="E1118" i="14"/>
  <c r="G1118" i="14" s="1"/>
  <c r="H1118" i="14" s="1"/>
  <c r="E1119" i="14"/>
  <c r="G1119" i="14" s="1"/>
  <c r="H1119" i="14" s="1"/>
  <c r="E1120" i="14"/>
  <c r="G1120" i="14" s="1"/>
  <c r="H1120" i="14" s="1"/>
  <c r="E1121" i="14"/>
  <c r="G1121" i="14" s="1"/>
  <c r="H1121" i="14" s="1"/>
  <c r="E1122" i="14"/>
  <c r="G1122" i="14" s="1"/>
  <c r="H1122" i="14" s="1"/>
  <c r="E1123" i="14"/>
  <c r="G1123" i="14" s="1"/>
  <c r="H1123" i="14" s="1"/>
  <c r="E1124" i="14"/>
  <c r="G1124" i="14" s="1"/>
  <c r="H1124" i="14" s="1"/>
  <c r="E1125" i="14"/>
  <c r="G1125" i="14" s="1"/>
  <c r="H1125" i="14" s="1"/>
  <c r="E1126" i="14"/>
  <c r="G1126" i="14" s="1"/>
  <c r="H1126" i="14" s="1"/>
  <c r="E1127" i="14"/>
  <c r="G1127" i="14" s="1"/>
  <c r="H1127" i="14" s="1"/>
  <c r="E1128" i="14"/>
  <c r="G1128" i="14" s="1"/>
  <c r="H1128" i="14" s="1"/>
  <c r="E1129" i="14"/>
  <c r="G1129" i="14" s="1"/>
  <c r="H1129" i="14" s="1"/>
  <c r="E1130" i="14"/>
  <c r="G1130" i="14" s="1"/>
  <c r="H1130" i="14" s="1"/>
  <c r="E1131" i="14"/>
  <c r="G1131" i="14" s="1"/>
  <c r="H1131" i="14" s="1"/>
  <c r="E1132" i="14"/>
  <c r="G1132" i="14" s="1"/>
  <c r="H1132" i="14" s="1"/>
  <c r="E1133" i="14"/>
  <c r="G1133" i="14" s="1"/>
  <c r="H1133" i="14" s="1"/>
  <c r="E1134" i="14"/>
  <c r="G1134" i="14" s="1"/>
  <c r="H1134" i="14" s="1"/>
  <c r="E1135" i="14"/>
  <c r="G1135" i="14" s="1"/>
  <c r="H1135" i="14" s="1"/>
  <c r="E1136" i="14"/>
  <c r="G1136" i="14" s="1"/>
  <c r="H1136" i="14" s="1"/>
  <c r="E1137" i="14"/>
  <c r="G1137" i="14" s="1"/>
  <c r="H1137" i="14" s="1"/>
  <c r="E1138" i="14"/>
  <c r="G1138" i="14" s="1"/>
  <c r="H1138" i="14" s="1"/>
  <c r="E1139" i="14"/>
  <c r="G1139" i="14" s="1"/>
  <c r="H1139" i="14" s="1"/>
  <c r="E1140" i="14"/>
  <c r="G1140" i="14" s="1"/>
  <c r="H1140" i="14" s="1"/>
  <c r="E1141" i="14"/>
  <c r="G1141" i="14" s="1"/>
  <c r="H1141" i="14" s="1"/>
  <c r="E1142" i="14"/>
  <c r="G1142" i="14" s="1"/>
  <c r="H1142" i="14" s="1"/>
  <c r="E1143" i="14"/>
  <c r="G1143" i="14" s="1"/>
  <c r="H1143" i="14" s="1"/>
  <c r="E1144" i="14"/>
  <c r="G1144" i="14" s="1"/>
  <c r="H1144" i="14" s="1"/>
  <c r="E1145" i="14"/>
  <c r="G1145" i="14" s="1"/>
  <c r="H1145" i="14" s="1"/>
  <c r="E1146" i="14"/>
  <c r="G1146" i="14" s="1"/>
  <c r="H1146" i="14" s="1"/>
  <c r="E1147" i="14"/>
  <c r="G1147" i="14" s="1"/>
  <c r="H1147" i="14" s="1"/>
  <c r="E1148" i="14"/>
  <c r="G1148" i="14" s="1"/>
  <c r="H1148" i="14" s="1"/>
  <c r="E1149" i="14"/>
  <c r="G1149" i="14" s="1"/>
  <c r="H1149" i="14" s="1"/>
  <c r="E1150" i="14"/>
  <c r="G1150" i="14" s="1"/>
  <c r="H1150" i="14" s="1"/>
  <c r="E1151" i="14"/>
  <c r="G1151" i="14" s="1"/>
  <c r="H1151" i="14" s="1"/>
  <c r="E1152" i="14"/>
  <c r="G1152" i="14" s="1"/>
  <c r="H1152" i="14" s="1"/>
  <c r="E1153" i="14"/>
  <c r="G1153" i="14" s="1"/>
  <c r="H1153" i="14" s="1"/>
  <c r="E1154" i="14"/>
  <c r="G1154" i="14" s="1"/>
  <c r="H1154" i="14" s="1"/>
  <c r="E1155" i="14"/>
  <c r="G1155" i="14" s="1"/>
  <c r="H1155" i="14" s="1"/>
  <c r="E1156" i="14"/>
  <c r="G1156" i="14" s="1"/>
  <c r="H1156" i="14" s="1"/>
  <c r="E1157" i="14"/>
  <c r="G1157" i="14" s="1"/>
  <c r="H1157" i="14" s="1"/>
  <c r="E1158" i="14"/>
  <c r="G1158" i="14" s="1"/>
  <c r="H1158" i="14" s="1"/>
  <c r="E1159" i="14"/>
  <c r="G1159" i="14" s="1"/>
  <c r="H1159" i="14" s="1"/>
  <c r="E1160" i="14"/>
  <c r="G1160" i="14" s="1"/>
  <c r="H1160" i="14" s="1"/>
  <c r="E1161" i="14"/>
  <c r="G1161" i="14" s="1"/>
  <c r="H1161" i="14" s="1"/>
  <c r="E1162" i="14"/>
  <c r="G1162" i="14" s="1"/>
  <c r="H1162" i="14" s="1"/>
  <c r="E1163" i="14"/>
  <c r="G1163" i="14" s="1"/>
  <c r="H1163" i="14" s="1"/>
  <c r="E1164" i="14"/>
  <c r="G1164" i="14" s="1"/>
  <c r="H1164" i="14" s="1"/>
  <c r="E1165" i="14"/>
  <c r="G1165" i="14" s="1"/>
  <c r="H1165" i="14" s="1"/>
  <c r="E1166" i="14"/>
  <c r="G1166" i="14" s="1"/>
  <c r="H1166" i="14" s="1"/>
  <c r="E1167" i="14"/>
  <c r="G1167" i="14" s="1"/>
  <c r="H1167" i="14" s="1"/>
  <c r="E1168" i="14"/>
  <c r="G1168" i="14" s="1"/>
  <c r="H1168" i="14" s="1"/>
  <c r="E1169" i="14"/>
  <c r="G1169" i="14" s="1"/>
  <c r="H1169" i="14" s="1"/>
  <c r="E1170" i="14"/>
  <c r="G1170" i="14" s="1"/>
  <c r="H1170" i="14" s="1"/>
  <c r="E1171" i="14"/>
  <c r="G1171" i="14" s="1"/>
  <c r="H1171" i="14" s="1"/>
  <c r="E1172" i="14"/>
  <c r="G1172" i="14" s="1"/>
  <c r="H1172" i="14" s="1"/>
  <c r="E1173" i="14"/>
  <c r="G1173" i="14" s="1"/>
  <c r="H1173" i="14" s="1"/>
  <c r="E1174" i="14"/>
  <c r="G1174" i="14" s="1"/>
  <c r="H1174" i="14" s="1"/>
  <c r="E1175" i="14"/>
  <c r="G1175" i="14" s="1"/>
  <c r="H1175" i="14" s="1"/>
  <c r="E1176" i="14"/>
  <c r="G1176" i="14" s="1"/>
  <c r="H1176" i="14" s="1"/>
  <c r="E1177" i="14"/>
  <c r="G1177" i="14" s="1"/>
  <c r="H1177" i="14" s="1"/>
  <c r="E1178" i="14"/>
  <c r="G1178" i="14" s="1"/>
  <c r="H1178" i="14" s="1"/>
  <c r="E1179" i="14"/>
  <c r="G1179" i="14" s="1"/>
  <c r="H1179" i="14" s="1"/>
  <c r="E1180" i="14"/>
  <c r="G1180" i="14" s="1"/>
  <c r="H1180" i="14" s="1"/>
  <c r="E1181" i="14"/>
  <c r="G1181" i="14" s="1"/>
  <c r="H1181" i="14" s="1"/>
  <c r="E1182" i="14"/>
  <c r="G1182" i="14" s="1"/>
  <c r="H1182" i="14" s="1"/>
  <c r="E1183" i="14"/>
  <c r="G1183" i="14" s="1"/>
  <c r="H1183" i="14" s="1"/>
  <c r="E1184" i="14"/>
  <c r="G1184" i="14" s="1"/>
  <c r="H1184" i="14" s="1"/>
  <c r="E1185" i="14"/>
  <c r="G1185" i="14" s="1"/>
  <c r="H1185" i="14" s="1"/>
  <c r="E1186" i="14"/>
  <c r="G1186" i="14" s="1"/>
  <c r="H1186" i="14" s="1"/>
  <c r="E1187" i="14"/>
  <c r="G1187" i="14" s="1"/>
  <c r="H1187" i="14" s="1"/>
  <c r="E1188" i="14"/>
  <c r="G1188" i="14" s="1"/>
  <c r="H1188" i="14" s="1"/>
  <c r="E1189" i="14"/>
  <c r="G1189" i="14" s="1"/>
  <c r="H1189" i="14" s="1"/>
  <c r="E1190" i="14"/>
  <c r="G1190" i="14" s="1"/>
  <c r="H1190" i="14" s="1"/>
  <c r="E1191" i="14"/>
  <c r="G1191" i="14" s="1"/>
  <c r="H1191" i="14" s="1"/>
  <c r="E1192" i="14"/>
  <c r="G1192" i="14" s="1"/>
  <c r="H1192" i="14" s="1"/>
  <c r="E1193" i="14"/>
  <c r="G1193" i="14" s="1"/>
  <c r="H1193" i="14" s="1"/>
  <c r="E1194" i="14"/>
  <c r="G1194" i="14" s="1"/>
  <c r="H1194" i="14" s="1"/>
  <c r="E1195" i="14"/>
  <c r="G1195" i="14" s="1"/>
  <c r="H1195" i="14" s="1"/>
  <c r="E1196" i="14"/>
  <c r="G1196" i="14" s="1"/>
  <c r="H1196" i="14" s="1"/>
  <c r="E1197" i="14"/>
  <c r="G1197" i="14" s="1"/>
  <c r="H1197" i="14" s="1"/>
  <c r="E1198" i="14"/>
  <c r="G1198" i="14" s="1"/>
  <c r="H1198" i="14" s="1"/>
  <c r="E1199" i="14"/>
  <c r="G1199" i="14" s="1"/>
  <c r="H1199" i="14" s="1"/>
  <c r="E1200" i="14"/>
  <c r="G1200" i="14" s="1"/>
  <c r="H1200" i="14" s="1"/>
  <c r="E1201" i="14"/>
  <c r="G1201" i="14" s="1"/>
  <c r="H1201" i="14" s="1"/>
  <c r="E1202" i="14"/>
  <c r="G1202" i="14" s="1"/>
  <c r="H1202" i="14" s="1"/>
  <c r="E1203" i="14"/>
  <c r="G1203" i="14" s="1"/>
  <c r="H1203" i="14" s="1"/>
  <c r="E1204" i="14"/>
  <c r="G1204" i="14" s="1"/>
  <c r="H1204" i="14" s="1"/>
  <c r="E1205" i="14"/>
  <c r="G1205" i="14" s="1"/>
  <c r="H1205" i="14" s="1"/>
  <c r="E1206" i="14"/>
  <c r="G1206" i="14" s="1"/>
  <c r="H1206" i="14" s="1"/>
  <c r="E1207" i="14"/>
  <c r="G1207" i="14" s="1"/>
  <c r="H1207" i="14" s="1"/>
  <c r="E1208" i="14"/>
  <c r="G1208" i="14" s="1"/>
  <c r="H1208" i="14" s="1"/>
  <c r="E1209" i="14"/>
  <c r="G1209" i="14" s="1"/>
  <c r="H1209" i="14" s="1"/>
  <c r="E1210" i="14"/>
  <c r="G1210" i="14" s="1"/>
  <c r="H1210" i="14" s="1"/>
  <c r="E1211" i="14"/>
  <c r="G1211" i="14" s="1"/>
  <c r="H1211" i="14" s="1"/>
  <c r="E1212" i="14"/>
  <c r="G1212" i="14" s="1"/>
  <c r="H1212" i="14" s="1"/>
  <c r="E1213" i="14"/>
  <c r="G1213" i="14" s="1"/>
  <c r="H1213" i="14" s="1"/>
  <c r="E1214" i="14"/>
  <c r="G1214" i="14" s="1"/>
  <c r="H1214" i="14" s="1"/>
  <c r="E1215" i="14"/>
  <c r="G1215" i="14" s="1"/>
  <c r="H1215" i="14" s="1"/>
  <c r="E1216" i="14"/>
  <c r="G1216" i="14" s="1"/>
  <c r="H1216" i="14" s="1"/>
  <c r="E1217" i="14"/>
  <c r="G1217" i="14" s="1"/>
  <c r="H1217" i="14" s="1"/>
  <c r="E1218" i="14"/>
  <c r="G1218" i="14" s="1"/>
  <c r="H1218" i="14" s="1"/>
  <c r="E1219" i="14"/>
  <c r="G1219" i="14" s="1"/>
  <c r="H1219" i="14" s="1"/>
  <c r="E1220" i="14"/>
  <c r="G1220" i="14" s="1"/>
  <c r="H1220" i="14" s="1"/>
  <c r="E1221" i="14"/>
  <c r="G1221" i="14" s="1"/>
  <c r="H1221" i="14" s="1"/>
  <c r="E1222" i="14"/>
  <c r="G1222" i="14" s="1"/>
  <c r="H1222" i="14" s="1"/>
  <c r="E1223" i="14"/>
  <c r="G1223" i="14" s="1"/>
  <c r="H1223" i="14" s="1"/>
  <c r="E1224" i="14"/>
  <c r="G1224" i="14" s="1"/>
  <c r="H1224" i="14" s="1"/>
  <c r="E1225" i="14"/>
  <c r="G1225" i="14" s="1"/>
  <c r="H1225" i="14" s="1"/>
  <c r="E1226" i="14"/>
  <c r="G1226" i="14" s="1"/>
  <c r="H1226" i="14" s="1"/>
  <c r="E1227" i="14"/>
  <c r="G1227" i="14" s="1"/>
  <c r="H1227" i="14" s="1"/>
  <c r="E1228" i="14"/>
  <c r="G1228" i="14" s="1"/>
  <c r="H1228" i="14" s="1"/>
  <c r="E1229" i="14"/>
  <c r="G1229" i="14" s="1"/>
  <c r="H1229" i="14" s="1"/>
  <c r="E1230" i="14"/>
  <c r="G1230" i="14" s="1"/>
  <c r="H1230" i="14" s="1"/>
  <c r="E1231" i="14"/>
  <c r="G1231" i="14" s="1"/>
  <c r="H1231" i="14" s="1"/>
  <c r="E1232" i="14"/>
  <c r="G1232" i="14" s="1"/>
  <c r="H1232" i="14" s="1"/>
  <c r="E1233" i="14"/>
  <c r="G1233" i="14" s="1"/>
  <c r="H1233" i="14" s="1"/>
  <c r="E1234" i="14"/>
  <c r="G1234" i="14" s="1"/>
  <c r="H1234" i="14" s="1"/>
  <c r="E1235" i="14"/>
  <c r="G1235" i="14" s="1"/>
  <c r="H1235" i="14" s="1"/>
  <c r="E1236" i="14"/>
  <c r="G1236" i="14" s="1"/>
  <c r="H1236" i="14" s="1"/>
  <c r="E1237" i="14"/>
  <c r="G1237" i="14" s="1"/>
  <c r="H1237" i="14" s="1"/>
  <c r="E1238" i="14"/>
  <c r="G1238" i="14" s="1"/>
  <c r="H1238" i="14" s="1"/>
  <c r="E1239" i="14"/>
  <c r="G1239" i="14" s="1"/>
  <c r="H1239" i="14" s="1"/>
  <c r="E1240" i="14"/>
  <c r="G1240" i="14" s="1"/>
  <c r="H1240" i="14" s="1"/>
  <c r="E1241" i="14"/>
  <c r="G1241" i="14" s="1"/>
  <c r="H1241" i="14" s="1"/>
  <c r="E1242" i="14"/>
  <c r="G1242" i="14" s="1"/>
  <c r="H1242" i="14" s="1"/>
  <c r="E1243" i="14"/>
  <c r="G1243" i="14" s="1"/>
  <c r="H1243" i="14" s="1"/>
  <c r="E1244" i="14"/>
  <c r="G1244" i="14" s="1"/>
  <c r="H1244" i="14" s="1"/>
  <c r="E1245" i="14"/>
  <c r="G1245" i="14" s="1"/>
  <c r="H1245" i="14" s="1"/>
  <c r="E1246" i="14"/>
  <c r="G1246" i="14" s="1"/>
  <c r="H1246" i="14" s="1"/>
  <c r="E1247" i="14"/>
  <c r="G1247" i="14" s="1"/>
  <c r="H1247" i="14" s="1"/>
  <c r="E1248" i="14"/>
  <c r="G1248" i="14" s="1"/>
  <c r="H1248" i="14" s="1"/>
  <c r="E1249" i="14"/>
  <c r="G1249" i="14" s="1"/>
  <c r="H1249" i="14" s="1"/>
  <c r="E1250" i="14"/>
  <c r="G1250" i="14" s="1"/>
  <c r="H1250" i="14" s="1"/>
  <c r="E1251" i="14"/>
  <c r="G1251" i="14" s="1"/>
  <c r="H1251" i="14" s="1"/>
  <c r="E1252" i="14"/>
  <c r="G1252" i="14" s="1"/>
  <c r="H1252" i="14" s="1"/>
  <c r="E1253" i="14"/>
  <c r="G1253" i="14" s="1"/>
  <c r="H1253" i="14" s="1"/>
  <c r="E1254" i="14"/>
  <c r="G1254" i="14" s="1"/>
  <c r="H1254" i="14" s="1"/>
  <c r="E1255" i="14"/>
  <c r="G1255" i="14" s="1"/>
  <c r="H1255" i="14" s="1"/>
  <c r="E1256" i="14"/>
  <c r="G1256" i="14" s="1"/>
  <c r="H1256" i="14" s="1"/>
  <c r="E1257" i="14"/>
  <c r="G1257" i="14" s="1"/>
  <c r="H1257" i="14" s="1"/>
  <c r="E1258" i="14"/>
  <c r="G1258" i="14" s="1"/>
  <c r="H1258" i="14" s="1"/>
  <c r="E1259" i="14"/>
  <c r="G1259" i="14" s="1"/>
  <c r="H1259" i="14" s="1"/>
  <c r="E1260" i="14"/>
  <c r="G1260" i="14" s="1"/>
  <c r="H1260" i="14" s="1"/>
  <c r="E1261" i="14"/>
  <c r="G1261" i="14" s="1"/>
  <c r="H1261" i="14" s="1"/>
  <c r="E1262" i="14"/>
  <c r="G1262" i="14" s="1"/>
  <c r="H1262" i="14" s="1"/>
  <c r="E1263" i="14"/>
  <c r="G1263" i="14" s="1"/>
  <c r="H1263" i="14" s="1"/>
  <c r="E1264" i="14"/>
  <c r="G1264" i="14" s="1"/>
  <c r="H1264" i="14" s="1"/>
  <c r="E1265" i="14"/>
  <c r="G1265" i="14" s="1"/>
  <c r="H1265" i="14" s="1"/>
  <c r="E1266" i="14"/>
  <c r="G1266" i="14" s="1"/>
  <c r="H1266" i="14" s="1"/>
  <c r="E1267" i="14"/>
  <c r="G1267" i="14" s="1"/>
  <c r="H1267" i="14" s="1"/>
  <c r="E1268" i="14"/>
  <c r="G1268" i="14" s="1"/>
  <c r="H1268" i="14" s="1"/>
  <c r="E1269" i="14"/>
  <c r="G1269" i="14" s="1"/>
  <c r="H1269" i="14" s="1"/>
  <c r="E1270" i="14"/>
  <c r="G1270" i="14" s="1"/>
  <c r="H1270" i="14" s="1"/>
  <c r="E1271" i="14"/>
  <c r="G1271" i="14" s="1"/>
  <c r="H1271" i="14" s="1"/>
  <c r="E1272" i="14"/>
  <c r="G1272" i="14" s="1"/>
  <c r="H1272" i="14" s="1"/>
  <c r="E1273" i="14"/>
  <c r="G1273" i="14" s="1"/>
  <c r="H1273" i="14" s="1"/>
  <c r="E1274" i="14"/>
  <c r="G1274" i="14" s="1"/>
  <c r="H1274" i="14" s="1"/>
  <c r="E1275" i="14"/>
  <c r="G1275" i="14" s="1"/>
  <c r="H1275" i="14" s="1"/>
  <c r="E1276" i="14"/>
  <c r="G1276" i="14" s="1"/>
  <c r="H1276" i="14" s="1"/>
  <c r="E1277" i="14"/>
  <c r="G1277" i="14" s="1"/>
  <c r="H1277" i="14" s="1"/>
  <c r="E1278" i="14"/>
  <c r="G1278" i="14" s="1"/>
  <c r="H1278" i="14" s="1"/>
  <c r="E1279" i="14"/>
  <c r="G1279" i="14" s="1"/>
  <c r="H1279" i="14" s="1"/>
  <c r="E1280" i="14"/>
  <c r="G1280" i="14" s="1"/>
  <c r="H1280" i="14" s="1"/>
  <c r="E1281" i="14"/>
  <c r="G1281" i="14" s="1"/>
  <c r="H1281" i="14" s="1"/>
  <c r="E1282" i="14"/>
  <c r="G1282" i="14" s="1"/>
  <c r="H1282" i="14" s="1"/>
  <c r="E1283" i="14"/>
  <c r="G1283" i="14" s="1"/>
  <c r="H1283" i="14" s="1"/>
  <c r="E1284" i="14"/>
  <c r="G1284" i="14" s="1"/>
  <c r="H1284" i="14" s="1"/>
  <c r="E1285" i="14"/>
  <c r="G1285" i="14" s="1"/>
  <c r="H1285" i="14" s="1"/>
  <c r="E1286" i="14"/>
  <c r="G1286" i="14" s="1"/>
  <c r="H1286" i="14" s="1"/>
  <c r="E1287" i="14"/>
  <c r="G1287" i="14" s="1"/>
  <c r="H1287" i="14" s="1"/>
  <c r="E1288" i="14"/>
  <c r="G1288" i="14" s="1"/>
  <c r="H1288" i="14" s="1"/>
  <c r="E1289" i="14"/>
  <c r="G1289" i="14" s="1"/>
  <c r="H1289" i="14" s="1"/>
  <c r="E1290" i="14"/>
  <c r="G1290" i="14" s="1"/>
  <c r="H1290" i="14" s="1"/>
  <c r="E1291" i="14"/>
  <c r="G1291" i="14" s="1"/>
  <c r="H1291" i="14" s="1"/>
  <c r="E1292" i="14"/>
  <c r="G1292" i="14" s="1"/>
  <c r="H1292" i="14" s="1"/>
  <c r="E1293" i="14"/>
  <c r="G1293" i="14" s="1"/>
  <c r="H1293" i="14" s="1"/>
  <c r="E1294" i="14"/>
  <c r="G1294" i="14" s="1"/>
  <c r="H1294" i="14" s="1"/>
  <c r="E1295" i="14"/>
  <c r="G1295" i="14" s="1"/>
  <c r="H1295" i="14" s="1"/>
  <c r="E1296" i="14"/>
  <c r="G1296" i="14" s="1"/>
  <c r="H1296" i="14" s="1"/>
  <c r="E1297" i="14"/>
  <c r="G1297" i="14" s="1"/>
  <c r="H1297" i="14" s="1"/>
  <c r="E1298" i="14"/>
  <c r="G1298" i="14" s="1"/>
  <c r="H1298" i="14" s="1"/>
  <c r="E1299" i="14"/>
  <c r="G1299" i="14" s="1"/>
  <c r="H1299" i="14" s="1"/>
  <c r="E1300" i="14"/>
  <c r="G1300" i="14" s="1"/>
  <c r="H1300" i="14" s="1"/>
  <c r="E1301" i="14"/>
  <c r="G1301" i="14" s="1"/>
  <c r="H1301" i="14" s="1"/>
  <c r="E1302" i="14"/>
  <c r="G1302" i="14" s="1"/>
  <c r="H1302" i="14" s="1"/>
  <c r="E1303" i="14"/>
  <c r="G1303" i="14" s="1"/>
  <c r="H1303" i="14" s="1"/>
  <c r="E1304" i="14"/>
  <c r="G1304" i="14" s="1"/>
  <c r="H1304" i="14" s="1"/>
  <c r="E1305" i="14"/>
  <c r="G1305" i="14" s="1"/>
  <c r="H1305" i="14" s="1"/>
  <c r="E1306" i="14"/>
  <c r="G1306" i="14" s="1"/>
  <c r="H1306" i="14" s="1"/>
  <c r="E1307" i="14"/>
  <c r="G1307" i="14" s="1"/>
  <c r="H1307" i="14" s="1"/>
  <c r="E1308" i="14"/>
  <c r="G1308" i="14" s="1"/>
  <c r="H1308" i="14" s="1"/>
  <c r="E1309" i="14"/>
  <c r="G1309" i="14" s="1"/>
  <c r="H1309" i="14" s="1"/>
  <c r="E1310" i="14"/>
  <c r="G1310" i="14" s="1"/>
  <c r="H1310" i="14" s="1"/>
  <c r="E1311" i="14"/>
  <c r="G1311" i="14" s="1"/>
  <c r="H1311" i="14" s="1"/>
  <c r="E1312" i="14"/>
  <c r="G1312" i="14" s="1"/>
  <c r="H1312" i="14" s="1"/>
  <c r="E1313" i="14"/>
  <c r="G1313" i="14" s="1"/>
  <c r="H1313" i="14" s="1"/>
  <c r="E1314" i="14"/>
  <c r="G1314" i="14" s="1"/>
  <c r="H1314" i="14" s="1"/>
  <c r="E1315" i="14"/>
  <c r="G1315" i="14" s="1"/>
  <c r="H1315" i="14" s="1"/>
  <c r="E1316" i="14"/>
  <c r="G1316" i="14" s="1"/>
  <c r="H1316" i="14" s="1"/>
  <c r="E1317" i="14"/>
  <c r="G1317" i="14" s="1"/>
  <c r="H1317" i="14" s="1"/>
  <c r="E1318" i="14"/>
  <c r="G1318" i="14" s="1"/>
  <c r="H1318" i="14" s="1"/>
  <c r="E1319" i="14"/>
  <c r="G1319" i="14" s="1"/>
  <c r="H1319" i="14" s="1"/>
  <c r="E1320" i="14"/>
  <c r="G1320" i="14" s="1"/>
  <c r="H1320" i="14" s="1"/>
  <c r="E1321" i="14"/>
  <c r="G1321" i="14" s="1"/>
  <c r="H1321" i="14" s="1"/>
  <c r="E1322" i="14"/>
  <c r="G1322" i="14" s="1"/>
  <c r="H1322" i="14" s="1"/>
  <c r="E1323" i="14"/>
  <c r="G1323" i="14" s="1"/>
  <c r="H1323" i="14" s="1"/>
  <c r="E1324" i="14"/>
  <c r="G1324" i="14" s="1"/>
  <c r="H1324" i="14" s="1"/>
  <c r="E1325" i="14"/>
  <c r="G1325" i="14" s="1"/>
  <c r="H1325" i="14" s="1"/>
  <c r="E1326" i="14"/>
  <c r="G1326" i="14" s="1"/>
  <c r="H1326" i="14" s="1"/>
  <c r="E1327" i="14"/>
  <c r="G1327" i="14" s="1"/>
  <c r="H1327" i="14" s="1"/>
  <c r="E1328" i="14"/>
  <c r="G1328" i="14" s="1"/>
  <c r="H1328" i="14" s="1"/>
  <c r="E1329" i="14"/>
  <c r="G1329" i="14" s="1"/>
  <c r="H1329" i="14" s="1"/>
  <c r="E1330" i="14"/>
  <c r="G1330" i="14" s="1"/>
  <c r="H1330" i="14" s="1"/>
  <c r="E1331" i="14"/>
  <c r="G1331" i="14" s="1"/>
  <c r="H1331" i="14" s="1"/>
  <c r="E1332" i="14"/>
  <c r="G1332" i="14" s="1"/>
  <c r="H1332" i="14" s="1"/>
  <c r="E1333" i="14"/>
  <c r="G1333" i="14" s="1"/>
  <c r="H1333" i="14" s="1"/>
  <c r="E1334" i="14"/>
  <c r="G1334" i="14" s="1"/>
  <c r="H1334" i="14" s="1"/>
  <c r="E1335" i="14"/>
  <c r="G1335" i="14" s="1"/>
  <c r="H1335" i="14" s="1"/>
  <c r="E1336" i="14"/>
  <c r="G1336" i="14" s="1"/>
  <c r="H1336" i="14" s="1"/>
  <c r="E1337" i="14"/>
  <c r="G1337" i="14" s="1"/>
  <c r="H1337" i="14" s="1"/>
  <c r="E1338" i="14"/>
  <c r="G1338" i="14" s="1"/>
  <c r="H1338" i="14" s="1"/>
  <c r="E1339" i="14"/>
  <c r="G1339" i="14" s="1"/>
  <c r="H1339" i="14" s="1"/>
  <c r="E1340" i="14"/>
  <c r="G1340" i="14" s="1"/>
  <c r="H1340" i="14" s="1"/>
  <c r="E1341" i="14"/>
  <c r="G1341" i="14" s="1"/>
  <c r="H1341" i="14" s="1"/>
  <c r="E1342" i="14"/>
  <c r="G1342" i="14" s="1"/>
  <c r="H1342" i="14" s="1"/>
  <c r="E1343" i="14"/>
  <c r="G1343" i="14" s="1"/>
  <c r="H1343" i="14" s="1"/>
  <c r="E1344" i="14"/>
  <c r="G1344" i="14" s="1"/>
  <c r="H1344" i="14" s="1"/>
  <c r="E1345" i="14"/>
  <c r="G1345" i="14" s="1"/>
  <c r="H1345" i="14" s="1"/>
  <c r="E1346" i="14"/>
  <c r="G1346" i="14" s="1"/>
  <c r="H1346" i="14" s="1"/>
  <c r="E1347" i="14"/>
  <c r="G1347" i="14" s="1"/>
  <c r="H1347" i="14" s="1"/>
  <c r="E1348" i="14"/>
  <c r="G1348" i="14" s="1"/>
  <c r="H1348" i="14" s="1"/>
  <c r="E1349" i="14"/>
  <c r="G1349" i="14" s="1"/>
  <c r="H1349" i="14" s="1"/>
  <c r="E1350" i="14"/>
  <c r="G1350" i="14" s="1"/>
  <c r="H1350" i="14" s="1"/>
  <c r="E1351" i="14"/>
  <c r="G1351" i="14" s="1"/>
  <c r="H1351" i="14" s="1"/>
  <c r="E1352" i="14"/>
  <c r="G1352" i="14" s="1"/>
  <c r="H1352" i="14" s="1"/>
  <c r="E1353" i="14"/>
  <c r="G1353" i="14" s="1"/>
  <c r="H1353" i="14" s="1"/>
  <c r="E1354" i="14"/>
  <c r="G1354" i="14" s="1"/>
  <c r="H1354" i="14" s="1"/>
  <c r="E1355" i="14"/>
  <c r="G1355" i="14" s="1"/>
  <c r="H1355" i="14" s="1"/>
  <c r="E1356" i="14"/>
  <c r="G1356" i="14" s="1"/>
  <c r="H1356" i="14" s="1"/>
  <c r="E1357" i="14"/>
  <c r="G1357" i="14" s="1"/>
  <c r="H1357" i="14" s="1"/>
  <c r="E1358" i="14"/>
  <c r="G1358" i="14" s="1"/>
  <c r="H1358" i="14" s="1"/>
  <c r="E1359" i="14"/>
  <c r="G1359" i="14" s="1"/>
  <c r="H1359" i="14" s="1"/>
  <c r="E1360" i="14"/>
  <c r="G1360" i="14" s="1"/>
  <c r="H1360" i="14" s="1"/>
  <c r="E1361" i="14"/>
  <c r="G1361" i="14" s="1"/>
  <c r="H1361" i="14" s="1"/>
  <c r="E1362" i="14"/>
  <c r="G1362" i="14" s="1"/>
  <c r="H1362" i="14" s="1"/>
  <c r="E1363" i="14"/>
  <c r="G1363" i="14" s="1"/>
  <c r="H1363" i="14" s="1"/>
  <c r="E1364" i="14"/>
  <c r="G1364" i="14" s="1"/>
  <c r="H1364" i="14" s="1"/>
  <c r="E1365" i="14"/>
  <c r="G1365" i="14" s="1"/>
  <c r="H1365" i="14" s="1"/>
  <c r="E1366" i="14"/>
  <c r="G1366" i="14" s="1"/>
  <c r="H1366" i="14" s="1"/>
  <c r="E1367" i="14"/>
  <c r="G1367" i="14" s="1"/>
  <c r="H1367" i="14" s="1"/>
  <c r="E1368" i="14"/>
  <c r="G1368" i="14" s="1"/>
  <c r="H1368" i="14" s="1"/>
  <c r="E1369" i="14"/>
  <c r="G1369" i="14" s="1"/>
  <c r="H1369" i="14" s="1"/>
  <c r="E1370" i="14"/>
  <c r="G1370" i="14" s="1"/>
  <c r="H1370" i="14" s="1"/>
  <c r="E1371" i="14"/>
  <c r="G1371" i="14" s="1"/>
  <c r="H1371" i="14" s="1"/>
  <c r="E1372" i="14"/>
  <c r="G1372" i="14" s="1"/>
  <c r="H1372" i="14" s="1"/>
  <c r="E1373" i="14"/>
  <c r="G1373" i="14" s="1"/>
  <c r="H1373" i="14" s="1"/>
  <c r="E1374" i="14"/>
  <c r="G1374" i="14" s="1"/>
  <c r="H1374" i="14" s="1"/>
  <c r="E1375" i="14"/>
  <c r="G1375" i="14" s="1"/>
  <c r="H1375" i="14" s="1"/>
  <c r="E1376" i="14"/>
  <c r="G1376" i="14" s="1"/>
  <c r="H1376" i="14" s="1"/>
  <c r="E1377" i="14"/>
  <c r="G1377" i="14" s="1"/>
  <c r="H1377" i="14" s="1"/>
  <c r="E1378" i="14"/>
  <c r="G1378" i="14" s="1"/>
  <c r="H1378" i="14" s="1"/>
  <c r="E1379" i="14"/>
  <c r="G1379" i="14" s="1"/>
  <c r="H1379" i="14" s="1"/>
  <c r="E1380" i="14"/>
  <c r="G1380" i="14" s="1"/>
  <c r="H1380" i="14" s="1"/>
  <c r="E1381" i="14"/>
  <c r="G1381" i="14" s="1"/>
  <c r="H1381" i="14" s="1"/>
  <c r="E1382" i="14"/>
  <c r="G1382" i="14" s="1"/>
  <c r="H1382" i="14" s="1"/>
  <c r="E1383" i="14"/>
  <c r="G1383" i="14" s="1"/>
  <c r="H1383" i="14" s="1"/>
  <c r="E1384" i="14"/>
  <c r="G1384" i="14" s="1"/>
  <c r="H1384" i="14" s="1"/>
  <c r="E1385" i="14"/>
  <c r="G1385" i="14" s="1"/>
  <c r="H1385" i="14" s="1"/>
  <c r="E1386" i="14"/>
  <c r="G1386" i="14" s="1"/>
  <c r="H1386" i="14" s="1"/>
  <c r="E1387" i="14"/>
  <c r="G1387" i="14" s="1"/>
  <c r="H1387" i="14" s="1"/>
  <c r="E1388" i="14"/>
  <c r="G1388" i="14" s="1"/>
  <c r="H1388" i="14" s="1"/>
  <c r="E1389" i="14"/>
  <c r="G1389" i="14" s="1"/>
  <c r="H1389" i="14" s="1"/>
  <c r="E1390" i="14"/>
  <c r="G1390" i="14" s="1"/>
  <c r="H1390" i="14" s="1"/>
  <c r="E1391" i="14"/>
  <c r="G1391" i="14" s="1"/>
  <c r="H1391" i="14" s="1"/>
  <c r="E1392" i="14"/>
  <c r="G1392" i="14" s="1"/>
  <c r="H1392" i="14" s="1"/>
  <c r="E1393" i="14"/>
  <c r="G1393" i="14" s="1"/>
  <c r="H1393" i="14" s="1"/>
  <c r="E1394" i="14"/>
  <c r="G1394" i="14" s="1"/>
  <c r="H1394" i="14" s="1"/>
  <c r="E1395" i="14"/>
  <c r="G1395" i="14" s="1"/>
  <c r="H1395" i="14" s="1"/>
  <c r="E1396" i="14"/>
  <c r="G1396" i="14" s="1"/>
  <c r="H1396" i="14" s="1"/>
  <c r="E1397" i="14"/>
  <c r="G1397" i="14" s="1"/>
  <c r="H1397" i="14" s="1"/>
  <c r="E1398" i="14"/>
  <c r="G1398" i="14" s="1"/>
  <c r="H1398" i="14" s="1"/>
  <c r="E1399" i="14"/>
  <c r="G1399" i="14" s="1"/>
  <c r="H1399" i="14" s="1"/>
  <c r="E1400" i="14"/>
  <c r="G1400" i="14" s="1"/>
  <c r="H1400" i="14" s="1"/>
  <c r="E1401" i="14"/>
  <c r="G1401" i="14" s="1"/>
  <c r="H1401" i="14" s="1"/>
  <c r="E1402" i="14"/>
  <c r="G1402" i="14" s="1"/>
  <c r="H1402" i="14" s="1"/>
  <c r="E1403" i="14"/>
  <c r="G1403" i="14" s="1"/>
  <c r="H1403" i="14" s="1"/>
  <c r="E1404" i="14"/>
  <c r="G1404" i="14" s="1"/>
  <c r="H1404" i="14" s="1"/>
  <c r="E1405" i="14"/>
  <c r="G1405" i="14" s="1"/>
  <c r="H1405" i="14" s="1"/>
  <c r="E1406" i="14"/>
  <c r="G1406" i="14" s="1"/>
  <c r="H1406" i="14" s="1"/>
  <c r="E1407" i="14"/>
  <c r="G1407" i="14" s="1"/>
  <c r="H1407" i="14" s="1"/>
  <c r="E1408" i="14"/>
  <c r="G1408" i="14" s="1"/>
  <c r="H1408" i="14" s="1"/>
  <c r="E1409" i="14"/>
  <c r="G1409" i="14" s="1"/>
  <c r="H1409" i="14" s="1"/>
  <c r="E1410" i="14"/>
  <c r="G1410" i="14" s="1"/>
  <c r="H1410" i="14" s="1"/>
  <c r="E1411" i="14"/>
  <c r="G1411" i="14" s="1"/>
  <c r="H1411" i="14" s="1"/>
  <c r="E1412" i="14"/>
  <c r="G1412" i="14" s="1"/>
  <c r="H1412" i="14" s="1"/>
  <c r="E1413" i="14"/>
  <c r="G1413" i="14" s="1"/>
  <c r="H1413" i="14" s="1"/>
  <c r="E1414" i="14"/>
  <c r="G1414" i="14" s="1"/>
  <c r="H1414" i="14" s="1"/>
  <c r="E1415" i="14"/>
  <c r="G1415" i="14" s="1"/>
  <c r="H1415" i="14" s="1"/>
  <c r="E1416" i="14"/>
  <c r="G1416" i="14" s="1"/>
  <c r="H1416" i="14" s="1"/>
  <c r="E1417" i="14"/>
  <c r="G1417" i="14" s="1"/>
  <c r="H1417" i="14" s="1"/>
  <c r="E1418" i="14"/>
  <c r="G1418" i="14" s="1"/>
  <c r="H1418" i="14" s="1"/>
  <c r="E1419" i="14"/>
  <c r="G1419" i="14" s="1"/>
  <c r="H1419" i="14" s="1"/>
  <c r="E1420" i="14"/>
  <c r="G1420" i="14" s="1"/>
  <c r="H1420" i="14" s="1"/>
  <c r="E1421" i="14"/>
  <c r="G1421" i="14" s="1"/>
  <c r="H1421" i="14" s="1"/>
  <c r="E1422" i="14"/>
  <c r="G1422" i="14" s="1"/>
  <c r="H1422" i="14" s="1"/>
  <c r="E1423" i="14"/>
  <c r="G1423" i="14" s="1"/>
  <c r="H1423" i="14" s="1"/>
  <c r="E1424" i="14"/>
  <c r="G1424" i="14" s="1"/>
  <c r="H1424" i="14" s="1"/>
  <c r="E1425" i="14"/>
  <c r="G1425" i="14" s="1"/>
  <c r="H1425" i="14" s="1"/>
  <c r="E1426" i="14"/>
  <c r="G1426" i="14" s="1"/>
  <c r="H1426" i="14" s="1"/>
  <c r="E1427" i="14"/>
  <c r="G1427" i="14" s="1"/>
  <c r="H1427" i="14" s="1"/>
  <c r="E1428" i="14"/>
  <c r="G1428" i="14" s="1"/>
  <c r="H1428" i="14" s="1"/>
  <c r="E1429" i="14"/>
  <c r="G1429" i="14" s="1"/>
  <c r="H1429" i="14" s="1"/>
  <c r="E1430" i="14"/>
  <c r="G1430" i="14" s="1"/>
  <c r="H1430" i="14" s="1"/>
  <c r="E1431" i="14"/>
  <c r="G1431" i="14" s="1"/>
  <c r="H1431" i="14" s="1"/>
  <c r="E1432" i="14"/>
  <c r="G1432" i="14" s="1"/>
  <c r="H1432" i="14" s="1"/>
  <c r="E1433" i="14"/>
  <c r="G1433" i="14" s="1"/>
  <c r="H1433" i="14" s="1"/>
  <c r="E1434" i="14"/>
  <c r="G1434" i="14" s="1"/>
  <c r="H1434" i="14" s="1"/>
  <c r="E1435" i="14"/>
  <c r="G1435" i="14" s="1"/>
  <c r="H1435" i="14" s="1"/>
  <c r="E1436" i="14"/>
  <c r="G1436" i="14" s="1"/>
  <c r="H1436" i="14" s="1"/>
  <c r="E1437" i="14"/>
  <c r="G1437" i="14" s="1"/>
  <c r="H1437" i="14" s="1"/>
  <c r="E1438" i="14"/>
  <c r="G1438" i="14" s="1"/>
  <c r="H1438" i="14" s="1"/>
  <c r="E1439" i="14"/>
  <c r="G1439" i="14" s="1"/>
  <c r="H1439" i="14" s="1"/>
  <c r="E1440" i="14"/>
  <c r="G1440" i="14" s="1"/>
  <c r="H1440" i="14" s="1"/>
  <c r="E1441" i="14"/>
  <c r="G1441" i="14" s="1"/>
  <c r="H1441" i="14" s="1"/>
  <c r="E1442" i="14"/>
  <c r="G1442" i="14" s="1"/>
  <c r="H1442" i="14" s="1"/>
  <c r="E1443" i="14"/>
  <c r="G1443" i="14" s="1"/>
  <c r="H1443" i="14" s="1"/>
  <c r="E1444" i="14"/>
  <c r="G1444" i="14" s="1"/>
  <c r="H1444" i="14" s="1"/>
  <c r="E1445" i="14"/>
  <c r="G1445" i="14" s="1"/>
  <c r="H1445" i="14" s="1"/>
  <c r="E1446" i="14"/>
  <c r="G1446" i="14" s="1"/>
  <c r="H1446" i="14" s="1"/>
  <c r="E1447" i="14"/>
  <c r="G1447" i="14" s="1"/>
  <c r="H1447" i="14" s="1"/>
  <c r="E1448" i="14"/>
  <c r="G1448" i="14" s="1"/>
  <c r="H1448" i="14" s="1"/>
  <c r="E1449" i="14"/>
  <c r="G1449" i="14" s="1"/>
  <c r="H1449" i="14" s="1"/>
  <c r="E1450" i="14"/>
  <c r="G1450" i="14" s="1"/>
  <c r="H1450" i="14" s="1"/>
  <c r="E1451" i="14"/>
  <c r="G1451" i="14" s="1"/>
  <c r="H1451" i="14" s="1"/>
  <c r="E1452" i="14"/>
  <c r="G1452" i="14" s="1"/>
  <c r="H1452" i="14" s="1"/>
  <c r="E1453" i="14"/>
  <c r="G1453" i="14" s="1"/>
  <c r="H1453" i="14" s="1"/>
  <c r="E1454" i="14"/>
  <c r="G1454" i="14" s="1"/>
  <c r="H1454" i="14" s="1"/>
  <c r="E1455" i="14"/>
  <c r="G1455" i="14" s="1"/>
  <c r="H1455" i="14" s="1"/>
  <c r="E1456" i="14"/>
  <c r="G1456" i="14" s="1"/>
  <c r="H1456" i="14" s="1"/>
  <c r="E1457" i="14"/>
  <c r="G1457" i="14" s="1"/>
  <c r="H1457" i="14" s="1"/>
  <c r="E1458" i="14"/>
  <c r="G1458" i="14" s="1"/>
  <c r="H1458" i="14" s="1"/>
  <c r="E1459" i="14"/>
  <c r="G1459" i="14" s="1"/>
  <c r="H1459" i="14" s="1"/>
  <c r="E1460" i="14"/>
  <c r="G1460" i="14" s="1"/>
  <c r="H1460" i="14" s="1"/>
  <c r="E1461" i="14"/>
  <c r="G1461" i="14" s="1"/>
  <c r="H1461" i="14" s="1"/>
  <c r="E1462" i="14"/>
  <c r="G1462" i="14" s="1"/>
  <c r="H1462" i="14" s="1"/>
  <c r="E1463" i="14"/>
  <c r="G1463" i="14" s="1"/>
  <c r="H1463" i="14" s="1"/>
  <c r="E1464" i="14"/>
  <c r="G1464" i="14" s="1"/>
  <c r="H1464" i="14" s="1"/>
  <c r="E1465" i="14"/>
  <c r="G1465" i="14" s="1"/>
  <c r="H1465" i="14" s="1"/>
  <c r="E1466" i="14"/>
  <c r="G1466" i="14" s="1"/>
  <c r="H1466" i="14" s="1"/>
  <c r="E1467" i="14"/>
  <c r="G1467" i="14" s="1"/>
  <c r="H1467" i="14" s="1"/>
  <c r="E1468" i="14"/>
  <c r="G1468" i="14" s="1"/>
  <c r="H1468" i="14" s="1"/>
  <c r="E1469" i="14"/>
  <c r="G1469" i="14" s="1"/>
  <c r="H1469" i="14" s="1"/>
  <c r="E1470" i="14"/>
  <c r="G1470" i="14" s="1"/>
  <c r="H1470" i="14" s="1"/>
  <c r="E1471" i="14"/>
  <c r="G1471" i="14" s="1"/>
  <c r="H1471" i="14" s="1"/>
  <c r="E1472" i="14"/>
  <c r="G1472" i="14" s="1"/>
  <c r="H1472" i="14" s="1"/>
  <c r="E1473" i="14"/>
  <c r="G1473" i="14" s="1"/>
  <c r="H1473" i="14" s="1"/>
  <c r="E1474" i="14"/>
  <c r="G1474" i="14" s="1"/>
  <c r="H1474" i="14" s="1"/>
  <c r="E1475" i="14"/>
  <c r="G1475" i="14" s="1"/>
  <c r="H1475" i="14" s="1"/>
  <c r="E1476" i="14"/>
  <c r="G1476" i="14" s="1"/>
  <c r="H1476" i="14" s="1"/>
  <c r="E1477" i="14"/>
  <c r="G1477" i="14" s="1"/>
  <c r="H1477" i="14" s="1"/>
  <c r="E1478" i="14"/>
  <c r="G1478" i="14" s="1"/>
  <c r="H1478" i="14" s="1"/>
  <c r="E1479" i="14"/>
  <c r="G1479" i="14" s="1"/>
  <c r="H1479" i="14" s="1"/>
  <c r="E1480" i="14"/>
  <c r="G1480" i="14" s="1"/>
  <c r="H1480" i="14" s="1"/>
  <c r="E1481" i="14"/>
  <c r="G1481" i="14" s="1"/>
  <c r="H1481" i="14" s="1"/>
  <c r="E1482" i="14"/>
  <c r="G1482" i="14" s="1"/>
  <c r="H1482" i="14" s="1"/>
  <c r="E1483" i="14"/>
  <c r="G1483" i="14" s="1"/>
  <c r="H1483" i="14" s="1"/>
  <c r="E1484" i="14"/>
  <c r="G1484" i="14" s="1"/>
  <c r="H1484" i="14" s="1"/>
  <c r="E1485" i="14"/>
  <c r="G1485" i="14" s="1"/>
  <c r="H1485" i="14" s="1"/>
  <c r="E1486" i="14"/>
  <c r="G1486" i="14" s="1"/>
  <c r="H1486" i="14" s="1"/>
  <c r="E1487" i="14"/>
  <c r="G1487" i="14" s="1"/>
  <c r="H1487" i="14" s="1"/>
  <c r="E1488" i="14"/>
  <c r="G1488" i="14" s="1"/>
  <c r="H1488" i="14" s="1"/>
  <c r="E1489" i="14"/>
  <c r="G1489" i="14" s="1"/>
  <c r="H1489" i="14" s="1"/>
  <c r="E1490" i="14"/>
  <c r="G1490" i="14" s="1"/>
  <c r="H1490" i="14" s="1"/>
  <c r="E1491" i="14"/>
  <c r="G1491" i="14" s="1"/>
  <c r="H1491" i="14" s="1"/>
  <c r="E1492" i="14"/>
  <c r="G1492" i="14" s="1"/>
  <c r="H1492" i="14" s="1"/>
  <c r="E9" i="14"/>
  <c r="G9" i="14" s="1"/>
  <c r="H9" i="14" s="1"/>
  <c r="I7" i="14" l="1"/>
  <c r="I8" i="14" s="1"/>
  <c r="I9" i="14" s="1"/>
  <c r="I10" i="14" s="1"/>
  <c r="I11" i="14" s="1"/>
  <c r="I12" i="14" s="1"/>
  <c r="I13" i="14" s="1"/>
  <c r="I14" i="14" s="1"/>
  <c r="I15" i="14" s="1"/>
  <c r="I16" i="14" s="1"/>
  <c r="I17" i="14" s="1"/>
  <c r="I18" i="14" s="1"/>
  <c r="I19" i="14" s="1"/>
  <c r="I20" i="14" s="1"/>
  <c r="I21" i="14" s="1"/>
  <c r="I22" i="14" s="1"/>
  <c r="I23" i="14" s="1"/>
  <c r="I24" i="14" s="1"/>
  <c r="I25" i="14" s="1"/>
  <c r="I26" i="14" s="1"/>
  <c r="I27" i="14" s="1"/>
  <c r="I28" i="14" s="1"/>
  <c r="I29" i="14" s="1"/>
  <c r="I30" i="14" s="1"/>
  <c r="I31" i="14" s="1"/>
  <c r="I32" i="14" s="1"/>
  <c r="I33" i="14" s="1"/>
  <c r="I34" i="14" s="1"/>
  <c r="I35" i="14" s="1"/>
  <c r="I36" i="14" s="1"/>
  <c r="I37" i="14" s="1"/>
  <c r="I38" i="14" s="1"/>
  <c r="I39" i="14" s="1"/>
  <c r="I40" i="14" s="1"/>
  <c r="I41" i="14" s="1"/>
  <c r="I42" i="14" s="1"/>
  <c r="I43" i="14" s="1"/>
  <c r="I44" i="14" s="1"/>
  <c r="I45" i="14" s="1"/>
  <c r="I46" i="14" s="1"/>
  <c r="I47" i="14" s="1"/>
  <c r="I48" i="14" s="1"/>
  <c r="I49" i="14" s="1"/>
  <c r="I50" i="14" s="1"/>
  <c r="I51" i="14" s="1"/>
  <c r="I52" i="14" s="1"/>
  <c r="I53" i="14" s="1"/>
  <c r="I54" i="14" s="1"/>
  <c r="I55" i="14" s="1"/>
  <c r="I56" i="14" s="1"/>
  <c r="I57" i="14" s="1"/>
  <c r="I58" i="14" s="1"/>
  <c r="I59" i="14" s="1"/>
  <c r="I60" i="14" s="1"/>
  <c r="I61" i="14" s="1"/>
  <c r="I62" i="14" s="1"/>
  <c r="I63" i="14" s="1"/>
  <c r="I64" i="14" s="1"/>
  <c r="I65" i="14" s="1"/>
  <c r="I66" i="14" s="1"/>
  <c r="I67" i="14" s="1"/>
  <c r="I68" i="14" s="1"/>
  <c r="I69" i="14" s="1"/>
  <c r="I70" i="14" s="1"/>
  <c r="I71" i="14" s="1"/>
  <c r="I72" i="14" s="1"/>
  <c r="I73" i="14" s="1"/>
  <c r="I74" i="14" s="1"/>
  <c r="I75" i="14" s="1"/>
  <c r="I76" i="14" s="1"/>
  <c r="I77" i="14" s="1"/>
  <c r="I78" i="14" s="1"/>
  <c r="I79" i="14" s="1"/>
  <c r="I80" i="14" s="1"/>
  <c r="I81" i="14" s="1"/>
  <c r="I82" i="14" s="1"/>
  <c r="I83" i="14" s="1"/>
  <c r="I84" i="14" s="1"/>
  <c r="I85" i="14" s="1"/>
  <c r="I86" i="14" s="1"/>
  <c r="I87" i="14" s="1"/>
  <c r="I88" i="14" s="1"/>
  <c r="I89" i="14" s="1"/>
  <c r="I90" i="14" s="1"/>
  <c r="I91" i="14" s="1"/>
  <c r="I92" i="14" s="1"/>
  <c r="I93" i="14" s="1"/>
  <c r="I94" i="14" s="1"/>
  <c r="I95" i="14" s="1"/>
  <c r="I96" i="14" s="1"/>
  <c r="I97" i="14" s="1"/>
  <c r="I98" i="14" s="1"/>
  <c r="I99" i="14" s="1"/>
  <c r="I100" i="14" s="1"/>
  <c r="I101" i="14" s="1"/>
  <c r="I102" i="14" s="1"/>
  <c r="I103" i="14" s="1"/>
  <c r="I104" i="14" s="1"/>
  <c r="I105" i="14" s="1"/>
  <c r="I106" i="14" s="1"/>
  <c r="I107" i="14" s="1"/>
  <c r="I108" i="14" s="1"/>
  <c r="I109" i="14" s="1"/>
  <c r="I110" i="14" s="1"/>
  <c r="I111" i="14" s="1"/>
  <c r="I112" i="14" s="1"/>
  <c r="I113" i="14" s="1"/>
  <c r="I114" i="14" s="1"/>
  <c r="I115" i="14" s="1"/>
  <c r="I116" i="14" s="1"/>
  <c r="I117" i="14" s="1"/>
  <c r="I118" i="14" s="1"/>
  <c r="I119" i="14" s="1"/>
  <c r="I120" i="14" s="1"/>
  <c r="I121" i="14" s="1"/>
  <c r="I122" i="14" s="1"/>
  <c r="I123" i="14" s="1"/>
  <c r="I124" i="14" s="1"/>
  <c r="I125" i="14" s="1"/>
  <c r="I126" i="14" s="1"/>
  <c r="I127" i="14" s="1"/>
  <c r="I128" i="14" s="1"/>
  <c r="I129" i="14" s="1"/>
  <c r="I130" i="14" s="1"/>
  <c r="I131" i="14" s="1"/>
  <c r="I132" i="14" s="1"/>
  <c r="I133" i="14" s="1"/>
  <c r="I134" i="14" s="1"/>
  <c r="I135" i="14" s="1"/>
  <c r="I136" i="14" s="1"/>
  <c r="I137" i="14" s="1"/>
  <c r="I138" i="14" s="1"/>
  <c r="I139" i="14" s="1"/>
  <c r="I140" i="14" s="1"/>
  <c r="I141" i="14" s="1"/>
  <c r="I142" i="14" s="1"/>
  <c r="I143" i="14" s="1"/>
  <c r="I144" i="14" s="1"/>
  <c r="I145" i="14" s="1"/>
  <c r="I146" i="14" s="1"/>
  <c r="I147" i="14" s="1"/>
  <c r="I148" i="14" s="1"/>
  <c r="I149" i="14" s="1"/>
  <c r="I150" i="14" s="1"/>
  <c r="I151" i="14" s="1"/>
  <c r="I152" i="14" s="1"/>
  <c r="I153" i="14" s="1"/>
  <c r="I154" i="14" s="1"/>
  <c r="I155" i="14" s="1"/>
  <c r="I156" i="14" s="1"/>
  <c r="I157" i="14" s="1"/>
  <c r="I158" i="14" s="1"/>
  <c r="I159" i="14" s="1"/>
  <c r="I160" i="14" s="1"/>
  <c r="I161" i="14" s="1"/>
  <c r="I162" i="14" s="1"/>
  <c r="I163" i="14" s="1"/>
  <c r="I164" i="14" s="1"/>
  <c r="I165" i="14" s="1"/>
  <c r="I166" i="14" s="1"/>
  <c r="I167" i="14" s="1"/>
  <c r="I168" i="14" s="1"/>
  <c r="I169" i="14" s="1"/>
  <c r="I170" i="14" s="1"/>
  <c r="I171" i="14" s="1"/>
  <c r="I172" i="14" s="1"/>
  <c r="I173" i="14" s="1"/>
  <c r="I174" i="14" s="1"/>
  <c r="I175" i="14" s="1"/>
  <c r="I176" i="14" s="1"/>
  <c r="I177" i="14" s="1"/>
  <c r="I178" i="14" s="1"/>
  <c r="I179" i="14" s="1"/>
  <c r="I180" i="14" s="1"/>
  <c r="I181" i="14" s="1"/>
  <c r="I182" i="14" s="1"/>
  <c r="I183" i="14" s="1"/>
  <c r="I184" i="14" s="1"/>
  <c r="I185" i="14" s="1"/>
  <c r="I186" i="14" s="1"/>
  <c r="I187" i="14" s="1"/>
  <c r="I188" i="14" s="1"/>
  <c r="I189" i="14" s="1"/>
  <c r="I190" i="14" s="1"/>
  <c r="I191" i="14" s="1"/>
  <c r="I192" i="14" s="1"/>
  <c r="I193" i="14" s="1"/>
  <c r="I194" i="14" s="1"/>
  <c r="I195" i="14" s="1"/>
  <c r="I196" i="14" s="1"/>
  <c r="I197" i="14" s="1"/>
  <c r="I198" i="14" s="1"/>
  <c r="I199" i="14" s="1"/>
  <c r="I200" i="14" s="1"/>
  <c r="I201" i="14" s="1"/>
  <c r="I202" i="14" s="1"/>
  <c r="I203" i="14" s="1"/>
  <c r="I204" i="14" s="1"/>
  <c r="I205" i="14" s="1"/>
  <c r="I206" i="14" s="1"/>
  <c r="I207" i="14" s="1"/>
  <c r="I208" i="14" s="1"/>
  <c r="I209" i="14" s="1"/>
  <c r="I210" i="14" s="1"/>
  <c r="I211" i="14" s="1"/>
  <c r="I212" i="14" s="1"/>
  <c r="I213" i="14" s="1"/>
  <c r="I214" i="14" s="1"/>
  <c r="I215" i="14" s="1"/>
  <c r="I216" i="14" s="1"/>
  <c r="I217" i="14" s="1"/>
  <c r="I218" i="14" s="1"/>
  <c r="I219" i="14" s="1"/>
  <c r="I220" i="14" s="1"/>
  <c r="I221" i="14" s="1"/>
  <c r="I222" i="14" s="1"/>
  <c r="I223" i="14" s="1"/>
  <c r="I224" i="14" s="1"/>
  <c r="I225" i="14" s="1"/>
  <c r="I226" i="14" s="1"/>
  <c r="I227" i="14" s="1"/>
  <c r="I228" i="14" s="1"/>
  <c r="I229" i="14" s="1"/>
  <c r="I230" i="14" s="1"/>
  <c r="I231" i="14" s="1"/>
  <c r="I232" i="14" s="1"/>
  <c r="I233" i="14" s="1"/>
  <c r="I234" i="14" s="1"/>
  <c r="I235" i="14" s="1"/>
  <c r="I236" i="14" s="1"/>
  <c r="I237" i="14" s="1"/>
  <c r="I238" i="14" s="1"/>
  <c r="I239" i="14" s="1"/>
  <c r="I240" i="14" s="1"/>
  <c r="I241" i="14" s="1"/>
  <c r="I242" i="14" s="1"/>
  <c r="I243" i="14" s="1"/>
  <c r="I244" i="14" s="1"/>
  <c r="I245" i="14" s="1"/>
  <c r="I246" i="14" s="1"/>
  <c r="I247" i="14" s="1"/>
  <c r="I248" i="14" s="1"/>
  <c r="I249" i="14" s="1"/>
  <c r="I250" i="14" s="1"/>
  <c r="I251" i="14" s="1"/>
  <c r="I252" i="14" s="1"/>
  <c r="I253" i="14" s="1"/>
  <c r="I254" i="14" s="1"/>
  <c r="I255" i="14" s="1"/>
  <c r="I256" i="14" s="1"/>
  <c r="I257" i="14" s="1"/>
  <c r="I258" i="14" s="1"/>
  <c r="I259" i="14" s="1"/>
  <c r="I260" i="14" s="1"/>
  <c r="I261" i="14" s="1"/>
  <c r="I262" i="14" s="1"/>
  <c r="I263" i="14" s="1"/>
  <c r="I264" i="14" s="1"/>
  <c r="I265" i="14" s="1"/>
  <c r="I266" i="14" s="1"/>
  <c r="I267" i="14" s="1"/>
  <c r="I268" i="14" s="1"/>
  <c r="I269" i="14" s="1"/>
  <c r="I270" i="14" s="1"/>
  <c r="I271" i="14" s="1"/>
  <c r="I272" i="14" s="1"/>
  <c r="I273" i="14" s="1"/>
  <c r="I274" i="14" s="1"/>
  <c r="I275" i="14" s="1"/>
  <c r="I276" i="14" s="1"/>
  <c r="I277" i="14" s="1"/>
  <c r="I278" i="14" s="1"/>
  <c r="I279" i="14" s="1"/>
  <c r="I280" i="14" s="1"/>
  <c r="I281" i="14" s="1"/>
  <c r="I282" i="14" s="1"/>
  <c r="I283" i="14" s="1"/>
  <c r="I284" i="14" s="1"/>
  <c r="I285" i="14" s="1"/>
  <c r="I286" i="14" s="1"/>
  <c r="I287" i="14" s="1"/>
  <c r="I288" i="14" s="1"/>
  <c r="I289" i="14" s="1"/>
  <c r="I290" i="14" s="1"/>
  <c r="I291" i="14" s="1"/>
  <c r="I292" i="14" s="1"/>
  <c r="I293" i="14" s="1"/>
  <c r="I294" i="14" s="1"/>
  <c r="I295" i="14" s="1"/>
  <c r="I296" i="14" s="1"/>
  <c r="I297" i="14" s="1"/>
  <c r="I298" i="14" s="1"/>
  <c r="I299" i="14" s="1"/>
  <c r="I300" i="14" s="1"/>
  <c r="I301" i="14" s="1"/>
  <c r="I302" i="14" s="1"/>
  <c r="I303" i="14" s="1"/>
  <c r="I304" i="14" s="1"/>
  <c r="I305" i="14" s="1"/>
  <c r="I306" i="14" s="1"/>
  <c r="I307" i="14" s="1"/>
  <c r="I308" i="14" s="1"/>
  <c r="I309" i="14" s="1"/>
  <c r="I310" i="14" s="1"/>
  <c r="I311" i="14" s="1"/>
  <c r="I312" i="14" s="1"/>
  <c r="I313" i="14" s="1"/>
  <c r="I314" i="14" s="1"/>
  <c r="I315" i="14" s="1"/>
  <c r="I316" i="14" s="1"/>
  <c r="I317" i="14" s="1"/>
  <c r="I318" i="14" s="1"/>
  <c r="I319" i="14" s="1"/>
  <c r="I320" i="14" s="1"/>
  <c r="I321" i="14" s="1"/>
  <c r="I322" i="14" s="1"/>
  <c r="I323" i="14" s="1"/>
  <c r="I324" i="14" s="1"/>
  <c r="I325" i="14" s="1"/>
  <c r="I326" i="14" s="1"/>
  <c r="I327" i="14" s="1"/>
  <c r="I328" i="14" s="1"/>
  <c r="I329" i="14" s="1"/>
  <c r="I330" i="14" s="1"/>
  <c r="I331" i="14" s="1"/>
  <c r="I332" i="14" s="1"/>
  <c r="I333" i="14" s="1"/>
  <c r="I334" i="14" s="1"/>
  <c r="I335" i="14" s="1"/>
  <c r="I336" i="14" s="1"/>
  <c r="I337" i="14" s="1"/>
  <c r="I338" i="14" s="1"/>
  <c r="I339" i="14" s="1"/>
  <c r="I340" i="14" s="1"/>
  <c r="I341" i="14" s="1"/>
  <c r="I342" i="14" s="1"/>
  <c r="I343" i="14" s="1"/>
  <c r="I344" i="14" s="1"/>
  <c r="I345" i="14" s="1"/>
  <c r="I346" i="14" s="1"/>
  <c r="I347" i="14" s="1"/>
  <c r="I348" i="14" s="1"/>
  <c r="I349" i="14" s="1"/>
  <c r="I350" i="14" s="1"/>
  <c r="I351" i="14" s="1"/>
  <c r="I352" i="14" s="1"/>
  <c r="I353" i="14" s="1"/>
  <c r="I354" i="14" s="1"/>
  <c r="I355" i="14" s="1"/>
  <c r="I356" i="14" s="1"/>
  <c r="I357" i="14" s="1"/>
  <c r="I358" i="14" s="1"/>
  <c r="I359" i="14" s="1"/>
  <c r="I360" i="14" s="1"/>
  <c r="I361" i="14" s="1"/>
  <c r="I362" i="14" s="1"/>
  <c r="I363" i="14" s="1"/>
  <c r="I364" i="14" s="1"/>
  <c r="I365" i="14" s="1"/>
  <c r="I366" i="14" s="1"/>
  <c r="I367" i="14" s="1"/>
  <c r="I368" i="14" s="1"/>
  <c r="I369" i="14" s="1"/>
  <c r="I370" i="14" s="1"/>
  <c r="I371" i="14" s="1"/>
  <c r="I372" i="14" s="1"/>
  <c r="I373" i="14" s="1"/>
  <c r="I374" i="14" s="1"/>
  <c r="I375" i="14" s="1"/>
  <c r="I376" i="14" s="1"/>
  <c r="I377" i="14" s="1"/>
  <c r="I378" i="14" s="1"/>
  <c r="I379" i="14" s="1"/>
  <c r="I380" i="14" s="1"/>
  <c r="I381" i="14" s="1"/>
  <c r="I382" i="14" s="1"/>
  <c r="I383" i="14" s="1"/>
  <c r="I384" i="14" s="1"/>
  <c r="I385" i="14" s="1"/>
  <c r="I386" i="14" s="1"/>
  <c r="I387" i="14" s="1"/>
  <c r="I388" i="14" s="1"/>
  <c r="I389" i="14" s="1"/>
  <c r="I390" i="14" s="1"/>
  <c r="I391" i="14" s="1"/>
  <c r="I392" i="14" s="1"/>
  <c r="I393" i="14" s="1"/>
  <c r="I394" i="14" s="1"/>
  <c r="I395" i="14" s="1"/>
  <c r="I396" i="14" s="1"/>
  <c r="I397" i="14" s="1"/>
  <c r="I398" i="14" s="1"/>
  <c r="I399" i="14" s="1"/>
  <c r="I400" i="14" s="1"/>
  <c r="I401" i="14" s="1"/>
  <c r="I402" i="14" s="1"/>
  <c r="I403" i="14" s="1"/>
  <c r="I404" i="14" s="1"/>
  <c r="I405" i="14" s="1"/>
  <c r="I406" i="14" s="1"/>
  <c r="I407" i="14" s="1"/>
  <c r="I408" i="14" s="1"/>
  <c r="I409" i="14" s="1"/>
  <c r="I410" i="14" s="1"/>
  <c r="I411" i="14" s="1"/>
  <c r="I412" i="14" s="1"/>
  <c r="I413" i="14" s="1"/>
  <c r="I414" i="14" s="1"/>
  <c r="I415" i="14" s="1"/>
  <c r="I416" i="14" s="1"/>
  <c r="I417" i="14" s="1"/>
  <c r="I418" i="14" s="1"/>
  <c r="I419" i="14" s="1"/>
  <c r="I420" i="14" s="1"/>
  <c r="I421" i="14" s="1"/>
  <c r="I422" i="14" s="1"/>
  <c r="I423" i="14" s="1"/>
  <c r="I424" i="14" s="1"/>
  <c r="I425" i="14" s="1"/>
  <c r="I426" i="14" s="1"/>
  <c r="I427" i="14" s="1"/>
  <c r="I428" i="14" s="1"/>
  <c r="I429" i="14" s="1"/>
  <c r="I430" i="14" s="1"/>
  <c r="I431" i="14" s="1"/>
  <c r="I432" i="14" s="1"/>
  <c r="I433" i="14" s="1"/>
  <c r="I434" i="14" s="1"/>
  <c r="I435" i="14" s="1"/>
  <c r="I436" i="14" s="1"/>
  <c r="I437" i="14" s="1"/>
  <c r="I438" i="14" s="1"/>
  <c r="I439" i="14" s="1"/>
  <c r="I440" i="14" s="1"/>
  <c r="I441" i="14" s="1"/>
  <c r="I442" i="14" s="1"/>
  <c r="I443" i="14" s="1"/>
  <c r="I444" i="14" s="1"/>
  <c r="I445" i="14" s="1"/>
  <c r="I446" i="14" s="1"/>
  <c r="I447" i="14" s="1"/>
  <c r="I448" i="14" s="1"/>
  <c r="I449" i="14" s="1"/>
  <c r="I450" i="14" s="1"/>
  <c r="I451" i="14" s="1"/>
  <c r="I452" i="14" s="1"/>
  <c r="I453" i="14" s="1"/>
  <c r="I454" i="14" s="1"/>
  <c r="I455" i="14" s="1"/>
  <c r="I456" i="14" s="1"/>
  <c r="I457" i="14" s="1"/>
  <c r="I458" i="14" s="1"/>
  <c r="I459" i="14" s="1"/>
  <c r="I460" i="14" s="1"/>
  <c r="I461" i="14" s="1"/>
  <c r="I462" i="14" s="1"/>
  <c r="I463" i="14" s="1"/>
  <c r="I464" i="14" s="1"/>
  <c r="I465" i="14" s="1"/>
  <c r="I466" i="14" s="1"/>
  <c r="I467" i="14" s="1"/>
  <c r="I468" i="14" s="1"/>
  <c r="I469" i="14" s="1"/>
  <c r="I470" i="14" s="1"/>
  <c r="I471" i="14" s="1"/>
  <c r="I472" i="14" s="1"/>
  <c r="I473" i="14" s="1"/>
  <c r="I474" i="14" s="1"/>
  <c r="I475" i="14" s="1"/>
  <c r="I476" i="14" s="1"/>
  <c r="I477" i="14" s="1"/>
  <c r="I478" i="14" s="1"/>
  <c r="I479" i="14" s="1"/>
  <c r="I480" i="14" s="1"/>
  <c r="I481" i="14" s="1"/>
  <c r="I482" i="14" s="1"/>
  <c r="I483" i="14" s="1"/>
  <c r="I484" i="14" s="1"/>
  <c r="I485" i="14" s="1"/>
  <c r="I486" i="14" s="1"/>
  <c r="I487" i="14" s="1"/>
  <c r="I488" i="14" s="1"/>
  <c r="I489" i="14" s="1"/>
  <c r="I490" i="14" s="1"/>
  <c r="I491" i="14" s="1"/>
  <c r="I492" i="14" s="1"/>
  <c r="I493" i="14" s="1"/>
  <c r="I494" i="14" s="1"/>
  <c r="I495" i="14" s="1"/>
  <c r="I496" i="14" s="1"/>
  <c r="I497" i="14" s="1"/>
  <c r="I498" i="14" s="1"/>
  <c r="I499" i="14" s="1"/>
  <c r="I500" i="14" s="1"/>
  <c r="I501" i="14" s="1"/>
  <c r="I502" i="14" s="1"/>
  <c r="I503" i="14" s="1"/>
  <c r="I504" i="14" s="1"/>
  <c r="I505" i="14" s="1"/>
  <c r="I506" i="14" s="1"/>
  <c r="I507" i="14" s="1"/>
  <c r="I508" i="14" s="1"/>
  <c r="I509" i="14" s="1"/>
  <c r="I510" i="14" s="1"/>
  <c r="I511" i="14" s="1"/>
  <c r="I512" i="14" s="1"/>
  <c r="I513" i="14" s="1"/>
  <c r="I514" i="14" s="1"/>
  <c r="I515" i="14" s="1"/>
  <c r="I516" i="14" s="1"/>
  <c r="I517" i="14" s="1"/>
  <c r="I518" i="14" s="1"/>
  <c r="I519" i="14" s="1"/>
  <c r="I520" i="14" s="1"/>
  <c r="I521" i="14" s="1"/>
  <c r="I522" i="14" s="1"/>
  <c r="I523" i="14" s="1"/>
  <c r="I524" i="14" s="1"/>
  <c r="I525" i="14" s="1"/>
  <c r="I526" i="14" s="1"/>
  <c r="I527" i="14" s="1"/>
  <c r="I528" i="14" s="1"/>
  <c r="I529" i="14" s="1"/>
  <c r="I530" i="14" s="1"/>
  <c r="I531" i="14" s="1"/>
  <c r="I532" i="14" s="1"/>
  <c r="I533" i="14" s="1"/>
  <c r="I534" i="14" s="1"/>
  <c r="I535" i="14" s="1"/>
  <c r="I536" i="14" s="1"/>
  <c r="I537" i="14" s="1"/>
  <c r="I538" i="14" s="1"/>
  <c r="I539" i="14" s="1"/>
  <c r="I540" i="14" s="1"/>
  <c r="I541" i="14" s="1"/>
  <c r="I542" i="14" s="1"/>
  <c r="I543" i="14" s="1"/>
  <c r="I544" i="14" s="1"/>
  <c r="I545" i="14" s="1"/>
  <c r="I546" i="14" s="1"/>
  <c r="I547" i="14" s="1"/>
  <c r="I548" i="14" s="1"/>
  <c r="I549" i="14" s="1"/>
  <c r="I550" i="14" s="1"/>
  <c r="I551" i="14" s="1"/>
  <c r="I552" i="14" s="1"/>
  <c r="I553" i="14" s="1"/>
  <c r="I554" i="14" s="1"/>
  <c r="I555" i="14" s="1"/>
  <c r="I556" i="14" s="1"/>
  <c r="I557" i="14" s="1"/>
  <c r="I558" i="14" s="1"/>
  <c r="I559" i="14" s="1"/>
  <c r="I560" i="14" s="1"/>
  <c r="I561" i="14" s="1"/>
  <c r="I562" i="14" s="1"/>
  <c r="I563" i="14" s="1"/>
  <c r="I564" i="14" s="1"/>
  <c r="I565" i="14" s="1"/>
  <c r="I566" i="14" s="1"/>
  <c r="I567" i="14" s="1"/>
  <c r="I568" i="14" s="1"/>
  <c r="I569" i="14" s="1"/>
  <c r="I570" i="14" s="1"/>
  <c r="I571" i="14" s="1"/>
  <c r="I572" i="14" s="1"/>
  <c r="I573" i="14" s="1"/>
  <c r="I574" i="14" s="1"/>
  <c r="I575" i="14" s="1"/>
  <c r="I576" i="14" s="1"/>
  <c r="I577" i="14" s="1"/>
  <c r="I578" i="14" s="1"/>
  <c r="I579" i="14" s="1"/>
  <c r="I580" i="14" s="1"/>
  <c r="I581" i="14" s="1"/>
  <c r="I582" i="14" s="1"/>
  <c r="I583" i="14" s="1"/>
  <c r="I584" i="14" s="1"/>
  <c r="I585" i="14" s="1"/>
  <c r="I586" i="14" s="1"/>
  <c r="I587" i="14" s="1"/>
  <c r="I588" i="14" s="1"/>
  <c r="I589" i="14" s="1"/>
  <c r="I590" i="14" s="1"/>
  <c r="I591" i="14" s="1"/>
  <c r="I592" i="14" s="1"/>
  <c r="I593" i="14" s="1"/>
  <c r="I594" i="14" s="1"/>
  <c r="I595" i="14" s="1"/>
  <c r="I596" i="14" s="1"/>
  <c r="I597" i="14" s="1"/>
  <c r="I598" i="14" s="1"/>
  <c r="I599" i="14" s="1"/>
  <c r="I600" i="14" s="1"/>
  <c r="I601" i="14" s="1"/>
  <c r="I602" i="14" s="1"/>
  <c r="I603" i="14" s="1"/>
  <c r="I604" i="14" s="1"/>
  <c r="I605" i="14" s="1"/>
  <c r="I606" i="14" s="1"/>
  <c r="I607" i="14" s="1"/>
  <c r="I608" i="14" s="1"/>
  <c r="I609" i="14" s="1"/>
  <c r="I610" i="14" s="1"/>
  <c r="I611" i="14" s="1"/>
  <c r="I612" i="14" s="1"/>
  <c r="I613" i="14" s="1"/>
  <c r="I614" i="14" s="1"/>
  <c r="I615" i="14" s="1"/>
  <c r="I616" i="14" s="1"/>
  <c r="I617" i="14" s="1"/>
  <c r="I618" i="14" s="1"/>
  <c r="I619" i="14" s="1"/>
  <c r="I620" i="14" s="1"/>
  <c r="I621" i="14" s="1"/>
  <c r="I622" i="14" s="1"/>
  <c r="I623" i="14" s="1"/>
  <c r="I624" i="14" s="1"/>
  <c r="I625" i="14" s="1"/>
  <c r="I626" i="14" s="1"/>
  <c r="I627" i="14" s="1"/>
  <c r="I628" i="14" s="1"/>
  <c r="I629" i="14" s="1"/>
  <c r="I630" i="14" s="1"/>
  <c r="I631" i="14" s="1"/>
  <c r="I632" i="14" s="1"/>
  <c r="I633" i="14" s="1"/>
  <c r="I634" i="14" s="1"/>
  <c r="I635" i="14" s="1"/>
  <c r="I636" i="14" s="1"/>
  <c r="I637" i="14" s="1"/>
  <c r="I638" i="14" s="1"/>
  <c r="I639" i="14" s="1"/>
  <c r="I640" i="14" s="1"/>
  <c r="I641" i="14" s="1"/>
  <c r="I642" i="14" s="1"/>
  <c r="I643" i="14" s="1"/>
  <c r="I644" i="14" s="1"/>
  <c r="I645" i="14" s="1"/>
  <c r="I646" i="14" s="1"/>
  <c r="I647" i="14" s="1"/>
  <c r="I648" i="14" s="1"/>
  <c r="I649" i="14" s="1"/>
  <c r="I650" i="14" s="1"/>
  <c r="I651" i="14" s="1"/>
  <c r="I652" i="14" s="1"/>
  <c r="I653" i="14" s="1"/>
  <c r="I654" i="14" s="1"/>
  <c r="I655" i="14" s="1"/>
  <c r="I656" i="14" s="1"/>
  <c r="I657" i="14" s="1"/>
  <c r="I658" i="14" s="1"/>
  <c r="I659" i="14" s="1"/>
  <c r="I660" i="14" s="1"/>
  <c r="I661" i="14" s="1"/>
  <c r="I662" i="14" s="1"/>
  <c r="I663" i="14" s="1"/>
  <c r="I664" i="14" s="1"/>
  <c r="I665" i="14" s="1"/>
  <c r="I666" i="14" s="1"/>
  <c r="I667" i="14" s="1"/>
  <c r="I668" i="14" s="1"/>
  <c r="I669" i="14" s="1"/>
  <c r="I670" i="14" s="1"/>
  <c r="I671" i="14" s="1"/>
  <c r="I672" i="14" s="1"/>
  <c r="I673" i="14" s="1"/>
  <c r="I674" i="14" s="1"/>
  <c r="I675" i="14" s="1"/>
  <c r="I676" i="14" s="1"/>
  <c r="I677" i="14" s="1"/>
  <c r="I678" i="14" s="1"/>
  <c r="I679" i="14" s="1"/>
  <c r="I680" i="14" s="1"/>
  <c r="I681" i="14" s="1"/>
  <c r="I682" i="14" s="1"/>
  <c r="I683" i="14" s="1"/>
  <c r="I684" i="14" s="1"/>
  <c r="I685" i="14" s="1"/>
  <c r="I686" i="14" s="1"/>
  <c r="I687" i="14" s="1"/>
  <c r="I688" i="14" s="1"/>
  <c r="I689" i="14" s="1"/>
  <c r="I690" i="14" s="1"/>
  <c r="I691" i="14" s="1"/>
  <c r="I692" i="14" s="1"/>
  <c r="I693" i="14" s="1"/>
  <c r="I694" i="14" s="1"/>
  <c r="I695" i="14" s="1"/>
  <c r="I696" i="14" s="1"/>
  <c r="I697" i="14" s="1"/>
  <c r="I698" i="14" s="1"/>
  <c r="I699" i="14" s="1"/>
  <c r="I700" i="14" s="1"/>
  <c r="I701" i="14" s="1"/>
  <c r="I702" i="14" s="1"/>
  <c r="I703" i="14" s="1"/>
  <c r="I704" i="14" s="1"/>
  <c r="I705" i="14" s="1"/>
  <c r="I706" i="14" s="1"/>
  <c r="I707" i="14" s="1"/>
  <c r="I708" i="14" s="1"/>
  <c r="I709" i="14" s="1"/>
  <c r="I710" i="14" s="1"/>
  <c r="I711" i="14" s="1"/>
  <c r="I712" i="14" s="1"/>
  <c r="I713" i="14" s="1"/>
  <c r="I714" i="14" s="1"/>
  <c r="I715" i="14" s="1"/>
  <c r="I716" i="14" s="1"/>
  <c r="I717" i="14" s="1"/>
  <c r="I718" i="14" s="1"/>
  <c r="I719" i="14" s="1"/>
  <c r="I720" i="14" s="1"/>
  <c r="I721" i="14" s="1"/>
  <c r="I722" i="14" s="1"/>
  <c r="I723" i="14" s="1"/>
  <c r="I724" i="14" s="1"/>
  <c r="I725" i="14" s="1"/>
  <c r="I726" i="14" s="1"/>
  <c r="I727" i="14" s="1"/>
  <c r="I728" i="14" s="1"/>
  <c r="I729" i="14" s="1"/>
  <c r="I730" i="14" s="1"/>
  <c r="I731" i="14" s="1"/>
  <c r="I732" i="14" s="1"/>
  <c r="I733" i="14" s="1"/>
  <c r="I734" i="14" s="1"/>
  <c r="I735" i="14" s="1"/>
  <c r="I736" i="14" s="1"/>
  <c r="I737" i="14" s="1"/>
  <c r="I738" i="14" s="1"/>
  <c r="I739" i="14" s="1"/>
  <c r="I740" i="14" s="1"/>
  <c r="I741" i="14" s="1"/>
  <c r="I742" i="14" s="1"/>
  <c r="I743" i="14" s="1"/>
  <c r="I744" i="14" s="1"/>
  <c r="I745" i="14" s="1"/>
  <c r="I746" i="14" s="1"/>
  <c r="I747" i="14" s="1"/>
  <c r="I748" i="14" s="1"/>
  <c r="I749" i="14" s="1"/>
  <c r="I750" i="14" s="1"/>
  <c r="I751" i="14" s="1"/>
  <c r="I752" i="14" s="1"/>
  <c r="I753" i="14" s="1"/>
  <c r="I754" i="14" s="1"/>
  <c r="I755" i="14" s="1"/>
  <c r="I756" i="14" s="1"/>
  <c r="I757" i="14" s="1"/>
  <c r="I758" i="14" s="1"/>
  <c r="I759" i="14" s="1"/>
  <c r="I760" i="14" s="1"/>
  <c r="I761" i="14" s="1"/>
  <c r="I762" i="14" s="1"/>
  <c r="I763" i="14" s="1"/>
  <c r="I764" i="14" s="1"/>
  <c r="I765" i="14" s="1"/>
  <c r="I766" i="14" s="1"/>
  <c r="I767" i="14" s="1"/>
  <c r="I768" i="14" s="1"/>
  <c r="I769" i="14" s="1"/>
  <c r="I770" i="14" s="1"/>
  <c r="I771" i="14" s="1"/>
  <c r="I772" i="14" s="1"/>
  <c r="I773" i="14" s="1"/>
  <c r="I774" i="14" s="1"/>
  <c r="I775" i="14" s="1"/>
  <c r="I776" i="14" s="1"/>
  <c r="I777" i="14" s="1"/>
  <c r="I778" i="14" s="1"/>
  <c r="I779" i="14" s="1"/>
  <c r="I780" i="14" s="1"/>
  <c r="I781" i="14" s="1"/>
  <c r="I782" i="14" s="1"/>
  <c r="I783" i="14" s="1"/>
  <c r="I784" i="14" s="1"/>
  <c r="I785" i="14" s="1"/>
  <c r="I786" i="14" s="1"/>
  <c r="I787" i="14" s="1"/>
  <c r="I788" i="14" s="1"/>
  <c r="I789" i="14" s="1"/>
  <c r="I790" i="14" s="1"/>
  <c r="I791" i="14" s="1"/>
  <c r="I792" i="14" s="1"/>
  <c r="I793" i="14" s="1"/>
  <c r="I794" i="14" s="1"/>
  <c r="I795" i="14" s="1"/>
  <c r="I796" i="14" s="1"/>
  <c r="I797" i="14" s="1"/>
  <c r="I798" i="14" s="1"/>
  <c r="I799" i="14" s="1"/>
  <c r="I800" i="14" s="1"/>
  <c r="I801" i="14" s="1"/>
  <c r="I802" i="14" s="1"/>
  <c r="I803" i="14" s="1"/>
  <c r="I804" i="14" s="1"/>
  <c r="I805" i="14" s="1"/>
  <c r="I806" i="14" s="1"/>
  <c r="I807" i="14" s="1"/>
  <c r="I808" i="14" s="1"/>
  <c r="I809" i="14" s="1"/>
  <c r="I810" i="14" s="1"/>
  <c r="I811" i="14" s="1"/>
  <c r="I812" i="14" s="1"/>
  <c r="I813" i="14" s="1"/>
  <c r="I814" i="14" s="1"/>
  <c r="I815" i="14" s="1"/>
  <c r="I816" i="14" s="1"/>
  <c r="I817" i="14" s="1"/>
  <c r="I818" i="14" s="1"/>
  <c r="I819" i="14" s="1"/>
  <c r="I820" i="14" s="1"/>
  <c r="I821" i="14" s="1"/>
  <c r="I822" i="14" s="1"/>
  <c r="I823" i="14" s="1"/>
  <c r="I824" i="14" s="1"/>
  <c r="I825" i="14" s="1"/>
  <c r="I826" i="14" s="1"/>
  <c r="I827" i="14" s="1"/>
  <c r="I828" i="14" s="1"/>
  <c r="I829" i="14" s="1"/>
  <c r="I830" i="14" s="1"/>
  <c r="I831" i="14" s="1"/>
  <c r="I832" i="14" s="1"/>
  <c r="I833" i="14" s="1"/>
  <c r="I834" i="14" s="1"/>
  <c r="I835" i="14" s="1"/>
  <c r="I836" i="14" s="1"/>
  <c r="I837" i="14" s="1"/>
  <c r="I838" i="14" s="1"/>
  <c r="I839" i="14" s="1"/>
  <c r="I840" i="14" s="1"/>
  <c r="I841" i="14" s="1"/>
  <c r="I842" i="14" s="1"/>
  <c r="I843" i="14" s="1"/>
  <c r="I844" i="14" s="1"/>
  <c r="I845" i="14" s="1"/>
  <c r="I846" i="14" s="1"/>
  <c r="I847" i="14" s="1"/>
  <c r="I848" i="14" s="1"/>
  <c r="I849" i="14" s="1"/>
  <c r="I850" i="14" s="1"/>
  <c r="I851" i="14" s="1"/>
  <c r="I852" i="14" s="1"/>
  <c r="I853" i="14" s="1"/>
  <c r="I854" i="14" s="1"/>
  <c r="I855" i="14" s="1"/>
  <c r="I856" i="14" s="1"/>
  <c r="I857" i="14" s="1"/>
  <c r="I858" i="14" s="1"/>
  <c r="I859" i="14" s="1"/>
  <c r="I860" i="14" s="1"/>
  <c r="I861" i="14" s="1"/>
  <c r="I862" i="14" s="1"/>
  <c r="I863" i="14" s="1"/>
  <c r="I864" i="14" s="1"/>
  <c r="I865" i="14" s="1"/>
  <c r="I866" i="14" s="1"/>
  <c r="I867" i="14" s="1"/>
  <c r="I868" i="14" s="1"/>
  <c r="I869" i="14" s="1"/>
  <c r="I870" i="14" s="1"/>
  <c r="I871" i="14" s="1"/>
  <c r="I872" i="14" s="1"/>
  <c r="I873" i="14" s="1"/>
  <c r="I874" i="14" s="1"/>
  <c r="I875" i="14" s="1"/>
  <c r="I876" i="14" s="1"/>
  <c r="I877" i="14" s="1"/>
  <c r="I878" i="14" s="1"/>
  <c r="I879" i="14" s="1"/>
  <c r="I880" i="14" s="1"/>
  <c r="I881" i="14" s="1"/>
  <c r="I882" i="14" s="1"/>
  <c r="I883" i="14" s="1"/>
  <c r="I884" i="14" s="1"/>
  <c r="I885" i="14" s="1"/>
  <c r="I886" i="14" s="1"/>
  <c r="I887" i="14" s="1"/>
  <c r="I888" i="14" s="1"/>
  <c r="I889" i="14" s="1"/>
  <c r="I890" i="14" s="1"/>
  <c r="I891" i="14" s="1"/>
  <c r="I892" i="14" s="1"/>
  <c r="I893" i="14" s="1"/>
  <c r="I894" i="14" s="1"/>
  <c r="I895" i="14" s="1"/>
  <c r="I896" i="14" s="1"/>
  <c r="I897" i="14" s="1"/>
  <c r="I898" i="14" s="1"/>
  <c r="I899" i="14" s="1"/>
  <c r="I900" i="14" s="1"/>
  <c r="I901" i="14" s="1"/>
  <c r="I902" i="14" s="1"/>
  <c r="I903" i="14" s="1"/>
  <c r="I904" i="14" s="1"/>
  <c r="I905" i="14" s="1"/>
  <c r="I906" i="14" s="1"/>
  <c r="I907" i="14" s="1"/>
  <c r="I908" i="14" s="1"/>
  <c r="I909" i="14" s="1"/>
  <c r="I910" i="14" s="1"/>
  <c r="I911" i="14" s="1"/>
  <c r="I912" i="14" s="1"/>
  <c r="I913" i="14" s="1"/>
  <c r="I914" i="14" s="1"/>
  <c r="I915" i="14" s="1"/>
  <c r="I916" i="14" s="1"/>
  <c r="I917" i="14" s="1"/>
  <c r="I918" i="14" s="1"/>
  <c r="I919" i="14" s="1"/>
  <c r="I920" i="14" s="1"/>
  <c r="I921" i="14" s="1"/>
  <c r="I922" i="14" s="1"/>
  <c r="I923" i="14" s="1"/>
  <c r="I924" i="14" s="1"/>
  <c r="I925" i="14" s="1"/>
  <c r="I926" i="14" s="1"/>
  <c r="I927" i="14" s="1"/>
  <c r="I928" i="14" s="1"/>
  <c r="I929" i="14" s="1"/>
  <c r="I930" i="14" s="1"/>
  <c r="I931" i="14" s="1"/>
  <c r="I932" i="14" s="1"/>
  <c r="I933" i="14" s="1"/>
  <c r="I934" i="14" s="1"/>
  <c r="I935" i="14" s="1"/>
  <c r="I936" i="14" s="1"/>
  <c r="I937" i="14" s="1"/>
  <c r="I938" i="14" s="1"/>
  <c r="I939" i="14" s="1"/>
  <c r="I940" i="14" s="1"/>
  <c r="I941" i="14" s="1"/>
  <c r="I942" i="14" s="1"/>
  <c r="I943" i="14" s="1"/>
  <c r="I944" i="14" s="1"/>
  <c r="I945" i="14" s="1"/>
  <c r="I946" i="14" s="1"/>
  <c r="I947" i="14" s="1"/>
  <c r="I948" i="14" s="1"/>
  <c r="I949" i="14" s="1"/>
  <c r="I950" i="14" s="1"/>
  <c r="I951" i="14" s="1"/>
  <c r="I952" i="14" s="1"/>
  <c r="I953" i="14" s="1"/>
  <c r="I954" i="14" s="1"/>
  <c r="I955" i="14" s="1"/>
  <c r="I956" i="14" s="1"/>
  <c r="I957" i="14" s="1"/>
  <c r="I958" i="14" s="1"/>
  <c r="I959" i="14" s="1"/>
  <c r="I960" i="14" s="1"/>
  <c r="I961" i="14" s="1"/>
  <c r="I962" i="14" s="1"/>
  <c r="I963" i="14" s="1"/>
  <c r="I964" i="14" s="1"/>
  <c r="I965" i="14" s="1"/>
  <c r="I966" i="14" s="1"/>
  <c r="I967" i="14" s="1"/>
  <c r="I968" i="14" s="1"/>
  <c r="I969" i="14" s="1"/>
  <c r="I970" i="14" s="1"/>
  <c r="I971" i="14" s="1"/>
  <c r="I972" i="14" s="1"/>
  <c r="I973" i="14" s="1"/>
  <c r="I974" i="14" s="1"/>
  <c r="I975" i="14" s="1"/>
  <c r="I976" i="14" s="1"/>
  <c r="I977" i="14" s="1"/>
  <c r="I978" i="14" s="1"/>
  <c r="I979" i="14" s="1"/>
  <c r="I980" i="14" s="1"/>
  <c r="I981" i="14" s="1"/>
  <c r="I982" i="14" s="1"/>
  <c r="I983" i="14" s="1"/>
  <c r="I984" i="14" s="1"/>
  <c r="I985" i="14" s="1"/>
  <c r="I986" i="14" s="1"/>
  <c r="I987" i="14" s="1"/>
  <c r="I988" i="14" s="1"/>
  <c r="I989" i="14" s="1"/>
  <c r="I990" i="14" s="1"/>
  <c r="I991" i="14" s="1"/>
  <c r="I992" i="14" s="1"/>
  <c r="I993" i="14" s="1"/>
  <c r="I994" i="14" s="1"/>
  <c r="I995" i="14" s="1"/>
  <c r="I996" i="14" s="1"/>
  <c r="I997" i="14" s="1"/>
  <c r="I998" i="14" s="1"/>
  <c r="I999" i="14" s="1"/>
  <c r="I1000" i="14" s="1"/>
  <c r="I1001" i="14" s="1"/>
  <c r="I1002" i="14" s="1"/>
  <c r="I1003" i="14" s="1"/>
  <c r="I1004" i="14" s="1"/>
  <c r="I1005" i="14" s="1"/>
  <c r="I1006" i="14" s="1"/>
  <c r="I1007" i="14" s="1"/>
  <c r="I1008" i="14" s="1"/>
  <c r="I1009" i="14" s="1"/>
  <c r="I1010" i="14" s="1"/>
  <c r="I1011" i="14" s="1"/>
  <c r="I1012" i="14" s="1"/>
  <c r="I1013" i="14" s="1"/>
  <c r="I1014" i="14" s="1"/>
  <c r="I1015" i="14" s="1"/>
  <c r="I1016" i="14" s="1"/>
  <c r="I1017" i="14" s="1"/>
  <c r="I1018" i="14" s="1"/>
  <c r="I1019" i="14" s="1"/>
  <c r="I1020" i="14" s="1"/>
  <c r="I1021" i="14" s="1"/>
  <c r="I1022" i="14" s="1"/>
  <c r="I1023" i="14" s="1"/>
  <c r="I1024" i="14" s="1"/>
  <c r="I1025" i="14" s="1"/>
  <c r="I1026" i="14" s="1"/>
  <c r="I1027" i="14" s="1"/>
  <c r="I1028" i="14" s="1"/>
  <c r="I1029" i="14" s="1"/>
  <c r="I1030" i="14" s="1"/>
  <c r="I1031" i="14" s="1"/>
  <c r="I1032" i="14" s="1"/>
  <c r="I1033" i="14" s="1"/>
  <c r="I1034" i="14" s="1"/>
  <c r="I1035" i="14" s="1"/>
  <c r="I1036" i="14" s="1"/>
  <c r="I1037" i="14" s="1"/>
  <c r="I1038" i="14" s="1"/>
  <c r="I1039" i="14" s="1"/>
  <c r="I1040" i="14" s="1"/>
  <c r="I1041" i="14" s="1"/>
  <c r="I1042" i="14" s="1"/>
  <c r="I1043" i="14" s="1"/>
  <c r="I1044" i="14" s="1"/>
  <c r="I1045" i="14" s="1"/>
  <c r="I1046" i="14" s="1"/>
  <c r="I1047" i="14" s="1"/>
  <c r="I1048" i="14" s="1"/>
  <c r="I1049" i="14" s="1"/>
  <c r="I1050" i="14" s="1"/>
  <c r="I1051" i="14" s="1"/>
  <c r="I1052" i="14" s="1"/>
  <c r="I1053" i="14" s="1"/>
  <c r="I1054" i="14" s="1"/>
  <c r="I1055" i="14" s="1"/>
  <c r="I1056" i="14" s="1"/>
  <c r="I1057" i="14" s="1"/>
  <c r="I1058" i="14" s="1"/>
  <c r="I1059" i="14" s="1"/>
  <c r="I1060" i="14" s="1"/>
  <c r="I1061" i="14" s="1"/>
  <c r="I1062" i="14" s="1"/>
  <c r="I1063" i="14" s="1"/>
  <c r="I1064" i="14" s="1"/>
  <c r="I1065" i="14" s="1"/>
  <c r="I1066" i="14" s="1"/>
  <c r="I1067" i="14" s="1"/>
  <c r="I1068" i="14" s="1"/>
  <c r="I1069" i="14" s="1"/>
  <c r="I1070" i="14" s="1"/>
  <c r="I1071" i="14" s="1"/>
  <c r="I1072" i="14" s="1"/>
  <c r="I1073" i="14" s="1"/>
  <c r="I1074" i="14" s="1"/>
  <c r="I1075" i="14" s="1"/>
  <c r="I1076" i="14" s="1"/>
  <c r="I1077" i="14" s="1"/>
  <c r="I1078" i="14" s="1"/>
  <c r="I1079" i="14" s="1"/>
  <c r="I1080" i="14" s="1"/>
  <c r="I1081" i="14" s="1"/>
  <c r="I1082" i="14" s="1"/>
  <c r="I1083" i="14" s="1"/>
  <c r="I1084" i="14" s="1"/>
  <c r="I1085" i="14" s="1"/>
  <c r="I1086" i="14" s="1"/>
  <c r="I1087" i="14" s="1"/>
  <c r="I1088" i="14" s="1"/>
  <c r="I1089" i="14" s="1"/>
  <c r="I1090" i="14" s="1"/>
  <c r="I1091" i="14" s="1"/>
  <c r="I1092" i="14" s="1"/>
  <c r="I1093" i="14" s="1"/>
  <c r="I1094" i="14" s="1"/>
  <c r="I1095" i="14" s="1"/>
  <c r="I1096" i="14" s="1"/>
  <c r="I1097" i="14" s="1"/>
  <c r="I1098" i="14" s="1"/>
  <c r="I1099" i="14" s="1"/>
  <c r="I1100" i="14" s="1"/>
  <c r="I1101" i="14" s="1"/>
  <c r="I1102" i="14" s="1"/>
  <c r="I1103" i="14" s="1"/>
  <c r="I1104" i="14" s="1"/>
  <c r="I1105" i="14" s="1"/>
  <c r="I1106" i="14" s="1"/>
  <c r="I1107" i="14" s="1"/>
  <c r="I1108" i="14" s="1"/>
  <c r="I1109" i="14" s="1"/>
  <c r="I1110" i="14" s="1"/>
  <c r="I1111" i="14" s="1"/>
  <c r="I1112" i="14" s="1"/>
  <c r="I1113" i="14" s="1"/>
  <c r="I1114" i="14" s="1"/>
  <c r="I1115" i="14" s="1"/>
  <c r="I1116" i="14" s="1"/>
  <c r="I1117" i="14" s="1"/>
  <c r="I1118" i="14" s="1"/>
  <c r="I1119" i="14" s="1"/>
  <c r="I1120" i="14" s="1"/>
  <c r="I1121" i="14" s="1"/>
  <c r="I1122" i="14" s="1"/>
  <c r="I1123" i="14" s="1"/>
  <c r="I1124" i="14" s="1"/>
  <c r="I1125" i="14" s="1"/>
  <c r="I1126" i="14" s="1"/>
  <c r="I1127" i="14" s="1"/>
  <c r="I1128" i="14" s="1"/>
  <c r="I1129" i="14" s="1"/>
  <c r="I1130" i="14" s="1"/>
  <c r="I1131" i="14" s="1"/>
  <c r="I1132" i="14" s="1"/>
  <c r="I1133" i="14" s="1"/>
  <c r="I1134" i="14" s="1"/>
  <c r="I1135" i="14" s="1"/>
  <c r="I1136" i="14" s="1"/>
  <c r="I1137" i="14" s="1"/>
  <c r="I1138" i="14" s="1"/>
  <c r="I1139" i="14" s="1"/>
  <c r="I1140" i="14" s="1"/>
  <c r="I1141" i="14" s="1"/>
  <c r="I1142" i="14" s="1"/>
  <c r="I1143" i="14" s="1"/>
  <c r="I1144" i="14" s="1"/>
  <c r="I1145" i="14" s="1"/>
  <c r="I1146" i="14" s="1"/>
  <c r="I1147" i="14" s="1"/>
  <c r="I1148" i="14" s="1"/>
  <c r="I1149" i="14" s="1"/>
  <c r="I1150" i="14" s="1"/>
  <c r="I1151" i="14" s="1"/>
  <c r="I1152" i="14" s="1"/>
  <c r="I1153" i="14" s="1"/>
  <c r="I1154" i="14" s="1"/>
  <c r="I1155" i="14" s="1"/>
  <c r="I1156" i="14" s="1"/>
  <c r="I1157" i="14" s="1"/>
  <c r="I1158" i="14" s="1"/>
  <c r="I1159" i="14" s="1"/>
  <c r="I1160" i="14" s="1"/>
  <c r="I1161" i="14" s="1"/>
  <c r="I1162" i="14" s="1"/>
  <c r="I1163" i="14" s="1"/>
  <c r="I1164" i="14" s="1"/>
  <c r="I1165" i="14" s="1"/>
  <c r="I1166" i="14" s="1"/>
  <c r="I1167" i="14" s="1"/>
  <c r="I1168" i="14" s="1"/>
  <c r="I1169" i="14" s="1"/>
  <c r="I1170" i="14" s="1"/>
  <c r="I1171" i="14" s="1"/>
  <c r="I1172" i="14" s="1"/>
  <c r="I1173" i="14" s="1"/>
  <c r="I1174" i="14" s="1"/>
  <c r="I1175" i="14" s="1"/>
  <c r="I1176" i="14" s="1"/>
  <c r="I1177" i="14" s="1"/>
  <c r="I1178" i="14" s="1"/>
  <c r="I1179" i="14" s="1"/>
  <c r="I1180" i="14" s="1"/>
  <c r="I1181" i="14" s="1"/>
  <c r="I1182" i="14" s="1"/>
  <c r="I1183" i="14" s="1"/>
  <c r="I1184" i="14" s="1"/>
  <c r="I1185" i="14" s="1"/>
  <c r="I1186" i="14" s="1"/>
  <c r="I1187" i="14" s="1"/>
  <c r="I1188" i="14" s="1"/>
  <c r="I1189" i="14" s="1"/>
  <c r="I1190" i="14" s="1"/>
  <c r="I1191" i="14" s="1"/>
  <c r="I1192" i="14" s="1"/>
  <c r="I1193" i="14" s="1"/>
  <c r="I1194" i="14" s="1"/>
  <c r="I1195" i="14" s="1"/>
  <c r="I1196" i="14" s="1"/>
  <c r="I1197" i="14" s="1"/>
  <c r="I1198" i="14" s="1"/>
  <c r="I1199" i="14" s="1"/>
  <c r="I1200" i="14" s="1"/>
  <c r="I1201" i="14" s="1"/>
  <c r="I1202" i="14" s="1"/>
  <c r="I1203" i="14" s="1"/>
  <c r="I1204" i="14" s="1"/>
  <c r="I1205" i="14" s="1"/>
  <c r="I1206" i="14" s="1"/>
  <c r="I1207" i="14" s="1"/>
  <c r="I1208" i="14" s="1"/>
  <c r="I1209" i="14" s="1"/>
  <c r="I1210" i="14" s="1"/>
  <c r="I1211" i="14" s="1"/>
  <c r="I1212" i="14" s="1"/>
  <c r="I1213" i="14" s="1"/>
  <c r="I1214" i="14" s="1"/>
  <c r="I1215" i="14" s="1"/>
  <c r="I1216" i="14" s="1"/>
  <c r="I1217" i="14" s="1"/>
  <c r="I1218" i="14" s="1"/>
  <c r="I1219" i="14" s="1"/>
  <c r="I1220" i="14" s="1"/>
  <c r="I1221" i="14" s="1"/>
  <c r="I1222" i="14" s="1"/>
  <c r="I1223" i="14" s="1"/>
  <c r="I1224" i="14" s="1"/>
  <c r="I1225" i="14" s="1"/>
  <c r="I1226" i="14" s="1"/>
  <c r="I1227" i="14" s="1"/>
  <c r="I1228" i="14" s="1"/>
  <c r="I1229" i="14" s="1"/>
  <c r="I1230" i="14" s="1"/>
  <c r="I1231" i="14" s="1"/>
  <c r="I1232" i="14" s="1"/>
  <c r="I1233" i="14" s="1"/>
  <c r="I1234" i="14" s="1"/>
  <c r="I1235" i="14" s="1"/>
  <c r="I1236" i="14" s="1"/>
  <c r="I1237" i="14" s="1"/>
  <c r="I1238" i="14" s="1"/>
  <c r="I1239" i="14" s="1"/>
  <c r="I1240" i="14" s="1"/>
  <c r="I1241" i="14" s="1"/>
  <c r="I1242" i="14" s="1"/>
  <c r="I1243" i="14" s="1"/>
  <c r="I1244" i="14" s="1"/>
  <c r="I1245" i="14" s="1"/>
  <c r="I1246" i="14" s="1"/>
  <c r="I1247" i="14" s="1"/>
  <c r="I1248" i="14" s="1"/>
  <c r="I1249" i="14" s="1"/>
  <c r="I1250" i="14" s="1"/>
  <c r="I1251" i="14" s="1"/>
  <c r="I1252" i="14" s="1"/>
  <c r="I1253" i="14" s="1"/>
  <c r="I1254" i="14" s="1"/>
  <c r="I1255" i="14" s="1"/>
  <c r="I1256" i="14" s="1"/>
  <c r="I1257" i="14" s="1"/>
  <c r="I1258" i="14" s="1"/>
  <c r="I1259" i="14" s="1"/>
  <c r="I1260" i="14" s="1"/>
  <c r="I1261" i="14" s="1"/>
  <c r="I1262" i="14" s="1"/>
  <c r="I1263" i="14" s="1"/>
  <c r="I1264" i="14" s="1"/>
  <c r="I1265" i="14" s="1"/>
  <c r="I1266" i="14" s="1"/>
  <c r="I1267" i="14" s="1"/>
  <c r="I1268" i="14" s="1"/>
  <c r="I1269" i="14" s="1"/>
  <c r="I1270" i="14" s="1"/>
  <c r="I1271" i="14" s="1"/>
  <c r="I1272" i="14" s="1"/>
  <c r="I1273" i="14" s="1"/>
  <c r="I1274" i="14" s="1"/>
  <c r="I1275" i="14" s="1"/>
  <c r="I1276" i="14" s="1"/>
  <c r="I1277" i="14" s="1"/>
  <c r="I1278" i="14" s="1"/>
  <c r="I1279" i="14" s="1"/>
  <c r="I1280" i="14" s="1"/>
  <c r="I1281" i="14" s="1"/>
  <c r="I1282" i="14" s="1"/>
  <c r="I1283" i="14" s="1"/>
  <c r="I1284" i="14" s="1"/>
  <c r="I1285" i="14" s="1"/>
  <c r="I1286" i="14" s="1"/>
  <c r="I1287" i="14" s="1"/>
  <c r="I1288" i="14" s="1"/>
  <c r="I1289" i="14" s="1"/>
  <c r="I1290" i="14" s="1"/>
  <c r="I1291" i="14" s="1"/>
  <c r="I1292" i="14" s="1"/>
  <c r="I1293" i="14" s="1"/>
  <c r="I1294" i="14" s="1"/>
  <c r="I1295" i="14" s="1"/>
  <c r="I1296" i="14" s="1"/>
  <c r="I1297" i="14" s="1"/>
  <c r="I1298" i="14" s="1"/>
  <c r="I1299" i="14" s="1"/>
  <c r="I1300" i="14" s="1"/>
  <c r="I1301" i="14" s="1"/>
  <c r="I1302" i="14" s="1"/>
  <c r="I1303" i="14" s="1"/>
  <c r="I1304" i="14" s="1"/>
  <c r="I1305" i="14" s="1"/>
  <c r="I1306" i="14" s="1"/>
  <c r="I1307" i="14" s="1"/>
  <c r="I1308" i="14" s="1"/>
  <c r="I1309" i="14" s="1"/>
  <c r="I1310" i="14" s="1"/>
  <c r="I1311" i="14" s="1"/>
  <c r="I1312" i="14" s="1"/>
  <c r="I1313" i="14" s="1"/>
  <c r="I1314" i="14" s="1"/>
  <c r="I1315" i="14" s="1"/>
  <c r="I1316" i="14" s="1"/>
  <c r="I1317" i="14" s="1"/>
  <c r="I1318" i="14" s="1"/>
  <c r="I1319" i="14" s="1"/>
  <c r="I1320" i="14" s="1"/>
  <c r="I1321" i="14" s="1"/>
  <c r="I1322" i="14" s="1"/>
  <c r="I1323" i="14" s="1"/>
  <c r="I1324" i="14" s="1"/>
  <c r="I1325" i="14" s="1"/>
  <c r="I1326" i="14" s="1"/>
  <c r="I1327" i="14" s="1"/>
  <c r="I1328" i="14" s="1"/>
  <c r="I1329" i="14" s="1"/>
  <c r="I1330" i="14" s="1"/>
  <c r="I1331" i="14" s="1"/>
  <c r="I1332" i="14" s="1"/>
  <c r="I1333" i="14" s="1"/>
  <c r="I1334" i="14" s="1"/>
  <c r="I1335" i="14" s="1"/>
  <c r="I1336" i="14" s="1"/>
  <c r="I1337" i="14" s="1"/>
  <c r="I1338" i="14" s="1"/>
  <c r="I1339" i="14" s="1"/>
  <c r="I1340" i="14" s="1"/>
  <c r="I1341" i="14" s="1"/>
  <c r="I1342" i="14" s="1"/>
  <c r="I1343" i="14" s="1"/>
  <c r="I1344" i="14" s="1"/>
  <c r="I1345" i="14" s="1"/>
  <c r="I1346" i="14" s="1"/>
  <c r="I1347" i="14" s="1"/>
  <c r="I1348" i="14" s="1"/>
  <c r="I1349" i="14" s="1"/>
  <c r="I1350" i="14" s="1"/>
  <c r="I1351" i="14" s="1"/>
  <c r="I1352" i="14" s="1"/>
  <c r="I1353" i="14" s="1"/>
  <c r="I1354" i="14" s="1"/>
  <c r="I1355" i="14" s="1"/>
  <c r="I1356" i="14" s="1"/>
  <c r="I1357" i="14" s="1"/>
  <c r="I1358" i="14" s="1"/>
  <c r="I1359" i="14" s="1"/>
  <c r="I1360" i="14" s="1"/>
  <c r="I1361" i="14" s="1"/>
  <c r="I1362" i="14" s="1"/>
  <c r="I1363" i="14" s="1"/>
  <c r="I1364" i="14" s="1"/>
  <c r="I1365" i="14" s="1"/>
  <c r="I1366" i="14" s="1"/>
  <c r="I1367" i="14" s="1"/>
  <c r="I1368" i="14" s="1"/>
  <c r="I1369" i="14" s="1"/>
  <c r="I1370" i="14" s="1"/>
  <c r="I1371" i="14" s="1"/>
  <c r="I1372" i="14" s="1"/>
  <c r="I1373" i="14" s="1"/>
  <c r="I1374" i="14" s="1"/>
  <c r="I1375" i="14" s="1"/>
  <c r="I1376" i="14" s="1"/>
  <c r="I1377" i="14" s="1"/>
  <c r="I1378" i="14" s="1"/>
  <c r="I1379" i="14" s="1"/>
  <c r="I1380" i="14" s="1"/>
  <c r="I1381" i="14" s="1"/>
  <c r="I1382" i="14" s="1"/>
  <c r="I1383" i="14" s="1"/>
  <c r="I1384" i="14" s="1"/>
  <c r="I1385" i="14" s="1"/>
  <c r="I1386" i="14" s="1"/>
  <c r="I1387" i="14" s="1"/>
  <c r="I1388" i="14" s="1"/>
  <c r="I1389" i="14" s="1"/>
  <c r="I1390" i="14" s="1"/>
  <c r="I1391" i="14" s="1"/>
  <c r="I1392" i="14" s="1"/>
  <c r="I1393" i="14" s="1"/>
  <c r="I1394" i="14" s="1"/>
  <c r="I1395" i="14" s="1"/>
  <c r="I1396" i="14" s="1"/>
  <c r="I1397" i="14" s="1"/>
  <c r="I1398" i="14" s="1"/>
  <c r="I1399" i="14" s="1"/>
  <c r="I1400" i="14" s="1"/>
  <c r="I1401" i="14" s="1"/>
  <c r="I1402" i="14" s="1"/>
  <c r="I1403" i="14" s="1"/>
  <c r="I1404" i="14" s="1"/>
  <c r="I1405" i="14" s="1"/>
  <c r="I1406" i="14" s="1"/>
  <c r="I1407" i="14" s="1"/>
  <c r="I1408" i="14" s="1"/>
  <c r="I1409" i="14" s="1"/>
  <c r="I1410" i="14" s="1"/>
  <c r="I1411" i="14" s="1"/>
  <c r="I1412" i="14" s="1"/>
  <c r="I1413" i="14" s="1"/>
  <c r="I1414" i="14" s="1"/>
  <c r="I1415" i="14" s="1"/>
  <c r="I1416" i="14" s="1"/>
  <c r="I1417" i="14" s="1"/>
  <c r="I1418" i="14" s="1"/>
  <c r="I1419" i="14" s="1"/>
  <c r="I1420" i="14" s="1"/>
  <c r="I1421" i="14" s="1"/>
  <c r="I1422" i="14" s="1"/>
  <c r="I1423" i="14" s="1"/>
  <c r="I1424" i="14" s="1"/>
  <c r="I1425" i="14" s="1"/>
  <c r="I1426" i="14" s="1"/>
  <c r="I1427" i="14" s="1"/>
  <c r="I1428" i="14" s="1"/>
  <c r="I1429" i="14" s="1"/>
  <c r="I1430" i="14" s="1"/>
  <c r="I1431" i="14" s="1"/>
  <c r="I1432" i="14" s="1"/>
  <c r="I1433" i="14" s="1"/>
  <c r="I1434" i="14" s="1"/>
  <c r="I1435" i="14" s="1"/>
  <c r="I1436" i="14" s="1"/>
  <c r="I1437" i="14" s="1"/>
  <c r="I1438" i="14" s="1"/>
  <c r="I1439" i="14" s="1"/>
  <c r="I1440" i="14" s="1"/>
  <c r="I1441" i="14" s="1"/>
  <c r="I1442" i="14" s="1"/>
  <c r="I1443" i="14" s="1"/>
  <c r="I1444" i="14" s="1"/>
  <c r="I1445" i="14" s="1"/>
  <c r="I1446" i="14" s="1"/>
  <c r="I1447" i="14" s="1"/>
  <c r="I1448" i="14" s="1"/>
  <c r="I1449" i="14" s="1"/>
  <c r="I1450" i="14" s="1"/>
  <c r="I1451" i="14" s="1"/>
  <c r="I1452" i="14" s="1"/>
  <c r="I1453" i="14" s="1"/>
  <c r="I1454" i="14" s="1"/>
  <c r="I1455" i="14" s="1"/>
  <c r="I1456" i="14" s="1"/>
  <c r="I1457" i="14" s="1"/>
  <c r="I1458" i="14" s="1"/>
  <c r="I1459" i="14" s="1"/>
  <c r="I1460" i="14" s="1"/>
  <c r="I1461" i="14" s="1"/>
  <c r="I1462" i="14" s="1"/>
  <c r="I1463" i="14" s="1"/>
  <c r="I1464" i="14" s="1"/>
  <c r="I1465" i="14" s="1"/>
  <c r="I1466" i="14" s="1"/>
  <c r="I1467" i="14" s="1"/>
  <c r="I1468" i="14" s="1"/>
  <c r="I1469" i="14" s="1"/>
  <c r="I1470" i="14" s="1"/>
  <c r="I1471" i="14" s="1"/>
  <c r="I1472" i="14" s="1"/>
  <c r="I1473" i="14" s="1"/>
  <c r="I1474" i="14" s="1"/>
  <c r="I1475" i="14" s="1"/>
  <c r="I1476" i="14" s="1"/>
  <c r="I1477" i="14" s="1"/>
  <c r="I1478" i="14" s="1"/>
  <c r="I1479" i="14" s="1"/>
  <c r="I1480" i="14" s="1"/>
  <c r="I1481" i="14" s="1"/>
  <c r="I1482" i="14" s="1"/>
  <c r="I1483" i="14" s="1"/>
  <c r="I1484" i="14" s="1"/>
  <c r="I1485" i="14" s="1"/>
  <c r="I1486" i="14" s="1"/>
  <c r="I1487" i="14" s="1"/>
  <c r="I1488" i="14" s="1"/>
  <c r="I1489" i="14" s="1"/>
  <c r="I1490" i="14" s="1"/>
  <c r="I1491" i="14" s="1"/>
  <c r="I1492" i="14" s="1"/>
  <c r="N4" i="11"/>
  <c r="F2480" i="11" l="1"/>
  <c r="G2480" i="11" s="1"/>
  <c r="C25" i="11"/>
  <c r="C26" i="11"/>
  <c r="C27" i="11"/>
  <c r="C28" i="11"/>
  <c r="C29" i="11"/>
  <c r="D29" i="11" s="1"/>
  <c r="E29" i="11" s="1"/>
  <c r="C30" i="11"/>
  <c r="F29" i="11" s="1"/>
  <c r="G29" i="11" s="1"/>
  <c r="C31" i="11"/>
  <c r="C32" i="11"/>
  <c r="D32" i="11" s="1"/>
  <c r="E32" i="11" s="1"/>
  <c r="C33" i="11"/>
  <c r="D33" i="11" s="1"/>
  <c r="E33" i="11" s="1"/>
  <c r="C34" i="11"/>
  <c r="C35" i="11"/>
  <c r="D35" i="11" s="1"/>
  <c r="E35" i="11" s="1"/>
  <c r="C36" i="11"/>
  <c r="F35" i="11" s="1"/>
  <c r="G35" i="11" s="1"/>
  <c r="C37" i="11"/>
  <c r="C38" i="11"/>
  <c r="C39" i="11"/>
  <c r="F38" i="11" s="1"/>
  <c r="G38" i="11" s="1"/>
  <c r="C40" i="11"/>
  <c r="C41" i="11"/>
  <c r="D41" i="11" s="1"/>
  <c r="E41" i="11" s="1"/>
  <c r="C42" i="11"/>
  <c r="D42" i="11" s="1"/>
  <c r="E42" i="11" s="1"/>
  <c r="C43" i="11"/>
  <c r="D43" i="11" s="1"/>
  <c r="E43" i="11" s="1"/>
  <c r="C44" i="11"/>
  <c r="C45" i="11"/>
  <c r="C46" i="11"/>
  <c r="D46" i="11" s="1"/>
  <c r="E46" i="11" s="1"/>
  <c r="C47" i="11"/>
  <c r="D47" i="11" s="1"/>
  <c r="E47" i="11" s="1"/>
  <c r="C48" i="11"/>
  <c r="F47" i="11" s="1"/>
  <c r="G47" i="11" s="1"/>
  <c r="C49" i="11"/>
  <c r="C50" i="11"/>
  <c r="C51" i="11"/>
  <c r="D51" i="11" s="1"/>
  <c r="E51" i="11" s="1"/>
  <c r="C52" i="11"/>
  <c r="C53" i="11"/>
  <c r="D53" i="11" s="1"/>
  <c r="E53" i="11" s="1"/>
  <c r="C54" i="11"/>
  <c r="C55" i="11"/>
  <c r="F54" i="11" s="1"/>
  <c r="G54" i="11" s="1"/>
  <c r="C56" i="11"/>
  <c r="F55" i="11" s="1"/>
  <c r="G55" i="11" s="1"/>
  <c r="C57" i="11"/>
  <c r="F56" i="11" s="1"/>
  <c r="G56" i="11" s="1"/>
  <c r="C58" i="11"/>
  <c r="F57" i="11" s="1"/>
  <c r="G57" i="11" s="1"/>
  <c r="C59" i="11"/>
  <c r="C60" i="11"/>
  <c r="D60" i="11" s="1"/>
  <c r="E60" i="11" s="1"/>
  <c r="C61" i="11"/>
  <c r="D61" i="11" s="1"/>
  <c r="E61" i="11" s="1"/>
  <c r="C62" i="11"/>
  <c r="C63" i="11"/>
  <c r="C64" i="11"/>
  <c r="C65" i="11"/>
  <c r="D65" i="11" s="1"/>
  <c r="E65" i="11" s="1"/>
  <c r="C66" i="11"/>
  <c r="C67" i="11"/>
  <c r="D67" i="11" s="1"/>
  <c r="E67" i="11" s="1"/>
  <c r="C68" i="11"/>
  <c r="D68" i="11" s="1"/>
  <c r="E68" i="11" s="1"/>
  <c r="C69" i="11"/>
  <c r="D69" i="11" s="1"/>
  <c r="E69" i="11" s="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F165" i="11" s="1"/>
  <c r="G165" i="11" s="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F246" i="11" s="1"/>
  <c r="G246" i="11" s="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F384" i="11" s="1"/>
  <c r="G384" i="11" s="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F416" i="11" s="1"/>
  <c r="G416" i="11" s="1"/>
  <c r="C418" i="11"/>
  <c r="D418" i="11" s="1"/>
  <c r="E418" i="11" s="1"/>
  <c r="C419" i="11"/>
  <c r="C420" i="11"/>
  <c r="C421" i="11"/>
  <c r="C422" i="11"/>
  <c r="C423" i="11"/>
  <c r="C424" i="11"/>
  <c r="C425" i="11"/>
  <c r="C426" i="11"/>
  <c r="C427" i="11"/>
  <c r="F426" i="11" s="1"/>
  <c r="G426" i="11" s="1"/>
  <c r="C428" i="11"/>
  <c r="C429" i="11"/>
  <c r="C430" i="11"/>
  <c r="C431" i="11"/>
  <c r="C432" i="11"/>
  <c r="C433" i="11"/>
  <c r="C434" i="11"/>
  <c r="C435" i="11"/>
  <c r="C436" i="11"/>
  <c r="C437" i="11"/>
  <c r="F436" i="11" s="1"/>
  <c r="G436" i="11" s="1"/>
  <c r="C438" i="11"/>
  <c r="C439" i="11"/>
  <c r="C440" i="11"/>
  <c r="C441" i="11"/>
  <c r="C442" i="11"/>
  <c r="C443" i="11"/>
  <c r="C444" i="11"/>
  <c r="C445" i="11"/>
  <c r="C446" i="11"/>
  <c r="C447" i="11"/>
  <c r="C448" i="11"/>
  <c r="C449" i="11"/>
  <c r="C450" i="11"/>
  <c r="C451" i="11"/>
  <c r="C452" i="11"/>
  <c r="C453" i="11"/>
  <c r="C454" i="11"/>
  <c r="C455" i="11"/>
  <c r="C456" i="11"/>
  <c r="C457" i="11"/>
  <c r="F456" i="11" s="1"/>
  <c r="G456" i="11" s="1"/>
  <c r="C458" i="11"/>
  <c r="C459" i="11"/>
  <c r="C460" i="11"/>
  <c r="C461" i="11"/>
  <c r="C462" i="11"/>
  <c r="C463" i="11"/>
  <c r="C464" i="11"/>
  <c r="C465" i="11"/>
  <c r="C466" i="11"/>
  <c r="C467" i="11"/>
  <c r="C468" i="11"/>
  <c r="C469" i="11"/>
  <c r="C470" i="11"/>
  <c r="C471" i="11"/>
  <c r="C472" i="11"/>
  <c r="C473" i="11"/>
  <c r="C474" i="11"/>
  <c r="C475" i="11"/>
  <c r="C476" i="11"/>
  <c r="C477" i="11"/>
  <c r="D477" i="11" s="1"/>
  <c r="E477" i="11" s="1"/>
  <c r="C478" i="11"/>
  <c r="C479" i="11"/>
  <c r="C480" i="11"/>
  <c r="C481" i="11"/>
  <c r="C482" i="11"/>
  <c r="C483" i="11"/>
  <c r="C484" i="11"/>
  <c r="C485" i="11"/>
  <c r="C486" i="11"/>
  <c r="C487" i="11"/>
  <c r="C488" i="11"/>
  <c r="C489" i="11"/>
  <c r="C490" i="11"/>
  <c r="C491" i="11"/>
  <c r="C492" i="11"/>
  <c r="C493" i="11"/>
  <c r="C494" i="11"/>
  <c r="C495" i="11"/>
  <c r="C496" i="11"/>
  <c r="C497" i="11"/>
  <c r="D497" i="11" s="1"/>
  <c r="E497" i="11" s="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F554" i="11" s="1"/>
  <c r="G554" i="11" s="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D589" i="11" s="1"/>
  <c r="E589" i="11" s="1"/>
  <c r="C590" i="11"/>
  <c r="C591" i="11"/>
  <c r="C592" i="11"/>
  <c r="C593" i="11"/>
  <c r="C594" i="11"/>
  <c r="C595" i="11"/>
  <c r="C596" i="11"/>
  <c r="C597" i="11"/>
  <c r="F596" i="11" s="1"/>
  <c r="G596" i="11" s="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D650" i="11" s="1"/>
  <c r="E650" i="11" s="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F710" i="11" s="1"/>
  <c r="G710" i="11" s="1"/>
  <c r="C712" i="11"/>
  <c r="C713" i="11"/>
  <c r="C714" i="11"/>
  <c r="C715" i="11"/>
  <c r="F714" i="11" s="1"/>
  <c r="G714" i="11" s="1"/>
  <c r="C716" i="11"/>
  <c r="C717" i="11"/>
  <c r="C718" i="11"/>
  <c r="C719" i="11"/>
  <c r="D719" i="11" s="1"/>
  <c r="E719" i="11" s="1"/>
  <c r="C720" i="11"/>
  <c r="C721" i="11"/>
  <c r="C722" i="11"/>
  <c r="C723" i="11"/>
  <c r="C724" i="11"/>
  <c r="C725" i="11"/>
  <c r="C726" i="11"/>
  <c r="C727" i="11"/>
  <c r="C728" i="11"/>
  <c r="C729" i="11"/>
  <c r="C730" i="11"/>
  <c r="C731" i="11"/>
  <c r="D731" i="11" s="1"/>
  <c r="E731" i="11" s="1"/>
  <c r="C732" i="11"/>
  <c r="C733" i="11"/>
  <c r="C734" i="11"/>
  <c r="C735" i="11"/>
  <c r="C736" i="11"/>
  <c r="C737" i="11"/>
  <c r="C738" i="11"/>
  <c r="C739" i="11"/>
  <c r="D739" i="11" s="1"/>
  <c r="E739" i="11" s="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F782" i="11" s="1"/>
  <c r="G782" i="11" s="1"/>
  <c r="C784" i="11"/>
  <c r="C785" i="11"/>
  <c r="C786" i="11"/>
  <c r="C787" i="11"/>
  <c r="C788" i="11"/>
  <c r="C789" i="11"/>
  <c r="C790" i="11"/>
  <c r="C791" i="11"/>
  <c r="C792" i="11"/>
  <c r="C793" i="11"/>
  <c r="C794" i="11"/>
  <c r="C795" i="11"/>
  <c r="C796" i="11"/>
  <c r="C797" i="11"/>
  <c r="C798" i="11"/>
  <c r="C799" i="11"/>
  <c r="C800" i="11"/>
  <c r="C801" i="11"/>
  <c r="C802" i="11"/>
  <c r="C803" i="11"/>
  <c r="C804" i="11"/>
  <c r="C805" i="11"/>
  <c r="D805" i="11" s="1"/>
  <c r="E805" i="11" s="1"/>
  <c r="C806" i="11"/>
  <c r="C807" i="11"/>
  <c r="C808" i="11"/>
  <c r="C809" i="11"/>
  <c r="F808" i="11" s="1"/>
  <c r="G808" i="11" s="1"/>
  <c r="C810" i="11"/>
  <c r="C811" i="11"/>
  <c r="C812" i="11"/>
  <c r="C813" i="11"/>
  <c r="C814" i="11"/>
  <c r="C815" i="11"/>
  <c r="C816" i="11"/>
  <c r="C817" i="11"/>
  <c r="C818" i="11"/>
  <c r="C819" i="11"/>
  <c r="C820" i="11"/>
  <c r="C821" i="11"/>
  <c r="C822" i="11"/>
  <c r="C823" i="11"/>
  <c r="C824" i="11"/>
  <c r="C825" i="11"/>
  <c r="C826" i="11"/>
  <c r="C827" i="11"/>
  <c r="D827" i="11" s="1"/>
  <c r="E827" i="11" s="1"/>
  <c r="C828" i="11"/>
  <c r="C829" i="11"/>
  <c r="C830" i="11"/>
  <c r="C831" i="11"/>
  <c r="C832" i="11"/>
  <c r="C833" i="11"/>
  <c r="C834" i="11"/>
  <c r="F833" i="11" s="1"/>
  <c r="G833" i="11" s="1"/>
  <c r="C835" i="11"/>
  <c r="C836" i="11"/>
  <c r="C837" i="11"/>
  <c r="C838" i="11"/>
  <c r="C839" i="11"/>
  <c r="C840" i="11"/>
  <c r="C841" i="11"/>
  <c r="C842" i="11"/>
  <c r="C843" i="11"/>
  <c r="C844" i="11"/>
  <c r="C845" i="11"/>
  <c r="C846" i="11"/>
  <c r="C847" i="11"/>
  <c r="C848" i="11"/>
  <c r="C849" i="11"/>
  <c r="C850" i="11"/>
  <c r="C851" i="11"/>
  <c r="D851" i="11" s="1"/>
  <c r="E851" i="11" s="1"/>
  <c r="C852" i="11"/>
  <c r="C853" i="11"/>
  <c r="C854" i="11"/>
  <c r="C855" i="11"/>
  <c r="F854" i="11" s="1"/>
  <c r="G854" i="11" s="1"/>
  <c r="C856" i="11"/>
  <c r="C857" i="11"/>
  <c r="C858" i="11"/>
  <c r="C859" i="11"/>
  <c r="C860" i="11"/>
  <c r="C861" i="11"/>
  <c r="C862" i="11"/>
  <c r="D862" i="11" s="1"/>
  <c r="E862" i="11" s="1"/>
  <c r="C863" i="11"/>
  <c r="D863" i="11" s="1"/>
  <c r="E863" i="11" s="1"/>
  <c r="C864" i="11"/>
  <c r="C865" i="11"/>
  <c r="C866" i="11"/>
  <c r="C867" i="11"/>
  <c r="C868" i="11"/>
  <c r="C869" i="11"/>
  <c r="C870" i="11"/>
  <c r="D870" i="11" s="1"/>
  <c r="E870" i="11" s="1"/>
  <c r="C871" i="11"/>
  <c r="C872" i="11"/>
  <c r="C873" i="11"/>
  <c r="C874" i="11"/>
  <c r="C875" i="11"/>
  <c r="F874" i="11" s="1"/>
  <c r="G874" i="11" s="1"/>
  <c r="C876" i="11"/>
  <c r="C877" i="11"/>
  <c r="C878" i="11"/>
  <c r="C879" i="11"/>
  <c r="C880" i="11"/>
  <c r="C881" i="11"/>
  <c r="D881" i="11" s="1"/>
  <c r="E881" i="11" s="1"/>
  <c r="C882" i="11"/>
  <c r="C883" i="11"/>
  <c r="F882" i="11" s="1"/>
  <c r="G882" i="11" s="1"/>
  <c r="C884" i="11"/>
  <c r="C885" i="11"/>
  <c r="C886" i="11"/>
  <c r="F885" i="11" s="1"/>
  <c r="G885" i="11" s="1"/>
  <c r="C887" i="11"/>
  <c r="C888" i="11"/>
  <c r="C889" i="11"/>
  <c r="C890" i="11"/>
  <c r="C891" i="11"/>
  <c r="C892" i="11"/>
  <c r="C893" i="11"/>
  <c r="C894" i="11"/>
  <c r="C895" i="11"/>
  <c r="D895" i="11" s="1"/>
  <c r="E895" i="11" s="1"/>
  <c r="C896" i="11"/>
  <c r="C897" i="11"/>
  <c r="F896" i="11" s="1"/>
  <c r="G896" i="11" s="1"/>
  <c r="C898" i="11"/>
  <c r="C899" i="11"/>
  <c r="C900" i="11"/>
  <c r="C901" i="11"/>
  <c r="C902" i="11"/>
  <c r="F901" i="11" s="1"/>
  <c r="G901" i="11" s="1"/>
  <c r="C903" i="11"/>
  <c r="C904" i="11"/>
  <c r="C905" i="11"/>
  <c r="C906" i="11"/>
  <c r="C907" i="11"/>
  <c r="D907" i="11" s="1"/>
  <c r="E907" i="11" s="1"/>
  <c r="C908" i="11"/>
  <c r="C909" i="11"/>
  <c r="C910" i="11"/>
  <c r="C911" i="11"/>
  <c r="C912" i="11"/>
  <c r="C913" i="11"/>
  <c r="D913" i="11" s="1"/>
  <c r="E913" i="11" s="1"/>
  <c r="C914" i="11"/>
  <c r="C915" i="11"/>
  <c r="C916" i="11"/>
  <c r="C917" i="11"/>
  <c r="C918" i="11"/>
  <c r="D918" i="11" s="1"/>
  <c r="E918" i="11" s="1"/>
  <c r="C919" i="11"/>
  <c r="C920" i="11"/>
  <c r="C921" i="11"/>
  <c r="C922" i="11"/>
  <c r="C923" i="11"/>
  <c r="F922" i="11" s="1"/>
  <c r="G922" i="11" s="1"/>
  <c r="C924" i="11"/>
  <c r="C925" i="11"/>
  <c r="C926" i="11"/>
  <c r="C927" i="11"/>
  <c r="C928" i="11"/>
  <c r="C929" i="11"/>
  <c r="D929" i="11" s="1"/>
  <c r="E929" i="11" s="1"/>
  <c r="C930" i="11"/>
  <c r="C931" i="11"/>
  <c r="F930" i="11" s="1"/>
  <c r="G930" i="11" s="1"/>
  <c r="C932" i="11"/>
  <c r="C933" i="11"/>
  <c r="F932" i="11" s="1"/>
  <c r="G932" i="11" s="1"/>
  <c r="C934" i="11"/>
  <c r="C935" i="11"/>
  <c r="C936" i="11"/>
  <c r="C937" i="11"/>
  <c r="C938" i="11"/>
  <c r="F937" i="11" s="1"/>
  <c r="G937" i="11" s="1"/>
  <c r="C939" i="11"/>
  <c r="C940" i="11"/>
  <c r="C941" i="11"/>
  <c r="C942" i="11"/>
  <c r="C943" i="11"/>
  <c r="C944" i="11"/>
  <c r="C945" i="11"/>
  <c r="C946" i="11"/>
  <c r="C947" i="11"/>
  <c r="C948" i="11"/>
  <c r="C949" i="11"/>
  <c r="F948" i="11" s="1"/>
  <c r="G948" i="11" s="1"/>
  <c r="C950" i="11"/>
  <c r="C951" i="11"/>
  <c r="C952" i="11"/>
  <c r="C953" i="11"/>
  <c r="C954" i="11"/>
  <c r="C955" i="11"/>
  <c r="D955" i="11" s="1"/>
  <c r="E955" i="11" s="1"/>
  <c r="C956" i="11"/>
  <c r="C957" i="11"/>
  <c r="C958" i="11"/>
  <c r="C959" i="11"/>
  <c r="C960" i="11"/>
  <c r="C961" i="11"/>
  <c r="D961" i="11" s="1"/>
  <c r="E961" i="11" s="1"/>
  <c r="C962" i="11"/>
  <c r="C963" i="11"/>
  <c r="D963" i="11" s="1"/>
  <c r="E963" i="11" s="1"/>
  <c r="C964" i="11"/>
  <c r="C965" i="11"/>
  <c r="F964" i="11" s="1"/>
  <c r="G964" i="11" s="1"/>
  <c r="C966" i="11"/>
  <c r="C967" i="11"/>
  <c r="F966" i="11" s="1"/>
  <c r="G966" i="11" s="1"/>
  <c r="C968" i="11"/>
  <c r="C969" i="11"/>
  <c r="C970" i="11"/>
  <c r="D970" i="11" s="1"/>
  <c r="E970" i="11" s="1"/>
  <c r="C971" i="11"/>
  <c r="C972" i="11"/>
  <c r="C973" i="11"/>
  <c r="D973" i="11" s="1"/>
  <c r="E973" i="11" s="1"/>
  <c r="C974" i="11"/>
  <c r="C975" i="11"/>
  <c r="F974" i="11" s="1"/>
  <c r="G974" i="11" s="1"/>
  <c r="C976" i="11"/>
  <c r="C977" i="11"/>
  <c r="C978" i="11"/>
  <c r="C979" i="11"/>
  <c r="C980" i="11"/>
  <c r="C981" i="11"/>
  <c r="D981" i="11" s="1"/>
  <c r="E981" i="11" s="1"/>
  <c r="C982" i="11"/>
  <c r="C983" i="11"/>
  <c r="C984" i="11"/>
  <c r="C985" i="11"/>
  <c r="C986" i="11"/>
  <c r="F985" i="11" s="1"/>
  <c r="G985" i="11" s="1"/>
  <c r="C987" i="11"/>
  <c r="C988" i="11"/>
  <c r="C989" i="11"/>
  <c r="C990" i="11"/>
  <c r="C991" i="11"/>
  <c r="C992" i="11"/>
  <c r="C993" i="11"/>
  <c r="C994" i="11"/>
  <c r="C995" i="11"/>
  <c r="C996" i="11"/>
  <c r="C997" i="11"/>
  <c r="F996" i="11" s="1"/>
  <c r="G996" i="11" s="1"/>
  <c r="C998" i="11"/>
  <c r="C999" i="11"/>
  <c r="C1000" i="11"/>
  <c r="C1001" i="11"/>
  <c r="C1002" i="11"/>
  <c r="F1001" i="11" s="1"/>
  <c r="G1001" i="11" s="1"/>
  <c r="C1003" i="11"/>
  <c r="C1004" i="11"/>
  <c r="C1005" i="11"/>
  <c r="C1006" i="11"/>
  <c r="C1007" i="11"/>
  <c r="C1008" i="11"/>
  <c r="C1009" i="11"/>
  <c r="C1010" i="11"/>
  <c r="C1011" i="11"/>
  <c r="D1011" i="11" s="1"/>
  <c r="E1011" i="11" s="1"/>
  <c r="C1012" i="11"/>
  <c r="C1013" i="11"/>
  <c r="F1012" i="11" s="1"/>
  <c r="G1012" i="11" s="1"/>
  <c r="C1014" i="11"/>
  <c r="C1015" i="11"/>
  <c r="C1016" i="11"/>
  <c r="C1017" i="11"/>
  <c r="C1018" i="11"/>
  <c r="C1019" i="11"/>
  <c r="F1018" i="11" s="1"/>
  <c r="G1018" i="11" s="1"/>
  <c r="C1020" i="11"/>
  <c r="C1021" i="11"/>
  <c r="C1022" i="11"/>
  <c r="C1023" i="11"/>
  <c r="C1024" i="11"/>
  <c r="C1025" i="11"/>
  <c r="D1025" i="11" s="1"/>
  <c r="E1025" i="11" s="1"/>
  <c r="C1026" i="11"/>
  <c r="C1027" i="11"/>
  <c r="C1028" i="11"/>
  <c r="C1029" i="11"/>
  <c r="D1029" i="11" s="1"/>
  <c r="E1029" i="11" s="1"/>
  <c r="C1030" i="11"/>
  <c r="C1031" i="11"/>
  <c r="C1032" i="11"/>
  <c r="C1033" i="11"/>
  <c r="C1034" i="11"/>
  <c r="C1035" i="11"/>
  <c r="C1036" i="11"/>
  <c r="C1037" i="11"/>
  <c r="C1038" i="11"/>
  <c r="C1039" i="11"/>
  <c r="D1039" i="11" s="1"/>
  <c r="E1039" i="11" s="1"/>
  <c r="C1040" i="11"/>
  <c r="C1041" i="11"/>
  <c r="F1040" i="11" s="1"/>
  <c r="G1040" i="11" s="1"/>
  <c r="C1042" i="11"/>
  <c r="C1043" i="11"/>
  <c r="F1042" i="11" s="1"/>
  <c r="G1042" i="11" s="1"/>
  <c r="C1044" i="11"/>
  <c r="C1045" i="11"/>
  <c r="F1044" i="11" s="1"/>
  <c r="G1044" i="11" s="1"/>
  <c r="C1046" i="11"/>
  <c r="C1047" i="11"/>
  <c r="C1048" i="11"/>
  <c r="C1049" i="11"/>
  <c r="F1048" i="11" s="1"/>
  <c r="G1048" i="11" s="1"/>
  <c r="C1050" i="11"/>
  <c r="C1051" i="11"/>
  <c r="F1050" i="11" s="1"/>
  <c r="G1050" i="11" s="1"/>
  <c r="C1052" i="11"/>
  <c r="C1053" i="11"/>
  <c r="F1052" i="11" s="1"/>
  <c r="G1052" i="11" s="1"/>
  <c r="C1054" i="11"/>
  <c r="C1055" i="11"/>
  <c r="F1054" i="11" s="1"/>
  <c r="G1054" i="11" s="1"/>
  <c r="C1056" i="11"/>
  <c r="C1057" i="11"/>
  <c r="F1056" i="11" s="1"/>
  <c r="G1056" i="11" s="1"/>
  <c r="C1058" i="11"/>
  <c r="C1059" i="11"/>
  <c r="F1058" i="11" s="1"/>
  <c r="G1058" i="11" s="1"/>
  <c r="C1060" i="11"/>
  <c r="C1061" i="11"/>
  <c r="D1061" i="11" s="1"/>
  <c r="E1061" i="11" s="1"/>
  <c r="C1062" i="11"/>
  <c r="C1063" i="11"/>
  <c r="C1064" i="11"/>
  <c r="C1065" i="11"/>
  <c r="D1065" i="11" s="1"/>
  <c r="E1065" i="11" s="1"/>
  <c r="C1066" i="11"/>
  <c r="C1067" i="11"/>
  <c r="C1068" i="11"/>
  <c r="C1069" i="11"/>
  <c r="D1069" i="11" s="1"/>
  <c r="E1069" i="11" s="1"/>
  <c r="C1070" i="11"/>
  <c r="C1071" i="11"/>
  <c r="C1072" i="11"/>
  <c r="C1073" i="11"/>
  <c r="D1073" i="11" s="1"/>
  <c r="E1073" i="11" s="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F1114" i="11" s="1"/>
  <c r="G1114" i="11" s="1"/>
  <c r="C1116" i="11"/>
  <c r="C1117" i="11"/>
  <c r="C1118" i="11"/>
  <c r="C1119" i="11"/>
  <c r="F1118" i="11" s="1"/>
  <c r="G1118" i="11" s="1"/>
  <c r="C1120" i="11"/>
  <c r="C1121" i="11"/>
  <c r="F1120" i="11" s="1"/>
  <c r="G1120" i="11" s="1"/>
  <c r="C1122" i="11"/>
  <c r="C1123" i="11"/>
  <c r="F1122" i="11" s="1"/>
  <c r="G1122" i="11" s="1"/>
  <c r="C1124" i="11"/>
  <c r="C1125" i="11"/>
  <c r="C1126" i="11"/>
  <c r="C1127" i="11"/>
  <c r="F1126" i="11" s="1"/>
  <c r="G1126" i="11" s="1"/>
  <c r="C1128" i="11"/>
  <c r="C1129" i="11"/>
  <c r="C1130" i="11"/>
  <c r="C1131" i="11"/>
  <c r="D1131" i="11" s="1"/>
  <c r="E1131" i="11" s="1"/>
  <c r="C1132" i="11"/>
  <c r="C1133" i="11"/>
  <c r="C1134" i="11"/>
  <c r="C1135" i="11"/>
  <c r="D1135" i="11" s="1"/>
  <c r="E1135" i="11" s="1"/>
  <c r="C1136" i="11"/>
  <c r="C1137" i="11"/>
  <c r="C1138" i="11"/>
  <c r="F1137" i="11" s="1"/>
  <c r="G1137" i="11" s="1"/>
  <c r="C1139" i="11"/>
  <c r="C1140" i="11"/>
  <c r="C1141" i="11"/>
  <c r="C1142" i="11"/>
  <c r="F1141" i="11" s="1"/>
  <c r="G1141" i="11" s="1"/>
  <c r="C1143" i="11"/>
  <c r="C1144" i="11"/>
  <c r="C1145" i="11"/>
  <c r="C1146" i="11"/>
  <c r="F1145" i="11" s="1"/>
  <c r="G1145" i="11" s="1"/>
  <c r="C1147" i="11"/>
  <c r="C1148" i="11"/>
  <c r="C1149" i="11"/>
  <c r="C1150" i="11"/>
  <c r="F1149" i="11" s="1"/>
  <c r="G1149" i="11" s="1"/>
  <c r="C1151" i="11"/>
  <c r="C1152" i="11"/>
  <c r="C1153" i="11"/>
  <c r="C1154" i="11"/>
  <c r="C1155" i="11"/>
  <c r="C1156" i="11"/>
  <c r="C1157" i="11"/>
  <c r="C1158" i="11"/>
  <c r="D1158" i="11" s="1"/>
  <c r="E1158" i="11" s="1"/>
  <c r="C1159" i="11"/>
  <c r="C1160" i="11"/>
  <c r="C1161" i="11"/>
  <c r="C1162" i="11"/>
  <c r="D1162" i="11" s="1"/>
  <c r="E1162" i="11" s="1"/>
  <c r="C1163" i="11"/>
  <c r="C1164" i="11"/>
  <c r="C1165" i="11"/>
  <c r="C1166" i="11"/>
  <c r="D1166" i="11" s="1"/>
  <c r="E1166" i="11" s="1"/>
  <c r="C1167" i="11"/>
  <c r="C1168" i="11"/>
  <c r="C1169" i="11"/>
  <c r="C1170" i="11"/>
  <c r="D1170" i="11" s="1"/>
  <c r="E1170" i="11" s="1"/>
  <c r="C1171" i="11"/>
  <c r="C1172" i="11"/>
  <c r="C1173" i="11"/>
  <c r="F1172" i="11" s="1"/>
  <c r="G1172" i="11" s="1"/>
  <c r="C1174" i="11"/>
  <c r="C1175" i="11"/>
  <c r="C1176" i="11"/>
  <c r="C1177" i="11"/>
  <c r="F1176" i="11" s="1"/>
  <c r="G1176" i="11" s="1"/>
  <c r="C1178" i="11"/>
  <c r="C1179" i="11"/>
  <c r="F1178" i="11" s="1"/>
  <c r="G1178" i="11" s="1"/>
  <c r="C1180" i="11"/>
  <c r="C1181" i="11"/>
  <c r="F1180" i="11" s="1"/>
  <c r="G1180" i="11" s="1"/>
  <c r="C1182" i="11"/>
  <c r="C1183" i="11"/>
  <c r="F1182" i="11" s="1"/>
  <c r="G1182" i="11" s="1"/>
  <c r="C1184" i="11"/>
  <c r="C1185" i="11"/>
  <c r="F1184" i="11" s="1"/>
  <c r="G1184" i="11" s="1"/>
  <c r="C1186" i="11"/>
  <c r="C1187" i="11"/>
  <c r="F1186" i="11" s="1"/>
  <c r="G1186" i="11" s="1"/>
  <c r="C1188" i="11"/>
  <c r="C1189" i="11"/>
  <c r="D1189" i="11" s="1"/>
  <c r="E1189" i="11" s="1"/>
  <c r="C1190" i="11"/>
  <c r="C1191" i="11"/>
  <c r="F1190" i="11" s="1"/>
  <c r="G1190" i="11" s="1"/>
  <c r="C1192" i="11"/>
  <c r="C1193" i="11"/>
  <c r="D1193" i="11" s="1"/>
  <c r="E1193" i="11" s="1"/>
  <c r="C1194" i="11"/>
  <c r="C1195" i="11"/>
  <c r="C1196" i="11"/>
  <c r="C1197" i="11"/>
  <c r="D1197" i="11" s="1"/>
  <c r="E1197" i="11" s="1"/>
  <c r="C1198" i="11"/>
  <c r="C1199" i="11"/>
  <c r="C1200" i="11"/>
  <c r="C1201" i="11"/>
  <c r="D1201" i="11" s="1"/>
  <c r="E1201" i="11" s="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F1236" i="11" s="1"/>
  <c r="G1236" i="11" s="1"/>
  <c r="C1238" i="11"/>
  <c r="C1239" i="11"/>
  <c r="C1240" i="11"/>
  <c r="C1241" i="11"/>
  <c r="C1242" i="11"/>
  <c r="C1243" i="11"/>
  <c r="F1242" i="11" s="1"/>
  <c r="G1242" i="11" s="1"/>
  <c r="C1244" i="11"/>
  <c r="C1245" i="11"/>
  <c r="C1246" i="11"/>
  <c r="C1247" i="11"/>
  <c r="F1246" i="11" s="1"/>
  <c r="G1246" i="11" s="1"/>
  <c r="C1248" i="11"/>
  <c r="C1249" i="11"/>
  <c r="F1248" i="11" s="1"/>
  <c r="G1248" i="11" s="1"/>
  <c r="C1250" i="11"/>
  <c r="C1251" i="11"/>
  <c r="F1250" i="11" s="1"/>
  <c r="G1250" i="11" s="1"/>
  <c r="C1252" i="11"/>
  <c r="C1253" i="11"/>
  <c r="D1253" i="11" s="1"/>
  <c r="E1253" i="11" s="1"/>
  <c r="C1254" i="11"/>
  <c r="C1255" i="11"/>
  <c r="F1254" i="11" s="1"/>
  <c r="G1254" i="11" s="1"/>
  <c r="C1256" i="11"/>
  <c r="C1257" i="11"/>
  <c r="C1258" i="11"/>
  <c r="C1259" i="11"/>
  <c r="D1259" i="11" s="1"/>
  <c r="E1259" i="11" s="1"/>
  <c r="C1260" i="11"/>
  <c r="C1261" i="11"/>
  <c r="C1262" i="11"/>
  <c r="C1263" i="11"/>
  <c r="D1263" i="11" s="1"/>
  <c r="E1263" i="11" s="1"/>
  <c r="C1264" i="11"/>
  <c r="C1265" i="11"/>
  <c r="C1266" i="11"/>
  <c r="F1265" i="11" s="1"/>
  <c r="G1265" i="11" s="1"/>
  <c r="C1267" i="11"/>
  <c r="C1268" i="11"/>
  <c r="C1269" i="11"/>
  <c r="C1270" i="11"/>
  <c r="F1269" i="11" s="1"/>
  <c r="G1269" i="11" s="1"/>
  <c r="C1271" i="11"/>
  <c r="C1272" i="11"/>
  <c r="C1273" i="11"/>
  <c r="C1274" i="11"/>
  <c r="F1273" i="11" s="1"/>
  <c r="G1273" i="11" s="1"/>
  <c r="C1275" i="11"/>
  <c r="C1276" i="11"/>
  <c r="C1277" i="11"/>
  <c r="C1278" i="11"/>
  <c r="F1277" i="11" s="1"/>
  <c r="G1277" i="11" s="1"/>
  <c r="C1279" i="11"/>
  <c r="C1280" i="11"/>
  <c r="C1281" i="11"/>
  <c r="C1282" i="11"/>
  <c r="C1283" i="11"/>
  <c r="C1284" i="11"/>
  <c r="C1285" i="11"/>
  <c r="C1286" i="11"/>
  <c r="D1286" i="11" s="1"/>
  <c r="E1286" i="11" s="1"/>
  <c r="C1287" i="11"/>
  <c r="C1288" i="11"/>
  <c r="C1289" i="11"/>
  <c r="C1290" i="11"/>
  <c r="D1290" i="11" s="1"/>
  <c r="E1290" i="11" s="1"/>
  <c r="C1291" i="11"/>
  <c r="C1292" i="11"/>
  <c r="C1293" i="11"/>
  <c r="C1294" i="11"/>
  <c r="D1294" i="11" s="1"/>
  <c r="E1294" i="11" s="1"/>
  <c r="C1295" i="11"/>
  <c r="C1296" i="11"/>
  <c r="C1297" i="11"/>
  <c r="C1298" i="11"/>
  <c r="D1298" i="11" s="1"/>
  <c r="E1298" i="11" s="1"/>
  <c r="C1299" i="11"/>
  <c r="C1300" i="11"/>
  <c r="C1301" i="11"/>
  <c r="F1300" i="11" s="1"/>
  <c r="G1300" i="11" s="1"/>
  <c r="C1302" i="11"/>
  <c r="C1303" i="11"/>
  <c r="C1304" i="11"/>
  <c r="C1305" i="11"/>
  <c r="F1304" i="11" s="1"/>
  <c r="G1304" i="11" s="1"/>
  <c r="C1306" i="11"/>
  <c r="C1307" i="11"/>
  <c r="F1306" i="11" s="1"/>
  <c r="G1306" i="11" s="1"/>
  <c r="C1308" i="11"/>
  <c r="C1309" i="11"/>
  <c r="F1308" i="11" s="1"/>
  <c r="G1308" i="11" s="1"/>
  <c r="C1310" i="11"/>
  <c r="C1311" i="11"/>
  <c r="F1310" i="11" s="1"/>
  <c r="G1310" i="11" s="1"/>
  <c r="C1312" i="11"/>
  <c r="C1313" i="11"/>
  <c r="F1312" i="11" s="1"/>
  <c r="G1312" i="11" s="1"/>
  <c r="C1314" i="11"/>
  <c r="C1315" i="11"/>
  <c r="C1316" i="11"/>
  <c r="C1317" i="11"/>
  <c r="F1316" i="11" s="1"/>
  <c r="G1316" i="11" s="1"/>
  <c r="C1318" i="11"/>
  <c r="C1319" i="11"/>
  <c r="C1320" i="11"/>
  <c r="C1321" i="11"/>
  <c r="F1320" i="11" s="1"/>
  <c r="G1320" i="11" s="1"/>
  <c r="C1322" i="11"/>
  <c r="C1323" i="11"/>
  <c r="F1322" i="11" s="1"/>
  <c r="G1322" i="11" s="1"/>
  <c r="C1324" i="11"/>
  <c r="C1325" i="11"/>
  <c r="F1324" i="11" s="1"/>
  <c r="G1324" i="11" s="1"/>
  <c r="C1326" i="11"/>
  <c r="C1327" i="11"/>
  <c r="F1326" i="11" s="1"/>
  <c r="G1326" i="11" s="1"/>
  <c r="C1328" i="11"/>
  <c r="C1329" i="11"/>
  <c r="F1328" i="11" s="1"/>
  <c r="G1328" i="11" s="1"/>
  <c r="C1330" i="11"/>
  <c r="C1331" i="11"/>
  <c r="F1330" i="11" s="1"/>
  <c r="G1330" i="11" s="1"/>
  <c r="C1332" i="11"/>
  <c r="C1333" i="11"/>
  <c r="D1333" i="11" s="1"/>
  <c r="E1333" i="11" s="1"/>
  <c r="C1334" i="11"/>
  <c r="C1335" i="11"/>
  <c r="F1334" i="11" s="1"/>
  <c r="G1334" i="11" s="1"/>
  <c r="C1336" i="11"/>
  <c r="C1337" i="11"/>
  <c r="D1337" i="11" s="1"/>
  <c r="E1337" i="11" s="1"/>
  <c r="C1338" i="11"/>
  <c r="C1339" i="11"/>
  <c r="C1340" i="11"/>
  <c r="C1341" i="11"/>
  <c r="D1341" i="11" s="1"/>
  <c r="E1341" i="11" s="1"/>
  <c r="C1342" i="11"/>
  <c r="C1343" i="11"/>
  <c r="C1344" i="11"/>
  <c r="C1345" i="11"/>
  <c r="D1345" i="11" s="1"/>
  <c r="E1345" i="11" s="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F1380" i="11" s="1"/>
  <c r="G1380" i="11" s="1"/>
  <c r="C1382" i="11"/>
  <c r="C1383" i="11"/>
  <c r="C1384" i="11"/>
  <c r="C1385" i="11"/>
  <c r="C1386" i="11"/>
  <c r="C1387" i="11"/>
  <c r="F1386" i="11" s="1"/>
  <c r="G1386" i="11" s="1"/>
  <c r="C1388" i="11"/>
  <c r="C1389" i="11"/>
  <c r="C1390" i="11"/>
  <c r="C1391" i="11"/>
  <c r="F1390" i="11" s="1"/>
  <c r="G1390" i="11" s="1"/>
  <c r="C1392" i="11"/>
  <c r="C1393" i="11"/>
  <c r="F1392" i="11" s="1"/>
  <c r="G1392" i="11" s="1"/>
  <c r="C1394" i="11"/>
  <c r="C1395" i="11"/>
  <c r="F1394" i="11" s="1"/>
  <c r="G1394" i="11" s="1"/>
  <c r="C1396" i="11"/>
  <c r="C1397" i="11"/>
  <c r="D1397" i="11" s="1"/>
  <c r="E1397" i="11" s="1"/>
  <c r="C1398" i="11"/>
  <c r="C1399" i="11"/>
  <c r="F1398" i="11" s="1"/>
  <c r="G1398" i="11" s="1"/>
  <c r="C1400" i="11"/>
  <c r="C1401" i="11"/>
  <c r="C1402" i="11"/>
  <c r="C1403" i="11"/>
  <c r="D1403" i="11" s="1"/>
  <c r="E1403" i="11" s="1"/>
  <c r="C1404" i="11"/>
  <c r="C1405" i="11"/>
  <c r="D1405" i="11" s="1"/>
  <c r="E1405" i="11" s="1"/>
  <c r="C1406" i="11"/>
  <c r="C1407" i="11"/>
  <c r="D1407" i="11" s="1"/>
  <c r="E1407" i="11" s="1"/>
  <c r="C1408" i="11"/>
  <c r="C1409" i="11"/>
  <c r="D1409" i="11" s="1"/>
  <c r="E1409" i="11" s="1"/>
  <c r="C1410" i="11"/>
  <c r="C1411" i="11"/>
  <c r="C1412" i="11"/>
  <c r="C1413" i="11"/>
  <c r="F1412" i="11" s="1"/>
  <c r="G1412" i="11" s="1"/>
  <c r="C1414" i="11"/>
  <c r="F1413" i="11" s="1"/>
  <c r="G1413" i="11" s="1"/>
  <c r="C1415" i="11"/>
  <c r="C1416" i="11"/>
  <c r="C1417" i="11"/>
  <c r="C1418" i="11"/>
  <c r="F1417" i="11" s="1"/>
  <c r="G1417" i="11" s="1"/>
  <c r="C1419" i="11"/>
  <c r="F1418" i="11" s="1"/>
  <c r="G1418" i="11" s="1"/>
  <c r="C1420" i="11"/>
  <c r="C1421" i="11"/>
  <c r="C1422" i="11"/>
  <c r="F1421" i="11" s="1"/>
  <c r="G1421" i="11" s="1"/>
  <c r="C1423" i="11"/>
  <c r="F1422" i="11" s="1"/>
  <c r="G1422" i="11" s="1"/>
  <c r="C1424" i="11"/>
  <c r="C1425" i="11"/>
  <c r="F1424" i="11" s="1"/>
  <c r="G1424" i="11" s="1"/>
  <c r="C1426" i="11"/>
  <c r="C1427" i="11"/>
  <c r="F1426" i="11" s="1"/>
  <c r="G1426" i="11" s="1"/>
  <c r="C1428" i="11"/>
  <c r="C1429" i="11"/>
  <c r="C1430" i="11"/>
  <c r="D1430" i="11" s="1"/>
  <c r="E1430" i="11" s="1"/>
  <c r="C1431" i="11"/>
  <c r="C1432" i="11"/>
  <c r="C1433" i="11"/>
  <c r="C1434" i="11"/>
  <c r="D1434" i="11" s="1"/>
  <c r="E1434" i="11" s="1"/>
  <c r="C1435" i="11"/>
  <c r="D1435" i="11" s="1"/>
  <c r="E1435" i="11" s="1"/>
  <c r="C1436" i="11"/>
  <c r="C1437" i="11"/>
  <c r="D1437" i="11" s="1"/>
  <c r="E1437" i="11" s="1"/>
  <c r="C1438" i="11"/>
  <c r="D1438" i="11" s="1"/>
  <c r="E1438" i="11" s="1"/>
  <c r="C1439" i="11"/>
  <c r="C1440" i="11"/>
  <c r="C1441" i="11"/>
  <c r="C1442" i="11"/>
  <c r="C1443" i="11"/>
  <c r="C1444" i="11"/>
  <c r="C1445" i="11"/>
  <c r="F1444" i="11" s="1"/>
  <c r="G1444" i="11" s="1"/>
  <c r="C1446" i="11"/>
  <c r="C1447" i="11"/>
  <c r="C1448" i="11"/>
  <c r="C1449" i="11"/>
  <c r="F1448" i="11" s="1"/>
  <c r="G1448" i="11" s="1"/>
  <c r="C1450" i="11"/>
  <c r="C1451" i="11"/>
  <c r="F1450" i="11" s="1"/>
  <c r="G1450" i="11" s="1"/>
  <c r="C1452" i="11"/>
  <c r="C1453" i="11"/>
  <c r="F1452" i="11" s="1"/>
  <c r="G1452" i="11" s="1"/>
  <c r="C1454" i="11"/>
  <c r="C1455" i="11"/>
  <c r="F1454" i="11" s="1"/>
  <c r="G1454" i="11" s="1"/>
  <c r="C1456" i="11"/>
  <c r="C1457" i="11"/>
  <c r="F1456" i="11" s="1"/>
  <c r="G1456" i="11" s="1"/>
  <c r="C1458" i="11"/>
  <c r="C1459" i="11"/>
  <c r="F1458" i="11" s="1"/>
  <c r="G1458" i="11" s="1"/>
  <c r="C1460" i="11"/>
  <c r="C1461" i="11"/>
  <c r="D1461" i="11" s="1"/>
  <c r="E1461" i="11" s="1"/>
  <c r="C1462" i="11"/>
  <c r="C1463" i="11"/>
  <c r="F1462" i="11" s="1"/>
  <c r="G1462" i="11" s="1"/>
  <c r="C1464" i="11"/>
  <c r="C1465" i="11"/>
  <c r="D1465" i="11" s="1"/>
  <c r="E1465" i="11" s="1"/>
  <c r="C1466" i="11"/>
  <c r="C1467" i="11"/>
  <c r="D1467" i="11" s="1"/>
  <c r="E1467" i="11" s="1"/>
  <c r="C1468" i="11"/>
  <c r="C1469" i="11"/>
  <c r="D1469" i="11" s="1"/>
  <c r="E1469" i="11" s="1"/>
  <c r="C1470" i="11"/>
  <c r="C1471" i="11"/>
  <c r="D1471" i="11" s="1"/>
  <c r="E1471" i="11" s="1"/>
  <c r="C1472" i="11"/>
  <c r="C1473" i="11"/>
  <c r="D1473" i="11" s="1"/>
  <c r="E1473" i="11" s="1"/>
  <c r="C1474" i="11"/>
  <c r="C1475" i="11"/>
  <c r="C1476" i="11"/>
  <c r="C1477" i="11"/>
  <c r="C1478" i="11"/>
  <c r="F1477" i="11" s="1"/>
  <c r="G1477" i="11" s="1"/>
  <c r="C1479" i="11"/>
  <c r="C1480" i="11"/>
  <c r="C1481" i="11"/>
  <c r="C1482" i="11"/>
  <c r="F1481" i="11" s="1"/>
  <c r="G1481" i="11" s="1"/>
  <c r="C1483" i="11"/>
  <c r="F1482" i="11" s="1"/>
  <c r="G1482" i="11" s="1"/>
  <c r="C1484" i="11"/>
  <c r="C1485" i="11"/>
  <c r="F1484" i="11" s="1"/>
  <c r="G1484" i="11" s="1"/>
  <c r="C1486" i="11"/>
  <c r="F1485" i="11" s="1"/>
  <c r="G1485" i="11" s="1"/>
  <c r="C1487" i="11"/>
  <c r="F1486" i="11" s="1"/>
  <c r="G1486" i="11" s="1"/>
  <c r="C1488" i="11"/>
  <c r="C1489" i="11"/>
  <c r="C1490" i="11"/>
  <c r="C1491" i="11"/>
  <c r="C1492" i="11"/>
  <c r="C1493" i="11"/>
  <c r="C1494" i="11"/>
  <c r="D1494" i="11" s="1"/>
  <c r="E1494" i="11" s="1"/>
  <c r="C1495" i="11"/>
  <c r="C1496" i="11"/>
  <c r="C1497" i="11"/>
  <c r="D1497" i="11" s="1"/>
  <c r="E1497" i="11" s="1"/>
  <c r="C1498" i="11"/>
  <c r="D1498" i="11" s="1"/>
  <c r="E1498" i="11" s="1"/>
  <c r="C1499" i="11"/>
  <c r="C1500" i="11"/>
  <c r="C1501" i="11"/>
  <c r="C1502" i="11"/>
  <c r="D1502" i="11" s="1"/>
  <c r="E1502" i="11" s="1"/>
  <c r="C1503" i="11"/>
  <c r="C1504" i="11"/>
  <c r="C1505" i="11"/>
  <c r="C1506" i="11"/>
  <c r="C1507" i="11"/>
  <c r="C1508" i="11"/>
  <c r="C1509" i="11"/>
  <c r="F1508" i="11" s="1"/>
  <c r="G1508" i="11" s="1"/>
  <c r="C1510" i="11"/>
  <c r="C1511" i="11"/>
  <c r="C1512" i="11"/>
  <c r="C1513" i="11"/>
  <c r="F1512" i="11" s="1"/>
  <c r="G1512" i="11" s="1"/>
  <c r="C1514" i="11"/>
  <c r="C1515" i="11"/>
  <c r="F1514" i="11" s="1"/>
  <c r="G1514" i="11" s="1"/>
  <c r="C1516" i="11"/>
  <c r="C1517" i="11"/>
  <c r="F1516" i="11" s="1"/>
  <c r="G1516" i="11" s="1"/>
  <c r="C1518" i="11"/>
  <c r="C1519" i="11"/>
  <c r="F1518" i="11" s="1"/>
  <c r="G1518" i="11" s="1"/>
  <c r="C1520" i="11"/>
  <c r="C1521" i="11"/>
  <c r="F1520" i="11" s="1"/>
  <c r="G1520" i="11" s="1"/>
  <c r="C1522" i="11"/>
  <c r="C1523" i="11"/>
  <c r="F1522" i="11" s="1"/>
  <c r="G1522" i="11" s="1"/>
  <c r="C1524" i="11"/>
  <c r="C1525" i="11"/>
  <c r="D1525" i="11" s="1"/>
  <c r="E1525" i="11" s="1"/>
  <c r="C1526" i="11"/>
  <c r="C1527" i="11"/>
  <c r="F1526" i="11" s="1"/>
  <c r="G1526" i="11" s="1"/>
  <c r="C1528" i="11"/>
  <c r="C1529" i="11"/>
  <c r="D1529" i="11" s="1"/>
  <c r="E1529" i="11" s="1"/>
  <c r="C1530" i="11"/>
  <c r="C1531" i="11"/>
  <c r="D1531" i="11" s="1"/>
  <c r="E1531" i="11" s="1"/>
  <c r="C1532" i="11"/>
  <c r="C1533" i="11"/>
  <c r="D1533" i="11" s="1"/>
  <c r="E1533" i="11" s="1"/>
  <c r="C1534" i="11"/>
  <c r="C1535" i="11"/>
  <c r="D1535" i="11" s="1"/>
  <c r="E1535" i="11" s="1"/>
  <c r="C1536" i="11"/>
  <c r="C1537" i="11"/>
  <c r="D1537" i="11" s="1"/>
  <c r="E1537" i="11" s="1"/>
  <c r="C1538" i="11"/>
  <c r="C1539" i="11"/>
  <c r="C1540" i="11"/>
  <c r="C1541" i="11"/>
  <c r="C1542" i="11"/>
  <c r="F1541" i="11" s="1"/>
  <c r="G1541" i="11" s="1"/>
  <c r="C1543" i="11"/>
  <c r="C1544" i="11"/>
  <c r="C1545" i="11"/>
  <c r="F1544" i="11" s="1"/>
  <c r="G1544" i="11" s="1"/>
  <c r="C1546" i="11"/>
  <c r="F1545" i="11" s="1"/>
  <c r="G1545" i="11" s="1"/>
  <c r="C1547" i="11"/>
  <c r="F1546" i="11" s="1"/>
  <c r="G1546" i="11" s="1"/>
  <c r="C1548" i="11"/>
  <c r="C1549" i="11"/>
  <c r="C1550" i="11"/>
  <c r="F1549" i="11" s="1"/>
  <c r="G1549" i="11" s="1"/>
  <c r="C1551" i="11"/>
  <c r="F1550" i="11" s="1"/>
  <c r="G1550" i="11" s="1"/>
  <c r="C1552" i="11"/>
  <c r="C1553" i="11"/>
  <c r="C1554" i="11"/>
  <c r="C1555" i="11"/>
  <c r="C1556" i="11"/>
  <c r="C1557" i="11"/>
  <c r="D1557" i="11" s="1"/>
  <c r="E1557" i="11" s="1"/>
  <c r="C1558" i="11"/>
  <c r="D1558" i="11" s="1"/>
  <c r="E1558" i="11" s="1"/>
  <c r="C1559" i="11"/>
  <c r="C1560" i="11"/>
  <c r="C1561" i="11"/>
  <c r="C1562" i="11"/>
  <c r="D1562" i="11" s="1"/>
  <c r="E1562" i="11" s="1"/>
  <c r="C1563" i="11"/>
  <c r="C1564" i="11"/>
  <c r="C1565" i="11"/>
  <c r="F1564" i="11" s="1"/>
  <c r="G1564" i="11" s="1"/>
  <c r="C1566" i="11"/>
  <c r="F1565" i="11" s="1"/>
  <c r="G1565" i="11" s="1"/>
  <c r="C1567" i="11"/>
  <c r="F1566" i="11" s="1"/>
  <c r="G1566" i="11" s="1"/>
  <c r="C1568" i="11"/>
  <c r="C1569" i="11"/>
  <c r="C1570" i="11"/>
  <c r="C1571" i="11"/>
  <c r="C1572" i="11"/>
  <c r="C1573" i="11"/>
  <c r="C1574" i="11"/>
  <c r="D1574" i="11" s="1"/>
  <c r="E1574" i="11" s="1"/>
  <c r="C1575" i="11"/>
  <c r="C1576" i="11"/>
  <c r="C1577" i="11"/>
  <c r="C1578" i="11"/>
  <c r="D1578" i="11" s="1"/>
  <c r="E1578" i="11" s="1"/>
  <c r="C1579" i="11"/>
  <c r="C1580" i="11"/>
  <c r="C1581" i="11"/>
  <c r="C1582" i="11"/>
  <c r="D1582" i="11" s="1"/>
  <c r="E1582" i="11" s="1"/>
  <c r="C1583" i="11"/>
  <c r="D1583" i="11" s="1"/>
  <c r="E1583" i="11" s="1"/>
  <c r="C1584" i="11"/>
  <c r="C1585" i="11"/>
  <c r="C1586" i="11"/>
  <c r="C1587" i="11"/>
  <c r="C1588" i="11"/>
  <c r="C1589" i="11"/>
  <c r="C1590" i="11"/>
  <c r="D1590" i="11" s="1"/>
  <c r="E1590" i="11" s="1"/>
  <c r="C1591" i="11"/>
  <c r="C1592" i="11"/>
  <c r="C1593" i="11"/>
  <c r="C1594" i="11"/>
  <c r="C1595" i="11"/>
  <c r="F1594" i="11" s="1"/>
  <c r="G1594" i="11" s="1"/>
  <c r="C1596" i="11"/>
  <c r="C1597" i="11"/>
  <c r="C1598" i="11"/>
  <c r="C1599" i="11"/>
  <c r="F1598" i="11" s="1"/>
  <c r="G1598" i="11" s="1"/>
  <c r="C1600" i="11"/>
  <c r="C1601" i="11"/>
  <c r="F1600" i="11" s="1"/>
  <c r="G1600" i="11" s="1"/>
  <c r="C1602" i="11"/>
  <c r="C1603" i="11"/>
  <c r="F1602" i="11" s="1"/>
  <c r="G1602" i="11" s="1"/>
  <c r="C1604" i="11"/>
  <c r="C1605" i="11"/>
  <c r="C1606" i="11"/>
  <c r="F1605" i="11" s="1"/>
  <c r="G1605" i="11" s="1"/>
  <c r="C1607" i="11"/>
  <c r="F1606" i="11" s="1"/>
  <c r="G1606" i="11" s="1"/>
  <c r="C1608" i="11"/>
  <c r="C1609" i="11"/>
  <c r="F1608" i="11" s="1"/>
  <c r="G1608" i="11" s="1"/>
  <c r="C1610" i="11"/>
  <c r="C1611" i="11"/>
  <c r="C1612" i="11"/>
  <c r="C1613" i="11"/>
  <c r="C1614" i="11"/>
  <c r="C1615" i="11"/>
  <c r="D1615" i="11" s="1"/>
  <c r="E1615" i="11" s="1"/>
  <c r="C1616" i="11"/>
  <c r="C1617" i="11"/>
  <c r="C1618" i="11"/>
  <c r="C1619" i="11"/>
  <c r="F1618" i="11" s="1"/>
  <c r="G1618" i="11" s="1"/>
  <c r="C1620" i="11"/>
  <c r="C1621" i="11"/>
  <c r="C1622" i="11"/>
  <c r="C1623" i="11"/>
  <c r="D1623" i="11" s="1"/>
  <c r="E1623" i="11" s="1"/>
  <c r="C1624" i="11"/>
  <c r="C1625" i="11"/>
  <c r="D1625" i="11" s="1"/>
  <c r="E1625" i="11" s="1"/>
  <c r="C1626" i="11"/>
  <c r="C1627" i="11"/>
  <c r="C1628" i="11"/>
  <c r="C1629" i="11"/>
  <c r="D1629" i="11" s="1"/>
  <c r="E1629" i="11" s="1"/>
  <c r="C1630" i="11"/>
  <c r="C1631" i="11"/>
  <c r="C1632" i="11"/>
  <c r="C1633" i="11"/>
  <c r="F1632" i="11" s="1"/>
  <c r="G1632" i="11" s="1"/>
  <c r="C1634" i="11"/>
  <c r="C1635" i="11"/>
  <c r="F1634" i="11" s="1"/>
  <c r="G1634" i="11" s="1"/>
  <c r="C1636" i="11"/>
  <c r="C1637" i="11"/>
  <c r="F1636" i="11" s="1"/>
  <c r="G1636" i="11" s="1"/>
  <c r="C1638" i="11"/>
  <c r="D1638" i="11" s="1"/>
  <c r="E1638" i="11" s="1"/>
  <c r="C1639" i="11"/>
  <c r="D1639" i="11" s="1"/>
  <c r="E1639" i="11" s="1"/>
  <c r="C1640" i="11"/>
  <c r="C1641" i="11"/>
  <c r="F1640" i="11" s="1"/>
  <c r="G1640" i="11" s="1"/>
  <c r="C1642" i="11"/>
  <c r="F1641" i="11" s="1"/>
  <c r="G1641" i="11" s="1"/>
  <c r="C1643" i="11"/>
  <c r="F1642" i="11" s="1"/>
  <c r="G1642" i="11" s="1"/>
  <c r="C1644" i="11"/>
  <c r="C1645" i="11"/>
  <c r="C1646" i="11"/>
  <c r="C1647" i="11"/>
  <c r="D1647" i="11" s="1"/>
  <c r="E1647" i="11" s="1"/>
  <c r="C1648" i="11"/>
  <c r="C1649" i="11"/>
  <c r="F1648" i="11" s="1"/>
  <c r="G1648" i="11" s="1"/>
  <c r="C1650" i="11"/>
  <c r="C1651" i="11"/>
  <c r="C1652" i="11"/>
  <c r="C1653" i="11"/>
  <c r="D1653" i="11" s="1"/>
  <c r="E1653" i="11" s="1"/>
  <c r="C1654" i="11"/>
  <c r="C1655" i="11"/>
  <c r="C1656" i="11"/>
  <c r="C1657" i="11"/>
  <c r="F1656" i="11" s="1"/>
  <c r="G1656" i="11" s="1"/>
  <c r="C1658" i="11"/>
  <c r="C1659" i="11"/>
  <c r="D1659" i="11" s="1"/>
  <c r="E1659" i="11" s="1"/>
  <c r="C1660" i="11"/>
  <c r="C1661" i="11"/>
  <c r="F1660" i="11" s="1"/>
  <c r="G1660" i="11" s="1"/>
  <c r="C1662" i="11"/>
  <c r="C1663" i="11"/>
  <c r="F1662" i="11" s="1"/>
  <c r="G1662" i="11" s="1"/>
  <c r="C1664" i="11"/>
  <c r="C1665" i="11"/>
  <c r="C1666" i="11"/>
  <c r="D1666" i="11" s="1"/>
  <c r="E1666" i="11" s="1"/>
  <c r="C1667" i="11"/>
  <c r="C1668" i="11"/>
  <c r="C1669" i="11"/>
  <c r="F1668" i="11" s="1"/>
  <c r="G1668" i="11" s="1"/>
  <c r="C1670" i="11"/>
  <c r="C1671" i="11"/>
  <c r="D1671" i="11" s="1"/>
  <c r="E1671" i="11" s="1"/>
  <c r="C1672" i="11"/>
  <c r="C1673" i="11"/>
  <c r="D1673" i="11" s="1"/>
  <c r="E1673" i="11" s="1"/>
  <c r="C1674" i="11"/>
  <c r="C1675" i="11"/>
  <c r="F1674" i="11" s="1"/>
  <c r="G1674" i="11" s="1"/>
  <c r="C1676" i="11"/>
  <c r="C1677" i="11"/>
  <c r="F1676" i="11" s="1"/>
  <c r="G1676" i="11" s="1"/>
  <c r="C1678" i="11"/>
  <c r="C1679" i="11"/>
  <c r="C1680" i="11"/>
  <c r="C1681" i="11"/>
  <c r="C1682" i="11"/>
  <c r="C1683" i="11"/>
  <c r="F1682" i="11" s="1"/>
  <c r="G1682" i="11" s="1"/>
  <c r="C1684" i="11"/>
  <c r="C1685" i="11"/>
  <c r="F1684" i="11" s="1"/>
  <c r="G1684" i="11" s="1"/>
  <c r="C1686" i="11"/>
  <c r="C1687" i="11"/>
  <c r="D1687" i="11" s="1"/>
  <c r="E1687" i="11" s="1"/>
  <c r="C1688" i="11"/>
  <c r="C1689" i="11"/>
  <c r="F1688" i="11" s="1"/>
  <c r="G1688" i="11" s="1"/>
  <c r="C1690" i="11"/>
  <c r="C1691" i="11"/>
  <c r="F1690" i="11" s="1"/>
  <c r="G1690" i="11" s="1"/>
  <c r="C1692" i="11"/>
  <c r="C1693" i="11"/>
  <c r="C1694" i="11"/>
  <c r="D1694" i="11" s="1"/>
  <c r="E1694" i="11" s="1"/>
  <c r="C1695" i="11"/>
  <c r="C1696" i="11"/>
  <c r="C1697" i="11"/>
  <c r="F1696" i="11" s="1"/>
  <c r="G1696" i="11" s="1"/>
  <c r="C1698" i="11"/>
  <c r="C1699" i="11"/>
  <c r="D1699" i="11" s="1"/>
  <c r="E1699" i="11" s="1"/>
  <c r="C1700" i="11"/>
  <c r="C1701" i="11"/>
  <c r="F1700" i="11" s="1"/>
  <c r="G1700" i="11" s="1"/>
  <c r="C1702" i="11"/>
  <c r="C1703" i="11"/>
  <c r="C1704" i="11"/>
  <c r="C1705" i="11"/>
  <c r="C1706" i="11"/>
  <c r="C1707" i="11"/>
  <c r="C1708" i="11"/>
  <c r="C1709" i="11"/>
  <c r="F1708" i="11" s="1"/>
  <c r="G1708" i="11" s="1"/>
  <c r="C1710" i="11"/>
  <c r="C1711" i="11"/>
  <c r="D1711" i="11" s="1"/>
  <c r="E1711" i="11" s="1"/>
  <c r="C1712" i="11"/>
  <c r="C1713" i="11"/>
  <c r="D1713" i="11" s="1"/>
  <c r="E1713" i="11" s="1"/>
  <c r="C1714" i="11"/>
  <c r="C1715" i="11"/>
  <c r="F1714" i="11" s="1"/>
  <c r="G1714" i="11" s="1"/>
  <c r="C1716" i="11"/>
  <c r="C1717" i="11"/>
  <c r="F1716" i="11" s="1"/>
  <c r="G1716" i="11" s="1"/>
  <c r="C1718" i="11"/>
  <c r="C1719" i="11"/>
  <c r="C1720" i="11"/>
  <c r="C1721" i="11"/>
  <c r="C1722" i="11"/>
  <c r="C1723" i="11"/>
  <c r="F1722" i="11" s="1"/>
  <c r="G1722" i="11" s="1"/>
  <c r="C1724" i="11"/>
  <c r="C1725" i="11"/>
  <c r="F1724" i="11" s="1"/>
  <c r="G1724" i="11" s="1"/>
  <c r="C1726" i="11"/>
  <c r="C1727" i="11"/>
  <c r="D1727" i="11" s="1"/>
  <c r="E1727" i="11" s="1"/>
  <c r="C1728" i="11"/>
  <c r="C1729" i="11"/>
  <c r="F1728" i="11" s="1"/>
  <c r="G1728" i="11" s="1"/>
  <c r="C1730" i="11"/>
  <c r="C1731" i="11"/>
  <c r="F1730" i="11" s="1"/>
  <c r="G1730" i="11" s="1"/>
  <c r="C1732" i="11"/>
  <c r="C1733" i="11"/>
  <c r="C1734" i="11"/>
  <c r="D1734" i="11" s="1"/>
  <c r="E1734" i="11" s="1"/>
  <c r="C1735" i="11"/>
  <c r="D1735" i="11" s="1"/>
  <c r="E1735" i="11" s="1"/>
  <c r="C1736" i="11"/>
  <c r="C1737" i="11"/>
  <c r="F1736" i="11" s="1"/>
  <c r="G1736" i="11" s="1"/>
  <c r="C1738" i="11"/>
  <c r="F1737" i="11" s="1"/>
  <c r="G1737" i="11" s="1"/>
  <c r="C1739" i="11"/>
  <c r="D1739" i="11" s="1"/>
  <c r="E1739" i="11" s="1"/>
  <c r="C1740" i="11"/>
  <c r="C1741" i="11"/>
  <c r="D1741" i="11" s="1"/>
  <c r="E1741" i="11" s="1"/>
  <c r="C1742" i="11"/>
  <c r="C1743" i="11"/>
  <c r="F1742" i="11" s="1"/>
  <c r="G1742" i="11" s="1"/>
  <c r="C1744" i="11"/>
  <c r="C1745" i="11"/>
  <c r="F1744" i="11" s="1"/>
  <c r="G1744" i="11" s="1"/>
  <c r="C1746" i="11"/>
  <c r="C1747" i="11"/>
  <c r="C1748" i="11"/>
  <c r="C1749" i="11"/>
  <c r="C1750" i="11"/>
  <c r="F1749" i="11" s="1"/>
  <c r="G1749" i="11" s="1"/>
  <c r="C1751" i="11"/>
  <c r="F1750" i="11" s="1"/>
  <c r="G1750" i="11" s="1"/>
  <c r="C1752" i="11"/>
  <c r="C1753" i="11"/>
  <c r="C1754" i="11"/>
  <c r="C1755" i="11"/>
  <c r="F1754" i="11" s="1"/>
  <c r="G1754" i="11" s="1"/>
  <c r="C1756" i="11"/>
  <c r="C1757" i="11"/>
  <c r="F1756" i="11" s="1"/>
  <c r="G1756" i="11" s="1"/>
  <c r="C1758" i="11"/>
  <c r="C1759" i="11"/>
  <c r="C1760" i="11"/>
  <c r="C1761" i="11"/>
  <c r="D1761" i="11" s="1"/>
  <c r="E1761" i="11" s="1"/>
  <c r="C1762" i="11"/>
  <c r="F1761" i="11" s="1"/>
  <c r="G1761" i="11" s="1"/>
  <c r="C1763" i="11"/>
  <c r="F1762" i="11" s="1"/>
  <c r="G1762" i="11" s="1"/>
  <c r="C1764" i="11"/>
  <c r="C1765" i="11"/>
  <c r="C1766" i="11"/>
  <c r="C1767" i="11"/>
  <c r="F1766" i="11" s="1"/>
  <c r="G1766" i="11" s="1"/>
  <c r="C1768" i="11"/>
  <c r="C1769" i="11"/>
  <c r="F1768" i="11" s="1"/>
  <c r="G1768" i="11" s="1"/>
  <c r="C1770" i="11"/>
  <c r="C1771" i="11"/>
  <c r="D1771" i="11" s="1"/>
  <c r="E1771" i="11" s="1"/>
  <c r="C1772" i="11"/>
  <c r="C1773" i="11"/>
  <c r="D1773" i="11" s="1"/>
  <c r="E1773" i="11" s="1"/>
  <c r="C1774" i="11"/>
  <c r="C1775" i="11"/>
  <c r="C1776" i="11"/>
  <c r="C1777" i="11"/>
  <c r="C1778" i="11"/>
  <c r="C1779" i="11"/>
  <c r="D1779" i="11" s="1"/>
  <c r="E1779" i="11" s="1"/>
  <c r="C1780" i="11"/>
  <c r="C1781" i="11"/>
  <c r="F1780" i="11" s="1"/>
  <c r="G1780" i="11" s="1"/>
  <c r="C1782" i="11"/>
  <c r="C1783" i="11"/>
  <c r="F1782" i="11" s="1"/>
  <c r="G1782" i="11" s="1"/>
  <c r="C1784" i="11"/>
  <c r="C1785" i="11"/>
  <c r="C1786" i="11"/>
  <c r="D1786" i="11" s="1"/>
  <c r="E1786" i="11" s="1"/>
  <c r="C1787" i="11"/>
  <c r="C1788" i="11"/>
  <c r="C1789" i="11"/>
  <c r="C1790" i="11"/>
  <c r="C1791" i="11"/>
  <c r="D1791" i="11" s="1"/>
  <c r="E1791" i="11" s="1"/>
  <c r="C1792" i="11"/>
  <c r="C1793" i="11"/>
  <c r="D1793" i="11" s="1"/>
  <c r="E1793" i="11" s="1"/>
  <c r="C1794" i="11"/>
  <c r="C1795" i="11"/>
  <c r="F1794" i="11" s="1"/>
  <c r="G1794" i="11" s="1"/>
  <c r="C1796" i="11"/>
  <c r="C1797" i="11"/>
  <c r="F1796" i="11" s="1"/>
  <c r="G1796" i="11" s="1"/>
  <c r="C1798" i="11"/>
  <c r="D1798" i="11" s="1"/>
  <c r="E1798" i="11" s="1"/>
  <c r="C1799" i="11"/>
  <c r="D1799" i="11" s="1"/>
  <c r="E1799" i="11" s="1"/>
  <c r="C1800" i="11"/>
  <c r="C1801" i="11"/>
  <c r="D1801" i="11" s="1"/>
  <c r="E1801" i="11" s="1"/>
  <c r="C1802" i="11"/>
  <c r="F1801" i="11" s="1"/>
  <c r="G1801" i="11" s="1"/>
  <c r="C1803" i="11"/>
  <c r="F1802" i="11" s="1"/>
  <c r="G1802" i="11" s="1"/>
  <c r="C1804" i="11"/>
  <c r="C1805" i="11"/>
  <c r="C1806" i="11"/>
  <c r="C1807" i="11"/>
  <c r="D1807" i="11" s="1"/>
  <c r="E1807" i="11" s="1"/>
  <c r="C1808" i="11"/>
  <c r="C1809" i="11"/>
  <c r="F1808" i="11" s="1"/>
  <c r="G1808" i="11" s="1"/>
  <c r="C1810" i="11"/>
  <c r="C1811" i="11"/>
  <c r="F1810" i="11" s="1"/>
  <c r="G1810" i="11" s="1"/>
  <c r="C1812" i="11"/>
  <c r="C1813" i="11"/>
  <c r="C1814" i="11"/>
  <c r="D1814" i="11" s="1"/>
  <c r="E1814" i="11" s="1"/>
  <c r="C1815" i="11"/>
  <c r="D1815" i="11" s="1"/>
  <c r="E1815" i="11" s="1"/>
  <c r="C1816" i="11"/>
  <c r="C1817" i="11"/>
  <c r="C1818" i="11"/>
  <c r="F1817" i="11" s="1"/>
  <c r="G1817" i="11" s="1"/>
  <c r="C1819" i="11"/>
  <c r="D1819" i="11" s="1"/>
  <c r="E1819" i="11" s="1"/>
  <c r="C1820" i="11"/>
  <c r="C1821" i="11"/>
  <c r="D1821" i="11" s="1"/>
  <c r="E1821" i="11" s="1"/>
  <c r="C1822" i="11"/>
  <c r="C1823" i="11"/>
  <c r="F1822" i="11" s="1"/>
  <c r="G1822" i="11" s="1"/>
  <c r="C1824" i="11"/>
  <c r="C1825" i="11"/>
  <c r="F1824" i="11" s="1"/>
  <c r="G1824" i="11" s="1"/>
  <c r="C1826" i="11"/>
  <c r="C1827" i="11"/>
  <c r="D1827" i="11" s="1"/>
  <c r="E1827" i="11" s="1"/>
  <c r="C1828" i="11"/>
  <c r="C1829" i="11"/>
  <c r="C1830" i="11"/>
  <c r="C1831" i="11"/>
  <c r="C1832" i="11"/>
  <c r="C1833" i="11"/>
  <c r="F1832" i="11" s="1"/>
  <c r="G1832" i="11" s="1"/>
  <c r="C1834" i="11"/>
  <c r="C1835" i="11"/>
  <c r="D1835" i="11" s="1"/>
  <c r="E1835" i="11" s="1"/>
  <c r="C1836" i="11"/>
  <c r="C1837" i="11"/>
  <c r="D1837" i="11" s="1"/>
  <c r="E1837" i="11" s="1"/>
  <c r="C1838" i="11"/>
  <c r="C1839" i="11"/>
  <c r="F1838" i="11" s="1"/>
  <c r="G1838" i="11" s="1"/>
  <c r="C1840" i="11"/>
  <c r="C1841" i="11"/>
  <c r="C1842" i="11"/>
  <c r="D1842" i="11" s="1"/>
  <c r="E1842" i="11" s="1"/>
  <c r="C1843" i="11"/>
  <c r="D1843" i="11" s="1"/>
  <c r="E1843" i="11" s="1"/>
  <c r="C1844" i="11"/>
  <c r="C1845" i="11"/>
  <c r="F1844" i="11" s="1"/>
  <c r="G1844" i="11" s="1"/>
  <c r="C1846" i="11"/>
  <c r="F1845" i="11" s="1"/>
  <c r="G1845" i="11" s="1"/>
  <c r="C1847" i="11"/>
  <c r="F1846" i="11" s="1"/>
  <c r="G1846" i="11" s="1"/>
  <c r="C1848" i="11"/>
  <c r="C1849" i="11"/>
  <c r="C1850" i="11"/>
  <c r="C1851" i="11"/>
  <c r="F1850" i="11" s="1"/>
  <c r="G1850" i="11" s="1"/>
  <c r="C1852" i="11"/>
  <c r="C1853" i="11"/>
  <c r="F1852" i="11" s="1"/>
  <c r="G1852" i="11" s="1"/>
  <c r="C1854" i="11"/>
  <c r="C1855" i="11"/>
  <c r="D1855" i="11" s="1"/>
  <c r="E1855" i="11" s="1"/>
  <c r="C1856" i="11"/>
  <c r="C1857" i="11"/>
  <c r="C1858" i="11"/>
  <c r="C1859" i="11"/>
  <c r="C1860" i="11"/>
  <c r="C1861" i="11"/>
  <c r="F1860" i="11" s="1"/>
  <c r="G1860" i="11" s="1"/>
  <c r="C1862" i="11"/>
  <c r="C1863" i="11"/>
  <c r="D1863" i="11" s="1"/>
  <c r="E1863" i="11" s="1"/>
  <c r="C1864" i="11"/>
  <c r="C1865" i="11"/>
  <c r="D1865" i="11" s="1"/>
  <c r="E1865" i="11" s="1"/>
  <c r="C1866" i="11"/>
  <c r="C1867" i="11"/>
  <c r="F1866" i="11" s="1"/>
  <c r="G1866" i="11" s="1"/>
  <c r="C1868" i="11"/>
  <c r="C1869" i="11"/>
  <c r="F1868" i="11" s="1"/>
  <c r="G1868" i="11" s="1"/>
  <c r="C1870" i="11"/>
  <c r="C1871" i="11"/>
  <c r="C1872" i="11"/>
  <c r="C1873" i="11"/>
  <c r="D1873" i="11" s="1"/>
  <c r="E1873" i="11" s="1"/>
  <c r="C1874" i="11"/>
  <c r="C1875" i="11"/>
  <c r="F1874" i="11" s="1"/>
  <c r="G1874" i="11" s="1"/>
  <c r="C1876" i="11"/>
  <c r="C1877" i="11"/>
  <c r="C1878" i="11"/>
  <c r="C1879" i="11"/>
  <c r="D1879" i="11" s="1"/>
  <c r="E1879" i="11" s="1"/>
  <c r="C1880" i="11"/>
  <c r="C1881" i="11"/>
  <c r="F1880" i="11" s="1"/>
  <c r="G1880" i="11" s="1"/>
  <c r="C1882" i="11"/>
  <c r="C1883" i="11"/>
  <c r="F1882" i="11" s="1"/>
  <c r="G1882" i="11" s="1"/>
  <c r="C1884" i="11"/>
  <c r="C1885" i="11"/>
  <c r="C1886" i="11"/>
  <c r="D1886" i="11" s="1"/>
  <c r="E1886" i="11" s="1"/>
  <c r="C1887" i="11"/>
  <c r="F1886" i="11" s="1"/>
  <c r="G1886" i="11" s="1"/>
  <c r="C1888" i="11"/>
  <c r="C1889" i="11"/>
  <c r="C1890" i="11"/>
  <c r="C1891" i="11"/>
  <c r="D1891" i="11" s="1"/>
  <c r="E1891" i="11" s="1"/>
  <c r="C1892" i="11"/>
  <c r="C1893" i="11"/>
  <c r="D1893" i="11" s="1"/>
  <c r="E1893" i="11" s="1"/>
  <c r="C1894" i="11"/>
  <c r="C1895" i="11"/>
  <c r="F1894" i="11" s="1"/>
  <c r="G1894" i="11" s="1"/>
  <c r="C1896" i="11"/>
  <c r="C1897" i="11"/>
  <c r="C1898" i="11"/>
  <c r="D1898" i="11" s="1"/>
  <c r="E1898" i="11" s="1"/>
  <c r="C1899" i="11"/>
  <c r="D1899" i="11" s="1"/>
  <c r="E1899" i="11" s="1"/>
  <c r="C1900" i="11"/>
  <c r="C1901" i="11"/>
  <c r="C1902" i="11"/>
  <c r="F1901" i="11" s="1"/>
  <c r="G1901" i="11" s="1"/>
  <c r="C1903" i="11"/>
  <c r="F1902" i="11" s="1"/>
  <c r="G1902" i="11" s="1"/>
  <c r="C1904" i="11"/>
  <c r="C1905" i="11"/>
  <c r="C1906" i="11"/>
  <c r="C1907" i="11"/>
  <c r="D1907" i="11" s="1"/>
  <c r="E1907" i="11" s="1"/>
  <c r="C1908" i="11"/>
  <c r="C1909" i="11"/>
  <c r="F1908" i="11" s="1"/>
  <c r="G1908" i="11" s="1"/>
  <c r="C1910" i="11"/>
  <c r="C1911" i="11"/>
  <c r="F1910" i="11" s="1"/>
  <c r="G1910" i="11" s="1"/>
  <c r="C1912" i="11"/>
  <c r="C1913" i="11"/>
  <c r="C1914" i="11"/>
  <c r="D1914" i="11" s="1"/>
  <c r="E1914" i="11" s="1"/>
  <c r="C1915" i="11"/>
  <c r="D1915" i="11" s="1"/>
  <c r="E1915" i="11" s="1"/>
  <c r="C1916" i="11"/>
  <c r="C1917" i="11"/>
  <c r="F1916" i="11" s="1"/>
  <c r="G1916" i="11" s="1"/>
  <c r="C1918" i="11"/>
  <c r="F1917" i="11" s="1"/>
  <c r="G1917" i="11" s="1"/>
  <c r="C1919" i="11"/>
  <c r="F1918" i="11" s="1"/>
  <c r="G1918" i="11" s="1"/>
  <c r="C1920" i="11"/>
  <c r="C1921" i="11"/>
  <c r="C1922" i="11"/>
  <c r="C1923" i="11"/>
  <c r="F1922" i="11" s="1"/>
  <c r="G1922" i="11" s="1"/>
  <c r="C1924" i="11"/>
  <c r="C1925" i="11"/>
  <c r="F1924" i="11" s="1"/>
  <c r="G1924" i="11" s="1"/>
  <c r="C1926" i="11"/>
  <c r="C1927" i="11"/>
  <c r="D1927" i="11" s="1"/>
  <c r="E1927" i="11" s="1"/>
  <c r="C1928" i="11"/>
  <c r="C1929" i="11"/>
  <c r="D1929" i="11" s="1"/>
  <c r="E1929" i="11" s="1"/>
  <c r="C1930" i="11"/>
  <c r="C1931" i="11"/>
  <c r="C1932" i="11"/>
  <c r="C1933" i="11"/>
  <c r="C1934" i="11"/>
  <c r="C1935" i="11"/>
  <c r="D1935" i="11" s="1"/>
  <c r="E1935" i="11" s="1"/>
  <c r="C1936" i="11"/>
  <c r="C1937" i="11"/>
  <c r="D1937" i="11" s="1"/>
  <c r="E1937" i="11" s="1"/>
  <c r="C1938" i="11"/>
  <c r="C1939" i="11"/>
  <c r="F1938" i="11" s="1"/>
  <c r="G1938" i="11" s="1"/>
  <c r="C1940" i="11"/>
  <c r="C1941" i="11"/>
  <c r="C1942" i="11"/>
  <c r="D1942" i="11" s="1"/>
  <c r="E1942" i="11" s="1"/>
  <c r="C1943" i="11"/>
  <c r="D1943" i="11" s="1"/>
  <c r="E1943" i="11" s="1"/>
  <c r="C1944" i="11"/>
  <c r="C1945" i="11"/>
  <c r="F1944" i="11" s="1"/>
  <c r="G1944" i="11" s="1"/>
  <c r="C1946" i="11"/>
  <c r="F1945" i="11" s="1"/>
  <c r="G1945" i="11" s="1"/>
  <c r="C1947" i="11"/>
  <c r="D1947" i="11" s="1"/>
  <c r="E1947" i="11" s="1"/>
  <c r="C1948" i="11"/>
  <c r="C1949" i="11"/>
  <c r="D1949" i="11" s="1"/>
  <c r="E1949" i="11" s="1"/>
  <c r="C1950" i="11"/>
  <c r="C1951" i="11"/>
  <c r="F1950" i="11" s="1"/>
  <c r="G1950" i="11" s="1"/>
  <c r="C1952" i="11"/>
  <c r="C1953" i="11"/>
  <c r="F1952" i="11" s="1"/>
  <c r="G1952" i="11" s="1"/>
  <c r="C1954" i="11"/>
  <c r="C1955" i="11"/>
  <c r="C1956" i="11"/>
  <c r="C1957" i="11"/>
  <c r="C1958" i="11"/>
  <c r="C1959" i="11"/>
  <c r="F1958" i="11" s="1"/>
  <c r="G1958" i="11" s="1"/>
  <c r="C1960" i="11"/>
  <c r="C1961" i="11"/>
  <c r="F1960" i="11" s="1"/>
  <c r="G1960" i="11" s="1"/>
  <c r="C1962" i="11"/>
  <c r="C1963" i="11"/>
  <c r="D1963" i="11" s="1"/>
  <c r="E1963" i="11" s="1"/>
  <c r="C1964" i="11"/>
  <c r="C1965" i="11"/>
  <c r="D1965" i="11" s="1"/>
  <c r="E1965" i="11" s="1"/>
  <c r="C1966" i="11"/>
  <c r="C1967" i="11"/>
  <c r="F1966" i="11" s="1"/>
  <c r="G1966" i="11" s="1"/>
  <c r="C1968" i="11"/>
  <c r="C1969" i="11"/>
  <c r="C1970" i="11"/>
  <c r="D1970" i="11" s="1"/>
  <c r="E1970" i="11" s="1"/>
  <c r="C1971" i="11"/>
  <c r="D1971" i="11" s="1"/>
  <c r="E1971" i="11" s="1"/>
  <c r="C1972" i="11"/>
  <c r="C1973" i="11"/>
  <c r="D1973" i="11" s="1"/>
  <c r="E1973" i="11" s="1"/>
  <c r="C1974" i="11"/>
  <c r="F1973" i="11" s="1"/>
  <c r="G1973" i="11" s="1"/>
  <c r="C1975" i="11"/>
  <c r="F1974" i="11" s="1"/>
  <c r="G1974" i="11" s="1"/>
  <c r="C1976" i="11"/>
  <c r="C1977" i="11"/>
  <c r="C1978" i="11"/>
  <c r="C1979" i="11"/>
  <c r="F1978" i="11" s="1"/>
  <c r="G1978" i="11" s="1"/>
  <c r="C1980" i="11"/>
  <c r="C1981" i="11"/>
  <c r="F1980" i="11" s="1"/>
  <c r="G1980" i="11" s="1"/>
  <c r="C1982" i="11"/>
  <c r="D1982" i="11" s="1"/>
  <c r="E1982" i="11" s="1"/>
  <c r="C1983" i="11"/>
  <c r="D1983" i="11" s="1"/>
  <c r="E1983" i="11" s="1"/>
  <c r="C1984" i="11"/>
  <c r="C1985" i="11"/>
  <c r="D1985" i="11" s="1"/>
  <c r="E1985" i="11" s="1"/>
  <c r="C1986" i="11"/>
  <c r="F1985" i="11" s="1"/>
  <c r="G1985" i="11" s="1"/>
  <c r="C1987" i="11"/>
  <c r="F1986" i="11" s="1"/>
  <c r="G1986" i="11" s="1"/>
  <c r="C1988" i="11"/>
  <c r="C1989" i="11"/>
  <c r="C1990" i="11"/>
  <c r="C1991" i="11"/>
  <c r="D1991" i="11" s="1"/>
  <c r="E1991" i="11" s="1"/>
  <c r="C1992" i="11"/>
  <c r="C1993" i="11"/>
  <c r="F1992" i="11" s="1"/>
  <c r="G1992" i="11" s="1"/>
  <c r="C1994" i="11"/>
  <c r="C1995" i="11"/>
  <c r="F1994" i="11" s="1"/>
  <c r="G1994" i="11" s="1"/>
  <c r="C1996" i="11"/>
  <c r="C1997" i="11"/>
  <c r="C1998" i="11"/>
  <c r="D1998" i="11" s="1"/>
  <c r="E1998" i="11" s="1"/>
  <c r="C1999" i="11"/>
  <c r="C2000" i="11"/>
  <c r="C2001" i="11"/>
  <c r="C2002" i="11"/>
  <c r="C2003" i="11"/>
  <c r="D2003" i="11" s="1"/>
  <c r="E2003" i="11" s="1"/>
  <c r="C2004" i="11"/>
  <c r="C2005" i="11"/>
  <c r="D2005" i="11" s="1"/>
  <c r="E2005" i="11" s="1"/>
  <c r="C2006" i="11"/>
  <c r="C2007" i="11"/>
  <c r="F2006" i="11" s="1"/>
  <c r="G2006" i="11" s="1"/>
  <c r="C2008" i="11"/>
  <c r="C2009" i="11"/>
  <c r="F2008" i="11" s="1"/>
  <c r="G2008" i="11" s="1"/>
  <c r="C2010" i="11"/>
  <c r="D2010" i="11" s="1"/>
  <c r="E2010" i="11" s="1"/>
  <c r="C2011" i="11"/>
  <c r="D2011" i="11" s="1"/>
  <c r="E2011" i="11" s="1"/>
  <c r="C2012" i="11"/>
  <c r="C2013" i="11"/>
  <c r="D2013" i="11" s="1"/>
  <c r="E2013" i="11" s="1"/>
  <c r="C2014" i="11"/>
  <c r="F2013" i="11" s="1"/>
  <c r="G2013" i="11" s="1"/>
  <c r="C2015" i="11"/>
  <c r="F2014" i="11" s="1"/>
  <c r="G2014" i="11" s="1"/>
  <c r="C2016" i="11"/>
  <c r="C2017" i="11"/>
  <c r="C2018" i="11"/>
  <c r="C2019" i="11"/>
  <c r="D2019" i="11" s="1"/>
  <c r="E2019" i="11" s="1"/>
  <c r="C2020" i="11"/>
  <c r="C2021" i="11"/>
  <c r="F2020" i="11" s="1"/>
  <c r="G2020" i="11" s="1"/>
  <c r="C2022" i="11"/>
  <c r="C2023" i="11"/>
  <c r="C2024" i="11"/>
  <c r="C2025" i="11"/>
  <c r="C2026" i="11"/>
  <c r="C2027" i="11"/>
  <c r="F2026" i="11" s="1"/>
  <c r="G2026" i="11" s="1"/>
  <c r="C2028" i="11"/>
  <c r="C2029" i="11"/>
  <c r="F2028" i="11" s="1"/>
  <c r="G2028" i="11" s="1"/>
  <c r="C2030" i="11"/>
  <c r="C2031" i="11"/>
  <c r="D2031" i="11" s="1"/>
  <c r="E2031" i="11" s="1"/>
  <c r="C2032" i="11"/>
  <c r="C2033" i="11"/>
  <c r="D2033" i="11" s="1"/>
  <c r="E2033" i="11" s="1"/>
  <c r="C2034" i="11"/>
  <c r="C2035" i="11"/>
  <c r="F2034" i="11" s="1"/>
  <c r="G2034" i="11" s="1"/>
  <c r="C2036" i="11"/>
  <c r="C2037" i="11"/>
  <c r="F2036" i="11" s="1"/>
  <c r="G2036" i="11" s="1"/>
  <c r="C2038" i="11"/>
  <c r="C2039" i="11"/>
  <c r="D2039" i="11" s="1"/>
  <c r="E2039" i="11" s="1"/>
  <c r="C2040" i="11"/>
  <c r="C2041" i="11"/>
  <c r="D2041" i="11" s="1"/>
  <c r="E2041" i="11" s="1"/>
  <c r="C2042" i="11"/>
  <c r="C2043" i="11"/>
  <c r="C2044" i="11"/>
  <c r="C2045" i="11"/>
  <c r="C2046" i="11"/>
  <c r="C2047" i="11"/>
  <c r="D2047" i="11" s="1"/>
  <c r="E2047" i="11" s="1"/>
  <c r="C2048" i="11"/>
  <c r="C2049" i="11"/>
  <c r="F2048" i="11" s="1"/>
  <c r="G2048" i="11" s="1"/>
  <c r="C2050" i="11"/>
  <c r="C2051" i="11"/>
  <c r="F2050" i="11" s="1"/>
  <c r="G2050" i="11" s="1"/>
  <c r="C2052" i="11"/>
  <c r="C2053" i="11"/>
  <c r="C2054" i="11"/>
  <c r="D2054" i="11" s="1"/>
  <c r="E2054" i="11" s="1"/>
  <c r="C2055" i="11"/>
  <c r="D2055" i="11" s="1"/>
  <c r="E2055" i="11" s="1"/>
  <c r="C2056" i="11"/>
  <c r="C2057" i="11"/>
  <c r="C2058" i="11"/>
  <c r="F2057" i="11" s="1"/>
  <c r="G2057" i="11" s="1"/>
  <c r="C2059" i="11"/>
  <c r="F2058" i="11" s="1"/>
  <c r="G2058" i="11" s="1"/>
  <c r="C2060" i="11"/>
  <c r="C2061" i="11"/>
  <c r="C2062" i="11"/>
  <c r="C2063" i="11"/>
  <c r="D2063" i="11" s="1"/>
  <c r="E2063" i="11" s="1"/>
  <c r="C2064" i="11"/>
  <c r="C2065" i="11"/>
  <c r="F2064" i="11" s="1"/>
  <c r="G2064" i="11" s="1"/>
  <c r="C2066" i="11"/>
  <c r="C2067" i="11"/>
  <c r="F2066" i="11" s="1"/>
  <c r="G2066" i="11" s="1"/>
  <c r="C2068" i="11"/>
  <c r="C2069" i="11"/>
  <c r="C2070" i="11"/>
  <c r="D2070" i="11" s="1"/>
  <c r="E2070" i="11" s="1"/>
  <c r="C2071" i="11"/>
  <c r="D2071" i="11" s="1"/>
  <c r="E2071" i="11" s="1"/>
  <c r="C2072" i="11"/>
  <c r="C2073" i="11"/>
  <c r="F2072" i="11" s="1"/>
  <c r="G2072" i="11" s="1"/>
  <c r="C2074" i="11"/>
  <c r="F2073" i="11" s="1"/>
  <c r="G2073" i="11" s="1"/>
  <c r="C2075" i="11"/>
  <c r="F2074" i="11" s="1"/>
  <c r="G2074" i="11" s="1"/>
  <c r="C2076" i="11"/>
  <c r="C2077" i="11"/>
  <c r="C2078" i="11"/>
  <c r="C2079" i="11"/>
  <c r="D2079" i="11" s="1"/>
  <c r="E2079" i="11" s="1"/>
  <c r="C2080" i="11"/>
  <c r="C2081" i="11"/>
  <c r="F2080" i="11" s="1"/>
  <c r="G2080" i="11" s="1"/>
  <c r="C2082" i="11"/>
  <c r="C2083" i="11"/>
  <c r="D2083" i="11" s="1"/>
  <c r="E2083" i="11" s="1"/>
  <c r="C2084" i="11"/>
  <c r="C2085" i="11"/>
  <c r="D2085" i="11" s="1"/>
  <c r="E2085" i="11" s="1"/>
  <c r="C2086" i="11"/>
  <c r="C2087" i="11"/>
  <c r="C2088" i="11"/>
  <c r="C2089" i="11"/>
  <c r="C2090" i="11"/>
  <c r="C2091" i="11"/>
  <c r="D2091" i="11" s="1"/>
  <c r="E2091" i="11" s="1"/>
  <c r="C2092" i="11"/>
  <c r="C2093" i="11"/>
  <c r="D2093" i="11" s="1"/>
  <c r="E2093" i="11" s="1"/>
  <c r="C2094" i="11"/>
  <c r="C2095" i="11"/>
  <c r="F2094" i="11" s="1"/>
  <c r="G2094" i="11" s="1"/>
  <c r="C2096" i="11"/>
  <c r="C2097" i="11"/>
  <c r="F2096" i="11" s="1"/>
  <c r="G2096" i="11" s="1"/>
  <c r="C2098" i="11"/>
  <c r="C2099" i="11"/>
  <c r="C2100" i="11"/>
  <c r="C2101" i="11"/>
  <c r="C2102" i="11"/>
  <c r="F2101" i="11" s="1"/>
  <c r="G2101" i="11" s="1"/>
  <c r="C2103" i="11"/>
  <c r="F2102" i="11" s="1"/>
  <c r="G2102" i="11" s="1"/>
  <c r="C2104" i="11"/>
  <c r="C2105" i="11"/>
  <c r="C2106" i="11"/>
  <c r="C2107" i="11"/>
  <c r="F2106" i="11" s="1"/>
  <c r="G2106" i="11" s="1"/>
  <c r="C2108" i="11"/>
  <c r="C2109" i="11"/>
  <c r="F2108" i="11" s="1"/>
  <c r="G2108" i="11" s="1"/>
  <c r="C2110" i="11"/>
  <c r="C2111" i="11"/>
  <c r="C2112" i="11"/>
  <c r="C2113" i="11"/>
  <c r="D2113" i="11" s="1"/>
  <c r="E2113" i="11" s="1"/>
  <c r="C2114" i="11"/>
  <c r="C2115" i="11"/>
  <c r="F2114" i="11" s="1"/>
  <c r="G2114" i="11" s="1"/>
  <c r="C2116" i="11"/>
  <c r="C2117" i="11"/>
  <c r="C2118" i="11"/>
  <c r="C2119" i="11"/>
  <c r="D2119" i="11" s="1"/>
  <c r="E2119" i="11" s="1"/>
  <c r="C2120" i="11"/>
  <c r="C2121" i="11"/>
  <c r="D2121" i="11" s="1"/>
  <c r="E2121" i="11" s="1"/>
  <c r="C2122" i="11"/>
  <c r="C2123" i="11"/>
  <c r="F2122" i="11" s="1"/>
  <c r="G2122" i="11" s="1"/>
  <c r="C2124" i="11"/>
  <c r="C2125" i="11"/>
  <c r="F2124" i="11" s="1"/>
  <c r="G2124" i="11" s="1"/>
  <c r="C2126" i="11"/>
  <c r="C2127" i="11"/>
  <c r="D2127" i="11" s="1"/>
  <c r="E2127" i="11" s="1"/>
  <c r="C2128" i="11"/>
  <c r="C2129" i="11"/>
  <c r="C2130" i="11"/>
  <c r="C2131" i="11"/>
  <c r="C2132" i="11"/>
  <c r="C2133" i="11"/>
  <c r="F2132" i="11" s="1"/>
  <c r="G2132" i="11" s="1"/>
  <c r="C2134" i="11"/>
  <c r="C2135" i="11"/>
  <c r="D2135" i="11" s="1"/>
  <c r="E2135" i="11" s="1"/>
  <c r="C2136" i="11"/>
  <c r="C2137" i="11"/>
  <c r="D2137" i="11" s="1"/>
  <c r="E2137" i="11" s="1"/>
  <c r="C2138" i="11"/>
  <c r="C2139" i="11"/>
  <c r="F2138" i="11" s="1"/>
  <c r="G2138" i="11" s="1"/>
  <c r="C2140" i="11"/>
  <c r="C2141" i="11"/>
  <c r="F2140" i="11" s="1"/>
  <c r="G2140" i="11" s="1"/>
  <c r="C2142" i="11"/>
  <c r="C2143" i="11"/>
  <c r="C2144" i="11"/>
  <c r="C2145" i="11"/>
  <c r="D2145" i="11" s="1"/>
  <c r="E2145" i="11" s="1"/>
  <c r="C2146" i="11"/>
  <c r="C2147" i="11"/>
  <c r="F2146" i="11" s="1"/>
  <c r="G2146" i="11" s="1"/>
  <c r="C2148" i="11"/>
  <c r="C2149" i="11"/>
  <c r="C2150" i="11"/>
  <c r="C2151" i="11"/>
  <c r="D2151" i="11" s="1"/>
  <c r="E2151" i="11" s="1"/>
  <c r="C2152" i="11"/>
  <c r="C2153" i="11"/>
  <c r="F2152" i="11" s="1"/>
  <c r="G2152" i="11" s="1"/>
  <c r="C2154" i="11"/>
  <c r="C2155" i="11"/>
  <c r="F2154" i="11" s="1"/>
  <c r="G2154" i="11" s="1"/>
  <c r="C2156" i="11"/>
  <c r="C2157" i="11"/>
  <c r="C2158" i="11"/>
  <c r="D2158" i="11" s="1"/>
  <c r="E2158" i="11" s="1"/>
  <c r="C2159" i="11"/>
  <c r="F2158" i="11" s="1"/>
  <c r="G2158" i="11" s="1"/>
  <c r="C2160" i="11"/>
  <c r="C2161" i="11"/>
  <c r="C2162" i="11"/>
  <c r="C2163" i="11"/>
  <c r="D2163" i="11" s="1"/>
  <c r="E2163" i="11" s="1"/>
  <c r="C2164" i="11"/>
  <c r="C2165" i="11"/>
  <c r="D2165" i="11" s="1"/>
  <c r="E2165" i="11" s="1"/>
  <c r="C2166" i="11"/>
  <c r="C2167" i="11"/>
  <c r="F2166" i="11" s="1"/>
  <c r="G2166" i="11" s="1"/>
  <c r="C2168" i="11"/>
  <c r="C2169" i="11"/>
  <c r="F2168" i="11" s="1"/>
  <c r="G2168" i="11" s="1"/>
  <c r="C2170" i="11"/>
  <c r="C2171" i="11"/>
  <c r="D2171" i="11" s="1"/>
  <c r="E2171" i="11" s="1"/>
  <c r="C2172" i="11"/>
  <c r="C2173" i="11"/>
  <c r="C2174" i="11"/>
  <c r="F2173" i="11" s="1"/>
  <c r="G2173" i="11" s="1"/>
  <c r="C2175" i="11"/>
  <c r="F2174" i="11" s="1"/>
  <c r="G2174" i="11" s="1"/>
  <c r="C2176" i="11"/>
  <c r="C2177" i="11"/>
  <c r="C2178" i="11"/>
  <c r="C2179" i="11"/>
  <c r="D2179" i="11" s="1"/>
  <c r="E2179" i="11" s="1"/>
  <c r="C2180" i="11"/>
  <c r="C2181" i="11"/>
  <c r="F2180" i="11" s="1"/>
  <c r="G2180" i="11" s="1"/>
  <c r="C2182" i="11"/>
  <c r="C2183" i="11"/>
  <c r="F2182" i="11" s="1"/>
  <c r="G2182" i="11" s="1"/>
  <c r="C2184" i="11"/>
  <c r="C2185" i="11"/>
  <c r="C2186" i="11"/>
  <c r="D2186" i="11" s="1"/>
  <c r="E2186" i="11" s="1"/>
  <c r="C2187" i="11"/>
  <c r="C2188" i="11"/>
  <c r="C2189" i="11"/>
  <c r="F2188" i="11" s="1"/>
  <c r="G2188" i="11" s="1"/>
  <c r="C2190" i="11"/>
  <c r="C2191" i="11"/>
  <c r="D2191" i="11" s="1"/>
  <c r="E2191" i="11" s="1"/>
  <c r="C2192" i="11"/>
  <c r="C2193" i="11"/>
  <c r="F2192" i="11" s="1"/>
  <c r="G2192" i="11" s="1"/>
  <c r="C2194" i="11"/>
  <c r="C2195" i="11"/>
  <c r="F2194" i="11" s="1"/>
  <c r="G2194" i="11" s="1"/>
  <c r="C2196" i="11"/>
  <c r="C2197" i="11"/>
  <c r="C2198" i="11"/>
  <c r="D2198" i="11" s="1"/>
  <c r="E2198" i="11" s="1"/>
  <c r="C2199" i="11"/>
  <c r="D2199" i="11" s="1"/>
  <c r="E2199" i="11" s="1"/>
  <c r="C2200" i="11"/>
  <c r="C2201" i="11"/>
  <c r="F2200" i="11" s="1"/>
  <c r="G2200" i="11" s="1"/>
  <c r="C2202" i="11"/>
  <c r="F2201" i="11" s="1"/>
  <c r="G2201" i="11" s="1"/>
  <c r="C2203" i="11"/>
  <c r="F2202" i="11" s="1"/>
  <c r="G2202" i="11" s="1"/>
  <c r="C2204" i="11"/>
  <c r="C2205" i="11"/>
  <c r="C2206" i="11"/>
  <c r="C2207" i="11"/>
  <c r="D2207" i="11" s="1"/>
  <c r="E2207" i="11" s="1"/>
  <c r="C2208" i="11"/>
  <c r="C2209" i="11"/>
  <c r="F2208" i="11" s="1"/>
  <c r="G2208" i="11" s="1"/>
  <c r="C2210" i="11"/>
  <c r="C2211" i="11"/>
  <c r="F2210" i="11" s="1"/>
  <c r="G2210" i="11" s="1"/>
  <c r="C2212" i="11"/>
  <c r="C2213" i="11"/>
  <c r="C2214" i="11"/>
  <c r="D2214" i="11" s="1"/>
  <c r="E2214" i="11" s="1"/>
  <c r="C2215" i="11"/>
  <c r="D2215" i="11" s="1"/>
  <c r="E2215" i="11" s="1"/>
  <c r="C2216" i="11"/>
  <c r="C2217" i="11"/>
  <c r="F2216" i="11" s="1"/>
  <c r="G2216" i="11" s="1"/>
  <c r="C2218" i="11"/>
  <c r="F2217" i="11" s="1"/>
  <c r="G2217" i="11" s="1"/>
  <c r="C2219" i="11"/>
  <c r="F2218" i="11" s="1"/>
  <c r="G2218" i="11" s="1"/>
  <c r="C2220" i="11"/>
  <c r="C2221" i="11"/>
  <c r="C2222" i="11"/>
  <c r="C2223" i="11"/>
  <c r="D2223" i="11" s="1"/>
  <c r="E2223" i="11" s="1"/>
  <c r="C2224" i="11"/>
  <c r="C2225" i="11"/>
  <c r="F2224" i="11" s="1"/>
  <c r="G2224" i="11" s="1"/>
  <c r="C2226" i="11"/>
  <c r="C2227" i="11"/>
  <c r="F2226" i="11" s="1"/>
  <c r="G2226" i="11" s="1"/>
  <c r="C2228" i="11"/>
  <c r="C2229" i="11"/>
  <c r="C2230" i="11"/>
  <c r="D2230" i="11" s="1"/>
  <c r="E2230" i="11" s="1"/>
  <c r="C2231" i="11"/>
  <c r="F2230" i="11" s="1"/>
  <c r="G2230" i="11" s="1"/>
  <c r="C2232" i="11"/>
  <c r="C2233" i="11"/>
  <c r="F2232" i="11" s="1"/>
  <c r="G2232" i="11" s="1"/>
  <c r="C2234" i="11"/>
  <c r="C2235" i="11"/>
  <c r="D2235" i="11" s="1"/>
  <c r="E2235" i="11" s="1"/>
  <c r="C2236" i="11"/>
  <c r="C2237" i="11"/>
  <c r="D2237" i="11" s="1"/>
  <c r="E2237" i="11" s="1"/>
  <c r="C2238" i="11"/>
  <c r="C2239" i="11"/>
  <c r="F2238" i="11" s="1"/>
  <c r="G2238" i="11" s="1"/>
  <c r="C2240" i="11"/>
  <c r="C2241" i="11"/>
  <c r="F2240" i="11" s="1"/>
  <c r="G2240" i="11" s="1"/>
  <c r="C2242" i="11"/>
  <c r="C2243" i="11"/>
  <c r="D2243" i="11" s="1"/>
  <c r="E2243" i="11" s="1"/>
  <c r="C2244" i="11"/>
  <c r="C2245" i="11"/>
  <c r="D2245" i="11" s="1"/>
  <c r="E2245" i="11" s="1"/>
  <c r="C2246" i="11"/>
  <c r="C2247" i="11"/>
  <c r="C2248" i="11"/>
  <c r="C2249" i="11"/>
  <c r="F2248" i="11" s="1"/>
  <c r="G2248" i="11" s="1"/>
  <c r="C2250" i="11"/>
  <c r="C2251" i="11"/>
  <c r="D2251" i="11" s="1"/>
  <c r="E2251" i="11" s="1"/>
  <c r="C2252" i="11"/>
  <c r="C2253" i="11"/>
  <c r="F2252" i="11" s="1"/>
  <c r="G2252" i="11" s="1"/>
  <c r="C2254" i="11"/>
  <c r="C2255" i="11"/>
  <c r="F2254" i="11" s="1"/>
  <c r="G2254" i="11" s="1"/>
  <c r="C2256" i="11"/>
  <c r="C2257" i="11"/>
  <c r="C2258" i="11"/>
  <c r="D2258" i="11" s="1"/>
  <c r="E2258" i="11" s="1"/>
  <c r="C2259" i="11"/>
  <c r="D2259" i="11" s="1"/>
  <c r="E2259" i="11" s="1"/>
  <c r="C2260" i="11"/>
  <c r="C2261" i="11"/>
  <c r="F2260" i="11" s="1"/>
  <c r="G2260" i="11" s="1"/>
  <c r="C2262" i="11"/>
  <c r="F2261" i="11" s="1"/>
  <c r="G2261" i="11" s="1"/>
  <c r="C2263" i="11"/>
  <c r="D2263" i="11" s="1"/>
  <c r="E2263" i="11" s="1"/>
  <c r="C2264" i="11"/>
  <c r="C2265" i="11"/>
  <c r="D2265" i="11" s="1"/>
  <c r="E2265" i="11" s="1"/>
  <c r="C2266" i="11"/>
  <c r="C2267" i="11"/>
  <c r="F2266" i="11" s="1"/>
  <c r="G2266" i="11" s="1"/>
  <c r="C2268" i="11"/>
  <c r="C2269" i="11"/>
  <c r="C2270" i="11"/>
  <c r="D2270" i="11" s="1"/>
  <c r="E2270" i="11" s="1"/>
  <c r="C2271" i="11"/>
  <c r="F2270" i="11" s="1"/>
  <c r="G2270" i="11" s="1"/>
  <c r="C2272" i="11"/>
  <c r="C2273" i="11"/>
  <c r="D2273" i="11" s="1"/>
  <c r="E2273" i="11" s="1"/>
  <c r="C2274" i="11"/>
  <c r="C2275" i="11"/>
  <c r="C2276" i="11"/>
  <c r="C2277" i="11"/>
  <c r="D2277" i="11" s="1"/>
  <c r="E2277" i="11" s="1"/>
  <c r="C2278" i="11"/>
  <c r="C2279" i="11"/>
  <c r="C2280" i="11"/>
  <c r="C2281" i="11"/>
  <c r="D2281" i="11" s="1"/>
  <c r="E2281" i="11" s="1"/>
  <c r="C2282" i="11"/>
  <c r="C2283" i="11"/>
  <c r="F2282" i="11" s="1"/>
  <c r="G2282" i="11" s="1"/>
  <c r="C2284" i="11"/>
  <c r="C2285" i="11"/>
  <c r="D2285" i="11" s="1"/>
  <c r="E2285" i="11" s="1"/>
  <c r="C2286" i="11"/>
  <c r="C2287" i="11"/>
  <c r="D2287" i="11" s="1"/>
  <c r="E2287" i="11" s="1"/>
  <c r="C2288" i="11"/>
  <c r="C2289" i="11"/>
  <c r="C2290" i="11"/>
  <c r="C2291" i="11"/>
  <c r="D2291" i="11" s="1"/>
  <c r="E2291" i="11" s="1"/>
  <c r="C2292" i="11"/>
  <c r="C2293" i="11"/>
  <c r="F2292" i="11" s="1"/>
  <c r="G2292" i="11" s="1"/>
  <c r="C2294" i="11"/>
  <c r="C2295" i="11"/>
  <c r="F2294" i="11" s="1"/>
  <c r="G2294" i="11" s="1"/>
  <c r="C2296" i="11"/>
  <c r="C2297" i="11"/>
  <c r="F2296" i="11" s="1"/>
  <c r="G2296" i="11" s="1"/>
  <c r="C2298" i="11"/>
  <c r="C2299" i="11"/>
  <c r="D2299" i="11" s="1"/>
  <c r="E2299" i="11" s="1"/>
  <c r="C2300" i="11"/>
  <c r="C2301" i="11"/>
  <c r="F2300" i="11" s="1"/>
  <c r="G2300" i="11" s="1"/>
  <c r="C2302" i="11"/>
  <c r="C2303" i="11"/>
  <c r="F2302" i="11" s="1"/>
  <c r="G2302" i="11" s="1"/>
  <c r="C2304" i="11"/>
  <c r="C2305" i="11"/>
  <c r="D2305" i="11" s="1"/>
  <c r="E2305" i="11" s="1"/>
  <c r="C2306" i="11"/>
  <c r="F2305" i="11" s="1"/>
  <c r="G2305" i="11" s="1"/>
  <c r="C2307" i="11"/>
  <c r="C2308" i="11"/>
  <c r="C2309" i="11"/>
  <c r="D2309" i="11" s="1"/>
  <c r="E2309" i="11" s="1"/>
  <c r="C2310" i="11"/>
  <c r="C2311" i="11"/>
  <c r="C2312" i="11"/>
  <c r="C2313" i="11"/>
  <c r="D2313" i="11" s="1"/>
  <c r="E2313" i="11" s="1"/>
  <c r="C2314" i="11"/>
  <c r="C2315" i="11"/>
  <c r="F2314" i="11" s="1"/>
  <c r="G2314" i="11" s="1"/>
  <c r="C2316" i="11"/>
  <c r="C2317" i="11"/>
  <c r="C2318" i="11"/>
  <c r="C2319" i="11"/>
  <c r="C2320" i="11"/>
  <c r="C2321" i="11"/>
  <c r="F2320" i="11" s="1"/>
  <c r="G2320" i="11" s="1"/>
  <c r="C2322" i="11"/>
  <c r="C2323" i="11"/>
  <c r="C2324" i="11"/>
  <c r="C2325" i="11"/>
  <c r="D2325" i="11" s="1"/>
  <c r="E2325" i="11" s="1"/>
  <c r="C2326" i="11"/>
  <c r="C2327" i="11"/>
  <c r="C2328" i="11"/>
  <c r="C2329" i="11"/>
  <c r="D2329" i="11" s="1"/>
  <c r="E2329" i="11" s="1"/>
  <c r="C2330" i="11"/>
  <c r="C2331" i="11"/>
  <c r="F2330" i="11" s="1"/>
  <c r="G2330" i="11" s="1"/>
  <c r="C2332" i="11"/>
  <c r="C2333" i="11"/>
  <c r="C2334" i="11"/>
  <c r="D2334" i="11" s="1"/>
  <c r="E2334" i="11" s="1"/>
  <c r="C2335" i="11"/>
  <c r="F2334" i="11" s="1"/>
  <c r="G2334" i="11" s="1"/>
  <c r="C2336" i="11"/>
  <c r="C2337" i="11"/>
  <c r="D2337" i="11" s="1"/>
  <c r="E2337" i="11" s="1"/>
  <c r="C2338" i="11"/>
  <c r="C2339" i="11"/>
  <c r="F2338" i="11" s="1"/>
  <c r="G2338" i="11" s="1"/>
  <c r="C2340" i="11"/>
  <c r="C2341" i="11"/>
  <c r="C2342" i="11"/>
  <c r="D2342" i="11" s="1"/>
  <c r="E2342" i="11" s="1"/>
  <c r="C2343" i="11"/>
  <c r="D2343" i="11" s="1"/>
  <c r="E2343" i="11" s="1"/>
  <c r="C2344" i="11"/>
  <c r="C2345" i="11"/>
  <c r="F2344" i="11" s="1"/>
  <c r="G2344" i="11" s="1"/>
  <c r="C2346" i="11"/>
  <c r="C2347" i="11"/>
  <c r="F2346" i="11" s="1"/>
  <c r="G2346" i="11" s="1"/>
  <c r="C2348" i="11"/>
  <c r="C2349" i="11"/>
  <c r="C2350" i="11"/>
  <c r="C2351" i="11"/>
  <c r="C2352" i="11"/>
  <c r="C2353" i="11"/>
  <c r="F2352" i="11" s="1"/>
  <c r="G2352" i="11" s="1"/>
  <c r="C2354" i="11"/>
  <c r="F2353" i="11" s="1"/>
  <c r="G2353" i="11" s="1"/>
  <c r="C2355" i="11"/>
  <c r="D2355" i="11" s="1"/>
  <c r="E2355" i="11" s="1"/>
  <c r="C2356" i="11"/>
  <c r="C2357" i="11"/>
  <c r="F2356" i="11" s="1"/>
  <c r="G2356" i="11" s="1"/>
  <c r="C2358" i="11"/>
  <c r="C2359" i="11"/>
  <c r="F2358" i="11" s="1"/>
  <c r="G2358" i="11" s="1"/>
  <c r="C2360" i="11"/>
  <c r="C2361" i="11"/>
  <c r="F2360" i="11" s="1"/>
  <c r="G2360" i="11" s="1"/>
  <c r="C2362" i="11"/>
  <c r="C2363" i="11"/>
  <c r="F2362" i="11" s="1"/>
  <c r="G2362" i="11" s="1"/>
  <c r="C2364" i="11"/>
  <c r="C2365" i="11"/>
  <c r="F2364" i="11" s="1"/>
  <c r="G2364" i="11" s="1"/>
  <c r="C2366" i="11"/>
  <c r="C2367" i="11"/>
  <c r="D2367" i="11" s="1"/>
  <c r="E2367" i="11" s="1"/>
  <c r="C2368" i="11"/>
  <c r="C2369" i="11"/>
  <c r="D2369" i="11" s="1"/>
  <c r="E2369" i="11" s="1"/>
  <c r="C2370" i="11"/>
  <c r="D2370" i="11" s="1"/>
  <c r="E2370" i="11" s="1"/>
  <c r="C2371" i="11"/>
  <c r="C2372" i="11"/>
  <c r="C2373" i="11"/>
  <c r="F2372" i="11" s="1"/>
  <c r="G2372" i="11" s="1"/>
  <c r="C2374" i="11"/>
  <c r="C2375" i="11"/>
  <c r="D2375" i="11" s="1"/>
  <c r="E2375" i="11" s="1"/>
  <c r="C2376" i="11"/>
  <c r="C2377" i="11"/>
  <c r="D2377" i="11" s="1"/>
  <c r="E2377" i="11" s="1"/>
  <c r="C2378" i="11"/>
  <c r="C2379" i="11"/>
  <c r="D2379" i="11" s="1"/>
  <c r="E2379" i="11" s="1"/>
  <c r="C2380" i="11"/>
  <c r="C2381" i="11"/>
  <c r="D2381" i="11" s="1"/>
  <c r="E2381" i="11" s="1"/>
  <c r="C2382" i="11"/>
  <c r="C2383" i="11"/>
  <c r="C2384" i="11"/>
  <c r="C2385" i="11"/>
  <c r="F2384" i="11" s="1"/>
  <c r="G2384" i="11" s="1"/>
  <c r="C2386" i="11"/>
  <c r="F2385" i="11" s="1"/>
  <c r="G2385" i="11" s="1"/>
  <c r="C2387" i="11"/>
  <c r="C2388" i="11"/>
  <c r="C2389" i="11"/>
  <c r="D2389" i="11" s="1"/>
  <c r="E2389" i="11" s="1"/>
  <c r="C2390" i="11"/>
  <c r="F2389" i="11" s="1"/>
  <c r="G2389" i="11" s="1"/>
  <c r="C2391" i="11"/>
  <c r="C2392" i="11"/>
  <c r="C2393" i="11"/>
  <c r="C2394" i="11"/>
  <c r="F2393" i="11" s="1"/>
  <c r="G2393" i="11" s="1"/>
  <c r="C2395" i="11"/>
  <c r="F2394" i="11" s="1"/>
  <c r="G2394" i="11" s="1"/>
  <c r="C2396" i="11"/>
  <c r="C2397" i="11"/>
  <c r="F2396" i="11" s="1"/>
  <c r="G2396" i="11" s="1"/>
  <c r="C2398" i="11"/>
  <c r="C2399" i="11"/>
  <c r="D2399" i="11" s="1"/>
  <c r="E2399" i="11" s="1"/>
  <c r="C2400" i="11"/>
  <c r="D2400" i="11" s="1"/>
  <c r="E2400" i="11" s="1"/>
  <c r="C2401" i="11"/>
  <c r="D2401" i="11" s="1"/>
  <c r="E2401" i="11" s="1"/>
  <c r="C2402" i="11"/>
  <c r="C2403" i="11"/>
  <c r="D2403" i="11" s="1"/>
  <c r="E2403" i="11" s="1"/>
  <c r="C2404" i="11"/>
  <c r="C2405" i="11"/>
  <c r="D2405" i="11" s="1"/>
  <c r="E2405" i="11" s="1"/>
  <c r="C2406" i="11"/>
  <c r="D2406" i="11" s="1"/>
  <c r="E2406" i="11" s="1"/>
  <c r="C2407" i="11"/>
  <c r="C2408" i="11"/>
  <c r="C2409" i="11"/>
  <c r="F2408" i="11" s="1"/>
  <c r="G2408" i="11" s="1"/>
  <c r="C2410" i="11"/>
  <c r="C2411" i="11"/>
  <c r="F2410" i="11" s="1"/>
  <c r="G2410" i="11" s="1"/>
  <c r="C2412" i="11"/>
  <c r="F2411" i="11" s="1"/>
  <c r="G2411" i="11" s="1"/>
  <c r="C2413" i="11"/>
  <c r="F2412" i="11" s="1"/>
  <c r="G2412" i="11" s="1"/>
  <c r="C2414" i="11"/>
  <c r="C2415" i="11"/>
  <c r="D2415" i="11" s="1"/>
  <c r="E2415" i="11" s="1"/>
  <c r="C2416" i="11"/>
  <c r="C2417" i="11"/>
  <c r="C2418" i="11"/>
  <c r="D2418" i="11" s="1"/>
  <c r="E2418" i="11" s="1"/>
  <c r="C2419" i="11"/>
  <c r="F2418" i="11" s="1"/>
  <c r="G2418" i="11" s="1"/>
  <c r="C2420" i="11"/>
  <c r="C2421" i="11"/>
  <c r="F2420" i="11" s="1"/>
  <c r="G2420" i="11" s="1"/>
  <c r="C2422" i="11"/>
  <c r="C2423" i="11"/>
  <c r="D2423" i="11" s="1"/>
  <c r="E2423" i="11" s="1"/>
  <c r="C2424" i="11"/>
  <c r="D2424" i="11" s="1"/>
  <c r="E2424" i="11" s="1"/>
  <c r="C2425" i="11"/>
  <c r="D2425" i="11" s="1"/>
  <c r="E2425" i="11" s="1"/>
  <c r="C2426" i="11"/>
  <c r="D2426" i="11" s="1"/>
  <c r="E2426" i="11" s="1"/>
  <c r="C2427" i="11"/>
  <c r="D2427" i="11" s="1"/>
  <c r="E2427" i="11" s="1"/>
  <c r="C2428" i="11"/>
  <c r="C2429" i="11"/>
  <c r="D2429" i="11" s="1"/>
  <c r="E2429" i="11" s="1"/>
  <c r="C2430" i="11"/>
  <c r="C2431" i="11"/>
  <c r="C2432" i="11"/>
  <c r="C2433" i="11"/>
  <c r="F2432" i="11" s="1"/>
  <c r="G2432" i="11" s="1"/>
  <c r="C2434" i="11"/>
  <c r="C2435" i="11"/>
  <c r="F2434" i="11" s="1"/>
  <c r="G2434" i="11" s="1"/>
  <c r="C2436" i="11"/>
  <c r="F2435" i="11" s="1"/>
  <c r="G2435" i="11" s="1"/>
  <c r="C2437" i="11"/>
  <c r="F2436" i="11" s="1"/>
  <c r="G2436" i="11" s="1"/>
  <c r="C2438" i="11"/>
  <c r="C2439" i="11"/>
  <c r="D2439" i="11" s="1"/>
  <c r="E2439" i="11" s="1"/>
  <c r="C2440" i="11"/>
  <c r="C2441" i="11"/>
  <c r="D2441" i="11" s="1"/>
  <c r="E2441" i="11" s="1"/>
  <c r="C2442" i="11"/>
  <c r="D2442" i="11" s="1"/>
  <c r="E2442" i="11" s="1"/>
  <c r="C2443" i="11"/>
  <c r="C2444" i="11"/>
  <c r="C2445" i="11"/>
  <c r="D2445" i="11" s="1"/>
  <c r="E2445" i="11" s="1"/>
  <c r="C2446" i="11"/>
  <c r="C2447" i="11"/>
  <c r="D2447" i="11" s="1"/>
  <c r="E2447" i="11" s="1"/>
  <c r="C2448" i="11"/>
  <c r="C2449" i="11"/>
  <c r="D2449" i="11" s="1"/>
  <c r="E2449" i="11" s="1"/>
  <c r="C2450" i="11"/>
  <c r="D2450" i="11" s="1"/>
  <c r="E2450" i="11" s="1"/>
  <c r="C2451" i="11"/>
  <c r="C2452" i="11"/>
  <c r="F2451" i="11" s="1"/>
  <c r="G2451" i="11" s="1"/>
  <c r="C2453" i="11"/>
  <c r="F2452" i="11" s="1"/>
  <c r="G2452" i="11" s="1"/>
  <c r="C2454" i="11"/>
  <c r="C2455" i="11"/>
  <c r="D2455" i="11" s="1"/>
  <c r="E2455" i="11" s="1"/>
  <c r="C2456" i="11"/>
  <c r="C2457" i="11"/>
  <c r="D2457" i="11" s="1"/>
  <c r="E2457" i="11" s="1"/>
  <c r="C2458" i="11"/>
  <c r="F2457" i="11" s="1"/>
  <c r="G2457" i="11" s="1"/>
  <c r="C2459" i="11"/>
  <c r="C2460" i="11"/>
  <c r="C2461" i="11"/>
  <c r="F2460" i="11" s="1"/>
  <c r="G2460" i="11" s="1"/>
  <c r="C2462" i="11"/>
  <c r="F2461" i="11" s="1"/>
  <c r="G2461" i="11" s="1"/>
  <c r="C2463" i="11"/>
  <c r="F2462" i="11" s="1"/>
  <c r="G2462" i="11" s="1"/>
  <c r="C2464" i="11"/>
  <c r="C2465" i="11"/>
  <c r="C2466" i="11"/>
  <c r="C2467" i="11"/>
  <c r="D2467" i="11" s="1"/>
  <c r="E2467" i="11" s="1"/>
  <c r="C2468" i="11"/>
  <c r="D2468" i="11" s="1"/>
  <c r="E2468" i="11" s="1"/>
  <c r="C2469" i="11"/>
  <c r="D2469" i="11" s="1"/>
  <c r="E2469" i="11" s="1"/>
  <c r="C2470" i="11"/>
  <c r="C2471" i="11"/>
  <c r="F2470" i="11" s="1"/>
  <c r="G2470" i="11" s="1"/>
  <c r="C2472" i="11"/>
  <c r="F2471" i="11" s="1"/>
  <c r="G2471" i="11" s="1"/>
  <c r="C2473" i="11"/>
  <c r="F2472" i="11" s="1"/>
  <c r="G2472" i="11" s="1"/>
  <c r="C2474" i="11"/>
  <c r="C2475" i="11"/>
  <c r="C2476" i="11"/>
  <c r="C2477" i="11"/>
  <c r="F2476" i="11" s="1"/>
  <c r="G2476" i="11" s="1"/>
  <c r="C2478" i="11"/>
  <c r="C2479" i="11"/>
  <c r="F2478" i="11" s="1"/>
  <c r="G2478" i="11" s="1"/>
  <c r="C2480" i="11"/>
  <c r="D2480" i="11" s="1"/>
  <c r="E2480" i="11" s="1"/>
  <c r="C16" i="11"/>
  <c r="C17" i="11"/>
  <c r="F16" i="11" s="1"/>
  <c r="G16" i="11" s="1"/>
  <c r="C18" i="11"/>
  <c r="F17" i="11" s="1"/>
  <c r="G17" i="11" s="1"/>
  <c r="C19" i="11"/>
  <c r="C20" i="11"/>
  <c r="D20" i="11" s="1"/>
  <c r="E20" i="11" s="1"/>
  <c r="C21" i="11"/>
  <c r="D21" i="11" s="1"/>
  <c r="E21" i="11" s="1"/>
  <c r="C22" i="11"/>
  <c r="F21" i="11" s="1"/>
  <c r="G21" i="11" s="1"/>
  <c r="C23" i="11"/>
  <c r="C24" i="11"/>
  <c r="D24" i="11" s="1"/>
  <c r="E24" i="11" s="1"/>
  <c r="C5" i="11"/>
  <c r="C6" i="11"/>
  <c r="F5" i="11" s="1"/>
  <c r="G5" i="11" s="1"/>
  <c r="C7" i="11"/>
  <c r="C8" i="11"/>
  <c r="D8" i="11" s="1"/>
  <c r="E8" i="11" s="1"/>
  <c r="C9" i="11"/>
  <c r="F8" i="11" s="1"/>
  <c r="G8" i="11" s="1"/>
  <c r="C10" i="11"/>
  <c r="F9" i="11" s="1"/>
  <c r="G9" i="11" s="1"/>
  <c r="C11" i="11"/>
  <c r="C12" i="11"/>
  <c r="D12" i="11" s="1"/>
  <c r="E12" i="11" s="1"/>
  <c r="C13" i="11"/>
  <c r="C14" i="11"/>
  <c r="F13" i="11" s="1"/>
  <c r="G13" i="11" s="1"/>
  <c r="C15" i="11"/>
  <c r="C4" i="11"/>
  <c r="D4" i="11" s="1"/>
  <c r="E4" i="11" s="1"/>
  <c r="F1926" i="11" l="1"/>
  <c r="G1926" i="11" s="1"/>
  <c r="D2249" i="11"/>
  <c r="E2249" i="11" s="1"/>
  <c r="D1413" i="11"/>
  <c r="E1413" i="11" s="1"/>
  <c r="F972" i="11"/>
  <c r="G972" i="11" s="1"/>
  <c r="F64" i="11"/>
  <c r="G64" i="11" s="1"/>
  <c r="D2233" i="11"/>
  <c r="E2233" i="11" s="1"/>
  <c r="F1800" i="11"/>
  <c r="G1800" i="11" s="1"/>
  <c r="D1381" i="11"/>
  <c r="E1381" i="11" s="1"/>
  <c r="D597" i="11"/>
  <c r="E597" i="11" s="1"/>
  <c r="F52" i="11"/>
  <c r="G52" i="11" s="1"/>
  <c r="D2147" i="11"/>
  <c r="E2147" i="11" s="1"/>
  <c r="F1772" i="11"/>
  <c r="G1772" i="11" s="1"/>
  <c r="D1237" i="11"/>
  <c r="E1237" i="11" s="1"/>
  <c r="F2040" i="11"/>
  <c r="G2040" i="11" s="1"/>
  <c r="D1723" i="11"/>
  <c r="E1723" i="11" s="1"/>
  <c r="D1043" i="11"/>
  <c r="E1043" i="11" s="1"/>
  <c r="F67" i="11"/>
  <c r="G67" i="11" s="1"/>
  <c r="D2412" i="11"/>
  <c r="F66" i="11"/>
  <c r="G66" i="11" s="1"/>
  <c r="D2395" i="11"/>
  <c r="E2395" i="11" s="1"/>
  <c r="F2126" i="11"/>
  <c r="G2126" i="11" s="1"/>
  <c r="D1595" i="11"/>
  <c r="E1595" i="11" s="1"/>
  <c r="D1191" i="11"/>
  <c r="E1191" i="11" s="1"/>
  <c r="F2438" i="11"/>
  <c r="G2438" i="11" s="1"/>
  <c r="D2315" i="11"/>
  <c r="E2315" i="11" s="1"/>
  <c r="D2217" i="11"/>
  <c r="E2217" i="11" s="1"/>
  <c r="F2084" i="11"/>
  <c r="G2084" i="11" s="1"/>
  <c r="F1972" i="11"/>
  <c r="G1972" i="11" s="1"/>
  <c r="D1845" i="11"/>
  <c r="E1845" i="11" s="1"/>
  <c r="F1770" i="11"/>
  <c r="G1770" i="11" s="1"/>
  <c r="F1436" i="11"/>
  <c r="G1436" i="11" s="1"/>
  <c r="D1335" i="11"/>
  <c r="E1335" i="11" s="1"/>
  <c r="D1187" i="11"/>
  <c r="E1187" i="11" s="1"/>
  <c r="F962" i="11"/>
  <c r="G962" i="11" s="1"/>
  <c r="F2038" i="11"/>
  <c r="G2038" i="11" s="1"/>
  <c r="D1887" i="11"/>
  <c r="E1887" i="11" s="1"/>
  <c r="D58" i="11"/>
  <c r="E58" i="11" s="1"/>
  <c r="F2414" i="11"/>
  <c r="G2414" i="11" s="1"/>
  <c r="F2280" i="11"/>
  <c r="G2280" i="11" s="1"/>
  <c r="D2201" i="11"/>
  <c r="E2201" i="11" s="1"/>
  <c r="F2082" i="11"/>
  <c r="G2082" i="11" s="1"/>
  <c r="F1928" i="11"/>
  <c r="G1928" i="11" s="1"/>
  <c r="F1826" i="11"/>
  <c r="G1826" i="11" s="1"/>
  <c r="D1725" i="11"/>
  <c r="E1725" i="11" s="1"/>
  <c r="F1434" i="11"/>
  <c r="G1434" i="11" s="1"/>
  <c r="D1331" i="11"/>
  <c r="E1331" i="11" s="1"/>
  <c r="D1059" i="11"/>
  <c r="E1059" i="11" s="1"/>
  <c r="F894" i="11"/>
  <c r="G894" i="11" s="1"/>
  <c r="D2386" i="11"/>
  <c r="E2386" i="11" s="1"/>
  <c r="F20" i="11"/>
  <c r="G20" i="11" s="1"/>
  <c r="F2449" i="11"/>
  <c r="G2449" i="11" s="1"/>
  <c r="F2405" i="11"/>
  <c r="G2405" i="11" s="1"/>
  <c r="F12" i="11"/>
  <c r="G12" i="11" s="1"/>
  <c r="D13" i="11"/>
  <c r="E13" i="11" s="1"/>
  <c r="D5" i="11"/>
  <c r="E5" i="11" s="1"/>
  <c r="F4" i="11"/>
  <c r="G4" i="11" s="1"/>
  <c r="D2470" i="11"/>
  <c r="E2470" i="11" s="1"/>
  <c r="F2469" i="11"/>
  <c r="D2446" i="11"/>
  <c r="E2446" i="11" s="1"/>
  <c r="F2445" i="11"/>
  <c r="G2445" i="11" s="1"/>
  <c r="F2433" i="11"/>
  <c r="G2433" i="11" s="1"/>
  <c r="D2434" i="11"/>
  <c r="E2434" i="11" s="1"/>
  <c r="F2429" i="11"/>
  <c r="D2430" i="11"/>
  <c r="E2430" i="11" s="1"/>
  <c r="F2409" i="11"/>
  <c r="G2409" i="11" s="1"/>
  <c r="D2410" i="11"/>
  <c r="E2410" i="11" s="1"/>
  <c r="D2402" i="11"/>
  <c r="E2402" i="11" s="1"/>
  <c r="F2401" i="11"/>
  <c r="G2401" i="11" s="1"/>
  <c r="F2381" i="11"/>
  <c r="D2382" i="11"/>
  <c r="E2382" i="11" s="1"/>
  <c r="D2378" i="11"/>
  <c r="E2378" i="11" s="1"/>
  <c r="F2377" i="11"/>
  <c r="G2377" i="11" s="1"/>
  <c r="F2361" i="11"/>
  <c r="G2361" i="11" s="1"/>
  <c r="D2362" i="11"/>
  <c r="E2362" i="11" s="1"/>
  <c r="F2357" i="11"/>
  <c r="G2357" i="11" s="1"/>
  <c r="D2358" i="11"/>
  <c r="E2358" i="11" s="1"/>
  <c r="F2349" i="11"/>
  <c r="G2349" i="11" s="1"/>
  <c r="D2350" i="11"/>
  <c r="E2350" i="11" s="1"/>
  <c r="F2329" i="11"/>
  <c r="G2329" i="11" s="1"/>
  <c r="D2330" i="11"/>
  <c r="E2330" i="11" s="1"/>
  <c r="F2321" i="11"/>
  <c r="G2321" i="11" s="1"/>
  <c r="D2322" i="11"/>
  <c r="E2322" i="11" s="1"/>
  <c r="D2318" i="11"/>
  <c r="E2318" i="11" s="1"/>
  <c r="F2317" i="11"/>
  <c r="G2317" i="11" s="1"/>
  <c r="D2314" i="11"/>
  <c r="E2314" i="11" s="1"/>
  <c r="F2313" i="11"/>
  <c r="G2313" i="11" s="1"/>
  <c r="F2293" i="11"/>
  <c r="G2293" i="11" s="1"/>
  <c r="D2294" i="11"/>
  <c r="E2294" i="11" s="1"/>
  <c r="D2290" i="11"/>
  <c r="E2290" i="11" s="1"/>
  <c r="F2289" i="11"/>
  <c r="G2289" i="11" s="1"/>
  <c r="F2285" i="11"/>
  <c r="G2285" i="11" s="1"/>
  <c r="D2286" i="11"/>
  <c r="E2286" i="11" s="1"/>
  <c r="F2281" i="11"/>
  <c r="G2281" i="11" s="1"/>
  <c r="D2282" i="11"/>
  <c r="E2282" i="11" s="1"/>
  <c r="F2273" i="11"/>
  <c r="G2273" i="11" s="1"/>
  <c r="D2274" i="11"/>
  <c r="E2274" i="11" s="1"/>
  <c r="F2265" i="11"/>
  <c r="G2265" i="11" s="1"/>
  <c r="D2266" i="11"/>
  <c r="E2266" i="11" s="1"/>
  <c r="F2253" i="11"/>
  <c r="G2253" i="11" s="1"/>
  <c r="D2254" i="11"/>
  <c r="E2254" i="11" s="1"/>
  <c r="D2250" i="11"/>
  <c r="E2250" i="11" s="1"/>
  <c r="F2249" i="11"/>
  <c r="G2249" i="11" s="1"/>
  <c r="F2241" i="11"/>
  <c r="G2241" i="11" s="1"/>
  <c r="D2242" i="11"/>
  <c r="E2242" i="11" s="1"/>
  <c r="D2234" i="11"/>
  <c r="E2234" i="11" s="1"/>
  <c r="F2233" i="11"/>
  <c r="G2233" i="11" s="1"/>
  <c r="F2225" i="11"/>
  <c r="G2225" i="11" s="1"/>
  <c r="D2226" i="11"/>
  <c r="E2226" i="11" s="1"/>
  <c r="D2222" i="11"/>
  <c r="E2222" i="11" s="1"/>
  <c r="F2221" i="11"/>
  <c r="G2221" i="11" s="1"/>
  <c r="F2209" i="11"/>
  <c r="G2209" i="11" s="1"/>
  <c r="D2210" i="11"/>
  <c r="E2210" i="11" s="1"/>
  <c r="D2206" i="11"/>
  <c r="E2206" i="11" s="1"/>
  <c r="F2205" i="11"/>
  <c r="G2205" i="11" s="1"/>
  <c r="F2193" i="11"/>
  <c r="G2193" i="11" s="1"/>
  <c r="D2194" i="11"/>
  <c r="E2194" i="11" s="1"/>
  <c r="D2190" i="11"/>
  <c r="E2190" i="11" s="1"/>
  <c r="F2189" i="11"/>
  <c r="G2189" i="11" s="1"/>
  <c r="F2181" i="11"/>
  <c r="G2181" i="11" s="1"/>
  <c r="D2182" i="11"/>
  <c r="E2182" i="11" s="1"/>
  <c r="D2178" i="11"/>
  <c r="E2178" i="11" s="1"/>
  <c r="F2177" i="11"/>
  <c r="G2177" i="11" s="1"/>
  <c r="F2169" i="11"/>
  <c r="G2169" i="11" s="1"/>
  <c r="D2170" i="11"/>
  <c r="E2170" i="11" s="1"/>
  <c r="D2162" i="11"/>
  <c r="E2162" i="11" s="1"/>
  <c r="F2161" i="11"/>
  <c r="G2161" i="11" s="1"/>
  <c r="F2153" i="11"/>
  <c r="G2153" i="11" s="1"/>
  <c r="D2154" i="11"/>
  <c r="E2154" i="11" s="1"/>
  <c r="D2150" i="11"/>
  <c r="E2150" i="11" s="1"/>
  <c r="F2149" i="11"/>
  <c r="G2149" i="11" s="1"/>
  <c r="F2141" i="11"/>
  <c r="G2141" i="11" s="1"/>
  <c r="D2142" i="11"/>
  <c r="E2142" i="11" s="1"/>
  <c r="D2134" i="11"/>
  <c r="E2134" i="11" s="1"/>
  <c r="F2133" i="11"/>
  <c r="G2133" i="11" s="1"/>
  <c r="F2125" i="11"/>
  <c r="G2125" i="11" s="1"/>
  <c r="D2126" i="11"/>
  <c r="E2126" i="11" s="1"/>
  <c r="D2118" i="11"/>
  <c r="E2118" i="11" s="1"/>
  <c r="F2117" i="11"/>
  <c r="G2117" i="11" s="1"/>
  <c r="F2109" i="11"/>
  <c r="G2109" i="11" s="1"/>
  <c r="D2110" i="11"/>
  <c r="E2110" i="11" s="1"/>
  <c r="D2106" i="11"/>
  <c r="E2106" i="11" s="1"/>
  <c r="F2105" i="11"/>
  <c r="G2105" i="11" s="1"/>
  <c r="F2097" i="11"/>
  <c r="G2097" i="11" s="1"/>
  <c r="D2098" i="11"/>
  <c r="E2098" i="11" s="1"/>
  <c r="D2090" i="11"/>
  <c r="E2090" i="11" s="1"/>
  <c r="F2089" i="11"/>
  <c r="G2089" i="11" s="1"/>
  <c r="F2081" i="11"/>
  <c r="G2081" i="11" s="1"/>
  <c r="D2082" i="11"/>
  <c r="E2082" i="11" s="1"/>
  <c r="D2078" i="11"/>
  <c r="E2078" i="11" s="1"/>
  <c r="F2077" i="11"/>
  <c r="G2077" i="11" s="1"/>
  <c r="F2065" i="11"/>
  <c r="G2065" i="11" s="1"/>
  <c r="D2066" i="11"/>
  <c r="E2066" i="11" s="1"/>
  <c r="D2062" i="11"/>
  <c r="E2062" i="11" s="1"/>
  <c r="F2061" i="11"/>
  <c r="G2061" i="11" s="1"/>
  <c r="F2049" i="11"/>
  <c r="G2049" i="11" s="1"/>
  <c r="D2050" i="11"/>
  <c r="E2050" i="11" s="1"/>
  <c r="D2046" i="11"/>
  <c r="E2046" i="11" s="1"/>
  <c r="F2045" i="11"/>
  <c r="G2045" i="11" s="1"/>
  <c r="F2037" i="11"/>
  <c r="G2037" i="11" s="1"/>
  <c r="D2038" i="11"/>
  <c r="E2038" i="11" s="1"/>
  <c r="D2030" i="11"/>
  <c r="E2030" i="11" s="1"/>
  <c r="F2029" i="11"/>
  <c r="G2029" i="11" s="1"/>
  <c r="F2021" i="11"/>
  <c r="G2021" i="11" s="1"/>
  <c r="D2022" i="11"/>
  <c r="E2022" i="11" s="1"/>
  <c r="D2018" i="11"/>
  <c r="E2018" i="11" s="1"/>
  <c r="F2017" i="11"/>
  <c r="G2017" i="11" s="1"/>
  <c r="D2002" i="11"/>
  <c r="E2002" i="11" s="1"/>
  <c r="F2001" i="11"/>
  <c r="G2001" i="11" s="1"/>
  <c r="F1993" i="11"/>
  <c r="G1993" i="11" s="1"/>
  <c r="D1994" i="11"/>
  <c r="E1994" i="11" s="1"/>
  <c r="D1990" i="11"/>
  <c r="E1990" i="11" s="1"/>
  <c r="F1989" i="11"/>
  <c r="G1989" i="11" s="1"/>
  <c r="D1978" i="11"/>
  <c r="E1978" i="11" s="1"/>
  <c r="F1977" i="11"/>
  <c r="G1977" i="11" s="1"/>
  <c r="F1965" i="11"/>
  <c r="G1965" i="11" s="1"/>
  <c r="D1966" i="11"/>
  <c r="E1966" i="11" s="1"/>
  <c r="D1962" i="11"/>
  <c r="E1962" i="11" s="1"/>
  <c r="F1961" i="11"/>
  <c r="G1961" i="11" s="1"/>
  <c r="F1953" i="11"/>
  <c r="G1953" i="11" s="1"/>
  <c r="D1954" i="11"/>
  <c r="E1954" i="11" s="1"/>
  <c r="F1937" i="11"/>
  <c r="G1937" i="11" s="1"/>
  <c r="D1938" i="11"/>
  <c r="E1938" i="11" s="1"/>
  <c r="D1934" i="11"/>
  <c r="E1934" i="11" s="1"/>
  <c r="F1933" i="11"/>
  <c r="G1933" i="11" s="1"/>
  <c r="F1925" i="11"/>
  <c r="G1925" i="11" s="1"/>
  <c r="D1926" i="11"/>
  <c r="E1926" i="11" s="1"/>
  <c r="D1922" i="11"/>
  <c r="E1922" i="11" s="1"/>
  <c r="F1921" i="11"/>
  <c r="G1921" i="11" s="1"/>
  <c r="F1909" i="11"/>
  <c r="G1909" i="11" s="1"/>
  <c r="D1910" i="11"/>
  <c r="E1910" i="11" s="1"/>
  <c r="D1906" i="11"/>
  <c r="E1906" i="11" s="1"/>
  <c r="F1905" i="11"/>
  <c r="G1905" i="11" s="1"/>
  <c r="F1893" i="11"/>
  <c r="G1893" i="11" s="1"/>
  <c r="D1894" i="11"/>
  <c r="E1894" i="11" s="1"/>
  <c r="D1890" i="11"/>
  <c r="E1890" i="11" s="1"/>
  <c r="F1889" i="11"/>
  <c r="G1889" i="11" s="1"/>
  <c r="F1881" i="11"/>
  <c r="G1881" i="11" s="1"/>
  <c r="D1882" i="11"/>
  <c r="E1882" i="11" s="1"/>
  <c r="D1878" i="11"/>
  <c r="E1878" i="11" s="1"/>
  <c r="F1877" i="11"/>
  <c r="G1877" i="11" s="1"/>
  <c r="F1869" i="11"/>
  <c r="G1869" i="11" s="1"/>
  <c r="D1870" i="11"/>
  <c r="E1870" i="11" s="1"/>
  <c r="D1862" i="11"/>
  <c r="E1862" i="11" s="1"/>
  <c r="F1861" i="11"/>
  <c r="G1861" i="11" s="1"/>
  <c r="F1853" i="11"/>
  <c r="G1853" i="11" s="1"/>
  <c r="D1854" i="11"/>
  <c r="E1854" i="11" s="1"/>
  <c r="D1850" i="11"/>
  <c r="E1850" i="11" s="1"/>
  <c r="F1849" i="11"/>
  <c r="G1849" i="11" s="1"/>
  <c r="F1837" i="11"/>
  <c r="G1837" i="11" s="1"/>
  <c r="D1838" i="11"/>
  <c r="E1838" i="11" s="1"/>
  <c r="D1834" i="11"/>
  <c r="E1834" i="11" s="1"/>
  <c r="F1833" i="11"/>
  <c r="G1833" i="11" s="1"/>
  <c r="F1825" i="11"/>
  <c r="G1825" i="11" s="1"/>
  <c r="D1826" i="11"/>
  <c r="E1826" i="11" s="1"/>
  <c r="F1809" i="11"/>
  <c r="G1809" i="11" s="1"/>
  <c r="D1810" i="11"/>
  <c r="E1810" i="11" s="1"/>
  <c r="D1806" i="11"/>
  <c r="E1806" i="11" s="1"/>
  <c r="F1805" i="11"/>
  <c r="G1805" i="11" s="1"/>
  <c r="D1790" i="11"/>
  <c r="E1790" i="11" s="1"/>
  <c r="F1789" i="11"/>
  <c r="G1789" i="11" s="1"/>
  <c r="F1781" i="11"/>
  <c r="G1781" i="11" s="1"/>
  <c r="D1782" i="11"/>
  <c r="E1782" i="11" s="1"/>
  <c r="D1778" i="11"/>
  <c r="E1778" i="11" s="1"/>
  <c r="F1777" i="11"/>
  <c r="G1777" i="11" s="1"/>
  <c r="F1769" i="11"/>
  <c r="G1769" i="11" s="1"/>
  <c r="D1770" i="11"/>
  <c r="E1770" i="11" s="1"/>
  <c r="D1766" i="11"/>
  <c r="E1766" i="11" s="1"/>
  <c r="F1765" i="11"/>
  <c r="G1765" i="11" s="1"/>
  <c r="F1757" i="11"/>
  <c r="G1757" i="11" s="1"/>
  <c r="D1758" i="11"/>
  <c r="E1758" i="11" s="1"/>
  <c r="D1754" i="11"/>
  <c r="E1754" i="11" s="1"/>
  <c r="F1753" i="11"/>
  <c r="G1753" i="11" s="1"/>
  <c r="F1745" i="11"/>
  <c r="G1745" i="11" s="1"/>
  <c r="D1746" i="11"/>
  <c r="E1746" i="11" s="1"/>
  <c r="F1729" i="11"/>
  <c r="G1729" i="11" s="1"/>
  <c r="D1730" i="11"/>
  <c r="E1730" i="11" s="1"/>
  <c r="D1726" i="11"/>
  <c r="E1726" i="11" s="1"/>
  <c r="F1725" i="11"/>
  <c r="G1725" i="11" s="1"/>
  <c r="F1717" i="11"/>
  <c r="G1717" i="11" s="1"/>
  <c r="D1718" i="11"/>
  <c r="E1718" i="11" s="1"/>
  <c r="D1710" i="11"/>
  <c r="E1710" i="11" s="1"/>
  <c r="F1709" i="11"/>
  <c r="G1709" i="11" s="1"/>
  <c r="F1701" i="11"/>
  <c r="G1701" i="11" s="1"/>
  <c r="D1702" i="11"/>
  <c r="E1702" i="11" s="1"/>
  <c r="D1698" i="11"/>
  <c r="E1698" i="11" s="1"/>
  <c r="F1697" i="11"/>
  <c r="G1697" i="11" s="1"/>
  <c r="F1689" i="11"/>
  <c r="G1689" i="11" s="1"/>
  <c r="D1690" i="11"/>
  <c r="E1690" i="11" s="1"/>
  <c r="D1686" i="11"/>
  <c r="E1686" i="11" s="1"/>
  <c r="F1685" i="11"/>
  <c r="G1685" i="11" s="1"/>
  <c r="F1677" i="11"/>
  <c r="G1677" i="11" s="1"/>
  <c r="D1678" i="11"/>
  <c r="E1678" i="11" s="1"/>
  <c r="D1670" i="11"/>
  <c r="E1670" i="11" s="1"/>
  <c r="F1669" i="11"/>
  <c r="G1669" i="11" s="1"/>
  <c r="F1661" i="11"/>
  <c r="G1661" i="11" s="1"/>
  <c r="D1662" i="11"/>
  <c r="E1662" i="11" s="1"/>
  <c r="D1658" i="11"/>
  <c r="E1658" i="11" s="1"/>
  <c r="F1657" i="11"/>
  <c r="G1657" i="11" s="1"/>
  <c r="F1649" i="11"/>
  <c r="G1649" i="11" s="1"/>
  <c r="D1650" i="11"/>
  <c r="E1650" i="11" s="1"/>
  <c r="D1646" i="11"/>
  <c r="E1646" i="11" s="1"/>
  <c r="F1645" i="11"/>
  <c r="G1645" i="11" s="1"/>
  <c r="F1633" i="11"/>
  <c r="G1633" i="11" s="1"/>
  <c r="D1634" i="11"/>
  <c r="E1634" i="11" s="1"/>
  <c r="F1629" i="11"/>
  <c r="G1629" i="11" s="1"/>
  <c r="D1630" i="11"/>
  <c r="E1630" i="11" s="1"/>
  <c r="D1626" i="11"/>
  <c r="E1626" i="11" s="1"/>
  <c r="F1625" i="11"/>
  <c r="G1625" i="11" s="1"/>
  <c r="D1618" i="11"/>
  <c r="E1618" i="11" s="1"/>
  <c r="F1617" i="11"/>
  <c r="G1617" i="11" s="1"/>
  <c r="D1614" i="11"/>
  <c r="E1614" i="11" s="1"/>
  <c r="F1613" i="11"/>
  <c r="G1613" i="11" s="1"/>
  <c r="F1597" i="11"/>
  <c r="G1597" i="11" s="1"/>
  <c r="D1598" i="11"/>
  <c r="E1598" i="11" s="1"/>
  <c r="F1585" i="11"/>
  <c r="G1585" i="11" s="1"/>
  <c r="D1586" i="11"/>
  <c r="E1586" i="11" s="1"/>
  <c r="D1538" i="11"/>
  <c r="E1538" i="11" s="1"/>
  <c r="F1537" i="11"/>
  <c r="G1537" i="11" s="1"/>
  <c r="D1534" i="11"/>
  <c r="E1534" i="11" s="1"/>
  <c r="F1533" i="11"/>
  <c r="G1533" i="11" s="1"/>
  <c r="D1530" i="11"/>
  <c r="E1530" i="11" s="1"/>
  <c r="F1529" i="11"/>
  <c r="G1529" i="11" s="1"/>
  <c r="D1526" i="11"/>
  <c r="E1526" i="11" s="1"/>
  <c r="F1525" i="11"/>
  <c r="G1525" i="11" s="1"/>
  <c r="F1517" i="11"/>
  <c r="G1517" i="11" s="1"/>
  <c r="D1518" i="11"/>
  <c r="E1518" i="11" s="1"/>
  <c r="F1513" i="11"/>
  <c r="G1513" i="11" s="1"/>
  <c r="D1514" i="11"/>
  <c r="E1514" i="11" s="1"/>
  <c r="F1509" i="11"/>
  <c r="G1509" i="11" s="1"/>
  <c r="D1510" i="11"/>
  <c r="E1510" i="11" s="1"/>
  <c r="F1505" i="11"/>
  <c r="G1505" i="11" s="1"/>
  <c r="D1506" i="11"/>
  <c r="E1506" i="11" s="1"/>
  <c r="D1474" i="11"/>
  <c r="E1474" i="11" s="1"/>
  <c r="F1473" i="11"/>
  <c r="G1473" i="11" s="1"/>
  <c r="D1470" i="11"/>
  <c r="E1470" i="11" s="1"/>
  <c r="F1469" i="11"/>
  <c r="G1469" i="11" s="1"/>
  <c r="D1466" i="11"/>
  <c r="E1466" i="11" s="1"/>
  <c r="F1465" i="11"/>
  <c r="G1465" i="11" s="1"/>
  <c r="D1462" i="11"/>
  <c r="E1462" i="11" s="1"/>
  <c r="F1461" i="11"/>
  <c r="G1461" i="11" s="1"/>
  <c r="F1453" i="11"/>
  <c r="G1453" i="11" s="1"/>
  <c r="D1454" i="11"/>
  <c r="E1454" i="11" s="1"/>
  <c r="F1449" i="11"/>
  <c r="G1449" i="11" s="1"/>
  <c r="D1450" i="11"/>
  <c r="E1450" i="11" s="1"/>
  <c r="F1445" i="11"/>
  <c r="G1445" i="11" s="1"/>
  <c r="D1446" i="11"/>
  <c r="E1446" i="11" s="1"/>
  <c r="F1441" i="11"/>
  <c r="G1441" i="11" s="1"/>
  <c r="D1442" i="11"/>
  <c r="E1442" i="11" s="1"/>
  <c r="D1410" i="11"/>
  <c r="E1410" i="11" s="1"/>
  <c r="F1409" i="11"/>
  <c r="G1409" i="11" s="1"/>
  <c r="D1406" i="11"/>
  <c r="E1406" i="11" s="1"/>
  <c r="F1405" i="11"/>
  <c r="G1405" i="11" s="1"/>
  <c r="D1378" i="11"/>
  <c r="E1378" i="11" s="1"/>
  <c r="F1377" i="11"/>
  <c r="G1377" i="11" s="1"/>
  <c r="D1374" i="11"/>
  <c r="E1374" i="11" s="1"/>
  <c r="F1373" i="11"/>
  <c r="G1373" i="11" s="1"/>
  <c r="D1370" i="11"/>
  <c r="E1370" i="11" s="1"/>
  <c r="F1369" i="11"/>
  <c r="G1369" i="11" s="1"/>
  <c r="D1366" i="11"/>
  <c r="E1366" i="11" s="1"/>
  <c r="F1365" i="11"/>
  <c r="G1365" i="11" s="1"/>
  <c r="F1357" i="11"/>
  <c r="G1357" i="11" s="1"/>
  <c r="D1358" i="11"/>
  <c r="E1358" i="11" s="1"/>
  <c r="F1353" i="11"/>
  <c r="G1353" i="11" s="1"/>
  <c r="D1354" i="11"/>
  <c r="E1354" i="11" s="1"/>
  <c r="F1349" i="11"/>
  <c r="G1349" i="11" s="1"/>
  <c r="D1350" i="11"/>
  <c r="E1350" i="11" s="1"/>
  <c r="F1345" i="11"/>
  <c r="D1346" i="11"/>
  <c r="E1346" i="11" s="1"/>
  <c r="D1234" i="11"/>
  <c r="E1234" i="11" s="1"/>
  <c r="F1233" i="11"/>
  <c r="G1233" i="11" s="1"/>
  <c r="D1230" i="11"/>
  <c r="E1230" i="11" s="1"/>
  <c r="F1229" i="11"/>
  <c r="G1229" i="11" s="1"/>
  <c r="D1226" i="11"/>
  <c r="E1226" i="11" s="1"/>
  <c r="F1225" i="11"/>
  <c r="G1225" i="11" s="1"/>
  <c r="D1222" i="11"/>
  <c r="E1222" i="11" s="1"/>
  <c r="F1221" i="11"/>
  <c r="G1221" i="11" s="1"/>
  <c r="F1213" i="11"/>
  <c r="G1213" i="11" s="1"/>
  <c r="D1214" i="11"/>
  <c r="E1214" i="11" s="1"/>
  <c r="F1209" i="11"/>
  <c r="G1209" i="11" s="1"/>
  <c r="D1210" i="11"/>
  <c r="E1210" i="11" s="1"/>
  <c r="F1205" i="11"/>
  <c r="G1205" i="11" s="1"/>
  <c r="D1206" i="11"/>
  <c r="E1206" i="11" s="1"/>
  <c r="F1201" i="11"/>
  <c r="G1201" i="11" s="1"/>
  <c r="D1202" i="11"/>
  <c r="E1202" i="11" s="1"/>
  <c r="D1106" i="11"/>
  <c r="E1106" i="11" s="1"/>
  <c r="F1105" i="11"/>
  <c r="G1105" i="11" s="1"/>
  <c r="D1102" i="11"/>
  <c r="E1102" i="11" s="1"/>
  <c r="F1101" i="11"/>
  <c r="G1101" i="11" s="1"/>
  <c r="D1098" i="11"/>
  <c r="E1098" i="11" s="1"/>
  <c r="F1097" i="11"/>
  <c r="G1097" i="11" s="1"/>
  <c r="D1094" i="11"/>
  <c r="E1094" i="11" s="1"/>
  <c r="F1093" i="11"/>
  <c r="G1093" i="11" s="1"/>
  <c r="F1085" i="11"/>
  <c r="G1085" i="11" s="1"/>
  <c r="D1086" i="11"/>
  <c r="E1086" i="11" s="1"/>
  <c r="F1081" i="11"/>
  <c r="G1081" i="11" s="1"/>
  <c r="D1082" i="11"/>
  <c r="E1082" i="11" s="1"/>
  <c r="F1077" i="11"/>
  <c r="G1077" i="11" s="1"/>
  <c r="D1078" i="11"/>
  <c r="E1078" i="11" s="1"/>
  <c r="F1073" i="11"/>
  <c r="G1073" i="11" s="1"/>
  <c r="D1074" i="11"/>
  <c r="E1074" i="11" s="1"/>
  <c r="F1033" i="11"/>
  <c r="G1033" i="11" s="1"/>
  <c r="D1034" i="11"/>
  <c r="E1034" i="11" s="1"/>
  <c r="F1029" i="11"/>
  <c r="G1029" i="11" s="1"/>
  <c r="D1030" i="11"/>
  <c r="E1030" i="11" s="1"/>
  <c r="D1022" i="11"/>
  <c r="E1022" i="11" s="1"/>
  <c r="F1021" i="11"/>
  <c r="G1021" i="11" s="1"/>
  <c r="F977" i="11"/>
  <c r="G977" i="11" s="1"/>
  <c r="D978" i="11"/>
  <c r="E978" i="11" s="1"/>
  <c r="F945" i="11"/>
  <c r="G945" i="11" s="1"/>
  <c r="D946" i="11"/>
  <c r="E946" i="11" s="1"/>
  <c r="D910" i="11"/>
  <c r="E910" i="11" s="1"/>
  <c r="F909" i="11"/>
  <c r="G909" i="11" s="1"/>
  <c r="F893" i="11"/>
  <c r="G893" i="11" s="1"/>
  <c r="D894" i="11"/>
  <c r="E894" i="11" s="1"/>
  <c r="F877" i="11"/>
  <c r="G877" i="11" s="1"/>
  <c r="D878" i="11"/>
  <c r="E878" i="11" s="1"/>
  <c r="F865" i="11"/>
  <c r="G865" i="11" s="1"/>
  <c r="D866" i="11"/>
  <c r="E866" i="11" s="1"/>
  <c r="D830" i="11"/>
  <c r="E830" i="11" s="1"/>
  <c r="F829" i="11"/>
  <c r="G829" i="11" s="1"/>
  <c r="D822" i="11"/>
  <c r="E822" i="11" s="1"/>
  <c r="F821" i="11"/>
  <c r="G821" i="11" s="1"/>
  <c r="D758" i="11"/>
  <c r="E758" i="11" s="1"/>
  <c r="F757" i="11"/>
  <c r="G757" i="11" s="1"/>
  <c r="D750" i="11"/>
  <c r="E750" i="11" s="1"/>
  <c r="F749" i="11"/>
  <c r="G749" i="11" s="1"/>
  <c r="F741" i="11"/>
  <c r="G741" i="11" s="1"/>
  <c r="D742" i="11"/>
  <c r="E742" i="11" s="1"/>
  <c r="D598" i="11"/>
  <c r="E598" i="11" s="1"/>
  <c r="F597" i="11"/>
  <c r="G597" i="11" s="1"/>
  <c r="D566" i="11"/>
  <c r="E566" i="11" s="1"/>
  <c r="F565" i="11"/>
  <c r="G565" i="11" s="1"/>
  <c r="D546" i="11"/>
  <c r="E546" i="11" s="1"/>
  <c r="F545" i="11"/>
  <c r="G545" i="11" s="1"/>
  <c r="F525" i="11"/>
  <c r="G525" i="11" s="1"/>
  <c r="D526" i="11"/>
  <c r="E526" i="11" s="1"/>
  <c r="F505" i="11"/>
  <c r="G505" i="11" s="1"/>
  <c r="D506" i="11"/>
  <c r="E506" i="11" s="1"/>
  <c r="F485" i="11"/>
  <c r="G485" i="11" s="1"/>
  <c r="D486" i="11"/>
  <c r="E486" i="11" s="1"/>
  <c r="D66" i="11"/>
  <c r="E66" i="11" s="1"/>
  <c r="F65" i="11"/>
  <c r="F61" i="11"/>
  <c r="G61" i="11" s="1"/>
  <c r="D62" i="11"/>
  <c r="E62" i="11" s="1"/>
  <c r="F53" i="11"/>
  <c r="G53" i="11" s="1"/>
  <c r="D54" i="11"/>
  <c r="E54" i="11" s="1"/>
  <c r="D50" i="11"/>
  <c r="E50" i="11" s="1"/>
  <c r="F49" i="11"/>
  <c r="G49" i="11" s="1"/>
  <c r="F37" i="11"/>
  <c r="G37" i="11" s="1"/>
  <c r="D38" i="11"/>
  <c r="E38" i="11" s="1"/>
  <c r="D34" i="11"/>
  <c r="E34" i="11" s="1"/>
  <c r="F33" i="11"/>
  <c r="G33" i="11" s="1"/>
  <c r="F25" i="11"/>
  <c r="G25" i="11" s="1"/>
  <c r="D26" i="11"/>
  <c r="E26" i="11" s="1"/>
  <c r="F2425" i="11"/>
  <c r="G2425" i="11" s="1"/>
  <c r="D16" i="11"/>
  <c r="E16" i="11" s="1"/>
  <c r="F15" i="11"/>
  <c r="G15" i="11" s="1"/>
  <c r="F2464" i="11"/>
  <c r="G2464" i="11" s="1"/>
  <c r="D2465" i="11"/>
  <c r="E2465" i="11" s="1"/>
  <c r="F2392" i="11"/>
  <c r="G2392" i="11" s="1"/>
  <c r="D2393" i="11"/>
  <c r="E2393" i="11" s="1"/>
  <c r="D2333" i="11"/>
  <c r="E2333" i="11" s="1"/>
  <c r="F2332" i="11"/>
  <c r="G2332" i="11" s="1"/>
  <c r="F2148" i="11"/>
  <c r="G2148" i="11" s="1"/>
  <c r="D2149" i="11"/>
  <c r="E2149" i="11" s="1"/>
  <c r="F2116" i="11"/>
  <c r="G2116" i="11" s="1"/>
  <c r="D2117" i="11"/>
  <c r="E2117" i="11" s="1"/>
  <c r="D2101" i="11"/>
  <c r="E2101" i="11" s="1"/>
  <c r="F2100" i="11"/>
  <c r="G2100" i="11" s="1"/>
  <c r="F1932" i="11"/>
  <c r="G1932" i="11" s="1"/>
  <c r="D1933" i="11"/>
  <c r="E1933" i="11" s="1"/>
  <c r="F1876" i="11"/>
  <c r="G1876" i="11" s="1"/>
  <c r="D1877" i="11"/>
  <c r="E1877" i="11" s="1"/>
  <c r="D1829" i="11"/>
  <c r="E1829" i="11" s="1"/>
  <c r="F1828" i="11"/>
  <c r="G1828" i="11" s="1"/>
  <c r="F1816" i="11"/>
  <c r="G1816" i="11" s="1"/>
  <c r="D1817" i="11"/>
  <c r="E1817" i="11" s="1"/>
  <c r="D1749" i="11"/>
  <c r="E1749" i="11" s="1"/>
  <c r="F1748" i="11"/>
  <c r="G1748" i="11" s="1"/>
  <c r="D1721" i="11"/>
  <c r="E1721" i="11" s="1"/>
  <c r="F1720" i="11"/>
  <c r="G1720" i="11" s="1"/>
  <c r="D1705" i="11"/>
  <c r="E1705" i="11" s="1"/>
  <c r="F1704" i="11"/>
  <c r="G1704" i="11" s="1"/>
  <c r="F1620" i="11"/>
  <c r="G1620" i="11" s="1"/>
  <c r="D1621" i="11"/>
  <c r="E1621" i="11" s="1"/>
  <c r="D1605" i="11"/>
  <c r="E1605" i="11" s="1"/>
  <c r="F1604" i="11"/>
  <c r="G1604" i="11" s="1"/>
  <c r="D1597" i="11"/>
  <c r="E1597" i="11" s="1"/>
  <c r="F1596" i="11"/>
  <c r="G1596" i="11" s="1"/>
  <c r="D1577" i="11"/>
  <c r="E1577" i="11" s="1"/>
  <c r="F1576" i="11"/>
  <c r="G1576" i="11" s="1"/>
  <c r="F1568" i="11"/>
  <c r="G1568" i="11" s="1"/>
  <c r="D1569" i="11"/>
  <c r="E1569" i="11" s="1"/>
  <c r="F1552" i="11"/>
  <c r="G1552" i="11" s="1"/>
  <c r="D1553" i="11"/>
  <c r="E1553" i="11" s="1"/>
  <c r="F1548" i="11"/>
  <c r="G1548" i="11" s="1"/>
  <c r="D1549" i="11"/>
  <c r="E1549" i="11" s="1"/>
  <c r="F1540" i="11"/>
  <c r="G1540" i="11" s="1"/>
  <c r="D1541" i="11"/>
  <c r="E1541" i="11" s="1"/>
  <c r="D1505" i="11"/>
  <c r="E1505" i="11" s="1"/>
  <c r="F1504" i="11"/>
  <c r="G1504" i="11" s="1"/>
  <c r="D1501" i="11"/>
  <c r="E1501" i="11" s="1"/>
  <c r="F1500" i="11"/>
  <c r="G1500" i="11" s="1"/>
  <c r="D1493" i="11"/>
  <c r="E1493" i="11" s="1"/>
  <c r="F1492" i="11"/>
  <c r="G1492" i="11" s="1"/>
  <c r="F1476" i="11"/>
  <c r="G1476" i="11" s="1"/>
  <c r="D1477" i="11"/>
  <c r="E1477" i="11" s="1"/>
  <c r="D1429" i="11"/>
  <c r="E1429" i="11" s="1"/>
  <c r="F1428" i="11"/>
  <c r="G1428" i="11" s="1"/>
  <c r="D1401" i="11"/>
  <c r="E1401" i="11" s="1"/>
  <c r="F1400" i="11"/>
  <c r="G1400" i="11" s="1"/>
  <c r="F1388" i="11"/>
  <c r="G1388" i="11" s="1"/>
  <c r="D1389" i="11"/>
  <c r="E1389" i="11" s="1"/>
  <c r="F1384" i="11"/>
  <c r="G1384" i="11" s="1"/>
  <c r="D1385" i="11"/>
  <c r="E1385" i="11" s="1"/>
  <c r="D1261" i="11"/>
  <c r="E1261" i="11" s="1"/>
  <c r="F1260" i="11"/>
  <c r="G1260" i="11" s="1"/>
  <c r="F1244" i="11"/>
  <c r="G1244" i="11" s="1"/>
  <c r="D1245" i="11"/>
  <c r="E1245" i="11" s="1"/>
  <c r="F1240" i="11"/>
  <c r="G1240" i="11" s="1"/>
  <c r="D1241" i="11"/>
  <c r="E1241" i="11" s="1"/>
  <c r="D1137" i="11"/>
  <c r="E1137" i="11" s="1"/>
  <c r="F1136" i="11"/>
  <c r="G1136" i="11" s="1"/>
  <c r="D1129" i="11"/>
  <c r="E1129" i="11" s="1"/>
  <c r="F1128" i="11"/>
  <c r="G1128" i="11" s="1"/>
  <c r="F1112" i="11"/>
  <c r="G1112" i="11" s="1"/>
  <c r="D1113" i="11"/>
  <c r="E1113" i="11" s="1"/>
  <c r="F1004" i="11"/>
  <c r="G1004" i="11" s="1"/>
  <c r="D1005" i="11"/>
  <c r="E1005" i="11" s="1"/>
  <c r="F956" i="11"/>
  <c r="G956" i="11" s="1"/>
  <c r="D957" i="11"/>
  <c r="E957" i="11" s="1"/>
  <c r="F940" i="11"/>
  <c r="G940" i="11" s="1"/>
  <c r="D941" i="11"/>
  <c r="E941" i="11" s="1"/>
  <c r="D905" i="11"/>
  <c r="E905" i="11" s="1"/>
  <c r="F904" i="11"/>
  <c r="G904" i="11" s="1"/>
  <c r="F888" i="11"/>
  <c r="G888" i="11" s="1"/>
  <c r="D889" i="11"/>
  <c r="E889" i="11" s="1"/>
  <c r="D873" i="11"/>
  <c r="E873" i="11" s="1"/>
  <c r="F872" i="11"/>
  <c r="G872" i="11" s="1"/>
  <c r="F836" i="11"/>
  <c r="G836" i="11" s="1"/>
  <c r="D837" i="11"/>
  <c r="E837" i="11" s="1"/>
  <c r="F756" i="11"/>
  <c r="G756" i="11" s="1"/>
  <c r="D757" i="11"/>
  <c r="E757" i="11" s="1"/>
  <c r="F544" i="11"/>
  <c r="G544" i="11" s="1"/>
  <c r="D545" i="11"/>
  <c r="E545" i="11" s="1"/>
  <c r="F400" i="11"/>
  <c r="G400" i="11" s="1"/>
  <c r="D401" i="11"/>
  <c r="E401" i="11" s="1"/>
  <c r="F280" i="11"/>
  <c r="G280" i="11" s="1"/>
  <c r="D281" i="11"/>
  <c r="E281" i="11" s="1"/>
  <c r="F48" i="11"/>
  <c r="G48" i="11" s="1"/>
  <c r="D49" i="11"/>
  <c r="E49" i="11" s="1"/>
  <c r="F44" i="11"/>
  <c r="G44" i="11" s="1"/>
  <c r="D45" i="11"/>
  <c r="E45" i="11" s="1"/>
  <c r="F36" i="11"/>
  <c r="G36" i="11" s="1"/>
  <c r="D37" i="11"/>
  <c r="E37" i="11" s="1"/>
  <c r="F24" i="11"/>
  <c r="G24" i="11" s="1"/>
  <c r="D25" i="11"/>
  <c r="E25" i="11" s="1"/>
  <c r="D57" i="11"/>
  <c r="E57" i="11" s="1"/>
  <c r="F40" i="11"/>
  <c r="G40" i="11" s="1"/>
  <c r="F2456" i="11"/>
  <c r="G2456" i="11" s="1"/>
  <c r="D2373" i="11"/>
  <c r="E2373" i="11" s="1"/>
  <c r="F2328" i="11"/>
  <c r="G2328" i="11" s="1"/>
  <c r="F2286" i="11"/>
  <c r="G2286" i="11" s="1"/>
  <c r="F2276" i="11"/>
  <c r="G2276" i="11" s="1"/>
  <c r="D2261" i="11"/>
  <c r="E2261" i="11" s="1"/>
  <c r="F2244" i="11"/>
  <c r="G2244" i="11" s="1"/>
  <c r="D2231" i="11"/>
  <c r="E2231" i="11" s="1"/>
  <c r="F2144" i="11"/>
  <c r="G2144" i="11" s="1"/>
  <c r="D1945" i="11"/>
  <c r="E1945" i="11" s="1"/>
  <c r="D1861" i="11"/>
  <c r="E1861" i="11" s="1"/>
  <c r="D1697" i="11"/>
  <c r="E1697" i="11" s="1"/>
  <c r="D1669" i="11"/>
  <c r="E1669" i="11" s="1"/>
  <c r="D1641" i="11"/>
  <c r="E1641" i="11" s="1"/>
  <c r="F1556" i="11"/>
  <c r="G1556" i="11" s="1"/>
  <c r="F1496" i="11"/>
  <c r="G1496" i="11" s="1"/>
  <c r="F804" i="11"/>
  <c r="G804" i="11" s="1"/>
  <c r="D55" i="11"/>
  <c r="E55" i="11" s="1"/>
  <c r="D48" i="11"/>
  <c r="E48" i="11" s="1"/>
  <c r="F32" i="11"/>
  <c r="G32" i="11" s="1"/>
  <c r="F23" i="11"/>
  <c r="G23" i="11" s="1"/>
  <c r="D2477" i="11"/>
  <c r="E2477" i="11" s="1"/>
  <c r="D2463" i="11"/>
  <c r="E2463" i="11" s="1"/>
  <c r="F2454" i="11"/>
  <c r="G2454" i="11" s="1"/>
  <c r="D2421" i="11"/>
  <c r="E2421" i="11" s="1"/>
  <c r="F2368" i="11"/>
  <c r="G2368" i="11" s="1"/>
  <c r="D2353" i="11"/>
  <c r="E2353" i="11" s="1"/>
  <c r="F2324" i="11"/>
  <c r="G2324" i="11" s="1"/>
  <c r="F2304" i="11"/>
  <c r="G2304" i="11" s="1"/>
  <c r="F2242" i="11"/>
  <c r="G2242" i="11" s="1"/>
  <c r="D2159" i="11"/>
  <c r="E2159" i="11" s="1"/>
  <c r="D2115" i="11"/>
  <c r="E2115" i="11" s="1"/>
  <c r="D2029" i="11"/>
  <c r="E2029" i="11" s="1"/>
  <c r="F2012" i="11"/>
  <c r="G2012" i="11" s="1"/>
  <c r="F1984" i="11"/>
  <c r="G1984" i="11" s="1"/>
  <c r="D1961" i="11"/>
  <c r="E1961" i="11" s="1"/>
  <c r="D1875" i="11"/>
  <c r="E1875" i="11" s="1"/>
  <c r="F1854" i="11"/>
  <c r="G1854" i="11" s="1"/>
  <c r="D1685" i="11"/>
  <c r="E1685" i="11" s="1"/>
  <c r="D1657" i="11"/>
  <c r="E1657" i="11" s="1"/>
  <c r="D1609" i="11"/>
  <c r="E1609" i="11" s="1"/>
  <c r="D1545" i="11"/>
  <c r="E1545" i="11" s="1"/>
  <c r="D1485" i="11"/>
  <c r="E1485" i="11" s="1"/>
  <c r="D1427" i="11"/>
  <c r="E1427" i="11" s="1"/>
  <c r="F1396" i="11"/>
  <c r="G1396" i="11" s="1"/>
  <c r="F1252" i="11"/>
  <c r="G1252" i="11" s="1"/>
  <c r="D1121" i="11"/>
  <c r="E1121" i="11" s="1"/>
  <c r="F1010" i="11"/>
  <c r="G1010" i="11" s="1"/>
  <c r="D931" i="11"/>
  <c r="E931" i="11" s="1"/>
  <c r="D2417" i="11"/>
  <c r="E2417" i="11" s="1"/>
  <c r="F2416" i="11"/>
  <c r="G2416" i="11" s="1"/>
  <c r="F2288" i="11"/>
  <c r="G2288" i="11" s="1"/>
  <c r="D2289" i="11"/>
  <c r="E2289" i="11" s="1"/>
  <c r="D2173" i="11"/>
  <c r="E2173" i="11" s="1"/>
  <c r="F2172" i="11"/>
  <c r="G2172" i="11" s="1"/>
  <c r="F2160" i="11"/>
  <c r="G2160" i="11" s="1"/>
  <c r="D2161" i="11"/>
  <c r="E2161" i="11" s="1"/>
  <c r="D2129" i="11"/>
  <c r="E2129" i="11" s="1"/>
  <c r="F2128" i="11"/>
  <c r="G2128" i="11" s="1"/>
  <c r="F2088" i="11"/>
  <c r="G2088" i="11" s="1"/>
  <c r="D2089" i="11"/>
  <c r="E2089" i="11" s="1"/>
  <c r="F2056" i="11"/>
  <c r="G2056" i="11" s="1"/>
  <c r="D2057" i="11"/>
  <c r="E2057" i="11" s="1"/>
  <c r="F2044" i="11"/>
  <c r="G2044" i="11" s="1"/>
  <c r="D2045" i="11"/>
  <c r="E2045" i="11" s="1"/>
  <c r="D2025" i="11"/>
  <c r="E2025" i="11" s="1"/>
  <c r="F2024" i="11"/>
  <c r="G2024" i="11" s="1"/>
  <c r="F2000" i="11"/>
  <c r="G2000" i="11" s="1"/>
  <c r="D2001" i="11"/>
  <c r="E2001" i="11" s="1"/>
  <c r="D1957" i="11"/>
  <c r="E1957" i="11" s="1"/>
  <c r="F1956" i="11"/>
  <c r="G1956" i="11" s="1"/>
  <c r="F1900" i="11"/>
  <c r="G1900" i="11" s="1"/>
  <c r="D1901" i="11"/>
  <c r="E1901" i="11" s="1"/>
  <c r="F1888" i="11"/>
  <c r="G1888" i="11" s="1"/>
  <c r="D1889" i="11"/>
  <c r="E1889" i="11" s="1"/>
  <c r="D1857" i="11"/>
  <c r="E1857" i="11" s="1"/>
  <c r="F1856" i="11"/>
  <c r="G1856" i="11" s="1"/>
  <c r="F1788" i="11"/>
  <c r="G1788" i="11" s="1"/>
  <c r="D1789" i="11"/>
  <c r="E1789" i="11" s="1"/>
  <c r="F1776" i="11"/>
  <c r="G1776" i="11" s="1"/>
  <c r="D1777" i="11"/>
  <c r="E1777" i="11" s="1"/>
  <c r="D1681" i="11"/>
  <c r="E1681" i="11" s="1"/>
  <c r="F1680" i="11"/>
  <c r="G1680" i="11" s="1"/>
  <c r="F1592" i="11"/>
  <c r="G1592" i="11" s="1"/>
  <c r="D1593" i="11"/>
  <c r="E1593" i="11" s="1"/>
  <c r="D1585" i="11"/>
  <c r="E1585" i="11" s="1"/>
  <c r="F1584" i="11"/>
  <c r="G1584" i="11" s="1"/>
  <c r="D1581" i="11"/>
  <c r="E1581" i="11" s="1"/>
  <c r="F1580" i="11"/>
  <c r="G1580" i="11" s="1"/>
  <c r="D1573" i="11"/>
  <c r="E1573" i="11" s="1"/>
  <c r="F1572" i="11"/>
  <c r="G1572" i="11" s="1"/>
  <c r="D1561" i="11"/>
  <c r="E1561" i="11" s="1"/>
  <c r="F1560" i="11"/>
  <c r="G1560" i="11" s="1"/>
  <c r="F1488" i="11"/>
  <c r="G1488" i="11" s="1"/>
  <c r="D1489" i="11"/>
  <c r="E1489" i="11" s="1"/>
  <c r="F1480" i="11"/>
  <c r="G1480" i="11" s="1"/>
  <c r="D1481" i="11"/>
  <c r="E1481" i="11" s="1"/>
  <c r="D1441" i="11"/>
  <c r="E1441" i="11" s="1"/>
  <c r="F1440" i="11"/>
  <c r="G1440" i="11" s="1"/>
  <c r="D1433" i="11"/>
  <c r="E1433" i="11" s="1"/>
  <c r="F1432" i="11"/>
  <c r="G1432" i="11" s="1"/>
  <c r="F1420" i="11"/>
  <c r="G1420" i="11" s="1"/>
  <c r="D1421" i="11"/>
  <c r="E1421" i="11" s="1"/>
  <c r="F1416" i="11"/>
  <c r="G1416" i="11" s="1"/>
  <c r="D1417" i="11"/>
  <c r="E1417" i="11" s="1"/>
  <c r="D1265" i="11"/>
  <c r="E1265" i="11" s="1"/>
  <c r="F1264" i="11"/>
  <c r="G1264" i="11" s="1"/>
  <c r="D1257" i="11"/>
  <c r="E1257" i="11" s="1"/>
  <c r="F1256" i="11"/>
  <c r="G1256" i="11" s="1"/>
  <c r="D1133" i="11"/>
  <c r="E1133" i="11" s="1"/>
  <c r="F1132" i="11"/>
  <c r="G1132" i="11" s="1"/>
  <c r="D1125" i="11"/>
  <c r="E1125" i="11" s="1"/>
  <c r="F1124" i="11"/>
  <c r="G1124" i="11" s="1"/>
  <c r="F1116" i="11"/>
  <c r="G1116" i="11" s="1"/>
  <c r="D1117" i="11"/>
  <c r="E1117" i="11" s="1"/>
  <c r="F1108" i="11"/>
  <c r="G1108" i="11" s="1"/>
  <c r="D1109" i="11"/>
  <c r="E1109" i="11" s="1"/>
  <c r="D1017" i="11"/>
  <c r="E1017" i="11" s="1"/>
  <c r="F1016" i="11"/>
  <c r="G1016" i="11" s="1"/>
  <c r="F988" i="11"/>
  <c r="G988" i="11" s="1"/>
  <c r="D989" i="11"/>
  <c r="E989" i="11" s="1"/>
  <c r="F924" i="11"/>
  <c r="G924" i="11" s="1"/>
  <c r="D925" i="11"/>
  <c r="E925" i="11" s="1"/>
  <c r="D921" i="11"/>
  <c r="E921" i="11" s="1"/>
  <c r="F920" i="11"/>
  <c r="G920" i="11" s="1"/>
  <c r="D773" i="11"/>
  <c r="E773" i="11" s="1"/>
  <c r="F772" i="11"/>
  <c r="G772" i="11" s="1"/>
  <c r="D697" i="11"/>
  <c r="E697" i="11" s="1"/>
  <c r="F696" i="11"/>
  <c r="G696" i="11" s="1"/>
  <c r="F612" i="11"/>
  <c r="G612" i="11" s="1"/>
  <c r="D613" i="11"/>
  <c r="E613" i="11" s="1"/>
  <c r="D2475" i="11"/>
  <c r="E2475" i="11" s="1"/>
  <c r="F2474" i="11"/>
  <c r="G2474" i="11" s="1"/>
  <c r="F2442" i="11"/>
  <c r="G2442" i="11" s="1"/>
  <c r="D2443" i="11"/>
  <c r="E2443" i="11" s="1"/>
  <c r="F2370" i="11"/>
  <c r="G2370" i="11" s="1"/>
  <c r="D2371" i="11"/>
  <c r="E2371" i="11" s="1"/>
  <c r="F2246" i="11"/>
  <c r="G2246" i="11" s="1"/>
  <c r="D2247" i="11"/>
  <c r="E2247" i="11" s="1"/>
  <c r="F2186" i="11"/>
  <c r="G2186" i="11" s="1"/>
  <c r="D2187" i="11"/>
  <c r="E2187" i="11" s="1"/>
  <c r="D2143" i="11"/>
  <c r="E2143" i="11" s="1"/>
  <c r="F2142" i="11"/>
  <c r="G2142" i="11" s="1"/>
  <c r="F2130" i="11"/>
  <c r="G2130" i="11" s="1"/>
  <c r="D2131" i="11"/>
  <c r="E2131" i="11" s="1"/>
  <c r="D2111" i="11"/>
  <c r="E2111" i="11" s="1"/>
  <c r="F2110" i="11"/>
  <c r="G2110" i="11" s="1"/>
  <c r="D2099" i="11"/>
  <c r="E2099" i="11" s="1"/>
  <c r="F2098" i="11"/>
  <c r="G2098" i="11" s="1"/>
  <c r="F2086" i="11"/>
  <c r="G2086" i="11" s="1"/>
  <c r="D2087" i="11"/>
  <c r="E2087" i="11" s="1"/>
  <c r="F2042" i="11"/>
  <c r="G2042" i="11" s="1"/>
  <c r="D2043" i="11"/>
  <c r="E2043" i="11" s="1"/>
  <c r="D2023" i="11"/>
  <c r="E2023" i="11" s="1"/>
  <c r="F2022" i="11"/>
  <c r="G2022" i="11" s="1"/>
  <c r="F1998" i="11"/>
  <c r="G1998" i="11" s="1"/>
  <c r="D1999" i="11"/>
  <c r="E1999" i="11" s="1"/>
  <c r="D1955" i="11"/>
  <c r="E1955" i="11" s="1"/>
  <c r="F1954" i="11"/>
  <c r="G1954" i="11" s="1"/>
  <c r="F1930" i="11"/>
  <c r="G1930" i="11" s="1"/>
  <c r="D1931" i="11"/>
  <c r="E1931" i="11" s="1"/>
  <c r="D1871" i="11"/>
  <c r="E1871" i="11" s="1"/>
  <c r="F1870" i="11"/>
  <c r="G1870" i="11" s="1"/>
  <c r="F1858" i="11"/>
  <c r="G1858" i="11" s="1"/>
  <c r="D1859" i="11"/>
  <c r="E1859" i="11" s="1"/>
  <c r="F1830" i="11"/>
  <c r="G1830" i="11" s="1"/>
  <c r="D1831" i="11"/>
  <c r="E1831" i="11" s="1"/>
  <c r="F1786" i="11"/>
  <c r="D1787" i="11"/>
  <c r="E1787" i="11" s="1"/>
  <c r="F1774" i="11"/>
  <c r="G1774" i="11" s="1"/>
  <c r="D1775" i="11"/>
  <c r="E1775" i="11" s="1"/>
  <c r="D1759" i="11"/>
  <c r="E1759" i="11" s="1"/>
  <c r="F1758" i="11"/>
  <c r="G1758" i="11" s="1"/>
  <c r="D1747" i="11"/>
  <c r="E1747" i="11" s="1"/>
  <c r="F1746" i="11"/>
  <c r="G1746" i="11" s="1"/>
  <c r="D1719" i="11"/>
  <c r="E1719" i="11" s="1"/>
  <c r="F1718" i="11"/>
  <c r="G1718" i="11" s="1"/>
  <c r="F1706" i="11"/>
  <c r="G1706" i="11" s="1"/>
  <c r="D1707" i="11"/>
  <c r="E1707" i="11" s="1"/>
  <c r="D1703" i="11"/>
  <c r="E1703" i="11" s="1"/>
  <c r="F1702" i="11"/>
  <c r="G1702" i="11" s="1"/>
  <c r="F1694" i="11"/>
  <c r="G1694" i="11" s="1"/>
  <c r="D1695" i="11"/>
  <c r="E1695" i="11" s="1"/>
  <c r="D1679" i="11"/>
  <c r="E1679" i="11" s="1"/>
  <c r="F1678" i="11"/>
  <c r="G1678" i="11" s="1"/>
  <c r="F1666" i="11"/>
  <c r="G1666" i="11" s="1"/>
  <c r="D1667" i="11"/>
  <c r="E1667" i="11" s="1"/>
  <c r="F1654" i="11"/>
  <c r="G1654" i="11" s="1"/>
  <c r="D1655" i="11"/>
  <c r="E1655" i="11" s="1"/>
  <c r="D1651" i="11"/>
  <c r="E1651" i="11" s="1"/>
  <c r="F1650" i="11"/>
  <c r="G1650" i="11" s="1"/>
  <c r="F1626" i="11"/>
  <c r="G1626" i="11" s="1"/>
  <c r="D1627" i="11"/>
  <c r="E1627" i="11" s="1"/>
  <c r="D1611" i="11"/>
  <c r="E1611" i="11" s="1"/>
  <c r="F1610" i="11"/>
  <c r="G1610" i="11" s="1"/>
  <c r="F1590" i="11"/>
  <c r="D1591" i="11"/>
  <c r="E1591" i="11" s="1"/>
  <c r="D1579" i="11"/>
  <c r="E1579" i="11" s="1"/>
  <c r="F1578" i="11"/>
  <c r="G1578" i="11" s="1"/>
  <c r="F1574" i="11"/>
  <c r="G1574" i="11" s="1"/>
  <c r="D1575" i="11"/>
  <c r="E1575" i="11" s="1"/>
  <c r="F1570" i="11"/>
  <c r="G1570" i="11" s="1"/>
  <c r="D1571" i="11"/>
  <c r="E1571" i="11" s="1"/>
  <c r="D1563" i="11"/>
  <c r="E1563" i="11" s="1"/>
  <c r="F1562" i="11"/>
  <c r="G1562" i="11" s="1"/>
  <c r="F1558" i="11"/>
  <c r="G1558" i="11" s="1"/>
  <c r="D1559" i="11"/>
  <c r="E1559" i="11" s="1"/>
  <c r="F1554" i="11"/>
  <c r="G1554" i="11" s="1"/>
  <c r="D1555" i="11"/>
  <c r="E1555" i="11" s="1"/>
  <c r="D1503" i="11"/>
  <c r="E1503" i="11" s="1"/>
  <c r="F1502" i="11"/>
  <c r="G1502" i="11" s="1"/>
  <c r="D1499" i="11"/>
  <c r="E1499" i="11" s="1"/>
  <c r="F1498" i="11"/>
  <c r="G1498" i="11" s="1"/>
  <c r="F1494" i="11"/>
  <c r="G1494" i="11" s="1"/>
  <c r="D1495" i="11"/>
  <c r="E1495" i="11" s="1"/>
  <c r="F1490" i="11"/>
  <c r="G1490" i="11" s="1"/>
  <c r="D1491" i="11"/>
  <c r="E1491" i="11" s="1"/>
  <c r="D1439" i="11"/>
  <c r="E1439" i="11" s="1"/>
  <c r="F1438" i="11"/>
  <c r="G1438" i="11" s="1"/>
  <c r="F1430" i="11"/>
  <c r="D1431" i="11"/>
  <c r="E1431" i="11" s="1"/>
  <c r="D1343" i="11"/>
  <c r="E1343" i="11" s="1"/>
  <c r="F1342" i="11"/>
  <c r="G1342" i="11" s="1"/>
  <c r="D1339" i="11"/>
  <c r="E1339" i="11" s="1"/>
  <c r="F1338" i="11"/>
  <c r="G1338" i="11" s="1"/>
  <c r="F1314" i="11"/>
  <c r="G1314" i="11" s="1"/>
  <c r="D1315" i="11"/>
  <c r="E1315" i="11" s="1"/>
  <c r="D1199" i="11"/>
  <c r="E1199" i="11" s="1"/>
  <c r="F1198" i="11"/>
  <c r="G1198" i="11" s="1"/>
  <c r="D1195" i="11"/>
  <c r="E1195" i="11" s="1"/>
  <c r="F1194" i="11"/>
  <c r="G1194" i="11" s="1"/>
  <c r="D1071" i="11"/>
  <c r="E1071" i="11" s="1"/>
  <c r="F1070" i="11"/>
  <c r="G1070" i="11" s="1"/>
  <c r="D1067" i="11"/>
  <c r="E1067" i="11" s="1"/>
  <c r="F1066" i="11"/>
  <c r="G1066" i="11" s="1"/>
  <c r="F1062" i="11"/>
  <c r="G1062" i="11" s="1"/>
  <c r="D1063" i="11"/>
  <c r="E1063" i="11" s="1"/>
  <c r="D1035" i="11"/>
  <c r="E1035" i="11" s="1"/>
  <c r="F1034" i="11"/>
  <c r="G1034" i="11" s="1"/>
  <c r="F1026" i="11"/>
  <c r="G1026" i="11" s="1"/>
  <c r="D1027" i="11"/>
  <c r="E1027" i="11" s="1"/>
  <c r="D995" i="11"/>
  <c r="E995" i="11" s="1"/>
  <c r="F994" i="11"/>
  <c r="G994" i="11" s="1"/>
  <c r="F914" i="11"/>
  <c r="G914" i="11" s="1"/>
  <c r="D915" i="11"/>
  <c r="E915" i="11" s="1"/>
  <c r="D859" i="11"/>
  <c r="E859" i="11" s="1"/>
  <c r="F858" i="11"/>
  <c r="G858" i="11" s="1"/>
  <c r="D831" i="11"/>
  <c r="E831" i="11" s="1"/>
  <c r="F830" i="11"/>
  <c r="G830" i="11" s="1"/>
  <c r="D735" i="11"/>
  <c r="E735" i="11" s="1"/>
  <c r="F734" i="11"/>
  <c r="G734" i="11" s="1"/>
  <c r="F726" i="11"/>
  <c r="G726" i="11" s="1"/>
  <c r="D727" i="11"/>
  <c r="E727" i="11" s="1"/>
  <c r="D643" i="11"/>
  <c r="E643" i="11" s="1"/>
  <c r="F642" i="11"/>
  <c r="G642" i="11" s="1"/>
  <c r="D467" i="11"/>
  <c r="E467" i="11" s="1"/>
  <c r="F466" i="11"/>
  <c r="G466" i="11" s="1"/>
  <c r="F446" i="11"/>
  <c r="G446" i="11" s="1"/>
  <c r="D447" i="11"/>
  <c r="E447" i="11" s="1"/>
  <c r="F62" i="11"/>
  <c r="G62" i="11" s="1"/>
  <c r="D63" i="11"/>
  <c r="E63" i="11" s="1"/>
  <c r="D59" i="11"/>
  <c r="E59" i="11" s="1"/>
  <c r="F58" i="11"/>
  <c r="G58" i="11" s="1"/>
  <c r="F68" i="11"/>
  <c r="G68" i="11" s="1"/>
  <c r="F60" i="11"/>
  <c r="F46" i="11"/>
  <c r="G46" i="11" s="1"/>
  <c r="F28" i="11"/>
  <c r="G28" i="11" s="1"/>
  <c r="F7" i="11"/>
  <c r="G7" i="11" s="1"/>
  <c r="D2461" i="11"/>
  <c r="E2461" i="11" s="1"/>
  <c r="D2452" i="11"/>
  <c r="E2452" i="11" s="1"/>
  <c r="F2440" i="11"/>
  <c r="G2440" i="11" s="1"/>
  <c r="D2419" i="11"/>
  <c r="E2419" i="11" s="1"/>
  <c r="D2397" i="11"/>
  <c r="E2397" i="11" s="1"/>
  <c r="F2388" i="11"/>
  <c r="G2388" i="11" s="1"/>
  <c r="F2366" i="11"/>
  <c r="G2366" i="11" s="1"/>
  <c r="F2284" i="11"/>
  <c r="G2284" i="11" s="1"/>
  <c r="D2189" i="11"/>
  <c r="E2189" i="11" s="1"/>
  <c r="F2170" i="11"/>
  <c r="G2170" i="11" s="1"/>
  <c r="D2133" i="11"/>
  <c r="E2133" i="11" s="1"/>
  <c r="F2112" i="11"/>
  <c r="G2112" i="11" s="1"/>
  <c r="D2073" i="11"/>
  <c r="E2073" i="11" s="1"/>
  <c r="D2027" i="11"/>
  <c r="E2027" i="11" s="1"/>
  <c r="D1959" i="11"/>
  <c r="E1959" i="11" s="1"/>
  <c r="D1917" i="11"/>
  <c r="E1917" i="11" s="1"/>
  <c r="F1872" i="11"/>
  <c r="G1872" i="11" s="1"/>
  <c r="D1833" i="11"/>
  <c r="E1833" i="11" s="1"/>
  <c r="F1760" i="11"/>
  <c r="G1760" i="11" s="1"/>
  <c r="D1737" i="11"/>
  <c r="E1737" i="11" s="1"/>
  <c r="D1709" i="11"/>
  <c r="E1709" i="11" s="1"/>
  <c r="D1683" i="11"/>
  <c r="E1683" i="11" s="1"/>
  <c r="F1652" i="11"/>
  <c r="G1652" i="11" s="1"/>
  <c r="F1628" i="11"/>
  <c r="G1628" i="11" s="1"/>
  <c r="D1607" i="11"/>
  <c r="E1607" i="11" s="1"/>
  <c r="F1582" i="11"/>
  <c r="G1582" i="11" s="1"/>
  <c r="D1565" i="11"/>
  <c r="E1565" i="11" s="1"/>
  <c r="D1425" i="11"/>
  <c r="E1425" i="11" s="1"/>
  <c r="D1393" i="11"/>
  <c r="E1393" i="11" s="1"/>
  <c r="D1249" i="11"/>
  <c r="E1249" i="11" s="1"/>
  <c r="H54" i="11"/>
  <c r="F6" i="11"/>
  <c r="G6" i="11" s="1"/>
  <c r="D7" i="11"/>
  <c r="E7" i="11" s="1"/>
  <c r="F2443" i="11"/>
  <c r="G2443" i="11" s="1"/>
  <c r="D2444" i="11"/>
  <c r="E2444" i="11" s="1"/>
  <c r="F2439" i="11"/>
  <c r="G2439" i="11" s="1"/>
  <c r="D2440" i="11"/>
  <c r="E2440" i="11" s="1"/>
  <c r="D2392" i="11"/>
  <c r="E2392" i="11" s="1"/>
  <c r="F2391" i="11"/>
  <c r="G2391" i="11" s="1"/>
  <c r="D2384" i="11"/>
  <c r="E2384" i="11" s="1"/>
  <c r="F2383" i="11"/>
  <c r="G2383" i="11" s="1"/>
  <c r="D2376" i="11"/>
  <c r="E2376" i="11" s="1"/>
  <c r="F2375" i="11"/>
  <c r="G2375" i="11" s="1"/>
  <c r="F2367" i="11"/>
  <c r="G2367" i="11" s="1"/>
  <c r="D2368" i="11"/>
  <c r="E2368" i="11" s="1"/>
  <c r="D2360" i="11"/>
  <c r="E2360" i="11" s="1"/>
  <c r="F2359" i="11"/>
  <c r="G2359" i="11" s="1"/>
  <c r="D2356" i="11"/>
  <c r="E2356" i="11" s="1"/>
  <c r="F2355" i="11"/>
  <c r="G2355" i="11" s="1"/>
  <c r="F2347" i="11"/>
  <c r="G2347" i="11" s="1"/>
  <c r="D2348" i="11"/>
  <c r="E2348" i="11" s="1"/>
  <c r="F2339" i="11"/>
  <c r="G2339" i="11" s="1"/>
  <c r="D2340" i="11"/>
  <c r="E2340" i="11" s="1"/>
  <c r="F2331" i="11"/>
  <c r="G2331" i="11" s="1"/>
  <c r="D2332" i="11"/>
  <c r="E2332" i="11" s="1"/>
  <c r="D2324" i="11"/>
  <c r="E2324" i="11" s="1"/>
  <c r="F2323" i="11"/>
  <c r="G2323" i="11" s="1"/>
  <c r="D2312" i="11"/>
  <c r="E2312" i="11" s="1"/>
  <c r="F2311" i="11"/>
  <c r="G2311" i="11" s="1"/>
  <c r="F2303" i="11"/>
  <c r="G2303" i="11" s="1"/>
  <c r="D2304" i="11"/>
  <c r="E2304" i="11" s="1"/>
  <c r="D2300" i="11"/>
  <c r="E2300" i="11" s="1"/>
  <c r="F2299" i="11"/>
  <c r="G2299" i="11" s="1"/>
  <c r="D2292" i="11"/>
  <c r="E2292" i="11" s="1"/>
  <c r="F2291" i="11"/>
  <c r="G2291" i="11" s="1"/>
  <c r="F2283" i="11"/>
  <c r="G2283" i="11" s="1"/>
  <c r="D2284" i="11"/>
  <c r="E2284" i="11" s="1"/>
  <c r="D2276" i="11"/>
  <c r="E2276" i="11" s="1"/>
  <c r="F2275" i="11"/>
  <c r="G2275" i="11" s="1"/>
  <c r="F2267" i="11"/>
  <c r="G2267" i="11" s="1"/>
  <c r="D2268" i="11"/>
  <c r="E2268" i="11" s="1"/>
  <c r="D2260" i="11"/>
  <c r="E2260" i="11" s="1"/>
  <c r="F2259" i="11"/>
  <c r="G2259" i="11" s="1"/>
  <c r="F2247" i="11"/>
  <c r="G2247" i="11" s="1"/>
  <c r="D2248" i="11"/>
  <c r="E2248" i="11" s="1"/>
  <c r="F2239" i="11"/>
  <c r="G2239" i="11" s="1"/>
  <c r="D2240" i="11"/>
  <c r="E2240" i="11" s="1"/>
  <c r="F2231" i="11"/>
  <c r="G2231" i="11" s="1"/>
  <c r="D2232" i="11"/>
  <c r="E2232" i="11" s="1"/>
  <c r="D2224" i="11"/>
  <c r="E2224" i="11" s="1"/>
  <c r="F2223" i="11"/>
  <c r="G2223" i="11" s="1"/>
  <c r="D2216" i="11"/>
  <c r="E2216" i="11" s="1"/>
  <c r="F2215" i="11"/>
  <c r="G2215" i="11" s="1"/>
  <c r="D2208" i="11"/>
  <c r="E2208" i="11" s="1"/>
  <c r="F2207" i="11"/>
  <c r="G2207" i="11" s="1"/>
  <c r="D2200" i="11"/>
  <c r="E2200" i="11" s="1"/>
  <c r="F2199" i="11"/>
  <c r="G2199" i="11" s="1"/>
  <c r="D2192" i="11"/>
  <c r="E2192" i="11" s="1"/>
  <c r="F2191" i="11"/>
  <c r="G2191" i="11" s="1"/>
  <c r="F2187" i="11"/>
  <c r="G2187" i="11" s="1"/>
  <c r="D2188" i="11"/>
  <c r="E2188" i="11" s="1"/>
  <c r="D2180" i="11"/>
  <c r="E2180" i="11" s="1"/>
  <c r="F2179" i="11"/>
  <c r="G2179" i="11" s="1"/>
  <c r="D2172" i="11"/>
  <c r="E2172" i="11" s="1"/>
  <c r="F2171" i="11"/>
  <c r="G2171" i="11" s="1"/>
  <c r="D2164" i="11"/>
  <c r="E2164" i="11" s="1"/>
  <c r="F2163" i="11"/>
  <c r="G2163" i="11" s="1"/>
  <c r="F2155" i="11"/>
  <c r="G2155" i="11" s="1"/>
  <c r="D2156" i="11"/>
  <c r="E2156" i="11" s="1"/>
  <c r="D2144" i="11"/>
  <c r="E2144" i="11" s="1"/>
  <c r="F2143" i="11"/>
  <c r="G2143" i="11" s="1"/>
  <c r="D2136" i="11"/>
  <c r="E2136" i="11" s="1"/>
  <c r="F2135" i="11"/>
  <c r="G2135" i="11" s="1"/>
  <c r="D2128" i="11"/>
  <c r="E2128" i="11" s="1"/>
  <c r="F2127" i="11"/>
  <c r="G2127" i="11" s="1"/>
  <c r="D2120" i="11"/>
  <c r="E2120" i="11" s="1"/>
  <c r="F2119" i="11"/>
  <c r="G2119" i="11" s="1"/>
  <c r="D2112" i="11"/>
  <c r="E2112" i="11" s="1"/>
  <c r="F2111" i="11"/>
  <c r="G2111" i="11" s="1"/>
  <c r="F2103" i="11"/>
  <c r="G2103" i="11" s="1"/>
  <c r="D2104" i="11"/>
  <c r="E2104" i="11" s="1"/>
  <c r="F2095" i="11"/>
  <c r="G2095" i="11" s="1"/>
  <c r="D2096" i="11"/>
  <c r="E2096" i="11" s="1"/>
  <c r="F2087" i="11"/>
  <c r="G2087" i="11" s="1"/>
  <c r="D2088" i="11"/>
  <c r="E2088" i="11" s="1"/>
  <c r="D2080" i="11"/>
  <c r="E2080" i="11" s="1"/>
  <c r="F2079" i="11"/>
  <c r="G2079" i="11" s="1"/>
  <c r="D2072" i="11"/>
  <c r="E2072" i="11" s="1"/>
  <c r="F2071" i="11"/>
  <c r="G2071" i="11" s="1"/>
  <c r="D2064" i="11"/>
  <c r="E2064" i="11" s="1"/>
  <c r="F2063" i="11"/>
  <c r="G2063" i="11" s="1"/>
  <c r="D2056" i="11"/>
  <c r="E2056" i="11" s="1"/>
  <c r="F2055" i="11"/>
  <c r="G2055" i="11" s="1"/>
  <c r="D2048" i="11"/>
  <c r="E2048" i="11" s="1"/>
  <c r="F2047" i="11"/>
  <c r="G2047" i="11" s="1"/>
  <c r="F2035" i="11"/>
  <c r="G2035" i="11" s="1"/>
  <c r="D2036" i="11"/>
  <c r="E2036" i="11" s="1"/>
  <c r="F2027" i="11"/>
  <c r="G2027" i="11" s="1"/>
  <c r="D2028" i="11"/>
  <c r="D2020" i="11"/>
  <c r="E2020" i="11" s="1"/>
  <c r="F2019" i="11"/>
  <c r="G2019" i="11" s="1"/>
  <c r="D2012" i="11"/>
  <c r="E2012" i="11" s="1"/>
  <c r="F2011" i="11"/>
  <c r="G2011" i="11" s="1"/>
  <c r="D2004" i="11"/>
  <c r="E2004" i="11" s="1"/>
  <c r="F2003" i="11"/>
  <c r="G2003" i="11" s="1"/>
  <c r="D1992" i="11"/>
  <c r="E1992" i="11" s="1"/>
  <c r="F1991" i="11"/>
  <c r="G1991" i="11" s="1"/>
  <c r="D1984" i="11"/>
  <c r="E1984" i="11" s="1"/>
  <c r="F1983" i="11"/>
  <c r="G1983" i="11" s="1"/>
  <c r="F1979" i="11"/>
  <c r="G1979" i="11" s="1"/>
  <c r="D1980" i="11"/>
  <c r="E1980" i="11" s="1"/>
  <c r="D1972" i="11"/>
  <c r="E1972" i="11" s="1"/>
  <c r="F1971" i="11"/>
  <c r="G1971" i="11" s="1"/>
  <c r="D1964" i="11"/>
  <c r="E1964" i="11" s="1"/>
  <c r="F1963" i="11"/>
  <c r="G1963" i="11" s="1"/>
  <c r="D1956" i="11"/>
  <c r="E1956" i="11" s="1"/>
  <c r="F1955" i="11"/>
  <c r="G1955" i="11" s="1"/>
  <c r="D1948" i="11"/>
  <c r="E1948" i="11" s="1"/>
  <c r="F1947" i="11"/>
  <c r="G1947" i="11" s="1"/>
  <c r="D1944" i="11"/>
  <c r="E1944" i="11" s="1"/>
  <c r="F1943" i="11"/>
  <c r="G1943" i="11" s="1"/>
  <c r="D1936" i="11"/>
  <c r="E1936" i="11" s="1"/>
  <c r="F1935" i="11"/>
  <c r="G1935" i="11" s="1"/>
  <c r="D1928" i="11"/>
  <c r="E1928" i="11" s="1"/>
  <c r="F1927" i="11"/>
  <c r="G1927" i="11" s="1"/>
  <c r="F1919" i="11"/>
  <c r="G1919" i="11" s="1"/>
  <c r="D1920" i="11"/>
  <c r="E1920" i="11" s="1"/>
  <c r="F1911" i="11"/>
  <c r="G1911" i="11" s="1"/>
  <c r="D1912" i="11"/>
  <c r="E1912" i="11" s="1"/>
  <c r="D1908" i="11"/>
  <c r="E1908" i="11" s="1"/>
  <c r="F1907" i="11"/>
  <c r="G1907" i="11" s="1"/>
  <c r="D1900" i="11"/>
  <c r="E1900" i="11" s="1"/>
  <c r="F1899" i="11"/>
  <c r="G1899" i="11" s="1"/>
  <c r="F1895" i="11"/>
  <c r="G1895" i="11" s="1"/>
  <c r="D1896" i="11"/>
  <c r="E1896" i="11" s="1"/>
  <c r="F1887" i="11"/>
  <c r="G1887" i="11" s="1"/>
  <c r="D1888" i="11"/>
  <c r="E1888" i="11" s="1"/>
  <c r="F1883" i="11"/>
  <c r="G1883" i="11" s="1"/>
  <c r="D1884" i="11"/>
  <c r="E1884" i="11" s="1"/>
  <c r="F1875" i="11"/>
  <c r="G1875" i="11" s="1"/>
  <c r="D1876" i="11"/>
  <c r="E1876" i="11" s="1"/>
  <c r="F1867" i="11"/>
  <c r="G1867" i="11" s="1"/>
  <c r="D1868" i="11"/>
  <c r="F1859" i="11"/>
  <c r="G1859" i="11" s="1"/>
  <c r="D1860" i="11"/>
  <c r="E1860" i="11" s="1"/>
  <c r="F1847" i="11"/>
  <c r="G1847" i="11" s="1"/>
  <c r="D1848" i="11"/>
  <c r="E1848" i="11" s="1"/>
  <c r="F1839" i="11"/>
  <c r="G1839" i="11" s="1"/>
  <c r="D1840" i="11"/>
  <c r="E1840" i="11" s="1"/>
  <c r="F1831" i="11"/>
  <c r="G1831" i="11" s="1"/>
  <c r="D1832" i="11"/>
  <c r="E1832" i="11" s="1"/>
  <c r="F1823" i="11"/>
  <c r="G1823" i="11" s="1"/>
  <c r="D1824" i="11"/>
  <c r="E1824" i="11" s="1"/>
  <c r="F1811" i="11"/>
  <c r="G1811" i="11" s="1"/>
  <c r="D1812" i="11"/>
  <c r="E1812" i="11" s="1"/>
  <c r="D1808" i="11"/>
  <c r="E1808" i="11" s="1"/>
  <c r="F1807" i="11"/>
  <c r="G1807" i="11" s="1"/>
  <c r="D1800" i="11"/>
  <c r="E1800" i="11" s="1"/>
  <c r="F1799" i="11"/>
  <c r="G1799" i="11" s="1"/>
  <c r="F1795" i="11"/>
  <c r="G1795" i="11" s="1"/>
  <c r="D1796" i="11"/>
  <c r="E1796" i="11" s="1"/>
  <c r="D1792" i="11"/>
  <c r="E1792" i="11" s="1"/>
  <c r="F1791" i="11"/>
  <c r="G1791" i="11" s="1"/>
  <c r="F1783" i="11"/>
  <c r="G1783" i="11" s="1"/>
  <c r="D1784" i="11"/>
  <c r="E1784" i="11" s="1"/>
  <c r="F1775" i="11"/>
  <c r="G1775" i="11" s="1"/>
  <c r="D1776" i="11"/>
  <c r="E1776" i="11" s="1"/>
  <c r="F1767" i="11"/>
  <c r="G1767" i="11" s="1"/>
  <c r="D1768" i="11"/>
  <c r="E1768" i="11" s="1"/>
  <c r="D1760" i="11"/>
  <c r="E1760" i="11" s="1"/>
  <c r="F1759" i="11"/>
  <c r="G1759" i="11" s="1"/>
  <c r="F1751" i="11"/>
  <c r="G1751" i="11" s="1"/>
  <c r="D1752" i="11"/>
  <c r="E1752" i="11" s="1"/>
  <c r="D1740" i="11"/>
  <c r="E1740" i="11" s="1"/>
  <c r="F1739" i="11"/>
  <c r="G1739" i="11" s="1"/>
  <c r="F1731" i="11"/>
  <c r="G1731" i="11" s="1"/>
  <c r="D1732" i="11"/>
  <c r="E1732" i="11" s="1"/>
  <c r="F1723" i="11"/>
  <c r="G1723" i="11" s="1"/>
  <c r="D1724" i="11"/>
  <c r="F1715" i="11"/>
  <c r="G1715" i="11" s="1"/>
  <c r="D1716" i="11"/>
  <c r="E1716" i="11" s="1"/>
  <c r="F1707" i="11"/>
  <c r="G1707" i="11" s="1"/>
  <c r="D1708" i="11"/>
  <c r="E1708" i="11" s="1"/>
  <c r="D1700" i="11"/>
  <c r="E1700" i="11" s="1"/>
  <c r="F1699" i="11"/>
  <c r="G1699" i="11" s="1"/>
  <c r="D1688" i="11"/>
  <c r="E1688" i="11" s="1"/>
  <c r="F1687" i="11"/>
  <c r="G1687" i="11" s="1"/>
  <c r="D1680" i="11"/>
  <c r="E1680" i="11" s="1"/>
  <c r="F1679" i="11"/>
  <c r="G1679" i="11" s="1"/>
  <c r="D1672" i="11"/>
  <c r="E1672" i="11" s="1"/>
  <c r="F1671" i="11"/>
  <c r="G1671" i="11" s="1"/>
  <c r="F1663" i="11"/>
  <c r="G1663" i="11" s="1"/>
  <c r="D1664" i="11"/>
  <c r="E1664" i="11" s="1"/>
  <c r="F1655" i="11"/>
  <c r="G1655" i="11" s="1"/>
  <c r="D1656" i="11"/>
  <c r="D1648" i="11"/>
  <c r="E1648" i="11" s="1"/>
  <c r="F1647" i="11"/>
  <c r="G1647" i="11" s="1"/>
  <c r="F1635" i="11"/>
  <c r="G1635" i="11" s="1"/>
  <c r="D1636" i="11"/>
  <c r="E1636" i="11" s="1"/>
  <c r="F1627" i="11"/>
  <c r="G1627" i="11" s="1"/>
  <c r="D1628" i="11"/>
  <c r="E1628" i="11" s="1"/>
  <c r="D1616" i="11"/>
  <c r="E1616" i="11" s="1"/>
  <c r="F1615" i="11"/>
  <c r="G1615" i="11" s="1"/>
  <c r="F1607" i="11"/>
  <c r="G1607" i="11" s="1"/>
  <c r="D1608" i="11"/>
  <c r="E1608" i="11" s="1"/>
  <c r="F1599" i="11"/>
  <c r="G1599" i="11" s="1"/>
  <c r="D1600" i="11"/>
  <c r="E1600" i="11" s="1"/>
  <c r="F1595" i="11"/>
  <c r="G1595" i="11" s="1"/>
  <c r="D1596" i="11"/>
  <c r="E1596" i="11" s="1"/>
  <c r="F1587" i="11"/>
  <c r="G1587" i="11" s="1"/>
  <c r="D1588" i="11"/>
  <c r="E1588" i="11" s="1"/>
  <c r="F1579" i="11"/>
  <c r="G1579" i="11" s="1"/>
  <c r="D1580" i="11"/>
  <c r="E1580" i="11" s="1"/>
  <c r="F1575" i="11"/>
  <c r="G1575" i="11" s="1"/>
  <c r="D1576" i="11"/>
  <c r="E1576" i="11" s="1"/>
  <c r="F1567" i="11"/>
  <c r="G1567" i="11" s="1"/>
  <c r="D1568" i="11"/>
  <c r="E1568" i="11" s="1"/>
  <c r="F1559" i="11"/>
  <c r="G1559" i="11" s="1"/>
  <c r="D1560" i="11"/>
  <c r="E1560" i="11" s="1"/>
  <c r="F1551" i="11"/>
  <c r="G1551" i="11" s="1"/>
  <c r="D1552" i="11"/>
  <c r="E1552" i="11" s="1"/>
  <c r="F1543" i="11"/>
  <c r="G1543" i="11" s="1"/>
  <c r="D1544" i="11"/>
  <c r="E1544" i="11" s="1"/>
  <c r="D1532" i="11"/>
  <c r="E1532" i="11" s="1"/>
  <c r="F1531" i="11"/>
  <c r="G1531" i="11" s="1"/>
  <c r="F1523" i="11"/>
  <c r="G1523" i="11" s="1"/>
  <c r="D1524" i="11"/>
  <c r="E1524" i="11" s="1"/>
  <c r="F1519" i="11"/>
  <c r="G1519" i="11" s="1"/>
  <c r="D1520" i="11"/>
  <c r="E1520" i="11" s="1"/>
  <c r="F1507" i="11"/>
  <c r="G1507" i="11" s="1"/>
  <c r="D1508" i="11"/>
  <c r="E1508" i="11" s="1"/>
  <c r="F1499" i="11"/>
  <c r="G1499" i="11" s="1"/>
  <c r="D1500" i="11"/>
  <c r="E1500" i="11" s="1"/>
  <c r="F1491" i="11"/>
  <c r="G1491" i="11" s="1"/>
  <c r="D1492" i="11"/>
  <c r="E1492" i="11" s="1"/>
  <c r="F1483" i="11"/>
  <c r="G1483" i="11" s="1"/>
  <c r="D1484" i="11"/>
  <c r="E1484" i="11" s="1"/>
  <c r="D1476" i="11"/>
  <c r="E1476" i="11" s="1"/>
  <c r="F1475" i="11"/>
  <c r="G1475" i="11" s="1"/>
  <c r="D1468" i="11"/>
  <c r="E1468" i="11" s="1"/>
  <c r="F1467" i="11"/>
  <c r="G1467" i="11" s="1"/>
  <c r="F1459" i="11"/>
  <c r="G1459" i="11" s="1"/>
  <c r="D1460" i="11"/>
  <c r="E1460" i="11" s="1"/>
  <c r="F1451" i="11"/>
  <c r="G1451" i="11" s="1"/>
  <c r="D1452" i="11"/>
  <c r="E1452" i="11" s="1"/>
  <c r="D1448" i="11"/>
  <c r="E1448" i="11" s="1"/>
  <c r="F1447" i="11"/>
  <c r="G1447" i="11" s="1"/>
  <c r="F1439" i="11"/>
  <c r="G1439" i="11" s="1"/>
  <c r="D1440" i="11"/>
  <c r="E1440" i="11" s="1"/>
  <c r="F1427" i="11"/>
  <c r="G1427" i="11" s="1"/>
  <c r="D1428" i="11"/>
  <c r="E1428" i="11" s="1"/>
  <c r="F1419" i="11"/>
  <c r="G1419" i="11" s="1"/>
  <c r="D1420" i="11"/>
  <c r="E1420" i="11" s="1"/>
  <c r="F1411" i="11"/>
  <c r="G1411" i="11" s="1"/>
  <c r="D1412" i="11"/>
  <c r="E1412" i="11" s="1"/>
  <c r="D1404" i="11"/>
  <c r="E1404" i="11" s="1"/>
  <c r="F1403" i="11"/>
  <c r="G1403" i="11" s="1"/>
  <c r="F1395" i="11"/>
  <c r="G1395" i="11" s="1"/>
  <c r="D1396" i="11"/>
  <c r="E1396" i="11" s="1"/>
  <c r="F1387" i="11"/>
  <c r="G1387" i="11" s="1"/>
  <c r="D1388" i="11"/>
  <c r="E1388" i="11" s="1"/>
  <c r="D1380" i="11"/>
  <c r="E1380" i="11" s="1"/>
  <c r="F1379" i="11"/>
  <c r="G1379" i="11" s="1"/>
  <c r="D1376" i="11"/>
  <c r="E1376" i="11" s="1"/>
  <c r="F1375" i="11"/>
  <c r="G1375" i="11" s="1"/>
  <c r="F1367" i="11"/>
  <c r="G1367" i="11" s="1"/>
  <c r="D1368" i="11"/>
  <c r="E1368" i="11" s="1"/>
  <c r="F1359" i="11"/>
  <c r="G1359" i="11" s="1"/>
  <c r="D1360" i="11"/>
  <c r="E1360" i="11" s="1"/>
  <c r="F1351" i="11"/>
  <c r="G1351" i="11" s="1"/>
  <c r="D1352" i="11"/>
  <c r="E1352" i="11" s="1"/>
  <c r="F1343" i="11"/>
  <c r="G1343" i="11" s="1"/>
  <c r="D1344" i="11"/>
  <c r="E1344" i="11" s="1"/>
  <c r="F1335" i="11"/>
  <c r="G1335" i="11" s="1"/>
  <c r="D1336" i="11"/>
  <c r="E1336" i="11" s="1"/>
  <c r="F1327" i="11"/>
  <c r="G1327" i="11" s="1"/>
  <c r="D1328" i="11"/>
  <c r="E1328" i="11" s="1"/>
  <c r="D1320" i="11"/>
  <c r="E1320" i="11" s="1"/>
  <c r="F1319" i="11"/>
  <c r="G1319" i="11" s="1"/>
  <c r="F1307" i="11"/>
  <c r="G1307" i="11" s="1"/>
  <c r="D1308" i="11"/>
  <c r="E1308" i="11" s="1"/>
  <c r="D1304" i="11"/>
  <c r="E1304" i="11" s="1"/>
  <c r="F1303" i="11"/>
  <c r="G1303" i="11" s="1"/>
  <c r="D1292" i="11"/>
  <c r="E1292" i="11" s="1"/>
  <c r="F1291" i="11"/>
  <c r="G1291" i="11" s="1"/>
  <c r="F1283" i="11"/>
  <c r="G1283" i="11" s="1"/>
  <c r="D1284" i="11"/>
  <c r="E1284" i="11" s="1"/>
  <c r="F1275" i="11"/>
  <c r="G1275" i="11" s="1"/>
  <c r="D1276" i="11"/>
  <c r="E1276" i="11" s="1"/>
  <c r="F1267" i="11"/>
  <c r="G1267" i="11" s="1"/>
  <c r="D1268" i="11"/>
  <c r="E1268" i="11" s="1"/>
  <c r="F1259" i="11"/>
  <c r="G1259" i="11" s="1"/>
  <c r="D1260" i="11"/>
  <c r="E1260" i="11" s="1"/>
  <c r="F1251" i="11"/>
  <c r="G1251" i="11" s="1"/>
  <c r="D1252" i="11"/>
  <c r="E1252" i="11" s="1"/>
  <c r="F1243" i="11"/>
  <c r="G1243" i="11" s="1"/>
  <c r="D1244" i="11"/>
  <c r="E1244" i="11" s="1"/>
  <c r="D1240" i="11"/>
  <c r="E1240" i="11" s="1"/>
  <c r="F1239" i="11"/>
  <c r="G1239" i="11" s="1"/>
  <c r="D1232" i="11"/>
  <c r="E1232" i="11" s="1"/>
  <c r="F1231" i="11"/>
  <c r="G1231" i="11" s="1"/>
  <c r="D1228" i="11"/>
  <c r="E1228" i="11" s="1"/>
  <c r="F1227" i="11"/>
  <c r="G1227" i="11" s="1"/>
  <c r="F1219" i="11"/>
  <c r="G1219" i="11" s="1"/>
  <c r="D1220" i="11"/>
  <c r="E1220" i="11" s="1"/>
  <c r="F1211" i="11"/>
  <c r="G1211" i="11" s="1"/>
  <c r="D1212" i="11"/>
  <c r="E1212" i="11" s="1"/>
  <c r="F1203" i="11"/>
  <c r="G1203" i="11" s="1"/>
  <c r="D1204" i="11"/>
  <c r="E1204" i="11" s="1"/>
  <c r="F1191" i="11"/>
  <c r="G1191" i="11" s="1"/>
  <c r="D1192" i="11"/>
  <c r="E1192" i="11" s="1"/>
  <c r="F1183" i="11"/>
  <c r="G1183" i="11" s="1"/>
  <c r="D1184" i="11"/>
  <c r="E1184" i="11" s="1"/>
  <c r="F1179" i="11"/>
  <c r="G1179" i="11" s="1"/>
  <c r="D1180" i="11"/>
  <c r="E1180" i="11" s="1"/>
  <c r="D1172" i="11"/>
  <c r="E1172" i="11" s="1"/>
  <c r="F1171" i="11"/>
  <c r="G1171" i="11" s="1"/>
  <c r="D1164" i="11"/>
  <c r="E1164" i="11" s="1"/>
  <c r="F1163" i="11"/>
  <c r="G1163" i="11" s="1"/>
  <c r="F1155" i="11"/>
  <c r="G1155" i="11" s="1"/>
  <c r="D1156" i="11"/>
  <c r="E1156" i="11" s="1"/>
  <c r="F1151" i="11"/>
  <c r="G1151" i="11" s="1"/>
  <c r="D1152" i="11"/>
  <c r="E1152" i="11" s="1"/>
  <c r="F1143" i="11"/>
  <c r="G1143" i="11" s="1"/>
  <c r="D1144" i="11"/>
  <c r="E1144" i="11" s="1"/>
  <c r="F1131" i="11"/>
  <c r="G1131" i="11" s="1"/>
  <c r="D1132" i="11"/>
  <c r="E1132" i="11" s="1"/>
  <c r="F1123" i="11"/>
  <c r="G1123" i="11" s="1"/>
  <c r="D1124" i="11"/>
  <c r="E1124" i="11" s="1"/>
  <c r="F1119" i="11"/>
  <c r="G1119" i="11" s="1"/>
  <c r="D1120" i="11"/>
  <c r="D1112" i="11"/>
  <c r="E1112" i="11" s="1"/>
  <c r="F1111" i="11"/>
  <c r="G1111" i="11" s="1"/>
  <c r="D1100" i="11"/>
  <c r="E1100" i="11" s="1"/>
  <c r="F1099" i="11"/>
  <c r="G1099" i="11" s="1"/>
  <c r="F1091" i="11"/>
  <c r="G1091" i="11" s="1"/>
  <c r="D1092" i="11"/>
  <c r="E1092" i="11" s="1"/>
  <c r="F1083" i="11"/>
  <c r="G1083" i="11" s="1"/>
  <c r="D1084" i="11"/>
  <c r="E1084" i="11" s="1"/>
  <c r="F1075" i="11"/>
  <c r="G1075" i="11" s="1"/>
  <c r="D1076" i="11"/>
  <c r="E1076" i="11" s="1"/>
  <c r="F1067" i="11"/>
  <c r="G1067" i="11" s="1"/>
  <c r="D1068" i="11"/>
  <c r="E1068" i="11" s="1"/>
  <c r="F1059" i="11"/>
  <c r="G1059" i="11" s="1"/>
  <c r="D1060" i="11"/>
  <c r="E1060" i="11" s="1"/>
  <c r="F1051" i="11"/>
  <c r="G1051" i="11" s="1"/>
  <c r="D1052" i="11"/>
  <c r="E1052" i="11" s="1"/>
  <c r="F1043" i="11"/>
  <c r="G1043" i="11" s="1"/>
  <c r="D1044" i="11"/>
  <c r="E1044" i="11" s="1"/>
  <c r="D1032" i="11"/>
  <c r="E1032" i="11" s="1"/>
  <c r="F1031" i="11"/>
  <c r="G1031" i="11" s="1"/>
  <c r="D1024" i="11"/>
  <c r="E1024" i="11" s="1"/>
  <c r="F1023" i="11"/>
  <c r="G1023" i="11" s="1"/>
  <c r="F1015" i="11"/>
  <c r="G1015" i="11" s="1"/>
  <c r="D1016" i="11"/>
  <c r="E1016" i="11" s="1"/>
  <c r="D1004" i="11"/>
  <c r="E1004" i="11" s="1"/>
  <c r="F1003" i="11"/>
  <c r="G1003" i="11" s="1"/>
  <c r="D996" i="11"/>
  <c r="E996" i="11" s="1"/>
  <c r="F995" i="11"/>
  <c r="G995" i="11" s="1"/>
  <c r="F991" i="11"/>
  <c r="G991" i="11" s="1"/>
  <c r="D992" i="11"/>
  <c r="E992" i="11" s="1"/>
  <c r="D984" i="11"/>
  <c r="E984" i="11" s="1"/>
  <c r="F983" i="11"/>
  <c r="G983" i="11" s="1"/>
  <c r="D976" i="11"/>
  <c r="E976" i="11" s="1"/>
  <c r="F975" i="11"/>
  <c r="G975" i="11" s="1"/>
  <c r="D968" i="11"/>
  <c r="E968" i="11" s="1"/>
  <c r="F967" i="11"/>
  <c r="G967" i="11" s="1"/>
  <c r="F959" i="11"/>
  <c r="G959" i="11" s="1"/>
  <c r="D960" i="11"/>
  <c r="E960" i="11" s="1"/>
  <c r="F951" i="11"/>
  <c r="G951" i="11" s="1"/>
  <c r="D952" i="11"/>
  <c r="E952" i="11" s="1"/>
  <c r="D944" i="11"/>
  <c r="E944" i="11" s="1"/>
  <c r="F943" i="11"/>
  <c r="G943" i="11" s="1"/>
  <c r="D936" i="11"/>
  <c r="E936" i="11" s="1"/>
  <c r="F935" i="11"/>
  <c r="G935" i="11" s="1"/>
  <c r="F927" i="11"/>
  <c r="G927" i="11" s="1"/>
  <c r="D928" i="11"/>
  <c r="E928" i="11" s="1"/>
  <c r="D920" i="11"/>
  <c r="E920" i="11" s="1"/>
  <c r="F919" i="11"/>
  <c r="G919" i="11" s="1"/>
  <c r="F911" i="11"/>
  <c r="G911" i="11" s="1"/>
  <c r="D912" i="11"/>
  <c r="E912" i="11" s="1"/>
  <c r="F903" i="11"/>
  <c r="G903" i="11" s="1"/>
  <c r="D904" i="11"/>
  <c r="E904" i="11" s="1"/>
  <c r="F895" i="11"/>
  <c r="D896" i="11"/>
  <c r="E896" i="11" s="1"/>
  <c r="D888" i="11"/>
  <c r="E888" i="11" s="1"/>
  <c r="F887" i="11"/>
  <c r="G887" i="11" s="1"/>
  <c r="D880" i="11"/>
  <c r="E880" i="11" s="1"/>
  <c r="F879" i="11"/>
  <c r="G879" i="11" s="1"/>
  <c r="D872" i="11"/>
  <c r="E872" i="11" s="1"/>
  <c r="F871" i="11"/>
  <c r="G871" i="11" s="1"/>
  <c r="F863" i="11"/>
  <c r="D864" i="11"/>
  <c r="E864" i="11" s="1"/>
  <c r="F855" i="11"/>
  <c r="G855" i="11" s="1"/>
  <c r="D856" i="11"/>
  <c r="E856" i="11" s="1"/>
  <c r="D848" i="11"/>
  <c r="E848" i="11" s="1"/>
  <c r="F847" i="11"/>
  <c r="G847" i="11" s="1"/>
  <c r="F839" i="11"/>
  <c r="G839" i="11" s="1"/>
  <c r="D840" i="11"/>
  <c r="E840" i="11" s="1"/>
  <c r="F827" i="11"/>
  <c r="G827" i="11" s="1"/>
  <c r="D828" i="11"/>
  <c r="E828" i="11" s="1"/>
  <c r="D820" i="11"/>
  <c r="E820" i="11" s="1"/>
  <c r="F819" i="11"/>
  <c r="G819" i="11" s="1"/>
  <c r="F811" i="11"/>
  <c r="G811" i="11" s="1"/>
  <c r="D812" i="11"/>
  <c r="E812" i="11" s="1"/>
  <c r="D804" i="11"/>
  <c r="E804" i="11" s="1"/>
  <c r="F803" i="11"/>
  <c r="G803" i="11" s="1"/>
  <c r="F795" i="11"/>
  <c r="G795" i="11" s="1"/>
  <c r="D796" i="11"/>
  <c r="E796" i="11" s="1"/>
  <c r="D788" i="11"/>
  <c r="E788" i="11" s="1"/>
  <c r="F787" i="11"/>
  <c r="G787" i="11" s="1"/>
  <c r="F779" i="11"/>
  <c r="G779" i="11" s="1"/>
  <c r="D780" i="11"/>
  <c r="E780" i="11" s="1"/>
  <c r="D772" i="11"/>
  <c r="E772" i="11" s="1"/>
  <c r="F771" i="11"/>
  <c r="G771" i="11" s="1"/>
  <c r="F763" i="11"/>
  <c r="G763" i="11" s="1"/>
  <c r="D764" i="11"/>
  <c r="E764" i="11" s="1"/>
  <c r="D756" i="11"/>
  <c r="E756" i="11" s="1"/>
  <c r="F755" i="11"/>
  <c r="G755" i="11" s="1"/>
  <c r="F747" i="11"/>
  <c r="G747" i="11" s="1"/>
  <c r="D748" i="11"/>
  <c r="E748" i="11" s="1"/>
  <c r="D740" i="11"/>
  <c r="E740" i="11" s="1"/>
  <c r="F739" i="11"/>
  <c r="G739" i="11" s="1"/>
  <c r="F731" i="11"/>
  <c r="G731" i="11" s="1"/>
  <c r="D732" i="11"/>
  <c r="E732" i="11" s="1"/>
  <c r="F723" i="11"/>
  <c r="G723" i="11" s="1"/>
  <c r="D724" i="11"/>
  <c r="E724" i="11" s="1"/>
  <c r="F715" i="11"/>
  <c r="G715" i="11" s="1"/>
  <c r="D716" i="11"/>
  <c r="E716" i="11" s="1"/>
  <c r="F707" i="11"/>
  <c r="G707" i="11" s="1"/>
  <c r="D708" i="11"/>
  <c r="E708" i="11" s="1"/>
  <c r="F699" i="11"/>
  <c r="G699" i="11" s="1"/>
  <c r="D700" i="11"/>
  <c r="E700" i="11" s="1"/>
  <c r="F691" i="11"/>
  <c r="G691" i="11" s="1"/>
  <c r="D692" i="11"/>
  <c r="E692" i="11" s="1"/>
  <c r="F683" i="11"/>
  <c r="G683" i="11" s="1"/>
  <c r="D684" i="11"/>
  <c r="E684" i="11" s="1"/>
  <c r="F679" i="11"/>
  <c r="G679" i="11" s="1"/>
  <c r="D680" i="11"/>
  <c r="E680" i="11" s="1"/>
  <c r="F671" i="11"/>
  <c r="G671" i="11" s="1"/>
  <c r="D672" i="11"/>
  <c r="E672" i="11" s="1"/>
  <c r="F663" i="11"/>
  <c r="G663" i="11" s="1"/>
  <c r="D664" i="11"/>
  <c r="E664" i="11" s="1"/>
  <c r="F651" i="11"/>
  <c r="G651" i="11" s="1"/>
  <c r="D652" i="11"/>
  <c r="E652" i="11" s="1"/>
  <c r="F643" i="11"/>
  <c r="G643" i="11" s="1"/>
  <c r="D644" i="11"/>
  <c r="E644" i="11" s="1"/>
  <c r="D636" i="11"/>
  <c r="E636" i="11" s="1"/>
  <c r="F635" i="11"/>
  <c r="G635" i="11" s="1"/>
  <c r="D628" i="11"/>
  <c r="E628" i="11" s="1"/>
  <c r="F627" i="11"/>
  <c r="G627" i="11" s="1"/>
  <c r="F619" i="11"/>
  <c r="G619" i="11" s="1"/>
  <c r="D620" i="11"/>
  <c r="E620" i="11" s="1"/>
  <c r="F611" i="11"/>
  <c r="G611" i="11" s="1"/>
  <c r="D612" i="11"/>
  <c r="E612" i="11" s="1"/>
  <c r="F603" i="11"/>
  <c r="G603" i="11" s="1"/>
  <c r="D604" i="11"/>
  <c r="E604" i="11" s="1"/>
  <c r="D600" i="11"/>
  <c r="E600" i="11" s="1"/>
  <c r="F599" i="11"/>
  <c r="G599" i="11" s="1"/>
  <c r="D592" i="11"/>
  <c r="E592" i="11" s="1"/>
  <c r="F591" i="11"/>
  <c r="G591" i="11" s="1"/>
  <c r="F583" i="11"/>
  <c r="G583" i="11" s="1"/>
  <c r="D584" i="11"/>
  <c r="E584" i="11" s="1"/>
  <c r="F575" i="11"/>
  <c r="G575" i="11" s="1"/>
  <c r="D576" i="11"/>
  <c r="E576" i="11" s="1"/>
  <c r="F571" i="11"/>
  <c r="G571" i="11" s="1"/>
  <c r="D572" i="11"/>
  <c r="E572" i="11" s="1"/>
  <c r="F563" i="11"/>
  <c r="G563" i="11" s="1"/>
  <c r="D564" i="11"/>
  <c r="E564" i="11" s="1"/>
  <c r="F559" i="11"/>
  <c r="G559" i="11" s="1"/>
  <c r="D560" i="11"/>
  <c r="E560" i="11" s="1"/>
  <c r="D552" i="11"/>
  <c r="E552" i="11" s="1"/>
  <c r="F551" i="11"/>
  <c r="G551" i="11" s="1"/>
  <c r="F543" i="11"/>
  <c r="G543" i="11" s="1"/>
  <c r="D544" i="11"/>
  <c r="E544" i="11" s="1"/>
  <c r="D536" i="11"/>
  <c r="E536" i="11" s="1"/>
  <c r="F535" i="11"/>
  <c r="G535" i="11" s="1"/>
  <c r="F527" i="11"/>
  <c r="G527" i="11" s="1"/>
  <c r="D528" i="11"/>
  <c r="E528" i="11" s="1"/>
  <c r="D520" i="11"/>
  <c r="E520" i="11" s="1"/>
  <c r="F519" i="11"/>
  <c r="G519" i="11" s="1"/>
  <c r="F511" i="11"/>
  <c r="G511" i="11" s="1"/>
  <c r="D512" i="11"/>
  <c r="E512" i="11" s="1"/>
  <c r="D504" i="11"/>
  <c r="E504" i="11" s="1"/>
  <c r="F503" i="11"/>
  <c r="G503" i="11" s="1"/>
  <c r="F495" i="11"/>
  <c r="G495" i="11" s="1"/>
  <c r="D496" i="11"/>
  <c r="E496" i="11" s="1"/>
  <c r="D488" i="11"/>
  <c r="E488" i="11" s="1"/>
  <c r="F487" i="11"/>
  <c r="G487" i="11" s="1"/>
  <c r="F479" i="11"/>
  <c r="G479" i="11" s="1"/>
  <c r="D480" i="11"/>
  <c r="E480" i="11" s="1"/>
  <c r="D472" i="11"/>
  <c r="E472" i="11" s="1"/>
  <c r="F471" i="11"/>
  <c r="G471" i="11" s="1"/>
  <c r="F463" i="11"/>
  <c r="G463" i="11" s="1"/>
  <c r="D464" i="11"/>
  <c r="E464" i="11" s="1"/>
  <c r="D456" i="11"/>
  <c r="E456" i="11" s="1"/>
  <c r="F455" i="11"/>
  <c r="G455" i="11" s="1"/>
  <c r="F447" i="11"/>
  <c r="G447" i="11" s="1"/>
  <c r="D448" i="11"/>
  <c r="E448" i="11" s="1"/>
  <c r="D440" i="11"/>
  <c r="E440" i="11" s="1"/>
  <c r="F439" i="11"/>
  <c r="G439" i="11" s="1"/>
  <c r="F431" i="11"/>
  <c r="G431" i="11" s="1"/>
  <c r="D432" i="11"/>
  <c r="E432" i="11" s="1"/>
  <c r="F419" i="11"/>
  <c r="G419" i="11" s="1"/>
  <c r="D420" i="11"/>
  <c r="E420" i="11" s="1"/>
  <c r="F411" i="11"/>
  <c r="G411" i="11" s="1"/>
  <c r="D412" i="11"/>
  <c r="E412" i="11" s="1"/>
  <c r="D404" i="11"/>
  <c r="E404" i="11" s="1"/>
  <c r="F403" i="11"/>
  <c r="G403" i="11" s="1"/>
  <c r="D396" i="11"/>
  <c r="E396" i="11" s="1"/>
  <c r="F395" i="11"/>
  <c r="G395" i="11" s="1"/>
  <c r="D388" i="11"/>
  <c r="E388" i="11" s="1"/>
  <c r="F387" i="11"/>
  <c r="G387" i="11" s="1"/>
  <c r="D380" i="11"/>
  <c r="E380" i="11" s="1"/>
  <c r="F379" i="11"/>
  <c r="G379" i="11" s="1"/>
  <c r="F371" i="11"/>
  <c r="G371" i="11" s="1"/>
  <c r="D372" i="11"/>
  <c r="E372" i="11" s="1"/>
  <c r="F363" i="11"/>
  <c r="G363" i="11" s="1"/>
  <c r="D364" i="11"/>
  <c r="E364" i="11" s="1"/>
  <c r="D360" i="11"/>
  <c r="E360" i="11" s="1"/>
  <c r="F359" i="11"/>
  <c r="G359" i="11" s="1"/>
  <c r="F351" i="11"/>
  <c r="G351" i="11" s="1"/>
  <c r="D352" i="11"/>
  <c r="E352" i="11" s="1"/>
  <c r="D344" i="11"/>
  <c r="E344" i="11" s="1"/>
  <c r="F343" i="11"/>
  <c r="G343" i="11" s="1"/>
  <c r="D336" i="11"/>
  <c r="E336" i="11" s="1"/>
  <c r="F335" i="11"/>
  <c r="G335" i="11" s="1"/>
  <c r="D328" i="11"/>
  <c r="E328" i="11" s="1"/>
  <c r="F327" i="11"/>
  <c r="G327" i="11" s="1"/>
  <c r="F319" i="11"/>
  <c r="G319" i="11" s="1"/>
  <c r="D320" i="11"/>
  <c r="E320" i="11" s="1"/>
  <c r="F311" i="11"/>
  <c r="G311" i="11" s="1"/>
  <c r="D312" i="11"/>
  <c r="E312" i="11" s="1"/>
  <c r="D300" i="11"/>
  <c r="E300" i="11" s="1"/>
  <c r="F299" i="11"/>
  <c r="G299" i="11" s="1"/>
  <c r="F291" i="11"/>
  <c r="G291" i="11" s="1"/>
  <c r="D292" i="11"/>
  <c r="E292" i="11" s="1"/>
  <c r="F283" i="11"/>
  <c r="G283" i="11" s="1"/>
  <c r="D284" i="11"/>
  <c r="E284" i="11" s="1"/>
  <c r="D276" i="11"/>
  <c r="E276" i="11" s="1"/>
  <c r="F275" i="11"/>
  <c r="G275" i="11" s="1"/>
  <c r="F267" i="11"/>
  <c r="G267" i="11" s="1"/>
  <c r="D268" i="11"/>
  <c r="E268" i="11" s="1"/>
  <c r="F259" i="11"/>
  <c r="G259" i="11" s="1"/>
  <c r="D260" i="11"/>
  <c r="E260" i="11" s="1"/>
  <c r="D252" i="11"/>
  <c r="E252" i="11" s="1"/>
  <c r="F251" i="11"/>
  <c r="G251" i="11" s="1"/>
  <c r="F243" i="11"/>
  <c r="G243" i="11" s="1"/>
  <c r="D244" i="11"/>
  <c r="E244" i="11" s="1"/>
  <c r="F235" i="11"/>
  <c r="G235" i="11" s="1"/>
  <c r="D236" i="11"/>
  <c r="E236" i="11" s="1"/>
  <c r="D232" i="11"/>
  <c r="E232" i="11" s="1"/>
  <c r="F231" i="11"/>
  <c r="G231" i="11" s="1"/>
  <c r="F219" i="11"/>
  <c r="G219" i="11" s="1"/>
  <c r="D220" i="11"/>
  <c r="E220" i="11" s="1"/>
  <c r="F211" i="11"/>
  <c r="G211" i="11" s="1"/>
  <c r="D212" i="11"/>
  <c r="E212" i="11" s="1"/>
  <c r="F203" i="11"/>
  <c r="G203" i="11" s="1"/>
  <c r="D204" i="11"/>
  <c r="E204" i="11" s="1"/>
  <c r="F195" i="11"/>
  <c r="G195" i="11" s="1"/>
  <c r="D196" i="11"/>
  <c r="E196" i="11" s="1"/>
  <c r="F191" i="11"/>
  <c r="G191" i="11" s="1"/>
  <c r="D192" i="11"/>
  <c r="E192" i="11" s="1"/>
  <c r="F183" i="11"/>
  <c r="G183" i="11" s="1"/>
  <c r="D184" i="11"/>
  <c r="E184" i="11" s="1"/>
  <c r="F175" i="11"/>
  <c r="G175" i="11" s="1"/>
  <c r="D176" i="11"/>
  <c r="E176" i="11" s="1"/>
  <c r="F167" i="11"/>
  <c r="G167" i="11" s="1"/>
  <c r="D168" i="11"/>
  <c r="E168" i="11" s="1"/>
  <c r="D160" i="11"/>
  <c r="E160" i="11" s="1"/>
  <c r="F159" i="11"/>
  <c r="G159" i="11" s="1"/>
  <c r="F155" i="11"/>
  <c r="G155" i="11" s="1"/>
  <c r="D156" i="11"/>
  <c r="E156" i="11" s="1"/>
  <c r="F147" i="11"/>
  <c r="G147" i="11" s="1"/>
  <c r="D148" i="11"/>
  <c r="E148" i="11" s="1"/>
  <c r="D140" i="11"/>
  <c r="E140" i="11" s="1"/>
  <c r="F139" i="11"/>
  <c r="G139" i="11" s="1"/>
  <c r="D132" i="11"/>
  <c r="E132" i="11" s="1"/>
  <c r="F131" i="11"/>
  <c r="G131" i="11" s="1"/>
  <c r="D124" i="11"/>
  <c r="E124" i="11" s="1"/>
  <c r="F123" i="11"/>
  <c r="G123" i="11" s="1"/>
  <c r="F115" i="11"/>
  <c r="G115" i="11" s="1"/>
  <c r="D116" i="11"/>
  <c r="E116" i="11" s="1"/>
  <c r="F107" i="11"/>
  <c r="G107" i="11" s="1"/>
  <c r="D108" i="11"/>
  <c r="E108" i="11" s="1"/>
  <c r="F103" i="11"/>
  <c r="G103" i="11" s="1"/>
  <c r="D104" i="11"/>
  <c r="E104" i="11" s="1"/>
  <c r="D96" i="11"/>
  <c r="E96" i="11" s="1"/>
  <c r="F95" i="11"/>
  <c r="G95" i="11" s="1"/>
  <c r="D84" i="11"/>
  <c r="E84" i="11" s="1"/>
  <c r="F83" i="11"/>
  <c r="G83" i="11" s="1"/>
  <c r="D80" i="11"/>
  <c r="E80" i="11" s="1"/>
  <c r="F79" i="11"/>
  <c r="G79" i="11" s="1"/>
  <c r="F71" i="11"/>
  <c r="G71" i="11" s="1"/>
  <c r="D72" i="11"/>
  <c r="E72" i="11" s="1"/>
  <c r="F63" i="11"/>
  <c r="G63" i="11" s="1"/>
  <c r="D64" i="11"/>
  <c r="E64" i="11" s="1"/>
  <c r="D52" i="11"/>
  <c r="E52" i="11" s="1"/>
  <c r="F51" i="11"/>
  <c r="F43" i="11"/>
  <c r="G43" i="11" s="1"/>
  <c r="D44" i="11"/>
  <c r="E44" i="11" s="1"/>
  <c r="D40" i="11"/>
  <c r="E40" i="11" s="1"/>
  <c r="F39" i="11"/>
  <c r="G39" i="11" s="1"/>
  <c r="F31" i="11"/>
  <c r="G31" i="11" s="1"/>
  <c r="F2399" i="11"/>
  <c r="G2399" i="11" s="1"/>
  <c r="H47" i="11"/>
  <c r="F59" i="11"/>
  <c r="G59" i="11" s="1"/>
  <c r="D56" i="11"/>
  <c r="E56" i="11" s="1"/>
  <c r="F2467" i="11"/>
  <c r="G2467" i="11" s="1"/>
  <c r="F2423" i="11"/>
  <c r="G2423" i="11" s="1"/>
  <c r="F14" i="11"/>
  <c r="G14" i="11" s="1"/>
  <c r="D15" i="11"/>
  <c r="E15" i="11" s="1"/>
  <c r="F10" i="11"/>
  <c r="G10" i="11" s="1"/>
  <c r="D11" i="11"/>
  <c r="E11" i="11" s="1"/>
  <c r="F22" i="11"/>
  <c r="G22" i="11" s="1"/>
  <c r="D23" i="11"/>
  <c r="E23" i="11" s="1"/>
  <c r="F18" i="11"/>
  <c r="G18" i="11" s="1"/>
  <c r="D19" i="11"/>
  <c r="E19" i="11" s="1"/>
  <c r="F2475" i="11"/>
  <c r="G2475" i="11" s="1"/>
  <c r="D2476" i="11"/>
  <c r="E2476" i="11" s="1"/>
  <c r="F2463" i="11"/>
  <c r="G2463" i="11" s="1"/>
  <c r="D2464" i="11"/>
  <c r="E2464" i="11" s="1"/>
  <c r="D2460" i="11"/>
  <c r="E2460" i="11" s="1"/>
  <c r="F2459" i="11"/>
  <c r="G2459" i="11" s="1"/>
  <c r="D2456" i="11"/>
  <c r="E2456" i="11" s="1"/>
  <c r="F2455" i="11"/>
  <c r="G2455" i="11" s="1"/>
  <c r="D2448" i="11"/>
  <c r="E2448" i="11" s="1"/>
  <c r="F2447" i="11"/>
  <c r="G2447" i="11" s="1"/>
  <c r="D2432" i="11"/>
  <c r="E2432" i="11" s="1"/>
  <c r="F2431" i="11"/>
  <c r="G2431" i="11" s="1"/>
  <c r="D2428" i="11"/>
  <c r="E2428" i="11" s="1"/>
  <c r="F2427" i="11"/>
  <c r="G2427" i="11" s="1"/>
  <c r="F2419" i="11"/>
  <c r="G2419" i="11" s="1"/>
  <c r="D2420" i="11"/>
  <c r="E2420" i="11" s="1"/>
  <c r="D2416" i="11"/>
  <c r="E2416" i="11" s="1"/>
  <c r="F2415" i="11"/>
  <c r="G2415" i="11" s="1"/>
  <c r="D2408" i="11"/>
  <c r="E2408" i="11" s="1"/>
  <c r="F2407" i="11"/>
  <c r="G2407" i="11" s="1"/>
  <c r="D2404" i="11"/>
  <c r="E2404" i="11" s="1"/>
  <c r="F2403" i="11"/>
  <c r="G2403" i="11" s="1"/>
  <c r="F2395" i="11"/>
  <c r="G2395" i="11" s="1"/>
  <c r="D2396" i="11"/>
  <c r="E2396" i="11" s="1"/>
  <c r="D2388" i="11"/>
  <c r="E2388" i="11" s="1"/>
  <c r="F2387" i="11"/>
  <c r="G2387" i="11" s="1"/>
  <c r="D2380" i="11"/>
  <c r="E2380" i="11" s="1"/>
  <c r="F2379" i="11"/>
  <c r="G2379" i="11" s="1"/>
  <c r="F2371" i="11"/>
  <c r="G2371" i="11" s="1"/>
  <c r="D2372" i="11"/>
  <c r="E2372" i="11" s="1"/>
  <c r="F2363" i="11"/>
  <c r="G2363" i="11" s="1"/>
  <c r="D2364" i="11"/>
  <c r="E2364" i="11" s="1"/>
  <c r="D2352" i="11"/>
  <c r="E2352" i="11" s="1"/>
  <c r="F2351" i="11"/>
  <c r="G2351" i="11" s="1"/>
  <c r="F2343" i="11"/>
  <c r="G2343" i="11" s="1"/>
  <c r="D2344" i="11"/>
  <c r="E2344" i="11" s="1"/>
  <c r="F2335" i="11"/>
  <c r="G2335" i="11" s="1"/>
  <c r="D2336" i="11"/>
  <c r="E2336" i="11" s="1"/>
  <c r="D2328" i="11"/>
  <c r="E2328" i="11" s="1"/>
  <c r="F2327" i="11"/>
  <c r="G2327" i="11" s="1"/>
  <c r="D2320" i="11"/>
  <c r="E2320" i="11" s="1"/>
  <c r="F2319" i="11"/>
  <c r="G2319" i="11" s="1"/>
  <c r="F2315" i="11"/>
  <c r="G2315" i="11" s="1"/>
  <c r="D2316" i="11"/>
  <c r="E2316" i="11" s="1"/>
  <c r="D2308" i="11"/>
  <c r="E2308" i="11" s="1"/>
  <c r="F2307" i="11"/>
  <c r="G2307" i="11" s="1"/>
  <c r="D2296" i="11"/>
  <c r="E2296" i="11" s="1"/>
  <c r="F2295" i="11"/>
  <c r="G2295" i="11" s="1"/>
  <c r="F2287" i="11"/>
  <c r="G2287" i="11" s="1"/>
  <c r="D2288" i="11"/>
  <c r="E2288" i="11" s="1"/>
  <c r="D2280" i="11"/>
  <c r="E2280" i="11" s="1"/>
  <c r="F2279" i="11"/>
  <c r="G2279" i="11" s="1"/>
  <c r="F2271" i="11"/>
  <c r="G2271" i="11" s="1"/>
  <c r="D2272" i="11"/>
  <c r="E2272" i="11" s="1"/>
  <c r="D2264" i="11"/>
  <c r="E2264" i="11" s="1"/>
  <c r="F2263" i="11"/>
  <c r="G2263" i="11" s="1"/>
  <c r="F2255" i="11"/>
  <c r="G2255" i="11" s="1"/>
  <c r="D2256" i="11"/>
  <c r="E2256" i="11" s="1"/>
  <c r="D2252" i="11"/>
  <c r="E2252" i="11" s="1"/>
  <c r="F2251" i="11"/>
  <c r="G2251" i="11" s="1"/>
  <c r="D2244" i="11"/>
  <c r="E2244" i="11" s="1"/>
  <c r="F2243" i="11"/>
  <c r="G2243" i="11" s="1"/>
  <c r="D2236" i="11"/>
  <c r="E2236" i="11" s="1"/>
  <c r="F2235" i="11"/>
  <c r="G2235" i="11" s="1"/>
  <c r="F2227" i="11"/>
  <c r="G2227" i="11" s="1"/>
  <c r="D2228" i="11"/>
  <c r="E2228" i="11" s="1"/>
  <c r="F2219" i="11"/>
  <c r="G2219" i="11" s="1"/>
  <c r="D2220" i="11"/>
  <c r="E2220" i="11" s="1"/>
  <c r="F2211" i="11"/>
  <c r="G2211" i="11" s="1"/>
  <c r="D2212" i="11"/>
  <c r="E2212" i="11" s="1"/>
  <c r="F2203" i="11"/>
  <c r="G2203" i="11" s="1"/>
  <c r="D2204" i="11"/>
  <c r="E2204" i="11" s="1"/>
  <c r="F2195" i="11"/>
  <c r="G2195" i="11" s="1"/>
  <c r="D2196" i="11"/>
  <c r="E2196" i="11" s="1"/>
  <c r="F2183" i="11"/>
  <c r="G2183" i="11" s="1"/>
  <c r="D2184" i="11"/>
  <c r="E2184" i="11" s="1"/>
  <c r="F2175" i="11"/>
  <c r="G2175" i="11" s="1"/>
  <c r="D2176" i="11"/>
  <c r="E2176" i="11" s="1"/>
  <c r="F2167" i="11"/>
  <c r="G2167" i="11" s="1"/>
  <c r="D2168" i="11"/>
  <c r="E2168" i="11" s="1"/>
  <c r="F2159" i="11"/>
  <c r="G2159" i="11" s="1"/>
  <c r="D2160" i="11"/>
  <c r="E2160" i="11" s="1"/>
  <c r="D2152" i="11"/>
  <c r="E2152" i="11" s="1"/>
  <c r="F2151" i="11"/>
  <c r="G2151" i="11" s="1"/>
  <c r="F2147" i="11"/>
  <c r="G2147" i="11" s="1"/>
  <c r="D2148" i="11"/>
  <c r="E2148" i="11" s="1"/>
  <c r="F2139" i="11"/>
  <c r="G2139" i="11" s="1"/>
  <c r="D2140" i="11"/>
  <c r="E2140" i="11" s="1"/>
  <c r="F2131" i="11"/>
  <c r="G2131" i="11" s="1"/>
  <c r="D2132" i="11"/>
  <c r="E2132" i="11" s="1"/>
  <c r="F2123" i="11"/>
  <c r="G2123" i="11" s="1"/>
  <c r="D2124" i="11"/>
  <c r="E2124" i="11" s="1"/>
  <c r="F2115" i="11"/>
  <c r="G2115" i="11" s="1"/>
  <c r="D2116" i="11"/>
  <c r="E2116" i="11" s="1"/>
  <c r="F2107" i="11"/>
  <c r="G2107" i="11" s="1"/>
  <c r="D2108" i="11"/>
  <c r="E2108" i="11" s="1"/>
  <c r="D2100" i="11"/>
  <c r="E2100" i="11" s="1"/>
  <c r="F2099" i="11"/>
  <c r="G2099" i="11" s="1"/>
  <c r="D2092" i="11"/>
  <c r="E2092" i="11" s="1"/>
  <c r="F2091" i="11"/>
  <c r="G2091" i="11" s="1"/>
  <c r="D2084" i="11"/>
  <c r="E2084" i="11" s="1"/>
  <c r="F2083" i="11"/>
  <c r="G2083" i="11" s="1"/>
  <c r="F2075" i="11"/>
  <c r="G2075" i="11" s="1"/>
  <c r="D2076" i="11"/>
  <c r="E2076" i="11" s="1"/>
  <c r="F2067" i="11"/>
  <c r="G2067" i="11" s="1"/>
  <c r="D2068" i="11"/>
  <c r="E2068" i="11" s="1"/>
  <c r="F2059" i="11"/>
  <c r="G2059" i="11" s="1"/>
  <c r="D2060" i="11"/>
  <c r="E2060" i="11" s="1"/>
  <c r="F2051" i="11"/>
  <c r="G2051" i="11" s="1"/>
  <c r="D2052" i="11"/>
  <c r="E2052" i="11" s="1"/>
  <c r="F2043" i="11"/>
  <c r="G2043" i="11" s="1"/>
  <c r="D2044" i="11"/>
  <c r="E2044" i="11" s="1"/>
  <c r="D2040" i="11"/>
  <c r="E2040" i="11" s="1"/>
  <c r="F2039" i="11"/>
  <c r="G2039" i="11" s="1"/>
  <c r="D2032" i="11"/>
  <c r="E2032" i="11" s="1"/>
  <c r="F2031" i="11"/>
  <c r="G2031" i="11" s="1"/>
  <c r="D2024" i="11"/>
  <c r="E2024" i="11" s="1"/>
  <c r="F2023" i="11"/>
  <c r="G2023" i="11" s="1"/>
  <c r="F2015" i="11"/>
  <c r="G2015" i="11" s="1"/>
  <c r="D2016" i="11"/>
  <c r="E2016" i="11" s="1"/>
  <c r="F2007" i="11"/>
  <c r="G2007" i="11" s="1"/>
  <c r="D2008" i="11"/>
  <c r="E2008" i="11" s="1"/>
  <c r="F1999" i="11"/>
  <c r="G1999" i="11" s="1"/>
  <c r="D2000" i="11"/>
  <c r="E2000" i="11" s="1"/>
  <c r="F1995" i="11"/>
  <c r="G1995" i="11" s="1"/>
  <c r="D1996" i="11"/>
  <c r="E1996" i="11" s="1"/>
  <c r="F1987" i="11"/>
  <c r="G1987" i="11" s="1"/>
  <c r="D1988" i="11"/>
  <c r="E1988" i="11" s="1"/>
  <c r="F1975" i="11"/>
  <c r="G1975" i="11" s="1"/>
  <c r="D1976" i="11"/>
  <c r="E1976" i="11" s="1"/>
  <c r="F1967" i="11"/>
  <c r="G1967" i="11" s="1"/>
  <c r="D1968" i="11"/>
  <c r="E1968" i="11" s="1"/>
  <c r="F1959" i="11"/>
  <c r="G1959" i="11" s="1"/>
  <c r="D1960" i="11"/>
  <c r="E1960" i="11" s="1"/>
  <c r="F1951" i="11"/>
  <c r="G1951" i="11" s="1"/>
  <c r="D1952" i="11"/>
  <c r="E1952" i="11" s="1"/>
  <c r="F1939" i="11"/>
  <c r="G1939" i="11" s="1"/>
  <c r="D1940" i="11"/>
  <c r="E1940" i="11" s="1"/>
  <c r="F1931" i="11"/>
  <c r="G1931" i="11" s="1"/>
  <c r="D1932" i="11"/>
  <c r="E1932" i="11" s="1"/>
  <c r="F1923" i="11"/>
  <c r="G1923" i="11" s="1"/>
  <c r="D1924" i="11"/>
  <c r="E1924" i="11" s="1"/>
  <c r="D1916" i="11"/>
  <c r="E1916" i="11" s="1"/>
  <c r="F1915" i="11"/>
  <c r="G1915" i="11" s="1"/>
  <c r="F1903" i="11"/>
  <c r="G1903" i="11" s="1"/>
  <c r="D1904" i="11"/>
  <c r="E1904" i="11" s="1"/>
  <c r="D1892" i="11"/>
  <c r="E1892" i="11" s="1"/>
  <c r="F1891" i="11"/>
  <c r="G1891" i="11" s="1"/>
  <c r="D1880" i="11"/>
  <c r="E1880" i="11" s="1"/>
  <c r="F1879" i="11"/>
  <c r="G1879" i="11" s="1"/>
  <c r="D1872" i="11"/>
  <c r="E1872" i="11" s="1"/>
  <c r="F1871" i="11"/>
  <c r="G1871" i="11" s="1"/>
  <c r="D1864" i="11"/>
  <c r="E1864" i="11" s="1"/>
  <c r="F1863" i="11"/>
  <c r="G1863" i="11" s="1"/>
  <c r="D1856" i="11"/>
  <c r="E1856" i="11" s="1"/>
  <c r="F1855" i="11"/>
  <c r="G1855" i="11" s="1"/>
  <c r="F1851" i="11"/>
  <c r="G1851" i="11" s="1"/>
  <c r="D1852" i="11"/>
  <c r="E1852" i="11" s="1"/>
  <c r="D1844" i="11"/>
  <c r="E1844" i="11" s="1"/>
  <c r="F1843" i="11"/>
  <c r="G1843" i="11" s="1"/>
  <c r="D1836" i="11"/>
  <c r="E1836" i="11" s="1"/>
  <c r="F1835" i="11"/>
  <c r="G1835" i="11" s="1"/>
  <c r="D1828" i="11"/>
  <c r="E1828" i="11" s="1"/>
  <c r="F1827" i="11"/>
  <c r="G1827" i="11" s="1"/>
  <c r="D1820" i="11"/>
  <c r="E1820" i="11" s="1"/>
  <c r="F1819" i="11"/>
  <c r="G1819" i="11" s="1"/>
  <c r="D1816" i="11"/>
  <c r="E1816" i="11" s="1"/>
  <c r="F1815" i="11"/>
  <c r="G1815" i="11" s="1"/>
  <c r="F1803" i="11"/>
  <c r="G1803" i="11" s="1"/>
  <c r="D1804" i="11"/>
  <c r="E1804" i="11" s="1"/>
  <c r="F1787" i="11"/>
  <c r="G1787" i="11" s="1"/>
  <c r="D1788" i="11"/>
  <c r="E1788" i="11" s="1"/>
  <c r="D1780" i="11"/>
  <c r="E1780" i="11" s="1"/>
  <c r="F1779" i="11"/>
  <c r="G1779" i="11" s="1"/>
  <c r="D1772" i="11"/>
  <c r="E1772" i="11" s="1"/>
  <c r="F1771" i="11"/>
  <c r="G1771" i="11" s="1"/>
  <c r="F1763" i="11"/>
  <c r="G1763" i="11" s="1"/>
  <c r="D1764" i="11"/>
  <c r="E1764" i="11" s="1"/>
  <c r="F1755" i="11"/>
  <c r="G1755" i="11" s="1"/>
  <c r="D1756" i="11"/>
  <c r="E1756" i="11" s="1"/>
  <c r="D1748" i="11"/>
  <c r="E1748" i="11" s="1"/>
  <c r="F1747" i="11"/>
  <c r="G1747" i="11" s="1"/>
  <c r="F1743" i="11"/>
  <c r="G1743" i="11" s="1"/>
  <c r="D1744" i="11"/>
  <c r="E1744" i="11" s="1"/>
  <c r="D1736" i="11"/>
  <c r="E1736" i="11" s="1"/>
  <c r="F1735" i="11"/>
  <c r="G1735" i="11" s="1"/>
  <c r="D1728" i="11"/>
  <c r="E1728" i="11" s="1"/>
  <c r="F1727" i="11"/>
  <c r="G1727" i="11" s="1"/>
  <c r="D1720" i="11"/>
  <c r="E1720" i="11" s="1"/>
  <c r="F1719" i="11"/>
  <c r="G1719" i="11" s="1"/>
  <c r="D1712" i="11"/>
  <c r="E1712" i="11" s="1"/>
  <c r="F1711" i="11"/>
  <c r="G1711" i="11" s="1"/>
  <c r="D1704" i="11"/>
  <c r="E1704" i="11" s="1"/>
  <c r="F1703" i="11"/>
  <c r="G1703" i="11" s="1"/>
  <c r="F1695" i="11"/>
  <c r="G1695" i="11" s="1"/>
  <c r="D1696" i="11"/>
  <c r="E1696" i="11" s="1"/>
  <c r="F1691" i="11"/>
  <c r="G1691" i="11" s="1"/>
  <c r="D1692" i="11"/>
  <c r="E1692" i="11" s="1"/>
  <c r="F1683" i="11"/>
  <c r="G1683" i="11" s="1"/>
  <c r="D1684" i="11"/>
  <c r="E1684" i="11" s="1"/>
  <c r="F1675" i="11"/>
  <c r="G1675" i="11" s="1"/>
  <c r="D1676" i="11"/>
  <c r="E1676" i="11" s="1"/>
  <c r="F1667" i="11"/>
  <c r="G1667" i="11" s="1"/>
  <c r="D1668" i="11"/>
  <c r="E1668" i="11" s="1"/>
  <c r="D1660" i="11"/>
  <c r="E1660" i="11" s="1"/>
  <c r="F1659" i="11"/>
  <c r="G1659" i="11" s="1"/>
  <c r="D1652" i="11"/>
  <c r="E1652" i="11" s="1"/>
  <c r="F1651" i="11"/>
  <c r="G1651" i="11" s="1"/>
  <c r="F1643" i="11"/>
  <c r="G1643" i="11" s="1"/>
  <c r="D1644" i="11"/>
  <c r="E1644" i="11" s="1"/>
  <c r="D1640" i="11"/>
  <c r="E1640" i="11" s="1"/>
  <c r="F1639" i="11"/>
  <c r="G1639" i="11" s="1"/>
  <c r="D1632" i="11"/>
  <c r="E1632" i="11" s="1"/>
  <c r="F1631" i="11"/>
  <c r="G1631" i="11" s="1"/>
  <c r="D1624" i="11"/>
  <c r="E1624" i="11" s="1"/>
  <c r="F1623" i="11"/>
  <c r="G1623" i="11" s="1"/>
  <c r="F1619" i="11"/>
  <c r="G1619" i="11" s="1"/>
  <c r="D1620" i="11"/>
  <c r="E1620" i="11" s="1"/>
  <c r="D1612" i="11"/>
  <c r="E1612" i="11" s="1"/>
  <c r="F1611" i="11"/>
  <c r="G1611" i="11" s="1"/>
  <c r="D1604" i="11"/>
  <c r="E1604" i="11" s="1"/>
  <c r="F1603" i="11"/>
  <c r="G1603" i="11" s="1"/>
  <c r="F1591" i="11"/>
  <c r="G1591" i="11" s="1"/>
  <c r="D1592" i="11"/>
  <c r="E1592" i="11" s="1"/>
  <c r="F1583" i="11"/>
  <c r="G1583" i="11" s="1"/>
  <c r="D1584" i="11"/>
  <c r="E1584" i="11" s="1"/>
  <c r="F1571" i="11"/>
  <c r="G1571" i="11" s="1"/>
  <c r="D1572" i="11"/>
  <c r="E1572" i="11" s="1"/>
  <c r="D1564" i="11"/>
  <c r="E1564" i="11" s="1"/>
  <c r="F1563" i="11"/>
  <c r="G1563" i="11" s="1"/>
  <c r="F1555" i="11"/>
  <c r="G1555" i="11" s="1"/>
  <c r="D1556" i="11"/>
  <c r="E1556" i="11" s="1"/>
  <c r="F1547" i="11"/>
  <c r="G1547" i="11" s="1"/>
  <c r="D1548" i="11"/>
  <c r="E1548" i="11" s="1"/>
  <c r="F1539" i="11"/>
  <c r="G1539" i="11" s="1"/>
  <c r="D1540" i="11"/>
  <c r="E1540" i="11" s="1"/>
  <c r="D1536" i="11"/>
  <c r="E1536" i="11" s="1"/>
  <c r="F1535" i="11"/>
  <c r="G1535" i="11" s="1"/>
  <c r="F1527" i="11"/>
  <c r="G1527" i="11" s="1"/>
  <c r="D1528" i="11"/>
  <c r="E1528" i="11" s="1"/>
  <c r="F1515" i="11"/>
  <c r="G1515" i="11" s="1"/>
  <c r="D1516" i="11"/>
  <c r="E1516" i="11" s="1"/>
  <c r="F1511" i="11"/>
  <c r="G1511" i="11" s="1"/>
  <c r="D1512" i="11"/>
  <c r="E1512" i="11" s="1"/>
  <c r="F1503" i="11"/>
  <c r="G1503" i="11" s="1"/>
  <c r="D1504" i="11"/>
  <c r="E1504" i="11" s="1"/>
  <c r="F1495" i="11"/>
  <c r="G1495" i="11" s="1"/>
  <c r="D1496" i="11"/>
  <c r="E1496" i="11" s="1"/>
  <c r="F1487" i="11"/>
  <c r="G1487" i="11" s="1"/>
  <c r="D1488" i="11"/>
  <c r="E1488" i="11" s="1"/>
  <c r="F1479" i="11"/>
  <c r="G1479" i="11" s="1"/>
  <c r="D1480" i="11"/>
  <c r="E1480" i="11" s="1"/>
  <c r="D1472" i="11"/>
  <c r="E1472" i="11" s="1"/>
  <c r="F1471" i="11"/>
  <c r="G1471" i="11" s="1"/>
  <c r="F1463" i="11"/>
  <c r="G1463" i="11" s="1"/>
  <c r="D1464" i="11"/>
  <c r="E1464" i="11" s="1"/>
  <c r="F1455" i="11"/>
  <c r="G1455" i="11" s="1"/>
  <c r="D1456" i="11"/>
  <c r="E1456" i="11" s="1"/>
  <c r="F1443" i="11"/>
  <c r="G1443" i="11" s="1"/>
  <c r="D1444" i="11"/>
  <c r="E1444" i="11" s="1"/>
  <c r="F1435" i="11"/>
  <c r="G1435" i="11" s="1"/>
  <c r="D1436" i="11"/>
  <c r="E1436" i="11" s="1"/>
  <c r="F1431" i="11"/>
  <c r="G1431" i="11" s="1"/>
  <c r="D1432" i="11"/>
  <c r="E1432" i="11" s="1"/>
  <c r="F1423" i="11"/>
  <c r="G1423" i="11" s="1"/>
  <c r="D1424" i="11"/>
  <c r="E1424" i="11" s="1"/>
  <c r="F1415" i="11"/>
  <c r="G1415" i="11" s="1"/>
  <c r="D1416" i="11"/>
  <c r="E1416" i="11" s="1"/>
  <c r="D1408" i="11"/>
  <c r="E1408" i="11" s="1"/>
  <c r="F1407" i="11"/>
  <c r="G1407" i="11" s="1"/>
  <c r="F1399" i="11"/>
  <c r="G1399" i="11" s="1"/>
  <c r="D1400" i="11"/>
  <c r="E1400" i="11" s="1"/>
  <c r="F1391" i="11"/>
  <c r="G1391" i="11" s="1"/>
  <c r="D1392" i="11"/>
  <c r="E1392" i="11" s="1"/>
  <c r="D1384" i="11"/>
  <c r="E1384" i="11" s="1"/>
  <c r="F1383" i="11"/>
  <c r="G1383" i="11" s="1"/>
  <c r="D1372" i="11"/>
  <c r="E1372" i="11" s="1"/>
  <c r="F1371" i="11"/>
  <c r="G1371" i="11" s="1"/>
  <c r="F1363" i="11"/>
  <c r="G1363" i="11" s="1"/>
  <c r="D1364" i="11"/>
  <c r="E1364" i="11" s="1"/>
  <c r="F1355" i="11"/>
  <c r="G1355" i="11" s="1"/>
  <c r="D1356" i="11"/>
  <c r="E1356" i="11" s="1"/>
  <c r="F1347" i="11"/>
  <c r="G1347" i="11" s="1"/>
  <c r="D1348" i="11"/>
  <c r="E1348" i="11" s="1"/>
  <c r="F1339" i="11"/>
  <c r="G1339" i="11" s="1"/>
  <c r="D1340" i="11"/>
  <c r="E1340" i="11" s="1"/>
  <c r="F1331" i="11"/>
  <c r="G1331" i="11" s="1"/>
  <c r="D1332" i="11"/>
  <c r="E1332" i="11" s="1"/>
  <c r="F1323" i="11"/>
  <c r="G1323" i="11" s="1"/>
  <c r="D1324" i="11"/>
  <c r="E1324" i="11" s="1"/>
  <c r="F1315" i="11"/>
  <c r="G1315" i="11" s="1"/>
  <c r="D1316" i="11"/>
  <c r="E1316" i="11" s="1"/>
  <c r="F1311" i="11"/>
  <c r="G1311" i="11" s="1"/>
  <c r="D1312" i="11"/>
  <c r="E1312" i="11" s="1"/>
  <c r="D1300" i="11"/>
  <c r="E1300" i="11" s="1"/>
  <c r="F1299" i="11"/>
  <c r="G1299" i="11" s="1"/>
  <c r="D1296" i="11"/>
  <c r="E1296" i="11" s="1"/>
  <c r="F1295" i="11"/>
  <c r="G1295" i="11" s="1"/>
  <c r="F1287" i="11"/>
  <c r="G1287" i="11" s="1"/>
  <c r="D1288" i="11"/>
  <c r="E1288" i="11" s="1"/>
  <c r="F1279" i="11"/>
  <c r="G1279" i="11" s="1"/>
  <c r="D1280" i="11"/>
  <c r="E1280" i="11" s="1"/>
  <c r="F1271" i="11"/>
  <c r="G1271" i="11" s="1"/>
  <c r="D1272" i="11"/>
  <c r="E1272" i="11" s="1"/>
  <c r="F1263" i="11"/>
  <c r="G1263" i="11" s="1"/>
  <c r="D1264" i="11"/>
  <c r="E1264" i="11" s="1"/>
  <c r="F1255" i="11"/>
  <c r="G1255" i="11" s="1"/>
  <c r="D1256" i="11"/>
  <c r="E1256" i="11" s="1"/>
  <c r="F1247" i="11"/>
  <c r="G1247" i="11" s="1"/>
  <c r="D1248" i="11"/>
  <c r="E1248" i="11" s="1"/>
  <c r="D1236" i="11"/>
  <c r="E1236" i="11" s="1"/>
  <c r="F1235" i="11"/>
  <c r="G1235" i="11" s="1"/>
  <c r="F1223" i="11"/>
  <c r="G1223" i="11" s="1"/>
  <c r="D1224" i="11"/>
  <c r="E1224" i="11" s="1"/>
  <c r="F1215" i="11"/>
  <c r="G1215" i="11" s="1"/>
  <c r="D1216" i="11"/>
  <c r="E1216" i="11" s="1"/>
  <c r="F1207" i="11"/>
  <c r="G1207" i="11" s="1"/>
  <c r="D1208" i="11"/>
  <c r="E1208" i="11" s="1"/>
  <c r="F1199" i="11"/>
  <c r="G1199" i="11" s="1"/>
  <c r="D1200" i="11"/>
  <c r="E1200" i="11" s="1"/>
  <c r="F1195" i="11"/>
  <c r="G1195" i="11" s="1"/>
  <c r="D1196" i="11"/>
  <c r="E1196" i="11" s="1"/>
  <c r="F1187" i="11"/>
  <c r="G1187" i="11" s="1"/>
  <c r="D1188" i="11"/>
  <c r="E1188" i="11" s="1"/>
  <c r="D1176" i="11"/>
  <c r="E1176" i="11" s="1"/>
  <c r="F1175" i="11"/>
  <c r="G1175" i="11" s="1"/>
  <c r="D1168" i="11"/>
  <c r="E1168" i="11" s="1"/>
  <c r="F1167" i="11"/>
  <c r="G1167" i="11" s="1"/>
  <c r="F1159" i="11"/>
  <c r="G1159" i="11" s="1"/>
  <c r="D1160" i="11"/>
  <c r="E1160" i="11" s="1"/>
  <c r="F1147" i="11"/>
  <c r="G1147" i="11" s="1"/>
  <c r="D1148" i="11"/>
  <c r="E1148" i="11" s="1"/>
  <c r="F1139" i="11"/>
  <c r="G1139" i="11" s="1"/>
  <c r="D1140" i="11"/>
  <c r="E1140" i="11" s="1"/>
  <c r="F1135" i="11"/>
  <c r="G1135" i="11" s="1"/>
  <c r="D1136" i="11"/>
  <c r="E1136" i="11" s="1"/>
  <c r="F1127" i="11"/>
  <c r="G1127" i="11" s="1"/>
  <c r="D1128" i="11"/>
  <c r="E1128" i="11" s="1"/>
  <c r="F1115" i="11"/>
  <c r="G1115" i="11" s="1"/>
  <c r="D1116" i="11"/>
  <c r="E1116" i="11" s="1"/>
  <c r="D1108" i="11"/>
  <c r="E1108" i="11" s="1"/>
  <c r="F1107" i="11"/>
  <c r="G1107" i="11" s="1"/>
  <c r="D1104" i="11"/>
  <c r="E1104" i="11" s="1"/>
  <c r="F1103" i="11"/>
  <c r="G1103" i="11" s="1"/>
  <c r="F1095" i="11"/>
  <c r="G1095" i="11" s="1"/>
  <c r="D1096" i="11"/>
  <c r="E1096" i="11" s="1"/>
  <c r="F1087" i="11"/>
  <c r="G1087" i="11" s="1"/>
  <c r="D1088" i="11"/>
  <c r="E1088" i="11" s="1"/>
  <c r="F1079" i="11"/>
  <c r="G1079" i="11" s="1"/>
  <c r="D1080" i="11"/>
  <c r="E1080" i="11" s="1"/>
  <c r="F1071" i="11"/>
  <c r="G1071" i="11" s="1"/>
  <c r="D1072" i="11"/>
  <c r="E1072" i="11" s="1"/>
  <c r="F1063" i="11"/>
  <c r="G1063" i="11" s="1"/>
  <c r="D1064" i="11"/>
  <c r="E1064" i="11" s="1"/>
  <c r="F1055" i="11"/>
  <c r="G1055" i="11" s="1"/>
  <c r="D1056" i="11"/>
  <c r="E1056" i="11" s="1"/>
  <c r="D1048" i="11"/>
  <c r="E1048" i="11" s="1"/>
  <c r="F1047" i="11"/>
  <c r="G1047" i="11" s="1"/>
  <c r="F1039" i="11"/>
  <c r="D1040" i="11"/>
  <c r="E1040" i="11" s="1"/>
  <c r="F1035" i="11"/>
  <c r="G1035" i="11" s="1"/>
  <c r="D1036" i="11"/>
  <c r="E1036" i="11" s="1"/>
  <c r="F1027" i="11"/>
  <c r="G1027" i="11" s="1"/>
  <c r="D1028" i="11"/>
  <c r="E1028" i="11" s="1"/>
  <c r="F1019" i="11"/>
  <c r="G1019" i="11" s="1"/>
  <c r="D1020" i="11"/>
  <c r="E1020" i="11" s="1"/>
  <c r="F1011" i="11"/>
  <c r="G1011" i="11" s="1"/>
  <c r="D1012" i="11"/>
  <c r="E1012" i="11" s="1"/>
  <c r="F1007" i="11"/>
  <c r="G1007" i="11" s="1"/>
  <c r="D1008" i="11"/>
  <c r="E1008" i="11" s="1"/>
  <c r="F999" i="11"/>
  <c r="G999" i="11" s="1"/>
  <c r="D1000" i="11"/>
  <c r="E1000" i="11" s="1"/>
  <c r="D988" i="11"/>
  <c r="E988" i="11" s="1"/>
  <c r="F987" i="11"/>
  <c r="G987" i="11" s="1"/>
  <c r="D980" i="11"/>
  <c r="E980" i="11" s="1"/>
  <c r="F979" i="11"/>
  <c r="G979" i="11" s="1"/>
  <c r="F971" i="11"/>
  <c r="G971" i="11" s="1"/>
  <c r="D972" i="11"/>
  <c r="E972" i="11" s="1"/>
  <c r="D964" i="11"/>
  <c r="E964" i="11" s="1"/>
  <c r="F963" i="11"/>
  <c r="G963" i="11" s="1"/>
  <c r="F955" i="11"/>
  <c r="G955" i="11" s="1"/>
  <c r="D956" i="11"/>
  <c r="E956" i="11" s="1"/>
  <c r="D948" i="11"/>
  <c r="E948" i="11" s="1"/>
  <c r="F947" i="11"/>
  <c r="G947" i="11" s="1"/>
  <c r="D940" i="11"/>
  <c r="E940" i="11" s="1"/>
  <c r="F939" i="11"/>
  <c r="G939" i="11" s="1"/>
  <c r="F931" i="11"/>
  <c r="G931" i="11" s="1"/>
  <c r="D932" i="11"/>
  <c r="E932" i="11" s="1"/>
  <c r="F923" i="11"/>
  <c r="G923" i="11" s="1"/>
  <c r="D924" i="11"/>
  <c r="E924" i="11" s="1"/>
  <c r="F915" i="11"/>
  <c r="G915" i="11" s="1"/>
  <c r="D916" i="11"/>
  <c r="E916" i="11" s="1"/>
  <c r="F907" i="11"/>
  <c r="G907" i="11" s="1"/>
  <c r="D908" i="11"/>
  <c r="E908" i="11" s="1"/>
  <c r="D900" i="11"/>
  <c r="E900" i="11" s="1"/>
  <c r="F899" i="11"/>
  <c r="G899" i="11" s="1"/>
  <c r="D892" i="11"/>
  <c r="E892" i="11" s="1"/>
  <c r="F891" i="11"/>
  <c r="G891" i="11" s="1"/>
  <c r="D884" i="11"/>
  <c r="E884" i="11" s="1"/>
  <c r="F883" i="11"/>
  <c r="G883" i="11" s="1"/>
  <c r="F875" i="11"/>
  <c r="G875" i="11" s="1"/>
  <c r="D876" i="11"/>
  <c r="E876" i="11" s="1"/>
  <c r="D868" i="11"/>
  <c r="E868" i="11" s="1"/>
  <c r="F867" i="11"/>
  <c r="G867" i="11" s="1"/>
  <c r="F859" i="11"/>
  <c r="G859" i="11" s="1"/>
  <c r="D860" i="11"/>
  <c r="E860" i="11" s="1"/>
  <c r="D852" i="11"/>
  <c r="E852" i="11" s="1"/>
  <c r="F851" i="11"/>
  <c r="G851" i="11" s="1"/>
  <c r="D844" i="11"/>
  <c r="E844" i="11" s="1"/>
  <c r="F843" i="11"/>
  <c r="G843" i="11" s="1"/>
  <c r="D836" i="11"/>
  <c r="E836" i="11" s="1"/>
  <c r="F835" i="11"/>
  <c r="G835" i="11" s="1"/>
  <c r="F831" i="11"/>
  <c r="G831" i="11" s="1"/>
  <c r="D832" i="11"/>
  <c r="E832" i="11" s="1"/>
  <c r="F823" i="11"/>
  <c r="G823" i="11" s="1"/>
  <c r="D824" i="11"/>
  <c r="E824" i="11" s="1"/>
  <c r="F815" i="11"/>
  <c r="G815" i="11" s="1"/>
  <c r="D816" i="11"/>
  <c r="E816" i="11" s="1"/>
  <c r="F807" i="11"/>
  <c r="G807" i="11" s="1"/>
  <c r="D808" i="11"/>
  <c r="E808" i="11" s="1"/>
  <c r="F799" i="11"/>
  <c r="G799" i="11" s="1"/>
  <c r="D800" i="11"/>
  <c r="E800" i="11" s="1"/>
  <c r="F791" i="11"/>
  <c r="G791" i="11" s="1"/>
  <c r="D792" i="11"/>
  <c r="E792" i="11" s="1"/>
  <c r="F783" i="11"/>
  <c r="G783" i="11" s="1"/>
  <c r="D784" i="11"/>
  <c r="E784" i="11" s="1"/>
  <c r="F775" i="11"/>
  <c r="G775" i="11" s="1"/>
  <c r="D776" i="11"/>
  <c r="E776" i="11" s="1"/>
  <c r="D768" i="11"/>
  <c r="E768" i="11" s="1"/>
  <c r="F767" i="11"/>
  <c r="G767" i="11" s="1"/>
  <c r="F759" i="11"/>
  <c r="G759" i="11" s="1"/>
  <c r="D760" i="11"/>
  <c r="E760" i="11" s="1"/>
  <c r="F751" i="11"/>
  <c r="G751" i="11" s="1"/>
  <c r="D752" i="11"/>
  <c r="E752" i="11" s="1"/>
  <c r="F743" i="11"/>
  <c r="G743" i="11" s="1"/>
  <c r="D744" i="11"/>
  <c r="E744" i="11" s="1"/>
  <c r="F735" i="11"/>
  <c r="G735" i="11" s="1"/>
  <c r="D736" i="11"/>
  <c r="E736" i="11" s="1"/>
  <c r="F727" i="11"/>
  <c r="G727" i="11" s="1"/>
  <c r="D728" i="11"/>
  <c r="E728" i="11" s="1"/>
  <c r="D720" i="11"/>
  <c r="E720" i="11" s="1"/>
  <c r="F719" i="11"/>
  <c r="G719" i="11" s="1"/>
  <c r="F711" i="11"/>
  <c r="G711" i="11" s="1"/>
  <c r="D712" i="11"/>
  <c r="E712" i="11" s="1"/>
  <c r="F703" i="11"/>
  <c r="G703" i="11" s="1"/>
  <c r="D704" i="11"/>
  <c r="E704" i="11" s="1"/>
  <c r="F695" i="11"/>
  <c r="G695" i="11" s="1"/>
  <c r="D696" i="11"/>
  <c r="E696" i="11" s="1"/>
  <c r="F687" i="11"/>
  <c r="G687" i="11" s="1"/>
  <c r="D688" i="11"/>
  <c r="E688" i="11" s="1"/>
  <c r="F675" i="11"/>
  <c r="G675" i="11" s="1"/>
  <c r="D676" i="11"/>
  <c r="E676" i="11" s="1"/>
  <c r="F667" i="11"/>
  <c r="G667" i="11" s="1"/>
  <c r="D668" i="11"/>
  <c r="E668" i="11" s="1"/>
  <c r="D660" i="11"/>
  <c r="E660" i="11" s="1"/>
  <c r="F659" i="11"/>
  <c r="G659" i="11" s="1"/>
  <c r="F655" i="11"/>
  <c r="G655" i="11" s="1"/>
  <c r="D656" i="11"/>
  <c r="E656" i="11" s="1"/>
  <c r="F647" i="11"/>
  <c r="G647" i="11" s="1"/>
  <c r="D648" i="11"/>
  <c r="E648" i="11" s="1"/>
  <c r="F639" i="11"/>
  <c r="G639" i="11" s="1"/>
  <c r="D640" i="11"/>
  <c r="E640" i="11" s="1"/>
  <c r="F631" i="11"/>
  <c r="G631" i="11" s="1"/>
  <c r="D632" i="11"/>
  <c r="E632" i="11" s="1"/>
  <c r="D624" i="11"/>
  <c r="E624" i="11" s="1"/>
  <c r="F623" i="11"/>
  <c r="G623" i="11" s="1"/>
  <c r="F615" i="11"/>
  <c r="G615" i="11" s="1"/>
  <c r="D616" i="11"/>
  <c r="E616" i="11" s="1"/>
  <c r="D608" i="11"/>
  <c r="E608" i="11" s="1"/>
  <c r="F607" i="11"/>
  <c r="G607" i="11" s="1"/>
  <c r="F595" i="11"/>
  <c r="G595" i="11" s="1"/>
  <c r="D596" i="11"/>
  <c r="E596" i="11" s="1"/>
  <c r="D588" i="11"/>
  <c r="E588" i="11" s="1"/>
  <c r="F587" i="11"/>
  <c r="G587" i="11" s="1"/>
  <c r="D580" i="11"/>
  <c r="E580" i="11" s="1"/>
  <c r="F579" i="11"/>
  <c r="G579" i="11" s="1"/>
  <c r="F567" i="11"/>
  <c r="G567" i="11" s="1"/>
  <c r="D568" i="11"/>
  <c r="E568" i="11" s="1"/>
  <c r="F555" i="11"/>
  <c r="G555" i="11" s="1"/>
  <c r="D556" i="11"/>
  <c r="E556" i="11" s="1"/>
  <c r="F547" i="11"/>
  <c r="G547" i="11" s="1"/>
  <c r="D548" i="11"/>
  <c r="E548" i="11" s="1"/>
  <c r="F539" i="11"/>
  <c r="G539" i="11" s="1"/>
  <c r="D540" i="11"/>
  <c r="E540" i="11" s="1"/>
  <c r="F531" i="11"/>
  <c r="G531" i="11" s="1"/>
  <c r="D532" i="11"/>
  <c r="E532" i="11" s="1"/>
  <c r="F523" i="11"/>
  <c r="G523" i="11" s="1"/>
  <c r="D524" i="11"/>
  <c r="E524" i="11" s="1"/>
  <c r="F515" i="11"/>
  <c r="G515" i="11" s="1"/>
  <c r="D516" i="11"/>
  <c r="E516" i="11" s="1"/>
  <c r="F507" i="11"/>
  <c r="G507" i="11" s="1"/>
  <c r="D508" i="11"/>
  <c r="E508" i="11" s="1"/>
  <c r="F499" i="11"/>
  <c r="G499" i="11" s="1"/>
  <c r="D500" i="11"/>
  <c r="E500" i="11" s="1"/>
  <c r="F491" i="11"/>
  <c r="G491" i="11" s="1"/>
  <c r="D492" i="11"/>
  <c r="E492" i="11" s="1"/>
  <c r="F483" i="11"/>
  <c r="G483" i="11" s="1"/>
  <c r="D484" i="11"/>
  <c r="E484" i="11" s="1"/>
  <c r="F475" i="11"/>
  <c r="G475" i="11" s="1"/>
  <c r="D476" i="11"/>
  <c r="E476" i="11" s="1"/>
  <c r="F467" i="11"/>
  <c r="G467" i="11" s="1"/>
  <c r="D468" i="11"/>
  <c r="E468" i="11" s="1"/>
  <c r="F459" i="11"/>
  <c r="G459" i="11" s="1"/>
  <c r="D460" i="11"/>
  <c r="E460" i="11" s="1"/>
  <c r="F451" i="11"/>
  <c r="G451" i="11" s="1"/>
  <c r="D452" i="11"/>
  <c r="E452" i="11" s="1"/>
  <c r="F443" i="11"/>
  <c r="G443" i="11" s="1"/>
  <c r="D444" i="11"/>
  <c r="E444" i="11" s="1"/>
  <c r="F435" i="11"/>
  <c r="G435" i="11" s="1"/>
  <c r="D436" i="11"/>
  <c r="E436" i="11" s="1"/>
  <c r="F427" i="11"/>
  <c r="G427" i="11" s="1"/>
  <c r="D428" i="11"/>
  <c r="E428" i="11" s="1"/>
  <c r="D424" i="11"/>
  <c r="E424" i="11" s="1"/>
  <c r="F423" i="11"/>
  <c r="G423" i="11" s="1"/>
  <c r="F415" i="11"/>
  <c r="G415" i="11" s="1"/>
  <c r="D416" i="11"/>
  <c r="E416" i="11" s="1"/>
  <c r="F407" i="11"/>
  <c r="G407" i="11" s="1"/>
  <c r="D408" i="11"/>
  <c r="E408" i="11" s="1"/>
  <c r="F399" i="11"/>
  <c r="G399" i="11" s="1"/>
  <c r="D400" i="11"/>
  <c r="E400" i="11" s="1"/>
  <c r="D392" i="11"/>
  <c r="E392" i="11" s="1"/>
  <c r="F391" i="11"/>
  <c r="G391" i="11" s="1"/>
  <c r="D384" i="11"/>
  <c r="E384" i="11" s="1"/>
  <c r="F383" i="11"/>
  <c r="G383" i="11" s="1"/>
  <c r="F375" i="11"/>
  <c r="G375" i="11" s="1"/>
  <c r="D376" i="11"/>
  <c r="E376" i="11" s="1"/>
  <c r="F367" i="11"/>
  <c r="G367" i="11" s="1"/>
  <c r="D368" i="11"/>
  <c r="E368" i="11" s="1"/>
  <c r="F355" i="11"/>
  <c r="G355" i="11" s="1"/>
  <c r="D356" i="11"/>
  <c r="E356" i="11" s="1"/>
  <c r="D348" i="11"/>
  <c r="E348" i="11" s="1"/>
  <c r="F347" i="11"/>
  <c r="G347" i="11" s="1"/>
  <c r="D340" i="11"/>
  <c r="E340" i="11" s="1"/>
  <c r="F339" i="11"/>
  <c r="G339" i="11" s="1"/>
  <c r="F331" i="11"/>
  <c r="G331" i="11" s="1"/>
  <c r="D332" i="11"/>
  <c r="E332" i="11" s="1"/>
  <c r="F323" i="11"/>
  <c r="G323" i="11" s="1"/>
  <c r="D324" i="11"/>
  <c r="E324" i="11" s="1"/>
  <c r="F315" i="11"/>
  <c r="G315" i="11" s="1"/>
  <c r="D316" i="11"/>
  <c r="E316" i="11" s="1"/>
  <c r="D308" i="11"/>
  <c r="E308" i="11" s="1"/>
  <c r="F307" i="11"/>
  <c r="G307" i="11" s="1"/>
  <c r="D304" i="11"/>
  <c r="E304" i="11" s="1"/>
  <c r="F303" i="11"/>
  <c r="G303" i="11" s="1"/>
  <c r="D296" i="11"/>
  <c r="E296" i="11" s="1"/>
  <c r="F295" i="11"/>
  <c r="G295" i="11" s="1"/>
  <c r="D288" i="11"/>
  <c r="E288" i="11" s="1"/>
  <c r="F287" i="11"/>
  <c r="G287" i="11" s="1"/>
  <c r="F279" i="11"/>
  <c r="G279" i="11" s="1"/>
  <c r="D280" i="11"/>
  <c r="E280" i="11" s="1"/>
  <c r="D272" i="11"/>
  <c r="E272" i="11" s="1"/>
  <c r="F271" i="11"/>
  <c r="G271" i="11" s="1"/>
  <c r="D264" i="11"/>
  <c r="E264" i="11" s="1"/>
  <c r="F263" i="11"/>
  <c r="G263" i="11" s="1"/>
  <c r="F255" i="11"/>
  <c r="G255" i="11" s="1"/>
  <c r="D256" i="11"/>
  <c r="E256" i="11" s="1"/>
  <c r="F247" i="11"/>
  <c r="G247" i="11" s="1"/>
  <c r="D248" i="11"/>
  <c r="E248" i="11" s="1"/>
  <c r="F239" i="11"/>
  <c r="G239" i="11" s="1"/>
  <c r="D240" i="11"/>
  <c r="E240" i="11" s="1"/>
  <c r="F227" i="11"/>
  <c r="G227" i="11" s="1"/>
  <c r="D228" i="11"/>
  <c r="E228" i="11" s="1"/>
  <c r="D224" i="11"/>
  <c r="E224" i="11" s="1"/>
  <c r="F223" i="11"/>
  <c r="G223" i="11" s="1"/>
  <c r="F215" i="11"/>
  <c r="G215" i="11" s="1"/>
  <c r="D216" i="11"/>
  <c r="E216" i="11" s="1"/>
  <c r="F207" i="11"/>
  <c r="G207" i="11" s="1"/>
  <c r="D208" i="11"/>
  <c r="E208" i="11" s="1"/>
  <c r="F199" i="11"/>
  <c r="G199" i="11" s="1"/>
  <c r="D200" i="11"/>
  <c r="E200" i="11" s="1"/>
  <c r="D188" i="11"/>
  <c r="E188" i="11" s="1"/>
  <c r="F187" i="11"/>
  <c r="G187" i="11" s="1"/>
  <c r="F179" i="11"/>
  <c r="G179" i="11" s="1"/>
  <c r="D180" i="11"/>
  <c r="E180" i="11" s="1"/>
  <c r="D172" i="11"/>
  <c r="E172" i="11" s="1"/>
  <c r="F171" i="11"/>
  <c r="G171" i="11" s="1"/>
  <c r="F163" i="11"/>
  <c r="G163" i="11" s="1"/>
  <c r="D164" i="11"/>
  <c r="E164" i="11" s="1"/>
  <c r="D152" i="11"/>
  <c r="E152" i="11" s="1"/>
  <c r="F151" i="11"/>
  <c r="G151" i="11" s="1"/>
  <c r="F143" i="11"/>
  <c r="G143" i="11" s="1"/>
  <c r="D144" i="11"/>
  <c r="E144" i="11" s="1"/>
  <c r="F135" i="11"/>
  <c r="G135" i="11" s="1"/>
  <c r="D136" i="11"/>
  <c r="E136" i="11" s="1"/>
  <c r="F127" i="11"/>
  <c r="G127" i="11" s="1"/>
  <c r="D128" i="11"/>
  <c r="E128" i="11" s="1"/>
  <c r="F119" i="11"/>
  <c r="G119" i="11" s="1"/>
  <c r="D120" i="11"/>
  <c r="E120" i="11" s="1"/>
  <c r="D112" i="11"/>
  <c r="E112" i="11" s="1"/>
  <c r="F111" i="11"/>
  <c r="G111" i="11" s="1"/>
  <c r="D100" i="11"/>
  <c r="E100" i="11" s="1"/>
  <c r="F99" i="11"/>
  <c r="G99" i="11" s="1"/>
  <c r="D92" i="11"/>
  <c r="E92" i="11" s="1"/>
  <c r="F91" i="11"/>
  <c r="G91" i="11" s="1"/>
  <c r="F87" i="11"/>
  <c r="G87" i="11" s="1"/>
  <c r="D88" i="11"/>
  <c r="E88" i="11" s="1"/>
  <c r="D76" i="11"/>
  <c r="E76" i="11" s="1"/>
  <c r="F75" i="11"/>
  <c r="G75" i="11" s="1"/>
  <c r="D28" i="11"/>
  <c r="E28" i="11" s="1"/>
  <c r="F27" i="11"/>
  <c r="G27" i="11" s="1"/>
  <c r="D36" i="11"/>
  <c r="E36" i="11" s="1"/>
  <c r="D2436" i="11"/>
  <c r="E2436" i="11" s="1"/>
  <c r="F2479" i="11"/>
  <c r="G2479" i="11" s="1"/>
  <c r="D2472" i="11"/>
  <c r="E2472" i="11" s="1"/>
  <c r="D2451" i="11"/>
  <c r="E2451" i="11" s="1"/>
  <c r="F2450" i="11"/>
  <c r="G2450" i="11" s="1"/>
  <c r="D2431" i="11"/>
  <c r="E2431" i="11" s="1"/>
  <c r="F2430" i="11"/>
  <c r="G2430" i="11" s="1"/>
  <c r="D2391" i="11"/>
  <c r="E2391" i="11" s="1"/>
  <c r="F2390" i="11"/>
  <c r="G2390" i="11" s="1"/>
  <c r="D2383" i="11"/>
  <c r="E2383" i="11" s="1"/>
  <c r="F2382" i="11"/>
  <c r="G2382" i="11" s="1"/>
  <c r="F2350" i="11"/>
  <c r="G2350" i="11" s="1"/>
  <c r="D2351" i="11"/>
  <c r="E2351" i="11" s="1"/>
  <c r="D2327" i="11"/>
  <c r="E2327" i="11" s="1"/>
  <c r="F2326" i="11"/>
  <c r="G2326" i="11" s="1"/>
  <c r="F2322" i="11"/>
  <c r="G2322" i="11" s="1"/>
  <c r="D2323" i="11"/>
  <c r="E2323" i="11" s="1"/>
  <c r="F2318" i="11"/>
  <c r="G2318" i="11" s="1"/>
  <c r="D2319" i="11"/>
  <c r="E2319" i="11" s="1"/>
  <c r="D2311" i="11"/>
  <c r="E2311" i="11" s="1"/>
  <c r="F2310" i="11"/>
  <c r="G2310" i="11" s="1"/>
  <c r="F2306" i="11"/>
  <c r="G2306" i="11" s="1"/>
  <c r="D2307" i="11"/>
  <c r="E2307" i="11" s="1"/>
  <c r="D2279" i="11"/>
  <c r="E2279" i="11" s="1"/>
  <c r="F2278" i="11"/>
  <c r="G2278" i="11" s="1"/>
  <c r="F2274" i="11"/>
  <c r="G2274" i="11" s="1"/>
  <c r="D2275" i="11"/>
  <c r="E2275" i="11" s="1"/>
  <c r="D951" i="11"/>
  <c r="E951" i="11" s="1"/>
  <c r="F950" i="11"/>
  <c r="G950" i="11" s="1"/>
  <c r="D943" i="11"/>
  <c r="E943" i="11" s="1"/>
  <c r="F942" i="11"/>
  <c r="G942" i="11" s="1"/>
  <c r="D935" i="11"/>
  <c r="E935" i="11" s="1"/>
  <c r="F934" i="11"/>
  <c r="G934" i="11" s="1"/>
  <c r="F926" i="11"/>
  <c r="G926" i="11" s="1"/>
  <c r="D927" i="11"/>
  <c r="E927" i="11" s="1"/>
  <c r="F918" i="11"/>
  <c r="G918" i="11" s="1"/>
  <c r="D919" i="11"/>
  <c r="E919" i="11" s="1"/>
  <c r="F866" i="11"/>
  <c r="G866" i="11" s="1"/>
  <c r="D867" i="11"/>
  <c r="E867" i="11" s="1"/>
  <c r="F842" i="11"/>
  <c r="G842" i="11" s="1"/>
  <c r="D843" i="11"/>
  <c r="E843" i="11" s="1"/>
  <c r="F834" i="11"/>
  <c r="G834" i="11" s="1"/>
  <c r="D835" i="11"/>
  <c r="E835" i="11" s="1"/>
  <c r="F818" i="11"/>
  <c r="G818" i="11" s="1"/>
  <c r="D819" i="11"/>
  <c r="E819" i="11" s="1"/>
  <c r="D811" i="11"/>
  <c r="E811" i="11" s="1"/>
  <c r="F810" i="11"/>
  <c r="G810" i="11" s="1"/>
  <c r="F802" i="11"/>
  <c r="G802" i="11" s="1"/>
  <c r="D803" i="11"/>
  <c r="E803" i="11" s="1"/>
  <c r="D795" i="11"/>
  <c r="E795" i="11" s="1"/>
  <c r="F794" i="11"/>
  <c r="G794" i="11" s="1"/>
  <c r="D771" i="11"/>
  <c r="E771" i="11" s="1"/>
  <c r="F770" i="11"/>
  <c r="G770" i="11" s="1"/>
  <c r="D763" i="11"/>
  <c r="E763" i="11" s="1"/>
  <c r="F762" i="11"/>
  <c r="G762" i="11" s="1"/>
  <c r="F750" i="11"/>
  <c r="G750" i="11" s="1"/>
  <c r="D751" i="11"/>
  <c r="E751" i="11" s="1"/>
  <c r="F742" i="11"/>
  <c r="G742" i="11" s="1"/>
  <c r="D743" i="11"/>
  <c r="E743" i="11" s="1"/>
  <c r="D723" i="11"/>
  <c r="E723" i="11" s="1"/>
  <c r="F722" i="11"/>
  <c r="G722" i="11" s="1"/>
  <c r="D707" i="11"/>
  <c r="E707" i="11" s="1"/>
  <c r="F706" i="11"/>
  <c r="G706" i="11" s="1"/>
  <c r="F698" i="11"/>
  <c r="G698" i="11" s="1"/>
  <c r="D699" i="11"/>
  <c r="E699" i="11" s="1"/>
  <c r="D691" i="11"/>
  <c r="E691" i="11" s="1"/>
  <c r="F690" i="11"/>
  <c r="G690" i="11" s="1"/>
  <c r="D687" i="11"/>
  <c r="E687" i="11" s="1"/>
  <c r="F686" i="11"/>
  <c r="G686" i="11" s="1"/>
  <c r="D679" i="11"/>
  <c r="E679" i="11" s="1"/>
  <c r="F678" i="11"/>
  <c r="G678" i="11" s="1"/>
  <c r="F670" i="11"/>
  <c r="G670" i="11" s="1"/>
  <c r="D671" i="11"/>
  <c r="E671" i="11" s="1"/>
  <c r="D663" i="11"/>
  <c r="E663" i="11" s="1"/>
  <c r="F662" i="11"/>
  <c r="G662" i="11" s="1"/>
  <c r="D659" i="11"/>
  <c r="E659" i="11" s="1"/>
  <c r="F658" i="11"/>
  <c r="G658" i="11" s="1"/>
  <c r="F650" i="11"/>
  <c r="G650" i="11" s="1"/>
  <c r="D651" i="11"/>
  <c r="E651" i="11" s="1"/>
  <c r="F646" i="11"/>
  <c r="G646" i="11" s="1"/>
  <c r="D647" i="11"/>
  <c r="E647" i="11" s="1"/>
  <c r="F638" i="11"/>
  <c r="G638" i="11" s="1"/>
  <c r="D639" i="11"/>
  <c r="E639" i="11" s="1"/>
  <c r="F630" i="11"/>
  <c r="G630" i="11" s="1"/>
  <c r="D631" i="11"/>
  <c r="E631" i="11" s="1"/>
  <c r="F622" i="11"/>
  <c r="G622" i="11" s="1"/>
  <c r="D623" i="11"/>
  <c r="E623" i="11" s="1"/>
  <c r="F614" i="11"/>
  <c r="G614" i="11" s="1"/>
  <c r="D615" i="11"/>
  <c r="E615" i="11" s="1"/>
  <c r="F606" i="11"/>
  <c r="G606" i="11" s="1"/>
  <c r="D607" i="11"/>
  <c r="E607" i="11" s="1"/>
  <c r="F598" i="11"/>
  <c r="G598" i="11" s="1"/>
  <c r="D599" i="11"/>
  <c r="E599" i="11" s="1"/>
  <c r="F594" i="11"/>
  <c r="G594" i="11" s="1"/>
  <c r="D595" i="11"/>
  <c r="E595" i="11" s="1"/>
  <c r="D587" i="11"/>
  <c r="E587" i="11" s="1"/>
  <c r="F586" i="11"/>
  <c r="G586" i="11" s="1"/>
  <c r="F578" i="11"/>
  <c r="G578" i="11" s="1"/>
  <c r="D579" i="11"/>
  <c r="E579" i="11" s="1"/>
  <c r="F570" i="11"/>
  <c r="G570" i="11" s="1"/>
  <c r="D571" i="11"/>
  <c r="E571" i="11" s="1"/>
  <c r="F562" i="11"/>
  <c r="G562" i="11" s="1"/>
  <c r="D563" i="11"/>
  <c r="E563" i="11" s="1"/>
  <c r="F558" i="11"/>
  <c r="G558" i="11" s="1"/>
  <c r="D559" i="11"/>
  <c r="E559" i="11" s="1"/>
  <c r="F550" i="11"/>
  <c r="G550" i="11" s="1"/>
  <c r="D551" i="11"/>
  <c r="E551" i="11" s="1"/>
  <c r="F542" i="11"/>
  <c r="G542" i="11" s="1"/>
  <c r="D543" i="11"/>
  <c r="E543" i="11" s="1"/>
  <c r="F534" i="11"/>
  <c r="G534" i="11" s="1"/>
  <c r="D535" i="11"/>
  <c r="E535" i="11" s="1"/>
  <c r="F522" i="11"/>
  <c r="G522" i="11" s="1"/>
  <c r="D523" i="11"/>
  <c r="E523" i="11" s="1"/>
  <c r="D515" i="11"/>
  <c r="E515" i="11" s="1"/>
  <c r="F514" i="11"/>
  <c r="G514" i="11" s="1"/>
  <c r="F506" i="11"/>
  <c r="G506" i="11" s="1"/>
  <c r="D507" i="11"/>
  <c r="E507" i="11" s="1"/>
  <c r="F502" i="11"/>
  <c r="G502" i="11" s="1"/>
  <c r="D503" i="11"/>
  <c r="E503" i="11" s="1"/>
  <c r="F494" i="11"/>
  <c r="G494" i="11" s="1"/>
  <c r="D495" i="11"/>
  <c r="E495" i="11" s="1"/>
  <c r="F486" i="11"/>
  <c r="G486" i="11" s="1"/>
  <c r="D487" i="11"/>
  <c r="E487" i="11" s="1"/>
  <c r="F474" i="11"/>
  <c r="G474" i="11" s="1"/>
  <c r="D475" i="11"/>
  <c r="E475" i="11" s="1"/>
  <c r="F458" i="11"/>
  <c r="G458" i="11" s="1"/>
  <c r="D459" i="11"/>
  <c r="E459" i="11" s="1"/>
  <c r="F454" i="11"/>
  <c r="G454" i="11" s="1"/>
  <c r="D455" i="11"/>
  <c r="E455" i="11" s="1"/>
  <c r="D451" i="11"/>
  <c r="E451" i="11" s="1"/>
  <c r="F450" i="11"/>
  <c r="G450" i="11" s="1"/>
  <c r="F442" i="11"/>
  <c r="G442" i="11" s="1"/>
  <c r="D443" i="11"/>
  <c r="E443" i="11" s="1"/>
  <c r="D435" i="11"/>
  <c r="E435" i="11" s="1"/>
  <c r="F434" i="11"/>
  <c r="G434" i="11" s="1"/>
  <c r="D419" i="11"/>
  <c r="E419" i="11" s="1"/>
  <c r="F418" i="11"/>
  <c r="G418" i="11" s="1"/>
  <c r="F406" i="11"/>
  <c r="G406" i="11" s="1"/>
  <c r="D407" i="11"/>
  <c r="E407" i="11" s="1"/>
  <c r="D399" i="11"/>
  <c r="E399" i="11" s="1"/>
  <c r="F398" i="11"/>
  <c r="G398" i="11" s="1"/>
  <c r="F390" i="11"/>
  <c r="G390" i="11" s="1"/>
  <c r="D391" i="11"/>
  <c r="E391" i="11" s="1"/>
  <c r="F382" i="11"/>
  <c r="G382" i="11" s="1"/>
  <c r="D383" i="11"/>
  <c r="E383" i="11" s="1"/>
  <c r="F374" i="11"/>
  <c r="G374" i="11" s="1"/>
  <c r="D375" i="11"/>
  <c r="E375" i="11" s="1"/>
  <c r="F370" i="11"/>
  <c r="G370" i="11" s="1"/>
  <c r="D371" i="11"/>
  <c r="E371" i="11" s="1"/>
  <c r="F362" i="11"/>
  <c r="G362" i="11" s="1"/>
  <c r="D363" i="11"/>
  <c r="E363" i="11" s="1"/>
  <c r="F354" i="11"/>
  <c r="G354" i="11" s="1"/>
  <c r="D355" i="11"/>
  <c r="E355" i="11" s="1"/>
  <c r="D347" i="11"/>
  <c r="E347" i="11" s="1"/>
  <c r="F346" i="11"/>
  <c r="G346" i="11" s="1"/>
  <c r="D339" i="11"/>
  <c r="E339" i="11" s="1"/>
  <c r="F338" i="11"/>
  <c r="G338" i="11" s="1"/>
  <c r="D327" i="11"/>
  <c r="E327" i="11" s="1"/>
  <c r="F326" i="11"/>
  <c r="G326" i="11" s="1"/>
  <c r="D319" i="11"/>
  <c r="E319" i="11" s="1"/>
  <c r="F318" i="11"/>
  <c r="G318" i="11" s="1"/>
  <c r="F310" i="11"/>
  <c r="G310" i="11" s="1"/>
  <c r="D311" i="11"/>
  <c r="E311" i="11" s="1"/>
  <c r="F302" i="11"/>
  <c r="G302" i="11" s="1"/>
  <c r="D303" i="11"/>
  <c r="E303" i="11" s="1"/>
  <c r="D299" i="11"/>
  <c r="E299" i="11" s="1"/>
  <c r="F298" i="11"/>
  <c r="G298" i="11" s="1"/>
  <c r="F290" i="11"/>
  <c r="G290" i="11" s="1"/>
  <c r="D291" i="11"/>
  <c r="E291" i="11" s="1"/>
  <c r="F282" i="11"/>
  <c r="G282" i="11" s="1"/>
  <c r="D283" i="11"/>
  <c r="E283" i="11" s="1"/>
  <c r="D275" i="11"/>
  <c r="E275" i="11" s="1"/>
  <c r="F274" i="11"/>
  <c r="G274" i="11" s="1"/>
  <c r="D267" i="11"/>
  <c r="E267" i="11" s="1"/>
  <c r="F266" i="11"/>
  <c r="G266" i="11" s="1"/>
  <c r="F258" i="11"/>
  <c r="G258" i="11" s="1"/>
  <c r="D259" i="11"/>
  <c r="E259" i="11" s="1"/>
  <c r="D239" i="11"/>
  <c r="E239" i="11" s="1"/>
  <c r="F238" i="11"/>
  <c r="G238" i="11" s="1"/>
  <c r="F230" i="11"/>
  <c r="G230" i="11" s="1"/>
  <c r="D231" i="11"/>
  <c r="E231" i="11" s="1"/>
  <c r="D223" i="11"/>
  <c r="E223" i="11" s="1"/>
  <c r="F222" i="11"/>
  <c r="G222" i="11" s="1"/>
  <c r="D215" i="11"/>
  <c r="E215" i="11" s="1"/>
  <c r="F214" i="11"/>
  <c r="G214" i="11" s="1"/>
  <c r="F202" i="11"/>
  <c r="G202" i="11" s="1"/>
  <c r="D203" i="11"/>
  <c r="E203" i="11" s="1"/>
  <c r="F194" i="11"/>
  <c r="G194" i="11" s="1"/>
  <c r="D195" i="11"/>
  <c r="E195" i="11" s="1"/>
  <c r="F186" i="11"/>
  <c r="G186" i="11" s="1"/>
  <c r="D187" i="11"/>
  <c r="E187" i="11" s="1"/>
  <c r="F178" i="11"/>
  <c r="G178" i="11" s="1"/>
  <c r="D179" i="11"/>
  <c r="E179" i="11" s="1"/>
  <c r="F170" i="11"/>
  <c r="G170" i="11" s="1"/>
  <c r="D171" i="11"/>
  <c r="E171" i="11" s="1"/>
  <c r="D163" i="11"/>
  <c r="E163" i="11" s="1"/>
  <c r="F162" i="11"/>
  <c r="G162" i="11" s="1"/>
  <c r="F154" i="11"/>
  <c r="G154" i="11" s="1"/>
  <c r="D155" i="11"/>
  <c r="E155" i="11" s="1"/>
  <c r="D147" i="11"/>
  <c r="E147" i="11" s="1"/>
  <c r="F146" i="11"/>
  <c r="G146" i="11" s="1"/>
  <c r="D135" i="11"/>
  <c r="E135" i="11" s="1"/>
  <c r="F134" i="11"/>
  <c r="G134" i="11" s="1"/>
  <c r="D123" i="11"/>
  <c r="E123" i="11" s="1"/>
  <c r="F122" i="11"/>
  <c r="G122" i="11" s="1"/>
  <c r="D119" i="11"/>
  <c r="E119" i="11" s="1"/>
  <c r="F118" i="11"/>
  <c r="G118" i="11" s="1"/>
  <c r="F110" i="11"/>
  <c r="G110" i="11" s="1"/>
  <c r="D111" i="11"/>
  <c r="E111" i="11" s="1"/>
  <c r="F102" i="11"/>
  <c r="G102" i="11" s="1"/>
  <c r="D103" i="11"/>
  <c r="E103" i="11" s="1"/>
  <c r="F94" i="11"/>
  <c r="G94" i="11" s="1"/>
  <c r="D95" i="11"/>
  <c r="E95" i="11" s="1"/>
  <c r="D87" i="11"/>
  <c r="E87" i="11" s="1"/>
  <c r="F86" i="11"/>
  <c r="G86" i="11" s="1"/>
  <c r="F78" i="11"/>
  <c r="G78" i="11" s="1"/>
  <c r="D79" i="11"/>
  <c r="E79" i="11" s="1"/>
  <c r="F70" i="11"/>
  <c r="G70" i="11" s="1"/>
  <c r="D71" i="11"/>
  <c r="E71" i="11" s="1"/>
  <c r="F50" i="11"/>
  <c r="G50" i="11" s="1"/>
  <c r="D18" i="11"/>
  <c r="E18" i="11" s="1"/>
  <c r="D2479" i="11"/>
  <c r="E2479" i="11" s="1"/>
  <c r="D2219" i="11"/>
  <c r="E2219" i="11" s="1"/>
  <c r="F2214" i="11"/>
  <c r="G2214" i="11" s="1"/>
  <c r="D2203" i="11"/>
  <c r="E2203" i="11" s="1"/>
  <c r="F2198" i="11"/>
  <c r="D2059" i="11"/>
  <c r="E2059" i="11" s="1"/>
  <c r="D1975" i="11"/>
  <c r="E1975" i="11" s="1"/>
  <c r="F1970" i="11"/>
  <c r="G1970" i="11" s="1"/>
  <c r="F1942" i="11"/>
  <c r="G1942" i="11" s="1"/>
  <c r="D1919" i="11"/>
  <c r="E1919" i="11" s="1"/>
  <c r="F1914" i="11"/>
  <c r="F1898" i="11"/>
  <c r="G1898" i="11" s="1"/>
  <c r="F1814" i="11"/>
  <c r="G1814" i="11" s="1"/>
  <c r="D1763" i="11"/>
  <c r="E1763" i="11" s="1"/>
  <c r="F1734" i="11"/>
  <c r="G1734" i="11" s="1"/>
  <c r="D1619" i="11"/>
  <c r="E1619" i="11" s="1"/>
  <c r="D1551" i="11"/>
  <c r="E1551" i="11" s="1"/>
  <c r="D1547" i="11"/>
  <c r="E1547" i="11" s="1"/>
  <c r="D1423" i="11"/>
  <c r="E1423" i="11" s="1"/>
  <c r="D1323" i="11"/>
  <c r="E1323" i="11" s="1"/>
  <c r="D1307" i="11"/>
  <c r="E1307" i="11" s="1"/>
  <c r="D1179" i="11"/>
  <c r="E1179" i="11" s="1"/>
  <c r="F1038" i="11"/>
  <c r="G1038" i="11" s="1"/>
  <c r="D967" i="11"/>
  <c r="E967" i="11" s="1"/>
  <c r="D883" i="11"/>
  <c r="E883" i="11" s="1"/>
  <c r="F718" i="11"/>
  <c r="G718" i="11" s="1"/>
  <c r="D427" i="11"/>
  <c r="E427" i="11" s="1"/>
  <c r="F2477" i="11"/>
  <c r="G2477" i="11" s="1"/>
  <c r="D2478" i="11"/>
  <c r="E2478" i="11" s="1"/>
  <c r="F2465" i="11"/>
  <c r="G2465" i="11" s="1"/>
  <c r="D2466" i="11"/>
  <c r="E2466" i="11" s="1"/>
  <c r="F2437" i="11"/>
  <c r="G2437" i="11" s="1"/>
  <c r="D2438" i="11"/>
  <c r="E2438" i="11" s="1"/>
  <c r="H2418" i="11"/>
  <c r="F2413" i="11"/>
  <c r="G2413" i="11" s="1"/>
  <c r="D2414" i="11"/>
  <c r="E2414" i="11" s="1"/>
  <c r="F2397" i="11"/>
  <c r="G2397" i="11" s="1"/>
  <c r="D2398" i="11"/>
  <c r="E2398" i="11" s="1"/>
  <c r="F2373" i="11"/>
  <c r="G2373" i="11" s="1"/>
  <c r="D2374" i="11"/>
  <c r="E2374" i="11" s="1"/>
  <c r="F2365" i="11"/>
  <c r="G2365" i="11" s="1"/>
  <c r="D2366" i="11"/>
  <c r="E2366" i="11" s="1"/>
  <c r="D2326" i="11"/>
  <c r="E2326" i="11" s="1"/>
  <c r="F2325" i="11"/>
  <c r="G2325" i="11" s="1"/>
  <c r="D2310" i="11"/>
  <c r="E2310" i="11" s="1"/>
  <c r="F2309" i="11"/>
  <c r="G2309" i="11" s="1"/>
  <c r="D2238" i="11"/>
  <c r="E2238" i="11" s="1"/>
  <c r="F2237" i="11"/>
  <c r="G2237" i="11" s="1"/>
  <c r="D2146" i="11"/>
  <c r="E2146" i="11" s="1"/>
  <c r="F2145" i="11"/>
  <c r="G2145" i="11" s="1"/>
  <c r="D2138" i="11"/>
  <c r="E2138" i="11" s="1"/>
  <c r="F2137" i="11"/>
  <c r="G2137" i="11" s="1"/>
  <c r="D2130" i="11"/>
  <c r="E2130" i="11" s="1"/>
  <c r="F2129" i="11"/>
  <c r="G2129" i="11" s="1"/>
  <c r="D2122" i="11"/>
  <c r="E2122" i="11" s="1"/>
  <c r="F2121" i="11"/>
  <c r="G2121" i="11" s="1"/>
  <c r="D2114" i="11"/>
  <c r="E2114" i="11" s="1"/>
  <c r="F2113" i="11"/>
  <c r="G2113" i="11" s="1"/>
  <c r="D2094" i="11"/>
  <c r="E2094" i="11" s="1"/>
  <c r="F2093" i="11"/>
  <c r="G2093" i="11" s="1"/>
  <c r="D2086" i="11"/>
  <c r="E2086" i="11" s="1"/>
  <c r="F2085" i="11"/>
  <c r="G2085" i="11" s="1"/>
  <c r="D2042" i="11"/>
  <c r="E2042" i="11" s="1"/>
  <c r="F2041" i="11"/>
  <c r="G2041" i="11" s="1"/>
  <c r="D2034" i="11"/>
  <c r="E2034" i="11" s="1"/>
  <c r="F2033" i="11"/>
  <c r="G2033" i="11" s="1"/>
  <c r="D2026" i="11"/>
  <c r="E2026" i="11" s="1"/>
  <c r="F2025" i="11"/>
  <c r="G2025" i="11" s="1"/>
  <c r="D2006" i="11"/>
  <c r="E2006" i="11" s="1"/>
  <c r="F2005" i="11"/>
  <c r="G2005" i="11" s="1"/>
  <c r="D1958" i="11"/>
  <c r="E1958" i="11" s="1"/>
  <c r="F1957" i="11"/>
  <c r="G1957" i="11" s="1"/>
  <c r="D1950" i="11"/>
  <c r="F1949" i="11"/>
  <c r="G1949" i="11" s="1"/>
  <c r="D1930" i="11"/>
  <c r="E1930" i="11" s="1"/>
  <c r="F1929" i="11"/>
  <c r="G1929" i="11" s="1"/>
  <c r="D1874" i="11"/>
  <c r="E1874" i="11" s="1"/>
  <c r="F1873" i="11"/>
  <c r="G1873" i="11" s="1"/>
  <c r="D1866" i="11"/>
  <c r="E1866" i="11" s="1"/>
  <c r="F1865" i="11"/>
  <c r="G1865" i="11" s="1"/>
  <c r="D1858" i="11"/>
  <c r="E1858" i="11" s="1"/>
  <c r="F1857" i="11"/>
  <c r="G1857" i="11" s="1"/>
  <c r="D1830" i="11"/>
  <c r="E1830" i="11" s="1"/>
  <c r="F1829" i="11"/>
  <c r="G1829" i="11" s="1"/>
  <c r="D1822" i="11"/>
  <c r="E1822" i="11" s="1"/>
  <c r="F1821" i="11"/>
  <c r="G1821" i="11" s="1"/>
  <c r="D1794" i="11"/>
  <c r="E1794" i="11" s="1"/>
  <c r="F1793" i="11"/>
  <c r="G1793" i="11" s="1"/>
  <c r="D1774" i="11"/>
  <c r="E1774" i="11" s="1"/>
  <c r="F1773" i="11"/>
  <c r="G1773" i="11" s="1"/>
  <c r="D1742" i="11"/>
  <c r="E1742" i="11" s="1"/>
  <c r="F1741" i="11"/>
  <c r="G1741" i="11" s="1"/>
  <c r="D1722" i="11"/>
  <c r="E1722" i="11" s="1"/>
  <c r="F1721" i="11"/>
  <c r="G1721" i="11" s="1"/>
  <c r="D1714" i="11"/>
  <c r="E1714" i="11" s="1"/>
  <c r="F1713" i="11"/>
  <c r="G1713" i="11" s="1"/>
  <c r="D1706" i="11"/>
  <c r="E1706" i="11" s="1"/>
  <c r="F1705" i="11"/>
  <c r="G1705" i="11" s="1"/>
  <c r="D1682" i="11"/>
  <c r="E1682" i="11" s="1"/>
  <c r="F1681" i="11"/>
  <c r="G1681" i="11" s="1"/>
  <c r="D1674" i="11"/>
  <c r="E1674" i="11" s="1"/>
  <c r="F1673" i="11"/>
  <c r="G1673" i="11" s="1"/>
  <c r="D1654" i="11"/>
  <c r="E1654" i="11" s="1"/>
  <c r="F1653" i="11"/>
  <c r="G1653" i="11" s="1"/>
  <c r="F1621" i="11"/>
  <c r="G1621" i="11" s="1"/>
  <c r="D1622" i="11"/>
  <c r="E1622" i="11" s="1"/>
  <c r="F1609" i="11"/>
  <c r="G1609" i="11" s="1"/>
  <c r="D1610" i="11"/>
  <c r="E1610" i="11" s="1"/>
  <c r="D1602" i="11"/>
  <c r="E1602" i="11" s="1"/>
  <c r="F1601" i="11"/>
  <c r="G1601" i="11" s="1"/>
  <c r="F1593" i="11"/>
  <c r="G1593" i="11" s="1"/>
  <c r="D1594" i="11"/>
  <c r="E1594" i="11" s="1"/>
  <c r="D1570" i="11"/>
  <c r="E1570" i="11" s="1"/>
  <c r="F1569" i="11"/>
  <c r="G1569" i="11" s="1"/>
  <c r="D1554" i="11"/>
  <c r="E1554" i="11" s="1"/>
  <c r="F1553" i="11"/>
  <c r="G1553" i="11" s="1"/>
  <c r="D1522" i="11"/>
  <c r="E1522" i="11" s="1"/>
  <c r="F1521" i="11"/>
  <c r="G1521" i="11" s="1"/>
  <c r="D1490" i="11"/>
  <c r="E1490" i="11" s="1"/>
  <c r="F1489" i="11"/>
  <c r="G1489" i="11" s="1"/>
  <c r="D1458" i="11"/>
  <c r="E1458" i="11" s="1"/>
  <c r="F1457" i="11"/>
  <c r="G1457" i="11" s="1"/>
  <c r="D1426" i="11"/>
  <c r="E1426" i="11" s="1"/>
  <c r="F1425" i="11"/>
  <c r="G1425" i="11" s="1"/>
  <c r="D1402" i="11"/>
  <c r="E1402" i="11" s="1"/>
  <c r="F1401" i="11"/>
  <c r="G1401" i="11" s="1"/>
  <c r="D1398" i="11"/>
  <c r="E1398" i="11" s="1"/>
  <c r="F1397" i="11"/>
  <c r="G1397" i="11" s="1"/>
  <c r="D1394" i="11"/>
  <c r="E1394" i="11" s="1"/>
  <c r="F1393" i="11"/>
  <c r="G1393" i="11" s="1"/>
  <c r="F1389" i="11"/>
  <c r="G1389" i="11" s="1"/>
  <c r="D1390" i="11"/>
  <c r="E1390" i="11" s="1"/>
  <c r="F1385" i="11"/>
  <c r="G1385" i="11" s="1"/>
  <c r="D1386" i="11"/>
  <c r="E1386" i="11" s="1"/>
  <c r="F1381" i="11"/>
  <c r="G1381" i="11" s="1"/>
  <c r="D1382" i="11"/>
  <c r="E1382" i="11" s="1"/>
  <c r="D1362" i="11"/>
  <c r="E1362" i="11" s="1"/>
  <c r="F1361" i="11"/>
  <c r="G1361" i="11" s="1"/>
  <c r="D1342" i="11"/>
  <c r="E1342" i="11" s="1"/>
  <c r="F1341" i="11"/>
  <c r="G1341" i="11" s="1"/>
  <c r="D1338" i="11"/>
  <c r="E1338" i="11" s="1"/>
  <c r="F1337" i="11"/>
  <c r="G1337" i="11" s="1"/>
  <c r="D1334" i="11"/>
  <c r="E1334" i="11" s="1"/>
  <c r="F1333" i="11"/>
  <c r="G1333" i="11" s="1"/>
  <c r="D1330" i="11"/>
  <c r="E1330" i="11" s="1"/>
  <c r="F1329" i="11"/>
  <c r="G1329" i="11" s="1"/>
  <c r="F1325" i="11"/>
  <c r="G1325" i="11" s="1"/>
  <c r="D1326" i="11"/>
  <c r="E1326" i="11" s="1"/>
  <c r="F1321" i="11"/>
  <c r="G1321" i="11" s="1"/>
  <c r="D1322" i="11"/>
  <c r="E1322" i="11" s="1"/>
  <c r="F1317" i="11"/>
  <c r="G1317" i="11" s="1"/>
  <c r="D1318" i="11"/>
  <c r="E1318" i="11" s="1"/>
  <c r="D1314" i="11"/>
  <c r="E1314" i="11" s="1"/>
  <c r="F1313" i="11"/>
  <c r="G1313" i="11" s="1"/>
  <c r="F1309" i="11"/>
  <c r="G1309" i="11" s="1"/>
  <c r="D1310" i="11"/>
  <c r="E1310" i="11" s="1"/>
  <c r="F1305" i="11"/>
  <c r="G1305" i="11" s="1"/>
  <c r="D1306" i="11"/>
  <c r="E1306" i="11" s="1"/>
  <c r="F1301" i="11"/>
  <c r="G1301" i="11" s="1"/>
  <c r="D1302" i="11"/>
  <c r="E1302" i="11" s="1"/>
  <c r="D1282" i="11"/>
  <c r="E1282" i="11" s="1"/>
  <c r="F1281" i="11"/>
  <c r="G1281" i="11" s="1"/>
  <c r="D1262" i="11"/>
  <c r="E1262" i="11" s="1"/>
  <c r="F1261" i="11"/>
  <c r="G1261" i="11" s="1"/>
  <c r="D1258" i="11"/>
  <c r="E1258" i="11" s="1"/>
  <c r="F1257" i="11"/>
  <c r="G1257" i="11" s="1"/>
  <c r="D1254" i="11"/>
  <c r="E1254" i="11" s="1"/>
  <c r="F1253" i="11"/>
  <c r="G1253" i="11" s="1"/>
  <c r="D1250" i="11"/>
  <c r="E1250" i="11" s="1"/>
  <c r="F1249" i="11"/>
  <c r="G1249" i="11" s="1"/>
  <c r="F1245" i="11"/>
  <c r="G1245" i="11" s="1"/>
  <c r="D1246" i="11"/>
  <c r="E1246" i="11" s="1"/>
  <c r="F1241" i="11"/>
  <c r="G1241" i="11" s="1"/>
  <c r="D1242" i="11"/>
  <c r="E1242" i="11" s="1"/>
  <c r="F1237" i="11"/>
  <c r="G1237" i="11" s="1"/>
  <c r="D1238" i="11"/>
  <c r="E1238" i="11" s="1"/>
  <c r="D1218" i="11"/>
  <c r="E1218" i="11" s="1"/>
  <c r="F1217" i="11"/>
  <c r="G1217" i="11" s="1"/>
  <c r="D1198" i="11"/>
  <c r="E1198" i="11" s="1"/>
  <c r="F1197" i="11"/>
  <c r="G1197" i="11" s="1"/>
  <c r="D1194" i="11"/>
  <c r="E1194" i="11" s="1"/>
  <c r="F1193" i="11"/>
  <c r="G1193" i="11" s="1"/>
  <c r="D1190" i="11"/>
  <c r="E1190" i="11" s="1"/>
  <c r="F1189" i="11"/>
  <c r="G1189" i="11" s="1"/>
  <c r="D1186" i="11"/>
  <c r="E1186" i="11" s="1"/>
  <c r="F1185" i="11"/>
  <c r="G1185" i="11" s="1"/>
  <c r="F1181" i="11"/>
  <c r="G1181" i="11" s="1"/>
  <c r="D1182" i="11"/>
  <c r="E1182" i="11" s="1"/>
  <c r="F1177" i="11"/>
  <c r="G1177" i="11" s="1"/>
  <c r="D1178" i="11"/>
  <c r="E1178" i="11" s="1"/>
  <c r="F1173" i="11"/>
  <c r="G1173" i="11" s="1"/>
  <c r="D1174" i="11"/>
  <c r="E1174" i="11" s="1"/>
  <c r="D1154" i="11"/>
  <c r="E1154" i="11" s="1"/>
  <c r="F1153" i="11"/>
  <c r="G1153" i="11" s="1"/>
  <c r="D1134" i="11"/>
  <c r="E1134" i="11" s="1"/>
  <c r="F1133" i="11"/>
  <c r="G1133" i="11" s="1"/>
  <c r="D1130" i="11"/>
  <c r="E1130" i="11" s="1"/>
  <c r="F1129" i="11"/>
  <c r="G1129" i="11" s="1"/>
  <c r="D1126" i="11"/>
  <c r="E1126" i="11" s="1"/>
  <c r="F1125" i="11"/>
  <c r="G1125" i="11" s="1"/>
  <c r="D1122" i="11"/>
  <c r="E1122" i="11" s="1"/>
  <c r="F1121" i="11"/>
  <c r="G1121" i="11" s="1"/>
  <c r="F1117" i="11"/>
  <c r="G1117" i="11" s="1"/>
  <c r="D1118" i="11"/>
  <c r="E1118" i="11" s="1"/>
  <c r="F1113" i="11"/>
  <c r="G1113" i="11" s="1"/>
  <c r="D1114" i="11"/>
  <c r="E1114" i="11" s="1"/>
  <c r="F1109" i="11"/>
  <c r="G1109" i="11" s="1"/>
  <c r="D1110" i="11"/>
  <c r="E1110" i="11" s="1"/>
  <c r="D1090" i="11"/>
  <c r="E1090" i="11" s="1"/>
  <c r="F1089" i="11"/>
  <c r="G1089" i="11" s="1"/>
  <c r="D1070" i="11"/>
  <c r="E1070" i="11" s="1"/>
  <c r="F1069" i="11"/>
  <c r="G1069" i="11" s="1"/>
  <c r="D1066" i="11"/>
  <c r="E1066" i="11" s="1"/>
  <c r="F1065" i="11"/>
  <c r="G1065" i="11" s="1"/>
  <c r="D1062" i="11"/>
  <c r="E1062" i="11" s="1"/>
  <c r="F1061" i="11"/>
  <c r="G1061" i="11" s="1"/>
  <c r="D1058" i="11"/>
  <c r="E1058" i="11" s="1"/>
  <c r="F1057" i="11"/>
  <c r="G1057" i="11" s="1"/>
  <c r="F1053" i="11"/>
  <c r="G1053" i="11" s="1"/>
  <c r="D1054" i="11"/>
  <c r="E1054" i="11" s="1"/>
  <c r="F1049" i="11"/>
  <c r="G1049" i="11" s="1"/>
  <c r="D1050" i="11"/>
  <c r="E1050" i="11" s="1"/>
  <c r="F1045" i="11"/>
  <c r="G1045" i="11" s="1"/>
  <c r="D1046" i="11"/>
  <c r="E1046" i="11" s="1"/>
  <c r="F1041" i="11"/>
  <c r="G1041" i="11" s="1"/>
  <c r="D1042" i="11"/>
  <c r="E1042" i="11" s="1"/>
  <c r="D1038" i="11"/>
  <c r="E1038" i="11" s="1"/>
  <c r="F1037" i="11"/>
  <c r="G1037" i="11" s="1"/>
  <c r="D1026" i="11"/>
  <c r="E1026" i="11" s="1"/>
  <c r="F1025" i="11"/>
  <c r="G1025" i="11" s="1"/>
  <c r="D1018" i="11"/>
  <c r="E1018" i="11" s="1"/>
  <c r="F1017" i="11"/>
  <c r="G1017" i="11" s="1"/>
  <c r="F1013" i="11"/>
  <c r="G1013" i="11" s="1"/>
  <c r="D1014" i="11"/>
  <c r="E1014" i="11" s="1"/>
  <c r="F1009" i="11"/>
  <c r="G1009" i="11" s="1"/>
  <c r="D1010" i="11"/>
  <c r="E1010" i="11" s="1"/>
  <c r="F1005" i="11"/>
  <c r="G1005" i="11" s="1"/>
  <c r="D1006" i="11"/>
  <c r="E1006" i="11" s="1"/>
  <c r="F997" i="11"/>
  <c r="G997" i="11" s="1"/>
  <c r="D998" i="11"/>
  <c r="E998" i="11" s="1"/>
  <c r="F993" i="11"/>
  <c r="G993" i="11" s="1"/>
  <c r="D994" i="11"/>
  <c r="E994" i="11" s="1"/>
  <c r="F989" i="11"/>
  <c r="G989" i="11" s="1"/>
  <c r="D990" i="11"/>
  <c r="E990" i="11" s="1"/>
  <c r="F981" i="11"/>
  <c r="G981" i="11" s="1"/>
  <c r="D982" i="11"/>
  <c r="E982" i="11" s="1"/>
  <c r="F973" i="11"/>
  <c r="G973" i="11" s="1"/>
  <c r="D974" i="11"/>
  <c r="E974" i="11" s="1"/>
  <c r="F965" i="11"/>
  <c r="G965" i="11" s="1"/>
  <c r="D966" i="11"/>
  <c r="E966" i="11" s="1"/>
  <c r="F961" i="11"/>
  <c r="G961" i="11" s="1"/>
  <c r="D962" i="11"/>
  <c r="E962" i="11" s="1"/>
  <c r="F957" i="11"/>
  <c r="G957" i="11" s="1"/>
  <c r="D958" i="11"/>
  <c r="E958" i="11" s="1"/>
  <c r="F953" i="11"/>
  <c r="G953" i="11" s="1"/>
  <c r="D954" i="11"/>
  <c r="E954" i="11" s="1"/>
  <c r="F949" i="11"/>
  <c r="G949" i="11" s="1"/>
  <c r="D950" i="11"/>
  <c r="E950" i="11" s="1"/>
  <c r="F941" i="11"/>
  <c r="G941" i="11" s="1"/>
  <c r="D942" i="11"/>
  <c r="E942" i="11" s="1"/>
  <c r="F933" i="11"/>
  <c r="G933" i="11" s="1"/>
  <c r="D934" i="11"/>
  <c r="E934" i="11" s="1"/>
  <c r="D930" i="11"/>
  <c r="E930" i="11" s="1"/>
  <c r="F929" i="11"/>
  <c r="G929" i="11" s="1"/>
  <c r="F925" i="11"/>
  <c r="G925" i="11" s="1"/>
  <c r="D926" i="11"/>
  <c r="E926" i="11" s="1"/>
  <c r="D922" i="11"/>
  <c r="E922" i="11" s="1"/>
  <c r="F921" i="11"/>
  <c r="G921" i="11" s="1"/>
  <c r="D914" i="11"/>
  <c r="E914" i="11" s="1"/>
  <c r="F913" i="11"/>
  <c r="G913" i="11" s="1"/>
  <c r="F905" i="11"/>
  <c r="G905" i="11" s="1"/>
  <c r="D906" i="11"/>
  <c r="E906" i="11" s="1"/>
  <c r="F897" i="11"/>
  <c r="G897" i="11" s="1"/>
  <c r="D898" i="11"/>
  <c r="E898" i="11" s="1"/>
  <c r="F889" i="11"/>
  <c r="G889" i="11" s="1"/>
  <c r="D890" i="11"/>
  <c r="E890" i="11" s="1"/>
  <c r="F881" i="11"/>
  <c r="G881" i="11" s="1"/>
  <c r="D882" i="11"/>
  <c r="E882" i="11" s="1"/>
  <c r="D874" i="11"/>
  <c r="E874" i="11" s="1"/>
  <c r="F873" i="11"/>
  <c r="G873" i="11" s="1"/>
  <c r="D858" i="11"/>
  <c r="E858" i="11" s="1"/>
  <c r="F857" i="11"/>
  <c r="G857" i="11" s="1"/>
  <c r="F853" i="11"/>
  <c r="G853" i="11" s="1"/>
  <c r="D854" i="11"/>
  <c r="E854" i="11" s="1"/>
  <c r="F849" i="11"/>
  <c r="G849" i="11" s="1"/>
  <c r="D850" i="11"/>
  <c r="E850" i="11" s="1"/>
  <c r="F845" i="11"/>
  <c r="G845" i="11" s="1"/>
  <c r="D846" i="11"/>
  <c r="E846" i="11" s="1"/>
  <c r="F841" i="11"/>
  <c r="G841" i="11" s="1"/>
  <c r="D842" i="11"/>
  <c r="E842" i="11" s="1"/>
  <c r="D838" i="11"/>
  <c r="E838" i="11" s="1"/>
  <c r="F837" i="11"/>
  <c r="G837" i="11" s="1"/>
  <c r="F825" i="11"/>
  <c r="G825" i="11" s="1"/>
  <c r="D826" i="11"/>
  <c r="E826" i="11" s="1"/>
  <c r="F817" i="11"/>
  <c r="G817" i="11" s="1"/>
  <c r="D818" i="11"/>
  <c r="E818" i="11" s="1"/>
  <c r="D814" i="11"/>
  <c r="E814" i="11" s="1"/>
  <c r="F813" i="11"/>
  <c r="G813" i="11" s="1"/>
  <c r="F809" i="11"/>
  <c r="G809" i="11" s="1"/>
  <c r="D810" i="11"/>
  <c r="E810" i="11" s="1"/>
  <c r="D806" i="11"/>
  <c r="E806" i="11" s="1"/>
  <c r="F805" i="11"/>
  <c r="G805" i="11" s="1"/>
  <c r="F801" i="11"/>
  <c r="G801" i="11" s="1"/>
  <c r="D802" i="11"/>
  <c r="E802" i="11" s="1"/>
  <c r="D798" i="11"/>
  <c r="E798" i="11" s="1"/>
  <c r="F797" i="11"/>
  <c r="G797" i="11" s="1"/>
  <c r="F793" i="11"/>
  <c r="G793" i="11" s="1"/>
  <c r="D794" i="11"/>
  <c r="E794" i="11" s="1"/>
  <c r="F789" i="11"/>
  <c r="G789" i="11" s="1"/>
  <c r="D790" i="11"/>
  <c r="E790" i="11" s="1"/>
  <c r="D786" i="11"/>
  <c r="E786" i="11" s="1"/>
  <c r="F785" i="11"/>
  <c r="G785" i="11" s="1"/>
  <c r="D782" i="11"/>
  <c r="E782" i="11" s="1"/>
  <c r="F781" i="11"/>
  <c r="G781" i="11" s="1"/>
  <c r="D778" i="11"/>
  <c r="E778" i="11" s="1"/>
  <c r="F777" i="11"/>
  <c r="G777" i="11" s="1"/>
  <c r="F773" i="11"/>
  <c r="G773" i="11" s="1"/>
  <c r="D774" i="11"/>
  <c r="E774" i="11" s="1"/>
  <c r="D770" i="11"/>
  <c r="E770" i="11" s="1"/>
  <c r="F769" i="11"/>
  <c r="G769" i="11" s="1"/>
  <c r="D766" i="11"/>
  <c r="E766" i="11" s="1"/>
  <c r="F765" i="11"/>
  <c r="G765" i="11" s="1"/>
  <c r="D762" i="11"/>
  <c r="E762" i="11" s="1"/>
  <c r="F761" i="11"/>
  <c r="G761" i="11" s="1"/>
  <c r="D754" i="11"/>
  <c r="E754" i="11" s="1"/>
  <c r="F753" i="11"/>
  <c r="G753" i="11" s="1"/>
  <c r="D746" i="11"/>
  <c r="E746" i="11" s="1"/>
  <c r="F745" i="11"/>
  <c r="G745" i="11" s="1"/>
  <c r="D738" i="11"/>
  <c r="E738" i="11" s="1"/>
  <c r="F737" i="11"/>
  <c r="G737" i="11" s="1"/>
  <c r="D734" i="11"/>
  <c r="E734" i="11" s="1"/>
  <c r="F733" i="11"/>
  <c r="G733" i="11" s="1"/>
  <c r="D730" i="11"/>
  <c r="E730" i="11" s="1"/>
  <c r="F729" i="11"/>
  <c r="G729" i="11" s="1"/>
  <c r="D726" i="11"/>
  <c r="E726" i="11" s="1"/>
  <c r="F725" i="11"/>
  <c r="G725" i="11" s="1"/>
  <c r="F721" i="11"/>
  <c r="G721" i="11" s="1"/>
  <c r="D722" i="11"/>
  <c r="E722" i="11" s="1"/>
  <c r="D718" i="11"/>
  <c r="E718" i="11" s="1"/>
  <c r="F717" i="11"/>
  <c r="G717" i="11" s="1"/>
  <c r="F713" i="11"/>
  <c r="G713" i="11" s="1"/>
  <c r="D714" i="11"/>
  <c r="E714" i="11" s="1"/>
  <c r="D710" i="11"/>
  <c r="E710" i="11" s="1"/>
  <c r="F709" i="11"/>
  <c r="G709" i="11" s="1"/>
  <c r="F705" i="11"/>
  <c r="G705" i="11" s="1"/>
  <c r="D706" i="11"/>
  <c r="E706" i="11" s="1"/>
  <c r="D702" i="11"/>
  <c r="E702" i="11" s="1"/>
  <c r="F701" i="11"/>
  <c r="G701" i="11" s="1"/>
  <c r="F697" i="11"/>
  <c r="G697" i="11" s="1"/>
  <c r="D698" i="11"/>
  <c r="E698" i="11" s="1"/>
  <c r="D694" i="11"/>
  <c r="E694" i="11" s="1"/>
  <c r="F693" i="11"/>
  <c r="G693" i="11" s="1"/>
  <c r="D690" i="11"/>
  <c r="E690" i="11" s="1"/>
  <c r="F689" i="11"/>
  <c r="G689" i="11" s="1"/>
  <c r="F685" i="11"/>
  <c r="G685" i="11" s="1"/>
  <c r="D686" i="11"/>
  <c r="E686" i="11" s="1"/>
  <c r="D682" i="11"/>
  <c r="E682" i="11" s="1"/>
  <c r="F681" i="11"/>
  <c r="G681" i="11" s="1"/>
  <c r="F677" i="11"/>
  <c r="G677" i="11" s="1"/>
  <c r="D678" i="11"/>
  <c r="E678" i="11" s="1"/>
  <c r="D674" i="11"/>
  <c r="E674" i="11" s="1"/>
  <c r="F673" i="11"/>
  <c r="G673" i="11" s="1"/>
  <c r="F669" i="11"/>
  <c r="G669" i="11" s="1"/>
  <c r="D670" i="11"/>
  <c r="E670" i="11" s="1"/>
  <c r="D666" i="11"/>
  <c r="E666" i="11" s="1"/>
  <c r="F665" i="11"/>
  <c r="G665" i="11" s="1"/>
  <c r="F661" i="11"/>
  <c r="G661" i="11" s="1"/>
  <c r="D662" i="11"/>
  <c r="E662" i="11" s="1"/>
  <c r="D658" i="11"/>
  <c r="E658" i="11" s="1"/>
  <c r="F657" i="11"/>
  <c r="G657" i="11" s="1"/>
  <c r="F653" i="11"/>
  <c r="G653" i="11" s="1"/>
  <c r="D654" i="11"/>
  <c r="E654" i="11" s="1"/>
  <c r="F645" i="11"/>
  <c r="G645" i="11" s="1"/>
  <c r="D646" i="11"/>
  <c r="E646" i="11" s="1"/>
  <c r="D642" i="11"/>
  <c r="E642" i="11" s="1"/>
  <c r="F641" i="11"/>
  <c r="G641" i="11" s="1"/>
  <c r="D638" i="11"/>
  <c r="E638" i="11" s="1"/>
  <c r="F637" i="11"/>
  <c r="G637" i="11" s="1"/>
  <c r="F633" i="11"/>
  <c r="G633" i="11" s="1"/>
  <c r="D634" i="11"/>
  <c r="E634" i="11" s="1"/>
  <c r="F629" i="11"/>
  <c r="G629" i="11" s="1"/>
  <c r="D630" i="11"/>
  <c r="E630" i="11" s="1"/>
  <c r="F625" i="11"/>
  <c r="G625" i="11" s="1"/>
  <c r="D626" i="11"/>
  <c r="E626" i="11" s="1"/>
  <c r="F621" i="11"/>
  <c r="G621" i="11" s="1"/>
  <c r="D622" i="11"/>
  <c r="E622" i="11" s="1"/>
  <c r="F617" i="11"/>
  <c r="G617" i="11" s="1"/>
  <c r="D618" i="11"/>
  <c r="E618" i="11" s="1"/>
  <c r="F613" i="11"/>
  <c r="G613" i="11" s="1"/>
  <c r="D614" i="11"/>
  <c r="E614" i="11" s="1"/>
  <c r="F609" i="11"/>
  <c r="G609" i="11" s="1"/>
  <c r="D610" i="11"/>
  <c r="E610" i="11" s="1"/>
  <c r="F605" i="11"/>
  <c r="G605" i="11" s="1"/>
  <c r="D606" i="11"/>
  <c r="E606" i="11" s="1"/>
  <c r="F601" i="11"/>
  <c r="G601" i="11" s="1"/>
  <c r="D602" i="11"/>
  <c r="E602" i="11" s="1"/>
  <c r="F593" i="11"/>
  <c r="G593" i="11" s="1"/>
  <c r="D594" i="11"/>
  <c r="E594" i="11" s="1"/>
  <c r="D590" i="11"/>
  <c r="E590" i="11" s="1"/>
  <c r="F589" i="11"/>
  <c r="G589" i="11" s="1"/>
  <c r="D586" i="11"/>
  <c r="E586" i="11" s="1"/>
  <c r="F585" i="11"/>
  <c r="G585" i="11" s="1"/>
  <c r="F581" i="11"/>
  <c r="G581" i="11" s="1"/>
  <c r="D582" i="11"/>
  <c r="E582" i="11" s="1"/>
  <c r="F577" i="11"/>
  <c r="G577" i="11" s="1"/>
  <c r="D578" i="11"/>
  <c r="E578" i="11" s="1"/>
  <c r="D574" i="11"/>
  <c r="E574" i="11" s="1"/>
  <c r="F573" i="11"/>
  <c r="G573" i="11" s="1"/>
  <c r="F569" i="11"/>
  <c r="G569" i="11" s="1"/>
  <c r="D570" i="11"/>
  <c r="E570" i="11" s="1"/>
  <c r="D562" i="11"/>
  <c r="E562" i="11" s="1"/>
  <c r="F561" i="11"/>
  <c r="G561" i="11" s="1"/>
  <c r="D558" i="11"/>
  <c r="E558" i="11" s="1"/>
  <c r="F557" i="11"/>
  <c r="G557" i="11" s="1"/>
  <c r="F553" i="11"/>
  <c r="G553" i="11" s="1"/>
  <c r="D554" i="11"/>
  <c r="E554" i="11" s="1"/>
  <c r="F549" i="11"/>
  <c r="G549" i="11" s="1"/>
  <c r="D550" i="11"/>
  <c r="E550" i="11" s="1"/>
  <c r="F541" i="11"/>
  <c r="G541" i="11" s="1"/>
  <c r="D542" i="11"/>
  <c r="E542" i="11" s="1"/>
  <c r="F537" i="11"/>
  <c r="G537" i="11" s="1"/>
  <c r="D538" i="11"/>
  <c r="E538" i="11" s="1"/>
  <c r="F533" i="11"/>
  <c r="G533" i="11" s="1"/>
  <c r="D534" i="11"/>
  <c r="E534" i="11" s="1"/>
  <c r="D530" i="11"/>
  <c r="E530" i="11" s="1"/>
  <c r="F529" i="11"/>
  <c r="G529" i="11" s="1"/>
  <c r="F521" i="11"/>
  <c r="G521" i="11" s="1"/>
  <c r="D522" i="11"/>
  <c r="E522" i="11" s="1"/>
  <c r="F517" i="11"/>
  <c r="G517" i="11" s="1"/>
  <c r="D518" i="11"/>
  <c r="E518" i="11" s="1"/>
  <c r="D514" i="11"/>
  <c r="E514" i="11" s="1"/>
  <c r="F513" i="11"/>
  <c r="G513" i="11" s="1"/>
  <c r="D510" i="11"/>
  <c r="E510" i="11" s="1"/>
  <c r="F509" i="11"/>
  <c r="G509" i="11" s="1"/>
  <c r="F501" i="11"/>
  <c r="G501" i="11" s="1"/>
  <c r="D502" i="11"/>
  <c r="E502" i="11" s="1"/>
  <c r="D498" i="11"/>
  <c r="E498" i="11" s="1"/>
  <c r="F497" i="11"/>
  <c r="G497" i="11" s="1"/>
  <c r="D494" i="11"/>
  <c r="E494" i="11" s="1"/>
  <c r="F493" i="11"/>
  <c r="G493" i="11" s="1"/>
  <c r="F489" i="11"/>
  <c r="G489" i="11" s="1"/>
  <c r="D490" i="11"/>
  <c r="E490" i="11" s="1"/>
  <c r="D482" i="11"/>
  <c r="E482" i="11" s="1"/>
  <c r="F481" i="11"/>
  <c r="G481" i="11" s="1"/>
  <c r="F477" i="11"/>
  <c r="G477" i="11" s="1"/>
  <c r="D478" i="11"/>
  <c r="E478" i="11" s="1"/>
  <c r="F473" i="11"/>
  <c r="G473" i="11" s="1"/>
  <c r="D474" i="11"/>
  <c r="E474" i="11" s="1"/>
  <c r="F469" i="11"/>
  <c r="G469" i="11" s="1"/>
  <c r="D470" i="11"/>
  <c r="E470" i="11" s="1"/>
  <c r="D466" i="11"/>
  <c r="E466" i="11" s="1"/>
  <c r="F465" i="11"/>
  <c r="G465" i="11" s="1"/>
  <c r="F461" i="11"/>
  <c r="G461" i="11" s="1"/>
  <c r="D462" i="11"/>
  <c r="E462" i="11" s="1"/>
  <c r="F457" i="11"/>
  <c r="G457" i="11" s="1"/>
  <c r="D458" i="11"/>
  <c r="E458" i="11" s="1"/>
  <c r="F453" i="11"/>
  <c r="G453" i="11" s="1"/>
  <c r="D454" i="11"/>
  <c r="E454" i="11" s="1"/>
  <c r="D450" i="11"/>
  <c r="E450" i="11" s="1"/>
  <c r="F449" i="11"/>
  <c r="G449" i="11" s="1"/>
  <c r="F445" i="11"/>
  <c r="G445" i="11" s="1"/>
  <c r="D446" i="11"/>
  <c r="E446" i="11" s="1"/>
  <c r="F441" i="11"/>
  <c r="G441" i="11" s="1"/>
  <c r="D442" i="11"/>
  <c r="E442" i="11" s="1"/>
  <c r="F437" i="11"/>
  <c r="G437" i="11" s="1"/>
  <c r="D438" i="11"/>
  <c r="E438" i="11" s="1"/>
  <c r="D434" i="11"/>
  <c r="E434" i="11" s="1"/>
  <c r="F433" i="11"/>
  <c r="G433" i="11" s="1"/>
  <c r="D430" i="11"/>
  <c r="E430" i="11" s="1"/>
  <c r="F429" i="11"/>
  <c r="G429" i="11" s="1"/>
  <c r="F425" i="11"/>
  <c r="G425" i="11" s="1"/>
  <c r="D426" i="11"/>
  <c r="E426" i="11" s="1"/>
  <c r="F421" i="11"/>
  <c r="G421" i="11" s="1"/>
  <c r="D422" i="11"/>
  <c r="E422" i="11" s="1"/>
  <c r="D414" i="11"/>
  <c r="E414" i="11" s="1"/>
  <c r="F413" i="11"/>
  <c r="G413" i="11" s="1"/>
  <c r="F409" i="11"/>
  <c r="G409" i="11" s="1"/>
  <c r="D410" i="11"/>
  <c r="E410" i="11" s="1"/>
  <c r="F405" i="11"/>
  <c r="G405" i="11" s="1"/>
  <c r="D406" i="11"/>
  <c r="E406" i="11" s="1"/>
  <c r="F401" i="11"/>
  <c r="G401" i="11" s="1"/>
  <c r="D402" i="11"/>
  <c r="E402" i="11" s="1"/>
  <c r="F397" i="11"/>
  <c r="G397" i="11" s="1"/>
  <c r="D398" i="11"/>
  <c r="E398" i="11" s="1"/>
  <c r="F393" i="11"/>
  <c r="G393" i="11" s="1"/>
  <c r="D394" i="11"/>
  <c r="E394" i="11" s="1"/>
  <c r="F389" i="11"/>
  <c r="G389" i="11" s="1"/>
  <c r="D390" i="11"/>
  <c r="E390" i="11" s="1"/>
  <c r="F385" i="11"/>
  <c r="G385" i="11" s="1"/>
  <c r="D386" i="11"/>
  <c r="E386" i="11" s="1"/>
  <c r="D382" i="11"/>
  <c r="E382" i="11" s="1"/>
  <c r="F381" i="11"/>
  <c r="G381" i="11" s="1"/>
  <c r="F377" i="11"/>
  <c r="G377" i="11" s="1"/>
  <c r="D378" i="11"/>
  <c r="E378" i="11" s="1"/>
  <c r="D374" i="11"/>
  <c r="E374" i="11" s="1"/>
  <c r="F373" i="11"/>
  <c r="G373" i="11" s="1"/>
  <c r="F369" i="11"/>
  <c r="G369" i="11" s="1"/>
  <c r="D370" i="11"/>
  <c r="E370" i="11" s="1"/>
  <c r="F365" i="11"/>
  <c r="G365" i="11" s="1"/>
  <c r="D366" i="11"/>
  <c r="E366" i="11" s="1"/>
  <c r="F361" i="11"/>
  <c r="G361" i="11" s="1"/>
  <c r="D362" i="11"/>
  <c r="E362" i="11" s="1"/>
  <c r="F357" i="11"/>
  <c r="G357" i="11" s="1"/>
  <c r="D358" i="11"/>
  <c r="E358" i="11" s="1"/>
  <c r="F353" i="11"/>
  <c r="G353" i="11" s="1"/>
  <c r="D354" i="11"/>
  <c r="E354" i="11" s="1"/>
  <c r="F349" i="11"/>
  <c r="G349" i="11" s="1"/>
  <c r="D350" i="11"/>
  <c r="E350" i="11" s="1"/>
  <c r="F345" i="11"/>
  <c r="G345" i="11" s="1"/>
  <c r="D346" i="11"/>
  <c r="E346" i="11" s="1"/>
  <c r="D342" i="11"/>
  <c r="E342" i="11" s="1"/>
  <c r="F341" i="11"/>
  <c r="G341" i="11" s="1"/>
  <c r="D338" i="11"/>
  <c r="E338" i="11" s="1"/>
  <c r="F337" i="11"/>
  <c r="G337" i="11" s="1"/>
  <c r="D334" i="11"/>
  <c r="E334" i="11" s="1"/>
  <c r="F333" i="11"/>
  <c r="G333" i="11" s="1"/>
  <c r="D330" i="11"/>
  <c r="E330" i="11" s="1"/>
  <c r="F329" i="11"/>
  <c r="G329" i="11" s="1"/>
  <c r="D326" i="11"/>
  <c r="E326" i="11" s="1"/>
  <c r="F325" i="11"/>
  <c r="G325" i="11" s="1"/>
  <c r="F321" i="11"/>
  <c r="G321" i="11" s="1"/>
  <c r="D322" i="11"/>
  <c r="E322" i="11" s="1"/>
  <c r="F317" i="11"/>
  <c r="G317" i="11" s="1"/>
  <c r="D318" i="11"/>
  <c r="E318" i="11" s="1"/>
  <c r="F313" i="11"/>
  <c r="G313" i="11" s="1"/>
  <c r="D314" i="11"/>
  <c r="E314" i="11" s="1"/>
  <c r="F309" i="11"/>
  <c r="G309" i="11" s="1"/>
  <c r="D310" i="11"/>
  <c r="E310" i="11" s="1"/>
  <c r="F305" i="11"/>
  <c r="G305" i="11" s="1"/>
  <c r="D306" i="11"/>
  <c r="E306" i="11" s="1"/>
  <c r="D302" i="11"/>
  <c r="E302" i="11" s="1"/>
  <c r="F301" i="11"/>
  <c r="G301" i="11" s="1"/>
  <c r="D298" i="11"/>
  <c r="E298" i="11" s="1"/>
  <c r="F297" i="11"/>
  <c r="G297" i="11" s="1"/>
  <c r="D294" i="11"/>
  <c r="E294" i="11" s="1"/>
  <c r="F293" i="11"/>
  <c r="G293" i="11" s="1"/>
  <c r="D290" i="11"/>
  <c r="E290" i="11" s="1"/>
  <c r="F289" i="11"/>
  <c r="G289" i="11" s="1"/>
  <c r="D286" i="11"/>
  <c r="E286" i="11" s="1"/>
  <c r="F285" i="11"/>
  <c r="G285" i="11" s="1"/>
  <c r="F281" i="11"/>
  <c r="G281" i="11" s="1"/>
  <c r="D282" i="11"/>
  <c r="E282" i="11" s="1"/>
  <c r="F277" i="11"/>
  <c r="G277" i="11" s="1"/>
  <c r="D278" i="11"/>
  <c r="E278" i="11" s="1"/>
  <c r="F273" i="11"/>
  <c r="G273" i="11" s="1"/>
  <c r="D274" i="11"/>
  <c r="E274" i="11" s="1"/>
  <c r="D270" i="11"/>
  <c r="E270" i="11" s="1"/>
  <c r="F269" i="11"/>
  <c r="G269" i="11" s="1"/>
  <c r="F265" i="11"/>
  <c r="G265" i="11" s="1"/>
  <c r="D266" i="11"/>
  <c r="E266" i="11" s="1"/>
  <c r="D262" i="11"/>
  <c r="E262" i="11" s="1"/>
  <c r="F261" i="11"/>
  <c r="G261" i="11" s="1"/>
  <c r="D258" i="11"/>
  <c r="E258" i="11" s="1"/>
  <c r="F257" i="11"/>
  <c r="G257" i="11" s="1"/>
  <c r="D254" i="11"/>
  <c r="E254" i="11" s="1"/>
  <c r="F253" i="11"/>
  <c r="G253" i="11" s="1"/>
  <c r="F249" i="11"/>
  <c r="G249" i="11" s="1"/>
  <c r="D250" i="11"/>
  <c r="E250" i="11" s="1"/>
  <c r="D246" i="11"/>
  <c r="E246" i="11" s="1"/>
  <c r="F245" i="11"/>
  <c r="G245" i="11" s="1"/>
  <c r="F241" i="11"/>
  <c r="G241" i="11" s="1"/>
  <c r="D242" i="11"/>
  <c r="E242" i="11" s="1"/>
  <c r="D238" i="11"/>
  <c r="E238" i="11" s="1"/>
  <c r="F237" i="11"/>
  <c r="G237" i="11" s="1"/>
  <c r="D234" i="11"/>
  <c r="E234" i="11" s="1"/>
  <c r="F233" i="11"/>
  <c r="G233" i="11" s="1"/>
  <c r="F229" i="11"/>
  <c r="G229" i="11" s="1"/>
  <c r="D230" i="11"/>
  <c r="E230" i="11" s="1"/>
  <c r="D226" i="11"/>
  <c r="E226" i="11" s="1"/>
  <c r="F225" i="11"/>
  <c r="G225" i="11" s="1"/>
  <c r="F221" i="11"/>
  <c r="G221" i="11" s="1"/>
  <c r="D222" i="11"/>
  <c r="E222" i="11" s="1"/>
  <c r="F217" i="11"/>
  <c r="G217" i="11" s="1"/>
  <c r="D218" i="11"/>
  <c r="E218" i="11" s="1"/>
  <c r="F213" i="11"/>
  <c r="G213" i="11" s="1"/>
  <c r="D214" i="11"/>
  <c r="E214" i="11" s="1"/>
  <c r="F209" i="11"/>
  <c r="G209" i="11" s="1"/>
  <c r="D210" i="11"/>
  <c r="E210" i="11" s="1"/>
  <c r="F205" i="11"/>
  <c r="G205" i="11" s="1"/>
  <c r="D206" i="11"/>
  <c r="E206" i="11" s="1"/>
  <c r="F201" i="11"/>
  <c r="G201" i="11" s="1"/>
  <c r="D202" i="11"/>
  <c r="E202" i="11" s="1"/>
  <c r="F197" i="11"/>
  <c r="G197" i="11" s="1"/>
  <c r="D198" i="11"/>
  <c r="E198" i="11" s="1"/>
  <c r="F193" i="11"/>
  <c r="G193" i="11" s="1"/>
  <c r="D194" i="11"/>
  <c r="E194" i="11" s="1"/>
  <c r="D190" i="11"/>
  <c r="E190" i="11" s="1"/>
  <c r="F189" i="11"/>
  <c r="G189" i="11" s="1"/>
  <c r="F185" i="11"/>
  <c r="G185" i="11" s="1"/>
  <c r="D186" i="11"/>
  <c r="E186" i="11" s="1"/>
  <c r="F181" i="11"/>
  <c r="G181" i="11" s="1"/>
  <c r="D182" i="11"/>
  <c r="E182" i="11" s="1"/>
  <c r="D178" i="11"/>
  <c r="E178" i="11" s="1"/>
  <c r="F177" i="11"/>
  <c r="G177" i="11" s="1"/>
  <c r="F173" i="11"/>
  <c r="G173" i="11" s="1"/>
  <c r="D174" i="11"/>
  <c r="E174" i="11" s="1"/>
  <c r="F169" i="11"/>
  <c r="G169" i="11" s="1"/>
  <c r="D170" i="11"/>
  <c r="E170" i="11" s="1"/>
  <c r="F161" i="11"/>
  <c r="G161" i="11" s="1"/>
  <c r="D162" i="11"/>
  <c r="E162" i="11" s="1"/>
  <c r="F157" i="11"/>
  <c r="G157" i="11" s="1"/>
  <c r="D158" i="11"/>
  <c r="E158" i="11" s="1"/>
  <c r="F153" i="11"/>
  <c r="G153" i="11" s="1"/>
  <c r="D154" i="11"/>
  <c r="E154" i="11" s="1"/>
  <c r="D150" i="11"/>
  <c r="E150" i="11" s="1"/>
  <c r="F149" i="11"/>
  <c r="G149" i="11" s="1"/>
  <c r="D146" i="11"/>
  <c r="E146" i="11" s="1"/>
  <c r="F145" i="11"/>
  <c r="G145" i="11" s="1"/>
  <c r="F141" i="11"/>
  <c r="G141" i="11" s="1"/>
  <c r="D142" i="11"/>
  <c r="E142" i="11" s="1"/>
  <c r="F137" i="11"/>
  <c r="G137" i="11" s="1"/>
  <c r="D138" i="11"/>
  <c r="E138" i="11" s="1"/>
  <c r="D134" i="11"/>
  <c r="E134" i="11" s="1"/>
  <c r="F133" i="11"/>
  <c r="G133" i="11" s="1"/>
  <c r="D130" i="11"/>
  <c r="E130" i="11" s="1"/>
  <c r="F129" i="11"/>
  <c r="G129" i="11" s="1"/>
  <c r="F125" i="11"/>
  <c r="G125" i="11" s="1"/>
  <c r="D126" i="11"/>
  <c r="E126" i="11" s="1"/>
  <c r="F121" i="11"/>
  <c r="G121" i="11" s="1"/>
  <c r="D122" i="11"/>
  <c r="E122" i="11" s="1"/>
  <c r="F117" i="11"/>
  <c r="G117" i="11" s="1"/>
  <c r="D118" i="11"/>
  <c r="E118" i="11" s="1"/>
  <c r="D114" i="11"/>
  <c r="E114" i="11" s="1"/>
  <c r="F113" i="11"/>
  <c r="G113" i="11" s="1"/>
  <c r="F109" i="11"/>
  <c r="G109" i="11" s="1"/>
  <c r="D110" i="11"/>
  <c r="E110" i="11" s="1"/>
  <c r="F105" i="11"/>
  <c r="G105" i="11" s="1"/>
  <c r="D106" i="11"/>
  <c r="E106" i="11" s="1"/>
  <c r="D102" i="11"/>
  <c r="E102" i="11" s="1"/>
  <c r="F101" i="11"/>
  <c r="G101" i="11" s="1"/>
  <c r="F97" i="11"/>
  <c r="G97" i="11" s="1"/>
  <c r="D98" i="11"/>
  <c r="E98" i="11" s="1"/>
  <c r="F93" i="11"/>
  <c r="G93" i="11" s="1"/>
  <c r="D94" i="11"/>
  <c r="E94" i="11" s="1"/>
  <c r="F89" i="11"/>
  <c r="G89" i="11" s="1"/>
  <c r="D90" i="11"/>
  <c r="E90" i="11" s="1"/>
  <c r="D86" i="11"/>
  <c r="E86" i="11" s="1"/>
  <c r="F85" i="11"/>
  <c r="G85" i="11" s="1"/>
  <c r="D82" i="11"/>
  <c r="E82" i="11" s="1"/>
  <c r="F81" i="11"/>
  <c r="G81" i="11" s="1"/>
  <c r="F77" i="11"/>
  <c r="G77" i="11" s="1"/>
  <c r="D78" i="11"/>
  <c r="E78" i="11" s="1"/>
  <c r="F73" i="11"/>
  <c r="G73" i="11" s="1"/>
  <c r="D74" i="11"/>
  <c r="E74" i="11" s="1"/>
  <c r="D70" i="11"/>
  <c r="E70" i="11" s="1"/>
  <c r="F69" i="11"/>
  <c r="G69" i="11" s="1"/>
  <c r="F19" i="11"/>
  <c r="G19" i="11" s="1"/>
  <c r="D17" i="11"/>
  <c r="E17" i="11" s="1"/>
  <c r="F11" i="11"/>
  <c r="G11" i="11" s="1"/>
  <c r="D9" i="11"/>
  <c r="E9" i="11" s="1"/>
  <c r="D2471" i="11"/>
  <c r="E2471" i="11" s="1"/>
  <c r="F2468" i="11"/>
  <c r="G2468" i="11" s="1"/>
  <c r="F2466" i="11"/>
  <c r="G2466" i="11" s="1"/>
  <c r="D2458" i="11"/>
  <c r="E2458" i="11" s="1"/>
  <c r="F2444" i="11"/>
  <c r="G2444" i="11" s="1"/>
  <c r="F2441" i="11"/>
  <c r="D2435" i="11"/>
  <c r="E2435" i="11" s="1"/>
  <c r="D2433" i="11"/>
  <c r="E2433" i="11" s="1"/>
  <c r="F2424" i="11"/>
  <c r="G2424" i="11" s="1"/>
  <c r="F2422" i="11"/>
  <c r="G2422" i="11" s="1"/>
  <c r="F2417" i="11"/>
  <c r="G2417" i="11" s="1"/>
  <c r="D2411" i="11"/>
  <c r="E2411" i="11" s="1"/>
  <c r="D2409" i="11"/>
  <c r="E2409" i="11" s="1"/>
  <c r="F2400" i="11"/>
  <c r="G2400" i="11" s="1"/>
  <c r="F2398" i="11"/>
  <c r="G2398" i="11" s="1"/>
  <c r="D2390" i="11"/>
  <c r="E2390" i="11" s="1"/>
  <c r="D2385" i="11"/>
  <c r="E2385" i="11" s="1"/>
  <c r="F2376" i="11"/>
  <c r="G2376" i="11" s="1"/>
  <c r="F2374" i="11"/>
  <c r="G2374" i="11" s="1"/>
  <c r="F2369" i="11"/>
  <c r="G2369" i="11" s="1"/>
  <c r="D2363" i="11"/>
  <c r="E2363" i="11" s="1"/>
  <c r="D2361" i="11"/>
  <c r="E2361" i="11" s="1"/>
  <c r="D2359" i="11"/>
  <c r="E2359" i="11" s="1"/>
  <c r="D2357" i="11"/>
  <c r="E2357" i="11" s="1"/>
  <c r="F2354" i="11"/>
  <c r="G2354" i="11" s="1"/>
  <c r="D2347" i="11"/>
  <c r="E2347" i="11" s="1"/>
  <c r="D2321" i="11"/>
  <c r="E2321" i="11" s="1"/>
  <c r="F2312" i="11"/>
  <c r="G2312" i="11" s="1"/>
  <c r="F2308" i="11"/>
  <c r="G2308" i="11" s="1"/>
  <c r="D2306" i="11"/>
  <c r="E2306" i="11" s="1"/>
  <c r="D2297" i="11"/>
  <c r="E2297" i="11" s="1"/>
  <c r="D2295" i="11"/>
  <c r="E2295" i="11" s="1"/>
  <c r="D2293" i="11"/>
  <c r="E2293" i="11" s="1"/>
  <c r="F2290" i="11"/>
  <c r="G2290" i="11" s="1"/>
  <c r="F2264" i="11"/>
  <c r="G2264" i="11" s="1"/>
  <c r="F2262" i="11"/>
  <c r="G2262" i="11" s="1"/>
  <c r="D2253" i="11"/>
  <c r="E2253" i="11" s="1"/>
  <c r="D2239" i="11"/>
  <c r="E2239" i="11" s="1"/>
  <c r="F2236" i="11"/>
  <c r="G2236" i="11" s="1"/>
  <c r="F2234" i="11"/>
  <c r="G2234" i="11" s="1"/>
  <c r="D2225" i="11"/>
  <c r="E2225" i="11" s="1"/>
  <c r="D2218" i="11"/>
  <c r="E2218" i="11" s="1"/>
  <c r="D2209" i="11"/>
  <c r="E2209" i="11" s="1"/>
  <c r="D2202" i="11"/>
  <c r="E2202" i="11" s="1"/>
  <c r="D2193" i="11"/>
  <c r="E2193" i="11" s="1"/>
  <c r="D2181" i="11"/>
  <c r="E2181" i="11" s="1"/>
  <c r="D2174" i="11"/>
  <c r="E2174" i="11" s="1"/>
  <c r="D2167" i="11"/>
  <c r="E2167" i="11" s="1"/>
  <c r="F2164" i="11"/>
  <c r="G2164" i="11" s="1"/>
  <c r="F2162" i="11"/>
  <c r="G2162" i="11" s="1"/>
  <c r="D2153" i="11"/>
  <c r="E2153" i="11" s="1"/>
  <c r="D2139" i="11"/>
  <c r="E2139" i="11" s="1"/>
  <c r="F2136" i="11"/>
  <c r="G2136" i="11" s="1"/>
  <c r="F2134" i="11"/>
  <c r="G2134" i="11" s="1"/>
  <c r="D2123" i="11"/>
  <c r="E2123" i="11" s="1"/>
  <c r="F2120" i="11"/>
  <c r="G2120" i="11" s="1"/>
  <c r="F2118" i="11"/>
  <c r="G2118" i="11" s="1"/>
  <c r="D2107" i="11"/>
  <c r="E2107" i="11" s="1"/>
  <c r="D2102" i="11"/>
  <c r="E2102" i="11" s="1"/>
  <c r="D2095" i="11"/>
  <c r="E2095" i="11" s="1"/>
  <c r="F2092" i="11"/>
  <c r="G2092" i="11" s="1"/>
  <c r="F2090" i="11"/>
  <c r="G2090" i="11" s="1"/>
  <c r="D2081" i="11"/>
  <c r="E2081" i="11" s="1"/>
  <c r="D2074" i="11"/>
  <c r="E2074" i="11" s="1"/>
  <c r="D2065" i="11"/>
  <c r="E2065" i="11" s="1"/>
  <c r="D2058" i="11"/>
  <c r="E2058" i="11" s="1"/>
  <c r="D2049" i="11"/>
  <c r="E2049" i="11" s="1"/>
  <c r="D2035" i="11"/>
  <c r="E2035" i="11" s="1"/>
  <c r="F2032" i="11"/>
  <c r="G2032" i="11" s="1"/>
  <c r="F2030" i="11"/>
  <c r="G2030" i="11" s="1"/>
  <c r="D2021" i="11"/>
  <c r="E2021" i="11" s="1"/>
  <c r="D2014" i="11"/>
  <c r="E2014" i="11" s="1"/>
  <c r="F2009" i="11"/>
  <c r="G2009" i="11" s="1"/>
  <c r="D2007" i="11"/>
  <c r="E2007" i="11" s="1"/>
  <c r="F2004" i="11"/>
  <c r="G2004" i="11" s="1"/>
  <c r="F2002" i="11"/>
  <c r="G2002" i="11" s="1"/>
  <c r="D1993" i="11"/>
  <c r="E1993" i="11" s="1"/>
  <c r="D1986" i="11"/>
  <c r="E1986" i="11" s="1"/>
  <c r="F1981" i="11"/>
  <c r="G1981" i="11" s="1"/>
  <c r="D1979" i="11"/>
  <c r="E1979" i="11" s="1"/>
  <c r="D1974" i="11"/>
  <c r="E1974" i="11" s="1"/>
  <c r="F1964" i="11"/>
  <c r="G1964" i="11" s="1"/>
  <c r="F1962" i="11"/>
  <c r="G1962" i="11" s="1"/>
  <c r="D1951" i="11"/>
  <c r="E1951" i="11" s="1"/>
  <c r="F1948" i="11"/>
  <c r="G1948" i="11" s="1"/>
  <c r="F1946" i="11"/>
  <c r="G1946" i="11" s="1"/>
  <c r="F1936" i="11"/>
  <c r="G1936" i="11" s="1"/>
  <c r="F1934" i="11"/>
  <c r="G1934" i="11" s="1"/>
  <c r="D1923" i="11"/>
  <c r="E1923" i="11" s="1"/>
  <c r="D1918" i="11"/>
  <c r="E1918" i="11" s="1"/>
  <c r="D1909" i="11"/>
  <c r="E1909" i="11" s="1"/>
  <c r="D1902" i="11"/>
  <c r="E1902" i="11" s="1"/>
  <c r="F1892" i="11"/>
  <c r="G1892" i="11" s="1"/>
  <c r="F1890" i="11"/>
  <c r="G1890" i="11" s="1"/>
  <c r="D1881" i="11"/>
  <c r="E1881" i="11" s="1"/>
  <c r="D1867" i="11"/>
  <c r="E1867" i="11" s="1"/>
  <c r="F1864" i="11"/>
  <c r="G1864" i="11" s="1"/>
  <c r="F1862" i="11"/>
  <c r="G1862" i="11" s="1"/>
  <c r="D1851" i="11"/>
  <c r="E1851" i="11" s="1"/>
  <c r="D1846" i="11"/>
  <c r="E1846" i="11" s="1"/>
  <c r="F1836" i="11"/>
  <c r="G1836" i="11" s="1"/>
  <c r="F1834" i="11"/>
  <c r="G1834" i="11" s="1"/>
  <c r="D1823" i="11"/>
  <c r="E1823" i="11" s="1"/>
  <c r="F1820" i="11"/>
  <c r="G1820" i="11" s="1"/>
  <c r="F1818" i="11"/>
  <c r="G1818" i="11" s="1"/>
  <c r="D1809" i="11"/>
  <c r="E1809" i="11" s="1"/>
  <c r="D1802" i="11"/>
  <c r="E1802" i="11" s="1"/>
  <c r="F1797" i="11"/>
  <c r="G1797" i="11" s="1"/>
  <c r="D1795" i="11"/>
  <c r="E1795" i="11" s="1"/>
  <c r="F1792" i="11"/>
  <c r="G1792" i="11" s="1"/>
  <c r="F1790" i="11"/>
  <c r="G1790" i="11" s="1"/>
  <c r="D1781" i="11"/>
  <c r="E1781" i="11" s="1"/>
  <c r="D1767" i="11"/>
  <c r="E1767" i="11" s="1"/>
  <c r="D1762" i="11"/>
  <c r="E1762" i="11" s="1"/>
  <c r="D1755" i="11"/>
  <c r="E1755" i="11" s="1"/>
  <c r="D1750" i="11"/>
  <c r="E1750" i="11" s="1"/>
  <c r="D1743" i="11"/>
  <c r="E1743" i="11" s="1"/>
  <c r="F1740" i="11"/>
  <c r="G1740" i="11" s="1"/>
  <c r="F1738" i="11"/>
  <c r="G1738" i="11" s="1"/>
  <c r="D1729" i="11"/>
  <c r="E1729" i="11" s="1"/>
  <c r="D1715" i="11"/>
  <c r="E1715" i="11" s="1"/>
  <c r="F1712" i="11"/>
  <c r="G1712" i="11" s="1"/>
  <c r="F1710" i="11"/>
  <c r="G1710" i="11" s="1"/>
  <c r="D1701" i="11"/>
  <c r="E1701" i="11" s="1"/>
  <c r="D1689" i="11"/>
  <c r="E1689" i="11" s="1"/>
  <c r="D1675" i="11"/>
  <c r="E1675" i="11" s="1"/>
  <c r="F1672" i="11"/>
  <c r="G1672" i="11" s="1"/>
  <c r="F1670" i="11"/>
  <c r="G1670" i="11" s="1"/>
  <c r="D1661" i="11"/>
  <c r="E1661" i="11" s="1"/>
  <c r="D1649" i="11"/>
  <c r="D1642" i="11"/>
  <c r="E1642" i="11" s="1"/>
  <c r="F1637" i="11"/>
  <c r="G1637" i="11" s="1"/>
  <c r="D1633" i="11"/>
  <c r="E1633" i="11" s="1"/>
  <c r="F1622" i="11"/>
  <c r="G1622" i="11" s="1"/>
  <c r="F1614" i="11"/>
  <c r="G1614" i="11" s="1"/>
  <c r="D1606" i="11"/>
  <c r="E1606" i="11" s="1"/>
  <c r="D1601" i="11"/>
  <c r="E1601" i="11" s="1"/>
  <c r="F1589" i="11"/>
  <c r="G1589" i="11" s="1"/>
  <c r="F1581" i="11"/>
  <c r="G1581" i="11" s="1"/>
  <c r="D1566" i="11"/>
  <c r="E1566" i="11" s="1"/>
  <c r="D1550" i="11"/>
  <c r="E1550" i="11" s="1"/>
  <c r="D1546" i="11"/>
  <c r="E1546" i="11" s="1"/>
  <c r="F1536" i="11"/>
  <c r="G1536" i="11" s="1"/>
  <c r="F1534" i="11"/>
  <c r="G1534" i="11" s="1"/>
  <c r="F1532" i="11"/>
  <c r="G1532" i="11" s="1"/>
  <c r="F1530" i="11"/>
  <c r="G1530" i="11" s="1"/>
  <c r="D1527" i="11"/>
  <c r="E1527" i="11" s="1"/>
  <c r="D1523" i="11"/>
  <c r="E1523" i="11" s="1"/>
  <c r="D1521" i="11"/>
  <c r="E1521" i="11" s="1"/>
  <c r="D1517" i="11"/>
  <c r="E1517" i="11" s="1"/>
  <c r="F1501" i="11"/>
  <c r="G1501" i="11" s="1"/>
  <c r="D1486" i="11"/>
  <c r="E1486" i="11" s="1"/>
  <c r="D1482" i="11"/>
  <c r="E1482" i="11" s="1"/>
  <c r="F1472" i="11"/>
  <c r="G1472" i="11" s="1"/>
  <c r="F1470" i="11"/>
  <c r="G1470" i="11" s="1"/>
  <c r="F1468" i="11"/>
  <c r="G1468" i="11" s="1"/>
  <c r="F1466" i="11"/>
  <c r="G1466" i="11" s="1"/>
  <c r="D1463" i="11"/>
  <c r="E1463" i="11" s="1"/>
  <c r="D1459" i="11"/>
  <c r="E1459" i="11" s="1"/>
  <c r="D1457" i="11"/>
  <c r="E1457" i="11" s="1"/>
  <c r="D1453" i="11"/>
  <c r="E1453" i="11" s="1"/>
  <c r="F1437" i="11"/>
  <c r="G1437" i="11" s="1"/>
  <c r="D1422" i="11"/>
  <c r="E1422" i="11" s="1"/>
  <c r="D1418" i="11"/>
  <c r="E1418" i="11" s="1"/>
  <c r="F1408" i="11"/>
  <c r="G1408" i="11" s="1"/>
  <c r="F1406" i="11"/>
  <c r="G1406" i="11" s="1"/>
  <c r="F1404" i="11"/>
  <c r="G1404" i="11" s="1"/>
  <c r="F1402" i="11"/>
  <c r="G1402" i="11" s="1"/>
  <c r="D1399" i="11"/>
  <c r="E1399" i="11" s="1"/>
  <c r="D1395" i="11"/>
  <c r="E1395" i="11" s="1"/>
  <c r="F1344" i="11"/>
  <c r="G1344" i="11" s="1"/>
  <c r="F1340" i="11"/>
  <c r="G1340" i="11" s="1"/>
  <c r="D1329" i="11"/>
  <c r="E1329" i="11" s="1"/>
  <c r="D1325" i="11"/>
  <c r="E1325" i="11" s="1"/>
  <c r="D1313" i="11"/>
  <c r="E1313" i="11" s="1"/>
  <c r="D1309" i="11"/>
  <c r="E1309" i="11" s="1"/>
  <c r="F1297" i="11"/>
  <c r="G1297" i="11" s="1"/>
  <c r="F1293" i="11"/>
  <c r="G1293" i="11" s="1"/>
  <c r="D1278" i="11"/>
  <c r="E1278" i="11" s="1"/>
  <c r="D1274" i="11"/>
  <c r="E1274" i="11" s="1"/>
  <c r="F1262" i="11"/>
  <c r="G1262" i="11" s="1"/>
  <c r="F1258" i="11"/>
  <c r="G1258" i="11" s="1"/>
  <c r="D1255" i="11"/>
  <c r="E1255" i="11" s="1"/>
  <c r="D1251" i="11"/>
  <c r="E1251" i="11" s="1"/>
  <c r="F1200" i="11"/>
  <c r="G1200" i="11" s="1"/>
  <c r="F1196" i="11"/>
  <c r="G1196" i="11" s="1"/>
  <c r="D1185" i="11"/>
  <c r="E1185" i="11" s="1"/>
  <c r="D1181" i="11"/>
  <c r="E1181" i="11" s="1"/>
  <c r="F1169" i="11"/>
  <c r="G1169" i="11" s="1"/>
  <c r="F1165" i="11"/>
  <c r="G1165" i="11" s="1"/>
  <c r="D1150" i="11"/>
  <c r="E1150" i="11" s="1"/>
  <c r="D1146" i="11"/>
  <c r="E1146" i="11" s="1"/>
  <c r="F1134" i="11"/>
  <c r="G1134" i="11" s="1"/>
  <c r="F1130" i="11"/>
  <c r="G1130" i="11" s="1"/>
  <c r="D1127" i="11"/>
  <c r="E1127" i="11" s="1"/>
  <c r="D1123" i="11"/>
  <c r="E1123" i="11" s="1"/>
  <c r="F1072" i="11"/>
  <c r="G1072" i="11" s="1"/>
  <c r="F1068" i="11"/>
  <c r="G1068" i="11" s="1"/>
  <c r="D1057" i="11"/>
  <c r="E1057" i="11" s="1"/>
  <c r="D1053" i="11"/>
  <c r="E1053" i="11" s="1"/>
  <c r="F1028" i="11"/>
  <c r="G1028" i="11" s="1"/>
  <c r="D1019" i="11"/>
  <c r="E1019" i="11" s="1"/>
  <c r="F969" i="11"/>
  <c r="G969" i="11" s="1"/>
  <c r="D965" i="11"/>
  <c r="E965" i="11" s="1"/>
  <c r="F960" i="11"/>
  <c r="G960" i="11" s="1"/>
  <c r="F954" i="11"/>
  <c r="G954" i="11" s="1"/>
  <c r="D949" i="11"/>
  <c r="E949" i="11" s="1"/>
  <c r="D938" i="11"/>
  <c r="E938" i="11" s="1"/>
  <c r="F928" i="11"/>
  <c r="G928" i="11" s="1"/>
  <c r="D923" i="11"/>
  <c r="E923" i="11" s="1"/>
  <c r="F917" i="11"/>
  <c r="G917" i="11" s="1"/>
  <c r="F912" i="11"/>
  <c r="G912" i="11" s="1"/>
  <c r="F906" i="11"/>
  <c r="G906" i="11" s="1"/>
  <c r="D902" i="11"/>
  <c r="E902" i="11" s="1"/>
  <c r="D897" i="11"/>
  <c r="E897" i="11" s="1"/>
  <c r="D886" i="11"/>
  <c r="E886" i="11" s="1"/>
  <c r="D875" i="11"/>
  <c r="E875" i="11" s="1"/>
  <c r="F869" i="11"/>
  <c r="G869" i="11" s="1"/>
  <c r="F862" i="11"/>
  <c r="G862" i="11" s="1"/>
  <c r="D855" i="11"/>
  <c r="E855" i="11" s="1"/>
  <c r="D834" i="11"/>
  <c r="E834" i="11" s="1"/>
  <c r="F826" i="11"/>
  <c r="G826" i="11" s="1"/>
  <c r="D809" i="11"/>
  <c r="E809" i="11" s="1"/>
  <c r="D715" i="11"/>
  <c r="E715" i="11" s="1"/>
  <c r="F496" i="11"/>
  <c r="G496" i="11" s="1"/>
  <c r="D457" i="11"/>
  <c r="E457" i="11" s="1"/>
  <c r="D437" i="11"/>
  <c r="E437" i="11" s="1"/>
  <c r="F417" i="11"/>
  <c r="G417" i="11" s="1"/>
  <c r="D385" i="11"/>
  <c r="E385" i="11" s="1"/>
  <c r="D166" i="11"/>
  <c r="E166" i="11" s="1"/>
  <c r="D2459" i="11"/>
  <c r="E2459" i="11" s="1"/>
  <c r="F2458" i="11"/>
  <c r="G2458" i="11" s="1"/>
  <c r="D2407" i="11"/>
  <c r="E2407" i="11" s="1"/>
  <c r="F2406" i="11"/>
  <c r="G2406" i="11" s="1"/>
  <c r="F2386" i="11"/>
  <c r="G2386" i="11" s="1"/>
  <c r="D2387" i="11"/>
  <c r="E2387" i="11" s="1"/>
  <c r="F1630" i="11"/>
  <c r="G1630" i="11" s="1"/>
  <c r="D1631" i="11"/>
  <c r="E1631" i="11" s="1"/>
  <c r="F1586" i="11"/>
  <c r="G1586" i="11" s="1"/>
  <c r="D1587" i="11"/>
  <c r="E1587" i="11" s="1"/>
  <c r="F1542" i="11"/>
  <c r="G1542" i="11" s="1"/>
  <c r="D1543" i="11"/>
  <c r="E1543" i="11" s="1"/>
  <c r="F1538" i="11"/>
  <c r="G1538" i="11" s="1"/>
  <c r="D1539" i="11"/>
  <c r="E1539" i="11" s="1"/>
  <c r="F1510" i="11"/>
  <c r="G1510" i="11" s="1"/>
  <c r="D1511" i="11"/>
  <c r="E1511" i="11" s="1"/>
  <c r="F1506" i="11"/>
  <c r="G1506" i="11" s="1"/>
  <c r="D1507" i="11"/>
  <c r="E1507" i="11" s="1"/>
  <c r="F1478" i="11"/>
  <c r="G1478" i="11" s="1"/>
  <c r="D1479" i="11"/>
  <c r="E1479" i="11" s="1"/>
  <c r="F1474" i="11"/>
  <c r="G1474" i="11" s="1"/>
  <c r="D1475" i="11"/>
  <c r="E1475" i="11" s="1"/>
  <c r="F1446" i="11"/>
  <c r="G1446" i="11" s="1"/>
  <c r="D1447" i="11"/>
  <c r="E1447" i="11" s="1"/>
  <c r="F1442" i="11"/>
  <c r="G1442" i="11" s="1"/>
  <c r="D1443" i="11"/>
  <c r="E1443" i="11" s="1"/>
  <c r="F1414" i="11"/>
  <c r="G1414" i="11" s="1"/>
  <c r="D1415" i="11"/>
  <c r="E1415" i="11" s="1"/>
  <c r="F1410" i="11"/>
  <c r="G1410" i="11" s="1"/>
  <c r="D1411" i="11"/>
  <c r="E1411" i="11" s="1"/>
  <c r="F1382" i="11"/>
  <c r="G1382" i="11" s="1"/>
  <c r="D1383" i="11"/>
  <c r="E1383" i="11" s="1"/>
  <c r="F1378" i="11"/>
  <c r="G1378" i="11" s="1"/>
  <c r="D1379" i="11"/>
  <c r="E1379" i="11" s="1"/>
  <c r="D1375" i="11"/>
  <c r="E1375" i="11" s="1"/>
  <c r="F1374" i="11"/>
  <c r="G1374" i="11" s="1"/>
  <c r="D1371" i="11"/>
  <c r="E1371" i="11" s="1"/>
  <c r="F1370" i="11"/>
  <c r="G1370" i="11" s="1"/>
  <c r="F1366" i="11"/>
  <c r="G1366" i="11" s="1"/>
  <c r="D1367" i="11"/>
  <c r="E1367" i="11" s="1"/>
  <c r="F1362" i="11"/>
  <c r="G1362" i="11" s="1"/>
  <c r="D1363" i="11"/>
  <c r="E1363" i="11" s="1"/>
  <c r="F1358" i="11"/>
  <c r="G1358" i="11" s="1"/>
  <c r="D1359" i="11"/>
  <c r="E1359" i="11" s="1"/>
  <c r="F1354" i="11"/>
  <c r="G1354" i="11" s="1"/>
  <c r="D1355" i="11"/>
  <c r="E1355" i="11" s="1"/>
  <c r="F1350" i="11"/>
  <c r="G1350" i="11" s="1"/>
  <c r="D1351" i="11"/>
  <c r="E1351" i="11" s="1"/>
  <c r="F1346" i="11"/>
  <c r="G1346" i="11" s="1"/>
  <c r="D1347" i="11"/>
  <c r="E1347" i="11" s="1"/>
  <c r="F1318" i="11"/>
  <c r="G1318" i="11" s="1"/>
  <c r="D1319" i="11"/>
  <c r="E1319" i="11" s="1"/>
  <c r="F1302" i="11"/>
  <c r="G1302" i="11" s="1"/>
  <c r="D1303" i="11"/>
  <c r="E1303" i="11" s="1"/>
  <c r="F1298" i="11"/>
  <c r="G1298" i="11" s="1"/>
  <c r="D1299" i="11"/>
  <c r="E1299" i="11" s="1"/>
  <c r="D1295" i="11"/>
  <c r="E1295" i="11" s="1"/>
  <c r="F1294" i="11"/>
  <c r="G1294" i="11" s="1"/>
  <c r="D1291" i="11"/>
  <c r="E1291" i="11" s="1"/>
  <c r="F1290" i="11"/>
  <c r="G1290" i="11" s="1"/>
  <c r="F1286" i="11"/>
  <c r="G1286" i="11" s="1"/>
  <c r="D1287" i="11"/>
  <c r="E1287" i="11" s="1"/>
  <c r="F1282" i="11"/>
  <c r="G1282" i="11" s="1"/>
  <c r="D1283" i="11"/>
  <c r="E1283" i="11" s="1"/>
  <c r="F1278" i="11"/>
  <c r="G1278" i="11" s="1"/>
  <c r="D1279" i="11"/>
  <c r="E1279" i="11" s="1"/>
  <c r="F1274" i="11"/>
  <c r="G1274" i="11" s="1"/>
  <c r="D1275" i="11"/>
  <c r="E1275" i="11" s="1"/>
  <c r="F1270" i="11"/>
  <c r="G1270" i="11" s="1"/>
  <c r="D1271" i="11"/>
  <c r="E1271" i="11" s="1"/>
  <c r="F1266" i="11"/>
  <c r="G1266" i="11" s="1"/>
  <c r="D1267" i="11"/>
  <c r="E1267" i="11" s="1"/>
  <c r="F1238" i="11"/>
  <c r="G1238" i="11" s="1"/>
  <c r="D1239" i="11"/>
  <c r="E1239" i="11" s="1"/>
  <c r="F1234" i="11"/>
  <c r="G1234" i="11" s="1"/>
  <c r="D1235" i="11"/>
  <c r="E1235" i="11" s="1"/>
  <c r="D1231" i="11"/>
  <c r="E1231" i="11" s="1"/>
  <c r="F1230" i="11"/>
  <c r="G1230" i="11" s="1"/>
  <c r="D1227" i="11"/>
  <c r="E1227" i="11" s="1"/>
  <c r="F1226" i="11"/>
  <c r="G1226" i="11" s="1"/>
  <c r="F1222" i="11"/>
  <c r="G1222" i="11" s="1"/>
  <c r="D1223" i="11"/>
  <c r="E1223" i="11" s="1"/>
  <c r="F1218" i="11"/>
  <c r="G1218" i="11" s="1"/>
  <c r="D1219" i="11"/>
  <c r="E1219" i="11" s="1"/>
  <c r="F1214" i="11"/>
  <c r="G1214" i="11" s="1"/>
  <c r="D1215" i="11"/>
  <c r="E1215" i="11" s="1"/>
  <c r="F1210" i="11"/>
  <c r="G1210" i="11" s="1"/>
  <c r="D1211" i="11"/>
  <c r="E1211" i="11" s="1"/>
  <c r="F1206" i="11"/>
  <c r="G1206" i="11" s="1"/>
  <c r="D1207" i="11"/>
  <c r="E1207" i="11" s="1"/>
  <c r="F1202" i="11"/>
  <c r="G1202" i="11" s="1"/>
  <c r="D1203" i="11"/>
  <c r="E1203" i="11" s="1"/>
  <c r="F1174" i="11"/>
  <c r="G1174" i="11" s="1"/>
  <c r="D1175" i="11"/>
  <c r="E1175" i="11" s="1"/>
  <c r="F1170" i="11"/>
  <c r="G1170" i="11" s="1"/>
  <c r="D1171" i="11"/>
  <c r="E1171" i="11" s="1"/>
  <c r="D1167" i="11"/>
  <c r="E1167" i="11" s="1"/>
  <c r="F1166" i="11"/>
  <c r="G1166" i="11" s="1"/>
  <c r="D1163" i="11"/>
  <c r="E1163" i="11" s="1"/>
  <c r="F1162" i="11"/>
  <c r="G1162" i="11" s="1"/>
  <c r="F1158" i="11"/>
  <c r="G1158" i="11" s="1"/>
  <c r="D1159" i="11"/>
  <c r="E1159" i="11" s="1"/>
  <c r="F1154" i="11"/>
  <c r="G1154" i="11" s="1"/>
  <c r="D1155" i="11"/>
  <c r="E1155" i="11" s="1"/>
  <c r="F1150" i="11"/>
  <c r="G1150" i="11" s="1"/>
  <c r="D1151" i="11"/>
  <c r="E1151" i="11" s="1"/>
  <c r="F1146" i="11"/>
  <c r="G1146" i="11" s="1"/>
  <c r="D1147" i="11"/>
  <c r="E1147" i="11" s="1"/>
  <c r="F1142" i="11"/>
  <c r="G1142" i="11" s="1"/>
  <c r="D1143" i="11"/>
  <c r="E1143" i="11" s="1"/>
  <c r="F1138" i="11"/>
  <c r="G1138" i="11" s="1"/>
  <c r="D1139" i="11"/>
  <c r="E1139" i="11" s="1"/>
  <c r="F1110" i="11"/>
  <c r="G1110" i="11" s="1"/>
  <c r="D1111" i="11"/>
  <c r="E1111" i="11" s="1"/>
  <c r="F1106" i="11"/>
  <c r="G1106" i="11" s="1"/>
  <c r="D1107" i="11"/>
  <c r="E1107" i="11" s="1"/>
  <c r="D1103" i="11"/>
  <c r="E1103" i="11" s="1"/>
  <c r="F1102" i="11"/>
  <c r="G1102" i="11" s="1"/>
  <c r="D1099" i="11"/>
  <c r="E1099" i="11" s="1"/>
  <c r="F1098" i="11"/>
  <c r="G1098" i="11" s="1"/>
  <c r="F1094" i="11"/>
  <c r="G1094" i="11" s="1"/>
  <c r="D1095" i="11"/>
  <c r="E1095" i="11" s="1"/>
  <c r="F1090" i="11"/>
  <c r="G1090" i="11" s="1"/>
  <c r="D1091" i="11"/>
  <c r="E1091" i="11" s="1"/>
  <c r="F1086" i="11"/>
  <c r="G1086" i="11" s="1"/>
  <c r="D1087" i="11"/>
  <c r="E1087" i="11" s="1"/>
  <c r="F1082" i="11"/>
  <c r="G1082" i="11" s="1"/>
  <c r="D1083" i="11"/>
  <c r="E1083" i="11" s="1"/>
  <c r="F1078" i="11"/>
  <c r="G1078" i="11" s="1"/>
  <c r="D1079" i="11"/>
  <c r="E1079" i="11" s="1"/>
  <c r="F1074" i="11"/>
  <c r="G1074" i="11" s="1"/>
  <c r="D1075" i="11"/>
  <c r="E1075" i="11" s="1"/>
  <c r="F1046" i="11"/>
  <c r="G1046" i="11" s="1"/>
  <c r="D1047" i="11"/>
  <c r="E1047" i="11" s="1"/>
  <c r="F1030" i="11"/>
  <c r="G1030" i="11" s="1"/>
  <c r="D1031" i="11"/>
  <c r="E1031" i="11" s="1"/>
  <c r="F1022" i="11"/>
  <c r="G1022" i="11" s="1"/>
  <c r="D1023" i="11"/>
  <c r="E1023" i="11" s="1"/>
  <c r="F1014" i="11"/>
  <c r="G1014" i="11" s="1"/>
  <c r="D1015" i="11"/>
  <c r="E1015" i="11" s="1"/>
  <c r="D1007" i="11"/>
  <c r="E1007" i="11" s="1"/>
  <c r="F1006" i="11"/>
  <c r="G1006" i="11" s="1"/>
  <c r="F1002" i="11"/>
  <c r="G1002" i="11" s="1"/>
  <c r="D1003" i="11"/>
  <c r="E1003" i="11" s="1"/>
  <c r="D999" i="11"/>
  <c r="E999" i="11" s="1"/>
  <c r="F998" i="11"/>
  <c r="G998" i="11" s="1"/>
  <c r="D991" i="11"/>
  <c r="E991" i="11" s="1"/>
  <c r="F990" i="11"/>
  <c r="G990" i="11" s="1"/>
  <c r="F986" i="11"/>
  <c r="G986" i="11" s="1"/>
  <c r="D987" i="11"/>
  <c r="E987" i="11" s="1"/>
  <c r="F982" i="11"/>
  <c r="G982" i="11" s="1"/>
  <c r="D983" i="11"/>
  <c r="E983" i="11" s="1"/>
  <c r="F978" i="11"/>
  <c r="G978" i="11" s="1"/>
  <c r="D979" i="11"/>
  <c r="E979" i="11" s="1"/>
  <c r="F970" i="11"/>
  <c r="G970" i="11" s="1"/>
  <c r="D971" i="11"/>
  <c r="E971" i="11" s="1"/>
  <c r="F958" i="11"/>
  <c r="G958" i="11" s="1"/>
  <c r="D959" i="11"/>
  <c r="E959" i="11" s="1"/>
  <c r="F946" i="11"/>
  <c r="G946" i="11" s="1"/>
  <c r="D947" i="11"/>
  <c r="E947" i="11" s="1"/>
  <c r="F938" i="11"/>
  <c r="G938" i="11" s="1"/>
  <c r="D939" i="11"/>
  <c r="E939" i="11" s="1"/>
  <c r="F910" i="11"/>
  <c r="G910" i="11" s="1"/>
  <c r="D911" i="11"/>
  <c r="E911" i="11" s="1"/>
  <c r="F902" i="11"/>
  <c r="G902" i="11" s="1"/>
  <c r="D903" i="11"/>
  <c r="E903" i="11" s="1"/>
  <c r="F898" i="11"/>
  <c r="G898" i="11" s="1"/>
  <c r="D899" i="11"/>
  <c r="E899" i="11" s="1"/>
  <c r="F890" i="11"/>
  <c r="G890" i="11" s="1"/>
  <c r="D891" i="11"/>
  <c r="E891" i="11" s="1"/>
  <c r="F886" i="11"/>
  <c r="G886" i="11" s="1"/>
  <c r="D887" i="11"/>
  <c r="E887" i="11" s="1"/>
  <c r="F878" i="11"/>
  <c r="G878" i="11" s="1"/>
  <c r="D879" i="11"/>
  <c r="E879" i="11" s="1"/>
  <c r="F870" i="11"/>
  <c r="G870" i="11" s="1"/>
  <c r="D871" i="11"/>
  <c r="E871" i="11" s="1"/>
  <c r="D847" i="11"/>
  <c r="E847" i="11" s="1"/>
  <c r="F846" i="11"/>
  <c r="G846" i="11" s="1"/>
  <c r="D839" i="11"/>
  <c r="E839" i="11" s="1"/>
  <c r="F838" i="11"/>
  <c r="G838" i="11" s="1"/>
  <c r="D823" i="11"/>
  <c r="E823" i="11" s="1"/>
  <c r="F822" i="11"/>
  <c r="G822" i="11" s="1"/>
  <c r="D815" i="11"/>
  <c r="E815" i="11" s="1"/>
  <c r="F814" i="11"/>
  <c r="G814" i="11" s="1"/>
  <c r="D807" i="11"/>
  <c r="E807" i="11" s="1"/>
  <c r="F806" i="11"/>
  <c r="G806" i="11" s="1"/>
  <c r="D799" i="11"/>
  <c r="E799" i="11" s="1"/>
  <c r="F798" i="11"/>
  <c r="G798" i="11" s="1"/>
  <c r="D791" i="11"/>
  <c r="E791" i="11" s="1"/>
  <c r="F790" i="11"/>
  <c r="G790" i="11" s="1"/>
  <c r="D787" i="11"/>
  <c r="E787" i="11" s="1"/>
  <c r="F786" i="11"/>
  <c r="G786" i="11" s="1"/>
  <c r="D779" i="11"/>
  <c r="E779" i="11" s="1"/>
  <c r="F778" i="11"/>
  <c r="G778" i="11" s="1"/>
  <c r="F774" i="11"/>
  <c r="G774" i="11" s="1"/>
  <c r="D775" i="11"/>
  <c r="E775" i="11" s="1"/>
  <c r="D767" i="11"/>
  <c r="E767" i="11" s="1"/>
  <c r="F766" i="11"/>
  <c r="G766" i="11" s="1"/>
  <c r="F758" i="11"/>
  <c r="G758" i="11" s="1"/>
  <c r="D759" i="11"/>
  <c r="E759" i="11" s="1"/>
  <c r="D755" i="11"/>
  <c r="E755" i="11" s="1"/>
  <c r="F754" i="11"/>
  <c r="G754" i="11" s="1"/>
  <c r="D747" i="11"/>
  <c r="E747" i="11" s="1"/>
  <c r="F746" i="11"/>
  <c r="G746" i="11" s="1"/>
  <c r="D703" i="11"/>
  <c r="E703" i="11" s="1"/>
  <c r="F702" i="11"/>
  <c r="G702" i="11" s="1"/>
  <c r="D695" i="11"/>
  <c r="E695" i="11" s="1"/>
  <c r="F694" i="11"/>
  <c r="G694" i="11" s="1"/>
  <c r="F682" i="11"/>
  <c r="G682" i="11" s="1"/>
  <c r="D683" i="11"/>
  <c r="E683" i="11" s="1"/>
  <c r="D675" i="11"/>
  <c r="E675" i="11" s="1"/>
  <c r="F674" i="11"/>
  <c r="G674" i="11" s="1"/>
  <c r="D667" i="11"/>
  <c r="E667" i="11" s="1"/>
  <c r="F666" i="11"/>
  <c r="G666" i="11" s="1"/>
  <c r="F654" i="11"/>
  <c r="G654" i="11" s="1"/>
  <c r="D655" i="11"/>
  <c r="E655" i="11" s="1"/>
  <c r="F634" i="11"/>
  <c r="G634" i="11" s="1"/>
  <c r="D635" i="11"/>
  <c r="E635" i="11" s="1"/>
  <c r="F626" i="11"/>
  <c r="G626" i="11" s="1"/>
  <c r="D627" i="11"/>
  <c r="E627" i="11" s="1"/>
  <c r="F618" i="11"/>
  <c r="G618" i="11" s="1"/>
  <c r="D619" i="11"/>
  <c r="E619" i="11" s="1"/>
  <c r="D611" i="11"/>
  <c r="E611" i="11" s="1"/>
  <c r="F610" i="11"/>
  <c r="G610" i="11" s="1"/>
  <c r="D603" i="11"/>
  <c r="E603" i="11" s="1"/>
  <c r="F602" i="11"/>
  <c r="G602" i="11" s="1"/>
  <c r="D591" i="11"/>
  <c r="E591" i="11" s="1"/>
  <c r="F590" i="11"/>
  <c r="G590" i="11" s="1"/>
  <c r="F582" i="11"/>
  <c r="G582" i="11" s="1"/>
  <c r="D583" i="11"/>
  <c r="E583" i="11" s="1"/>
  <c r="F574" i="11"/>
  <c r="G574" i="11" s="1"/>
  <c r="D575" i="11"/>
  <c r="E575" i="11" s="1"/>
  <c r="F566" i="11"/>
  <c r="G566" i="11" s="1"/>
  <c r="D567" i="11"/>
  <c r="E567" i="11" s="1"/>
  <c r="D547" i="11"/>
  <c r="E547" i="11" s="1"/>
  <c r="F546" i="11"/>
  <c r="G546" i="11" s="1"/>
  <c r="F538" i="11"/>
  <c r="G538" i="11" s="1"/>
  <c r="D539" i="11"/>
  <c r="E539" i="11" s="1"/>
  <c r="D531" i="11"/>
  <c r="E531" i="11" s="1"/>
  <c r="F530" i="11"/>
  <c r="G530" i="11" s="1"/>
  <c r="F526" i="11"/>
  <c r="G526" i="11" s="1"/>
  <c r="D527" i="11"/>
  <c r="E527" i="11" s="1"/>
  <c r="F518" i="11"/>
  <c r="G518" i="11" s="1"/>
  <c r="D519" i="11"/>
  <c r="E519" i="11" s="1"/>
  <c r="F510" i="11"/>
  <c r="G510" i="11" s="1"/>
  <c r="D511" i="11"/>
  <c r="E511" i="11" s="1"/>
  <c r="D499" i="11"/>
  <c r="E499" i="11" s="1"/>
  <c r="F498" i="11"/>
  <c r="G498" i="11" s="1"/>
  <c r="F490" i="11"/>
  <c r="G490" i="11" s="1"/>
  <c r="D491" i="11"/>
  <c r="E491" i="11" s="1"/>
  <c r="D483" i="11"/>
  <c r="E483" i="11" s="1"/>
  <c r="F482" i="11"/>
  <c r="G482" i="11" s="1"/>
  <c r="F478" i="11"/>
  <c r="G478" i="11" s="1"/>
  <c r="D479" i="11"/>
  <c r="E479" i="11" s="1"/>
  <c r="F470" i="11"/>
  <c r="G470" i="11" s="1"/>
  <c r="D471" i="11"/>
  <c r="E471" i="11" s="1"/>
  <c r="F462" i="11"/>
  <c r="G462" i="11" s="1"/>
  <c r="D463" i="11"/>
  <c r="E463" i="11" s="1"/>
  <c r="F438" i="11"/>
  <c r="G438" i="11" s="1"/>
  <c r="D439" i="11"/>
  <c r="E439" i="11" s="1"/>
  <c r="F430" i="11"/>
  <c r="G430" i="11" s="1"/>
  <c r="D431" i="11"/>
  <c r="E431" i="11" s="1"/>
  <c r="F422" i="11"/>
  <c r="G422" i="11" s="1"/>
  <c r="D423" i="11"/>
  <c r="E423" i="11" s="1"/>
  <c r="F414" i="11"/>
  <c r="G414" i="11" s="1"/>
  <c r="D415" i="11"/>
  <c r="E415" i="11" s="1"/>
  <c r="F410" i="11"/>
  <c r="G410" i="11" s="1"/>
  <c r="D411" i="11"/>
  <c r="E411" i="11" s="1"/>
  <c r="F402" i="11"/>
  <c r="G402" i="11" s="1"/>
  <c r="D403" i="11"/>
  <c r="E403" i="11" s="1"/>
  <c r="F394" i="11"/>
  <c r="G394" i="11" s="1"/>
  <c r="D395" i="11"/>
  <c r="E395" i="11" s="1"/>
  <c r="D387" i="11"/>
  <c r="E387" i="11" s="1"/>
  <c r="F386" i="11"/>
  <c r="G386" i="11" s="1"/>
  <c r="F378" i="11"/>
  <c r="G378" i="11" s="1"/>
  <c r="D379" i="11"/>
  <c r="E379" i="11" s="1"/>
  <c r="D367" i="11"/>
  <c r="E367" i="11" s="1"/>
  <c r="F366" i="11"/>
  <c r="G366" i="11" s="1"/>
  <c r="F358" i="11"/>
  <c r="G358" i="11" s="1"/>
  <c r="D359" i="11"/>
  <c r="E359" i="11" s="1"/>
  <c r="F350" i="11"/>
  <c r="G350" i="11" s="1"/>
  <c r="D351" i="11"/>
  <c r="E351" i="11" s="1"/>
  <c r="F342" i="11"/>
  <c r="G342" i="11" s="1"/>
  <c r="D343" i="11"/>
  <c r="E343" i="11" s="1"/>
  <c r="D335" i="11"/>
  <c r="E335" i="11" s="1"/>
  <c r="F334" i="11"/>
  <c r="G334" i="11" s="1"/>
  <c r="F330" i="11"/>
  <c r="G330" i="11" s="1"/>
  <c r="D331" i="11"/>
  <c r="E331" i="11" s="1"/>
  <c r="F322" i="11"/>
  <c r="G322" i="11" s="1"/>
  <c r="D323" i="11"/>
  <c r="E323" i="11" s="1"/>
  <c r="F314" i="11"/>
  <c r="G314" i="11" s="1"/>
  <c r="D315" i="11"/>
  <c r="E315" i="11" s="1"/>
  <c r="D307" i="11"/>
  <c r="E307" i="11" s="1"/>
  <c r="F306" i="11"/>
  <c r="G306" i="11" s="1"/>
  <c r="D295" i="11"/>
  <c r="E295" i="11" s="1"/>
  <c r="F294" i="11"/>
  <c r="G294" i="11" s="1"/>
  <c r="D287" i="11"/>
  <c r="E287" i="11" s="1"/>
  <c r="F286" i="11"/>
  <c r="G286" i="11" s="1"/>
  <c r="F278" i="11"/>
  <c r="G278" i="11" s="1"/>
  <c r="D279" i="11"/>
  <c r="E279" i="11" s="1"/>
  <c r="F270" i="11"/>
  <c r="G270" i="11" s="1"/>
  <c r="D271" i="11"/>
  <c r="E271" i="11" s="1"/>
  <c r="D263" i="11"/>
  <c r="E263" i="11" s="1"/>
  <c r="F262" i="11"/>
  <c r="G262" i="11" s="1"/>
  <c r="D255" i="11"/>
  <c r="E255" i="11" s="1"/>
  <c r="F254" i="11"/>
  <c r="G254" i="11" s="1"/>
  <c r="D251" i="11"/>
  <c r="E251" i="11" s="1"/>
  <c r="F250" i="11"/>
  <c r="G250" i="11" s="1"/>
  <c r="F242" i="11"/>
  <c r="G242" i="11" s="1"/>
  <c r="D243" i="11"/>
  <c r="E243" i="11" s="1"/>
  <c r="D235" i="11"/>
  <c r="E235" i="11" s="1"/>
  <c r="F234" i="11"/>
  <c r="G234" i="11" s="1"/>
  <c r="F226" i="11"/>
  <c r="G226" i="11" s="1"/>
  <c r="D227" i="11"/>
  <c r="E227" i="11" s="1"/>
  <c r="F218" i="11"/>
  <c r="G218" i="11" s="1"/>
  <c r="D219" i="11"/>
  <c r="E219" i="11" s="1"/>
  <c r="F210" i="11"/>
  <c r="G210" i="11" s="1"/>
  <c r="D211" i="11"/>
  <c r="E211" i="11" s="1"/>
  <c r="D207" i="11"/>
  <c r="E207" i="11" s="1"/>
  <c r="F206" i="11"/>
  <c r="G206" i="11" s="1"/>
  <c r="F198" i="11"/>
  <c r="G198" i="11" s="1"/>
  <c r="D199" i="11"/>
  <c r="E199" i="11" s="1"/>
  <c r="F190" i="11"/>
  <c r="G190" i="11" s="1"/>
  <c r="D191" i="11"/>
  <c r="E191" i="11" s="1"/>
  <c r="F182" i="11"/>
  <c r="G182" i="11" s="1"/>
  <c r="D183" i="11"/>
  <c r="E183" i="11" s="1"/>
  <c r="F174" i="11"/>
  <c r="G174" i="11" s="1"/>
  <c r="D175" i="11"/>
  <c r="E175" i="11" s="1"/>
  <c r="F166" i="11"/>
  <c r="G166" i="11" s="1"/>
  <c r="D167" i="11"/>
  <c r="E167" i="11" s="1"/>
  <c r="F158" i="11"/>
  <c r="G158" i="11" s="1"/>
  <c r="D159" i="11"/>
  <c r="E159" i="11" s="1"/>
  <c r="D151" i="11"/>
  <c r="E151" i="11" s="1"/>
  <c r="F150" i="11"/>
  <c r="G150" i="11" s="1"/>
  <c r="F142" i="11"/>
  <c r="G142" i="11" s="1"/>
  <c r="D143" i="11"/>
  <c r="E143" i="11" s="1"/>
  <c r="D139" i="11"/>
  <c r="E139" i="11" s="1"/>
  <c r="F138" i="11"/>
  <c r="G138" i="11" s="1"/>
  <c r="F130" i="11"/>
  <c r="G130" i="11" s="1"/>
  <c r="D131" i="11"/>
  <c r="E131" i="11" s="1"/>
  <c r="F126" i="11"/>
  <c r="G126" i="11" s="1"/>
  <c r="D127" i="11"/>
  <c r="E127" i="11" s="1"/>
  <c r="F114" i="11"/>
  <c r="G114" i="11" s="1"/>
  <c r="D115" i="11"/>
  <c r="E115" i="11" s="1"/>
  <c r="D107" i="11"/>
  <c r="E107" i="11" s="1"/>
  <c r="F106" i="11"/>
  <c r="G106" i="11" s="1"/>
  <c r="F98" i="11"/>
  <c r="G98" i="11" s="1"/>
  <c r="D99" i="11"/>
  <c r="E99" i="11" s="1"/>
  <c r="D91" i="11"/>
  <c r="E91" i="11" s="1"/>
  <c r="F90" i="11"/>
  <c r="G90" i="11" s="1"/>
  <c r="F82" i="11"/>
  <c r="G82" i="11" s="1"/>
  <c r="D83" i="11"/>
  <c r="E83" i="11" s="1"/>
  <c r="D75" i="11"/>
  <c r="E75" i="11" s="1"/>
  <c r="F74" i="11"/>
  <c r="G74" i="11" s="1"/>
  <c r="F30" i="11"/>
  <c r="G30" i="11" s="1"/>
  <c r="D31" i="11"/>
  <c r="E31" i="11" s="1"/>
  <c r="F26" i="11"/>
  <c r="G26" i="11" s="1"/>
  <c r="D27" i="11"/>
  <c r="E27" i="11" s="1"/>
  <c r="F42" i="11"/>
  <c r="G42" i="11" s="1"/>
  <c r="H35" i="11"/>
  <c r="D10" i="11"/>
  <c r="E10" i="11" s="1"/>
  <c r="F2342" i="11"/>
  <c r="G2342" i="11" s="1"/>
  <c r="D2335" i="11"/>
  <c r="E2335" i="11" s="1"/>
  <c r="D2271" i="11"/>
  <c r="E2271" i="11" s="1"/>
  <c r="F2258" i="11"/>
  <c r="G2258" i="11" s="1"/>
  <c r="D2175" i="11"/>
  <c r="E2175" i="11" s="1"/>
  <c r="D2103" i="11"/>
  <c r="E2103" i="11" s="1"/>
  <c r="D2075" i="11"/>
  <c r="E2075" i="11" s="1"/>
  <c r="F2070" i="11"/>
  <c r="G2070" i="11" s="1"/>
  <c r="F2054" i="11"/>
  <c r="G2054" i="11" s="1"/>
  <c r="D2015" i="11"/>
  <c r="E2015" i="11" s="1"/>
  <c r="F2010" i="11"/>
  <c r="G2010" i="11" s="1"/>
  <c r="D1987" i="11"/>
  <c r="E1987" i="11" s="1"/>
  <c r="F1982" i="11"/>
  <c r="G1982" i="11" s="1"/>
  <c r="D1903" i="11"/>
  <c r="E1903" i="11" s="1"/>
  <c r="D1847" i="11"/>
  <c r="E1847" i="11" s="1"/>
  <c r="F1842" i="11"/>
  <c r="G1842" i="11" s="1"/>
  <c r="D1803" i="11"/>
  <c r="E1803" i="11" s="1"/>
  <c r="F1798" i="11"/>
  <c r="G1798" i="11" s="1"/>
  <c r="D1751" i="11"/>
  <c r="E1751" i="11" s="1"/>
  <c r="D1643" i="11"/>
  <c r="E1643" i="11" s="1"/>
  <c r="F1638" i="11"/>
  <c r="G1638" i="11" s="1"/>
  <c r="D1567" i="11"/>
  <c r="E1567" i="11" s="1"/>
  <c r="D1487" i="11"/>
  <c r="E1487" i="11" s="1"/>
  <c r="D1483" i="11"/>
  <c r="E1483" i="11" s="1"/>
  <c r="D1419" i="11"/>
  <c r="E1419" i="11" s="1"/>
  <c r="D1327" i="11"/>
  <c r="E1327" i="11" s="1"/>
  <c r="D1311" i="11"/>
  <c r="E1311" i="11" s="1"/>
  <c r="D1183" i="11"/>
  <c r="E1183" i="11" s="1"/>
  <c r="D1055" i="11"/>
  <c r="E1055" i="11" s="1"/>
  <c r="D1051" i="11"/>
  <c r="E1051" i="11" s="1"/>
  <c r="F850" i="11"/>
  <c r="G850" i="11" s="1"/>
  <c r="D711" i="11"/>
  <c r="E711" i="11" s="1"/>
  <c r="F2473" i="11"/>
  <c r="G2473" i="11" s="1"/>
  <c r="D2474" i="11"/>
  <c r="E2474" i="11" s="1"/>
  <c r="F2453" i="11"/>
  <c r="G2453" i="11" s="1"/>
  <c r="D2454" i="11"/>
  <c r="E2454" i="11" s="1"/>
  <c r="F2421" i="11"/>
  <c r="G2421" i="11" s="1"/>
  <c r="D2422" i="11"/>
  <c r="E2422" i="11" s="1"/>
  <c r="F2345" i="11"/>
  <c r="G2345" i="11" s="1"/>
  <c r="D2346" i="11"/>
  <c r="E2346" i="11" s="1"/>
  <c r="D2338" i="11"/>
  <c r="E2338" i="11" s="1"/>
  <c r="F2337" i="11"/>
  <c r="G2337" i="11" s="1"/>
  <c r="F2301" i="11"/>
  <c r="G2301" i="11" s="1"/>
  <c r="D2302" i="11"/>
  <c r="E2302" i="11" s="1"/>
  <c r="F2297" i="11"/>
  <c r="G2297" i="11" s="1"/>
  <c r="D2298" i="11"/>
  <c r="E2298" i="11" s="1"/>
  <c r="D2278" i="11"/>
  <c r="E2278" i="11" s="1"/>
  <c r="F2277" i="11"/>
  <c r="G2277" i="11" s="1"/>
  <c r="D2246" i="11"/>
  <c r="E2246" i="11" s="1"/>
  <c r="F2245" i="11"/>
  <c r="G2245" i="11" s="1"/>
  <c r="D2166" i="11"/>
  <c r="E2166" i="11" s="1"/>
  <c r="F2165" i="11"/>
  <c r="G2165" i="11" s="1"/>
  <c r="F2348" i="11"/>
  <c r="G2348" i="11" s="1"/>
  <c r="D2349" i="11"/>
  <c r="E2349" i="11" s="1"/>
  <c r="F2340" i="11"/>
  <c r="G2340" i="11" s="1"/>
  <c r="D2341" i="11"/>
  <c r="E2341" i="11" s="1"/>
  <c r="F2316" i="11"/>
  <c r="G2316" i="11" s="1"/>
  <c r="D2317" i="11"/>
  <c r="E2317" i="11" s="1"/>
  <c r="F2268" i="11"/>
  <c r="G2268" i="11" s="1"/>
  <c r="D2269" i="11"/>
  <c r="E2269" i="11" s="1"/>
  <c r="F2256" i="11"/>
  <c r="G2256" i="11" s="1"/>
  <c r="D2257" i="11"/>
  <c r="E2257" i="11" s="1"/>
  <c r="F2228" i="11"/>
  <c r="G2228" i="11" s="1"/>
  <c r="D2229" i="11"/>
  <c r="E2229" i="11" s="1"/>
  <c r="F2220" i="11"/>
  <c r="G2220" i="11" s="1"/>
  <c r="D2221" i="11"/>
  <c r="E2221" i="11" s="1"/>
  <c r="F2212" i="11"/>
  <c r="G2212" i="11" s="1"/>
  <c r="D2213" i="11"/>
  <c r="E2213" i="11" s="1"/>
  <c r="F2204" i="11"/>
  <c r="G2204" i="11" s="1"/>
  <c r="D2205" i="11"/>
  <c r="E2205" i="11" s="1"/>
  <c r="F2196" i="11"/>
  <c r="G2196" i="11" s="1"/>
  <c r="D2197" i="11"/>
  <c r="E2197" i="11" s="1"/>
  <c r="F2184" i="11"/>
  <c r="G2184" i="11" s="1"/>
  <c r="D2185" i="11"/>
  <c r="E2185" i="11" s="1"/>
  <c r="F2176" i="11"/>
  <c r="G2176" i="11" s="1"/>
  <c r="D2177" i="11"/>
  <c r="E2177" i="11" s="1"/>
  <c r="F2156" i="11"/>
  <c r="G2156" i="11" s="1"/>
  <c r="D2157" i="11"/>
  <c r="E2157" i="11" s="1"/>
  <c r="F2104" i="11"/>
  <c r="G2104" i="11" s="1"/>
  <c r="D2105" i="11"/>
  <c r="E2105" i="11" s="1"/>
  <c r="F2076" i="11"/>
  <c r="G2076" i="11" s="1"/>
  <c r="D2077" i="11"/>
  <c r="E2077" i="11" s="1"/>
  <c r="F2068" i="11"/>
  <c r="G2068" i="11" s="1"/>
  <c r="D2069" i="11"/>
  <c r="E2069" i="11" s="1"/>
  <c r="F2060" i="11"/>
  <c r="G2060" i="11" s="1"/>
  <c r="D2061" i="11"/>
  <c r="E2061" i="11" s="1"/>
  <c r="F2052" i="11"/>
  <c r="G2052" i="11" s="1"/>
  <c r="D2053" i="11"/>
  <c r="E2053" i="11" s="1"/>
  <c r="F2016" i="11"/>
  <c r="G2016" i="11" s="1"/>
  <c r="D2017" i="11"/>
  <c r="E2017" i="11" s="1"/>
  <c r="F1996" i="11"/>
  <c r="G1996" i="11" s="1"/>
  <c r="D1997" i="11"/>
  <c r="E1997" i="11" s="1"/>
  <c r="F1988" i="11"/>
  <c r="G1988" i="11" s="1"/>
  <c r="D1989" i="11"/>
  <c r="E1989" i="11" s="1"/>
  <c r="F1976" i="11"/>
  <c r="G1976" i="11" s="1"/>
  <c r="D1977" i="11"/>
  <c r="E1977" i="11" s="1"/>
  <c r="F1968" i="11"/>
  <c r="G1968" i="11" s="1"/>
  <c r="D1969" i="11"/>
  <c r="E1969" i="11" s="1"/>
  <c r="F1940" i="11"/>
  <c r="G1940" i="11" s="1"/>
  <c r="D1941" i="11"/>
  <c r="E1941" i="11" s="1"/>
  <c r="F1920" i="11"/>
  <c r="G1920" i="11" s="1"/>
  <c r="D1921" i="11"/>
  <c r="E1921" i="11" s="1"/>
  <c r="F1912" i="11"/>
  <c r="G1912" i="11" s="1"/>
  <c r="D1913" i="11"/>
  <c r="E1913" i="11" s="1"/>
  <c r="F1904" i="11"/>
  <c r="G1904" i="11" s="1"/>
  <c r="D1905" i="11"/>
  <c r="E1905" i="11" s="1"/>
  <c r="F1896" i="11"/>
  <c r="G1896" i="11" s="1"/>
  <c r="D1897" i="11"/>
  <c r="E1897" i="11" s="1"/>
  <c r="F1884" i="11"/>
  <c r="G1884" i="11" s="1"/>
  <c r="D1885" i="11"/>
  <c r="E1885" i="11" s="1"/>
  <c r="F1848" i="11"/>
  <c r="G1848" i="11" s="1"/>
  <c r="D1849" i="11"/>
  <c r="E1849" i="11" s="1"/>
  <c r="F1840" i="11"/>
  <c r="G1840" i="11" s="1"/>
  <c r="D1841" i="11"/>
  <c r="E1841" i="11" s="1"/>
  <c r="F1812" i="11"/>
  <c r="G1812" i="11" s="1"/>
  <c r="D1813" i="11"/>
  <c r="E1813" i="11" s="1"/>
  <c r="F1804" i="11"/>
  <c r="G1804" i="11" s="1"/>
  <c r="D1805" i="11"/>
  <c r="E1805" i="11" s="1"/>
  <c r="F1784" i="11"/>
  <c r="G1784" i="11" s="1"/>
  <c r="D1785" i="11"/>
  <c r="E1785" i="11" s="1"/>
  <c r="F1764" i="11"/>
  <c r="G1764" i="11" s="1"/>
  <c r="D1765" i="11"/>
  <c r="E1765" i="11" s="1"/>
  <c r="F1752" i="11"/>
  <c r="G1752" i="11" s="1"/>
  <c r="D1753" i="11"/>
  <c r="E1753" i="11" s="1"/>
  <c r="F1732" i="11"/>
  <c r="G1732" i="11" s="1"/>
  <c r="D1733" i="11"/>
  <c r="E1733" i="11" s="1"/>
  <c r="F1692" i="11"/>
  <c r="G1692" i="11" s="1"/>
  <c r="D1693" i="11"/>
  <c r="E1693" i="11" s="1"/>
  <c r="F1664" i="11"/>
  <c r="G1664" i="11" s="1"/>
  <c r="D1665" i="11"/>
  <c r="E1665" i="11" s="1"/>
  <c r="F1644" i="11"/>
  <c r="G1644" i="11" s="1"/>
  <c r="D1645" i="11"/>
  <c r="E1645" i="11" s="1"/>
  <c r="F1616" i="11"/>
  <c r="G1616" i="11" s="1"/>
  <c r="D1617" i="11"/>
  <c r="E1617" i="11" s="1"/>
  <c r="D1613" i="11"/>
  <c r="E1613" i="11" s="1"/>
  <c r="F1612" i="11"/>
  <c r="G1612" i="11" s="1"/>
  <c r="F1588" i="11"/>
  <c r="G1588" i="11" s="1"/>
  <c r="D1589" i="11"/>
  <c r="E1589" i="11" s="1"/>
  <c r="D1377" i="11"/>
  <c r="E1377" i="11" s="1"/>
  <c r="F1376" i="11"/>
  <c r="G1376" i="11" s="1"/>
  <c r="D1373" i="11"/>
  <c r="E1373" i="11" s="1"/>
  <c r="F1372" i="11"/>
  <c r="G1372" i="11" s="1"/>
  <c r="D1369" i="11"/>
  <c r="E1369" i="11" s="1"/>
  <c r="F1368" i="11"/>
  <c r="G1368" i="11" s="1"/>
  <c r="D1365" i="11"/>
  <c r="E1365" i="11" s="1"/>
  <c r="F1364" i="11"/>
  <c r="G1364" i="11" s="1"/>
  <c r="F1360" i="11"/>
  <c r="G1360" i="11" s="1"/>
  <c r="D1361" i="11"/>
  <c r="E1361" i="11" s="1"/>
  <c r="F1356" i="11"/>
  <c r="G1356" i="11" s="1"/>
  <c r="D1357" i="11"/>
  <c r="E1357" i="11" s="1"/>
  <c r="F1352" i="11"/>
  <c r="G1352" i="11" s="1"/>
  <c r="D1353" i="11"/>
  <c r="E1353" i="11" s="1"/>
  <c r="F1348" i="11"/>
  <c r="G1348" i="11" s="1"/>
  <c r="D1349" i="11"/>
  <c r="E1349" i="11" s="1"/>
  <c r="D1297" i="11"/>
  <c r="E1297" i="11" s="1"/>
  <c r="F1296" i="11"/>
  <c r="G1296" i="11" s="1"/>
  <c r="D1293" i="11"/>
  <c r="E1293" i="11" s="1"/>
  <c r="F1292" i="11"/>
  <c r="G1292" i="11" s="1"/>
  <c r="D1289" i="11"/>
  <c r="E1289" i="11" s="1"/>
  <c r="F1288" i="11"/>
  <c r="G1288" i="11" s="1"/>
  <c r="D1285" i="11"/>
  <c r="E1285" i="11" s="1"/>
  <c r="F1284" i="11"/>
  <c r="G1284" i="11" s="1"/>
  <c r="F1280" i="11"/>
  <c r="G1280" i="11" s="1"/>
  <c r="D1281" i="11"/>
  <c r="E1281" i="11" s="1"/>
  <c r="F1276" i="11"/>
  <c r="G1276" i="11" s="1"/>
  <c r="D1277" i="11"/>
  <c r="E1277" i="11" s="1"/>
  <c r="F1272" i="11"/>
  <c r="G1272" i="11" s="1"/>
  <c r="D1273" i="11"/>
  <c r="E1273" i="11" s="1"/>
  <c r="F1268" i="11"/>
  <c r="G1268" i="11" s="1"/>
  <c r="D1269" i="11"/>
  <c r="E1269" i="11" s="1"/>
  <c r="D1233" i="11"/>
  <c r="E1233" i="11" s="1"/>
  <c r="F1232" i="11"/>
  <c r="G1232" i="11" s="1"/>
  <c r="D1229" i="11"/>
  <c r="E1229" i="11" s="1"/>
  <c r="F1228" i="11"/>
  <c r="G1228" i="11" s="1"/>
  <c r="D1225" i="11"/>
  <c r="E1225" i="11" s="1"/>
  <c r="F1224" i="11"/>
  <c r="G1224" i="11" s="1"/>
  <c r="D1221" i="11"/>
  <c r="E1221" i="11" s="1"/>
  <c r="F1220" i="11"/>
  <c r="G1220" i="11" s="1"/>
  <c r="F1216" i="11"/>
  <c r="G1216" i="11" s="1"/>
  <c r="D1217" i="11"/>
  <c r="E1217" i="11" s="1"/>
  <c r="F1212" i="11"/>
  <c r="G1212" i="11" s="1"/>
  <c r="D1213" i="11"/>
  <c r="E1213" i="11" s="1"/>
  <c r="F1208" i="11"/>
  <c r="G1208" i="11" s="1"/>
  <c r="D1209" i="11"/>
  <c r="E1209" i="11" s="1"/>
  <c r="F1204" i="11"/>
  <c r="G1204" i="11" s="1"/>
  <c r="D1205" i="11"/>
  <c r="E1205" i="11" s="1"/>
  <c r="D1169" i="11"/>
  <c r="E1169" i="11" s="1"/>
  <c r="F1168" i="11"/>
  <c r="G1168" i="11" s="1"/>
  <c r="D1165" i="11"/>
  <c r="E1165" i="11" s="1"/>
  <c r="F1164" i="11"/>
  <c r="G1164" i="11" s="1"/>
  <c r="D1161" i="11"/>
  <c r="E1161" i="11" s="1"/>
  <c r="F1160" i="11"/>
  <c r="G1160" i="11" s="1"/>
  <c r="D1157" i="11"/>
  <c r="E1157" i="11" s="1"/>
  <c r="F1156" i="11"/>
  <c r="G1156" i="11" s="1"/>
  <c r="F1152" i="11"/>
  <c r="G1152" i="11" s="1"/>
  <c r="D1153" i="11"/>
  <c r="E1153" i="11" s="1"/>
  <c r="F1148" i="11"/>
  <c r="G1148" i="11" s="1"/>
  <c r="D1149" i="11"/>
  <c r="E1149" i="11" s="1"/>
  <c r="F1144" i="11"/>
  <c r="G1144" i="11" s="1"/>
  <c r="D1145" i="11"/>
  <c r="E1145" i="11" s="1"/>
  <c r="F1140" i="11"/>
  <c r="G1140" i="11" s="1"/>
  <c r="D1141" i="11"/>
  <c r="E1141" i="11" s="1"/>
  <c r="D1105" i="11"/>
  <c r="E1105" i="11" s="1"/>
  <c r="F1104" i="11"/>
  <c r="G1104" i="11" s="1"/>
  <c r="D1101" i="11"/>
  <c r="E1101" i="11" s="1"/>
  <c r="F1100" i="11"/>
  <c r="G1100" i="11" s="1"/>
  <c r="D1097" i="11"/>
  <c r="E1097" i="11" s="1"/>
  <c r="F1096" i="11"/>
  <c r="G1096" i="11" s="1"/>
  <c r="D1093" i="11"/>
  <c r="E1093" i="11" s="1"/>
  <c r="F1092" i="11"/>
  <c r="G1092" i="11" s="1"/>
  <c r="F1088" i="11"/>
  <c r="G1088" i="11" s="1"/>
  <c r="D1089" i="11"/>
  <c r="E1089" i="11" s="1"/>
  <c r="F1084" i="11"/>
  <c r="G1084" i="11" s="1"/>
  <c r="D1085" i="11"/>
  <c r="E1085" i="11" s="1"/>
  <c r="F1080" i="11"/>
  <c r="G1080" i="11" s="1"/>
  <c r="D1081" i="11"/>
  <c r="E1081" i="11" s="1"/>
  <c r="F1076" i="11"/>
  <c r="G1076" i="11" s="1"/>
  <c r="D1077" i="11"/>
  <c r="E1077" i="11" s="1"/>
  <c r="F1036" i="11"/>
  <c r="G1036" i="11" s="1"/>
  <c r="D1037" i="11"/>
  <c r="E1037" i="11" s="1"/>
  <c r="F1032" i="11"/>
  <c r="G1032" i="11" s="1"/>
  <c r="D1033" i="11"/>
  <c r="E1033" i="11" s="1"/>
  <c r="D1021" i="11"/>
  <c r="E1021" i="11" s="1"/>
  <c r="F1020" i="11"/>
  <c r="G1020" i="11" s="1"/>
  <c r="F1008" i="11"/>
  <c r="G1008" i="11" s="1"/>
  <c r="D1009" i="11"/>
  <c r="E1009" i="11" s="1"/>
  <c r="F1000" i="11"/>
  <c r="G1000" i="11" s="1"/>
  <c r="D1001" i="11"/>
  <c r="E1001" i="11" s="1"/>
  <c r="F992" i="11"/>
  <c r="G992" i="11" s="1"/>
  <c r="D993" i="11"/>
  <c r="E993" i="11" s="1"/>
  <c r="F984" i="11"/>
  <c r="G984" i="11" s="1"/>
  <c r="D985" i="11"/>
  <c r="E985" i="11" s="1"/>
  <c r="D977" i="11"/>
  <c r="E977" i="11" s="1"/>
  <c r="F976" i="11"/>
  <c r="G976" i="11" s="1"/>
  <c r="D969" i="11"/>
  <c r="E969" i="11" s="1"/>
  <c r="F968" i="11"/>
  <c r="G968" i="11" s="1"/>
  <c r="F952" i="11"/>
  <c r="G952" i="11" s="1"/>
  <c r="D953" i="11"/>
  <c r="E953" i="11" s="1"/>
  <c r="F944" i="11"/>
  <c r="G944" i="11" s="1"/>
  <c r="D945" i="11"/>
  <c r="E945" i="11" s="1"/>
  <c r="D937" i="11"/>
  <c r="E937" i="11" s="1"/>
  <c r="F936" i="11"/>
  <c r="G936" i="11" s="1"/>
  <c r="D917" i="11"/>
  <c r="E917" i="11" s="1"/>
  <c r="F916" i="11"/>
  <c r="G916" i="11" s="1"/>
  <c r="F908" i="11"/>
  <c r="G908" i="11" s="1"/>
  <c r="D909" i="11"/>
  <c r="E909" i="11" s="1"/>
  <c r="D901" i="11"/>
  <c r="E901" i="11" s="1"/>
  <c r="F900" i="11"/>
  <c r="G900" i="11" s="1"/>
  <c r="F892" i="11"/>
  <c r="G892" i="11" s="1"/>
  <c r="D893" i="11"/>
  <c r="E893" i="11" s="1"/>
  <c r="D885" i="11"/>
  <c r="E885" i="11" s="1"/>
  <c r="F884" i="11"/>
  <c r="G884" i="11" s="1"/>
  <c r="D877" i="11"/>
  <c r="E877" i="11" s="1"/>
  <c r="F876" i="11"/>
  <c r="G876" i="11" s="1"/>
  <c r="D869" i="11"/>
  <c r="E869" i="11" s="1"/>
  <c r="F868" i="11"/>
  <c r="G868" i="11" s="1"/>
  <c r="D865" i="11"/>
  <c r="E865" i="11" s="1"/>
  <c r="F864" i="11"/>
  <c r="G864" i="11" s="1"/>
  <c r="D861" i="11"/>
  <c r="E861" i="11" s="1"/>
  <c r="F860" i="11"/>
  <c r="G860" i="11" s="1"/>
  <c r="F856" i="11"/>
  <c r="G856" i="11" s="1"/>
  <c r="D857" i="11"/>
  <c r="E857" i="11" s="1"/>
  <c r="F852" i="11"/>
  <c r="G852" i="11" s="1"/>
  <c r="D853" i="11"/>
  <c r="E853" i="11" s="1"/>
  <c r="F848" i="11"/>
  <c r="G848" i="11" s="1"/>
  <c r="D849" i="11"/>
  <c r="E849" i="11" s="1"/>
  <c r="F844" i="11"/>
  <c r="G844" i="11" s="1"/>
  <c r="D845" i="11"/>
  <c r="E845" i="11" s="1"/>
  <c r="F840" i="11"/>
  <c r="G840" i="11" s="1"/>
  <c r="D841" i="11"/>
  <c r="E841" i="11" s="1"/>
  <c r="D833" i="11"/>
  <c r="E833" i="11" s="1"/>
  <c r="F832" i="11"/>
  <c r="G832" i="11" s="1"/>
  <c r="D829" i="11"/>
  <c r="E829" i="11" s="1"/>
  <c r="F828" i="11"/>
  <c r="G828" i="11" s="1"/>
  <c r="F824" i="11"/>
  <c r="G824" i="11" s="1"/>
  <c r="D825" i="11"/>
  <c r="E825" i="11" s="1"/>
  <c r="D821" i="11"/>
  <c r="E821" i="11" s="1"/>
  <c r="F820" i="11"/>
  <c r="G820" i="11" s="1"/>
  <c r="F816" i="11"/>
  <c r="G816" i="11" s="1"/>
  <c r="D817" i="11"/>
  <c r="E817" i="11" s="1"/>
  <c r="F812" i="11"/>
  <c r="G812" i="11" s="1"/>
  <c r="D813" i="11"/>
  <c r="E813" i="11" s="1"/>
  <c r="F800" i="11"/>
  <c r="G800" i="11" s="1"/>
  <c r="D801" i="11"/>
  <c r="E801" i="11" s="1"/>
  <c r="F796" i="11"/>
  <c r="G796" i="11" s="1"/>
  <c r="D797" i="11"/>
  <c r="E797" i="11" s="1"/>
  <c r="F792" i="11"/>
  <c r="G792" i="11" s="1"/>
  <c r="D793" i="11"/>
  <c r="E793" i="11" s="1"/>
  <c r="F788" i="11"/>
  <c r="G788" i="11" s="1"/>
  <c r="D789" i="11"/>
  <c r="E789" i="11" s="1"/>
  <c r="D785" i="11"/>
  <c r="E785" i="11" s="1"/>
  <c r="F784" i="11"/>
  <c r="G784" i="11" s="1"/>
  <c r="F780" i="11"/>
  <c r="G780" i="11" s="1"/>
  <c r="D781" i="11"/>
  <c r="E781" i="11" s="1"/>
  <c r="F776" i="11"/>
  <c r="G776" i="11" s="1"/>
  <c r="D777" i="11"/>
  <c r="E777" i="11" s="1"/>
  <c r="D769" i="11"/>
  <c r="E769" i="11" s="1"/>
  <c r="F768" i="11"/>
  <c r="G768" i="11" s="1"/>
  <c r="F764" i="11"/>
  <c r="G764" i="11" s="1"/>
  <c r="D765" i="11"/>
  <c r="E765" i="11" s="1"/>
  <c r="F760" i="11"/>
  <c r="G760" i="11" s="1"/>
  <c r="D761" i="11"/>
  <c r="E761" i="11" s="1"/>
  <c r="D753" i="11"/>
  <c r="E753" i="11" s="1"/>
  <c r="F752" i="11"/>
  <c r="G752" i="11" s="1"/>
  <c r="F748" i="11"/>
  <c r="G748" i="11" s="1"/>
  <c r="D749" i="11"/>
  <c r="E749" i="11" s="1"/>
  <c r="F744" i="11"/>
  <c r="G744" i="11" s="1"/>
  <c r="D745" i="11"/>
  <c r="E745" i="11" s="1"/>
  <c r="D741" i="11"/>
  <c r="E741" i="11" s="1"/>
  <c r="F740" i="11"/>
  <c r="G740" i="11" s="1"/>
  <c r="D737" i="11"/>
  <c r="E737" i="11" s="1"/>
  <c r="F736" i="11"/>
  <c r="G736" i="11" s="1"/>
  <c r="F732" i="11"/>
  <c r="G732" i="11" s="1"/>
  <c r="D733" i="11"/>
  <c r="E733" i="11" s="1"/>
  <c r="F728" i="11"/>
  <c r="G728" i="11" s="1"/>
  <c r="D729" i="11"/>
  <c r="E729" i="11" s="1"/>
  <c r="F724" i="11"/>
  <c r="G724" i="11" s="1"/>
  <c r="D725" i="11"/>
  <c r="E725" i="11" s="1"/>
  <c r="F720" i="11"/>
  <c r="G720" i="11" s="1"/>
  <c r="D721" i="11"/>
  <c r="E721" i="11" s="1"/>
  <c r="F716" i="11"/>
  <c r="G716" i="11" s="1"/>
  <c r="D717" i="11"/>
  <c r="E717" i="11" s="1"/>
  <c r="F712" i="11"/>
  <c r="G712" i="11" s="1"/>
  <c r="D713" i="11"/>
  <c r="E713" i="11" s="1"/>
  <c r="F708" i="11"/>
  <c r="G708" i="11" s="1"/>
  <c r="D709" i="11"/>
  <c r="E709" i="11" s="1"/>
  <c r="F704" i="11"/>
  <c r="G704" i="11" s="1"/>
  <c r="D705" i="11"/>
  <c r="E705" i="11" s="1"/>
  <c r="F700" i="11"/>
  <c r="G700" i="11" s="1"/>
  <c r="D701" i="11"/>
  <c r="E701" i="11" s="1"/>
  <c r="F692" i="11"/>
  <c r="G692" i="11" s="1"/>
  <c r="D693" i="11"/>
  <c r="E693" i="11" s="1"/>
  <c r="F688" i="11"/>
  <c r="G688" i="11" s="1"/>
  <c r="D689" i="11"/>
  <c r="E689" i="11" s="1"/>
  <c r="F684" i="11"/>
  <c r="G684" i="11" s="1"/>
  <c r="D685" i="11"/>
  <c r="E685" i="11" s="1"/>
  <c r="F680" i="11"/>
  <c r="G680" i="11" s="1"/>
  <c r="D681" i="11"/>
  <c r="E681" i="11" s="1"/>
  <c r="F676" i="11"/>
  <c r="G676" i="11" s="1"/>
  <c r="D677" i="11"/>
  <c r="E677" i="11" s="1"/>
  <c r="F672" i="11"/>
  <c r="G672" i="11" s="1"/>
  <c r="D673" i="11"/>
  <c r="E673" i="11" s="1"/>
  <c r="D669" i="11"/>
  <c r="E669" i="11" s="1"/>
  <c r="F668" i="11"/>
  <c r="G668" i="11" s="1"/>
  <c r="F664" i="11"/>
  <c r="G664" i="11" s="1"/>
  <c r="D665" i="11"/>
  <c r="E665" i="11" s="1"/>
  <c r="F660" i="11"/>
  <c r="G660" i="11" s="1"/>
  <c r="D661" i="11"/>
  <c r="E661" i="11" s="1"/>
  <c r="F656" i="11"/>
  <c r="G656" i="11" s="1"/>
  <c r="D657" i="11"/>
  <c r="E657" i="11" s="1"/>
  <c r="F652" i="11"/>
  <c r="G652" i="11" s="1"/>
  <c r="D653" i="11"/>
  <c r="E653" i="11" s="1"/>
  <c r="F648" i="11"/>
  <c r="G648" i="11" s="1"/>
  <c r="D649" i="11"/>
  <c r="E649" i="11" s="1"/>
  <c r="D645" i="11"/>
  <c r="E645" i="11" s="1"/>
  <c r="F644" i="11"/>
  <c r="G644" i="11" s="1"/>
  <c r="F640" i="11"/>
  <c r="G640" i="11" s="1"/>
  <c r="D641" i="11"/>
  <c r="E641" i="11" s="1"/>
  <c r="F636" i="11"/>
  <c r="G636" i="11" s="1"/>
  <c r="D637" i="11"/>
  <c r="E637" i="11" s="1"/>
  <c r="F632" i="11"/>
  <c r="G632" i="11" s="1"/>
  <c r="D633" i="11"/>
  <c r="E633" i="11" s="1"/>
  <c r="F628" i="11"/>
  <c r="G628" i="11" s="1"/>
  <c r="D629" i="11"/>
  <c r="E629" i="11" s="1"/>
  <c r="D625" i="11"/>
  <c r="E625" i="11" s="1"/>
  <c r="F624" i="11"/>
  <c r="G624" i="11" s="1"/>
  <c r="F620" i="11"/>
  <c r="G620" i="11" s="1"/>
  <c r="D621" i="11"/>
  <c r="E621" i="11" s="1"/>
  <c r="F616" i="11"/>
  <c r="G616" i="11" s="1"/>
  <c r="D617" i="11"/>
  <c r="E617" i="11" s="1"/>
  <c r="D609" i="11"/>
  <c r="E609" i="11" s="1"/>
  <c r="F608" i="11"/>
  <c r="G608" i="11" s="1"/>
  <c r="F604" i="11"/>
  <c r="G604" i="11" s="1"/>
  <c r="D605" i="11"/>
  <c r="E605" i="11" s="1"/>
  <c r="D601" i="11"/>
  <c r="E601" i="11" s="1"/>
  <c r="F600" i="11"/>
  <c r="G600" i="11" s="1"/>
  <c r="D593" i="11"/>
  <c r="E593" i="11" s="1"/>
  <c r="F592" i="11"/>
  <c r="G592" i="11" s="1"/>
  <c r="F584" i="11"/>
  <c r="G584" i="11" s="1"/>
  <c r="D585" i="11"/>
  <c r="E585" i="11" s="1"/>
  <c r="F580" i="11"/>
  <c r="G580" i="11" s="1"/>
  <c r="D581" i="11"/>
  <c r="E581" i="11" s="1"/>
  <c r="D577" i="11"/>
  <c r="E577" i="11" s="1"/>
  <c r="F576" i="11"/>
  <c r="G576" i="11" s="1"/>
  <c r="F572" i="11"/>
  <c r="G572" i="11" s="1"/>
  <c r="D573" i="11"/>
  <c r="E573" i="11" s="1"/>
  <c r="F568" i="11"/>
  <c r="G568" i="11" s="1"/>
  <c r="D569" i="11"/>
  <c r="E569" i="11" s="1"/>
  <c r="D565" i="11"/>
  <c r="E565" i="11" s="1"/>
  <c r="F564" i="11"/>
  <c r="G564" i="11" s="1"/>
  <c r="D561" i="11"/>
  <c r="E561" i="11" s="1"/>
  <c r="F560" i="11"/>
  <c r="G560" i="11" s="1"/>
  <c r="D557" i="11"/>
  <c r="E557" i="11" s="1"/>
  <c r="F556" i="11"/>
  <c r="G556" i="11" s="1"/>
  <c r="F552" i="11"/>
  <c r="G552" i="11" s="1"/>
  <c r="D553" i="11"/>
  <c r="E553" i="11" s="1"/>
  <c r="F548" i="11"/>
  <c r="G548" i="11" s="1"/>
  <c r="D549" i="11"/>
  <c r="E549" i="11" s="1"/>
  <c r="D541" i="11"/>
  <c r="E541" i="11" s="1"/>
  <c r="F540" i="11"/>
  <c r="G540" i="11" s="1"/>
  <c r="F536" i="11"/>
  <c r="G536" i="11" s="1"/>
  <c r="D537" i="11"/>
  <c r="E537" i="11" s="1"/>
  <c r="F532" i="11"/>
  <c r="G532" i="11" s="1"/>
  <c r="D533" i="11"/>
  <c r="E533" i="11" s="1"/>
  <c r="D529" i="11"/>
  <c r="E529" i="11" s="1"/>
  <c r="F528" i="11"/>
  <c r="G528" i="11" s="1"/>
  <c r="D525" i="11"/>
  <c r="E525" i="11" s="1"/>
  <c r="F524" i="11"/>
  <c r="G524" i="11" s="1"/>
  <c r="F520" i="11"/>
  <c r="G520" i="11" s="1"/>
  <c r="D521" i="11"/>
  <c r="E521" i="11" s="1"/>
  <c r="F516" i="11"/>
  <c r="G516" i="11" s="1"/>
  <c r="D517" i="11"/>
  <c r="E517" i="11" s="1"/>
  <c r="F512" i="11"/>
  <c r="G512" i="11" s="1"/>
  <c r="D513" i="11"/>
  <c r="E513" i="11" s="1"/>
  <c r="D509" i="11"/>
  <c r="E509" i="11" s="1"/>
  <c r="F508" i="11"/>
  <c r="G508" i="11" s="1"/>
  <c r="F504" i="11"/>
  <c r="G504" i="11" s="1"/>
  <c r="D505" i="11"/>
  <c r="E505" i="11" s="1"/>
  <c r="F500" i="11"/>
  <c r="G500" i="11" s="1"/>
  <c r="D501" i="11"/>
  <c r="E501" i="11" s="1"/>
  <c r="D493" i="11"/>
  <c r="E493" i="11" s="1"/>
  <c r="F492" i="11"/>
  <c r="G492" i="11" s="1"/>
  <c r="F488" i="11"/>
  <c r="G488" i="11" s="1"/>
  <c r="D489" i="11"/>
  <c r="E489" i="11" s="1"/>
  <c r="F484" i="11"/>
  <c r="G484" i="11" s="1"/>
  <c r="D485" i="11"/>
  <c r="E485" i="11" s="1"/>
  <c r="F480" i="11"/>
  <c r="G480" i="11" s="1"/>
  <c r="D481" i="11"/>
  <c r="E481" i="11" s="1"/>
  <c r="F472" i="11"/>
  <c r="G472" i="11" s="1"/>
  <c r="D473" i="11"/>
  <c r="E473" i="11" s="1"/>
  <c r="F468" i="11"/>
  <c r="G468" i="11" s="1"/>
  <c r="D469" i="11"/>
  <c r="E469" i="11" s="1"/>
  <c r="D465" i="11"/>
  <c r="E465" i="11" s="1"/>
  <c r="F464" i="11"/>
  <c r="G464" i="11" s="1"/>
  <c r="D461" i="11"/>
  <c r="E461" i="11" s="1"/>
  <c r="F460" i="11"/>
  <c r="G460" i="11" s="1"/>
  <c r="F452" i="11"/>
  <c r="G452" i="11" s="1"/>
  <c r="D453" i="11"/>
  <c r="E453" i="11" s="1"/>
  <c r="F448" i="11"/>
  <c r="G448" i="11" s="1"/>
  <c r="D449" i="11"/>
  <c r="E449" i="11" s="1"/>
  <c r="D445" i="11"/>
  <c r="E445" i="11" s="1"/>
  <c r="F444" i="11"/>
  <c r="G444" i="11" s="1"/>
  <c r="F440" i="11"/>
  <c r="G440" i="11" s="1"/>
  <c r="D441" i="11"/>
  <c r="E441" i="11" s="1"/>
  <c r="D433" i="11"/>
  <c r="E433" i="11" s="1"/>
  <c r="F432" i="11"/>
  <c r="G432" i="11" s="1"/>
  <c r="D429" i="11"/>
  <c r="E429" i="11" s="1"/>
  <c r="F428" i="11"/>
  <c r="G428" i="11" s="1"/>
  <c r="F424" i="11"/>
  <c r="G424" i="11" s="1"/>
  <c r="D425" i="11"/>
  <c r="E425" i="11" s="1"/>
  <c r="F420" i="11"/>
  <c r="G420" i="11" s="1"/>
  <c r="D421" i="11"/>
  <c r="E421" i="11" s="1"/>
  <c r="D413" i="11"/>
  <c r="E413" i="11" s="1"/>
  <c r="F412" i="11"/>
  <c r="G412" i="11" s="1"/>
  <c r="D409" i="11"/>
  <c r="E409" i="11" s="1"/>
  <c r="F408" i="11"/>
  <c r="G408" i="11" s="1"/>
  <c r="D405" i="11"/>
  <c r="E405" i="11" s="1"/>
  <c r="F404" i="11"/>
  <c r="G404" i="11" s="1"/>
  <c r="F396" i="11"/>
  <c r="G396" i="11" s="1"/>
  <c r="D397" i="11"/>
  <c r="E397" i="11" s="1"/>
  <c r="D393" i="11"/>
  <c r="E393" i="11" s="1"/>
  <c r="F392" i="11"/>
  <c r="G392" i="11" s="1"/>
  <c r="F388" i="11"/>
  <c r="G388" i="11" s="1"/>
  <c r="D389" i="11"/>
  <c r="E389" i="11" s="1"/>
  <c r="F380" i="11"/>
  <c r="G380" i="11" s="1"/>
  <c r="D381" i="11"/>
  <c r="E381" i="11" s="1"/>
  <c r="D377" i="11"/>
  <c r="E377" i="11" s="1"/>
  <c r="F376" i="11"/>
  <c r="G376" i="11" s="1"/>
  <c r="D373" i="11"/>
  <c r="E373" i="11" s="1"/>
  <c r="F372" i="11"/>
  <c r="G372" i="11" s="1"/>
  <c r="F368" i="11"/>
  <c r="G368" i="11" s="1"/>
  <c r="D369" i="11"/>
  <c r="E369" i="11" s="1"/>
  <c r="F364" i="11"/>
  <c r="G364" i="11" s="1"/>
  <c r="D365" i="11"/>
  <c r="E365" i="11" s="1"/>
  <c r="D361" i="11"/>
  <c r="E361" i="11" s="1"/>
  <c r="F360" i="11"/>
  <c r="G360" i="11" s="1"/>
  <c r="D357" i="11"/>
  <c r="E357" i="11" s="1"/>
  <c r="F356" i="11"/>
  <c r="G356" i="11" s="1"/>
  <c r="F352" i="11"/>
  <c r="G352" i="11" s="1"/>
  <c r="D353" i="11"/>
  <c r="E353" i="11" s="1"/>
  <c r="F348" i="11"/>
  <c r="G348" i="11" s="1"/>
  <c r="D349" i="11"/>
  <c r="E349" i="11" s="1"/>
  <c r="F344" i="11"/>
  <c r="G344" i="11" s="1"/>
  <c r="D345" i="11"/>
  <c r="E345" i="11" s="1"/>
  <c r="F340" i="11"/>
  <c r="G340" i="11" s="1"/>
  <c r="D341" i="11"/>
  <c r="E341" i="11" s="1"/>
  <c r="D337" i="11"/>
  <c r="E337" i="11" s="1"/>
  <c r="F336" i="11"/>
  <c r="G336" i="11" s="1"/>
  <c r="F332" i="11"/>
  <c r="G332" i="11" s="1"/>
  <c r="D333" i="11"/>
  <c r="E333" i="11" s="1"/>
  <c r="F328" i="11"/>
  <c r="G328" i="11" s="1"/>
  <c r="D329" i="11"/>
  <c r="E329" i="11" s="1"/>
  <c r="F324" i="11"/>
  <c r="G324" i="11" s="1"/>
  <c r="D325" i="11"/>
  <c r="E325" i="11" s="1"/>
  <c r="F320" i="11"/>
  <c r="G320" i="11" s="1"/>
  <c r="D321" i="11"/>
  <c r="E321" i="11" s="1"/>
  <c r="F316" i="11"/>
  <c r="G316" i="11" s="1"/>
  <c r="D317" i="11"/>
  <c r="E317" i="11" s="1"/>
  <c r="F312" i="11"/>
  <c r="G312" i="11" s="1"/>
  <c r="D313" i="11"/>
  <c r="E313" i="11" s="1"/>
  <c r="D309" i="11"/>
  <c r="E309" i="11" s="1"/>
  <c r="F308" i="11"/>
  <c r="G308" i="11" s="1"/>
  <c r="F304" i="11"/>
  <c r="G304" i="11" s="1"/>
  <c r="D305" i="11"/>
  <c r="E305" i="11" s="1"/>
  <c r="F300" i="11"/>
  <c r="G300" i="11" s="1"/>
  <c r="D301" i="11"/>
  <c r="E301" i="11" s="1"/>
  <c r="D297" i="11"/>
  <c r="E297" i="11" s="1"/>
  <c r="F296" i="11"/>
  <c r="G296" i="11" s="1"/>
  <c r="F292" i="11"/>
  <c r="G292" i="11" s="1"/>
  <c r="D293" i="11"/>
  <c r="E293" i="11" s="1"/>
  <c r="F288" i="11"/>
  <c r="G288" i="11" s="1"/>
  <c r="D289" i="11"/>
  <c r="E289" i="11" s="1"/>
  <c r="F284" i="11"/>
  <c r="G284" i="11" s="1"/>
  <c r="D285" i="11"/>
  <c r="E285" i="11" s="1"/>
  <c r="D277" i="11"/>
  <c r="E277" i="11" s="1"/>
  <c r="F276" i="11"/>
  <c r="G276" i="11" s="1"/>
  <c r="F272" i="11"/>
  <c r="G272" i="11" s="1"/>
  <c r="D273" i="11"/>
  <c r="E273" i="11" s="1"/>
  <c r="F268" i="11"/>
  <c r="G268" i="11" s="1"/>
  <c r="D269" i="11"/>
  <c r="E269" i="11" s="1"/>
  <c r="D265" i="11"/>
  <c r="E265" i="11" s="1"/>
  <c r="F264" i="11"/>
  <c r="G264" i="11" s="1"/>
  <c r="D261" i="11"/>
  <c r="E261" i="11" s="1"/>
  <c r="F260" i="11"/>
  <c r="G260" i="11" s="1"/>
  <c r="F256" i="11"/>
  <c r="G256" i="11" s="1"/>
  <c r="D257" i="11"/>
  <c r="E257" i="11" s="1"/>
  <c r="D253" i="11"/>
  <c r="E253" i="11" s="1"/>
  <c r="F252" i="11"/>
  <c r="G252" i="11" s="1"/>
  <c r="F248" i="11"/>
  <c r="G248" i="11" s="1"/>
  <c r="D249" i="11"/>
  <c r="E249" i="11" s="1"/>
  <c r="D245" i="11"/>
  <c r="E245" i="11" s="1"/>
  <c r="F244" i="11"/>
  <c r="G244" i="11" s="1"/>
  <c r="F240" i="11"/>
  <c r="G240" i="11" s="1"/>
  <c r="D241" i="11"/>
  <c r="E241" i="11" s="1"/>
  <c r="F236" i="11"/>
  <c r="G236" i="11" s="1"/>
  <c r="D237" i="11"/>
  <c r="E237" i="11" s="1"/>
  <c r="D233" i="11"/>
  <c r="E233" i="11" s="1"/>
  <c r="F232" i="11"/>
  <c r="G232" i="11" s="1"/>
  <c r="F228" i="11"/>
  <c r="G228" i="11" s="1"/>
  <c r="D229" i="11"/>
  <c r="E229" i="11" s="1"/>
  <c r="F224" i="11"/>
  <c r="G224" i="11" s="1"/>
  <c r="D225" i="11"/>
  <c r="E225" i="11" s="1"/>
  <c r="F220" i="11"/>
  <c r="G220" i="11" s="1"/>
  <c r="D221" i="11"/>
  <c r="E221" i="11" s="1"/>
  <c r="F216" i="11"/>
  <c r="G216" i="11" s="1"/>
  <c r="D217" i="11"/>
  <c r="E217" i="11" s="1"/>
  <c r="F212" i="11"/>
  <c r="G212" i="11" s="1"/>
  <c r="D213" i="11"/>
  <c r="E213" i="11" s="1"/>
  <c r="F208" i="11"/>
  <c r="G208" i="11" s="1"/>
  <c r="D209" i="11"/>
  <c r="E209" i="11" s="1"/>
  <c r="F204" i="11"/>
  <c r="G204" i="11" s="1"/>
  <c r="D205" i="11"/>
  <c r="E205" i="11" s="1"/>
  <c r="F200" i="11"/>
  <c r="G200" i="11" s="1"/>
  <c r="D201" i="11"/>
  <c r="E201" i="11" s="1"/>
  <c r="D197" i="11"/>
  <c r="E197" i="11" s="1"/>
  <c r="F196" i="11"/>
  <c r="G196" i="11" s="1"/>
  <c r="D193" i="11"/>
  <c r="E193" i="11" s="1"/>
  <c r="F192" i="11"/>
  <c r="G192" i="11" s="1"/>
  <c r="D189" i="11"/>
  <c r="E189" i="11" s="1"/>
  <c r="F188" i="11"/>
  <c r="G188" i="11" s="1"/>
  <c r="F184" i="11"/>
  <c r="G184" i="11" s="1"/>
  <c r="D185" i="11"/>
  <c r="E185" i="11" s="1"/>
  <c r="F180" i="11"/>
  <c r="G180" i="11" s="1"/>
  <c r="D181" i="11"/>
  <c r="E181" i="11" s="1"/>
  <c r="F176" i="11"/>
  <c r="G176" i="11" s="1"/>
  <c r="D177" i="11"/>
  <c r="E177" i="11" s="1"/>
  <c r="D173" i="11"/>
  <c r="E173" i="11" s="1"/>
  <c r="F172" i="11"/>
  <c r="G172" i="11" s="1"/>
  <c r="F168" i="11"/>
  <c r="G168" i="11" s="1"/>
  <c r="D169" i="11"/>
  <c r="E169" i="11" s="1"/>
  <c r="F164" i="11"/>
  <c r="G164" i="11" s="1"/>
  <c r="D165" i="11"/>
  <c r="E165" i="11" s="1"/>
  <c r="D161" i="11"/>
  <c r="E161" i="11" s="1"/>
  <c r="F160" i="11"/>
  <c r="G160" i="11" s="1"/>
  <c r="F156" i="11"/>
  <c r="G156" i="11" s="1"/>
  <c r="D157" i="11"/>
  <c r="E157" i="11" s="1"/>
  <c r="D153" i="11"/>
  <c r="E153" i="11" s="1"/>
  <c r="F152" i="11"/>
  <c r="G152" i="11" s="1"/>
  <c r="F148" i="11"/>
  <c r="G148" i="11" s="1"/>
  <c r="D149" i="11"/>
  <c r="E149" i="11" s="1"/>
  <c r="D145" i="11"/>
  <c r="E145" i="11" s="1"/>
  <c r="F144" i="11"/>
  <c r="G144" i="11" s="1"/>
  <c r="F140" i="11"/>
  <c r="G140" i="11" s="1"/>
  <c r="D141" i="11"/>
  <c r="E141" i="11" s="1"/>
  <c r="D137" i="11"/>
  <c r="E137" i="11" s="1"/>
  <c r="F136" i="11"/>
  <c r="G136" i="11" s="1"/>
  <c r="F132" i="11"/>
  <c r="G132" i="11" s="1"/>
  <c r="D133" i="11"/>
  <c r="E133" i="11" s="1"/>
  <c r="D129" i="11"/>
  <c r="E129" i="11" s="1"/>
  <c r="F128" i="11"/>
  <c r="G128" i="11" s="1"/>
  <c r="F124" i="11"/>
  <c r="G124" i="11" s="1"/>
  <c r="D125" i="11"/>
  <c r="E125" i="11" s="1"/>
  <c r="F120" i="11"/>
  <c r="G120" i="11" s="1"/>
  <c r="D121" i="11"/>
  <c r="E121" i="11" s="1"/>
  <c r="D117" i="11"/>
  <c r="E117" i="11" s="1"/>
  <c r="F116" i="11"/>
  <c r="G116" i="11" s="1"/>
  <c r="D113" i="11"/>
  <c r="E113" i="11" s="1"/>
  <c r="F112" i="11"/>
  <c r="G112" i="11" s="1"/>
  <c r="F108" i="11"/>
  <c r="G108" i="11" s="1"/>
  <c r="D109" i="11"/>
  <c r="E109" i="11" s="1"/>
  <c r="F104" i="11"/>
  <c r="G104" i="11" s="1"/>
  <c r="D105" i="11"/>
  <c r="E105" i="11" s="1"/>
  <c r="F100" i="11"/>
  <c r="G100" i="11" s="1"/>
  <c r="D101" i="11"/>
  <c r="E101" i="11" s="1"/>
  <c r="D97" i="11"/>
  <c r="E97" i="11" s="1"/>
  <c r="F96" i="11"/>
  <c r="G96" i="11" s="1"/>
  <c r="F92" i="11"/>
  <c r="G92" i="11" s="1"/>
  <c r="D93" i="11"/>
  <c r="E93" i="11" s="1"/>
  <c r="F88" i="11"/>
  <c r="G88" i="11" s="1"/>
  <c r="D89" i="11"/>
  <c r="E89" i="11" s="1"/>
  <c r="D85" i="11"/>
  <c r="E85" i="11" s="1"/>
  <c r="F84" i="11"/>
  <c r="G84" i="11" s="1"/>
  <c r="D81" i="11"/>
  <c r="E81" i="11" s="1"/>
  <c r="F80" i="11"/>
  <c r="G80" i="11" s="1"/>
  <c r="F76" i="11"/>
  <c r="G76" i="11" s="1"/>
  <c r="D77" i="11"/>
  <c r="E77" i="11" s="1"/>
  <c r="F72" i="11"/>
  <c r="G72" i="11" s="1"/>
  <c r="D73" i="11"/>
  <c r="E73" i="11" s="1"/>
  <c r="F45" i="11"/>
  <c r="G45" i="11" s="1"/>
  <c r="F41" i="11"/>
  <c r="G41" i="11" s="1"/>
  <c r="D39" i="11"/>
  <c r="E39" i="11" s="1"/>
  <c r="F34" i="11"/>
  <c r="G34" i="11" s="1"/>
  <c r="D30" i="11"/>
  <c r="E30" i="11" s="1"/>
  <c r="D22" i="11"/>
  <c r="E22" i="11" s="1"/>
  <c r="D14" i="11"/>
  <c r="E14" i="11" s="1"/>
  <c r="D6" i="11"/>
  <c r="E6" i="11" s="1"/>
  <c r="H2480" i="11"/>
  <c r="D2473" i="11"/>
  <c r="E2473" i="11" s="1"/>
  <c r="D2462" i="11"/>
  <c r="E2462" i="11" s="1"/>
  <c r="D2453" i="11"/>
  <c r="E2453" i="11" s="1"/>
  <c r="F2448" i="11"/>
  <c r="G2448" i="11" s="1"/>
  <c r="F2446" i="11"/>
  <c r="G2446" i="11" s="1"/>
  <c r="D2437" i="11"/>
  <c r="E2437" i="11" s="1"/>
  <c r="F2428" i="11"/>
  <c r="G2428" i="11" s="1"/>
  <c r="F2426" i="11"/>
  <c r="G2426" i="11" s="1"/>
  <c r="D2413" i="11"/>
  <c r="E2413" i="11" s="1"/>
  <c r="F2404" i="11"/>
  <c r="G2404" i="11" s="1"/>
  <c r="F2402" i="11"/>
  <c r="G2402" i="11" s="1"/>
  <c r="D2394" i="11"/>
  <c r="E2394" i="11" s="1"/>
  <c r="F2380" i="11"/>
  <c r="G2380" i="11" s="1"/>
  <c r="F2378" i="11"/>
  <c r="G2378" i="11" s="1"/>
  <c r="D2365" i="11"/>
  <c r="E2365" i="11" s="1"/>
  <c r="D2354" i="11"/>
  <c r="E2354" i="11" s="1"/>
  <c r="D2345" i="11"/>
  <c r="E2345" i="11" s="1"/>
  <c r="F2341" i="11"/>
  <c r="G2341" i="11" s="1"/>
  <c r="D2339" i="11"/>
  <c r="E2339" i="11" s="1"/>
  <c r="F2336" i="11"/>
  <c r="G2336" i="11" s="1"/>
  <c r="F2333" i="11"/>
  <c r="G2333" i="11" s="1"/>
  <c r="D2331" i="11"/>
  <c r="E2331" i="11" s="1"/>
  <c r="D2303" i="11"/>
  <c r="E2303" i="11" s="1"/>
  <c r="D2301" i="11"/>
  <c r="E2301" i="11" s="1"/>
  <c r="F2298" i="11"/>
  <c r="G2298" i="11" s="1"/>
  <c r="D2283" i="11"/>
  <c r="E2283" i="11" s="1"/>
  <c r="F2272" i="11"/>
  <c r="G2272" i="11" s="1"/>
  <c r="F2269" i="11"/>
  <c r="G2269" i="11" s="1"/>
  <c r="D2267" i="11"/>
  <c r="E2267" i="11" s="1"/>
  <c r="D2262" i="11"/>
  <c r="E2262" i="11" s="1"/>
  <c r="F2257" i="11"/>
  <c r="G2257" i="11" s="1"/>
  <c r="D2255" i="11"/>
  <c r="E2255" i="11" s="1"/>
  <c r="F2250" i="11"/>
  <c r="G2250" i="11" s="1"/>
  <c r="D2241" i="11"/>
  <c r="E2241" i="11" s="1"/>
  <c r="F2229" i="11"/>
  <c r="G2229" i="11" s="1"/>
  <c r="D2227" i="11"/>
  <c r="E2227" i="11" s="1"/>
  <c r="F2222" i="11"/>
  <c r="G2222" i="11" s="1"/>
  <c r="F2213" i="11"/>
  <c r="G2213" i="11" s="1"/>
  <c r="D2211" i="11"/>
  <c r="E2211" i="11" s="1"/>
  <c r="F2206" i="11"/>
  <c r="G2206" i="11" s="1"/>
  <c r="F2197" i="11"/>
  <c r="G2197" i="11" s="1"/>
  <c r="D2195" i="11"/>
  <c r="E2195" i="11" s="1"/>
  <c r="F2190" i="11"/>
  <c r="G2190" i="11" s="1"/>
  <c r="F2185" i="11"/>
  <c r="G2185" i="11" s="1"/>
  <c r="D2183" i="11"/>
  <c r="E2183" i="11" s="1"/>
  <c r="F2178" i="11"/>
  <c r="G2178" i="11" s="1"/>
  <c r="D2169" i="11"/>
  <c r="E2169" i="11" s="1"/>
  <c r="F2157" i="11"/>
  <c r="G2157" i="11" s="1"/>
  <c r="D2155" i="11"/>
  <c r="E2155" i="11" s="1"/>
  <c r="F2150" i="11"/>
  <c r="G2150" i="11" s="1"/>
  <c r="D2141" i="11"/>
  <c r="E2141" i="11" s="1"/>
  <c r="D2125" i="11"/>
  <c r="E2125" i="11" s="1"/>
  <c r="D2109" i="11"/>
  <c r="E2109" i="11" s="1"/>
  <c r="D2097" i="11"/>
  <c r="E2097" i="11" s="1"/>
  <c r="F2078" i="11"/>
  <c r="G2078" i="11" s="1"/>
  <c r="F2069" i="11"/>
  <c r="G2069" i="11" s="1"/>
  <c r="D2067" i="11"/>
  <c r="E2067" i="11" s="1"/>
  <c r="F2062" i="11"/>
  <c r="G2062" i="11" s="1"/>
  <c r="F2053" i="11"/>
  <c r="G2053" i="11" s="1"/>
  <c r="D2051" i="11"/>
  <c r="E2051" i="11" s="1"/>
  <c r="F2046" i="11"/>
  <c r="G2046" i="11" s="1"/>
  <c r="D2037" i="11"/>
  <c r="E2037" i="11" s="1"/>
  <c r="F2018" i="11"/>
  <c r="G2018" i="11" s="1"/>
  <c r="H2013" i="11"/>
  <c r="D2009" i="11"/>
  <c r="E2009" i="11" s="1"/>
  <c r="F1997" i="11"/>
  <c r="G1997" i="11" s="1"/>
  <c r="D1995" i="11"/>
  <c r="E1995" i="11" s="1"/>
  <c r="F1990" i="11"/>
  <c r="G1990" i="11" s="1"/>
  <c r="H1985" i="11"/>
  <c r="D1981" i="11"/>
  <c r="E1981" i="11" s="1"/>
  <c r="H1973" i="11"/>
  <c r="F1969" i="11"/>
  <c r="G1969" i="11" s="1"/>
  <c r="D1967" i="11"/>
  <c r="E1967" i="11" s="1"/>
  <c r="D1953" i="11"/>
  <c r="E1953" i="11" s="1"/>
  <c r="D1946" i="11"/>
  <c r="E1946" i="11" s="1"/>
  <c r="F1941" i="11"/>
  <c r="G1941" i="11" s="1"/>
  <c r="D1939" i="11"/>
  <c r="E1939" i="11" s="1"/>
  <c r="D1925" i="11"/>
  <c r="E1925" i="11" s="1"/>
  <c r="F1913" i="11"/>
  <c r="G1913" i="11" s="1"/>
  <c r="D1911" i="11"/>
  <c r="E1911" i="11" s="1"/>
  <c r="F1906" i="11"/>
  <c r="G1906" i="11" s="1"/>
  <c r="F1897" i="11"/>
  <c r="G1897" i="11" s="1"/>
  <c r="D1895" i="11"/>
  <c r="E1895" i="11" s="1"/>
  <c r="F1885" i="11"/>
  <c r="G1885" i="11" s="1"/>
  <c r="D1883" i="11"/>
  <c r="E1883" i="11" s="1"/>
  <c r="F1878" i="11"/>
  <c r="G1878" i="11" s="1"/>
  <c r="D1869" i="11"/>
  <c r="E1869" i="11" s="1"/>
  <c r="D1853" i="11"/>
  <c r="E1853" i="11" s="1"/>
  <c r="F1841" i="11"/>
  <c r="G1841" i="11" s="1"/>
  <c r="D1839" i="11"/>
  <c r="E1839" i="11" s="1"/>
  <c r="D1825" i="11"/>
  <c r="E1825" i="11" s="1"/>
  <c r="D1818" i="11"/>
  <c r="E1818" i="11" s="1"/>
  <c r="F1813" i="11"/>
  <c r="G1813" i="11" s="1"/>
  <c r="D1811" i="11"/>
  <c r="E1811" i="11" s="1"/>
  <c r="F1806" i="11"/>
  <c r="G1806" i="11" s="1"/>
  <c r="H1801" i="11"/>
  <c r="D1797" i="11"/>
  <c r="E1797" i="11" s="1"/>
  <c r="F1785" i="11"/>
  <c r="G1785" i="11" s="1"/>
  <c r="D1783" i="11"/>
  <c r="E1783" i="11" s="1"/>
  <c r="F1778" i="11"/>
  <c r="G1778" i="11" s="1"/>
  <c r="D1769" i="11"/>
  <c r="E1769" i="11" s="1"/>
  <c r="D1757" i="11"/>
  <c r="E1757" i="11" s="1"/>
  <c r="D1745" i="11"/>
  <c r="E1745" i="11" s="1"/>
  <c r="D1738" i="11"/>
  <c r="E1738" i="11" s="1"/>
  <c r="F1733" i="11"/>
  <c r="G1733" i="11" s="1"/>
  <c r="D1731" i="11"/>
  <c r="E1731" i="11" s="1"/>
  <c r="F1726" i="11"/>
  <c r="G1726" i="11" s="1"/>
  <c r="D1717" i="11"/>
  <c r="E1717" i="11" s="1"/>
  <c r="F1698" i="11"/>
  <c r="G1698" i="11" s="1"/>
  <c r="F1693" i="11"/>
  <c r="G1693" i="11" s="1"/>
  <c r="D1691" i="11"/>
  <c r="E1691" i="11" s="1"/>
  <c r="F1686" i="11"/>
  <c r="G1686" i="11" s="1"/>
  <c r="D1677" i="11"/>
  <c r="E1677" i="11" s="1"/>
  <c r="F1665" i="11"/>
  <c r="G1665" i="11" s="1"/>
  <c r="D1663" i="11"/>
  <c r="E1663" i="11" s="1"/>
  <c r="F1658" i="11"/>
  <c r="G1658" i="11" s="1"/>
  <c r="F1646" i="11"/>
  <c r="G1646" i="11" s="1"/>
  <c r="D1637" i="11"/>
  <c r="E1637" i="11" s="1"/>
  <c r="D1635" i="11"/>
  <c r="E1635" i="11" s="1"/>
  <c r="F1624" i="11"/>
  <c r="G1624" i="11" s="1"/>
  <c r="D1603" i="11"/>
  <c r="E1603" i="11" s="1"/>
  <c r="D1599" i="11"/>
  <c r="E1599" i="11" s="1"/>
  <c r="F1577" i="11"/>
  <c r="G1577" i="11" s="1"/>
  <c r="F1573" i="11"/>
  <c r="G1573" i="11" s="1"/>
  <c r="F1561" i="11"/>
  <c r="G1561" i="11" s="1"/>
  <c r="F1557" i="11"/>
  <c r="G1557" i="11" s="1"/>
  <c r="D1542" i="11"/>
  <c r="E1542" i="11" s="1"/>
  <c r="F1528" i="11"/>
  <c r="G1528" i="11" s="1"/>
  <c r="F1524" i="11"/>
  <c r="G1524" i="11" s="1"/>
  <c r="D1519" i="11"/>
  <c r="E1519" i="11" s="1"/>
  <c r="D1515" i="11"/>
  <c r="E1515" i="11" s="1"/>
  <c r="D1513" i="11"/>
  <c r="E1513" i="11" s="1"/>
  <c r="D1509" i="11"/>
  <c r="E1509" i="11" s="1"/>
  <c r="F1497" i="11"/>
  <c r="G1497" i="11" s="1"/>
  <c r="F1493" i="11"/>
  <c r="G1493" i="11" s="1"/>
  <c r="D1478" i="11"/>
  <c r="E1478" i="11" s="1"/>
  <c r="F1464" i="11"/>
  <c r="G1464" i="11" s="1"/>
  <c r="F1460" i="11"/>
  <c r="G1460" i="11" s="1"/>
  <c r="D1455" i="11"/>
  <c r="E1455" i="11" s="1"/>
  <c r="D1451" i="11"/>
  <c r="E1451" i="11" s="1"/>
  <c r="D1449" i="11"/>
  <c r="E1449" i="11" s="1"/>
  <c r="D1445" i="11"/>
  <c r="E1445" i="11" s="1"/>
  <c r="F1433" i="11"/>
  <c r="G1433" i="11" s="1"/>
  <c r="F1429" i="11"/>
  <c r="G1429" i="11" s="1"/>
  <c r="D1414" i="11"/>
  <c r="E1414" i="11" s="1"/>
  <c r="D1391" i="11"/>
  <c r="E1391" i="11" s="1"/>
  <c r="D1387" i="11"/>
  <c r="E1387" i="11" s="1"/>
  <c r="F1336" i="11"/>
  <c r="G1336" i="11" s="1"/>
  <c r="F1332" i="11"/>
  <c r="G1332" i="11" s="1"/>
  <c r="D1321" i="11"/>
  <c r="E1321" i="11" s="1"/>
  <c r="D1317" i="11"/>
  <c r="E1317" i="11" s="1"/>
  <c r="D1305" i="11"/>
  <c r="E1305" i="11" s="1"/>
  <c r="D1301" i="11"/>
  <c r="E1301" i="11" s="1"/>
  <c r="F1289" i="11"/>
  <c r="G1289" i="11" s="1"/>
  <c r="F1285" i="11"/>
  <c r="G1285" i="11" s="1"/>
  <c r="D1270" i="11"/>
  <c r="E1270" i="11" s="1"/>
  <c r="D1266" i="11"/>
  <c r="E1266" i="11" s="1"/>
  <c r="D1247" i="11"/>
  <c r="E1247" i="11" s="1"/>
  <c r="D1243" i="11"/>
  <c r="E1243" i="11" s="1"/>
  <c r="F1192" i="11"/>
  <c r="G1192" i="11" s="1"/>
  <c r="F1188" i="11"/>
  <c r="G1188" i="11" s="1"/>
  <c r="D1177" i="11"/>
  <c r="E1177" i="11" s="1"/>
  <c r="D1173" i="11"/>
  <c r="E1173" i="11" s="1"/>
  <c r="F1161" i="11"/>
  <c r="G1161" i="11" s="1"/>
  <c r="F1157" i="11"/>
  <c r="G1157" i="11" s="1"/>
  <c r="D1142" i="11"/>
  <c r="E1142" i="11" s="1"/>
  <c r="D1138" i="11"/>
  <c r="E1138" i="11" s="1"/>
  <c r="D1119" i="11"/>
  <c r="E1119" i="11" s="1"/>
  <c r="D1115" i="11"/>
  <c r="E1115" i="11" s="1"/>
  <c r="F1064" i="11"/>
  <c r="G1064" i="11" s="1"/>
  <c r="F1060" i="11"/>
  <c r="G1060" i="11" s="1"/>
  <c r="D1049" i="11"/>
  <c r="E1049" i="11" s="1"/>
  <c r="D1045" i="11"/>
  <c r="E1045" i="11" s="1"/>
  <c r="D1041" i="11"/>
  <c r="E1041" i="11" s="1"/>
  <c r="F1024" i="11"/>
  <c r="G1024" i="11" s="1"/>
  <c r="D1013" i="11"/>
  <c r="E1013" i="11" s="1"/>
  <c r="D1002" i="11"/>
  <c r="E1002" i="11" s="1"/>
  <c r="D997" i="11"/>
  <c r="E997" i="11" s="1"/>
  <c r="D986" i="11"/>
  <c r="E986" i="11" s="1"/>
  <c r="F980" i="11"/>
  <c r="G980" i="11" s="1"/>
  <c r="D975" i="11"/>
  <c r="E975" i="11" s="1"/>
  <c r="D933" i="11"/>
  <c r="E933" i="11" s="1"/>
  <c r="F880" i="11"/>
  <c r="G880" i="11" s="1"/>
  <c r="F861" i="11"/>
  <c r="G861" i="11" s="1"/>
  <c r="D783" i="11"/>
  <c r="E783" i="11" s="1"/>
  <c r="F738" i="11"/>
  <c r="G738" i="11" s="1"/>
  <c r="F730" i="11"/>
  <c r="G730" i="11" s="1"/>
  <c r="F649" i="11"/>
  <c r="G649" i="11" s="1"/>
  <c r="F588" i="11"/>
  <c r="G588" i="11" s="1"/>
  <c r="D555" i="11"/>
  <c r="E555" i="11" s="1"/>
  <c r="F476" i="11"/>
  <c r="G476" i="11" s="1"/>
  <c r="D417" i="11"/>
  <c r="E417" i="11" s="1"/>
  <c r="D247" i="11"/>
  <c r="E247" i="11" s="1"/>
  <c r="H2305" i="11"/>
  <c r="H1761" i="11"/>
  <c r="H2457" i="11"/>
  <c r="H2389" i="11"/>
  <c r="H2334" i="11"/>
  <c r="H2270" i="11"/>
  <c r="H2230" i="11"/>
  <c r="H2158" i="11"/>
  <c r="H1886" i="11"/>
  <c r="H29" i="11"/>
  <c r="H21" i="11"/>
  <c r="H8" i="11"/>
  <c r="H38" i="11" l="1"/>
  <c r="H67" i="11"/>
  <c r="H2356" i="11"/>
  <c r="I2356" i="11" s="1"/>
  <c r="J2356" i="11" s="1"/>
  <c r="H2325" i="11"/>
  <c r="I2305" i="11"/>
  <c r="J2305" i="11" s="1"/>
  <c r="I29" i="11"/>
  <c r="J29" i="11" s="1"/>
  <c r="I2230" i="11"/>
  <c r="J2230" i="11" s="1"/>
  <c r="I2457" i="11"/>
  <c r="J2457" i="11" s="1"/>
  <c r="I2013" i="11"/>
  <c r="J2013" i="11" s="1"/>
  <c r="I47" i="11"/>
  <c r="J47" i="11" s="1"/>
  <c r="I2334" i="11"/>
  <c r="J2334" i="11" s="1"/>
  <c r="I38" i="11"/>
  <c r="J38" i="11" s="1"/>
  <c r="I2389" i="11"/>
  <c r="H1898" i="11"/>
  <c r="I8" i="11"/>
  <c r="J8" i="11" s="1"/>
  <c r="I1801" i="11"/>
  <c r="J1801" i="11" s="1"/>
  <c r="I2480" i="11"/>
  <c r="I35" i="11"/>
  <c r="J35" i="11" s="1"/>
  <c r="H1649" i="11"/>
  <c r="E1649" i="11"/>
  <c r="H1950" i="11"/>
  <c r="E1950" i="11"/>
  <c r="H2198" i="11"/>
  <c r="G2198" i="11"/>
  <c r="H51" i="11"/>
  <c r="G51" i="11"/>
  <c r="H1120" i="11"/>
  <c r="E1120" i="11"/>
  <c r="H1656" i="11"/>
  <c r="E1656" i="11"/>
  <c r="H1724" i="11"/>
  <c r="E1724" i="11"/>
  <c r="H1868" i="11"/>
  <c r="E1868" i="11"/>
  <c r="H2028" i="11"/>
  <c r="E2028" i="11"/>
  <c r="H60" i="11"/>
  <c r="G60" i="11"/>
  <c r="I21" i="11"/>
  <c r="J21" i="11" s="1"/>
  <c r="I1886" i="11"/>
  <c r="J1886" i="11" s="1"/>
  <c r="I2270" i="11"/>
  <c r="J2270" i="11" s="1"/>
  <c r="I1761" i="11"/>
  <c r="J1761" i="11" s="1"/>
  <c r="I1973" i="11"/>
  <c r="J1973" i="11" s="1"/>
  <c r="H2441" i="11"/>
  <c r="G2441" i="11"/>
  <c r="H1039" i="11"/>
  <c r="G1039" i="11"/>
  <c r="H1430" i="11"/>
  <c r="G1430" i="11"/>
  <c r="H1590" i="11"/>
  <c r="G1590" i="11"/>
  <c r="H1786" i="11"/>
  <c r="G1786" i="11"/>
  <c r="H1345" i="11"/>
  <c r="G1345" i="11"/>
  <c r="H2429" i="11"/>
  <c r="G2429" i="11"/>
  <c r="H1914" i="11"/>
  <c r="G1914" i="11"/>
  <c r="I54" i="11"/>
  <c r="J54" i="11" s="1"/>
  <c r="H65" i="11"/>
  <c r="G65" i="11"/>
  <c r="H2469" i="11"/>
  <c r="G2469" i="11"/>
  <c r="H2412" i="11"/>
  <c r="E2412" i="11"/>
  <c r="H1460" i="11"/>
  <c r="I2158" i="11"/>
  <c r="J2158" i="11" s="1"/>
  <c r="I1985" i="11"/>
  <c r="J1985" i="11" s="1"/>
  <c r="I2418" i="11"/>
  <c r="J2418" i="11" s="1"/>
  <c r="H863" i="11"/>
  <c r="G863" i="11"/>
  <c r="H895" i="11"/>
  <c r="G895" i="11"/>
  <c r="H2381" i="11"/>
  <c r="G2381" i="11"/>
  <c r="H1600" i="11"/>
  <c r="H1722" i="11"/>
  <c r="H1674" i="11"/>
  <c r="H1192" i="11"/>
  <c r="H43" i="11"/>
  <c r="H1084" i="11"/>
  <c r="H1268" i="11"/>
  <c r="H1248" i="11"/>
  <c r="H731" i="11"/>
  <c r="H2338" i="11"/>
  <c r="H2202" i="11"/>
  <c r="H1312" i="11"/>
  <c r="H1392" i="11"/>
  <c r="H1456" i="11"/>
  <c r="H48" i="11"/>
  <c r="H2460" i="11"/>
  <c r="H1582" i="11"/>
  <c r="H2058" i="11"/>
  <c r="H2218" i="11"/>
  <c r="H1040" i="11"/>
  <c r="H1512" i="11"/>
  <c r="H1180" i="11"/>
  <c r="H1328" i="11"/>
  <c r="H1520" i="11"/>
  <c r="H1642" i="11"/>
  <c r="H1802" i="11"/>
  <c r="H456" i="11"/>
  <c r="H2300" i="11"/>
  <c r="H2072" i="11"/>
  <c r="H1320" i="11"/>
  <c r="H1938" i="11"/>
  <c r="H907" i="11"/>
  <c r="H1944" i="11"/>
  <c r="H2200" i="11"/>
  <c r="H859" i="11"/>
  <c r="H1838" i="11"/>
  <c r="H2313" i="11"/>
  <c r="H2410" i="11"/>
  <c r="H1413" i="11"/>
  <c r="H2020" i="11"/>
  <c r="H1666" i="11"/>
  <c r="H827" i="11"/>
  <c r="H46" i="11"/>
  <c r="H1314" i="11"/>
  <c r="H623" i="11"/>
  <c r="H1424" i="11"/>
  <c r="H1688" i="11"/>
  <c r="H2008" i="11"/>
  <c r="H719" i="11"/>
  <c r="H2266" i="11"/>
  <c r="H1350" i="11"/>
  <c r="H2081" i="11"/>
  <c r="H959" i="11"/>
  <c r="H13" i="11"/>
  <c r="H981" i="11"/>
  <c r="H1998" i="11"/>
  <c r="H1118" i="11"/>
  <c r="H1977" i="11"/>
  <c r="H1059" i="11"/>
  <c r="H2362" i="11"/>
  <c r="H1956" i="11"/>
  <c r="H2116" i="11"/>
  <c r="H2212" i="11"/>
  <c r="H1454" i="11"/>
  <c r="H2436" i="11"/>
  <c r="H1034" i="11"/>
  <c r="H26" i="11"/>
  <c r="H2447" i="11"/>
  <c r="H1137" i="11"/>
  <c r="H1598" i="11"/>
  <c r="H413" i="11"/>
  <c r="H1960" i="11"/>
  <c r="H2216" i="11"/>
  <c r="H1725" i="11"/>
  <c r="H1782" i="11"/>
  <c r="H1918" i="11"/>
  <c r="H1994" i="11"/>
  <c r="H1494" i="11"/>
  <c r="H2173" i="11"/>
  <c r="H1232" i="11"/>
  <c r="H2476" i="11"/>
  <c r="H575" i="11"/>
  <c r="H710" i="11"/>
  <c r="H1473" i="11"/>
  <c r="H1421" i="11"/>
  <c r="H2282" i="11"/>
  <c r="H2322" i="11"/>
  <c r="H1572" i="11"/>
  <c r="H1758" i="11"/>
  <c r="H734" i="11"/>
  <c r="H20" i="11"/>
  <c r="H1605" i="11"/>
  <c r="H1746" i="11"/>
  <c r="H1882" i="11"/>
  <c r="H1910" i="11"/>
  <c r="H905" i="11"/>
  <c r="H1749" i="11"/>
  <c r="H956" i="11"/>
  <c r="H1140" i="11"/>
  <c r="H1764" i="11"/>
  <c r="H1409" i="11"/>
  <c r="H597" i="11"/>
  <c r="H2434" i="11"/>
  <c r="H158" i="11"/>
  <c r="H1172" i="11"/>
  <c r="H1924" i="11"/>
  <c r="H2024" i="11"/>
  <c r="H2120" i="11"/>
  <c r="H1310" i="11"/>
  <c r="H961" i="11"/>
  <c r="H497" i="11"/>
  <c r="H927" i="11"/>
  <c r="H520" i="11"/>
  <c r="H1700" i="11"/>
  <c r="H1928" i="11"/>
  <c r="H2004" i="11"/>
  <c r="H2132" i="11"/>
  <c r="H2308" i="11"/>
  <c r="H1558" i="11"/>
  <c r="H457" i="11"/>
  <c r="H1170" i="11"/>
  <c r="H1694" i="11"/>
  <c r="H1834" i="11"/>
  <c r="H1894" i="11"/>
  <c r="H1926" i="11"/>
  <c r="H1518" i="11"/>
  <c r="H1837" i="11"/>
  <c r="H876" i="11"/>
  <c r="H2372" i="11"/>
  <c r="H1537" i="11"/>
  <c r="H969" i="11"/>
  <c r="H1536" i="11"/>
  <c r="H2233" i="11"/>
  <c r="H2403" i="11"/>
  <c r="H78" i="11"/>
  <c r="H871" i="11"/>
  <c r="H1212" i="11"/>
  <c r="H1412" i="11"/>
  <c r="H1050" i="11"/>
  <c r="H314" i="11"/>
  <c r="H920" i="11"/>
  <c r="H124" i="11"/>
  <c r="H320" i="11"/>
  <c r="H375" i="11"/>
  <c r="H783" i="11"/>
  <c r="H1972" i="11"/>
  <c r="H2084" i="11"/>
  <c r="H1326" i="11"/>
  <c r="H1082" i="11"/>
  <c r="H2026" i="11"/>
  <c r="H988" i="11"/>
  <c r="H1152" i="11"/>
  <c r="H2360" i="11"/>
  <c r="H2452" i="11"/>
  <c r="H254" i="11"/>
  <c r="H1067" i="11"/>
  <c r="H1262" i="11"/>
  <c r="H1595" i="11"/>
  <c r="H1829" i="11"/>
  <c r="H1481" i="11"/>
  <c r="H1706" i="11"/>
  <c r="H904" i="11"/>
  <c r="H471" i="11"/>
  <c r="H1023" i="11"/>
  <c r="H159" i="11"/>
  <c r="H268" i="11"/>
  <c r="H1132" i="11"/>
  <c r="H1508" i="11"/>
  <c r="H985" i="11"/>
  <c r="H1744" i="11"/>
  <c r="H1318" i="11"/>
  <c r="H1298" i="11"/>
  <c r="H1524" i="11"/>
  <c r="H1901" i="11"/>
  <c r="H1068" i="11"/>
  <c r="H148" i="11"/>
  <c r="H374" i="11"/>
  <c r="H739" i="11"/>
  <c r="H1052" i="11"/>
  <c r="H1252" i="11"/>
  <c r="H1352" i="11"/>
  <c r="H1544" i="11"/>
  <c r="H1588" i="11"/>
  <c r="H1708" i="11"/>
  <c r="H1832" i="11"/>
  <c r="H1980" i="11"/>
  <c r="H2096" i="11"/>
  <c r="H2152" i="11"/>
  <c r="H2240" i="11"/>
  <c r="H1358" i="11"/>
  <c r="H1636" i="11"/>
  <c r="H1138" i="11"/>
  <c r="H1546" i="11"/>
  <c r="H1970" i="11"/>
  <c r="H2258" i="11"/>
  <c r="H2249" i="11"/>
  <c r="H2340" i="11"/>
  <c r="H2289" i="11"/>
  <c r="H995" i="11"/>
  <c r="H1615" i="11"/>
  <c r="H2161" i="11"/>
  <c r="H543" i="11"/>
  <c r="H1054" i="11"/>
  <c r="H1178" i="11"/>
  <c r="H1362" i="11"/>
  <c r="H924" i="11"/>
  <c r="H963" i="11"/>
  <c r="H2419" i="11"/>
  <c r="H22" i="11"/>
  <c r="H559" i="11"/>
  <c r="H610" i="11"/>
  <c r="H853" i="11"/>
  <c r="H967" i="11"/>
  <c r="H609" i="11"/>
  <c r="H755" i="11"/>
  <c r="H1280" i="11"/>
  <c r="H1428" i="11"/>
  <c r="H889" i="11"/>
  <c r="H1640" i="11"/>
  <c r="H1668" i="11"/>
  <c r="H2140" i="11"/>
  <c r="H2168" i="11"/>
  <c r="H494" i="11"/>
  <c r="H1426" i="11"/>
  <c r="H1854" i="11"/>
  <c r="H1978" i="11"/>
  <c r="H2074" i="11"/>
  <c r="H160" i="11"/>
  <c r="H1174" i="11"/>
  <c r="H2045" i="11"/>
  <c r="H2217" i="11"/>
  <c r="H773" i="11"/>
  <c r="H932" i="11"/>
  <c r="H2420" i="11"/>
  <c r="H1417" i="11"/>
  <c r="H1669" i="11"/>
  <c r="H1335" i="11"/>
  <c r="H278" i="11"/>
  <c r="H513" i="11"/>
  <c r="H1492" i="11"/>
  <c r="H844" i="11"/>
  <c r="H862" i="11"/>
  <c r="H2265" i="11"/>
  <c r="H833" i="11"/>
  <c r="H2409" i="11"/>
  <c r="H1499" i="11"/>
  <c r="H132" i="11"/>
  <c r="H105" i="11"/>
  <c r="H191" i="11"/>
  <c r="H326" i="11"/>
  <c r="H459" i="11"/>
  <c r="H573" i="11"/>
  <c r="H179" i="11"/>
  <c r="H973" i="11"/>
  <c r="H333" i="11"/>
  <c r="H1104" i="11"/>
  <c r="H1396" i="11"/>
  <c r="H1560" i="11"/>
  <c r="H953" i="11"/>
  <c r="H972" i="11"/>
  <c r="H1952" i="11"/>
  <c r="H1992" i="11"/>
  <c r="H536" i="11"/>
  <c r="H851" i="11"/>
  <c r="H450" i="11"/>
  <c r="H854" i="11"/>
  <c r="H1242" i="11"/>
  <c r="H1474" i="11"/>
  <c r="H1774" i="11"/>
  <c r="H1822" i="11"/>
  <c r="H2234" i="11"/>
  <c r="H2302" i="11"/>
  <c r="H929" i="11"/>
  <c r="H1222" i="11"/>
  <c r="H2396" i="11"/>
  <c r="H2029" i="11"/>
  <c r="H2089" i="11"/>
  <c r="H1538" i="11"/>
  <c r="H58" i="11"/>
  <c r="H2371" i="11"/>
  <c r="H12" i="11"/>
  <c r="H134" i="11"/>
  <c r="H209" i="11"/>
  <c r="H807" i="11"/>
  <c r="H893" i="11"/>
  <c r="H530" i="11"/>
  <c r="H1370" i="11"/>
  <c r="H1434" i="11"/>
  <c r="H1830" i="11"/>
  <c r="H18" i="11"/>
  <c r="H106" i="11"/>
  <c r="H336" i="11"/>
  <c r="H545" i="11"/>
  <c r="H837" i="11"/>
  <c r="H498" i="11"/>
  <c r="H763" i="11"/>
  <c r="H1294" i="11"/>
  <c r="H1106" i="11"/>
  <c r="H1330" i="11"/>
  <c r="H1530" i="11"/>
  <c r="H1770" i="11"/>
  <c r="H1870" i="11"/>
  <c r="H2106" i="11"/>
  <c r="H1937" i="11"/>
  <c r="H53" i="11"/>
  <c r="H10" i="11"/>
  <c r="H144" i="11"/>
  <c r="H108" i="11"/>
  <c r="H125" i="11"/>
  <c r="H169" i="11"/>
  <c r="H264" i="11"/>
  <c r="H473" i="11"/>
  <c r="H1360" i="11"/>
  <c r="H1488" i="11"/>
  <c r="H825" i="11"/>
  <c r="H1760" i="11"/>
  <c r="H2056" i="11"/>
  <c r="H2264" i="11"/>
  <c r="H2290" i="11"/>
  <c r="H1190" i="11"/>
  <c r="H1542" i="11"/>
  <c r="H2105" i="11"/>
  <c r="H1130" i="11"/>
  <c r="H1378" i="11"/>
  <c r="H1742" i="11"/>
  <c r="H1818" i="11"/>
  <c r="H1930" i="11"/>
  <c r="H2010" i="11"/>
  <c r="H2062" i="11"/>
  <c r="H2150" i="11"/>
  <c r="H2393" i="11"/>
  <c r="H675" i="11"/>
  <c r="H1550" i="11"/>
  <c r="H1817" i="11"/>
  <c r="H1945" i="11"/>
  <c r="H2149" i="11"/>
  <c r="H2261" i="11"/>
  <c r="H1549" i="11"/>
  <c r="H2470" i="11"/>
  <c r="H2314" i="11"/>
  <c r="H102" i="11"/>
  <c r="H933" i="11"/>
  <c r="H1502" i="11"/>
  <c r="H1194" i="11"/>
  <c r="H2046" i="11"/>
  <c r="H2094" i="11"/>
  <c r="H1893" i="11"/>
  <c r="H2229" i="11"/>
  <c r="H2442" i="11"/>
  <c r="H1135" i="11"/>
  <c r="H55" i="11"/>
  <c r="H1221" i="11"/>
  <c r="H421" i="11"/>
  <c r="H564" i="11"/>
  <c r="H1168" i="11"/>
  <c r="H1504" i="11"/>
  <c r="H622" i="11"/>
  <c r="H1768" i="11"/>
  <c r="H1270" i="11"/>
  <c r="H1438" i="11"/>
  <c r="H1714" i="11"/>
  <c r="H1866" i="11"/>
  <c r="H25" i="11"/>
  <c r="H941" i="11"/>
  <c r="H1022" i="11"/>
  <c r="H1226" i="11"/>
  <c r="H1578" i="11"/>
  <c r="H1962" i="11"/>
  <c r="H1641" i="11"/>
  <c r="H948" i="11"/>
  <c r="H2281" i="11"/>
  <c r="H2133" i="11"/>
  <c r="H1331" i="11"/>
  <c r="H2368" i="11"/>
  <c r="H1571" i="11"/>
  <c r="H1681" i="11"/>
  <c r="H1957" i="11"/>
  <c r="H1265" i="11"/>
  <c r="H1545" i="11"/>
  <c r="H1565" i="11"/>
  <c r="H1629" i="11"/>
  <c r="H2440" i="11"/>
  <c r="H1618" i="11"/>
  <c r="H1896" i="11"/>
  <c r="H1976" i="11"/>
  <c r="H2052" i="11"/>
  <c r="H2104" i="11"/>
  <c r="H2196" i="11"/>
  <c r="H30" i="11"/>
  <c r="H1078" i="11"/>
  <c r="H1166" i="11"/>
  <c r="H926" i="11"/>
  <c r="H515" i="11"/>
  <c r="H735" i="11"/>
  <c r="H643" i="11"/>
  <c r="H691" i="11"/>
  <c r="H1776" i="11"/>
  <c r="H24" i="11"/>
  <c r="H940" i="11"/>
  <c r="H1004" i="11"/>
  <c r="H2148" i="11"/>
  <c r="H1030" i="11"/>
  <c r="H4" i="11"/>
  <c r="H6" i="11"/>
  <c r="H186" i="11"/>
  <c r="H203" i="11"/>
  <c r="H431" i="11"/>
  <c r="H877" i="11"/>
  <c r="H1013" i="11"/>
  <c r="H945" i="11"/>
  <c r="H1100" i="11"/>
  <c r="H865" i="11"/>
  <c r="H1780" i="11"/>
  <c r="H1864" i="11"/>
  <c r="H1908" i="11"/>
  <c r="H2040" i="11"/>
  <c r="H2064" i="11"/>
  <c r="H2112" i="11"/>
  <c r="H2244" i="11"/>
  <c r="H1607" i="11"/>
  <c r="H894" i="11"/>
  <c r="H1202" i="11"/>
  <c r="H1250" i="11"/>
  <c r="H1450" i="11"/>
  <c r="H1958" i="11"/>
  <c r="H1845" i="11"/>
  <c r="H509" i="11"/>
  <c r="H541" i="11"/>
  <c r="H190" i="11"/>
  <c r="H422" i="11"/>
  <c r="H603" i="11"/>
  <c r="H1199" i="11"/>
  <c r="H1554" i="11"/>
  <c r="H1073" i="11"/>
  <c r="H1585" i="11"/>
  <c r="H247" i="11"/>
  <c r="H352" i="11"/>
  <c r="H215" i="11"/>
  <c r="H599" i="11"/>
  <c r="H919" i="11"/>
  <c r="H613" i="11"/>
  <c r="H843" i="11"/>
  <c r="H1264" i="11"/>
  <c r="H1400" i="11"/>
  <c r="H1472" i="11"/>
  <c r="H747" i="11"/>
  <c r="H947" i="11"/>
  <c r="H1621" i="11"/>
  <c r="H1660" i="11"/>
  <c r="H1736" i="11"/>
  <c r="H1948" i="11"/>
  <c r="H1964" i="11"/>
  <c r="H2080" i="11"/>
  <c r="H2136" i="11"/>
  <c r="H2144" i="11"/>
  <c r="H2164" i="11"/>
  <c r="H2180" i="11"/>
  <c r="H2192" i="11"/>
  <c r="H2208" i="11"/>
  <c r="H2276" i="11"/>
  <c r="H990" i="11"/>
  <c r="H897" i="11"/>
  <c r="H1086" i="11"/>
  <c r="H1486" i="11"/>
  <c r="H1510" i="11"/>
  <c r="H444" i="11"/>
  <c r="H1066" i="11"/>
  <c r="H1218" i="11"/>
  <c r="H1282" i="11"/>
  <c r="H1322" i="11"/>
  <c r="H1458" i="11"/>
  <c r="H1522" i="11"/>
  <c r="H1658" i="11"/>
  <c r="H1682" i="11"/>
  <c r="H1750" i="11"/>
  <c r="H1790" i="11"/>
  <c r="H1902" i="11"/>
  <c r="H1922" i="11"/>
  <c r="H1942" i="11"/>
  <c r="H1982" i="11"/>
  <c r="H2122" i="11"/>
  <c r="H2166" i="11"/>
  <c r="H2238" i="11"/>
  <c r="H1398" i="11"/>
  <c r="H1685" i="11"/>
  <c r="H225" i="11"/>
  <c r="H425" i="11"/>
  <c r="H485" i="11"/>
  <c r="H505" i="11"/>
  <c r="H1884" i="11"/>
  <c r="H2386" i="11"/>
  <c r="H446" i="11"/>
  <c r="H470" i="11"/>
  <c r="H518" i="11"/>
  <c r="H822" i="11"/>
  <c r="H1090" i="11"/>
  <c r="H1162" i="11"/>
  <c r="H1195" i="11"/>
  <c r="H1206" i="11"/>
  <c r="H1403" i="11"/>
  <c r="H1414" i="11"/>
  <c r="H1531" i="11"/>
  <c r="H66" i="11"/>
  <c r="H138" i="11"/>
  <c r="H873" i="11"/>
  <c r="H1017" i="11"/>
  <c r="H1509" i="11"/>
  <c r="H514" i="11"/>
  <c r="H68" i="11"/>
  <c r="H205" i="11"/>
  <c r="H441" i="11"/>
  <c r="H1752" i="11"/>
  <c r="H2068" i="11"/>
  <c r="H83" i="11"/>
  <c r="H1110" i="11"/>
  <c r="H1290" i="11"/>
  <c r="H111" i="11"/>
  <c r="H2287" i="11"/>
  <c r="H495" i="11"/>
  <c r="H1338" i="11"/>
  <c r="H1498" i="11"/>
  <c r="H142" i="11"/>
  <c r="H195" i="11"/>
  <c r="H407" i="11"/>
  <c r="H795" i="11"/>
  <c r="H1048" i="11"/>
  <c r="H1296" i="11"/>
  <c r="H1564" i="11"/>
  <c r="H1616" i="11"/>
  <c r="H1014" i="11"/>
  <c r="H1940" i="11"/>
  <c r="H2224" i="11"/>
  <c r="H950" i="11"/>
  <c r="H2479" i="11"/>
  <c r="H1234" i="11"/>
  <c r="H1410" i="11"/>
  <c r="H1514" i="11"/>
  <c r="H1570" i="11"/>
  <c r="H1604" i="11"/>
  <c r="H1646" i="11"/>
  <c r="H1702" i="11"/>
  <c r="H1718" i="11"/>
  <c r="H2042" i="11"/>
  <c r="H2350" i="11"/>
  <c r="H1025" i="11"/>
  <c r="H2475" i="11"/>
  <c r="H817" i="11"/>
  <c r="H438" i="11"/>
  <c r="H1035" i="11"/>
  <c r="H1098" i="11"/>
  <c r="H1533" i="11"/>
  <c r="H886" i="11"/>
  <c r="H260" i="11"/>
  <c r="H455" i="11"/>
  <c r="H1071" i="11"/>
  <c r="H1339" i="11"/>
  <c r="H50" i="11"/>
  <c r="H1029" i="11"/>
  <c r="H1441" i="11"/>
  <c r="H57" i="11"/>
  <c r="H76" i="11"/>
  <c r="H221" i="11"/>
  <c r="H206" i="11"/>
  <c r="H282" i="11"/>
  <c r="H342" i="11"/>
  <c r="H507" i="11"/>
  <c r="H531" i="11"/>
  <c r="H417" i="11"/>
  <c r="H546" i="11"/>
  <c r="H845" i="11"/>
  <c r="H855" i="11"/>
  <c r="H983" i="11"/>
  <c r="H235" i="11"/>
  <c r="H424" i="11"/>
  <c r="H488" i="11"/>
  <c r="H552" i="11"/>
  <c r="H679" i="11"/>
  <c r="H671" i="11"/>
  <c r="H1184" i="11"/>
  <c r="H1216" i="11"/>
  <c r="H1332" i="11"/>
  <c r="H1368" i="11"/>
  <c r="H1440" i="11"/>
  <c r="H1552" i="11"/>
  <c r="H784" i="11"/>
  <c r="H61" i="11"/>
  <c r="H7" i="11"/>
  <c r="H9" i="11"/>
  <c r="H59" i="11"/>
  <c r="H94" i="11"/>
  <c r="H110" i="11"/>
  <c r="H92" i="11"/>
  <c r="H147" i="11"/>
  <c r="H257" i="11"/>
  <c r="H294" i="11"/>
  <c r="H370" i="11"/>
  <c r="H419" i="11"/>
  <c r="H447" i="11"/>
  <c r="H467" i="11"/>
  <c r="H519" i="11"/>
  <c r="H529" i="11"/>
  <c r="H501" i="11"/>
  <c r="H482" i="11"/>
  <c r="H553" i="11"/>
  <c r="H687" i="11"/>
  <c r="H1005" i="11"/>
  <c r="H1021" i="11"/>
  <c r="H308" i="11"/>
  <c r="H707" i="11"/>
  <c r="H277" i="11"/>
  <c r="H881" i="11"/>
  <c r="H1009" i="11"/>
  <c r="H1188" i="11"/>
  <c r="H1316" i="11"/>
  <c r="H1344" i="11"/>
  <c r="H1376" i="11"/>
  <c r="H1444" i="11"/>
  <c r="H1480" i="11"/>
  <c r="H1528" i="11"/>
  <c r="H1556" i="11"/>
  <c r="H1584" i="11"/>
  <c r="H801" i="11"/>
  <c r="H1037" i="11"/>
  <c r="H841" i="11"/>
  <c r="H1624" i="11"/>
  <c r="H1696" i="11"/>
  <c r="H1748" i="11"/>
  <c r="H1756" i="11"/>
  <c r="H1788" i="11"/>
  <c r="H1880" i="11"/>
  <c r="H1932" i="11"/>
  <c r="H2048" i="11"/>
  <c r="H2100" i="11"/>
  <c r="H2128" i="11"/>
  <c r="H2184" i="11"/>
  <c r="H2232" i="11"/>
  <c r="H2248" i="11"/>
  <c r="H2292" i="11"/>
  <c r="H1036" i="11"/>
  <c r="H79" i="11"/>
  <c r="H1390" i="11"/>
  <c r="H1697" i="11"/>
  <c r="H1258" i="11"/>
  <c r="H1306" i="11"/>
  <c r="H1466" i="11"/>
  <c r="H1490" i="11"/>
  <c r="H1638" i="11"/>
  <c r="H1662" i="11"/>
  <c r="H1686" i="11"/>
  <c r="H1710" i="11"/>
  <c r="H1738" i="11"/>
  <c r="H1754" i="11"/>
  <c r="H1778" i="11"/>
  <c r="H1794" i="11"/>
  <c r="H1826" i="11"/>
  <c r="H1946" i="11"/>
  <c r="H1966" i="11"/>
  <c r="H1986" i="11"/>
  <c r="H2018" i="11"/>
  <c r="H2054" i="11"/>
  <c r="H2082" i="11"/>
  <c r="H2138" i="11"/>
  <c r="H2190" i="11"/>
  <c r="H2222" i="11"/>
  <c r="H2254" i="11"/>
  <c r="H2417" i="11"/>
  <c r="H521" i="11"/>
  <c r="H1334" i="11"/>
  <c r="H1997" i="11"/>
  <c r="H2273" i="11"/>
  <c r="H2201" i="11"/>
  <c r="H161" i="11"/>
  <c r="H324" i="11"/>
  <c r="H405" i="11"/>
  <c r="H1012" i="11"/>
  <c r="H255" i="11"/>
  <c r="H402" i="11"/>
  <c r="H574" i="11"/>
  <c r="H979" i="11"/>
  <c r="H1102" i="11"/>
  <c r="H1263" i="11"/>
  <c r="H1623" i="11"/>
  <c r="H1016" i="11"/>
  <c r="H70" i="11"/>
  <c r="H170" i="11"/>
  <c r="H202" i="11"/>
  <c r="H2399" i="11"/>
  <c r="H2291" i="11"/>
  <c r="H2355" i="11"/>
  <c r="H1613" i="11"/>
  <c r="H42" i="11"/>
  <c r="H91" i="11"/>
  <c r="H527" i="11"/>
  <c r="H791" i="11"/>
  <c r="H1709" i="11"/>
  <c r="H1063" i="11"/>
  <c r="H1431" i="11"/>
  <c r="H1491" i="11"/>
  <c r="H1575" i="11"/>
  <c r="H1627" i="11"/>
  <c r="H1961" i="11"/>
  <c r="H32" i="11"/>
  <c r="H1597" i="11"/>
  <c r="H33" i="11"/>
  <c r="H62" i="11"/>
  <c r="H1442" i="11"/>
  <c r="H1461" i="11"/>
  <c r="H1525" i="11"/>
  <c r="H1586" i="11"/>
  <c r="H1625" i="11"/>
  <c r="H1690" i="11"/>
  <c r="H1877" i="11"/>
  <c r="H2001" i="11"/>
  <c r="H2098" i="11"/>
  <c r="H2126" i="11"/>
  <c r="H2154" i="11"/>
  <c r="H2194" i="11"/>
  <c r="H2210" i="11"/>
  <c r="H2226" i="11"/>
  <c r="H2242" i="11"/>
  <c r="H2330" i="11"/>
  <c r="H2358" i="11"/>
  <c r="H2401" i="11"/>
  <c r="H2405" i="11"/>
  <c r="H823" i="11"/>
  <c r="H1007" i="11"/>
  <c r="H1812" i="11"/>
  <c r="H2044" i="11"/>
  <c r="H2228" i="11"/>
  <c r="H2324" i="11"/>
  <c r="H1810" i="11"/>
  <c r="H2022" i="11"/>
  <c r="H2066" i="11"/>
  <c r="H2286" i="11"/>
  <c r="H359" i="11"/>
  <c r="H2373" i="11"/>
  <c r="H771" i="11"/>
  <c r="H2451" i="11"/>
  <c r="H136" i="11"/>
  <c r="H540" i="11"/>
  <c r="H1056" i="11"/>
  <c r="H1496" i="11"/>
  <c r="H2000" i="11"/>
  <c r="H2379" i="11"/>
  <c r="H2455" i="11"/>
  <c r="H830" i="11"/>
  <c r="H16" i="11"/>
  <c r="H19" i="11"/>
  <c r="H49" i="11"/>
  <c r="H262" i="11"/>
  <c r="H479" i="11"/>
  <c r="H727" i="11"/>
  <c r="H917" i="11"/>
  <c r="H991" i="11"/>
  <c r="H466" i="11"/>
  <c r="H1136" i="11"/>
  <c r="H1256" i="11"/>
  <c r="H1288" i="11"/>
  <c r="H1348" i="11"/>
  <c r="H1432" i="11"/>
  <c r="H524" i="11"/>
  <c r="H993" i="11"/>
  <c r="H1684" i="11"/>
  <c r="H1784" i="11"/>
  <c r="H1848" i="11"/>
  <c r="H1912" i="11"/>
  <c r="H2088" i="11"/>
  <c r="H2316" i="11"/>
  <c r="H1765" i="11"/>
  <c r="H779" i="11"/>
  <c r="H982" i="11"/>
  <c r="H1210" i="11"/>
  <c r="H1562" i="11"/>
  <c r="H1650" i="11"/>
  <c r="H1730" i="11"/>
  <c r="H2142" i="11"/>
  <c r="H2170" i="11"/>
  <c r="H2377" i="11"/>
  <c r="H1126" i="11"/>
  <c r="H2189" i="11"/>
  <c r="H1266" i="11"/>
  <c r="H2178" i="11"/>
  <c r="H2269" i="11"/>
  <c r="H2294" i="11"/>
  <c r="H1446" i="11"/>
  <c r="H1422" i="11"/>
  <c r="H1740" i="11"/>
  <c r="H2014" i="11"/>
  <c r="H2385" i="11"/>
  <c r="H1394" i="11"/>
  <c r="H1861" i="11"/>
  <c r="H611" i="11"/>
  <c r="H1630" i="11"/>
  <c r="H2073" i="11"/>
  <c r="H1027" i="11"/>
  <c r="H2370" i="11"/>
  <c r="H921" i="11"/>
  <c r="H1427" i="11"/>
  <c r="H836" i="11"/>
  <c r="H1505" i="11"/>
  <c r="H1074" i="11"/>
  <c r="H1365" i="11"/>
  <c r="H1405" i="11"/>
  <c r="H1469" i="11"/>
  <c r="H1634" i="11"/>
  <c r="H1753" i="11"/>
  <c r="H1777" i="11"/>
  <c r="H1833" i="11"/>
  <c r="H1849" i="11"/>
  <c r="H1954" i="11"/>
  <c r="H2038" i="11"/>
  <c r="H107" i="11"/>
  <c r="H242" i="11"/>
  <c r="H2050" i="11"/>
  <c r="H2461" i="11"/>
  <c r="H2206" i="11"/>
  <c r="H2250" i="11"/>
  <c r="H2437" i="11"/>
  <c r="H909" i="11"/>
  <c r="H2070" i="11"/>
  <c r="H131" i="11"/>
  <c r="H411" i="11"/>
  <c r="H683" i="11"/>
  <c r="H1015" i="11"/>
  <c r="H1088" i="11"/>
  <c r="H1116" i="11"/>
  <c r="H1272" i="11"/>
  <c r="H1540" i="11"/>
  <c r="H1611" i="11"/>
  <c r="H2108" i="11"/>
  <c r="H2364" i="11"/>
  <c r="H2464" i="11"/>
  <c r="H175" i="11"/>
  <c r="H143" i="11"/>
  <c r="H14" i="11"/>
  <c r="H887" i="11"/>
  <c r="H901" i="11"/>
  <c r="H965" i="11"/>
  <c r="H1072" i="11"/>
  <c r="H1108" i="11"/>
  <c r="H1200" i="11"/>
  <c r="H1240" i="11"/>
  <c r="H1416" i="11"/>
  <c r="H1568" i="11"/>
  <c r="H1816" i="11"/>
  <c r="H1988" i="11"/>
  <c r="H2124" i="11"/>
  <c r="H362" i="11"/>
  <c r="H1592" i="11"/>
  <c r="H2274" i="11"/>
  <c r="H1566" i="11"/>
  <c r="H1657" i="11"/>
  <c r="H1346" i="11"/>
  <c r="H1506" i="11"/>
  <c r="H1678" i="11"/>
  <c r="H1698" i="11"/>
  <c r="H2078" i="11"/>
  <c r="H2110" i="11"/>
  <c r="H2182" i="11"/>
  <c r="H2413" i="11"/>
  <c r="H2445" i="11"/>
  <c r="H2101" i="11"/>
  <c r="H1382" i="11"/>
  <c r="H872" i="11"/>
  <c r="H888" i="11"/>
  <c r="H996" i="11"/>
  <c r="H1559" i="11"/>
  <c r="H2367" i="11"/>
  <c r="H2384" i="11"/>
  <c r="H2439" i="11"/>
  <c r="H1737" i="11"/>
  <c r="H1917" i="11"/>
  <c r="H1574" i="11"/>
  <c r="H1889" i="11"/>
  <c r="H2057" i="11"/>
  <c r="H2353" i="11"/>
  <c r="H37" i="11"/>
  <c r="H757" i="11"/>
  <c r="H1477" i="11"/>
  <c r="H1541" i="11"/>
  <c r="H1933" i="11"/>
  <c r="H2465" i="11"/>
  <c r="H1201" i="11"/>
  <c r="H1366" i="11"/>
  <c r="H1526" i="11"/>
  <c r="H1614" i="11"/>
  <c r="H1701" i="11"/>
  <c r="H1965" i="11"/>
  <c r="H2021" i="11"/>
  <c r="H2285" i="11"/>
  <c r="H2329" i="11"/>
  <c r="H2378" i="11"/>
  <c r="H2449" i="11"/>
  <c r="H5" i="11"/>
  <c r="H28" i="11"/>
  <c r="H253" i="11"/>
  <c r="H266" i="11"/>
  <c r="H310" i="11"/>
  <c r="H346" i="11"/>
  <c r="H341" i="11"/>
  <c r="H831" i="11"/>
  <c r="H818" i="11"/>
  <c r="H659" i="11"/>
  <c r="H751" i="11"/>
  <c r="H971" i="11"/>
  <c r="H1176" i="11"/>
  <c r="H1228" i="11"/>
  <c r="H1304" i="11"/>
  <c r="H1380" i="11"/>
  <c r="H1408" i="11"/>
  <c r="H1448" i="11"/>
  <c r="H1476" i="11"/>
  <c r="H1576" i="11"/>
  <c r="H1632" i="11"/>
  <c r="H788" i="11"/>
  <c r="H1019" i="11"/>
  <c r="H1626" i="11"/>
  <c r="H1672" i="11"/>
  <c r="H1704" i="11"/>
  <c r="H1720" i="11"/>
  <c r="H1792" i="11"/>
  <c r="H1800" i="11"/>
  <c r="H2012" i="11"/>
  <c r="H2260" i="11"/>
  <c r="H955" i="11"/>
  <c r="H1406" i="11"/>
  <c r="H1462" i="11"/>
  <c r="H720" i="11"/>
  <c r="H1058" i="11"/>
  <c r="H1482" i="11"/>
  <c r="H1654" i="11"/>
  <c r="H1766" i="11"/>
  <c r="H1850" i="11"/>
  <c r="H1878" i="11"/>
  <c r="H1990" i="11"/>
  <c r="H2090" i="11"/>
  <c r="H2186" i="11"/>
  <c r="H2425" i="11"/>
  <c r="H1230" i="11"/>
  <c r="H1785" i="11"/>
  <c r="H2453" i="11"/>
  <c r="H461" i="11"/>
  <c r="H525" i="11"/>
  <c r="H736" i="11"/>
  <c r="H1563" i="11"/>
  <c r="H866" i="11"/>
  <c r="H2369" i="11"/>
  <c r="H2433" i="11"/>
  <c r="H782" i="11"/>
  <c r="H1145" i="11"/>
  <c r="H1198" i="11"/>
  <c r="H1633" i="11"/>
  <c r="H1789" i="11"/>
  <c r="H2117" i="11"/>
  <c r="H156" i="11"/>
  <c r="H635" i="11"/>
  <c r="H1467" i="11"/>
  <c r="H1213" i="11"/>
  <c r="H2421" i="11"/>
  <c r="H1131" i="11"/>
  <c r="H1191" i="11"/>
  <c r="H1453" i="11"/>
  <c r="H1238" i="11"/>
  <c r="H1485" i="11"/>
  <c r="H1653" i="11"/>
  <c r="H1929" i="11"/>
  <c r="H2025" i="11"/>
  <c r="H2041" i="11"/>
  <c r="H1435" i="11"/>
  <c r="H1503" i="11"/>
  <c r="H1583" i="11"/>
  <c r="H2388" i="11"/>
  <c r="H2416" i="11"/>
  <c r="H300" i="11"/>
  <c r="H340" i="11"/>
  <c r="H593" i="11"/>
  <c r="H2060" i="11"/>
  <c r="H2076" i="11"/>
  <c r="H2204" i="11"/>
  <c r="H2220" i="11"/>
  <c r="H1093" i="11"/>
  <c r="H1094" i="11"/>
  <c r="H1820" i="11"/>
  <c r="H1836" i="11"/>
  <c r="H73" i="11"/>
  <c r="H89" i="11"/>
  <c r="H130" i="11"/>
  <c r="H949" i="11"/>
  <c r="H486" i="11"/>
  <c r="H550" i="11"/>
  <c r="H562" i="11"/>
  <c r="H578" i="11"/>
  <c r="H594" i="11"/>
  <c r="H119" i="11"/>
  <c r="H135" i="11"/>
  <c r="H152" i="11"/>
  <c r="H443" i="11"/>
  <c r="H523" i="11"/>
  <c r="H647" i="11"/>
  <c r="H711" i="11"/>
  <c r="H743" i="11"/>
  <c r="H80" i="11"/>
  <c r="H96" i="11"/>
  <c r="H388" i="11"/>
  <c r="H440" i="11"/>
  <c r="H472" i="11"/>
  <c r="H1465" i="11"/>
  <c r="H1529" i="11"/>
  <c r="H269" i="11"/>
  <c r="H296" i="11"/>
  <c r="H806" i="11"/>
  <c r="H1101" i="11"/>
  <c r="H1134" i="11"/>
  <c r="H11" i="11"/>
  <c r="H857" i="11"/>
  <c r="H1077" i="11"/>
  <c r="H802" i="11"/>
  <c r="H27" i="11"/>
  <c r="H391" i="11"/>
  <c r="H423" i="11"/>
  <c r="H1620" i="11"/>
  <c r="H1243" i="11"/>
  <c r="H1497" i="11"/>
  <c r="H1519" i="11"/>
  <c r="H1573" i="11"/>
  <c r="H1745" i="11"/>
  <c r="H1853" i="11"/>
  <c r="H1925" i="11"/>
  <c r="H1953" i="11"/>
  <c r="H2125" i="11"/>
  <c r="H2241" i="11"/>
  <c r="H2301" i="11"/>
  <c r="H2345" i="11"/>
  <c r="H129" i="11"/>
  <c r="H145" i="11"/>
  <c r="H565" i="11"/>
  <c r="H645" i="11"/>
  <c r="H821" i="11"/>
  <c r="H936" i="11"/>
  <c r="H1733" i="11"/>
  <c r="H1805" i="11"/>
  <c r="H1905" i="11"/>
  <c r="H1969" i="11"/>
  <c r="H1989" i="11"/>
  <c r="H2061" i="11"/>
  <c r="H2205" i="11"/>
  <c r="H2257" i="11"/>
  <c r="H2317" i="11"/>
  <c r="H183" i="11"/>
  <c r="H385" i="11"/>
  <c r="H1689" i="11"/>
  <c r="H1781" i="11"/>
  <c r="H1881" i="11"/>
  <c r="H1909" i="11"/>
  <c r="H1993" i="11"/>
  <c r="H2153" i="11"/>
  <c r="H2444" i="11"/>
  <c r="H81" i="11"/>
  <c r="H113" i="11"/>
  <c r="H90" i="11"/>
  <c r="H217" i="11"/>
  <c r="H122" i="11"/>
  <c r="H137" i="11"/>
  <c r="H244" i="11"/>
  <c r="H298" i="11"/>
  <c r="H330" i="11"/>
  <c r="H272" i="11"/>
  <c r="H304" i="11"/>
  <c r="H415" i="11"/>
  <c r="H427" i="11"/>
  <c r="H491" i="11"/>
  <c r="H503" i="11"/>
  <c r="H539" i="11"/>
  <c r="H551" i="11"/>
  <c r="H364" i="11"/>
  <c r="H207" i="11"/>
  <c r="H449" i="11"/>
  <c r="H372" i="11"/>
  <c r="H437" i="11"/>
  <c r="H517" i="11"/>
  <c r="H429" i="11"/>
  <c r="H489" i="11"/>
  <c r="H667" i="11"/>
  <c r="H775" i="11"/>
  <c r="H869" i="11"/>
  <c r="H951" i="11"/>
  <c r="H537" i="11"/>
  <c r="H631" i="11"/>
  <c r="H787" i="11"/>
  <c r="H284" i="11"/>
  <c r="H460" i="11"/>
  <c r="H1044" i="11"/>
  <c r="H1076" i="11"/>
  <c r="H1124" i="11"/>
  <c r="H1156" i="11"/>
  <c r="H1204" i="11"/>
  <c r="H1236" i="11"/>
  <c r="H1284" i="11"/>
  <c r="H1300" i="11"/>
  <c r="H1364" i="11"/>
  <c r="H1716" i="11"/>
  <c r="H1732" i="11"/>
  <c r="H445" i="11"/>
  <c r="H883" i="11"/>
  <c r="H1150" i="11"/>
  <c r="H1114" i="11"/>
  <c r="H1154" i="11"/>
  <c r="H1806" i="11"/>
  <c r="H1934" i="11"/>
  <c r="H2030" i="11"/>
  <c r="H2174" i="11"/>
  <c r="H2348" i="11"/>
  <c r="H1070" i="11"/>
  <c r="H2185" i="11"/>
  <c r="H880" i="11"/>
  <c r="H1002" i="11"/>
  <c r="H1115" i="11"/>
  <c r="H1285" i="11"/>
  <c r="H1387" i="11"/>
  <c r="H1451" i="11"/>
  <c r="H1577" i="11"/>
  <c r="H1757" i="11"/>
  <c r="H2169" i="11"/>
  <c r="H2382" i="11"/>
  <c r="H2428" i="11"/>
  <c r="H2448" i="11"/>
  <c r="H149" i="11"/>
  <c r="H213" i="11"/>
  <c r="H289" i="11"/>
  <c r="H305" i="11"/>
  <c r="H329" i="11"/>
  <c r="H397" i="11"/>
  <c r="H569" i="11"/>
  <c r="H585" i="11"/>
  <c r="H633" i="11"/>
  <c r="H649" i="11"/>
  <c r="H665" i="11"/>
  <c r="H673" i="11"/>
  <c r="H689" i="11"/>
  <c r="H697" i="11"/>
  <c r="H713" i="11"/>
  <c r="H721" i="11"/>
  <c r="H729" i="11"/>
  <c r="H745" i="11"/>
  <c r="H765" i="11"/>
  <c r="H781" i="11"/>
  <c r="H832" i="11"/>
  <c r="H1000" i="11"/>
  <c r="H2349" i="11"/>
  <c r="H2408" i="11"/>
  <c r="H1487" i="11"/>
  <c r="H31" i="11"/>
  <c r="H166" i="11"/>
  <c r="H198" i="11"/>
  <c r="H414" i="11"/>
  <c r="H590" i="11"/>
  <c r="H674" i="11"/>
  <c r="H694" i="11"/>
  <c r="H754" i="11"/>
  <c r="H766" i="11"/>
  <c r="H790" i="11"/>
  <c r="H1083" i="11"/>
  <c r="H1091" i="11"/>
  <c r="H1107" i="11"/>
  <c r="H1139" i="11"/>
  <c r="H1211" i="11"/>
  <c r="H1275" i="11"/>
  <c r="H1319" i="11"/>
  <c r="H1351" i="11"/>
  <c r="H1367" i="11"/>
  <c r="H1383" i="11"/>
  <c r="H1543" i="11"/>
  <c r="H2346" i="11"/>
  <c r="H2407" i="11"/>
  <c r="H1251" i="11"/>
  <c r="H1437" i="11"/>
  <c r="H1463" i="11"/>
  <c r="H1495" i="11"/>
  <c r="H2085" i="11"/>
  <c r="H2181" i="11"/>
  <c r="H2446" i="11"/>
  <c r="H2471" i="11"/>
  <c r="H97" i="11"/>
  <c r="H114" i="11"/>
  <c r="H874" i="11"/>
  <c r="H914" i="11"/>
  <c r="H1018" i="11"/>
  <c r="H1057" i="11"/>
  <c r="H1113" i="11"/>
  <c r="H1237" i="11"/>
  <c r="H1281" i="11"/>
  <c r="H1337" i="11"/>
  <c r="H1593" i="11"/>
  <c r="H2310" i="11"/>
  <c r="H2414" i="11"/>
  <c r="H718" i="11"/>
  <c r="H1097" i="11"/>
  <c r="H87" i="11"/>
  <c r="H239" i="11"/>
  <c r="H458" i="11"/>
  <c r="H502" i="11"/>
  <c r="H534" i="11"/>
  <c r="H606" i="11"/>
  <c r="H638" i="11"/>
  <c r="H770" i="11"/>
  <c r="H810" i="11"/>
  <c r="H867" i="11"/>
  <c r="H2463" i="11"/>
  <c r="H180" i="11"/>
  <c r="H216" i="11"/>
  <c r="H248" i="11"/>
  <c r="H295" i="11"/>
  <c r="H356" i="11"/>
  <c r="H468" i="11"/>
  <c r="H500" i="11"/>
  <c r="H548" i="11"/>
  <c r="H640" i="11"/>
  <c r="H668" i="11"/>
  <c r="H816" i="11"/>
  <c r="H1659" i="11"/>
  <c r="H1719" i="11"/>
  <c r="H1735" i="11"/>
  <c r="H1779" i="11"/>
  <c r="H1819" i="11"/>
  <c r="H1835" i="11"/>
  <c r="H1863" i="11"/>
  <c r="H2023" i="11"/>
  <c r="H2083" i="11"/>
  <c r="H2288" i="11"/>
  <c r="H2319" i="11"/>
  <c r="H2351" i="11"/>
  <c r="H232" i="11"/>
  <c r="H291" i="11"/>
  <c r="H360" i="11"/>
  <c r="H636" i="11"/>
  <c r="H1663" i="11"/>
  <c r="H1715" i="11"/>
  <c r="H1731" i="11"/>
  <c r="H1751" i="11"/>
  <c r="H1767" i="11"/>
  <c r="H1783" i="11"/>
  <c r="H1795" i="11"/>
  <c r="H1823" i="11"/>
  <c r="H1839" i="11"/>
  <c r="H1859" i="11"/>
  <c r="H1875" i="11"/>
  <c r="H1887" i="11"/>
  <c r="H1911" i="11"/>
  <c r="H2035" i="11"/>
  <c r="H2087" i="11"/>
  <c r="H2103" i="11"/>
  <c r="H2155" i="11"/>
  <c r="H2187" i="11"/>
  <c r="H2231" i="11"/>
  <c r="H2247" i="11"/>
  <c r="H2267" i="11"/>
  <c r="H2283" i="11"/>
  <c r="H2312" i="11"/>
  <c r="H2331" i="11"/>
  <c r="H2347" i="11"/>
  <c r="H2395" i="11"/>
  <c r="H23" i="11"/>
  <c r="H74" i="11"/>
  <c r="H155" i="11"/>
  <c r="H237" i="11"/>
  <c r="H211" i="11"/>
  <c r="H229" i="11"/>
  <c r="H270" i="11"/>
  <c r="H286" i="11"/>
  <c r="H302" i="11"/>
  <c r="H318" i="11"/>
  <c r="H334" i="11"/>
  <c r="H350" i="11"/>
  <c r="H201" i="11"/>
  <c r="H185" i="11"/>
  <c r="H399" i="11"/>
  <c r="H439" i="11"/>
  <c r="H451" i="11"/>
  <c r="H463" i="11"/>
  <c r="H475" i="11"/>
  <c r="H487" i="11"/>
  <c r="H499" i="11"/>
  <c r="H511" i="11"/>
  <c r="H547" i="11"/>
  <c r="H390" i="11"/>
  <c r="H292" i="11"/>
  <c r="H371" i="11"/>
  <c r="H401" i="11"/>
  <c r="H433" i="11"/>
  <c r="H465" i="11"/>
  <c r="H481" i="11"/>
  <c r="H561" i="11"/>
  <c r="H332" i="11"/>
  <c r="H469" i="11"/>
  <c r="H533" i="11"/>
  <c r="H615" i="11"/>
  <c r="H348" i="11"/>
  <c r="H418" i="11"/>
  <c r="H504" i="11"/>
  <c r="H557" i="11"/>
  <c r="H576" i="11"/>
  <c r="H651" i="11"/>
  <c r="H695" i="11"/>
  <c r="H759" i="11"/>
  <c r="H829" i="11"/>
  <c r="H847" i="11"/>
  <c r="H861" i="11"/>
  <c r="H879" i="11"/>
  <c r="H911" i="11"/>
  <c r="H925" i="11"/>
  <c r="H943" i="11"/>
  <c r="H957" i="11"/>
  <c r="H975" i="11"/>
  <c r="H989" i="11"/>
  <c r="H1032" i="11"/>
  <c r="H241" i="11"/>
  <c r="H316" i="11"/>
  <c r="H358" i="11"/>
  <c r="H477" i="11"/>
  <c r="H276" i="11"/>
  <c r="H558" i="11"/>
  <c r="H660" i="11"/>
  <c r="H699" i="11"/>
  <c r="H849" i="11"/>
  <c r="H913" i="11"/>
  <c r="H977" i="11"/>
  <c r="H1064" i="11"/>
  <c r="H1080" i="11"/>
  <c r="H1096" i="11"/>
  <c r="H1112" i="11"/>
  <c r="H1128" i="11"/>
  <c r="H1144" i="11"/>
  <c r="H1160" i="11"/>
  <c r="H1208" i="11"/>
  <c r="H1224" i="11"/>
  <c r="H1336" i="11"/>
  <c r="H1384" i="11"/>
  <c r="H1464" i="11"/>
  <c r="H408" i="11"/>
  <c r="H655" i="11"/>
  <c r="H891" i="11"/>
  <c r="H1648" i="11"/>
  <c r="H1664" i="11"/>
  <c r="H1680" i="11"/>
  <c r="H1712" i="11"/>
  <c r="H1728" i="11"/>
  <c r="H1808" i="11"/>
  <c r="H1824" i="11"/>
  <c r="H1840" i="11"/>
  <c r="H1856" i="11"/>
  <c r="H1872" i="11"/>
  <c r="H1888" i="11"/>
  <c r="H1904" i="11"/>
  <c r="H1920" i="11"/>
  <c r="H1936" i="11"/>
  <c r="H1968" i="11"/>
  <c r="H1984" i="11"/>
  <c r="H2016" i="11"/>
  <c r="H2032" i="11"/>
  <c r="H2160" i="11"/>
  <c r="H2176" i="11"/>
  <c r="H2256" i="11"/>
  <c r="H309" i="11"/>
  <c r="H434" i="11"/>
  <c r="H811" i="11"/>
  <c r="H1011" i="11"/>
  <c r="H958" i="11"/>
  <c r="H1046" i="11"/>
  <c r="H1062" i="11"/>
  <c r="H1246" i="11"/>
  <c r="H1278" i="11"/>
  <c r="H1302" i="11"/>
  <c r="H1885" i="11"/>
  <c r="H393" i="11"/>
  <c r="H937" i="11"/>
  <c r="H1186" i="11"/>
  <c r="H1354" i="11"/>
  <c r="H1386" i="11"/>
  <c r="H1402" i="11"/>
  <c r="H1418" i="11"/>
  <c r="H1591" i="11"/>
  <c r="H1762" i="11"/>
  <c r="H1842" i="11"/>
  <c r="H1858" i="11"/>
  <c r="H1874" i="11"/>
  <c r="H1890" i="11"/>
  <c r="H1906" i="11"/>
  <c r="H2002" i="11"/>
  <c r="H2034" i="11"/>
  <c r="H2114" i="11"/>
  <c r="H2130" i="11"/>
  <c r="H2146" i="11"/>
  <c r="H2162" i="11"/>
  <c r="H2318" i="11"/>
  <c r="H2361" i="11"/>
  <c r="H2473" i="11"/>
  <c r="H510" i="11"/>
  <c r="H715" i="11"/>
  <c r="H767" i="11"/>
  <c r="H1589" i="11"/>
  <c r="H1001" i="11"/>
  <c r="H1158" i="11"/>
  <c r="H1182" i="11"/>
  <c r="H1214" i="11"/>
  <c r="H1254" i="11"/>
  <c r="H1286" i="11"/>
  <c r="H1374" i="11"/>
  <c r="H1470" i="11"/>
  <c r="H1534" i="11"/>
  <c r="H738" i="11"/>
  <c r="H980" i="11"/>
  <c r="H1119" i="11"/>
  <c r="H1157" i="11"/>
  <c r="H1289" i="11"/>
  <c r="H1391" i="11"/>
  <c r="H1433" i="11"/>
  <c r="H1455" i="11"/>
  <c r="H1561" i="11"/>
  <c r="H1599" i="11"/>
  <c r="H1677" i="11"/>
  <c r="H1769" i="11"/>
  <c r="H2097" i="11"/>
  <c r="H173" i="11"/>
  <c r="H189" i="11"/>
  <c r="H261" i="11"/>
  <c r="H297" i="11"/>
  <c r="H337" i="11"/>
  <c r="H625" i="11"/>
  <c r="H737" i="11"/>
  <c r="H753" i="11"/>
  <c r="H824" i="11"/>
  <c r="H840" i="11"/>
  <c r="H848" i="11"/>
  <c r="H856" i="11"/>
  <c r="H900" i="11"/>
  <c r="H916" i="11"/>
  <c r="H952" i="11"/>
  <c r="H968" i="11"/>
  <c r="H992" i="11"/>
  <c r="H1020" i="11"/>
  <c r="H1645" i="11"/>
  <c r="H1813" i="11"/>
  <c r="H1897" i="11"/>
  <c r="H1913" i="11"/>
  <c r="H1941" i="11"/>
  <c r="H2053" i="11"/>
  <c r="H2069" i="11"/>
  <c r="H2177" i="11"/>
  <c r="H2197" i="11"/>
  <c r="H2213" i="11"/>
  <c r="H2341" i="11"/>
  <c r="H2392" i="11"/>
  <c r="H2432" i="11"/>
  <c r="H2165" i="11"/>
  <c r="H2342" i="11"/>
  <c r="H2454" i="11"/>
  <c r="H1051" i="11"/>
  <c r="H1311" i="11"/>
  <c r="H1419" i="11"/>
  <c r="H2456" i="11"/>
  <c r="H99" i="11"/>
  <c r="H115" i="11"/>
  <c r="H219" i="11"/>
  <c r="H234" i="11"/>
  <c r="H250" i="11"/>
  <c r="H462" i="11"/>
  <c r="H478" i="11"/>
  <c r="H490" i="11"/>
  <c r="H526" i="11"/>
  <c r="H538" i="11"/>
  <c r="H554" i="11"/>
  <c r="H591" i="11"/>
  <c r="H626" i="11"/>
  <c r="H654" i="11"/>
  <c r="H1099" i="11"/>
  <c r="H1163" i="11"/>
  <c r="H1227" i="11"/>
  <c r="H1259" i="11"/>
  <c r="H1291" i="11"/>
  <c r="H1343" i="11"/>
  <c r="H1375" i="11"/>
  <c r="H1407" i="11"/>
  <c r="H1439" i="11"/>
  <c r="H1471" i="11"/>
  <c r="H1535" i="11"/>
  <c r="H1579" i="11"/>
  <c r="H2427" i="11"/>
  <c r="H809" i="11"/>
  <c r="H1127" i="11"/>
  <c r="H1255" i="11"/>
  <c r="H1501" i="11"/>
  <c r="H1527" i="11"/>
  <c r="H1581" i="11"/>
  <c r="H1606" i="11"/>
  <c r="H1705" i="11"/>
  <c r="H1721" i="11"/>
  <c r="H1809" i="11"/>
  <c r="H2065" i="11"/>
  <c r="H2193" i="11"/>
  <c r="H2225" i="11"/>
  <c r="H2245" i="11"/>
  <c r="H2277" i="11"/>
  <c r="H2297" i="11"/>
  <c r="H2321" i="11"/>
  <c r="H2357" i="11"/>
  <c r="H2402" i="11"/>
  <c r="H2435" i="11"/>
  <c r="H2458" i="11"/>
  <c r="H34" i="11"/>
  <c r="H69" i="11"/>
  <c r="H85" i="11"/>
  <c r="H101" i="11"/>
  <c r="H181" i="11"/>
  <c r="H197" i="11"/>
  <c r="H382" i="11"/>
  <c r="H846" i="11"/>
  <c r="H870" i="11"/>
  <c r="H882" i="11"/>
  <c r="H898" i="11"/>
  <c r="H910" i="11"/>
  <c r="H942" i="11"/>
  <c r="H954" i="11"/>
  <c r="H962" i="11"/>
  <c r="H994" i="11"/>
  <c r="H1006" i="11"/>
  <c r="H1033" i="11"/>
  <c r="H1041" i="11"/>
  <c r="H1049" i="11"/>
  <c r="H1081" i="11"/>
  <c r="H1125" i="11"/>
  <c r="H1133" i="11"/>
  <c r="H1149" i="11"/>
  <c r="H1173" i="11"/>
  <c r="H1181" i="11"/>
  <c r="H1205" i="11"/>
  <c r="H1217" i="11"/>
  <c r="H1249" i="11"/>
  <c r="H1257" i="11"/>
  <c r="H1305" i="11"/>
  <c r="H1321" i="11"/>
  <c r="H1353" i="11"/>
  <c r="H1397" i="11"/>
  <c r="H1445" i="11"/>
  <c r="H1457" i="11"/>
  <c r="H1513" i="11"/>
  <c r="H1569" i="11"/>
  <c r="H1610" i="11"/>
  <c r="H1713" i="11"/>
  <c r="H1741" i="11"/>
  <c r="H1793" i="11"/>
  <c r="H1865" i="11"/>
  <c r="H2093" i="11"/>
  <c r="H2121" i="11"/>
  <c r="H2137" i="11"/>
  <c r="H2237" i="11"/>
  <c r="H1369" i="11"/>
  <c r="H1547" i="11"/>
  <c r="H1619" i="11"/>
  <c r="H571" i="11"/>
  <c r="H586" i="11"/>
  <c r="H658" i="11"/>
  <c r="H686" i="11"/>
  <c r="H714" i="11"/>
  <c r="H726" i="11"/>
  <c r="H750" i="11"/>
  <c r="H642" i="11"/>
  <c r="H1187" i="11"/>
  <c r="H1229" i="11"/>
  <c r="H45" i="11"/>
  <c r="H112" i="11"/>
  <c r="H127" i="11"/>
  <c r="H163" i="11"/>
  <c r="H279" i="11"/>
  <c r="H323" i="11"/>
  <c r="H355" i="11"/>
  <c r="H392" i="11"/>
  <c r="H588" i="11"/>
  <c r="H608" i="11"/>
  <c r="H624" i="11"/>
  <c r="H768" i="11"/>
  <c r="H1643" i="11"/>
  <c r="H1675" i="11"/>
  <c r="H1691" i="11"/>
  <c r="H1763" i="11"/>
  <c r="H1803" i="11"/>
  <c r="H1851" i="11"/>
  <c r="H1903" i="11"/>
  <c r="H1923" i="11"/>
  <c r="H1939" i="11"/>
  <c r="H1959" i="11"/>
  <c r="H1975" i="11"/>
  <c r="H1995" i="11"/>
  <c r="H2007" i="11"/>
  <c r="H2051" i="11"/>
  <c r="H2067" i="11"/>
  <c r="H2115" i="11"/>
  <c r="H2131" i="11"/>
  <c r="H2147" i="11"/>
  <c r="H2159" i="11"/>
  <c r="H2175" i="11"/>
  <c r="H2195" i="11"/>
  <c r="H2211" i="11"/>
  <c r="H2227" i="11"/>
  <c r="H2255" i="11"/>
  <c r="H2271" i="11"/>
  <c r="H2320" i="11"/>
  <c r="H2335" i="11"/>
  <c r="H2352" i="11"/>
  <c r="H56" i="11"/>
  <c r="H2423" i="11"/>
  <c r="H116" i="11"/>
  <c r="H176" i="11"/>
  <c r="H192" i="11"/>
  <c r="H204" i="11"/>
  <c r="H220" i="11"/>
  <c r="H236" i="11"/>
  <c r="H299" i="11"/>
  <c r="H335" i="11"/>
  <c r="H379" i="11"/>
  <c r="H395" i="11"/>
  <c r="H432" i="11"/>
  <c r="H448" i="11"/>
  <c r="H464" i="11"/>
  <c r="H480" i="11"/>
  <c r="H496" i="11"/>
  <c r="H512" i="11"/>
  <c r="H528" i="11"/>
  <c r="H544" i="11"/>
  <c r="H560" i="11"/>
  <c r="H572" i="11"/>
  <c r="H584" i="11"/>
  <c r="H612" i="11"/>
  <c r="H644" i="11"/>
  <c r="H664" i="11"/>
  <c r="H680" i="11"/>
  <c r="H692" i="11"/>
  <c r="H708" i="11"/>
  <c r="H1671" i="11"/>
  <c r="H1687" i="11"/>
  <c r="H1739" i="11"/>
  <c r="H1759" i="11"/>
  <c r="H1791" i="11"/>
  <c r="H1799" i="11"/>
  <c r="H1907" i="11"/>
  <c r="H1935" i="11"/>
  <c r="H1947" i="11"/>
  <c r="H1963" i="11"/>
  <c r="H1991" i="11"/>
  <c r="H2011" i="11"/>
  <c r="H2047" i="11"/>
  <c r="H2063" i="11"/>
  <c r="H2079" i="11"/>
  <c r="H2111" i="11"/>
  <c r="H2127" i="11"/>
  <c r="H2143" i="11"/>
  <c r="H2163" i="11"/>
  <c r="H2179" i="11"/>
  <c r="H2191" i="11"/>
  <c r="H2207" i="11"/>
  <c r="H2223" i="11"/>
  <c r="H2259" i="11"/>
  <c r="H2275" i="11"/>
  <c r="H2304" i="11"/>
  <c r="H2323" i="11"/>
  <c r="H1825" i="11"/>
  <c r="H2037" i="11"/>
  <c r="H2380" i="11"/>
  <c r="H41" i="11"/>
  <c r="H153" i="11"/>
  <c r="H193" i="11"/>
  <c r="H233" i="11"/>
  <c r="H265" i="11"/>
  <c r="H357" i="11"/>
  <c r="H373" i="11"/>
  <c r="H669" i="11"/>
  <c r="H741" i="11"/>
  <c r="H769" i="11"/>
  <c r="H785" i="11"/>
  <c r="H852" i="11"/>
  <c r="H976" i="11"/>
  <c r="H1841" i="11"/>
  <c r="H2017" i="11"/>
  <c r="H2077" i="11"/>
  <c r="H2221" i="11"/>
  <c r="H2337" i="11"/>
  <c r="H1483" i="11"/>
  <c r="H167" i="11"/>
  <c r="H199" i="11"/>
  <c r="H227" i="11"/>
  <c r="H243" i="11"/>
  <c r="H566" i="11"/>
  <c r="H582" i="11"/>
  <c r="H618" i="11"/>
  <c r="H634" i="11"/>
  <c r="H682" i="11"/>
  <c r="H758" i="11"/>
  <c r="H774" i="11"/>
  <c r="H799" i="11"/>
  <c r="H815" i="11"/>
  <c r="H1103" i="11"/>
  <c r="H1167" i="11"/>
  <c r="H1231" i="11"/>
  <c r="H1295" i="11"/>
  <c r="H1371" i="11"/>
  <c r="H2459" i="11"/>
  <c r="H834" i="11"/>
  <c r="H928" i="11"/>
  <c r="H960" i="11"/>
  <c r="H1169" i="11"/>
  <c r="H1297" i="11"/>
  <c r="H1399" i="11"/>
  <c r="H1459" i="11"/>
  <c r="H2049" i="11"/>
  <c r="H2209" i="11"/>
  <c r="H2293" i="11"/>
  <c r="H2376" i="11"/>
  <c r="H2411" i="11"/>
  <c r="H2426" i="11"/>
  <c r="H2468" i="11"/>
  <c r="H162" i="11"/>
  <c r="H797" i="11"/>
  <c r="H813" i="11"/>
  <c r="H826" i="11"/>
  <c r="H842" i="11"/>
  <c r="H850" i="11"/>
  <c r="H890" i="11"/>
  <c r="H906" i="11"/>
  <c r="H934" i="11"/>
  <c r="H966" i="11"/>
  <c r="H974" i="11"/>
  <c r="H998" i="11"/>
  <c r="H1010" i="11"/>
  <c r="H1038" i="11"/>
  <c r="H1045" i="11"/>
  <c r="H1053" i="11"/>
  <c r="H1089" i="11"/>
  <c r="H1121" i="11"/>
  <c r="H1129" i="11"/>
  <c r="H1177" i="11"/>
  <c r="H1209" i="11"/>
  <c r="H1253" i="11"/>
  <c r="H1261" i="11"/>
  <c r="H1277" i="11"/>
  <c r="H1301" i="11"/>
  <c r="H1309" i="11"/>
  <c r="H1317" i="11"/>
  <c r="H1325" i="11"/>
  <c r="H1349" i="11"/>
  <c r="H1361" i="11"/>
  <c r="H1393" i="11"/>
  <c r="H1401" i="11"/>
  <c r="H1449" i="11"/>
  <c r="H1521" i="11"/>
  <c r="H1594" i="11"/>
  <c r="H1601" i="11"/>
  <c r="H1673" i="11"/>
  <c r="H1821" i="11"/>
  <c r="H1949" i="11"/>
  <c r="H2005" i="11"/>
  <c r="H2033" i="11"/>
  <c r="H2309" i="11"/>
  <c r="H2366" i="11"/>
  <c r="H2374" i="11"/>
  <c r="H1323" i="11"/>
  <c r="H1423" i="11"/>
  <c r="H71" i="11"/>
  <c r="H103" i="11"/>
  <c r="H171" i="11"/>
  <c r="H187" i="11"/>
  <c r="H222" i="11"/>
  <c r="H238" i="11"/>
  <c r="H398" i="11"/>
  <c r="H595" i="11"/>
  <c r="H607" i="11"/>
  <c r="H662" i="11"/>
  <c r="H678" i="11"/>
  <c r="H690" i="11"/>
  <c r="H706" i="11"/>
  <c r="H742" i="11"/>
  <c r="H2431" i="11"/>
  <c r="H172" i="11"/>
  <c r="H188" i="11"/>
  <c r="H224" i="11"/>
  <c r="H315" i="11"/>
  <c r="H331" i="11"/>
  <c r="H367" i="11"/>
  <c r="H384" i="11"/>
  <c r="H1612" i="11"/>
  <c r="H1667" i="11"/>
  <c r="H1683" i="11"/>
  <c r="H1695" i="11"/>
  <c r="H1743" i="11"/>
  <c r="H1755" i="11"/>
  <c r="H1787" i="11"/>
  <c r="H1931" i="11"/>
  <c r="H1951" i="11"/>
  <c r="H1967" i="11"/>
  <c r="H1987" i="11"/>
  <c r="H1999" i="11"/>
  <c r="H2015" i="11"/>
  <c r="H2043" i="11"/>
  <c r="H2059" i="11"/>
  <c r="H2075" i="11"/>
  <c r="H2107" i="11"/>
  <c r="H2123" i="11"/>
  <c r="H2139" i="11"/>
  <c r="H2167" i="11"/>
  <c r="H2183" i="11"/>
  <c r="H2203" i="11"/>
  <c r="H2219" i="11"/>
  <c r="H2280" i="11"/>
  <c r="H2296" i="11"/>
  <c r="H2315" i="11"/>
  <c r="H2328" i="11"/>
  <c r="H2343" i="11"/>
  <c r="H44" i="11"/>
  <c r="H64" i="11"/>
  <c r="H123" i="11"/>
  <c r="H139" i="11"/>
  <c r="H168" i="11"/>
  <c r="H184" i="11"/>
  <c r="H196" i="11"/>
  <c r="H212" i="11"/>
  <c r="H275" i="11"/>
  <c r="H327" i="11"/>
  <c r="H343" i="11"/>
  <c r="H387" i="11"/>
  <c r="H420" i="11"/>
  <c r="H604" i="11"/>
  <c r="H620" i="11"/>
  <c r="H652" i="11"/>
  <c r="H672" i="11"/>
  <c r="H684" i="11"/>
  <c r="H700" i="11"/>
  <c r="H716" i="11"/>
  <c r="H732" i="11"/>
  <c r="H748" i="11"/>
  <c r="H764" i="11"/>
  <c r="H780" i="11"/>
  <c r="H796" i="11"/>
  <c r="H812" i="11"/>
  <c r="H1596" i="11"/>
  <c r="H1608" i="11"/>
  <c r="H1628" i="11"/>
  <c r="H1647" i="11"/>
  <c r="H1679" i="11"/>
  <c r="H1699" i="11"/>
  <c r="H1807" i="11"/>
  <c r="H1899" i="11"/>
  <c r="H1927" i="11"/>
  <c r="H1943" i="11"/>
  <c r="H1955" i="11"/>
  <c r="H1971" i="11"/>
  <c r="H1983" i="11"/>
  <c r="H2003" i="11"/>
  <c r="H2019" i="11"/>
  <c r="H2055" i="11"/>
  <c r="H2071" i="11"/>
  <c r="H2119" i="11"/>
  <c r="H2135" i="11"/>
  <c r="H2171" i="11"/>
  <c r="H2199" i="11"/>
  <c r="H2215" i="11"/>
  <c r="H2299" i="11"/>
  <c r="H2311" i="11"/>
  <c r="H72" i="11"/>
  <c r="H100" i="11"/>
  <c r="H226" i="11"/>
  <c r="H288" i="11"/>
  <c r="H403" i="11"/>
  <c r="H605" i="11"/>
  <c r="H453" i="11"/>
  <c r="H577" i="11"/>
  <c r="H476" i="11"/>
  <c r="H997" i="11"/>
  <c r="H639" i="11"/>
  <c r="H1060" i="11"/>
  <c r="H1092" i="11"/>
  <c r="H1220" i="11"/>
  <c r="H1652" i="11"/>
  <c r="H1796" i="11"/>
  <c r="H1828" i="11"/>
  <c r="H1844" i="11"/>
  <c r="H1860" i="11"/>
  <c r="H1876" i="11"/>
  <c r="H1892" i="11"/>
  <c r="H2036" i="11"/>
  <c r="H1797" i="11"/>
  <c r="H430" i="11"/>
  <c r="H1726" i="11"/>
  <c r="H95" i="11"/>
  <c r="H1665" i="11"/>
  <c r="H2009" i="11"/>
  <c r="H730" i="11"/>
  <c r="H1247" i="11"/>
  <c r="H1429" i="11"/>
  <c r="H1557" i="11"/>
  <c r="H1869" i="11"/>
  <c r="H2141" i="11"/>
  <c r="H2404" i="11"/>
  <c r="H133" i="11"/>
  <c r="H141" i="11"/>
  <c r="H157" i="11"/>
  <c r="H165" i="11"/>
  <c r="H313" i="11"/>
  <c r="H321" i="11"/>
  <c r="H345" i="11"/>
  <c r="H353" i="11"/>
  <c r="H369" i="11"/>
  <c r="H389" i="11"/>
  <c r="H617" i="11"/>
  <c r="H641" i="11"/>
  <c r="H657" i="11"/>
  <c r="H681" i="11"/>
  <c r="H705" i="11"/>
  <c r="H789" i="11"/>
  <c r="H805" i="11"/>
  <c r="H864" i="11"/>
  <c r="H896" i="11"/>
  <c r="H964" i="11"/>
  <c r="H2333" i="11"/>
  <c r="H2422" i="11"/>
  <c r="H2474" i="11"/>
  <c r="H182" i="11"/>
  <c r="H210" i="11"/>
  <c r="H778" i="11"/>
  <c r="H1075" i="11"/>
  <c r="H1147" i="11"/>
  <c r="H1155" i="11"/>
  <c r="H1171" i="11"/>
  <c r="H1203" i="11"/>
  <c r="H1219" i="11"/>
  <c r="H1235" i="11"/>
  <c r="H1267" i="11"/>
  <c r="H1283" i="11"/>
  <c r="H1299" i="11"/>
  <c r="H1359" i="11"/>
  <c r="H1415" i="11"/>
  <c r="H1447" i="11"/>
  <c r="H1479" i="11"/>
  <c r="H1511" i="11"/>
  <c r="H1587" i="11"/>
  <c r="H1631" i="11"/>
  <c r="H2387" i="11"/>
  <c r="H912" i="11"/>
  <c r="H938" i="11"/>
  <c r="H1123" i="11"/>
  <c r="H1523" i="11"/>
  <c r="H1555" i="11"/>
  <c r="H2363" i="11"/>
  <c r="H2400" i="11"/>
  <c r="H366" i="11"/>
  <c r="H858" i="11"/>
  <c r="H1065" i="11"/>
  <c r="H1189" i="11"/>
  <c r="H1197" i="11"/>
  <c r="H1245" i="11"/>
  <c r="H1269" i="11"/>
  <c r="H1313" i="11"/>
  <c r="H1329" i="11"/>
  <c r="H1385" i="11"/>
  <c r="H1489" i="11"/>
  <c r="H1622" i="11"/>
  <c r="H2438" i="11"/>
  <c r="H281" i="11"/>
  <c r="H946" i="11"/>
  <c r="H1225" i="11"/>
  <c r="H223" i="11"/>
  <c r="H650" i="11"/>
  <c r="H794" i="11"/>
  <c r="H835" i="11"/>
  <c r="H2383" i="11"/>
  <c r="H978" i="11"/>
  <c r="H1373" i="11"/>
  <c r="H1617" i="11"/>
  <c r="H164" i="11"/>
  <c r="H200" i="11"/>
  <c r="H228" i="11"/>
  <c r="H263" i="11"/>
  <c r="H307" i="11"/>
  <c r="H339" i="11"/>
  <c r="H436" i="11"/>
  <c r="H452" i="11"/>
  <c r="H484" i="11"/>
  <c r="H516" i="11"/>
  <c r="H532" i="11"/>
  <c r="H568" i="11"/>
  <c r="H656" i="11"/>
  <c r="H688" i="11"/>
  <c r="H704" i="11"/>
  <c r="H800" i="11"/>
  <c r="H1703" i="11"/>
  <c r="H1747" i="11"/>
  <c r="H1879" i="11"/>
  <c r="H2039" i="11"/>
  <c r="H2099" i="11"/>
  <c r="H2243" i="11"/>
  <c r="H2272" i="11"/>
  <c r="H2307" i="11"/>
  <c r="H2336" i="11"/>
  <c r="H311" i="11"/>
  <c r="H404" i="11"/>
  <c r="H592" i="11"/>
  <c r="H15" i="11"/>
  <c r="H17" i="11"/>
  <c r="H63" i="11"/>
  <c r="H86" i="11"/>
  <c r="H98" i="11"/>
  <c r="H88" i="11"/>
  <c r="H120" i="11"/>
  <c r="H146" i="11"/>
  <c r="H82" i="11"/>
  <c r="H75" i="11"/>
  <c r="H104" i="11"/>
  <c r="H128" i="11"/>
  <c r="H140" i="11"/>
  <c r="H154" i="11"/>
  <c r="H118" i="11"/>
  <c r="H126" i="11"/>
  <c r="H214" i="11"/>
  <c r="H231" i="11"/>
  <c r="H274" i="11"/>
  <c r="H290" i="11"/>
  <c r="H306" i="11"/>
  <c r="H322" i="11"/>
  <c r="H338" i="11"/>
  <c r="H354" i="11"/>
  <c r="H386" i="11"/>
  <c r="H280" i="11"/>
  <c r="H312" i="11"/>
  <c r="H328" i="11"/>
  <c r="H344" i="11"/>
  <c r="H361" i="11"/>
  <c r="H435" i="11"/>
  <c r="H483" i="11"/>
  <c r="H535" i="11"/>
  <c r="H555" i="11"/>
  <c r="H589" i="11"/>
  <c r="H621" i="11"/>
  <c r="H259" i="11"/>
  <c r="H377" i="11"/>
  <c r="H258" i="11"/>
  <c r="H549" i="11"/>
  <c r="H579" i="11"/>
  <c r="H412" i="11"/>
  <c r="H493" i="11"/>
  <c r="H839" i="11"/>
  <c r="H885" i="11"/>
  <c r="H903" i="11"/>
  <c r="H935" i="11"/>
  <c r="H999" i="11"/>
  <c r="H409" i="11"/>
  <c r="H627" i="11"/>
  <c r="H663" i="11"/>
  <c r="H723" i="11"/>
  <c r="H301" i="11"/>
  <c r="H563" i="11"/>
  <c r="H580" i="11"/>
  <c r="H752" i="11"/>
  <c r="H875" i="11"/>
  <c r="H939" i="11"/>
  <c r="H1003" i="11"/>
  <c r="H1148" i="11"/>
  <c r="H1164" i="11"/>
  <c r="H1196" i="11"/>
  <c r="H1244" i="11"/>
  <c r="H1260" i="11"/>
  <c r="H1276" i="11"/>
  <c r="H1292" i="11"/>
  <c r="H1308" i="11"/>
  <c r="H1324" i="11"/>
  <c r="H1340" i="11"/>
  <c r="H1356" i="11"/>
  <c r="H1372" i="11"/>
  <c r="H1388" i="11"/>
  <c r="H1404" i="11"/>
  <c r="H1420" i="11"/>
  <c r="H1436" i="11"/>
  <c r="H1452" i="11"/>
  <c r="H1468" i="11"/>
  <c r="H1484" i="11"/>
  <c r="H1500" i="11"/>
  <c r="H1516" i="11"/>
  <c r="H1532" i="11"/>
  <c r="H1548" i="11"/>
  <c r="H1580" i="11"/>
  <c r="H245" i="11"/>
  <c r="H1644" i="11"/>
  <c r="H1676" i="11"/>
  <c r="H1692" i="11"/>
  <c r="H1772" i="11"/>
  <c r="H1804" i="11"/>
  <c r="H1852" i="11"/>
  <c r="H1900" i="11"/>
  <c r="H1916" i="11"/>
  <c r="H1996" i="11"/>
  <c r="H2092" i="11"/>
  <c r="H2156" i="11"/>
  <c r="H2172" i="11"/>
  <c r="H2188" i="11"/>
  <c r="H2236" i="11"/>
  <c r="H2252" i="11"/>
  <c r="H2268" i="11"/>
  <c r="H376" i="11"/>
  <c r="H2306" i="11"/>
  <c r="H2354" i="11"/>
  <c r="H918" i="11"/>
  <c r="H1342" i="11"/>
  <c r="H1478" i="11"/>
  <c r="H1637" i="11"/>
  <c r="H1981" i="11"/>
  <c r="H2443" i="11"/>
  <c r="H628" i="11"/>
  <c r="H724" i="11"/>
  <c r="H915" i="11"/>
  <c r="H987" i="11"/>
  <c r="H1042" i="11"/>
  <c r="H1122" i="11"/>
  <c r="H1146" i="11"/>
  <c r="H1274" i="11"/>
  <c r="H1602" i="11"/>
  <c r="H1670" i="11"/>
  <c r="H1734" i="11"/>
  <c r="H1798" i="11"/>
  <c r="H1814" i="11"/>
  <c r="H1846" i="11"/>
  <c r="H1862" i="11"/>
  <c r="H1974" i="11"/>
  <c r="H2006" i="11"/>
  <c r="H2086" i="11"/>
  <c r="H2102" i="11"/>
  <c r="H2118" i="11"/>
  <c r="H2134" i="11"/>
  <c r="H2214" i="11"/>
  <c r="H2246" i="11"/>
  <c r="H2262" i="11"/>
  <c r="H2365" i="11"/>
  <c r="H2397" i="11"/>
  <c r="H2477" i="11"/>
  <c r="H121" i="11"/>
  <c r="H908" i="11"/>
  <c r="H2284" i="11"/>
  <c r="H2332" i="11"/>
  <c r="H84" i="11"/>
  <c r="H703" i="11"/>
  <c r="H1142" i="11"/>
  <c r="H1693" i="11"/>
  <c r="H1921" i="11"/>
  <c r="H2157" i="11"/>
  <c r="H986" i="11"/>
  <c r="H1024" i="11"/>
  <c r="H1161" i="11"/>
  <c r="H1493" i="11"/>
  <c r="H1515" i="11"/>
  <c r="H1603" i="11"/>
  <c r="H1635" i="11"/>
  <c r="H1717" i="11"/>
  <c r="H2109" i="11"/>
  <c r="H2298" i="11"/>
  <c r="H2394" i="11"/>
  <c r="H2462" i="11"/>
  <c r="H39" i="11"/>
  <c r="H177" i="11"/>
  <c r="H249" i="11"/>
  <c r="H273" i="11"/>
  <c r="H285" i="11"/>
  <c r="H293" i="11"/>
  <c r="H317" i="11"/>
  <c r="H325" i="11"/>
  <c r="H349" i="11"/>
  <c r="H365" i="11"/>
  <c r="H381" i="11"/>
  <c r="H581" i="11"/>
  <c r="H601" i="11"/>
  <c r="H629" i="11"/>
  <c r="H637" i="11"/>
  <c r="H653" i="11"/>
  <c r="H661" i="11"/>
  <c r="H677" i="11"/>
  <c r="H685" i="11"/>
  <c r="H693" i="11"/>
  <c r="H701" i="11"/>
  <c r="H709" i="11"/>
  <c r="H717" i="11"/>
  <c r="H725" i="11"/>
  <c r="H733" i="11"/>
  <c r="H749" i="11"/>
  <c r="H761" i="11"/>
  <c r="H777" i="11"/>
  <c r="H793" i="11"/>
  <c r="H828" i="11"/>
  <c r="H860" i="11"/>
  <c r="H868" i="11"/>
  <c r="H884" i="11"/>
  <c r="H892" i="11"/>
  <c r="H944" i="11"/>
  <c r="H984" i="11"/>
  <c r="H1008" i="11"/>
  <c r="H2472" i="11"/>
  <c r="H2278" i="11"/>
  <c r="H1055" i="11"/>
  <c r="H1183" i="11"/>
  <c r="H1327" i="11"/>
  <c r="H1567" i="11"/>
  <c r="H174" i="11"/>
  <c r="H218" i="11"/>
  <c r="H251" i="11"/>
  <c r="H410" i="11"/>
  <c r="H567" i="11"/>
  <c r="H583" i="11"/>
  <c r="H602" i="11"/>
  <c r="H619" i="11"/>
  <c r="H666" i="11"/>
  <c r="H702" i="11"/>
  <c r="H746" i="11"/>
  <c r="H786" i="11"/>
  <c r="H798" i="11"/>
  <c r="H814" i="11"/>
  <c r="H899" i="11"/>
  <c r="H1031" i="11"/>
  <c r="H1047" i="11"/>
  <c r="H1079" i="11"/>
  <c r="H1087" i="11"/>
  <c r="H1095" i="11"/>
  <c r="H1111" i="11"/>
  <c r="H1143" i="11"/>
  <c r="H1151" i="11"/>
  <c r="H1159" i="11"/>
  <c r="H1175" i="11"/>
  <c r="H1207" i="11"/>
  <c r="H1215" i="11"/>
  <c r="H1223" i="11"/>
  <c r="H1239" i="11"/>
  <c r="H1271" i="11"/>
  <c r="H1279" i="11"/>
  <c r="H1287" i="11"/>
  <c r="H1303" i="11"/>
  <c r="H1347" i="11"/>
  <c r="H1355" i="11"/>
  <c r="H1363" i="11"/>
  <c r="H1379" i="11"/>
  <c r="H1411" i="11"/>
  <c r="H1443" i="11"/>
  <c r="H1475" i="11"/>
  <c r="H1507" i="11"/>
  <c r="H1539" i="11"/>
  <c r="H931" i="11"/>
  <c r="H1043" i="11"/>
  <c r="H1233" i="11"/>
  <c r="H1315" i="11"/>
  <c r="H902" i="11"/>
  <c r="H923" i="11"/>
  <c r="H1165" i="11"/>
  <c r="H1293" i="11"/>
  <c r="H1395" i="11"/>
  <c r="H1661" i="11"/>
  <c r="H1729" i="11"/>
  <c r="H1773" i="11"/>
  <c r="H1857" i="11"/>
  <c r="H1873" i="11"/>
  <c r="H2113" i="11"/>
  <c r="H2129" i="11"/>
  <c r="H2145" i="11"/>
  <c r="H2253" i="11"/>
  <c r="H2359" i="11"/>
  <c r="H2390" i="11"/>
  <c r="H2424" i="11"/>
  <c r="H77" i="11"/>
  <c r="H93" i="11"/>
  <c r="H109" i="11"/>
  <c r="H117" i="11"/>
  <c r="H150" i="11"/>
  <c r="H378" i="11"/>
  <c r="H394" i="11"/>
  <c r="H838" i="11"/>
  <c r="H922" i="11"/>
  <c r="H930" i="11"/>
  <c r="H970" i="11"/>
  <c r="H1026" i="11"/>
  <c r="H1061" i="11"/>
  <c r="H1069" i="11"/>
  <c r="H1085" i="11"/>
  <c r="H1109" i="11"/>
  <c r="H1117" i="11"/>
  <c r="H1141" i="11"/>
  <c r="H1153" i="11"/>
  <c r="H1185" i="11"/>
  <c r="H1193" i="11"/>
  <c r="H1241" i="11"/>
  <c r="H1273" i="11"/>
  <c r="H1333" i="11"/>
  <c r="H1341" i="11"/>
  <c r="H1357" i="11"/>
  <c r="H1381" i="11"/>
  <c r="H1389" i="11"/>
  <c r="H1425" i="11"/>
  <c r="H1517" i="11"/>
  <c r="H1553" i="11"/>
  <c r="H1609" i="11"/>
  <c r="H2326" i="11"/>
  <c r="H2398" i="11"/>
  <c r="H2466" i="11"/>
  <c r="H2478" i="11"/>
  <c r="H1179" i="11"/>
  <c r="H1307" i="11"/>
  <c r="H1551" i="11"/>
  <c r="H178" i="11"/>
  <c r="H194" i="11"/>
  <c r="H230" i="11"/>
  <c r="H246" i="11"/>
  <c r="H406" i="11"/>
  <c r="H426" i="11"/>
  <c r="H442" i="11"/>
  <c r="H454" i="11"/>
  <c r="H474" i="11"/>
  <c r="H506" i="11"/>
  <c r="H522" i="11"/>
  <c r="H542" i="11"/>
  <c r="H570" i="11"/>
  <c r="H587" i="11"/>
  <c r="H598" i="11"/>
  <c r="H614" i="11"/>
  <c r="H630" i="11"/>
  <c r="H646" i="11"/>
  <c r="H670" i="11"/>
  <c r="H698" i="11"/>
  <c r="H722" i="11"/>
  <c r="H762" i="11"/>
  <c r="H803" i="11"/>
  <c r="H819" i="11"/>
  <c r="H2391" i="11"/>
  <c r="H878" i="11"/>
  <c r="H1105" i="11"/>
  <c r="H1377" i="11"/>
  <c r="H2450" i="11"/>
  <c r="H36" i="11"/>
  <c r="H151" i="11"/>
  <c r="H208" i="11"/>
  <c r="H240" i="11"/>
  <c r="H256" i="11"/>
  <c r="H271" i="11"/>
  <c r="H287" i="11"/>
  <c r="H303" i="11"/>
  <c r="H347" i="11"/>
  <c r="H368" i="11"/>
  <c r="H383" i="11"/>
  <c r="H400" i="11"/>
  <c r="H416" i="11"/>
  <c r="H428" i="11"/>
  <c r="H492" i="11"/>
  <c r="H508" i="11"/>
  <c r="H556" i="11"/>
  <c r="H596" i="11"/>
  <c r="H616" i="11"/>
  <c r="H632" i="11"/>
  <c r="H648" i="11"/>
  <c r="H676" i="11"/>
  <c r="H696" i="11"/>
  <c r="H712" i="11"/>
  <c r="H728" i="11"/>
  <c r="H744" i="11"/>
  <c r="H760" i="11"/>
  <c r="H776" i="11"/>
  <c r="H792" i="11"/>
  <c r="H808" i="11"/>
  <c r="H1028" i="11"/>
  <c r="H1639" i="11"/>
  <c r="H1651" i="11"/>
  <c r="H1711" i="11"/>
  <c r="H1727" i="11"/>
  <c r="H1771" i="11"/>
  <c r="H1815" i="11"/>
  <c r="H1827" i="11"/>
  <c r="H1843" i="11"/>
  <c r="H1855" i="11"/>
  <c r="H1871" i="11"/>
  <c r="H1891" i="11"/>
  <c r="H1915" i="11"/>
  <c r="H2031" i="11"/>
  <c r="H2091" i="11"/>
  <c r="H2151" i="11"/>
  <c r="H2235" i="11"/>
  <c r="H2251" i="11"/>
  <c r="H2263" i="11"/>
  <c r="H2279" i="11"/>
  <c r="H2295" i="11"/>
  <c r="H2327" i="11"/>
  <c r="H2344" i="11"/>
  <c r="H2375" i="11"/>
  <c r="H2415" i="11"/>
  <c r="H2467" i="11"/>
  <c r="H2430" i="11"/>
  <c r="H40" i="11"/>
  <c r="H52" i="11"/>
  <c r="H252" i="11"/>
  <c r="H267" i="11"/>
  <c r="H283" i="11"/>
  <c r="H319" i="11"/>
  <c r="H351" i="11"/>
  <c r="H363" i="11"/>
  <c r="H380" i="11"/>
  <c r="H396" i="11"/>
  <c r="H600" i="11"/>
  <c r="H740" i="11"/>
  <c r="H756" i="11"/>
  <c r="H772" i="11"/>
  <c r="H804" i="11"/>
  <c r="H820" i="11"/>
  <c r="H1655" i="11"/>
  <c r="H1707" i="11"/>
  <c r="H1723" i="11"/>
  <c r="H1775" i="11"/>
  <c r="H1811" i="11"/>
  <c r="H1831" i="11"/>
  <c r="H1847" i="11"/>
  <c r="H1867" i="11"/>
  <c r="H1883" i="11"/>
  <c r="H1895" i="11"/>
  <c r="H1919" i="11"/>
  <c r="H1979" i="11"/>
  <c r="H2027" i="11"/>
  <c r="H2095" i="11"/>
  <c r="H2239" i="11"/>
  <c r="H2303" i="11"/>
  <c r="H2339" i="11"/>
  <c r="H2406" i="11"/>
  <c r="F559" i="7"/>
  <c r="G559" i="7" s="1"/>
  <c r="I559" i="7" s="1"/>
  <c r="F558" i="7"/>
  <c r="G558" i="7" s="1"/>
  <c r="I558" i="7" s="1"/>
  <c r="F557" i="7"/>
  <c r="G557" i="7" s="1"/>
  <c r="I557" i="7" s="1"/>
  <c r="F556" i="7"/>
  <c r="G556" i="7" s="1"/>
  <c r="I556" i="7" s="1"/>
  <c r="F555" i="7"/>
  <c r="G555" i="7" s="1"/>
  <c r="I555" i="7" s="1"/>
  <c r="J2480" i="11" l="1"/>
  <c r="K2480" i="11" s="1"/>
  <c r="K2389" i="11"/>
  <c r="J2389" i="11"/>
  <c r="K2230" i="11"/>
  <c r="K2013" i="11"/>
  <c r="K54" i="11"/>
  <c r="K47" i="11"/>
  <c r="K2457" i="11"/>
  <c r="I1898" i="11"/>
  <c r="J1898" i="11" s="1"/>
  <c r="I67" i="11"/>
  <c r="J67" i="11" s="1"/>
  <c r="K21" i="11"/>
  <c r="K1801" i="11"/>
  <c r="K2418" i="11"/>
  <c r="K1886" i="11"/>
  <c r="K35" i="11"/>
  <c r="K1985" i="11"/>
  <c r="K1973" i="11"/>
  <c r="K1761" i="11"/>
  <c r="K2158" i="11"/>
  <c r="K2270" i="11"/>
  <c r="K8" i="11"/>
  <c r="I2325" i="11"/>
  <c r="J2325" i="11" s="1"/>
  <c r="K2334" i="11"/>
  <c r="K29" i="11"/>
  <c r="K2305" i="11"/>
  <c r="I319" i="11"/>
  <c r="J319" i="11" s="1"/>
  <c r="I2235" i="11"/>
  <c r="J2235" i="11" s="1"/>
  <c r="I696" i="11"/>
  <c r="J696" i="11" s="1"/>
  <c r="I383" i="11"/>
  <c r="J383" i="11" s="1"/>
  <c r="I208" i="11"/>
  <c r="I698" i="11"/>
  <c r="J698" i="11" s="1"/>
  <c r="I542" i="11"/>
  <c r="J542" i="11" s="1"/>
  <c r="I1153" i="11"/>
  <c r="J1153" i="11" s="1"/>
  <c r="I1271" i="11"/>
  <c r="J1271" i="11" s="1"/>
  <c r="I1143" i="11"/>
  <c r="J1143" i="11" s="1"/>
  <c r="I820" i="11"/>
  <c r="J820" i="11" s="1"/>
  <c r="I363" i="11"/>
  <c r="J363" i="11" s="1"/>
  <c r="I267" i="11"/>
  <c r="I2344" i="11"/>
  <c r="J2344" i="11" s="1"/>
  <c r="I2263" i="11"/>
  <c r="J2263" i="11" s="1"/>
  <c r="I2091" i="11"/>
  <c r="J2091" i="11" s="1"/>
  <c r="I36" i="11"/>
  <c r="J36" i="11" s="1"/>
  <c r="I762" i="11"/>
  <c r="J762" i="11" s="1"/>
  <c r="I587" i="11"/>
  <c r="J587" i="11" s="1"/>
  <c r="I506" i="11"/>
  <c r="J506" i="11" s="1"/>
  <c r="I194" i="11"/>
  <c r="I1179" i="11"/>
  <c r="J1179" i="11" s="1"/>
  <c r="I2326" i="11"/>
  <c r="J2326" i="11" s="1"/>
  <c r="I1341" i="11"/>
  <c r="J1341" i="11" s="1"/>
  <c r="I922" i="11"/>
  <c r="J922" i="11" s="1"/>
  <c r="I923" i="11"/>
  <c r="J923" i="11" s="1"/>
  <c r="I786" i="11"/>
  <c r="J786" i="11" s="1"/>
  <c r="I410" i="11"/>
  <c r="J410" i="11" s="1"/>
  <c r="I860" i="11"/>
  <c r="J860" i="11" s="1"/>
  <c r="K860" i="11" s="1"/>
  <c r="I761" i="11"/>
  <c r="J761" i="11" s="1"/>
  <c r="I717" i="11"/>
  <c r="J717" i="11" s="1"/>
  <c r="I317" i="11"/>
  <c r="J317" i="11" s="1"/>
  <c r="I249" i="11"/>
  <c r="J249" i="11" s="1"/>
  <c r="I2443" i="11"/>
  <c r="J2443" i="11" s="1"/>
  <c r="I1340" i="11"/>
  <c r="J1340" i="11" s="1"/>
  <c r="I386" i="11"/>
  <c r="J386" i="11" s="1"/>
  <c r="I306" i="11"/>
  <c r="I2099" i="11"/>
  <c r="J2099" i="11" s="1"/>
  <c r="I656" i="11"/>
  <c r="J656" i="11" s="1"/>
  <c r="I484" i="11"/>
  <c r="J484" i="11" s="1"/>
  <c r="I2383" i="11"/>
  <c r="J2383" i="11" s="1"/>
  <c r="I223" i="11"/>
  <c r="J223" i="11" s="1"/>
  <c r="I2438" i="11"/>
  <c r="J2438" i="11" s="1"/>
  <c r="I2387" i="11"/>
  <c r="J2387" i="11" s="1"/>
  <c r="I1219" i="11"/>
  <c r="I1147" i="11"/>
  <c r="J1147" i="11" s="1"/>
  <c r="I226" i="11"/>
  <c r="J226" i="11" s="1"/>
  <c r="I732" i="11"/>
  <c r="J732" i="11" s="1"/>
  <c r="I420" i="11"/>
  <c r="J420" i="11" s="1"/>
  <c r="I315" i="11"/>
  <c r="J315" i="11" s="1"/>
  <c r="I2431" i="11"/>
  <c r="J2431" i="11" s="1"/>
  <c r="I398" i="11"/>
  <c r="J398" i="11" s="1"/>
  <c r="I171" i="11"/>
  <c r="I1209" i="11"/>
  <c r="J1209" i="11" s="1"/>
  <c r="I1089" i="11"/>
  <c r="J1089" i="11" s="1"/>
  <c r="I1010" i="11"/>
  <c r="J1010" i="11" s="1"/>
  <c r="I842" i="11"/>
  <c r="J842" i="11" s="1"/>
  <c r="I1103" i="11"/>
  <c r="J1103" i="11" s="1"/>
  <c r="I758" i="11"/>
  <c r="J758" i="11" s="1"/>
  <c r="I582" i="11"/>
  <c r="J582" i="11" s="1"/>
  <c r="I199" i="11"/>
  <c r="I2221" i="11"/>
  <c r="J2221" i="11" s="1"/>
  <c r="I741" i="11"/>
  <c r="J741" i="11" s="1"/>
  <c r="I41" i="11"/>
  <c r="J41" i="11" s="1"/>
  <c r="I544" i="11"/>
  <c r="J544" i="11" s="1"/>
  <c r="I395" i="11"/>
  <c r="J395" i="11" s="1"/>
  <c r="I2255" i="11"/>
  <c r="J2255" i="11" s="1"/>
  <c r="I2175" i="11"/>
  <c r="J2175" i="11" s="1"/>
  <c r="I1995" i="11"/>
  <c r="I768" i="11"/>
  <c r="J768" i="11" s="1"/>
  <c r="I392" i="11"/>
  <c r="J392" i="11" s="1"/>
  <c r="I1229" i="11"/>
  <c r="J1229" i="11" s="1"/>
  <c r="I586" i="11"/>
  <c r="J586" i="11" s="1"/>
  <c r="I994" i="11"/>
  <c r="J994" i="11" s="1"/>
  <c r="I846" i="11"/>
  <c r="J846" i="11" s="1"/>
  <c r="I101" i="11"/>
  <c r="J101" i="11" s="1"/>
  <c r="I2458" i="11"/>
  <c r="I591" i="11"/>
  <c r="J591" i="11" s="1"/>
  <c r="I490" i="11"/>
  <c r="J490" i="11" s="1"/>
  <c r="I234" i="11"/>
  <c r="J234" i="11" s="1"/>
  <c r="I2456" i="11"/>
  <c r="J2456" i="11" s="1"/>
  <c r="I2454" i="11"/>
  <c r="J2454" i="11" s="1"/>
  <c r="I2392" i="11"/>
  <c r="J2392" i="11" s="1"/>
  <c r="I916" i="11"/>
  <c r="J916" i="11" s="1"/>
  <c r="I840" i="11"/>
  <c r="I1119" i="11"/>
  <c r="J1119" i="11" s="1"/>
  <c r="I1214" i="11"/>
  <c r="I2473" i="11"/>
  <c r="J2473" i="11" s="1"/>
  <c r="I1186" i="11"/>
  <c r="J1186" i="11" s="1"/>
  <c r="I1302" i="11"/>
  <c r="J1302" i="11" s="1"/>
  <c r="I2160" i="11"/>
  <c r="J2160" i="11" s="1"/>
  <c r="I655" i="11"/>
  <c r="J655" i="11" s="1"/>
  <c r="I1144" i="11"/>
  <c r="I1080" i="11"/>
  <c r="J1080" i="11" s="1"/>
  <c r="I849" i="11"/>
  <c r="J849" i="11" s="1"/>
  <c r="I276" i="11"/>
  <c r="J276" i="11" s="1"/>
  <c r="I241" i="11"/>
  <c r="J241" i="11" s="1"/>
  <c r="I879" i="11"/>
  <c r="J879" i="11" s="1"/>
  <c r="I547" i="11"/>
  <c r="J547" i="11" s="1"/>
  <c r="I270" i="11"/>
  <c r="J270" i="11" s="1"/>
  <c r="I2347" i="11"/>
  <c r="I2267" i="11"/>
  <c r="J2267" i="11" s="1"/>
  <c r="I2155" i="11"/>
  <c r="J2155" i="11" s="1"/>
  <c r="I2083" i="11"/>
  <c r="J2083" i="11" s="1"/>
  <c r="I295" i="11"/>
  <c r="J295" i="11" s="1"/>
  <c r="I2463" i="11"/>
  <c r="J2463" i="11" s="1"/>
  <c r="I458" i="11"/>
  <c r="J458" i="11" s="1"/>
  <c r="I718" i="11"/>
  <c r="J718" i="11" s="1"/>
  <c r="I1057" i="11"/>
  <c r="I1107" i="11"/>
  <c r="J1107" i="11" s="1"/>
  <c r="I766" i="11"/>
  <c r="J766" i="11" s="1"/>
  <c r="I590" i="11"/>
  <c r="J590" i="11" s="1"/>
  <c r="I31" i="11"/>
  <c r="J31" i="11" s="1"/>
  <c r="I1000" i="11"/>
  <c r="J1000" i="11" s="1"/>
  <c r="I745" i="11"/>
  <c r="J745" i="11" s="1"/>
  <c r="I397" i="11"/>
  <c r="J397" i="11" s="1"/>
  <c r="I213" i="11"/>
  <c r="I2382" i="11"/>
  <c r="J2382" i="11" s="1"/>
  <c r="I1204" i="11"/>
  <c r="I503" i="11"/>
  <c r="J503" i="11" s="1"/>
  <c r="I304" i="11"/>
  <c r="J304" i="11" s="1"/>
  <c r="I244" i="11"/>
  <c r="J244" i="11" s="1"/>
  <c r="I2301" i="11"/>
  <c r="J2301" i="11" s="1"/>
  <c r="I423" i="11"/>
  <c r="J423" i="11" s="1"/>
  <c r="I1077" i="11"/>
  <c r="I1101" i="11"/>
  <c r="J1101" i="11" s="1"/>
  <c r="I2220" i="11"/>
  <c r="J2220" i="11" s="1"/>
  <c r="I593" i="11"/>
  <c r="J593" i="11" s="1"/>
  <c r="I2388" i="11"/>
  <c r="J2388" i="11" s="1"/>
  <c r="I736" i="11"/>
  <c r="J736" i="11" s="1"/>
  <c r="I1019" i="11"/>
  <c r="J1019" i="11" s="1"/>
  <c r="I1304" i="11"/>
  <c r="J1304" i="11" s="1"/>
  <c r="I751" i="11"/>
  <c r="I872" i="11"/>
  <c r="J872" i="11" s="1"/>
  <c r="I362" i="11"/>
  <c r="J362" i="11" s="1"/>
  <c r="I887" i="11"/>
  <c r="J887" i="11" s="1"/>
  <c r="I1015" i="11"/>
  <c r="J1015" i="11" s="1"/>
  <c r="I611" i="11"/>
  <c r="J611" i="11" s="1"/>
  <c r="I2294" i="11"/>
  <c r="J2294" i="11" s="1"/>
  <c r="I2189" i="11"/>
  <c r="J2189" i="11" s="1"/>
  <c r="I1210" i="11"/>
  <c r="I1136" i="11"/>
  <c r="J1136" i="11" s="1"/>
  <c r="I2379" i="11"/>
  <c r="J2379" i="11" s="1"/>
  <c r="I540" i="11"/>
  <c r="J540" i="11" s="1"/>
  <c r="I2044" i="11"/>
  <c r="J2044" i="11" s="1"/>
  <c r="I2291" i="11"/>
  <c r="J2291" i="11" s="1"/>
  <c r="I70" i="11"/>
  <c r="I1102" i="11"/>
  <c r="J1102" i="11" s="1"/>
  <c r="I255" i="11"/>
  <c r="I1306" i="11"/>
  <c r="J1306" i="11" s="1"/>
  <c r="I79" i="11"/>
  <c r="I2232" i="11"/>
  <c r="J2232" i="11" s="1"/>
  <c r="I841" i="11"/>
  <c r="J841" i="11" s="1"/>
  <c r="I1009" i="11"/>
  <c r="J1009" i="11" s="1"/>
  <c r="I308" i="11"/>
  <c r="J308" i="11" s="1"/>
  <c r="I519" i="11"/>
  <c r="J519" i="11" s="1"/>
  <c r="I370" i="11"/>
  <c r="I1216" i="11"/>
  <c r="J1216" i="11" s="1"/>
  <c r="I552" i="11"/>
  <c r="J552" i="11" s="1"/>
  <c r="I983" i="11"/>
  <c r="J983" i="11" s="1"/>
  <c r="I417" i="11"/>
  <c r="J417" i="11" s="1"/>
  <c r="I282" i="11"/>
  <c r="J282" i="11" s="1"/>
  <c r="I886" i="11"/>
  <c r="J886" i="11" s="1"/>
  <c r="I2350" i="11"/>
  <c r="J2350" i="11" s="1"/>
  <c r="I2224" i="11"/>
  <c r="I1290" i="11"/>
  <c r="J1290" i="11" s="1"/>
  <c r="I514" i="11"/>
  <c r="J514" i="11" s="1"/>
  <c r="I1090" i="11"/>
  <c r="J1090" i="11" s="1"/>
  <c r="I485" i="11"/>
  <c r="J485" i="11" s="1"/>
  <c r="I1218" i="11"/>
  <c r="J1218" i="11" s="1"/>
  <c r="I919" i="11"/>
  <c r="J919" i="11" s="1"/>
  <c r="I247" i="11"/>
  <c r="J247" i="11" s="1"/>
  <c r="I1199" i="11"/>
  <c r="I541" i="11"/>
  <c r="J541" i="11" s="1"/>
  <c r="I2040" i="11"/>
  <c r="J2040" i="11" s="1"/>
  <c r="I865" i="11"/>
  <c r="J865" i="11" s="1"/>
  <c r="I877" i="11"/>
  <c r="J877" i="11" s="1"/>
  <c r="I1004" i="11"/>
  <c r="J1004" i="11" s="1"/>
  <c r="I926" i="11"/>
  <c r="J926" i="11" s="1"/>
  <c r="I2196" i="11"/>
  <c r="J2196" i="11" s="1"/>
  <c r="I1221" i="11"/>
  <c r="I675" i="11"/>
  <c r="J675" i="11" s="1"/>
  <c r="I108" i="11"/>
  <c r="J108" i="11" s="1"/>
  <c r="I763" i="11"/>
  <c r="J763" i="11" s="1"/>
  <c r="I807" i="11"/>
  <c r="J807" i="11" s="1"/>
  <c r="I2371" i="11"/>
  <c r="J2371" i="11" s="1"/>
  <c r="I851" i="11"/>
  <c r="J851" i="11" s="1"/>
  <c r="I972" i="11"/>
  <c r="J972" i="11" s="1"/>
  <c r="I1104" i="11"/>
  <c r="I573" i="11"/>
  <c r="J573" i="11" s="1"/>
  <c r="I105" i="11"/>
  <c r="J105" i="11" s="1"/>
  <c r="I773" i="11"/>
  <c r="J773" i="11" s="1"/>
  <c r="I1280" i="11"/>
  <c r="J1280" i="11" s="1"/>
  <c r="I1178" i="11"/>
  <c r="J1178" i="11" s="1"/>
  <c r="I1358" i="11"/>
  <c r="J1358" i="11" s="1"/>
  <c r="I1901" i="11"/>
  <c r="J1901" i="11" s="1"/>
  <c r="I1744" i="11"/>
  <c r="I1706" i="11"/>
  <c r="J1706" i="11" s="1"/>
  <c r="I1262" i="11"/>
  <c r="I2360" i="11"/>
  <c r="J2360" i="11" s="1"/>
  <c r="I320" i="11"/>
  <c r="J320" i="11" s="1"/>
  <c r="I871" i="11"/>
  <c r="J871" i="11" s="1"/>
  <c r="I1694" i="11"/>
  <c r="I961" i="11"/>
  <c r="J961" i="11" s="1"/>
  <c r="I1977" i="11"/>
  <c r="I2469" i="11"/>
  <c r="J2469" i="11" s="1"/>
  <c r="I1345" i="11"/>
  <c r="J1345" i="11" s="1"/>
  <c r="I600" i="11"/>
  <c r="J600" i="11" s="1"/>
  <c r="I303" i="11"/>
  <c r="I722" i="11"/>
  <c r="J722" i="11" s="1"/>
  <c r="I474" i="11"/>
  <c r="J474" i="11" s="1"/>
  <c r="I178" i="11"/>
  <c r="J178" i="11" s="1"/>
  <c r="I2478" i="11"/>
  <c r="J2478" i="11" s="1"/>
  <c r="I1185" i="11"/>
  <c r="J1185" i="11" s="1"/>
  <c r="I2424" i="11"/>
  <c r="J2424" i="11" s="1"/>
  <c r="I2145" i="11"/>
  <c r="J2145" i="11" s="1"/>
  <c r="I902" i="11"/>
  <c r="I746" i="11"/>
  <c r="J746" i="11" s="1"/>
  <c r="I251" i="11"/>
  <c r="J251" i="11" s="1"/>
  <c r="I749" i="11"/>
  <c r="J749" i="11" s="1"/>
  <c r="I709" i="11"/>
  <c r="J709" i="11" s="1"/>
  <c r="I677" i="11"/>
  <c r="J677" i="11" s="1"/>
  <c r="I365" i="11"/>
  <c r="J365" i="11" s="1"/>
  <c r="I293" i="11"/>
  <c r="J293" i="11" s="1"/>
  <c r="I2332" i="11"/>
  <c r="I2477" i="11"/>
  <c r="J2477" i="11" s="1"/>
  <c r="I2246" i="11"/>
  <c r="J2246" i="11" s="1"/>
  <c r="I2172" i="11"/>
  <c r="J2172" i="11" s="1"/>
  <c r="I1260" i="11"/>
  <c r="J1260" i="11" s="1"/>
  <c r="I126" i="11"/>
  <c r="J126" i="11" s="1"/>
  <c r="I2039" i="11"/>
  <c r="J2039" i="11" s="1"/>
  <c r="I800" i="11"/>
  <c r="J800" i="11" s="1"/>
  <c r="I835" i="11"/>
  <c r="I1225" i="11"/>
  <c r="J1225" i="11" s="1"/>
  <c r="I1313" i="11"/>
  <c r="J1313" i="11" s="1"/>
  <c r="I2400" i="11"/>
  <c r="J2400" i="11" s="1"/>
  <c r="I1123" i="11"/>
  <c r="J1123" i="11" s="1"/>
  <c r="I1283" i="11"/>
  <c r="J1283" i="11" s="1"/>
  <c r="I617" i="11"/>
  <c r="J617" i="11" s="1"/>
  <c r="I2141" i="11"/>
  <c r="J2141" i="11" s="1"/>
  <c r="I997" i="11"/>
  <c r="I605" i="11"/>
  <c r="J605" i="11" s="1"/>
  <c r="I780" i="11"/>
  <c r="J780" i="11" s="1"/>
  <c r="I716" i="11"/>
  <c r="J716" i="11" s="1"/>
  <c r="I384" i="11"/>
  <c r="J384" i="11" s="1"/>
  <c r="I2005" i="11"/>
  <c r="J2005" i="11" s="1"/>
  <c r="I1177" i="11"/>
  <c r="J1177" i="11" s="1"/>
  <c r="I928" i="11"/>
  <c r="J928" i="11" s="1"/>
  <c r="I1295" i="11"/>
  <c r="I682" i="11"/>
  <c r="J682" i="11" s="1"/>
  <c r="I167" i="11"/>
  <c r="J167" i="11" s="1"/>
  <c r="I2077" i="11"/>
  <c r="J2077" i="11" s="1"/>
  <c r="I669" i="11"/>
  <c r="J669" i="11" s="1"/>
  <c r="I233" i="11"/>
  <c r="J233" i="11" s="1"/>
  <c r="I584" i="11"/>
  <c r="J584" i="11" s="1"/>
  <c r="I528" i="11"/>
  <c r="J528" i="11" s="1"/>
  <c r="I220" i="11"/>
  <c r="I116" i="11"/>
  <c r="J116" i="11" s="1"/>
  <c r="I2227" i="11"/>
  <c r="J2227" i="11" s="1"/>
  <c r="I2159" i="11"/>
  <c r="J2159" i="11" s="1"/>
  <c r="I2067" i="11"/>
  <c r="J2067" i="11" s="1"/>
  <c r="I127" i="11"/>
  <c r="J127" i="11" s="1"/>
  <c r="I571" i="11"/>
  <c r="J571" i="11" s="1"/>
  <c r="I2237" i="11"/>
  <c r="J2237" i="11" s="1"/>
  <c r="I1305" i="11"/>
  <c r="I1205" i="11"/>
  <c r="J1205" i="11" s="1"/>
  <c r="I1133" i="11"/>
  <c r="J1133" i="11" s="1"/>
  <c r="I962" i="11"/>
  <c r="J962" i="11" s="1"/>
  <c r="I898" i="11"/>
  <c r="J898" i="11" s="1"/>
  <c r="I382" i="11"/>
  <c r="J382" i="11" s="1"/>
  <c r="I85" i="11"/>
  <c r="J85" i="11" s="1"/>
  <c r="I2427" i="11"/>
  <c r="J2427" i="11" s="1"/>
  <c r="I1291" i="11"/>
  <c r="J1291" i="11" s="1"/>
  <c r="K1291" i="11" s="1"/>
  <c r="I1099" i="11"/>
  <c r="J1099" i="11" s="1"/>
  <c r="I478" i="11"/>
  <c r="J478" i="11" s="1"/>
  <c r="I2342" i="11"/>
  <c r="J2342" i="11" s="1"/>
  <c r="I992" i="11"/>
  <c r="J992" i="11" s="1"/>
  <c r="I824" i="11"/>
  <c r="J824" i="11" s="1"/>
  <c r="I980" i="11"/>
  <c r="J980" i="11" s="1"/>
  <c r="I1182" i="11"/>
  <c r="J1182" i="11" s="1"/>
  <c r="I937" i="11"/>
  <c r="I2032" i="11"/>
  <c r="J2032" i="11" s="1"/>
  <c r="I1224" i="11"/>
  <c r="J1224" i="11" s="1"/>
  <c r="I1064" i="11"/>
  <c r="J1064" i="11" s="1"/>
  <c r="I699" i="11"/>
  <c r="J699" i="11" s="1"/>
  <c r="I861" i="11"/>
  <c r="J861" i="11" s="1"/>
  <c r="I504" i="11"/>
  <c r="J504" i="11" s="1"/>
  <c r="I533" i="11"/>
  <c r="J533" i="11" s="1"/>
  <c r="I463" i="11"/>
  <c r="I74" i="11"/>
  <c r="J74" i="11" s="1"/>
  <c r="I2331" i="11"/>
  <c r="J2331" i="11" s="1"/>
  <c r="I2247" i="11"/>
  <c r="J2247" i="11" s="1"/>
  <c r="I2023" i="11"/>
  <c r="J2023" i="11" s="1"/>
  <c r="I248" i="11"/>
  <c r="J248" i="11" s="1"/>
  <c r="I606" i="11"/>
  <c r="J606" i="11" s="1"/>
  <c r="I239" i="11"/>
  <c r="J239" i="11" s="1"/>
  <c r="I1281" i="11"/>
  <c r="I1018" i="11"/>
  <c r="J1018" i="11" s="1"/>
  <c r="I97" i="11"/>
  <c r="J97" i="11" s="1"/>
  <c r="I2085" i="11"/>
  <c r="J2085" i="11" s="1"/>
  <c r="I754" i="11"/>
  <c r="J754" i="11" s="1"/>
  <c r="I414" i="11"/>
  <c r="J414" i="11" s="1"/>
  <c r="I832" i="11"/>
  <c r="J832" i="11" s="1"/>
  <c r="I880" i="11"/>
  <c r="J880" i="11" s="1"/>
  <c r="I2174" i="11"/>
  <c r="I1154" i="11"/>
  <c r="J1154" i="11" s="1"/>
  <c r="I537" i="11"/>
  <c r="J537" i="11" s="1"/>
  <c r="I667" i="11"/>
  <c r="J667" i="11" s="1"/>
  <c r="I364" i="11"/>
  <c r="J364" i="11" s="1"/>
  <c r="I272" i="11"/>
  <c r="J272" i="11" s="1"/>
  <c r="I2257" i="11"/>
  <c r="J2257" i="11" s="1"/>
  <c r="I391" i="11"/>
  <c r="J391" i="11" s="1"/>
  <c r="I1238" i="11"/>
  <c r="I1230" i="11"/>
  <c r="J1230" i="11" s="1"/>
  <c r="I2012" i="11"/>
  <c r="J2012" i="11" s="1"/>
  <c r="I2329" i="11"/>
  <c r="J2329" i="11" s="1"/>
  <c r="I1201" i="11"/>
  <c r="J1201" i="11" s="1"/>
  <c r="I1072" i="11"/>
  <c r="J1072" i="11" s="1"/>
  <c r="I2364" i="11"/>
  <c r="J2364" i="11" s="1"/>
  <c r="I1272" i="11"/>
  <c r="J1272" i="11" s="1"/>
  <c r="I836" i="11"/>
  <c r="I982" i="11"/>
  <c r="J982" i="11" s="1"/>
  <c r="I2088" i="11"/>
  <c r="J2088" i="11" s="1"/>
  <c r="I1348" i="11"/>
  <c r="J1348" i="11" s="1"/>
  <c r="I466" i="11"/>
  <c r="J466" i="11" s="1"/>
  <c r="I479" i="11"/>
  <c r="J479" i="11" s="1"/>
  <c r="I42" i="11"/>
  <c r="J42" i="11" s="1"/>
  <c r="I1016" i="11"/>
  <c r="J1016" i="11" s="1"/>
  <c r="I1012" i="11"/>
  <c r="I2190" i="11"/>
  <c r="J2190" i="11" s="1"/>
  <c r="I1344" i="11"/>
  <c r="J1344" i="11" s="1"/>
  <c r="I881" i="11"/>
  <c r="J881" i="11" s="1"/>
  <c r="I294" i="11"/>
  <c r="J294" i="11" s="1"/>
  <c r="I488" i="11"/>
  <c r="J488" i="11" s="1"/>
  <c r="I855" i="11"/>
  <c r="I531" i="11"/>
  <c r="J531" i="11" s="1"/>
  <c r="I206" i="11"/>
  <c r="I817" i="11"/>
  <c r="J817" i="11" s="1"/>
  <c r="I2042" i="11"/>
  <c r="J2042" i="11" s="1"/>
  <c r="I1296" i="11"/>
  <c r="J1296" i="11" s="1"/>
  <c r="I195" i="11"/>
  <c r="J195" i="11" s="1"/>
  <c r="I495" i="11"/>
  <c r="J495" i="11" s="1"/>
  <c r="I1110" i="11"/>
  <c r="J1110" i="11" s="1"/>
  <c r="I1206" i="11"/>
  <c r="J1206" i="11" s="1"/>
  <c r="I822" i="11"/>
  <c r="I2386" i="11"/>
  <c r="J2386" i="11" s="1"/>
  <c r="I425" i="11"/>
  <c r="J425" i="11" s="1"/>
  <c r="I1086" i="11"/>
  <c r="J1086" i="11" s="1"/>
  <c r="I947" i="11"/>
  <c r="J947" i="11" s="1"/>
  <c r="I1264" i="11"/>
  <c r="J1264" i="11" s="1"/>
  <c r="I599" i="11"/>
  <c r="J599" i="11" s="1"/>
  <c r="I1100" i="11"/>
  <c r="J1100" i="11" s="1"/>
  <c r="I431" i="11"/>
  <c r="I940" i="11"/>
  <c r="J940" i="11" s="1"/>
  <c r="I1270" i="11"/>
  <c r="J1270" i="11" s="1"/>
  <c r="I2290" i="11"/>
  <c r="J2290" i="11" s="1"/>
  <c r="I825" i="11"/>
  <c r="J825" i="11" s="1"/>
  <c r="I264" i="11"/>
  <c r="J264" i="11" s="1"/>
  <c r="I498" i="11"/>
  <c r="J498" i="11" s="1"/>
  <c r="I209" i="11"/>
  <c r="J209" i="11" s="1"/>
  <c r="I58" i="11"/>
  <c r="J58" i="11" s="1"/>
  <c r="I2396" i="11"/>
  <c r="J2396" i="11" s="1"/>
  <c r="I2234" i="11"/>
  <c r="I1242" i="11"/>
  <c r="J1242" i="11" s="1"/>
  <c r="I536" i="11"/>
  <c r="J536" i="11" s="1"/>
  <c r="I953" i="11"/>
  <c r="J953" i="11" s="1"/>
  <c r="I333" i="11"/>
  <c r="I459" i="11"/>
  <c r="J459" i="11" s="1"/>
  <c r="I2265" i="11"/>
  <c r="I2217" i="11"/>
  <c r="J2217" i="11" s="1"/>
  <c r="I2074" i="11"/>
  <c r="J2074" i="11" s="1"/>
  <c r="I494" i="11"/>
  <c r="J494" i="11" s="1"/>
  <c r="I755" i="11"/>
  <c r="J755" i="11" s="1"/>
  <c r="I610" i="11"/>
  <c r="J610" i="11" s="1"/>
  <c r="I963" i="11"/>
  <c r="J963" i="11" s="1"/>
  <c r="I2249" i="11"/>
  <c r="J2249" i="11" s="1"/>
  <c r="I2240" i="11"/>
  <c r="J2240" i="11" s="1"/>
  <c r="I1352" i="11"/>
  <c r="J1352" i="11" s="1"/>
  <c r="I374" i="11"/>
  <c r="I985" i="11"/>
  <c r="J985" i="11" s="1"/>
  <c r="I268" i="11"/>
  <c r="J268" i="11" s="1"/>
  <c r="I1023" i="11"/>
  <c r="J1023" i="11" s="1"/>
  <c r="I1481" i="11"/>
  <c r="J1481" i="11" s="1"/>
  <c r="I1067" i="11"/>
  <c r="J1067" i="11" s="1"/>
  <c r="I1152" i="11"/>
  <c r="J1152" i="11" s="1"/>
  <c r="I1972" i="11"/>
  <c r="I124" i="11"/>
  <c r="I1050" i="11"/>
  <c r="I78" i="11"/>
  <c r="J78" i="11" s="1"/>
  <c r="I959" i="11"/>
  <c r="J959" i="11" s="1"/>
  <c r="I2058" i="11"/>
  <c r="I1268" i="11"/>
  <c r="J1268" i="11" s="1"/>
  <c r="I2381" i="11"/>
  <c r="J2381" i="11" s="1"/>
  <c r="I863" i="11"/>
  <c r="J863" i="11" s="1"/>
  <c r="I1120" i="11"/>
  <c r="J1120" i="11" s="1"/>
  <c r="I2198" i="11"/>
  <c r="J2198" i="11" s="1"/>
  <c r="I2095" i="11"/>
  <c r="J2095" i="11" s="1"/>
  <c r="I396" i="11"/>
  <c r="J396" i="11" s="1"/>
  <c r="I52" i="11"/>
  <c r="J52" i="11" s="1"/>
  <c r="I2295" i="11"/>
  <c r="J2295" i="11" s="1"/>
  <c r="I616" i="11"/>
  <c r="J616" i="11" s="1"/>
  <c r="I287" i="11"/>
  <c r="J287" i="11" s="1"/>
  <c r="I614" i="11"/>
  <c r="J614" i="11" s="1"/>
  <c r="I394" i="11"/>
  <c r="J394" i="11" s="1"/>
  <c r="I1347" i="11"/>
  <c r="J1347" i="11" s="1"/>
  <c r="I1207" i="11"/>
  <c r="J1207" i="11" s="1"/>
  <c r="I1079" i="11"/>
  <c r="I814" i="11"/>
  <c r="J814" i="11" s="1"/>
  <c r="I702" i="11"/>
  <c r="J702" i="11" s="1"/>
  <c r="I583" i="11"/>
  <c r="J583" i="11" s="1"/>
  <c r="I218" i="11"/>
  <c r="J218" i="11" s="1"/>
  <c r="I793" i="11"/>
  <c r="J793" i="11" s="1"/>
  <c r="I733" i="11"/>
  <c r="J733" i="11" s="1"/>
  <c r="I701" i="11"/>
  <c r="J701" i="11" s="1"/>
  <c r="I661" i="11"/>
  <c r="J661" i="11" s="1"/>
  <c r="I601" i="11"/>
  <c r="J601" i="11" s="1"/>
  <c r="I349" i="11"/>
  <c r="J349" i="11" s="1"/>
  <c r="I285" i="11"/>
  <c r="J285" i="11" s="1"/>
  <c r="I39" i="11"/>
  <c r="J39" i="11" s="1"/>
  <c r="I1142" i="11"/>
  <c r="J1142" i="11" s="1"/>
  <c r="I2214" i="11"/>
  <c r="J2214" i="11" s="1"/>
  <c r="I2086" i="11"/>
  <c r="J2086" i="11" s="1"/>
  <c r="I724" i="11"/>
  <c r="I1308" i="11"/>
  <c r="J1308" i="11" s="1"/>
  <c r="I589" i="11"/>
  <c r="J589" i="11" s="1"/>
  <c r="I2272" i="11"/>
  <c r="J2272" i="11" s="1"/>
  <c r="I704" i="11"/>
  <c r="J704" i="11" s="1"/>
  <c r="I532" i="11"/>
  <c r="J532" i="11" s="1"/>
  <c r="I228" i="11"/>
  <c r="J228" i="11" s="1"/>
  <c r="I946" i="11"/>
  <c r="J946" i="11" s="1"/>
  <c r="I1065" i="11"/>
  <c r="J1065" i="11" s="1"/>
  <c r="I2422" i="11"/>
  <c r="J2422" i="11" s="1"/>
  <c r="I321" i="11"/>
  <c r="J321" i="11" s="1"/>
  <c r="I730" i="11"/>
  <c r="J730" i="11" s="1"/>
  <c r="I72" i="11"/>
  <c r="J72" i="11" s="1"/>
  <c r="I764" i="11"/>
  <c r="J764" i="11" s="1"/>
  <c r="I196" i="11"/>
  <c r="J196" i="11" s="1"/>
  <c r="I367" i="11"/>
  <c r="J367" i="11" s="1"/>
  <c r="I188" i="11"/>
  <c r="I607" i="11"/>
  <c r="J607" i="11" s="1"/>
  <c r="I71" i="11"/>
  <c r="J71" i="11" s="1"/>
  <c r="I1129" i="11"/>
  <c r="J1129" i="11" s="1"/>
  <c r="I2426" i="11"/>
  <c r="J2426" i="11" s="1"/>
  <c r="I1297" i="11"/>
  <c r="J1297" i="11" s="1"/>
  <c r="I834" i="11"/>
  <c r="J834" i="11" s="1"/>
  <c r="I1231" i="11"/>
  <c r="J1231" i="11" s="1"/>
  <c r="I243" i="11"/>
  <c r="J243" i="11" s="1"/>
  <c r="I2017" i="11"/>
  <c r="J2017" i="11" s="1"/>
  <c r="I785" i="11"/>
  <c r="J785" i="11" s="1"/>
  <c r="I373" i="11"/>
  <c r="J373" i="11" s="1"/>
  <c r="I193" i="11"/>
  <c r="J193" i="11" s="1"/>
  <c r="I2037" i="11"/>
  <c r="J2037" i="11" s="1"/>
  <c r="I572" i="11"/>
  <c r="J572" i="11" s="1"/>
  <c r="I335" i="11"/>
  <c r="J335" i="11" s="1"/>
  <c r="I2423" i="11"/>
  <c r="I2211" i="11"/>
  <c r="J2211" i="11" s="1"/>
  <c r="I2147" i="11"/>
  <c r="J2147" i="11" s="1"/>
  <c r="I2051" i="11"/>
  <c r="J2051" i="11" s="1"/>
  <c r="I323" i="11"/>
  <c r="J323" i="11" s="1"/>
  <c r="I112" i="11"/>
  <c r="J112" i="11" s="1"/>
  <c r="I1181" i="11"/>
  <c r="J1181" i="11" s="1"/>
  <c r="I1125" i="11"/>
  <c r="J1125" i="11" s="1"/>
  <c r="I954" i="11"/>
  <c r="J954" i="11" s="1"/>
  <c r="I882" i="11"/>
  <c r="J882" i="11" s="1"/>
  <c r="I197" i="11"/>
  <c r="J197" i="11" s="1"/>
  <c r="I69" i="11"/>
  <c r="J69" i="11" s="1"/>
  <c r="I538" i="11"/>
  <c r="J538" i="11" s="1"/>
  <c r="I462" i="11"/>
  <c r="J462" i="11" s="1"/>
  <c r="I115" i="11"/>
  <c r="J115" i="11" s="1"/>
  <c r="I1311" i="11"/>
  <c r="J1311" i="11" s="1"/>
  <c r="I2165" i="11"/>
  <c r="I968" i="11"/>
  <c r="J968" i="11" s="1"/>
  <c r="I753" i="11"/>
  <c r="J753" i="11" s="1"/>
  <c r="I297" i="11"/>
  <c r="J297" i="11" s="1"/>
  <c r="I1289" i="11"/>
  <c r="J1289" i="11" s="1"/>
  <c r="I738" i="11"/>
  <c r="J738" i="11" s="1"/>
  <c r="I1286" i="11"/>
  <c r="J1286" i="11" s="1"/>
  <c r="I393" i="11"/>
  <c r="J393" i="11" s="1"/>
  <c r="I1246" i="11"/>
  <c r="J1246" i="11" s="1"/>
  <c r="I1011" i="11"/>
  <c r="J1011" i="11" s="1"/>
  <c r="I2256" i="11"/>
  <c r="J2256" i="11" s="1"/>
  <c r="I1208" i="11"/>
  <c r="J1208" i="11" s="1"/>
  <c r="I1112" i="11"/>
  <c r="J1112" i="11" s="1"/>
  <c r="I977" i="11"/>
  <c r="J977" i="11" s="1"/>
  <c r="I660" i="11"/>
  <c r="J660" i="11" s="1"/>
  <c r="I358" i="11"/>
  <c r="J358" i="11" s="1"/>
  <c r="I989" i="11"/>
  <c r="I925" i="11"/>
  <c r="J925" i="11" s="1"/>
  <c r="I418" i="11"/>
  <c r="J418" i="11" s="1"/>
  <c r="I465" i="11"/>
  <c r="J465" i="11" s="1"/>
  <c r="I499" i="11"/>
  <c r="J499" i="11" s="1"/>
  <c r="I451" i="11"/>
  <c r="J451" i="11" s="1"/>
  <c r="I201" i="11"/>
  <c r="J201" i="11" s="1"/>
  <c r="I211" i="11"/>
  <c r="J211" i="11" s="1"/>
  <c r="I2231" i="11"/>
  <c r="J2231" i="11" s="1"/>
  <c r="I2087" i="11"/>
  <c r="J2087" i="11" s="1"/>
  <c r="I668" i="11"/>
  <c r="J668" i="11" s="1"/>
  <c r="I216" i="11"/>
  <c r="J216" i="11" s="1"/>
  <c r="I810" i="11"/>
  <c r="J810" i="11" s="1"/>
  <c r="I87" i="11"/>
  <c r="J87" i="11" s="1"/>
  <c r="I1237" i="11"/>
  <c r="J1237" i="11" s="1"/>
  <c r="I914" i="11"/>
  <c r="J914" i="11" s="1"/>
  <c r="I2471" i="11"/>
  <c r="I198" i="11"/>
  <c r="J198" i="11" s="1"/>
  <c r="I781" i="11"/>
  <c r="J781" i="11" s="1"/>
  <c r="I721" i="11"/>
  <c r="J721" i="11" s="1"/>
  <c r="I585" i="11"/>
  <c r="J585" i="11" s="1"/>
  <c r="I2448" i="11"/>
  <c r="J2448" i="11" s="1"/>
  <c r="I2030" i="11"/>
  <c r="J2030" i="11" s="1"/>
  <c r="I1114" i="11"/>
  <c r="J1114" i="11" s="1"/>
  <c r="I1284" i="11"/>
  <c r="J1284" i="11" s="1"/>
  <c r="I284" i="11"/>
  <c r="J284" i="11" s="1"/>
  <c r="I951" i="11"/>
  <c r="J951" i="11" s="1"/>
  <c r="I489" i="11"/>
  <c r="J489" i="11" s="1"/>
  <c r="I372" i="11"/>
  <c r="J372" i="11" s="1"/>
  <c r="I330" i="11"/>
  <c r="J330" i="11" s="1"/>
  <c r="I81" i="11"/>
  <c r="J81" i="11" s="1"/>
  <c r="I80" i="11"/>
  <c r="J80" i="11" s="1"/>
  <c r="I119" i="11"/>
  <c r="I1094" i="11"/>
  <c r="J1094" i="11" s="1"/>
  <c r="I1213" i="11"/>
  <c r="J1213" i="11" s="1"/>
  <c r="I866" i="11"/>
  <c r="J866" i="11" s="1"/>
  <c r="I818" i="11"/>
  <c r="J818" i="11" s="1"/>
  <c r="I310" i="11"/>
  <c r="J310" i="11" s="1"/>
  <c r="I5" i="11"/>
  <c r="J5" i="11" s="1"/>
  <c r="I757" i="11"/>
  <c r="J757" i="11" s="1"/>
  <c r="I2274" i="11"/>
  <c r="J2274" i="11" s="1"/>
  <c r="I1240" i="11"/>
  <c r="J1240" i="11" s="1"/>
  <c r="I965" i="11"/>
  <c r="J965" i="11" s="1"/>
  <c r="I1116" i="11"/>
  <c r="J1116" i="11" s="1"/>
  <c r="I2437" i="11"/>
  <c r="J2437" i="11" s="1"/>
  <c r="I1365" i="11"/>
  <c r="J1365" i="11" s="1"/>
  <c r="I2073" i="11"/>
  <c r="J2073" i="11" s="1"/>
  <c r="I2377" i="11"/>
  <c r="J2377" i="11" s="1"/>
  <c r="I993" i="11"/>
  <c r="I1288" i="11"/>
  <c r="J1288" i="11" s="1"/>
  <c r="I991" i="11"/>
  <c r="J991" i="11" s="1"/>
  <c r="I2324" i="11"/>
  <c r="J2324" i="11" s="1"/>
  <c r="I32" i="11"/>
  <c r="J32" i="11" s="1"/>
  <c r="I202" i="11"/>
  <c r="J202" i="11" s="1"/>
  <c r="I574" i="11"/>
  <c r="J574" i="11" s="1"/>
  <c r="I405" i="11"/>
  <c r="J405" i="11" s="1"/>
  <c r="I2273" i="11"/>
  <c r="J2273" i="11" s="1"/>
  <c r="I501" i="11"/>
  <c r="J501" i="11" s="1"/>
  <c r="I61" i="11"/>
  <c r="J61" i="11" s="1"/>
  <c r="I1368" i="11"/>
  <c r="J1368" i="11" s="1"/>
  <c r="I221" i="11"/>
  <c r="J221" i="11" s="1"/>
  <c r="I455" i="11"/>
  <c r="J455" i="11" s="1"/>
  <c r="I1098" i="11"/>
  <c r="J1098" i="11" s="1"/>
  <c r="I2475" i="11"/>
  <c r="J2475" i="11" s="1"/>
  <c r="I2287" i="11"/>
  <c r="I83" i="11"/>
  <c r="J83" i="11" s="1"/>
  <c r="I205" i="11"/>
  <c r="J205" i="11" s="1"/>
  <c r="I1017" i="11"/>
  <c r="J1017" i="11" s="1"/>
  <c r="I518" i="11"/>
  <c r="J518" i="11" s="1"/>
  <c r="I2166" i="11"/>
  <c r="J2166" i="11" s="1"/>
  <c r="I2192" i="11"/>
  <c r="J2192" i="11" s="1"/>
  <c r="I747" i="11"/>
  <c r="J747" i="11" s="1"/>
  <c r="I215" i="11"/>
  <c r="J215" i="11" s="1"/>
  <c r="I1073" i="11"/>
  <c r="J1073" i="11" s="1"/>
  <c r="I422" i="11"/>
  <c r="J422" i="11" s="1"/>
  <c r="I24" i="11"/>
  <c r="J24" i="11" s="1"/>
  <c r="I735" i="11"/>
  <c r="J735" i="11" s="1"/>
  <c r="I1078" i="11"/>
  <c r="J1078" i="11" s="1"/>
  <c r="I2052" i="11"/>
  <c r="I2440" i="11"/>
  <c r="J2440" i="11" s="1"/>
  <c r="I948" i="11"/>
  <c r="J948" i="11" s="1"/>
  <c r="I1226" i="11"/>
  <c r="J1226" i="11" s="1"/>
  <c r="I1135" i="11"/>
  <c r="J1135" i="11" s="1"/>
  <c r="I933" i="11"/>
  <c r="J933" i="11" s="1"/>
  <c r="I2264" i="11"/>
  <c r="J2264" i="11" s="1"/>
  <c r="I1106" i="11"/>
  <c r="J1106" i="11" s="1"/>
  <c r="I530" i="11"/>
  <c r="J530" i="11" s="1"/>
  <c r="I1222" i="11"/>
  <c r="J1222" i="11" s="1"/>
  <c r="I326" i="11"/>
  <c r="J326" i="11" s="1"/>
  <c r="K326" i="11" s="1"/>
  <c r="I278" i="11"/>
  <c r="J278" i="11" s="1"/>
  <c r="I889" i="11"/>
  <c r="J889" i="11" s="1"/>
  <c r="I609" i="11"/>
  <c r="J609" i="11" s="1"/>
  <c r="I924" i="11"/>
  <c r="J924" i="11" s="1"/>
  <c r="I543" i="11"/>
  <c r="J543" i="11" s="1"/>
  <c r="I2289" i="11"/>
  <c r="J2289" i="11" s="1"/>
  <c r="I1138" i="11"/>
  <c r="J1138" i="11" s="1"/>
  <c r="I2152" i="11"/>
  <c r="J2152" i="11" s="1"/>
  <c r="I1708" i="11"/>
  <c r="I1252" i="11"/>
  <c r="I1298" i="11"/>
  <c r="J1298" i="11" s="1"/>
  <c r="I471" i="11"/>
  <c r="J471" i="11" s="1"/>
  <c r="I1829" i="11"/>
  <c r="I254" i="11"/>
  <c r="J254" i="11" s="1"/>
  <c r="I988" i="11"/>
  <c r="J988" i="11" s="1"/>
  <c r="I1082" i="11"/>
  <c r="J1082" i="11" s="1"/>
  <c r="I783" i="11"/>
  <c r="J783" i="11" s="1"/>
  <c r="I920" i="11"/>
  <c r="J920" i="11" s="1"/>
  <c r="I1473" i="11"/>
  <c r="I1960" i="11"/>
  <c r="J1960" i="11" s="1"/>
  <c r="I65" i="11"/>
  <c r="J65" i="11" s="1"/>
  <c r="I2429" i="11"/>
  <c r="J2429" i="11" s="1"/>
  <c r="I756" i="11"/>
  <c r="J756" i="11" s="1"/>
  <c r="I40" i="11"/>
  <c r="J40" i="11" s="1"/>
  <c r="I808" i="11"/>
  <c r="J808" i="11" s="1"/>
  <c r="I676" i="11"/>
  <c r="J676" i="11" s="1"/>
  <c r="I596" i="11"/>
  <c r="J596" i="11" s="1"/>
  <c r="I368" i="11"/>
  <c r="J368" i="11" s="1"/>
  <c r="I271" i="11"/>
  <c r="J271" i="11" s="1"/>
  <c r="I670" i="11"/>
  <c r="J670" i="11" s="1"/>
  <c r="I598" i="11"/>
  <c r="J598" i="11" s="1"/>
  <c r="I522" i="11"/>
  <c r="J522" i="11" s="1"/>
  <c r="I230" i="11"/>
  <c r="J230" i="11" s="1"/>
  <c r="I1307" i="11"/>
  <c r="J1307" i="11" s="1"/>
  <c r="I930" i="11"/>
  <c r="J930" i="11" s="1"/>
  <c r="I378" i="11"/>
  <c r="J378" i="11" s="1"/>
  <c r="I1303" i="11"/>
  <c r="J1303" i="11" s="1"/>
  <c r="I1239" i="11"/>
  <c r="J1239" i="11" s="1"/>
  <c r="I1175" i="11"/>
  <c r="J1175" i="11" s="1"/>
  <c r="I1111" i="11"/>
  <c r="J1111" i="11" s="1"/>
  <c r="I798" i="11"/>
  <c r="J798" i="11" s="1"/>
  <c r="I666" i="11"/>
  <c r="J666" i="11" s="1"/>
  <c r="I984" i="11"/>
  <c r="J984" i="11" s="1"/>
  <c r="I777" i="11"/>
  <c r="J777" i="11" s="1"/>
  <c r="I725" i="11"/>
  <c r="J725" i="11" s="1"/>
  <c r="I653" i="11"/>
  <c r="J653" i="11" s="1"/>
  <c r="I581" i="11"/>
  <c r="J581" i="11" s="1"/>
  <c r="I325" i="11"/>
  <c r="J325" i="11" s="1"/>
  <c r="I273" i="11"/>
  <c r="J273" i="11" s="1"/>
  <c r="I703" i="11"/>
  <c r="J703" i="11" s="1"/>
  <c r="I908" i="11"/>
  <c r="J908" i="11" s="1"/>
  <c r="I2306" i="11"/>
  <c r="J2306" i="11" s="1"/>
  <c r="I1356" i="11"/>
  <c r="J1356" i="11" s="1"/>
  <c r="I1292" i="11"/>
  <c r="J1292" i="11" s="1"/>
  <c r="I903" i="11"/>
  <c r="J903" i="11" s="1"/>
  <c r="I412" i="11"/>
  <c r="J412" i="11" s="1"/>
  <c r="I322" i="11"/>
  <c r="J322" i="11" s="1"/>
  <c r="I311" i="11"/>
  <c r="J311" i="11" s="1"/>
  <c r="I2243" i="11"/>
  <c r="J2243" i="11" s="1"/>
  <c r="I516" i="11"/>
  <c r="J516" i="11" s="1"/>
  <c r="I281" i="11"/>
  <c r="J281" i="11" s="1"/>
  <c r="I858" i="11"/>
  <c r="J858" i="11" s="1"/>
  <c r="I1359" i="11"/>
  <c r="J1359" i="11" s="1"/>
  <c r="I1155" i="11"/>
  <c r="J1155" i="11" s="1"/>
  <c r="I657" i="11"/>
  <c r="J657" i="11" s="1"/>
  <c r="I2009" i="11"/>
  <c r="J2009" i="11" s="1"/>
  <c r="I430" i="11"/>
  <c r="J430" i="11" s="1"/>
  <c r="I1060" i="11"/>
  <c r="J1060" i="11" s="1"/>
  <c r="I812" i="11"/>
  <c r="J812" i="11" s="1"/>
  <c r="I748" i="11"/>
  <c r="J748" i="11" s="1"/>
  <c r="I184" i="11"/>
  <c r="J184" i="11" s="1"/>
  <c r="I64" i="11"/>
  <c r="J64" i="11" s="1"/>
  <c r="I331" i="11"/>
  <c r="J331" i="11" s="1"/>
  <c r="I172" i="11"/>
  <c r="J172" i="11" s="1"/>
  <c r="I595" i="11"/>
  <c r="J595" i="11" s="1"/>
  <c r="I187" i="11"/>
  <c r="J187" i="11" s="1"/>
  <c r="I1361" i="11"/>
  <c r="J1361" i="11" s="1"/>
  <c r="I1121" i="11"/>
  <c r="J1121" i="11" s="1"/>
  <c r="I774" i="11"/>
  <c r="J774" i="11" s="1"/>
  <c r="I618" i="11"/>
  <c r="J618" i="11" s="1"/>
  <c r="I227" i="11"/>
  <c r="J227" i="11" s="1"/>
  <c r="I769" i="11"/>
  <c r="J769" i="11" s="1"/>
  <c r="I192" i="11"/>
  <c r="J192" i="11" s="1"/>
  <c r="I2271" i="11"/>
  <c r="J2271" i="11" s="1"/>
  <c r="I2195" i="11"/>
  <c r="J2195" i="11" s="1"/>
  <c r="I2007" i="11"/>
  <c r="J2007" i="11" s="1"/>
  <c r="I588" i="11"/>
  <c r="J588" i="11" s="1"/>
  <c r="I45" i="11"/>
  <c r="J45" i="11" s="1"/>
  <c r="I750" i="11"/>
  <c r="J750" i="11" s="1"/>
  <c r="I658" i="11"/>
  <c r="J658" i="11" s="1"/>
  <c r="I1173" i="11"/>
  <c r="J1173" i="11" s="1"/>
  <c r="I181" i="11"/>
  <c r="J181" i="11" s="1"/>
  <c r="I2245" i="11"/>
  <c r="J2245" i="11" s="1"/>
  <c r="I1227" i="11"/>
  <c r="J1227" i="11" s="1"/>
  <c r="I526" i="11"/>
  <c r="J526" i="11" s="1"/>
  <c r="I250" i="11"/>
  <c r="J250" i="11" s="1"/>
  <c r="I99" i="11"/>
  <c r="J99" i="11" s="1"/>
  <c r="I952" i="11"/>
  <c r="J952" i="11" s="1"/>
  <c r="I848" i="11"/>
  <c r="J848" i="11" s="1"/>
  <c r="I737" i="11"/>
  <c r="J737" i="11" s="1"/>
  <c r="I1254" i="11"/>
  <c r="J1254" i="11" s="1"/>
  <c r="I1001" i="11"/>
  <c r="J1001" i="11" s="1"/>
  <c r="I1354" i="11"/>
  <c r="J1354" i="11" s="1"/>
  <c r="I1062" i="11"/>
  <c r="J1062" i="11" s="1"/>
  <c r="I2176" i="11"/>
  <c r="J2176" i="11" s="1"/>
  <c r="I1096" i="11"/>
  <c r="J1096" i="11" s="1"/>
  <c r="I913" i="11"/>
  <c r="J913" i="11" s="1"/>
  <c r="I829" i="11"/>
  <c r="J829" i="11" s="1"/>
  <c r="I576" i="11"/>
  <c r="J576" i="11" s="1"/>
  <c r="I350" i="11"/>
  <c r="J350" i="11" s="1"/>
  <c r="I286" i="11"/>
  <c r="J286" i="11" s="1"/>
  <c r="I237" i="11"/>
  <c r="J237" i="11" s="1"/>
  <c r="I2395" i="11"/>
  <c r="J2395" i="11" s="1"/>
  <c r="I2283" i="11"/>
  <c r="J2283" i="11" s="1"/>
  <c r="I2187" i="11"/>
  <c r="J2187" i="11" s="1"/>
  <c r="I2035" i="11"/>
  <c r="J2035" i="11" s="1"/>
  <c r="I291" i="11"/>
  <c r="J291" i="11" s="1"/>
  <c r="I180" i="11"/>
  <c r="J180" i="11" s="1"/>
  <c r="I770" i="11"/>
  <c r="J770" i="11" s="1"/>
  <c r="I502" i="11"/>
  <c r="J502" i="11" s="1"/>
  <c r="I1113" i="11"/>
  <c r="J1113" i="11" s="1"/>
  <c r="I874" i="11"/>
  <c r="J874" i="11" s="1"/>
  <c r="I2346" i="11"/>
  <c r="J2346" i="11" s="1"/>
  <c r="I1351" i="11"/>
  <c r="J1351" i="11" s="1"/>
  <c r="I1139" i="11"/>
  <c r="J1139" i="11" s="1"/>
  <c r="I790" i="11"/>
  <c r="J790" i="11" s="1"/>
  <c r="I674" i="11"/>
  <c r="J674" i="11" s="1"/>
  <c r="I166" i="11"/>
  <c r="J166" i="11" s="1"/>
  <c r="I765" i="11"/>
  <c r="J765" i="11" s="1"/>
  <c r="I713" i="11"/>
  <c r="J713" i="11" s="1"/>
  <c r="I665" i="11"/>
  <c r="J665" i="11" s="1"/>
  <c r="I2428" i="11"/>
  <c r="J2428" i="11" s="1"/>
  <c r="I1115" i="11"/>
  <c r="J1115" i="11" s="1"/>
  <c r="I1070" i="11"/>
  <c r="J1070" i="11" s="1"/>
  <c r="I1076" i="11"/>
  <c r="J1076" i="11" s="1"/>
  <c r="I298" i="11"/>
  <c r="J298" i="11" s="1"/>
  <c r="I217" i="11"/>
  <c r="J217" i="11" s="1"/>
  <c r="I183" i="11"/>
  <c r="J183" i="11" s="1"/>
  <c r="I2061" i="11"/>
  <c r="J2061" i="11" s="1"/>
  <c r="I2345" i="11"/>
  <c r="J2345" i="11" s="1"/>
  <c r="I1134" i="11"/>
  <c r="J1134" i="11" s="1"/>
  <c r="I269" i="11"/>
  <c r="J269" i="11" s="1"/>
  <c r="I2453" i="11"/>
  <c r="J2453" i="11" s="1"/>
  <c r="I266" i="11"/>
  <c r="J266" i="11" s="1"/>
  <c r="I2021" i="11"/>
  <c r="J2021" i="11" s="1"/>
  <c r="I2384" i="11"/>
  <c r="J2384" i="11" s="1"/>
  <c r="I2078" i="11"/>
  <c r="J2078" i="11" s="1"/>
  <c r="I175" i="11"/>
  <c r="J175" i="11" s="1"/>
  <c r="I242" i="11"/>
  <c r="J242" i="11" s="1"/>
  <c r="I1266" i="11"/>
  <c r="J1266" i="11" s="1"/>
  <c r="I2170" i="11"/>
  <c r="J2170" i="11" s="1"/>
  <c r="I917" i="11"/>
  <c r="J917" i="11" s="1"/>
  <c r="I49" i="11"/>
  <c r="J49" i="11" s="1"/>
  <c r="I2066" i="11"/>
  <c r="J2066" i="11" s="1"/>
  <c r="I62" i="11"/>
  <c r="J62" i="11" s="1"/>
  <c r="I2355" i="11"/>
  <c r="J2355" i="11" s="1"/>
  <c r="I170" i="11"/>
  <c r="J170" i="11" s="1"/>
  <c r="I1263" i="11"/>
  <c r="J1263" i="11" s="1"/>
  <c r="I324" i="11"/>
  <c r="J324" i="11" s="1"/>
  <c r="I1997" i="11"/>
  <c r="J1997" i="11" s="1"/>
  <c r="I2082" i="11"/>
  <c r="J2082" i="11" s="1"/>
  <c r="I2248" i="11"/>
  <c r="J2248" i="11" s="1"/>
  <c r="I1188" i="11"/>
  <c r="J1188" i="11" s="1"/>
  <c r="I59" i="11"/>
  <c r="J59" i="11" s="1"/>
  <c r="I679" i="11"/>
  <c r="J679" i="11" s="1"/>
  <c r="I235" i="11"/>
  <c r="J235" i="11" s="1"/>
  <c r="I76" i="11"/>
  <c r="J76" i="11" s="1"/>
  <c r="I260" i="11"/>
  <c r="J260" i="11" s="1"/>
  <c r="I795" i="11"/>
  <c r="J795" i="11" s="1"/>
  <c r="I111" i="11"/>
  <c r="J111" i="11" s="1"/>
  <c r="I2068" i="11"/>
  <c r="J2068" i="11" s="1"/>
  <c r="I68" i="11"/>
  <c r="J68" i="11" s="1"/>
  <c r="I470" i="11"/>
  <c r="J470" i="11" s="1"/>
  <c r="I505" i="11"/>
  <c r="J505" i="11" s="1"/>
  <c r="I613" i="11"/>
  <c r="J613" i="11" s="1"/>
  <c r="I190" i="11"/>
  <c r="J190" i="11" s="1"/>
  <c r="I894" i="11"/>
  <c r="J894" i="11" s="1"/>
  <c r="I2064" i="11"/>
  <c r="J2064" i="11" s="1"/>
  <c r="I186" i="11"/>
  <c r="J186" i="11" s="1"/>
  <c r="I2148" i="11"/>
  <c r="J2148" i="11" s="1"/>
  <c r="I515" i="11"/>
  <c r="J515" i="11" s="1"/>
  <c r="I30" i="11"/>
  <c r="J30" i="11" s="1"/>
  <c r="I1022" i="11"/>
  <c r="J1022" i="11" s="1"/>
  <c r="I421" i="11"/>
  <c r="J421" i="11" s="1"/>
  <c r="I2046" i="11"/>
  <c r="J2046" i="11" s="1"/>
  <c r="I102" i="11"/>
  <c r="J102" i="11" s="1"/>
  <c r="I1360" i="11"/>
  <c r="J1360" i="11" s="1"/>
  <c r="I125" i="11"/>
  <c r="J125" i="11" s="1"/>
  <c r="I1294" i="11"/>
  <c r="J1294" i="11" s="1"/>
  <c r="I893" i="11"/>
  <c r="J893" i="11" s="1"/>
  <c r="I2089" i="11"/>
  <c r="J2089" i="11" s="1"/>
  <c r="I929" i="11"/>
  <c r="J929" i="11" s="1"/>
  <c r="I450" i="11"/>
  <c r="J450" i="11" s="1"/>
  <c r="I179" i="11"/>
  <c r="J179" i="11" s="1"/>
  <c r="I191" i="11"/>
  <c r="J191" i="11" s="1"/>
  <c r="I844" i="11"/>
  <c r="J844" i="11" s="1"/>
  <c r="I932" i="11"/>
  <c r="J932" i="11" s="1"/>
  <c r="I1174" i="11"/>
  <c r="J1174" i="11" s="1"/>
  <c r="I2140" i="11"/>
  <c r="J2140" i="11" s="1"/>
  <c r="I967" i="11"/>
  <c r="J967" i="11" s="1"/>
  <c r="I1362" i="11"/>
  <c r="J1362" i="11" s="1"/>
  <c r="I2340" i="11"/>
  <c r="J2340" i="11" s="1"/>
  <c r="I2258" i="11"/>
  <c r="J2258" i="11" s="1"/>
  <c r="I1636" i="11"/>
  <c r="J1636" i="11" s="1"/>
  <c r="I2096" i="11"/>
  <c r="J2096" i="11" s="1"/>
  <c r="I1588" i="11"/>
  <c r="I1052" i="11"/>
  <c r="J1052" i="11" s="1"/>
  <c r="I1068" i="11"/>
  <c r="J1068" i="11" s="1"/>
  <c r="I1132" i="11"/>
  <c r="J1132" i="11" s="1"/>
  <c r="I904" i="11"/>
  <c r="J904" i="11" s="1"/>
  <c r="I1595" i="11"/>
  <c r="J1595" i="11" s="1"/>
  <c r="K1595" i="11" s="1"/>
  <c r="I1326" i="11"/>
  <c r="I375" i="11"/>
  <c r="J375" i="11" s="1"/>
  <c r="I314" i="11"/>
  <c r="J314" i="11" s="1"/>
  <c r="I1212" i="11"/>
  <c r="J1212" i="11" s="1"/>
  <c r="I981" i="11"/>
  <c r="J981" i="11" s="1"/>
  <c r="I1688" i="11"/>
  <c r="I2300" i="11"/>
  <c r="J2300" i="11" s="1"/>
  <c r="I895" i="11"/>
  <c r="J895" i="11" s="1"/>
  <c r="I2441" i="11"/>
  <c r="J2441" i="11" s="1"/>
  <c r="I60" i="11"/>
  <c r="J60" i="11" s="1"/>
  <c r="I51" i="11"/>
  <c r="J51" i="11" s="1"/>
  <c r="I2406" i="11"/>
  <c r="I1895" i="11"/>
  <c r="J1895" i="11" s="1"/>
  <c r="I1707" i="11"/>
  <c r="J1707" i="11" s="1"/>
  <c r="I772" i="11"/>
  <c r="J772" i="11" s="1"/>
  <c r="I2415" i="11"/>
  <c r="J2415" i="11" s="1"/>
  <c r="I1843" i="11"/>
  <c r="J1843" i="11" s="1"/>
  <c r="I1028" i="11"/>
  <c r="J1028" i="11" s="1"/>
  <c r="I454" i="11"/>
  <c r="J454" i="11" s="1"/>
  <c r="I1551" i="11"/>
  <c r="I1381" i="11"/>
  <c r="J1381" i="11" s="1"/>
  <c r="I1085" i="11"/>
  <c r="J1085" i="11" s="1"/>
  <c r="I2390" i="11"/>
  <c r="J2390" i="11" s="1"/>
  <c r="I1773" i="11"/>
  <c r="J1773" i="11" s="1"/>
  <c r="I1539" i="11"/>
  <c r="J1539" i="11" s="1"/>
  <c r="I1008" i="11"/>
  <c r="I884" i="11"/>
  <c r="J884" i="11" s="1"/>
  <c r="I2109" i="11"/>
  <c r="J2109" i="11" s="1"/>
  <c r="I986" i="11"/>
  <c r="J986" i="11" s="1"/>
  <c r="I2397" i="11"/>
  <c r="J2397" i="11" s="1"/>
  <c r="I1670" i="11"/>
  <c r="I2354" i="11"/>
  <c r="J2354" i="11" s="1"/>
  <c r="I2156" i="11"/>
  <c r="J2156" i="11" s="1"/>
  <c r="I1692" i="11"/>
  <c r="J1692" i="11" s="1"/>
  <c r="I1500" i="11"/>
  <c r="J1500" i="11" s="1"/>
  <c r="I1372" i="11"/>
  <c r="J1372" i="11" s="1"/>
  <c r="I1244" i="11"/>
  <c r="J1244" i="11" s="1"/>
  <c r="I580" i="11"/>
  <c r="J580" i="11" s="1"/>
  <c r="I935" i="11"/>
  <c r="J935" i="11" s="1"/>
  <c r="I312" i="11"/>
  <c r="J312" i="11" s="1"/>
  <c r="I274" i="11"/>
  <c r="J274" i="11" s="1"/>
  <c r="I104" i="11"/>
  <c r="J104" i="11" s="1"/>
  <c r="I63" i="11"/>
  <c r="J63" i="11" s="1"/>
  <c r="I436" i="11"/>
  <c r="J436" i="11" s="1"/>
  <c r="I1373" i="11"/>
  <c r="J1373" i="11" s="1"/>
  <c r="I794" i="11"/>
  <c r="J794" i="11" s="1"/>
  <c r="I1489" i="11"/>
  <c r="I2363" i="11"/>
  <c r="J2363" i="11" s="1"/>
  <c r="I1587" i="11"/>
  <c r="I1267" i="11"/>
  <c r="J1267" i="11" s="1"/>
  <c r="I1171" i="11"/>
  <c r="J1171" i="11" s="1"/>
  <c r="I681" i="11"/>
  <c r="J681" i="11" s="1"/>
  <c r="I1869" i="11"/>
  <c r="J1869" i="11" s="1"/>
  <c r="I1726" i="11"/>
  <c r="J1726" i="11" s="1"/>
  <c r="I1828" i="11"/>
  <c r="I476" i="11"/>
  <c r="J476" i="11" s="1"/>
  <c r="I2071" i="11"/>
  <c r="J2071" i="11" s="1"/>
  <c r="I1927" i="11"/>
  <c r="J1927" i="11" s="1"/>
  <c r="I343" i="11"/>
  <c r="I123" i="11"/>
  <c r="J123" i="11" s="1"/>
  <c r="I2219" i="11"/>
  <c r="J2219" i="11" s="1"/>
  <c r="I2059" i="11"/>
  <c r="J2059" i="11" s="1"/>
  <c r="I1787" i="11"/>
  <c r="J1787" i="11" s="1"/>
  <c r="I706" i="11"/>
  <c r="J706" i="11" s="1"/>
  <c r="I222" i="11"/>
  <c r="J222" i="11" s="1"/>
  <c r="I2366" i="11"/>
  <c r="J2366" i="11" s="1"/>
  <c r="I1594" i="11"/>
  <c r="J1594" i="11" s="1"/>
  <c r="I1317" i="11"/>
  <c r="J1317" i="11" s="1"/>
  <c r="I1261" i="11"/>
  <c r="J1261" i="11" s="1"/>
  <c r="I1045" i="11"/>
  <c r="J1045" i="11" s="1"/>
  <c r="I890" i="11"/>
  <c r="J890" i="11" s="1"/>
  <c r="I799" i="11"/>
  <c r="J799" i="11" s="1"/>
  <c r="I2191" i="11"/>
  <c r="J2191" i="11" s="1"/>
  <c r="I2047" i="11"/>
  <c r="J2047" i="11" s="1"/>
  <c r="I1791" i="11"/>
  <c r="J1791" i="11" s="1"/>
  <c r="I664" i="11"/>
  <c r="I512" i="11"/>
  <c r="J512" i="11" s="1"/>
  <c r="I1851" i="11"/>
  <c r="J1851" i="11" s="1"/>
  <c r="I608" i="11"/>
  <c r="J608" i="11" s="1"/>
  <c r="I642" i="11"/>
  <c r="J642" i="11" s="1"/>
  <c r="I1619" i="11"/>
  <c r="J1619" i="11" s="1"/>
  <c r="I1793" i="11"/>
  <c r="J1793" i="11" s="1"/>
  <c r="I1397" i="11"/>
  <c r="J1397" i="11" s="1"/>
  <c r="I1033" i="11"/>
  <c r="J1033" i="11" s="1"/>
  <c r="I2402" i="11"/>
  <c r="J2402" i="11" s="1"/>
  <c r="I2065" i="11"/>
  <c r="J2065" i="11" s="1"/>
  <c r="I1255" i="11"/>
  <c r="J1255" i="11" s="1"/>
  <c r="I1407" i="11"/>
  <c r="I654" i="11"/>
  <c r="J654" i="11" s="1"/>
  <c r="I2213" i="11"/>
  <c r="J2213" i="11" s="1"/>
  <c r="I1813" i="11"/>
  <c r="J1813" i="11" s="1"/>
  <c r="I2097" i="11"/>
  <c r="J2097" i="11" s="1"/>
  <c r="I715" i="11"/>
  <c r="J715" i="11" s="1"/>
  <c r="I2114" i="11"/>
  <c r="I1762" i="11"/>
  <c r="J1762" i="11" s="1"/>
  <c r="I2016" i="11"/>
  <c r="J2016" i="11" s="1"/>
  <c r="I1856" i="11"/>
  <c r="J1856" i="11" s="1"/>
  <c r="I1648" i="11"/>
  <c r="I651" i="11"/>
  <c r="J651" i="11" s="1"/>
  <c r="I469" i="11"/>
  <c r="J469" i="11" s="1"/>
  <c r="I292" i="11"/>
  <c r="J292" i="11" s="1"/>
  <c r="I302" i="11"/>
  <c r="J302" i="11" s="1"/>
  <c r="I23" i="11"/>
  <c r="J23" i="11" s="1"/>
  <c r="I2312" i="11"/>
  <c r="I1795" i="11"/>
  <c r="J1795" i="11" s="1"/>
  <c r="I360" i="11"/>
  <c r="J360" i="11" s="1"/>
  <c r="I1863" i="11"/>
  <c r="J1863" i="11" s="1"/>
  <c r="I534" i="11"/>
  <c r="J534" i="11" s="1"/>
  <c r="I2310" i="11"/>
  <c r="J2310" i="11" s="1"/>
  <c r="I2407" i="11"/>
  <c r="I1211" i="11"/>
  <c r="J1211" i="11" s="1"/>
  <c r="I694" i="11"/>
  <c r="I2408" i="11"/>
  <c r="J2408" i="11" s="1"/>
  <c r="I673" i="11"/>
  <c r="J673" i="11" s="1"/>
  <c r="I305" i="11"/>
  <c r="J305" i="11" s="1"/>
  <c r="I1757" i="11"/>
  <c r="I551" i="11"/>
  <c r="J551" i="11" s="1"/>
  <c r="I122" i="11"/>
  <c r="J122" i="11" s="1"/>
  <c r="I1909" i="11"/>
  <c r="I2205" i="11"/>
  <c r="J2205" i="11" s="1"/>
  <c r="I821" i="11"/>
  <c r="J821" i="11" s="1"/>
  <c r="I2125" i="11"/>
  <c r="J2125" i="11" s="1"/>
  <c r="I1243" i="11"/>
  <c r="J1243" i="11" s="1"/>
  <c r="I11" i="11"/>
  <c r="J11" i="11" s="1"/>
  <c r="I472" i="11"/>
  <c r="J472" i="11" s="1"/>
  <c r="I89" i="11"/>
  <c r="J89" i="11" s="1"/>
  <c r="I2076" i="11"/>
  <c r="J2076" i="11" s="1"/>
  <c r="I1929" i="11"/>
  <c r="J1929" i="11" s="1"/>
  <c r="I1145" i="11"/>
  <c r="J1145" i="11" s="1"/>
  <c r="I461" i="11"/>
  <c r="J461" i="11" s="1"/>
  <c r="I1878" i="11"/>
  <c r="J1878" i="11" s="1"/>
  <c r="I1800" i="11"/>
  <c r="I1632" i="11"/>
  <c r="J1632" i="11" s="1"/>
  <c r="I1176" i="11"/>
  <c r="J1176" i="11" s="1"/>
  <c r="I2285" i="11"/>
  <c r="J2285" i="11" s="1"/>
  <c r="I2465" i="11"/>
  <c r="J2465" i="11" s="1"/>
  <c r="I1889" i="11"/>
  <c r="I996" i="11"/>
  <c r="J996" i="11" s="1"/>
  <c r="I2110" i="11"/>
  <c r="I1506" i="11"/>
  <c r="J1506" i="11" s="1"/>
  <c r="I1988" i="11"/>
  <c r="J1988" i="11" s="1"/>
  <c r="I2108" i="11"/>
  <c r="I2050" i="11"/>
  <c r="J2050" i="11" s="1"/>
  <c r="I1753" i="11"/>
  <c r="I1422" i="11"/>
  <c r="J1422" i="11" s="1"/>
  <c r="I2178" i="11"/>
  <c r="J2178" i="11" s="1"/>
  <c r="I1650" i="11"/>
  <c r="J1650" i="11" s="1"/>
  <c r="I1912" i="11"/>
  <c r="J1912" i="11" s="1"/>
  <c r="I262" i="11"/>
  <c r="J262" i="11" s="1"/>
  <c r="I1496" i="11"/>
  <c r="J1496" i="11" s="1"/>
  <c r="I2286" i="11"/>
  <c r="J2286" i="11" s="1"/>
  <c r="I1007" i="11"/>
  <c r="J1007" i="11" s="1"/>
  <c r="I2210" i="11"/>
  <c r="J2210" i="11" s="1"/>
  <c r="I1625" i="11"/>
  <c r="J1625" i="11" s="1"/>
  <c r="I791" i="11"/>
  <c r="J791" i="11" s="1"/>
  <c r="I2417" i="11"/>
  <c r="J2417" i="11" s="1"/>
  <c r="I1794" i="11"/>
  <c r="J1794" i="11" s="1"/>
  <c r="I1490" i="11"/>
  <c r="I2292" i="11"/>
  <c r="J2292" i="11" s="1"/>
  <c r="I1880" i="11"/>
  <c r="I801" i="11"/>
  <c r="J801" i="11" s="1"/>
  <c r="I1316" i="11"/>
  <c r="I1005" i="11"/>
  <c r="J1005" i="11" s="1"/>
  <c r="I447" i="11"/>
  <c r="J447" i="11" s="1"/>
  <c r="I671" i="11"/>
  <c r="J671" i="11" s="1"/>
  <c r="I845" i="11"/>
  <c r="J845" i="11" s="1"/>
  <c r="I1718" i="11"/>
  <c r="J1718" i="11" s="1"/>
  <c r="I2479" i="11"/>
  <c r="J2479" i="11" s="1"/>
  <c r="I1048" i="11"/>
  <c r="J1048" i="11" s="1"/>
  <c r="I1195" i="11"/>
  <c r="J1195" i="11" s="1"/>
  <c r="I1884" i="11"/>
  <c r="J1884" i="11" s="1"/>
  <c r="I1682" i="11"/>
  <c r="J1682" i="11" s="1"/>
  <c r="I1322" i="11"/>
  <c r="J1322" i="11" s="1"/>
  <c r="I1736" i="11"/>
  <c r="J1736" i="11" s="1"/>
  <c r="I1202" i="11"/>
  <c r="J1202" i="11" s="1"/>
  <c r="I2112" i="11"/>
  <c r="J2112" i="11" s="1"/>
  <c r="I945" i="11"/>
  <c r="J945" i="11" s="1"/>
  <c r="I1030" i="11"/>
  <c r="J1030" i="11" s="1"/>
  <c r="I1265" i="11"/>
  <c r="J1265" i="11" s="1"/>
  <c r="I1866" i="11"/>
  <c r="J1866" i="11" s="1"/>
  <c r="I1768" i="11"/>
  <c r="J1768" i="11" s="1"/>
  <c r="I1549" i="11"/>
  <c r="J1549" i="11" s="1"/>
  <c r="I2150" i="11"/>
  <c r="J2150" i="11" s="1"/>
  <c r="I2105" i="11"/>
  <c r="J2105" i="11" s="1"/>
  <c r="I1488" i="11"/>
  <c r="J1488" i="11" s="1"/>
  <c r="I10" i="11"/>
  <c r="J10" i="11" s="1"/>
  <c r="I18" i="11"/>
  <c r="I1538" i="11"/>
  <c r="J1538" i="11" s="1"/>
  <c r="I1822" i="11"/>
  <c r="J1822" i="11" s="1"/>
  <c r="I1992" i="11"/>
  <c r="J1992" i="11" s="1"/>
  <c r="I973" i="11"/>
  <c r="J973" i="11" s="1"/>
  <c r="I1499" i="11"/>
  <c r="I862" i="11"/>
  <c r="J862" i="11" s="1"/>
  <c r="I2420" i="11"/>
  <c r="J2420" i="11" s="1"/>
  <c r="I1978" i="11"/>
  <c r="I559" i="11"/>
  <c r="J559" i="11" s="1"/>
  <c r="I1615" i="11"/>
  <c r="J1615" i="11" s="1"/>
  <c r="I1970" i="11"/>
  <c r="J1970" i="11" s="1"/>
  <c r="I1980" i="11"/>
  <c r="I1544" i="11"/>
  <c r="J1544" i="11" s="1"/>
  <c r="I2233" i="11"/>
  <c r="J2233" i="11" s="1"/>
  <c r="I2372" i="11"/>
  <c r="J2372" i="11" s="1"/>
  <c r="I2132" i="11"/>
  <c r="I1310" i="11"/>
  <c r="J1310" i="11" s="1"/>
  <c r="I1409" i="11"/>
  <c r="I1746" i="11"/>
  <c r="I1421" i="11"/>
  <c r="I1994" i="11"/>
  <c r="I1137" i="11"/>
  <c r="J1137" i="11" s="1"/>
  <c r="I1956" i="11"/>
  <c r="I623" i="11"/>
  <c r="J623" i="11" s="1"/>
  <c r="I2313" i="11"/>
  <c r="J2313" i="11" s="1"/>
  <c r="I1944" i="11"/>
  <c r="I1328" i="11"/>
  <c r="J1328" i="11" s="1"/>
  <c r="I1582" i="11"/>
  <c r="J1582" i="11" s="1"/>
  <c r="I731" i="11"/>
  <c r="J731" i="11" s="1"/>
  <c r="I2339" i="11"/>
  <c r="J2339" i="11" s="1"/>
  <c r="I2027" i="11"/>
  <c r="J2027" i="11" s="1"/>
  <c r="I1811" i="11"/>
  <c r="J1811" i="11" s="1"/>
  <c r="I1655" i="11"/>
  <c r="I380" i="11"/>
  <c r="J380" i="11" s="1"/>
  <c r="I2279" i="11"/>
  <c r="J2279" i="11" s="1"/>
  <c r="I2151" i="11"/>
  <c r="J2151" i="11" s="1"/>
  <c r="I1827" i="11"/>
  <c r="J1827" i="11" s="1"/>
  <c r="I1711" i="11"/>
  <c r="I744" i="11"/>
  <c r="J744" i="11" s="1"/>
  <c r="I428" i="11"/>
  <c r="J428" i="11" s="1"/>
  <c r="I151" i="11"/>
  <c r="J151" i="11" s="1"/>
  <c r="I803" i="11"/>
  <c r="J803" i="11" s="1"/>
  <c r="I1517" i="11"/>
  <c r="I1241" i="11"/>
  <c r="J1241" i="11" s="1"/>
  <c r="I1069" i="11"/>
  <c r="J1069" i="11" s="1"/>
  <c r="I93" i="11"/>
  <c r="J93" i="11" s="1"/>
  <c r="I2113" i="11"/>
  <c r="J2113" i="11" s="1"/>
  <c r="I1729" i="11"/>
  <c r="I1233" i="11"/>
  <c r="J1233" i="11" s="1"/>
  <c r="I1507" i="11"/>
  <c r="J1507" i="11" s="1"/>
  <c r="I1047" i="11"/>
  <c r="J1047" i="11" s="1"/>
  <c r="I567" i="11"/>
  <c r="I1055" i="11"/>
  <c r="J1055" i="11" s="1"/>
  <c r="I868" i="11"/>
  <c r="J868" i="11" s="1"/>
  <c r="I1717" i="11"/>
  <c r="I2365" i="11"/>
  <c r="J2365" i="11" s="1"/>
  <c r="I2134" i="11"/>
  <c r="I1814" i="11"/>
  <c r="I1602" i="11"/>
  <c r="J1602" i="11" s="1"/>
  <c r="I628" i="11"/>
  <c r="J628" i="11" s="1"/>
  <c r="I1478" i="11"/>
  <c r="I2236" i="11"/>
  <c r="J2236" i="11" s="1"/>
  <c r="I2092" i="11"/>
  <c r="J2092" i="11" s="1"/>
  <c r="I1676" i="11"/>
  <c r="I1548" i="11"/>
  <c r="J1548" i="11" s="1"/>
  <c r="I1420" i="11"/>
  <c r="J1420" i="11" s="1"/>
  <c r="I1196" i="11"/>
  <c r="I563" i="11"/>
  <c r="I627" i="11"/>
  <c r="J627" i="11" s="1"/>
  <c r="I555" i="11"/>
  <c r="J555" i="11" s="1"/>
  <c r="I280" i="11"/>
  <c r="J280" i="11" s="1"/>
  <c r="I231" i="11"/>
  <c r="J231" i="11" s="1"/>
  <c r="I75" i="11"/>
  <c r="J75" i="11" s="1"/>
  <c r="I17" i="11"/>
  <c r="I1747" i="11"/>
  <c r="J1747" i="11" s="1"/>
  <c r="I688" i="11"/>
  <c r="I339" i="11"/>
  <c r="J339" i="11" s="1"/>
  <c r="I200" i="11"/>
  <c r="J200" i="11" s="1"/>
  <c r="I650" i="11"/>
  <c r="J650" i="11" s="1"/>
  <c r="I1245" i="11"/>
  <c r="J1245" i="11" s="1"/>
  <c r="I1555" i="11"/>
  <c r="J1555" i="11" s="1"/>
  <c r="I912" i="11"/>
  <c r="J912" i="11" s="1"/>
  <c r="I1235" i="11"/>
  <c r="J1235" i="11" s="1"/>
  <c r="I210" i="11"/>
  <c r="J210" i="11" s="1"/>
  <c r="I2333" i="11"/>
  <c r="J2333" i="11" s="1"/>
  <c r="I313" i="11"/>
  <c r="J313" i="11" s="1"/>
  <c r="I1557" i="11"/>
  <c r="J1557" i="11" s="1"/>
  <c r="I1876" i="11"/>
  <c r="I1796" i="11"/>
  <c r="J1796" i="11" s="1"/>
  <c r="I577" i="11"/>
  <c r="I288" i="11"/>
  <c r="J288" i="11" s="1"/>
  <c r="I2171" i="11"/>
  <c r="J2171" i="11" s="1"/>
  <c r="I2055" i="11"/>
  <c r="J2055" i="11" s="1"/>
  <c r="I1899" i="11"/>
  <c r="I1647" i="11"/>
  <c r="J1647" i="11" s="1"/>
  <c r="I604" i="11"/>
  <c r="J604" i="11" s="1"/>
  <c r="I327" i="11"/>
  <c r="J327" i="11" s="1"/>
  <c r="I2315" i="11"/>
  <c r="J2315" i="11" s="1"/>
  <c r="I2123" i="11"/>
  <c r="J2123" i="11" s="1"/>
  <c r="I1967" i="11"/>
  <c r="J1967" i="11" s="1"/>
  <c r="I1755" i="11"/>
  <c r="I690" i="11"/>
  <c r="I1423" i="11"/>
  <c r="J1423" i="11" s="1"/>
  <c r="I1821" i="11"/>
  <c r="J1821" i="11" s="1"/>
  <c r="I1309" i="11"/>
  <c r="J1309" i="11" s="1"/>
  <c r="I1038" i="11"/>
  <c r="J1038" i="11" s="1"/>
  <c r="I850" i="11"/>
  <c r="J850" i="11" s="1"/>
  <c r="I797" i="11"/>
  <c r="J797" i="11" s="1"/>
  <c r="I2049" i="11"/>
  <c r="J2049" i="11" s="1"/>
  <c r="I1169" i="11"/>
  <c r="J1169" i="11" s="1"/>
  <c r="I1167" i="11"/>
  <c r="J1167" i="11" s="1"/>
  <c r="I2337" i="11"/>
  <c r="J2337" i="11" s="1"/>
  <c r="I357" i="11"/>
  <c r="J357" i="11" s="1"/>
  <c r="I1825" i="11"/>
  <c r="I2179" i="11"/>
  <c r="J2179" i="11" s="1"/>
  <c r="I2111" i="11"/>
  <c r="J2111" i="11" s="1"/>
  <c r="I1935" i="11"/>
  <c r="J1935" i="11" s="1"/>
  <c r="I708" i="11"/>
  <c r="J708" i="11" s="1"/>
  <c r="I560" i="11"/>
  <c r="J560" i="11" s="1"/>
  <c r="I496" i="11"/>
  <c r="J496" i="11" s="1"/>
  <c r="I299" i="11"/>
  <c r="J299" i="11" s="1"/>
  <c r="I2131" i="11"/>
  <c r="I1803" i="11"/>
  <c r="I1643" i="11"/>
  <c r="J1643" i="11" s="1"/>
  <c r="I279" i="11"/>
  <c r="I1547" i="11"/>
  <c r="J1547" i="11" s="1"/>
  <c r="I1741" i="11"/>
  <c r="J1741" i="11" s="1"/>
  <c r="I1513" i="11"/>
  <c r="I1353" i="11"/>
  <c r="J1353" i="11" s="1"/>
  <c r="I1081" i="11"/>
  <c r="J1081" i="11" s="1"/>
  <c r="I942" i="11"/>
  <c r="J942" i="11" s="1"/>
  <c r="I870" i="11"/>
  <c r="J870" i="11" s="1"/>
  <c r="I34" i="11"/>
  <c r="J34" i="11" s="1"/>
  <c r="I1809" i="11"/>
  <c r="J1809" i="11" s="1"/>
  <c r="I1127" i="11"/>
  <c r="J1127" i="11" s="1"/>
  <c r="I1375" i="11"/>
  <c r="J1375" i="11" s="1"/>
  <c r="I1051" i="11"/>
  <c r="J1051" i="11" s="1"/>
  <c r="I2197" i="11"/>
  <c r="J2197" i="11" s="1"/>
  <c r="I1941" i="11"/>
  <c r="I261" i="11"/>
  <c r="J261" i="11" s="1"/>
  <c r="I1455" i="11"/>
  <c r="I1157" i="11"/>
  <c r="J1157" i="11" s="1"/>
  <c r="I510" i="11"/>
  <c r="J510" i="11" s="1"/>
  <c r="I2162" i="11"/>
  <c r="J2162" i="11" s="1"/>
  <c r="I1874" i="11"/>
  <c r="I1984" i="11"/>
  <c r="I1840" i="11"/>
  <c r="I1712" i="11"/>
  <c r="J1712" i="11" s="1"/>
  <c r="I1384" i="11"/>
  <c r="J1384" i="11" s="1"/>
  <c r="I1160" i="11"/>
  <c r="I316" i="11"/>
  <c r="J316" i="11" s="1"/>
  <c r="I911" i="11"/>
  <c r="J911" i="11" s="1"/>
  <c r="I348" i="11"/>
  <c r="J348" i="11" s="1"/>
  <c r="I433" i="11"/>
  <c r="J433" i="11" s="1"/>
  <c r="I487" i="11"/>
  <c r="J487" i="11" s="1"/>
  <c r="I439" i="11"/>
  <c r="I1783" i="11"/>
  <c r="I2288" i="11"/>
  <c r="J2288" i="11" s="1"/>
  <c r="I1835" i="11"/>
  <c r="J1835" i="11" s="1"/>
  <c r="I640" i="11"/>
  <c r="J640" i="11" s="1"/>
  <c r="I356" i="11"/>
  <c r="J356" i="11" s="1"/>
  <c r="I1593" i="11"/>
  <c r="I1463" i="11"/>
  <c r="I569" i="11"/>
  <c r="I1577" i="11"/>
  <c r="I1934" i="11"/>
  <c r="J1934" i="11" s="1"/>
  <c r="I1716" i="11"/>
  <c r="J1716" i="11" s="1"/>
  <c r="I1236" i="11"/>
  <c r="J1236" i="11" s="1"/>
  <c r="I787" i="11"/>
  <c r="J787" i="11" s="1"/>
  <c r="I869" i="11"/>
  <c r="J869" i="11" s="1"/>
  <c r="I449" i="11"/>
  <c r="I539" i="11"/>
  <c r="J539" i="11" s="1"/>
  <c r="I415" i="11"/>
  <c r="J415" i="11" s="1"/>
  <c r="I2444" i="11"/>
  <c r="J2444" i="11" s="1"/>
  <c r="I1805" i="11"/>
  <c r="J1805" i="11" s="1"/>
  <c r="I645" i="11"/>
  <c r="I1953" i="11"/>
  <c r="J1953" i="11" s="1"/>
  <c r="I1620" i="11"/>
  <c r="J1620" i="11" s="1"/>
  <c r="I802" i="11"/>
  <c r="J802" i="11" s="1"/>
  <c r="I440" i="11"/>
  <c r="J440" i="11" s="1"/>
  <c r="I743" i="11"/>
  <c r="I594" i="11"/>
  <c r="J594" i="11" s="1"/>
  <c r="I486" i="11"/>
  <c r="J486" i="11" s="1"/>
  <c r="I1093" i="11"/>
  <c r="J1093" i="11" s="1"/>
  <c r="I2416" i="11"/>
  <c r="J2416" i="11" s="1"/>
  <c r="I1435" i="11"/>
  <c r="I1191" i="11"/>
  <c r="I1467" i="11"/>
  <c r="J1467" i="11" s="1"/>
  <c r="I782" i="11"/>
  <c r="J782" i="11" s="1"/>
  <c r="I1563" i="11"/>
  <c r="I2186" i="11"/>
  <c r="J2186" i="11" s="1"/>
  <c r="I1058" i="11"/>
  <c r="J1058" i="11" s="1"/>
  <c r="I955" i="11"/>
  <c r="J955" i="11" s="1"/>
  <c r="I1626" i="11"/>
  <c r="I1576" i="11"/>
  <c r="J1576" i="11" s="1"/>
  <c r="I971" i="11"/>
  <c r="J971" i="11" s="1"/>
  <c r="I831" i="11"/>
  <c r="I2449" i="11"/>
  <c r="J2449" i="11" s="1"/>
  <c r="I1933" i="11"/>
  <c r="J1933" i="11" s="1"/>
  <c r="I37" i="11"/>
  <c r="J37" i="11" s="1"/>
  <c r="I1574" i="11"/>
  <c r="J1574" i="11" s="1"/>
  <c r="I888" i="11"/>
  <c r="J888" i="11" s="1"/>
  <c r="I2445" i="11"/>
  <c r="J2445" i="11" s="1"/>
  <c r="I1346" i="11"/>
  <c r="J1346" i="11" s="1"/>
  <c r="I1816" i="11"/>
  <c r="I1200" i="11"/>
  <c r="J1200" i="11" s="1"/>
  <c r="I1611" i="11"/>
  <c r="J1611" i="11" s="1"/>
  <c r="I131" i="11"/>
  <c r="J131" i="11" s="1"/>
  <c r="I2250" i="11"/>
  <c r="J2250" i="11" s="1"/>
  <c r="I1849" i="11"/>
  <c r="J1849" i="11" s="1"/>
  <c r="I1634" i="11"/>
  <c r="I921" i="11"/>
  <c r="J921" i="11" s="1"/>
  <c r="I2385" i="11"/>
  <c r="J2385" i="11" s="1"/>
  <c r="I1765" i="11"/>
  <c r="J1765" i="11" s="1"/>
  <c r="I524" i="11"/>
  <c r="J524" i="11" s="1"/>
  <c r="I1056" i="11"/>
  <c r="J1056" i="11" s="1"/>
  <c r="I771" i="11"/>
  <c r="J771" i="11" s="1"/>
  <c r="I2228" i="11"/>
  <c r="J2228" i="11" s="1"/>
  <c r="I2330" i="11"/>
  <c r="J2330" i="11" s="1"/>
  <c r="I2194" i="11"/>
  <c r="J2194" i="11" s="1"/>
  <c r="I1586" i="11"/>
  <c r="J1586" i="11" s="1"/>
  <c r="I1431" i="11"/>
  <c r="J1431" i="11" s="1"/>
  <c r="I527" i="11"/>
  <c r="J527" i="11" s="1"/>
  <c r="I2254" i="11"/>
  <c r="J2254" i="11" s="1"/>
  <c r="I1966" i="11"/>
  <c r="J1966" i="11" s="1"/>
  <c r="I1686" i="11"/>
  <c r="J1686" i="11" s="1"/>
  <c r="I419" i="11"/>
  <c r="J419" i="11" s="1"/>
  <c r="I2303" i="11"/>
  <c r="J2303" i="11" s="1"/>
  <c r="I1979" i="11"/>
  <c r="I1867" i="11"/>
  <c r="J1867" i="11" s="1"/>
  <c r="I1775" i="11"/>
  <c r="J1775" i="11" s="1"/>
  <c r="I740" i="11"/>
  <c r="J740" i="11" s="1"/>
  <c r="I2430" i="11"/>
  <c r="J2430" i="11" s="1"/>
  <c r="I1871" i="11"/>
  <c r="J1871" i="11" s="1"/>
  <c r="I1815" i="11"/>
  <c r="J1815" i="11" s="1"/>
  <c r="I1651" i="11"/>
  <c r="I792" i="11"/>
  <c r="J792" i="11" s="1"/>
  <c r="I728" i="11"/>
  <c r="J728" i="11" s="1"/>
  <c r="I648" i="11"/>
  <c r="J648" i="11" s="1"/>
  <c r="I556" i="11"/>
  <c r="I416" i="11"/>
  <c r="J416" i="11" s="1"/>
  <c r="I347" i="11"/>
  <c r="I256" i="11"/>
  <c r="J256" i="11" s="1"/>
  <c r="I878" i="11"/>
  <c r="J878" i="11" s="1"/>
  <c r="I646" i="11"/>
  <c r="I426" i="11"/>
  <c r="J426" i="11" s="1"/>
  <c r="I1425" i="11"/>
  <c r="I1193" i="11"/>
  <c r="J1193" i="11" s="1"/>
  <c r="I1117" i="11"/>
  <c r="J1117" i="11" s="1"/>
  <c r="I1061" i="11"/>
  <c r="J1061" i="11" s="1"/>
  <c r="I150" i="11"/>
  <c r="I77" i="11"/>
  <c r="J77" i="11" s="1"/>
  <c r="I2253" i="11"/>
  <c r="J2253" i="11" s="1"/>
  <c r="I1873" i="11"/>
  <c r="J1873" i="11" s="1"/>
  <c r="I1661" i="11"/>
  <c r="J1661" i="11" s="1"/>
  <c r="I1043" i="11"/>
  <c r="I1475" i="11"/>
  <c r="J1475" i="11" s="1"/>
  <c r="I1363" i="11"/>
  <c r="J1363" i="11" s="1"/>
  <c r="I1287" i="11"/>
  <c r="J1287" i="11" s="1"/>
  <c r="I1223" i="11"/>
  <c r="J1223" i="11" s="1"/>
  <c r="I1159" i="11"/>
  <c r="J1159" i="11" s="1"/>
  <c r="I1095" i="11"/>
  <c r="J1095" i="11" s="1"/>
  <c r="I1031" i="11"/>
  <c r="I619" i="11"/>
  <c r="J619" i="11" s="1"/>
  <c r="I1567" i="11"/>
  <c r="I2278" i="11"/>
  <c r="J2278" i="11" s="1"/>
  <c r="I944" i="11"/>
  <c r="J944" i="11" s="1"/>
  <c r="I685" i="11"/>
  <c r="I637" i="11"/>
  <c r="I381" i="11"/>
  <c r="J381" i="11" s="1"/>
  <c r="I2394" i="11"/>
  <c r="J2394" i="11" s="1"/>
  <c r="I1635" i="11"/>
  <c r="I1161" i="11"/>
  <c r="I1921" i="11"/>
  <c r="J1921" i="11" s="1"/>
  <c r="I84" i="11"/>
  <c r="J84" i="11" s="1"/>
  <c r="I121" i="11"/>
  <c r="J121" i="11" s="1"/>
  <c r="I2262" i="11"/>
  <c r="J2262" i="11" s="1"/>
  <c r="I2118" i="11"/>
  <c r="J2118" i="11" s="1"/>
  <c r="I1974" i="11"/>
  <c r="I1798" i="11"/>
  <c r="J1798" i="11" s="1"/>
  <c r="I1274" i="11"/>
  <c r="J1274" i="11" s="1"/>
  <c r="I987" i="11"/>
  <c r="J987" i="11" s="1"/>
  <c r="I1342" i="11"/>
  <c r="J1342" i="11" s="1"/>
  <c r="I376" i="11"/>
  <c r="J376" i="11" s="1"/>
  <c r="I2188" i="11"/>
  <c r="J2188" i="11" s="1"/>
  <c r="I1996" i="11"/>
  <c r="J1996" i="11" s="1"/>
  <c r="I1804" i="11"/>
  <c r="J1804" i="11" s="1"/>
  <c r="I1644" i="11"/>
  <c r="I1532" i="11"/>
  <c r="I1468" i="11"/>
  <c r="J1468" i="11" s="1"/>
  <c r="I1404" i="11"/>
  <c r="J1404" i="11" s="1"/>
  <c r="I1276" i="11"/>
  <c r="J1276" i="11" s="1"/>
  <c r="I1164" i="11"/>
  <c r="I875" i="11"/>
  <c r="J875" i="11" s="1"/>
  <c r="I301" i="11"/>
  <c r="J301" i="11" s="1"/>
  <c r="I409" i="11"/>
  <c r="J409" i="11" s="1"/>
  <c r="I885" i="11"/>
  <c r="J885" i="11" s="1"/>
  <c r="I579" i="11"/>
  <c r="J579" i="11" s="1"/>
  <c r="I259" i="11"/>
  <c r="J259" i="11" s="1"/>
  <c r="I535" i="11"/>
  <c r="J535" i="11" s="1"/>
  <c r="I344" i="11"/>
  <c r="I214" i="11"/>
  <c r="J214" i="11" s="1"/>
  <c r="I140" i="11"/>
  <c r="J140" i="11" s="1"/>
  <c r="I82" i="11"/>
  <c r="J82" i="11" s="1"/>
  <c r="I98" i="11"/>
  <c r="J98" i="11" s="1"/>
  <c r="I15" i="11"/>
  <c r="J15" i="11" s="1"/>
  <c r="I2336" i="11"/>
  <c r="J2336" i="11" s="1"/>
  <c r="I1703" i="11"/>
  <c r="I307" i="11"/>
  <c r="J307" i="11" s="1"/>
  <c r="I164" i="11"/>
  <c r="J164" i="11" s="1"/>
  <c r="I1329" i="11"/>
  <c r="J1329" i="11" s="1"/>
  <c r="I1197" i="11"/>
  <c r="I366" i="11"/>
  <c r="J366" i="11" s="1"/>
  <c r="I1523" i="11"/>
  <c r="J1523" i="11" s="1"/>
  <c r="I1479" i="11"/>
  <c r="I1299" i="11"/>
  <c r="J1299" i="11" s="1"/>
  <c r="I182" i="11"/>
  <c r="J182" i="11" s="1"/>
  <c r="I964" i="11"/>
  <c r="J964" i="11" s="1"/>
  <c r="I789" i="11"/>
  <c r="J789" i="11" s="1"/>
  <c r="I641" i="11"/>
  <c r="J641" i="11" s="1"/>
  <c r="I353" i="11"/>
  <c r="J353" i="11" s="1"/>
  <c r="I165" i="11"/>
  <c r="I2404" i="11"/>
  <c r="I1429" i="11"/>
  <c r="J1429" i="11" s="1"/>
  <c r="I1665" i="11"/>
  <c r="J1665" i="11" s="1"/>
  <c r="I1797" i="11"/>
  <c r="I1860" i="11"/>
  <c r="I1652" i="11"/>
  <c r="J1652" i="11" s="1"/>
  <c r="I639" i="11"/>
  <c r="J639" i="11" s="1"/>
  <c r="I453" i="11"/>
  <c r="J453" i="11" s="1"/>
  <c r="I2299" i="11"/>
  <c r="J2299" i="11" s="1"/>
  <c r="I2135" i="11"/>
  <c r="I2019" i="11"/>
  <c r="J2019" i="11" s="1"/>
  <c r="I1955" i="11"/>
  <c r="J1955" i="11" s="1"/>
  <c r="I1807" i="11"/>
  <c r="J1807" i="11" s="1"/>
  <c r="I1628" i="11"/>
  <c r="I796" i="11"/>
  <c r="J796" i="11" s="1"/>
  <c r="I672" i="11"/>
  <c r="J672" i="11" s="1"/>
  <c r="I275" i="11"/>
  <c r="J275" i="11" s="1"/>
  <c r="I168" i="11"/>
  <c r="J168" i="11" s="1"/>
  <c r="I44" i="11"/>
  <c r="J44" i="11" s="1"/>
  <c r="I2296" i="11"/>
  <c r="J2296" i="11" s="1"/>
  <c r="I2183" i="11"/>
  <c r="J2183" i="11" s="1"/>
  <c r="I2107" i="11"/>
  <c r="J2107" i="11" s="1"/>
  <c r="I2015" i="11"/>
  <c r="J2015" i="11" s="1"/>
  <c r="I1951" i="11"/>
  <c r="I1743" i="11"/>
  <c r="I1612" i="11"/>
  <c r="J1612" i="11" s="1"/>
  <c r="I678" i="11"/>
  <c r="J678" i="11" s="1"/>
  <c r="I1323" i="11"/>
  <c r="J1323" i="11" s="1"/>
  <c r="I2033" i="11"/>
  <c r="J2033" i="11" s="1"/>
  <c r="I1673" i="11"/>
  <c r="I1449" i="11"/>
  <c r="J1449" i="11" s="1"/>
  <c r="K1449" i="11" s="1"/>
  <c r="I1349" i="11"/>
  <c r="J1349" i="11" s="1"/>
  <c r="I1301" i="11"/>
  <c r="J1301" i="11" s="1"/>
  <c r="I934" i="11"/>
  <c r="J934" i="11" s="1"/>
  <c r="I162" i="11"/>
  <c r="I2376" i="11"/>
  <c r="J2376" i="11" s="1"/>
  <c r="I1459" i="11"/>
  <c r="J1459" i="11" s="1"/>
  <c r="I960" i="11"/>
  <c r="I1371" i="11"/>
  <c r="J1371" i="11" s="1"/>
  <c r="I976" i="11"/>
  <c r="J976" i="11" s="1"/>
  <c r="I265" i="11"/>
  <c r="J265" i="11" s="1"/>
  <c r="I2323" i="11"/>
  <c r="J2323" i="11" s="1"/>
  <c r="I2223" i="11"/>
  <c r="J2223" i="11" s="1"/>
  <c r="I2163" i="11"/>
  <c r="J2163" i="11" s="1"/>
  <c r="I2079" i="11"/>
  <c r="J2079" i="11" s="1"/>
  <c r="I1991" i="11"/>
  <c r="J1991" i="11" s="1"/>
  <c r="I1907" i="11"/>
  <c r="I1739" i="11"/>
  <c r="J1739" i="11" s="1"/>
  <c r="I692" i="11"/>
  <c r="J692" i="11" s="1"/>
  <c r="I612" i="11"/>
  <c r="J612" i="11" s="1"/>
  <c r="I480" i="11"/>
  <c r="J480" i="11" s="1"/>
  <c r="I236" i="11"/>
  <c r="J236" i="11" s="1"/>
  <c r="I176" i="11"/>
  <c r="J176" i="11" s="1"/>
  <c r="I2352" i="11"/>
  <c r="J2352" i="11" s="1"/>
  <c r="I2115" i="11"/>
  <c r="J2115" i="11" s="1"/>
  <c r="I1923" i="11"/>
  <c r="I1763" i="11"/>
  <c r="I163" i="11"/>
  <c r="J163" i="11" s="1"/>
  <c r="I726" i="11"/>
  <c r="J726" i="11" s="1"/>
  <c r="I1369" i="11"/>
  <c r="J1369" i="11" s="1"/>
  <c r="I2093" i="11"/>
  <c r="J2093" i="11" s="1"/>
  <c r="I1713" i="11"/>
  <c r="J1713" i="11" s="1"/>
  <c r="I1457" i="11"/>
  <c r="I1321" i="11"/>
  <c r="J1321" i="11" s="1"/>
  <c r="I1217" i="11"/>
  <c r="J1217" i="11" s="1"/>
  <c r="I1149" i="11"/>
  <c r="J1149" i="11" s="1"/>
  <c r="I1049" i="11"/>
  <c r="I910" i="11"/>
  <c r="J910" i="11" s="1"/>
  <c r="I2321" i="11"/>
  <c r="J2321" i="11" s="1"/>
  <c r="I2225" i="11"/>
  <c r="J2225" i="11" s="1"/>
  <c r="I1721" i="11"/>
  <c r="I1527" i="11"/>
  <c r="J1527" i="11" s="1"/>
  <c r="I809" i="11"/>
  <c r="J809" i="11" s="1"/>
  <c r="I1471" i="11"/>
  <c r="I1343" i="11"/>
  <c r="J1343" i="11" s="1"/>
  <c r="I1163" i="11"/>
  <c r="J1163" i="11" s="1"/>
  <c r="I2177" i="11"/>
  <c r="J2177" i="11" s="1"/>
  <c r="I1913" i="11"/>
  <c r="I1020" i="11"/>
  <c r="J1020" i="11" s="1"/>
  <c r="I625" i="11"/>
  <c r="I189" i="11"/>
  <c r="J189" i="11" s="1"/>
  <c r="I1677" i="11"/>
  <c r="J1677" i="11" s="1"/>
  <c r="I1433" i="11"/>
  <c r="J1433" i="11" s="1"/>
  <c r="I1470" i="11"/>
  <c r="I1589" i="11"/>
  <c r="J1589" i="11" s="1"/>
  <c r="I2146" i="11"/>
  <c r="J2146" i="11" s="1"/>
  <c r="I2002" i="11"/>
  <c r="J2002" i="11" s="1"/>
  <c r="I1858" i="11"/>
  <c r="J1858" i="11" s="1"/>
  <c r="I1418" i="11"/>
  <c r="J1418" i="11" s="1"/>
  <c r="I1046" i="11"/>
  <c r="I434" i="11"/>
  <c r="J434" i="11" s="1"/>
  <c r="I1968" i="11"/>
  <c r="I1888" i="11"/>
  <c r="I1824" i="11"/>
  <c r="J1824" i="11" s="1"/>
  <c r="I1680" i="11"/>
  <c r="J1680" i="11" s="1"/>
  <c r="I1336" i="11"/>
  <c r="I957" i="11"/>
  <c r="J957" i="11" s="1"/>
  <c r="I759" i="11"/>
  <c r="J759" i="11" s="1"/>
  <c r="I557" i="11"/>
  <c r="J557" i="11" s="1"/>
  <c r="I615" i="11"/>
  <c r="J615" i="11" s="1"/>
  <c r="I561" i="11"/>
  <c r="I401" i="11"/>
  <c r="J401" i="11" s="1"/>
  <c r="I475" i="11"/>
  <c r="J475" i="11" s="1"/>
  <c r="I399" i="11"/>
  <c r="J399" i="11" s="1"/>
  <c r="I334" i="11"/>
  <c r="J334" i="11" s="1"/>
  <c r="I155" i="11"/>
  <c r="I1911" i="11"/>
  <c r="J1911" i="11" s="1"/>
  <c r="I1839" i="11"/>
  <c r="I1767" i="11"/>
  <c r="I1663" i="11"/>
  <c r="J1663" i="11" s="1"/>
  <c r="I232" i="11"/>
  <c r="J232" i="11" s="1"/>
  <c r="I1819" i="11"/>
  <c r="I1659" i="11"/>
  <c r="I548" i="11"/>
  <c r="J548" i="11" s="1"/>
  <c r="I638" i="11"/>
  <c r="I1337" i="11"/>
  <c r="J1337" i="11" s="1"/>
  <c r="I114" i="11"/>
  <c r="J114" i="11" s="1"/>
  <c r="I2181" i="11"/>
  <c r="J2181" i="11" s="1"/>
  <c r="I1437" i="11"/>
  <c r="J1437" i="11" s="1"/>
  <c r="I1543" i="11"/>
  <c r="I1319" i="11"/>
  <c r="J1319" i="11" s="1"/>
  <c r="I697" i="11"/>
  <c r="J697" i="11" s="1"/>
  <c r="I649" i="11"/>
  <c r="J649" i="11" s="1"/>
  <c r="I1451" i="11"/>
  <c r="J1451" i="11" s="1"/>
  <c r="I1002" i="11"/>
  <c r="J1002" i="11" s="1"/>
  <c r="I2348" i="11"/>
  <c r="J2348" i="11" s="1"/>
  <c r="I1806" i="11"/>
  <c r="I883" i="11"/>
  <c r="J883" i="11" s="1"/>
  <c r="I1364" i="11"/>
  <c r="J1364" i="11" s="1"/>
  <c r="I1044" i="11"/>
  <c r="I631" i="11"/>
  <c r="I775" i="11"/>
  <c r="J775" i="11" s="1"/>
  <c r="I517" i="11"/>
  <c r="J517" i="11" s="1"/>
  <c r="I207" i="11"/>
  <c r="J207" i="11" s="1"/>
  <c r="I90" i="11"/>
  <c r="J90" i="11" s="1"/>
  <c r="I2153" i="11"/>
  <c r="J2153" i="11" s="1"/>
  <c r="I1781" i="11"/>
  <c r="I2317" i="11"/>
  <c r="J2317" i="11" s="1"/>
  <c r="I1989" i="11"/>
  <c r="J1989" i="11" s="1"/>
  <c r="I1733" i="11"/>
  <c r="I565" i="11"/>
  <c r="I1925" i="11"/>
  <c r="J1925" i="11" s="1"/>
  <c r="I1519" i="11"/>
  <c r="J1519" i="11" s="1"/>
  <c r="I1529" i="11"/>
  <c r="I388" i="11"/>
  <c r="J388" i="11" s="1"/>
  <c r="I711" i="11"/>
  <c r="J711" i="11" s="1"/>
  <c r="I152" i="11"/>
  <c r="I578" i="11"/>
  <c r="J578" i="11" s="1"/>
  <c r="I949" i="11"/>
  <c r="J949" i="11" s="1"/>
  <c r="I1836" i="11"/>
  <c r="I2041" i="11"/>
  <c r="J2041" i="11" s="1"/>
  <c r="I1485" i="11"/>
  <c r="I1131" i="11"/>
  <c r="J1131" i="11" s="1"/>
  <c r="I635" i="11"/>
  <c r="J635" i="11" s="1"/>
  <c r="I1633" i="11"/>
  <c r="J1633" i="11" s="1"/>
  <c r="I2433" i="11"/>
  <c r="J2433" i="11" s="1"/>
  <c r="I1785" i="11"/>
  <c r="J1785" i="11" s="1"/>
  <c r="I2090" i="11"/>
  <c r="J2090" i="11" s="1"/>
  <c r="I1766" i="11"/>
  <c r="I720" i="11"/>
  <c r="J720" i="11" s="1"/>
  <c r="I2260" i="11"/>
  <c r="J2260" i="11" s="1"/>
  <c r="I1720" i="11"/>
  <c r="I1476" i="11"/>
  <c r="I341" i="11"/>
  <c r="J341" i="11" s="1"/>
  <c r="I253" i="11"/>
  <c r="J253" i="11" s="1"/>
  <c r="I2378" i="11"/>
  <c r="J2378" i="11" s="1"/>
  <c r="I1965" i="11"/>
  <c r="I1366" i="11"/>
  <c r="J1366" i="11" s="1"/>
  <c r="I1541" i="11"/>
  <c r="I2353" i="11"/>
  <c r="J2353" i="11" s="1"/>
  <c r="I1917" i="11"/>
  <c r="J1917" i="11" s="1"/>
  <c r="I2367" i="11"/>
  <c r="J2367" i="11" s="1"/>
  <c r="I2413" i="11"/>
  <c r="J2413" i="11" s="1"/>
  <c r="I1698" i="11"/>
  <c r="I1657" i="11"/>
  <c r="I1568" i="11"/>
  <c r="J1568" i="11" s="1"/>
  <c r="I1108" i="11"/>
  <c r="J1108" i="11" s="1"/>
  <c r="I2464" i="11"/>
  <c r="J2464" i="11" s="1"/>
  <c r="I1540" i="11"/>
  <c r="I2070" i="11"/>
  <c r="J2070" i="11" s="1"/>
  <c r="I2206" i="11"/>
  <c r="J2206" i="11" s="1"/>
  <c r="I107" i="11"/>
  <c r="J107" i="11" s="1"/>
  <c r="I1833" i="11"/>
  <c r="I1469" i="11"/>
  <c r="J1469" i="11" s="1"/>
  <c r="I1505" i="11"/>
  <c r="J1505" i="11" s="1"/>
  <c r="I2370" i="11"/>
  <c r="J2370" i="11" s="1"/>
  <c r="I2014" i="11"/>
  <c r="J2014" i="11" s="1"/>
  <c r="I2142" i="11"/>
  <c r="J2142" i="11" s="1"/>
  <c r="I2316" i="11"/>
  <c r="J2316" i="11" s="1"/>
  <c r="I1784" i="11"/>
  <c r="I1432" i="11"/>
  <c r="J1432" i="11" s="1"/>
  <c r="I727" i="11"/>
  <c r="J727" i="11" s="1"/>
  <c r="I19" i="11"/>
  <c r="J19" i="11" s="1"/>
  <c r="I2373" i="11"/>
  <c r="I2022" i="11"/>
  <c r="J2022" i="11" s="1"/>
  <c r="I2405" i="11"/>
  <c r="J2405" i="11" s="1"/>
  <c r="I2242" i="11"/>
  <c r="J2242" i="11" s="1"/>
  <c r="I2154" i="11"/>
  <c r="J2154" i="11" s="1"/>
  <c r="I1877" i="11"/>
  <c r="I1525" i="11"/>
  <c r="J1525" i="11" s="1"/>
  <c r="I33" i="11"/>
  <c r="J33" i="11" s="1"/>
  <c r="I1627" i="11"/>
  <c r="I1063" i="11"/>
  <c r="J1063" i="11" s="1"/>
  <c r="I91" i="11"/>
  <c r="J91" i="11" s="1"/>
  <c r="I161" i="11"/>
  <c r="J161" i="11" s="1"/>
  <c r="I1334" i="11"/>
  <c r="I2222" i="11"/>
  <c r="J2222" i="11" s="1"/>
  <c r="I2054" i="11"/>
  <c r="J2054" i="11" s="1"/>
  <c r="I1946" i="11"/>
  <c r="J1946" i="11" s="1"/>
  <c r="I1754" i="11"/>
  <c r="I1662" i="11"/>
  <c r="I2048" i="11"/>
  <c r="J2048" i="11" s="1"/>
  <c r="I1756" i="11"/>
  <c r="I1556" i="11"/>
  <c r="J1556" i="11" s="1"/>
  <c r="I1376" i="11"/>
  <c r="I553" i="11"/>
  <c r="J553" i="11" s="1"/>
  <c r="I92" i="11"/>
  <c r="J92" i="11" s="1"/>
  <c r="I9" i="11"/>
  <c r="I1552" i="11"/>
  <c r="I57" i="11"/>
  <c r="J57" i="11" s="1"/>
  <c r="I1339" i="11"/>
  <c r="J1339" i="11" s="1"/>
  <c r="I438" i="11"/>
  <c r="I1646" i="11"/>
  <c r="J1646" i="11" s="1"/>
  <c r="I1410" i="11"/>
  <c r="I1564" i="11"/>
  <c r="J1564" i="11" s="1"/>
  <c r="I407" i="11"/>
  <c r="J407" i="11" s="1"/>
  <c r="I1338" i="11"/>
  <c r="J1338" i="11" s="1"/>
  <c r="I1752" i="11"/>
  <c r="I138" i="11"/>
  <c r="J138" i="11" s="1"/>
  <c r="I1403" i="11"/>
  <c r="I446" i="11"/>
  <c r="J446" i="11" s="1"/>
  <c r="I1398" i="11"/>
  <c r="I1982" i="11"/>
  <c r="I1790" i="11"/>
  <c r="J1790" i="11" s="1"/>
  <c r="I1522" i="11"/>
  <c r="J1522" i="11" s="1"/>
  <c r="I1486" i="11"/>
  <c r="I2276" i="11"/>
  <c r="J2276" i="11" s="1"/>
  <c r="I2164" i="11"/>
  <c r="J2164" i="11" s="1"/>
  <c r="I1964" i="11"/>
  <c r="J1964" i="11" s="1"/>
  <c r="I1621" i="11"/>
  <c r="I1400" i="11"/>
  <c r="I1450" i="11"/>
  <c r="J1450" i="11" s="1"/>
  <c r="I1607" i="11"/>
  <c r="I6" i="11"/>
  <c r="J6" i="11" s="1"/>
  <c r="I691" i="11"/>
  <c r="J691" i="11" s="1"/>
  <c r="I1896" i="11"/>
  <c r="I1565" i="11"/>
  <c r="I1681" i="11"/>
  <c r="J1681" i="11" s="1"/>
  <c r="I2133" i="11"/>
  <c r="J2133" i="11" s="1"/>
  <c r="I1962" i="11"/>
  <c r="I941" i="11"/>
  <c r="J941" i="11" s="1"/>
  <c r="I1438" i="11"/>
  <c r="J1438" i="11" s="1"/>
  <c r="I1504" i="11"/>
  <c r="J1504" i="11" s="1"/>
  <c r="I2229" i="11"/>
  <c r="J2229" i="11" s="1"/>
  <c r="I1194" i="11"/>
  <c r="I2314" i="11"/>
  <c r="J2314" i="11" s="1"/>
  <c r="I2149" i="11"/>
  <c r="J2149" i="11" s="1"/>
  <c r="I2010" i="11"/>
  <c r="J2010" i="11" s="1"/>
  <c r="I1378" i="11"/>
  <c r="I1190" i="11"/>
  <c r="J1190" i="11" s="1"/>
  <c r="I1760" i="11"/>
  <c r="I473" i="11"/>
  <c r="J473" i="11" s="1"/>
  <c r="I1937" i="11"/>
  <c r="I1530" i="11"/>
  <c r="J1530" i="11" s="1"/>
  <c r="I336" i="11"/>
  <c r="J336" i="11" s="1"/>
  <c r="I1434" i="11"/>
  <c r="I2029" i="11"/>
  <c r="J2029" i="11" s="1"/>
  <c r="I2302" i="11"/>
  <c r="J2302" i="11" s="1"/>
  <c r="I1474" i="11"/>
  <c r="I833" i="11"/>
  <c r="J833" i="11" s="1"/>
  <c r="I1492" i="11"/>
  <c r="J1492" i="11" s="1"/>
  <c r="I1669" i="11"/>
  <c r="I160" i="11"/>
  <c r="I1426" i="11"/>
  <c r="J1426" i="11" s="1"/>
  <c r="I1668" i="11"/>
  <c r="J1668" i="11" s="1"/>
  <c r="I853" i="11"/>
  <c r="J853" i="11" s="1"/>
  <c r="I2419" i="11"/>
  <c r="I2161" i="11"/>
  <c r="J2161" i="11" s="1"/>
  <c r="I148" i="11"/>
  <c r="J148" i="11" s="1"/>
  <c r="I2084" i="11"/>
  <c r="J2084" i="11" s="1"/>
  <c r="I969" i="11"/>
  <c r="J969" i="11" s="1"/>
  <c r="I1837" i="11"/>
  <c r="I1834" i="11"/>
  <c r="J1834" i="11" s="1"/>
  <c r="I1558" i="11"/>
  <c r="J1558" i="11" s="1"/>
  <c r="I1928" i="11"/>
  <c r="I497" i="11"/>
  <c r="J497" i="11" s="1"/>
  <c r="I2024" i="11"/>
  <c r="J2024" i="11" s="1"/>
  <c r="I2434" i="11"/>
  <c r="J2434" i="11" s="1"/>
  <c r="I1140" i="11"/>
  <c r="J1140" i="11" s="1"/>
  <c r="I1910" i="11"/>
  <c r="J1910" i="11" s="1"/>
  <c r="I20" i="11"/>
  <c r="J20" i="11" s="1"/>
  <c r="I2322" i="11"/>
  <c r="J2322" i="11" s="1"/>
  <c r="I710" i="11"/>
  <c r="J710" i="11" s="1"/>
  <c r="I2173" i="11"/>
  <c r="J2173" i="11" s="1"/>
  <c r="I1782" i="11"/>
  <c r="J1782" i="11" s="1"/>
  <c r="K1782" i="11" s="1"/>
  <c r="I413" i="11"/>
  <c r="J413" i="11" s="1"/>
  <c r="I26" i="11"/>
  <c r="J26" i="11" s="1"/>
  <c r="I2212" i="11"/>
  <c r="J2212" i="11" s="1"/>
  <c r="I1059" i="11"/>
  <c r="J1059" i="11" s="1"/>
  <c r="I1350" i="11"/>
  <c r="J1350" i="11" s="1"/>
  <c r="I46" i="11"/>
  <c r="J46" i="11" s="1"/>
  <c r="I1413" i="11"/>
  <c r="I859" i="11"/>
  <c r="J859" i="11" s="1"/>
  <c r="I1938" i="11"/>
  <c r="J1938" i="11" s="1"/>
  <c r="I1180" i="11"/>
  <c r="J1180" i="11" s="1"/>
  <c r="I48" i="11"/>
  <c r="J48" i="11" s="1"/>
  <c r="I2202" i="11"/>
  <c r="J2202" i="11" s="1"/>
  <c r="I1674" i="11"/>
  <c r="J1674" i="11" s="1"/>
  <c r="I2239" i="11"/>
  <c r="J2239" i="11" s="1"/>
  <c r="I1919" i="11"/>
  <c r="I1847" i="11"/>
  <c r="I1723" i="11"/>
  <c r="J1723" i="11" s="1"/>
  <c r="I804" i="11"/>
  <c r="J804" i="11" s="1"/>
  <c r="I351" i="11"/>
  <c r="J351" i="11" s="1"/>
  <c r="I252" i="11"/>
  <c r="J252" i="11" s="1"/>
  <c r="I2467" i="11"/>
  <c r="J2467" i="11" s="1"/>
  <c r="I2327" i="11"/>
  <c r="J2327" i="11" s="1"/>
  <c r="I2251" i="11"/>
  <c r="J2251" i="11" s="1"/>
  <c r="I2031" i="11"/>
  <c r="J2031" i="11" s="1"/>
  <c r="I1855" i="11"/>
  <c r="J1855" i="11" s="1"/>
  <c r="I1771" i="11"/>
  <c r="J1771" i="11" s="1"/>
  <c r="I1639" i="11"/>
  <c r="I776" i="11"/>
  <c r="J776" i="11" s="1"/>
  <c r="I712" i="11"/>
  <c r="J712" i="11" s="1"/>
  <c r="I632" i="11"/>
  <c r="J632" i="11" s="1"/>
  <c r="I508" i="11"/>
  <c r="I400" i="11"/>
  <c r="J400" i="11" s="1"/>
  <c r="K400" i="11" s="1"/>
  <c r="I240" i="11"/>
  <c r="J240" i="11" s="1"/>
  <c r="I2450" i="11"/>
  <c r="J2450" i="11" s="1"/>
  <c r="I2391" i="11"/>
  <c r="J2391" i="11" s="1"/>
  <c r="I630" i="11"/>
  <c r="J630" i="11" s="1"/>
  <c r="I570" i="11"/>
  <c r="I406" i="11"/>
  <c r="J406" i="11" s="1"/>
  <c r="I1609" i="11"/>
  <c r="I1389" i="11"/>
  <c r="J1389" i="11" s="1"/>
  <c r="I1333" i="11"/>
  <c r="I1109" i="11"/>
  <c r="J1109" i="11" s="1"/>
  <c r="I1026" i="11"/>
  <c r="I838" i="11"/>
  <c r="I117" i="11"/>
  <c r="J117" i="11" s="1"/>
  <c r="I1857" i="11"/>
  <c r="J1857" i="11" s="1"/>
  <c r="I1395" i="11"/>
  <c r="I931" i="11"/>
  <c r="J931" i="11" s="1"/>
  <c r="I1443" i="11"/>
  <c r="I1355" i="11"/>
  <c r="J1355" i="11" s="1"/>
  <c r="I1279" i="11"/>
  <c r="J1279" i="11" s="1"/>
  <c r="I1215" i="11"/>
  <c r="J1215" i="11" s="1"/>
  <c r="I1151" i="11"/>
  <c r="J1151" i="11" s="1"/>
  <c r="I1087" i="11"/>
  <c r="J1087" i="11" s="1"/>
  <c r="I899" i="11"/>
  <c r="J899" i="11" s="1"/>
  <c r="I602" i="11"/>
  <c r="J602" i="11" s="1"/>
  <c r="I1327" i="11"/>
  <c r="I2472" i="11"/>
  <c r="I892" i="11"/>
  <c r="J892" i="11" s="1"/>
  <c r="I828" i="11"/>
  <c r="J828" i="11" s="1"/>
  <c r="I629" i="11"/>
  <c r="I177" i="11"/>
  <c r="J177" i="11" s="1"/>
  <c r="I2298" i="11"/>
  <c r="J2298" i="11" s="1"/>
  <c r="I1603" i="11"/>
  <c r="J1603" i="11" s="1"/>
  <c r="I1024" i="11"/>
  <c r="J1024" i="11" s="1"/>
  <c r="I1693" i="11"/>
  <c r="I2102" i="11"/>
  <c r="J2102" i="11" s="1"/>
  <c r="I1862" i="11"/>
  <c r="J1862" i="11" s="1"/>
  <c r="I1734" i="11"/>
  <c r="I1146" i="11"/>
  <c r="J1146" i="11" s="1"/>
  <c r="I915" i="11"/>
  <c r="J915" i="11" s="1"/>
  <c r="I1981" i="11"/>
  <c r="I918" i="11"/>
  <c r="J918" i="11" s="1"/>
  <c r="I2268" i="11"/>
  <c r="J2268" i="11" s="1"/>
  <c r="I1916" i="11"/>
  <c r="I1772" i="11"/>
  <c r="I245" i="11"/>
  <c r="J245" i="11" s="1"/>
  <c r="I1516" i="11"/>
  <c r="I1452" i="11"/>
  <c r="J1452" i="11" s="1"/>
  <c r="I1388" i="11"/>
  <c r="J1388" i="11" s="1"/>
  <c r="I1324" i="11"/>
  <c r="I1148" i="11"/>
  <c r="J1148" i="11" s="1"/>
  <c r="I752" i="11"/>
  <c r="J752" i="11" s="1"/>
  <c r="I723" i="11"/>
  <c r="J723" i="11" s="1"/>
  <c r="I999" i="11"/>
  <c r="J999" i="11" s="1"/>
  <c r="I839" i="11"/>
  <c r="J839" i="11" s="1"/>
  <c r="I549" i="11"/>
  <c r="J549" i="11" s="1"/>
  <c r="I621" i="11"/>
  <c r="J621" i="11" s="1"/>
  <c r="I483" i="11"/>
  <c r="J483" i="11" s="1"/>
  <c r="I328" i="11"/>
  <c r="J328" i="11" s="1"/>
  <c r="I354" i="11"/>
  <c r="J354" i="11" s="1"/>
  <c r="I290" i="11"/>
  <c r="J290" i="11" s="1"/>
  <c r="I128" i="11"/>
  <c r="I146" i="11"/>
  <c r="I86" i="11"/>
  <c r="J86" i="11" s="1"/>
  <c r="I592" i="11"/>
  <c r="J592" i="11" s="1"/>
  <c r="I2307" i="11"/>
  <c r="J2307" i="11" s="1"/>
  <c r="I568" i="11"/>
  <c r="I452" i="11"/>
  <c r="J452" i="11" s="1"/>
  <c r="I263" i="11"/>
  <c r="J263" i="11" s="1"/>
  <c r="I1617" i="11"/>
  <c r="I1622" i="11"/>
  <c r="J1622" i="11" s="1"/>
  <c r="I1189" i="11"/>
  <c r="J1189" i="11" s="1"/>
  <c r="I1631" i="11"/>
  <c r="J1631" i="11" s="1"/>
  <c r="I1447" i="11"/>
  <c r="I1203" i="11"/>
  <c r="J1203" i="11" s="1"/>
  <c r="I1075" i="11"/>
  <c r="J1075" i="11" s="1"/>
  <c r="I2474" i="11"/>
  <c r="J2474" i="11" s="1"/>
  <c r="I896" i="11"/>
  <c r="J896" i="11" s="1"/>
  <c r="I705" i="11"/>
  <c r="J705" i="11" s="1"/>
  <c r="I345" i="11"/>
  <c r="J345" i="11" s="1"/>
  <c r="I157" i="11"/>
  <c r="J157" i="11" s="1"/>
  <c r="I1247" i="11"/>
  <c r="I95" i="11"/>
  <c r="J95" i="11" s="1"/>
  <c r="I2036" i="11"/>
  <c r="J2036" i="11" s="1"/>
  <c r="I1844" i="11"/>
  <c r="J1844" i="11" s="1"/>
  <c r="I1220" i="11"/>
  <c r="J1220" i="11" s="1"/>
  <c r="I100" i="11"/>
  <c r="J100" i="11" s="1"/>
  <c r="I2215" i="11"/>
  <c r="J2215" i="11" s="1"/>
  <c r="I2119" i="11"/>
  <c r="J2119" i="11" s="1"/>
  <c r="I2003" i="11"/>
  <c r="J2003" i="11" s="1"/>
  <c r="I1943" i="11"/>
  <c r="I1699" i="11"/>
  <c r="J1699" i="11" s="1"/>
  <c r="I1608" i="11"/>
  <c r="J1608" i="11" s="1"/>
  <c r="I652" i="11"/>
  <c r="J652" i="11" s="1"/>
  <c r="I387" i="11"/>
  <c r="J387" i="11" s="1"/>
  <c r="I212" i="11"/>
  <c r="J212" i="11" s="1"/>
  <c r="I139" i="11"/>
  <c r="J139" i="11" s="1"/>
  <c r="I2343" i="11"/>
  <c r="J2343" i="11" s="1"/>
  <c r="I2280" i="11"/>
  <c r="J2280" i="11" s="1"/>
  <c r="I2167" i="11"/>
  <c r="J2167" i="11" s="1"/>
  <c r="I2075" i="11"/>
  <c r="J2075" i="11" s="1"/>
  <c r="I1999" i="11"/>
  <c r="J1999" i="11" s="1"/>
  <c r="I1931" i="11"/>
  <c r="I1695" i="11"/>
  <c r="J1695" i="11" s="1"/>
  <c r="I224" i="11"/>
  <c r="J224" i="11" s="1"/>
  <c r="I742" i="11"/>
  <c r="J742" i="11" s="1"/>
  <c r="I662" i="11"/>
  <c r="J662" i="11" s="1"/>
  <c r="I238" i="11"/>
  <c r="J238" i="11" s="1"/>
  <c r="I103" i="11"/>
  <c r="J103" i="11" s="1"/>
  <c r="I2374" i="11"/>
  <c r="I1601" i="11"/>
  <c r="I1401" i="11"/>
  <c r="J1401" i="11" s="1"/>
  <c r="I1325" i="11"/>
  <c r="J1325" i="11" s="1"/>
  <c r="I1277" i="11"/>
  <c r="J1277" i="11" s="1"/>
  <c r="I1053" i="11"/>
  <c r="J1053" i="11" s="1"/>
  <c r="I998" i="11"/>
  <c r="J998" i="11" s="1"/>
  <c r="I906" i="11"/>
  <c r="J906" i="11" s="1"/>
  <c r="I826" i="11"/>
  <c r="J826" i="11" s="1"/>
  <c r="I2468" i="11"/>
  <c r="J2468" i="11" s="1"/>
  <c r="I2293" i="11"/>
  <c r="J2293" i="11" s="1"/>
  <c r="I1399" i="11"/>
  <c r="I815" i="11"/>
  <c r="J815" i="11" s="1"/>
  <c r="I566" i="11"/>
  <c r="I852" i="11"/>
  <c r="J852" i="11" s="1"/>
  <c r="I2380" i="11"/>
  <c r="J2380" i="11" s="1"/>
  <c r="I2304" i="11"/>
  <c r="J2304" i="11" s="1"/>
  <c r="I2207" i="11"/>
  <c r="J2207" i="11" s="1"/>
  <c r="I2143" i="11"/>
  <c r="J2143" i="11" s="1"/>
  <c r="I2063" i="11"/>
  <c r="J2063" i="11" s="1"/>
  <c r="I1963" i="11"/>
  <c r="I1799" i="11"/>
  <c r="I1687" i="11"/>
  <c r="J1687" i="11" s="1"/>
  <c r="I680" i="11"/>
  <c r="J680" i="11" s="1"/>
  <c r="I464" i="11"/>
  <c r="J464" i="11" s="1"/>
  <c r="I379" i="11"/>
  <c r="J379" i="11" s="1"/>
  <c r="I2335" i="11"/>
  <c r="J2335" i="11" s="1"/>
  <c r="I1975" i="11"/>
  <c r="J1975" i="11" s="1"/>
  <c r="I1903" i="11"/>
  <c r="I1691" i="11"/>
  <c r="I624" i="11"/>
  <c r="J624" i="11" s="1"/>
  <c r="I355" i="11"/>
  <c r="J355" i="11" s="1"/>
  <c r="I1187" i="11"/>
  <c r="J1187" i="11" s="1"/>
  <c r="I714" i="11"/>
  <c r="J714" i="11" s="1"/>
  <c r="I1865" i="11"/>
  <c r="J1865" i="11" s="1"/>
  <c r="I1610" i="11"/>
  <c r="J1610" i="11" s="1"/>
  <c r="I1445" i="11"/>
  <c r="I1041" i="11"/>
  <c r="I2435" i="11"/>
  <c r="J2435" i="11" s="1"/>
  <c r="I2297" i="11"/>
  <c r="J2297" i="11" s="1"/>
  <c r="I2193" i="11"/>
  <c r="J2193" i="11" s="1"/>
  <c r="I1705" i="11"/>
  <c r="I1501" i="11"/>
  <c r="J1501" i="11" s="1"/>
  <c r="I1439" i="11"/>
  <c r="I554" i="11"/>
  <c r="J554" i="11" s="1"/>
  <c r="I219" i="11"/>
  <c r="J219" i="11" s="1"/>
  <c r="I1419" i="11"/>
  <c r="I2341" i="11"/>
  <c r="J2341" i="11" s="1"/>
  <c r="I2069" i="11"/>
  <c r="J2069" i="11" s="1"/>
  <c r="I1897" i="11"/>
  <c r="J1897" i="11" s="1"/>
  <c r="I900" i="11"/>
  <c r="J900" i="11" s="1"/>
  <c r="I337" i="11"/>
  <c r="J337" i="11" s="1"/>
  <c r="I173" i="11"/>
  <c r="J173" i="11" s="1"/>
  <c r="I1599" i="11"/>
  <c r="I1391" i="11"/>
  <c r="J1391" i="11" s="1"/>
  <c r="I1374" i="11"/>
  <c r="J1374" i="11" s="1"/>
  <c r="I767" i="11"/>
  <c r="I2361" i="11"/>
  <c r="J2361" i="11" s="1"/>
  <c r="I2130" i="11"/>
  <c r="J2130" i="11" s="1"/>
  <c r="I1906" i="11"/>
  <c r="J1906" i="11" s="1"/>
  <c r="I1842" i="11"/>
  <c r="I1402" i="11"/>
  <c r="J1402" i="11" s="1"/>
  <c r="I1278" i="11"/>
  <c r="J1278" i="11" s="1"/>
  <c r="I958" i="11"/>
  <c r="J958" i="11" s="1"/>
  <c r="I309" i="11"/>
  <c r="I1936" i="11"/>
  <c r="J1936" i="11" s="1"/>
  <c r="I1872" i="11"/>
  <c r="I1808" i="11"/>
  <c r="J1808" i="11" s="1"/>
  <c r="I1664" i="11"/>
  <c r="J1664" i="11" s="1"/>
  <c r="I408" i="11"/>
  <c r="J408" i="11" s="1"/>
  <c r="I1128" i="11"/>
  <c r="J1128" i="11" s="1"/>
  <c r="I477" i="11"/>
  <c r="J477" i="11" s="1"/>
  <c r="I1032" i="11"/>
  <c r="I943" i="11"/>
  <c r="J943" i="11" s="1"/>
  <c r="I695" i="11"/>
  <c r="J695" i="11" s="1"/>
  <c r="I481" i="11"/>
  <c r="J481" i="11" s="1"/>
  <c r="I371" i="11"/>
  <c r="J371" i="11" s="1"/>
  <c r="I511" i="11"/>
  <c r="J511" i="11" s="1"/>
  <c r="I185" i="11"/>
  <c r="I318" i="11"/>
  <c r="J318" i="11" s="1"/>
  <c r="I229" i="11"/>
  <c r="J229" i="11" s="1"/>
  <c r="I2103" i="11"/>
  <c r="J2103" i="11" s="1"/>
  <c r="I1887" i="11"/>
  <c r="J1887" i="11" s="1"/>
  <c r="I1823" i="11"/>
  <c r="J1823" i="11" s="1"/>
  <c r="I1751" i="11"/>
  <c r="I636" i="11"/>
  <c r="I2351" i="11"/>
  <c r="J2351" i="11" s="1"/>
  <c r="I1779" i="11"/>
  <c r="I816" i="11"/>
  <c r="J816" i="11" s="1"/>
  <c r="I500" i="11"/>
  <c r="J500" i="11" s="1"/>
  <c r="I867" i="11"/>
  <c r="J867" i="11" s="1"/>
  <c r="I2414" i="11"/>
  <c r="J2414" i="11" s="1"/>
  <c r="I1251" i="11"/>
  <c r="I1383" i="11"/>
  <c r="J1383" i="11" s="1"/>
  <c r="I1275" i="11"/>
  <c r="J1275" i="11" s="1"/>
  <c r="I1091" i="11"/>
  <c r="J1091" i="11" s="1"/>
  <c r="I1487" i="11"/>
  <c r="J1487" i="11" s="1"/>
  <c r="I729" i="11"/>
  <c r="J729" i="11" s="1"/>
  <c r="I689" i="11"/>
  <c r="I633" i="11"/>
  <c r="I329" i="11"/>
  <c r="J329" i="11" s="1"/>
  <c r="I149" i="11"/>
  <c r="J149" i="11" s="1"/>
  <c r="I2169" i="11"/>
  <c r="J2169" i="11" s="1"/>
  <c r="I1387" i="11"/>
  <c r="I445" i="11"/>
  <c r="J445" i="11" s="1"/>
  <c r="I1300" i="11"/>
  <c r="J1300" i="11" s="1"/>
  <c r="I1156" i="11"/>
  <c r="I460" i="11"/>
  <c r="J460" i="11" s="1"/>
  <c r="I437" i="11"/>
  <c r="J437" i="11" s="1"/>
  <c r="I491" i="11"/>
  <c r="J491" i="11" s="1"/>
  <c r="I137" i="11"/>
  <c r="J137" i="11" s="1"/>
  <c r="I113" i="11"/>
  <c r="J113" i="11" s="1"/>
  <c r="I1993" i="11"/>
  <c r="I1689" i="11"/>
  <c r="I1969" i="11"/>
  <c r="J1969" i="11" s="1"/>
  <c r="I936" i="11"/>
  <c r="J936" i="11" s="1"/>
  <c r="I145" i="11"/>
  <c r="I2241" i="11"/>
  <c r="J2241" i="11" s="1"/>
  <c r="I1853" i="11"/>
  <c r="J1853" i="11" s="1"/>
  <c r="I1497" i="11"/>
  <c r="J1497" i="11" s="1"/>
  <c r="I857" i="11"/>
  <c r="J857" i="11" s="1"/>
  <c r="I806" i="11"/>
  <c r="J806" i="11" s="1"/>
  <c r="I1465" i="11"/>
  <c r="J1465" i="11" s="1"/>
  <c r="I96" i="11"/>
  <c r="J96" i="11" s="1"/>
  <c r="I647" i="11"/>
  <c r="I135" i="11"/>
  <c r="J135" i="11" s="1"/>
  <c r="I562" i="11"/>
  <c r="J562" i="11" s="1"/>
  <c r="I130" i="11"/>
  <c r="J130" i="11" s="1"/>
  <c r="I1820" i="11"/>
  <c r="I2204" i="11"/>
  <c r="J2204" i="11" s="1"/>
  <c r="I340" i="11"/>
  <c r="J340" i="11" s="1"/>
  <c r="I1583" i="11"/>
  <c r="I2025" i="11"/>
  <c r="J2025" i="11" s="1"/>
  <c r="I2421" i="11"/>
  <c r="J2421" i="11" s="1"/>
  <c r="I156" i="11"/>
  <c r="J156" i="11" s="1"/>
  <c r="I1198" i="11"/>
  <c r="J1198" i="11" s="1"/>
  <c r="I2369" i="11"/>
  <c r="I525" i="11"/>
  <c r="J525" i="11" s="1"/>
  <c r="I1990" i="11"/>
  <c r="J1990" i="11" s="1"/>
  <c r="I1654" i="11"/>
  <c r="J1654" i="11" s="1"/>
  <c r="I1462" i="11"/>
  <c r="J1462" i="11" s="1"/>
  <c r="I1704" i="11"/>
  <c r="J1704" i="11" s="1"/>
  <c r="I788" i="11"/>
  <c r="J788" i="11" s="1"/>
  <c r="I1448" i="11"/>
  <c r="I1228" i="11"/>
  <c r="J1228" i="11" s="1"/>
  <c r="I659" i="11"/>
  <c r="J659" i="11" s="1"/>
  <c r="I346" i="11"/>
  <c r="J346" i="11" s="1"/>
  <c r="I28" i="11"/>
  <c r="J28" i="11" s="1"/>
  <c r="I1701" i="11"/>
  <c r="J1701" i="11" s="1"/>
  <c r="I1477" i="11"/>
  <c r="J1477" i="11" s="1"/>
  <c r="I2057" i="11"/>
  <c r="J2057" i="11" s="1"/>
  <c r="I1737" i="11"/>
  <c r="I1559" i="11"/>
  <c r="J1559" i="11" s="1"/>
  <c r="I1382" i="11"/>
  <c r="J1382" i="11" s="1"/>
  <c r="I2182" i="11"/>
  <c r="J2182" i="11" s="1"/>
  <c r="I1678" i="11"/>
  <c r="J1678" i="11" s="1"/>
  <c r="I1566" i="11"/>
  <c r="J1566" i="11" s="1"/>
  <c r="I2124" i="11"/>
  <c r="I1416" i="11"/>
  <c r="J1416" i="11" s="1"/>
  <c r="I14" i="11"/>
  <c r="J14" i="11" s="1"/>
  <c r="I683" i="11"/>
  <c r="I909" i="11"/>
  <c r="J909" i="11" s="1"/>
  <c r="I2461" i="11"/>
  <c r="J2461" i="11" s="1"/>
  <c r="I2038" i="11"/>
  <c r="J2038" i="11" s="1"/>
  <c r="I1777" i="11"/>
  <c r="J1777" i="11" s="1"/>
  <c r="I1405" i="11"/>
  <c r="J1405" i="11" s="1"/>
  <c r="I1027" i="11"/>
  <c r="J1027" i="11" s="1"/>
  <c r="I1861" i="11"/>
  <c r="I1740" i="11"/>
  <c r="J1740" i="11" s="1"/>
  <c r="I2269" i="11"/>
  <c r="J2269" i="11" s="1"/>
  <c r="I1126" i="11"/>
  <c r="J1126" i="11" s="1"/>
  <c r="I1730" i="11"/>
  <c r="I1684" i="11"/>
  <c r="J1684" i="11" s="1"/>
  <c r="I16" i="11"/>
  <c r="I2000" i="11"/>
  <c r="J2000" i="11" s="1"/>
  <c r="I136" i="11"/>
  <c r="J136" i="11" s="1"/>
  <c r="I359" i="11"/>
  <c r="J359" i="11" s="1"/>
  <c r="I1810" i="11"/>
  <c r="I1812" i="11"/>
  <c r="J1812" i="11" s="1"/>
  <c r="I2401" i="11"/>
  <c r="J2401" i="11" s="1"/>
  <c r="I2226" i="11"/>
  <c r="J2226" i="11" s="1"/>
  <c r="I2126" i="11"/>
  <c r="J2126" i="11" s="1"/>
  <c r="I1690" i="11"/>
  <c r="I1461" i="11"/>
  <c r="J1461" i="11" s="1"/>
  <c r="I1597" i="11"/>
  <c r="J1597" i="11" s="1"/>
  <c r="I1575" i="11"/>
  <c r="J1575" i="11" s="1"/>
  <c r="I1709" i="11"/>
  <c r="I2399" i="11"/>
  <c r="J2399" i="11" s="1"/>
  <c r="I979" i="11"/>
  <c r="J979" i="11" s="1"/>
  <c r="I2201" i="11"/>
  <c r="J2201" i="11" s="1"/>
  <c r="I521" i="11"/>
  <c r="J521" i="11" s="1"/>
  <c r="I2018" i="11"/>
  <c r="J2018" i="11" s="1"/>
  <c r="I1826" i="11"/>
  <c r="J1826" i="11" s="1"/>
  <c r="I1738" i="11"/>
  <c r="I1638" i="11"/>
  <c r="J1638" i="11" s="1"/>
  <c r="I1258" i="11"/>
  <c r="J1258" i="11" s="1"/>
  <c r="I1036" i="11"/>
  <c r="I2184" i="11"/>
  <c r="J2184" i="11" s="1"/>
  <c r="I1932" i="11"/>
  <c r="J1932" i="11" s="1"/>
  <c r="I1748" i="11"/>
  <c r="J1748" i="11" s="1"/>
  <c r="I1037" i="11"/>
  <c r="I1528" i="11"/>
  <c r="J1528" i="11" s="1"/>
  <c r="I1021" i="11"/>
  <c r="J1021" i="11" s="1"/>
  <c r="I482" i="11"/>
  <c r="J482" i="11" s="1"/>
  <c r="I467" i="11"/>
  <c r="J467" i="11" s="1"/>
  <c r="I110" i="11"/>
  <c r="J110" i="11" s="1"/>
  <c r="I7" i="11"/>
  <c r="J7" i="11" s="1"/>
  <c r="I1440" i="11"/>
  <c r="I1184" i="11"/>
  <c r="J1184" i="11" s="1"/>
  <c r="I1441" i="11"/>
  <c r="J1441" i="11" s="1"/>
  <c r="I1071" i="11"/>
  <c r="J1071" i="11" s="1"/>
  <c r="I1533" i="11"/>
  <c r="J1533" i="11" s="1"/>
  <c r="I1604" i="11"/>
  <c r="J1604" i="11" s="1"/>
  <c r="I1234" i="11"/>
  <c r="J1234" i="11" s="1"/>
  <c r="I1940" i="11"/>
  <c r="I441" i="11"/>
  <c r="J441" i="11" s="1"/>
  <c r="I1509" i="11"/>
  <c r="I66" i="11"/>
  <c r="J66" i="11" s="1"/>
  <c r="I2238" i="11"/>
  <c r="J2238" i="11" s="1"/>
  <c r="I1942" i="11"/>
  <c r="J1942" i="11" s="1"/>
  <c r="I1750" i="11"/>
  <c r="I1458" i="11"/>
  <c r="I1066" i="11"/>
  <c r="J1066" i="11" s="1"/>
  <c r="I2208" i="11"/>
  <c r="J2208" i="11" s="1"/>
  <c r="I2144" i="11"/>
  <c r="J2144" i="11" s="1"/>
  <c r="I1948" i="11"/>
  <c r="J1948" i="11" s="1"/>
  <c r="I1585" i="11"/>
  <c r="J1585" i="11" s="1"/>
  <c r="I603" i="11"/>
  <c r="J603" i="11" s="1"/>
  <c r="I509" i="11"/>
  <c r="I1250" i="11"/>
  <c r="I2244" i="11"/>
  <c r="J2244" i="11" s="1"/>
  <c r="I1908" i="11"/>
  <c r="I4" i="11"/>
  <c r="J4" i="11" s="1"/>
  <c r="I643" i="11"/>
  <c r="J643" i="11" s="1"/>
  <c r="I1166" i="11"/>
  <c r="J1166" i="11" s="1"/>
  <c r="I2104" i="11"/>
  <c r="I1618" i="11"/>
  <c r="J1618" i="11" s="1"/>
  <c r="I1545" i="11"/>
  <c r="J1545" i="11" s="1"/>
  <c r="I1571" i="11"/>
  <c r="I2281" i="11"/>
  <c r="J2281" i="11" s="1"/>
  <c r="I1578" i="11"/>
  <c r="I25" i="11"/>
  <c r="J25" i="11" s="1"/>
  <c r="I1168" i="11"/>
  <c r="J1168" i="11" s="1"/>
  <c r="I55" i="11"/>
  <c r="J55" i="11" s="1"/>
  <c r="I1893" i="11"/>
  <c r="J1893" i="11" s="1"/>
  <c r="I1502" i="11"/>
  <c r="J1502" i="11" s="1"/>
  <c r="I2470" i="11"/>
  <c r="J2470" i="11" s="1"/>
  <c r="I1945" i="11"/>
  <c r="I2393" i="11"/>
  <c r="J2393" i="11" s="1"/>
  <c r="I1930" i="11"/>
  <c r="J1930" i="11" s="1"/>
  <c r="I1130" i="11"/>
  <c r="J1130" i="11" s="1"/>
  <c r="I144" i="11"/>
  <c r="J144" i="11" s="1"/>
  <c r="I2106" i="11"/>
  <c r="I1330" i="11"/>
  <c r="I106" i="11"/>
  <c r="J106" i="11" s="1"/>
  <c r="I1370" i="11"/>
  <c r="J1370" i="11" s="1"/>
  <c r="I132" i="11"/>
  <c r="J132" i="11" s="1"/>
  <c r="I513" i="11"/>
  <c r="J513" i="11" s="1"/>
  <c r="I1417" i="11"/>
  <c r="I1640" i="11"/>
  <c r="J1640" i="11" s="1"/>
  <c r="I1054" i="11"/>
  <c r="J1054" i="11" s="1"/>
  <c r="I1524" i="11"/>
  <c r="I2452" i="11"/>
  <c r="J2452" i="11" s="1"/>
  <c r="I2026" i="11"/>
  <c r="J2026" i="11" s="1"/>
  <c r="I2403" i="11"/>
  <c r="J2403" i="11" s="1"/>
  <c r="I1537" i="11"/>
  <c r="J1537" i="11" s="1"/>
  <c r="I1518" i="11"/>
  <c r="I2308" i="11"/>
  <c r="J2308" i="11" s="1"/>
  <c r="I1700" i="11"/>
  <c r="J1700" i="11" s="1"/>
  <c r="I1924" i="11"/>
  <c r="J1924" i="11" s="1"/>
  <c r="I597" i="11"/>
  <c r="J597" i="11" s="1"/>
  <c r="I956" i="11"/>
  <c r="J956" i="11" s="1"/>
  <c r="I1882" i="11"/>
  <c r="J1882" i="11" s="1"/>
  <c r="I734" i="11"/>
  <c r="J734" i="11" s="1"/>
  <c r="I2282" i="11"/>
  <c r="J2282" i="11" s="1"/>
  <c r="I575" i="11"/>
  <c r="J575" i="11" s="1"/>
  <c r="I1494" i="11"/>
  <c r="J1494" i="11" s="1"/>
  <c r="I1725" i="11"/>
  <c r="J1725" i="11" s="1"/>
  <c r="I1598" i="11"/>
  <c r="I1034" i="11"/>
  <c r="J1034" i="11" s="1"/>
  <c r="I2116" i="11"/>
  <c r="J2116" i="11" s="1"/>
  <c r="I13" i="11"/>
  <c r="J13" i="11" s="1"/>
  <c r="I2266" i="11"/>
  <c r="I1424" i="11"/>
  <c r="J1424" i="11" s="1"/>
  <c r="I827" i="11"/>
  <c r="J827" i="11" s="1"/>
  <c r="I2410" i="11"/>
  <c r="J2410" i="11" s="1"/>
  <c r="I2200" i="11"/>
  <c r="J2200" i="11" s="1"/>
  <c r="I1320" i="11"/>
  <c r="J1320" i="11" s="1"/>
  <c r="I456" i="11"/>
  <c r="J456" i="11" s="1"/>
  <c r="I1520" i="11"/>
  <c r="I1512" i="11"/>
  <c r="I1456" i="11"/>
  <c r="J1456" i="11" s="1"/>
  <c r="I2338" i="11"/>
  <c r="J2338" i="11" s="1"/>
  <c r="I1084" i="11"/>
  <c r="J1084" i="11" s="1"/>
  <c r="I1722" i="11"/>
  <c r="I2412" i="11"/>
  <c r="J2412" i="11" s="1"/>
  <c r="I1914" i="11"/>
  <c r="I1786" i="11"/>
  <c r="J1786" i="11" s="1"/>
  <c r="I1430" i="11"/>
  <c r="I1039" i="11"/>
  <c r="I2028" i="11"/>
  <c r="J2028" i="11" s="1"/>
  <c r="I1724" i="11"/>
  <c r="I1831" i="11"/>
  <c r="J1831" i="11" s="1"/>
  <c r="I1915" i="11"/>
  <c r="J1915" i="11" s="1"/>
  <c r="I1727" i="11"/>
  <c r="I760" i="11"/>
  <c r="J760" i="11" s="1"/>
  <c r="I492" i="11"/>
  <c r="J492" i="11" s="1"/>
  <c r="I1377" i="11"/>
  <c r="I819" i="11"/>
  <c r="J819" i="11" s="1"/>
  <c r="I246" i="11"/>
  <c r="J246" i="11" s="1"/>
  <c r="I2466" i="11"/>
  <c r="J2466" i="11" s="1"/>
  <c r="I1553" i="11"/>
  <c r="J1553" i="11" s="1"/>
  <c r="I1273" i="11"/>
  <c r="J1273" i="11" s="1"/>
  <c r="I970" i="11"/>
  <c r="J970" i="11" s="1"/>
  <c r="I109" i="11"/>
  <c r="J109" i="11" s="1"/>
  <c r="I2129" i="11"/>
  <c r="J2129" i="11" s="1"/>
  <c r="I1293" i="11"/>
  <c r="J1293" i="11" s="1"/>
  <c r="I1315" i="11"/>
  <c r="J1315" i="11" s="1"/>
  <c r="I1411" i="11"/>
  <c r="J1411" i="11" s="1"/>
  <c r="I1183" i="11"/>
  <c r="J1183" i="11" s="1"/>
  <c r="I1515" i="11"/>
  <c r="J1515" i="11" s="1"/>
  <c r="I2284" i="11"/>
  <c r="J2284" i="11" s="1"/>
  <c r="I1846" i="11"/>
  <c r="J1846" i="11" s="1"/>
  <c r="I1122" i="11"/>
  <c r="J1122" i="11" s="1"/>
  <c r="I1637" i="11"/>
  <c r="J1637" i="11" s="1"/>
  <c r="I2252" i="11"/>
  <c r="J2252" i="11" s="1"/>
  <c r="I1900" i="11"/>
  <c r="J1900" i="11" s="1"/>
  <c r="I1580" i="11"/>
  <c r="I1436" i="11"/>
  <c r="J1436" i="11" s="1"/>
  <c r="I1003" i="11"/>
  <c r="J1003" i="11" s="1"/>
  <c r="I663" i="11"/>
  <c r="J663" i="11" s="1"/>
  <c r="I493" i="11"/>
  <c r="J493" i="11" s="1"/>
  <c r="I258" i="11"/>
  <c r="J258" i="11" s="1"/>
  <c r="I435" i="11"/>
  <c r="J435" i="11" s="1"/>
  <c r="I338" i="11"/>
  <c r="J338" i="11" s="1"/>
  <c r="I118" i="11"/>
  <c r="J118" i="11" s="1"/>
  <c r="I120" i="11"/>
  <c r="J120" i="11" s="1"/>
  <c r="I404" i="11"/>
  <c r="J404" i="11" s="1"/>
  <c r="I1879" i="11"/>
  <c r="I1269" i="11"/>
  <c r="J1269" i="11" s="1"/>
  <c r="I938" i="11"/>
  <c r="J938" i="11" s="1"/>
  <c r="I1415" i="11"/>
  <c r="J1415" i="11" s="1"/>
  <c r="I778" i="11"/>
  <c r="J778" i="11" s="1"/>
  <c r="I864" i="11"/>
  <c r="J864" i="11" s="1"/>
  <c r="I389" i="11"/>
  <c r="J389" i="11" s="1"/>
  <c r="I141" i="11"/>
  <c r="I1892" i="11"/>
  <c r="J1892" i="11" s="1"/>
  <c r="I1092" i="11"/>
  <c r="J1092" i="11" s="1"/>
  <c r="I403" i="11"/>
  <c r="J403" i="11" s="1"/>
  <c r="I2199" i="11"/>
  <c r="J2199" i="11" s="1"/>
  <c r="I1983" i="11"/>
  <c r="J1983" i="11" s="1"/>
  <c r="I1679" i="11"/>
  <c r="I1596" i="11"/>
  <c r="J1596" i="11" s="1"/>
  <c r="I700" i="11"/>
  <c r="J700" i="11" s="1"/>
  <c r="I620" i="11"/>
  <c r="J620" i="11" s="1"/>
  <c r="I2328" i="11"/>
  <c r="J2328" i="11" s="1"/>
  <c r="I2139" i="11"/>
  <c r="J2139" i="11" s="1"/>
  <c r="I1987" i="11"/>
  <c r="J1987" i="11" s="1"/>
  <c r="I1683" i="11"/>
  <c r="I1949" i="11"/>
  <c r="I1393" i="11"/>
  <c r="J1393" i="11" s="1"/>
  <c r="I974" i="11"/>
  <c r="J974" i="11" s="1"/>
  <c r="I813" i="11"/>
  <c r="J813" i="11" s="1"/>
  <c r="I2209" i="11"/>
  <c r="J2209" i="11" s="1"/>
  <c r="I634" i="11"/>
  <c r="J634" i="11" s="1"/>
  <c r="I1483" i="11"/>
  <c r="I2275" i="11"/>
  <c r="J2275" i="11" s="1"/>
  <c r="I2127" i="11"/>
  <c r="J2127" i="11" s="1"/>
  <c r="I1947" i="11"/>
  <c r="J1947" i="11" s="1"/>
  <c r="I1671" i="11"/>
  <c r="J1671" i="11" s="1"/>
  <c r="I448" i="11"/>
  <c r="J448" i="11" s="1"/>
  <c r="I204" i="11"/>
  <c r="J204" i="11" s="1"/>
  <c r="I2320" i="11"/>
  <c r="I1959" i="11"/>
  <c r="J1959" i="11" s="1"/>
  <c r="I1675" i="11"/>
  <c r="J1675" i="11" s="1"/>
  <c r="I686" i="11"/>
  <c r="J686" i="11" s="1"/>
  <c r="I2137" i="11"/>
  <c r="I1569" i="11"/>
  <c r="J1569" i="11" s="1"/>
  <c r="I1257" i="11"/>
  <c r="J1257" i="11" s="1"/>
  <c r="I2277" i="11"/>
  <c r="J2277" i="11" s="1"/>
  <c r="I1606" i="11"/>
  <c r="J1606" i="11" s="1"/>
  <c r="I1579" i="11"/>
  <c r="J1579" i="11" s="1"/>
  <c r="I1259" i="11"/>
  <c r="J1259" i="11" s="1"/>
  <c r="I2053" i="11"/>
  <c r="J2053" i="11" s="1"/>
  <c r="I856" i="11"/>
  <c r="J856" i="11" s="1"/>
  <c r="I1561" i="11"/>
  <c r="I1158" i="11"/>
  <c r="J1158" i="11" s="1"/>
  <c r="I2318" i="11"/>
  <c r="J2318" i="11" s="1"/>
  <c r="I1890" i="11"/>
  <c r="J1890" i="11" s="1"/>
  <c r="I1386" i="11"/>
  <c r="J1386" i="11" s="1"/>
  <c r="I1920" i="11"/>
  <c r="J1920" i="11" s="1"/>
  <c r="I1728" i="11"/>
  <c r="J1728" i="11" s="1"/>
  <c r="I1464" i="11"/>
  <c r="J1464" i="11" s="1"/>
  <c r="I847" i="11"/>
  <c r="J847" i="11" s="1"/>
  <c r="I1875" i="11"/>
  <c r="J1875" i="11" s="1"/>
  <c r="I1731" i="11"/>
  <c r="J1731" i="11" s="1"/>
  <c r="I2319" i="11"/>
  <c r="J2319" i="11" s="1"/>
  <c r="I1735" i="11"/>
  <c r="J1735" i="11" s="1"/>
  <c r="I468" i="11"/>
  <c r="J468" i="11" s="1"/>
  <c r="I1495" i="11"/>
  <c r="J1495" i="11" s="1"/>
  <c r="I1367" i="11"/>
  <c r="J1367" i="11" s="1"/>
  <c r="I1083" i="11"/>
  <c r="J1083" i="11" s="1"/>
  <c r="I1285" i="11"/>
  <c r="J1285" i="11" s="1"/>
  <c r="I2185" i="11"/>
  <c r="J2185" i="11" s="1"/>
  <c r="I1732" i="11"/>
  <c r="J1732" i="11" s="1"/>
  <c r="I1124" i="11"/>
  <c r="J1124" i="11" s="1"/>
  <c r="I427" i="11"/>
  <c r="J427" i="11" s="1"/>
  <c r="I385" i="11"/>
  <c r="J385" i="11" s="1"/>
  <c r="I1905" i="11"/>
  <c r="J1905" i="11" s="1"/>
  <c r="I129" i="11"/>
  <c r="J129" i="11" s="1"/>
  <c r="I1745" i="11"/>
  <c r="J1745" i="11" s="1"/>
  <c r="I27" i="11"/>
  <c r="J27" i="11" s="1"/>
  <c r="I296" i="11"/>
  <c r="J296" i="11" s="1"/>
  <c r="I523" i="11"/>
  <c r="J523" i="11" s="1"/>
  <c r="I550" i="11"/>
  <c r="J550" i="11" s="1"/>
  <c r="I300" i="11"/>
  <c r="J300" i="11" s="1"/>
  <c r="I1503" i="11"/>
  <c r="J1503" i="11" s="1"/>
  <c r="I1453" i="11"/>
  <c r="I2117" i="11"/>
  <c r="J2117" i="11" s="1"/>
  <c r="I2425" i="11"/>
  <c r="J2425" i="11" s="1"/>
  <c r="I1482" i="11"/>
  <c r="J1482" i="11" s="1"/>
  <c r="I1406" i="11"/>
  <c r="J1406" i="11" s="1"/>
  <c r="I1672" i="11"/>
  <c r="J1672" i="11" s="1"/>
  <c r="I1408" i="11"/>
  <c r="J1408" i="11" s="1"/>
  <c r="I1614" i="11"/>
  <c r="J1614" i="11" s="1"/>
  <c r="I2439" i="11"/>
  <c r="J2439" i="11" s="1"/>
  <c r="I2101" i="11"/>
  <c r="J2101" i="11" s="1"/>
  <c r="I143" i="11"/>
  <c r="J143" i="11" s="1"/>
  <c r="I411" i="11"/>
  <c r="J411" i="11" s="1"/>
  <c r="I1954" i="11"/>
  <c r="J1954" i="11" s="1"/>
  <c r="I1427" i="11"/>
  <c r="J1427" i="11" s="1"/>
  <c r="I1394" i="11"/>
  <c r="J1394" i="11" s="1"/>
  <c r="I779" i="11"/>
  <c r="J779" i="11" s="1"/>
  <c r="I830" i="11"/>
  <c r="J830" i="11" s="1"/>
  <c r="I2451" i="11"/>
  <c r="J2451" i="11" s="1"/>
  <c r="I2358" i="11"/>
  <c r="J2358" i="11" s="1"/>
  <c r="I2098" i="11"/>
  <c r="J2098" i="11" s="1"/>
  <c r="I1442" i="11"/>
  <c r="J1442" i="11" s="1"/>
  <c r="I1491" i="11"/>
  <c r="J1491" i="11" s="1"/>
  <c r="I1613" i="11"/>
  <c r="J1613" i="11" s="1"/>
  <c r="I1623" i="11"/>
  <c r="J1623" i="11" s="1"/>
  <c r="I2138" i="11"/>
  <c r="J2138" i="11" s="1"/>
  <c r="I1986" i="11"/>
  <c r="J1986" i="11" s="1"/>
  <c r="I1710" i="11"/>
  <c r="J1710" i="11" s="1"/>
  <c r="I1697" i="11"/>
  <c r="J1697" i="11" s="1"/>
  <c r="I2128" i="11"/>
  <c r="J2128" i="11" s="1"/>
  <c r="I1696" i="11"/>
  <c r="J1696" i="11" s="1"/>
  <c r="I1480" i="11"/>
  <c r="J1480" i="11" s="1"/>
  <c r="I277" i="11"/>
  <c r="J277" i="11" s="1"/>
  <c r="I257" i="11"/>
  <c r="J257" i="11" s="1"/>
  <c r="I94" i="11"/>
  <c r="J94" i="11" s="1"/>
  <c r="I424" i="11"/>
  <c r="J424" i="11" s="1"/>
  <c r="I507" i="11"/>
  <c r="J507" i="11" s="1"/>
  <c r="I1029" i="11"/>
  <c r="J1029" i="11" s="1"/>
  <c r="I1570" i="11"/>
  <c r="I1014" i="11"/>
  <c r="J1014" i="11" s="1"/>
  <c r="I142" i="11"/>
  <c r="I1531" i="11"/>
  <c r="J1531" i="11" s="1"/>
  <c r="I225" i="11"/>
  <c r="J225" i="11" s="1"/>
  <c r="I1922" i="11"/>
  <c r="J1922" i="11" s="1"/>
  <c r="I444" i="11"/>
  <c r="I897" i="11"/>
  <c r="J897" i="11" s="1"/>
  <c r="I2136" i="11"/>
  <c r="J2136" i="11" s="1"/>
  <c r="I843" i="11"/>
  <c r="J843" i="11" s="1"/>
  <c r="I1845" i="11"/>
  <c r="J1845" i="11" s="1"/>
  <c r="I1864" i="11"/>
  <c r="I203" i="11"/>
  <c r="J203" i="11" s="1"/>
  <c r="I2368" i="11"/>
  <c r="J2368" i="11" s="1"/>
  <c r="I564" i="11"/>
  <c r="I2094" i="11"/>
  <c r="J2094" i="11" s="1"/>
  <c r="I1817" i="11"/>
  <c r="J1817" i="11" s="1"/>
  <c r="I1818" i="11"/>
  <c r="J1818" i="11" s="1"/>
  <c r="I169" i="11"/>
  <c r="J169" i="11" s="1"/>
  <c r="I1870" i="11"/>
  <c r="J1870" i="11" s="1"/>
  <c r="I837" i="11"/>
  <c r="J837" i="11" s="1"/>
  <c r="I134" i="11"/>
  <c r="J134" i="11" s="1"/>
  <c r="I854" i="11"/>
  <c r="J854" i="11" s="1"/>
  <c r="I1560" i="11"/>
  <c r="J1560" i="11" s="1"/>
  <c r="I2045" i="11"/>
  <c r="J2045" i="11" s="1"/>
  <c r="I2168" i="11"/>
  <c r="J2168" i="11" s="1"/>
  <c r="I739" i="11"/>
  <c r="J739" i="11" s="1"/>
  <c r="I1926" i="11"/>
  <c r="I1170" i="11"/>
  <c r="J1170" i="11" s="1"/>
  <c r="I520" i="11"/>
  <c r="J520" i="11" s="1"/>
  <c r="I1172" i="11"/>
  <c r="J1172" i="11" s="1"/>
  <c r="I1749" i="11"/>
  <c r="J1749" i="11" s="1"/>
  <c r="I1758" i="11"/>
  <c r="J1758" i="11" s="1"/>
  <c r="I2476" i="11"/>
  <c r="J2476" i="11" s="1"/>
  <c r="I2216" i="11"/>
  <c r="J2216" i="11" s="1"/>
  <c r="I2436" i="11"/>
  <c r="J2436" i="11" s="1"/>
  <c r="I1118" i="11"/>
  <c r="J1118" i="11" s="1"/>
  <c r="I719" i="11"/>
  <c r="J719" i="11" s="1"/>
  <c r="I1666" i="11"/>
  <c r="I1802" i="11"/>
  <c r="J1802" i="11" s="1"/>
  <c r="I1040" i="11"/>
  <c r="I1392" i="11"/>
  <c r="J1392" i="11" s="1"/>
  <c r="I43" i="11"/>
  <c r="J43" i="11" s="1"/>
  <c r="I1600" i="11"/>
  <c r="J1600" i="11" s="1"/>
  <c r="I1883" i="11"/>
  <c r="I283" i="11"/>
  <c r="J283" i="11" s="1"/>
  <c r="I2375" i="11"/>
  <c r="J2375" i="11" s="1"/>
  <c r="I1891" i="11"/>
  <c r="I1105" i="11"/>
  <c r="J1105" i="11" s="1"/>
  <c r="I442" i="11"/>
  <c r="I2398" i="11"/>
  <c r="J2398" i="11" s="1"/>
  <c r="I1357" i="11"/>
  <c r="J1357" i="11" s="1"/>
  <c r="I1141" i="11"/>
  <c r="J1141" i="11" s="1"/>
  <c r="I2359" i="11"/>
  <c r="J2359" i="11" s="1"/>
  <c r="I1165" i="11"/>
  <c r="J1165" i="11" s="1"/>
  <c r="I1379" i="11"/>
  <c r="I174" i="11"/>
  <c r="J174" i="11" s="1"/>
  <c r="I693" i="11"/>
  <c r="I2462" i="11"/>
  <c r="J2462" i="11" s="1"/>
  <c r="I1493" i="11"/>
  <c r="J1493" i="11" s="1"/>
  <c r="I2157" i="11"/>
  <c r="J2157" i="11" s="1"/>
  <c r="I2006" i="11"/>
  <c r="J2006" i="11" s="1"/>
  <c r="I1042" i="11"/>
  <c r="I1852" i="11"/>
  <c r="J1852" i="11" s="1"/>
  <c r="I1484" i="11"/>
  <c r="I939" i="11"/>
  <c r="J939" i="11" s="1"/>
  <c r="I377" i="11"/>
  <c r="J377" i="11" s="1"/>
  <c r="I361" i="11"/>
  <c r="J361" i="11" s="1"/>
  <c r="I154" i="11"/>
  <c r="J154" i="11" s="1"/>
  <c r="I88" i="11"/>
  <c r="J88" i="11" s="1"/>
  <c r="I978" i="11"/>
  <c r="J978" i="11" s="1"/>
  <c r="I1385" i="11"/>
  <c r="J1385" i="11" s="1"/>
  <c r="I1511" i="11"/>
  <c r="J1511" i="11" s="1"/>
  <c r="I805" i="11"/>
  <c r="J805" i="11" s="1"/>
  <c r="I369" i="11"/>
  <c r="J369" i="11" s="1"/>
  <c r="I133" i="11"/>
  <c r="I2311" i="11"/>
  <c r="I1971" i="11"/>
  <c r="J1971" i="11" s="1"/>
  <c r="I684" i="11"/>
  <c r="I2203" i="11"/>
  <c r="J2203" i="11" s="1"/>
  <c r="I2043" i="11"/>
  <c r="J2043" i="11" s="1"/>
  <c r="I1667" i="11"/>
  <c r="J1667" i="11" s="1"/>
  <c r="I2309" i="11"/>
  <c r="I1521" i="11"/>
  <c r="I1253" i="11"/>
  <c r="I966" i="11"/>
  <c r="J966" i="11" s="1"/>
  <c r="I2411" i="11"/>
  <c r="J2411" i="11" s="1"/>
  <c r="I2459" i="11"/>
  <c r="J2459" i="11" s="1"/>
  <c r="I1841" i="11"/>
  <c r="J1841" i="11" s="1"/>
  <c r="I153" i="11"/>
  <c r="J153" i="11" s="1"/>
  <c r="I2259" i="11"/>
  <c r="J2259" i="11" s="1"/>
  <c r="I2011" i="11"/>
  <c r="J2011" i="11" s="1"/>
  <c r="I1759" i="11"/>
  <c r="I644" i="11"/>
  <c r="I432" i="11"/>
  <c r="J432" i="11" s="1"/>
  <c r="I56" i="11"/>
  <c r="J56" i="11" s="1"/>
  <c r="I1939" i="11"/>
  <c r="J1939" i="11" s="1"/>
  <c r="I2121" i="11"/>
  <c r="I1249" i="11"/>
  <c r="I1006" i="11"/>
  <c r="I2357" i="11"/>
  <c r="J2357" i="11" s="1"/>
  <c r="I1581" i="11"/>
  <c r="I1535" i="11"/>
  <c r="I626" i="11"/>
  <c r="I2432" i="11"/>
  <c r="J2432" i="11" s="1"/>
  <c r="I1645" i="11"/>
  <c r="J1645" i="11" s="1"/>
  <c r="I1769" i="11"/>
  <c r="J1769" i="11" s="1"/>
  <c r="I1534" i="11"/>
  <c r="I2034" i="11"/>
  <c r="J2034" i="11" s="1"/>
  <c r="I1591" i="11"/>
  <c r="J1591" i="11" s="1"/>
  <c r="I1885" i="11"/>
  <c r="I811" i="11"/>
  <c r="J811" i="11" s="1"/>
  <c r="I1904" i="11"/>
  <c r="J1904" i="11" s="1"/>
  <c r="I891" i="11"/>
  <c r="I558" i="11"/>
  <c r="J558" i="11" s="1"/>
  <c r="I975" i="11"/>
  <c r="J975" i="11" s="1"/>
  <c r="I332" i="11"/>
  <c r="J332" i="11" s="1"/>
  <c r="I390" i="11"/>
  <c r="J390" i="11" s="1"/>
  <c r="I1859" i="11"/>
  <c r="J1859" i="11" s="1"/>
  <c r="I1715" i="11"/>
  <c r="J1715" i="11" s="1"/>
  <c r="I1719" i="11"/>
  <c r="I1097" i="11"/>
  <c r="J1097" i="11" s="1"/>
  <c r="I2446" i="11"/>
  <c r="J2446" i="11" s="1"/>
  <c r="I2349" i="11"/>
  <c r="J2349" i="11" s="1"/>
  <c r="I289" i="11"/>
  <c r="J289" i="11" s="1"/>
  <c r="I1150" i="11"/>
  <c r="J1150" i="11" s="1"/>
  <c r="I429" i="11"/>
  <c r="J429" i="11" s="1"/>
  <c r="I1881" i="11"/>
  <c r="I1573" i="11"/>
  <c r="I443" i="11"/>
  <c r="J443" i="11" s="1"/>
  <c r="I73" i="11"/>
  <c r="J73" i="11" s="1"/>
  <c r="I2060" i="11"/>
  <c r="J2060" i="11" s="1"/>
  <c r="I1653" i="11"/>
  <c r="J1653" i="11" s="1"/>
  <c r="I1789" i="11"/>
  <c r="I1850" i="11"/>
  <c r="I1792" i="11"/>
  <c r="J1792" i="11" s="1"/>
  <c r="I1380" i="11"/>
  <c r="I1526" i="11"/>
  <c r="I1592" i="11"/>
  <c r="J1592" i="11" s="1"/>
  <c r="I901" i="11"/>
  <c r="J901" i="11" s="1"/>
  <c r="I1088" i="11"/>
  <c r="J1088" i="11" s="1"/>
  <c r="I1074" i="11"/>
  <c r="J1074" i="11" s="1"/>
  <c r="I1630" i="11"/>
  <c r="J1630" i="11" s="1"/>
  <c r="I1446" i="11"/>
  <c r="J1446" i="11" s="1"/>
  <c r="I1562" i="11"/>
  <c r="I1848" i="11"/>
  <c r="I1256" i="11"/>
  <c r="J1256" i="11" s="1"/>
  <c r="I2455" i="11"/>
  <c r="J2455" i="11" s="1"/>
  <c r="I823" i="11"/>
  <c r="J823" i="11" s="1"/>
  <c r="I2001" i="11"/>
  <c r="J2001" i="11" s="1"/>
  <c r="I1961" i="11"/>
  <c r="I402" i="11"/>
  <c r="J402" i="11" s="1"/>
  <c r="I1778" i="11"/>
  <c r="I1466" i="11"/>
  <c r="I1390" i="11"/>
  <c r="J1390" i="11" s="1"/>
  <c r="I2100" i="11"/>
  <c r="I1788" i="11"/>
  <c r="J1788" i="11" s="1"/>
  <c r="I1624" i="11"/>
  <c r="I1584" i="11"/>
  <c r="J1584" i="11" s="1"/>
  <c r="I1444" i="11"/>
  <c r="I707" i="11"/>
  <c r="J707" i="11" s="1"/>
  <c r="I687" i="11"/>
  <c r="I529" i="11"/>
  <c r="J529" i="11" s="1"/>
  <c r="I147" i="11"/>
  <c r="J147" i="11" s="1"/>
  <c r="I784" i="11"/>
  <c r="J784" i="11" s="1"/>
  <c r="I1332" i="11"/>
  <c r="J1332" i="11" s="1"/>
  <c r="I546" i="11"/>
  <c r="J546" i="11" s="1"/>
  <c r="I342" i="11"/>
  <c r="J342" i="11" s="1"/>
  <c r="I50" i="11"/>
  <c r="J50" i="11" s="1"/>
  <c r="I1035" i="11"/>
  <c r="J1035" i="11" s="1"/>
  <c r="I1025" i="11"/>
  <c r="J1025" i="11" s="1"/>
  <c r="I1702" i="11"/>
  <c r="J1702" i="11" s="1"/>
  <c r="I1514" i="11"/>
  <c r="I950" i="11"/>
  <c r="J950" i="11" s="1"/>
  <c r="I1616" i="11"/>
  <c r="I1498" i="11"/>
  <c r="J1498" i="11" s="1"/>
  <c r="I873" i="11"/>
  <c r="J873" i="11" s="1"/>
  <c r="I1414" i="11"/>
  <c r="J1414" i="11" s="1"/>
  <c r="I1162" i="11"/>
  <c r="I1685" i="11"/>
  <c r="J1685" i="11" s="1"/>
  <c r="I2122" i="11"/>
  <c r="I1902" i="11"/>
  <c r="J1902" i="11" s="1"/>
  <c r="I1658" i="11"/>
  <c r="I1282" i="11"/>
  <c r="J1282" i="11" s="1"/>
  <c r="I1510" i="11"/>
  <c r="I990" i="11"/>
  <c r="J990" i="11" s="1"/>
  <c r="I2180" i="11"/>
  <c r="J2180" i="11" s="1"/>
  <c r="I2080" i="11"/>
  <c r="J2080" i="11" s="1"/>
  <c r="I1660" i="11"/>
  <c r="I1472" i="11"/>
  <c r="J1472" i="11" s="1"/>
  <c r="I352" i="11"/>
  <c r="J352" i="11" s="1"/>
  <c r="I1554" i="11"/>
  <c r="J1554" i="11" s="1"/>
  <c r="I1958" i="11"/>
  <c r="I1780" i="11"/>
  <c r="J1780" i="11" s="1"/>
  <c r="I1013" i="11"/>
  <c r="J1013" i="11" s="1"/>
  <c r="I1776" i="11"/>
  <c r="J1776" i="11" s="1"/>
  <c r="I1976" i="11"/>
  <c r="I1629" i="11"/>
  <c r="J1629" i="11" s="1"/>
  <c r="I1957" i="11"/>
  <c r="I1331" i="11"/>
  <c r="J1331" i="11" s="1"/>
  <c r="I1641" i="11"/>
  <c r="I1714" i="11"/>
  <c r="J1714" i="11" s="1"/>
  <c r="I622" i="11"/>
  <c r="J622" i="11" s="1"/>
  <c r="I2442" i="11"/>
  <c r="J2442" i="11" s="1"/>
  <c r="I2261" i="11"/>
  <c r="J2261" i="11" s="1"/>
  <c r="I1550" i="11"/>
  <c r="J1550" i="11" s="1"/>
  <c r="I2062" i="11"/>
  <c r="J2062" i="11" s="1"/>
  <c r="I1742" i="11"/>
  <c r="J1742" i="11" s="1"/>
  <c r="I1542" i="11"/>
  <c r="I2056" i="11"/>
  <c r="J2056" i="11" s="1"/>
  <c r="I53" i="11"/>
  <c r="J53" i="11" s="1"/>
  <c r="I1770" i="11"/>
  <c r="J1770" i="11" s="1"/>
  <c r="I545" i="11"/>
  <c r="J545" i="11" s="1"/>
  <c r="I1830" i="11"/>
  <c r="J1830" i="11" s="1"/>
  <c r="I12" i="11"/>
  <c r="I1774" i="11"/>
  <c r="J1774" i="11" s="1"/>
  <c r="I1952" i="11"/>
  <c r="I1396" i="11"/>
  <c r="J1396" i="11" s="1"/>
  <c r="I2409" i="11"/>
  <c r="I1335" i="11"/>
  <c r="J1335" i="11" s="1"/>
  <c r="I1854" i="11"/>
  <c r="I1428" i="11"/>
  <c r="J1428" i="11" s="1"/>
  <c r="I22" i="11"/>
  <c r="I995" i="11"/>
  <c r="J995" i="11" s="1"/>
  <c r="I1546" i="11"/>
  <c r="I1832" i="11"/>
  <c r="J1832" i="11" s="1"/>
  <c r="I1318" i="11"/>
  <c r="I1508" i="11"/>
  <c r="I159" i="11"/>
  <c r="J159" i="11" s="1"/>
  <c r="I1412" i="11"/>
  <c r="J1412" i="11" s="1"/>
  <c r="I1536" i="11"/>
  <c r="I876" i="11"/>
  <c r="J876" i="11" s="1"/>
  <c r="I1894" i="11"/>
  <c r="J1894" i="11" s="1"/>
  <c r="I457" i="11"/>
  <c r="J457" i="11" s="1"/>
  <c r="I2004" i="11"/>
  <c r="J2004" i="11" s="1"/>
  <c r="I927" i="11"/>
  <c r="J927" i="11" s="1"/>
  <c r="I2120" i="11"/>
  <c r="I158" i="11"/>
  <c r="J158" i="11" s="1"/>
  <c r="I1764" i="11"/>
  <c r="J1764" i="11" s="1"/>
  <c r="I905" i="11"/>
  <c r="J905" i="11" s="1"/>
  <c r="I1605" i="11"/>
  <c r="I1572" i="11"/>
  <c r="J1572" i="11" s="1"/>
  <c r="I1232" i="11"/>
  <c r="J1232" i="11" s="1"/>
  <c r="I1918" i="11"/>
  <c r="J1918" i="11" s="1"/>
  <c r="I2447" i="11"/>
  <c r="J2447" i="11" s="1"/>
  <c r="I1454" i="11"/>
  <c r="J1454" i="11" s="1"/>
  <c r="I2362" i="11"/>
  <c r="J2362" i="11" s="1"/>
  <c r="I1998" i="11"/>
  <c r="J1998" i="11" s="1"/>
  <c r="I2081" i="11"/>
  <c r="J2081" i="11" s="1"/>
  <c r="I2008" i="11"/>
  <c r="J2008" i="11" s="1"/>
  <c r="I1314" i="11"/>
  <c r="J1314" i="11" s="1"/>
  <c r="I2020" i="11"/>
  <c r="J2020" i="11" s="1"/>
  <c r="I1838" i="11"/>
  <c r="I907" i="11"/>
  <c r="J907" i="11" s="1"/>
  <c r="I2072" i="11"/>
  <c r="J2072" i="11" s="1"/>
  <c r="I1642" i="11"/>
  <c r="I2218" i="11"/>
  <c r="J2218" i="11" s="1"/>
  <c r="I2460" i="11"/>
  <c r="J2460" i="11" s="1"/>
  <c r="I1312" i="11"/>
  <c r="J1312" i="11" s="1"/>
  <c r="I1248" i="11"/>
  <c r="J1248" i="11" s="1"/>
  <c r="I1192" i="11"/>
  <c r="I1460" i="11"/>
  <c r="J1460" i="11" s="1"/>
  <c r="I1590" i="11"/>
  <c r="J1590" i="11" s="1"/>
  <c r="I1868" i="11"/>
  <c r="J1868" i="11" s="1"/>
  <c r="I1656" i="11"/>
  <c r="I1950" i="11"/>
  <c r="J1950" i="11" s="1"/>
  <c r="I1649" i="11"/>
  <c r="J1649" i="11" s="1"/>
  <c r="K38" i="11"/>
  <c r="K2356" i="11"/>
  <c r="K1052" i="11"/>
  <c r="K504" i="11"/>
  <c r="F419" i="7"/>
  <c r="F417" i="7"/>
  <c r="F416" i="7"/>
  <c r="F415" i="7"/>
  <c r="F431" i="7"/>
  <c r="G431" i="7" s="1"/>
  <c r="F430" i="7"/>
  <c r="G430" i="7" s="1"/>
  <c r="F429" i="7"/>
  <c r="G429" i="7" s="1"/>
  <c r="F428" i="7"/>
  <c r="G428" i="7" s="1"/>
  <c r="F427" i="7"/>
  <c r="G427" i="7" s="1"/>
  <c r="F437" i="7"/>
  <c r="G437" i="7" s="1"/>
  <c r="I437" i="7" s="1"/>
  <c r="F436" i="7"/>
  <c r="G436" i="7" s="1"/>
  <c r="I436" i="7" s="1"/>
  <c r="F435" i="7"/>
  <c r="G435" i="7" s="1"/>
  <c r="I435" i="7" s="1"/>
  <c r="F434" i="7"/>
  <c r="G434" i="7" s="1"/>
  <c r="I434" i="7" s="1"/>
  <c r="F433" i="7"/>
  <c r="G433" i="7" s="1"/>
  <c r="I433" i="7" s="1"/>
  <c r="F463" i="7"/>
  <c r="G463" i="7" s="1"/>
  <c r="F462" i="7"/>
  <c r="G462" i="7" s="1"/>
  <c r="F461" i="7"/>
  <c r="G461" i="7" s="1"/>
  <c r="F460" i="7"/>
  <c r="G460" i="7" s="1"/>
  <c r="F459" i="7"/>
  <c r="G459" i="7" s="1"/>
  <c r="F326" i="7"/>
  <c r="G326" i="7" s="1"/>
  <c r="I326" i="7" s="1"/>
  <c r="F325" i="7"/>
  <c r="G325" i="7" s="1"/>
  <c r="I325" i="7" s="1"/>
  <c r="F324" i="7"/>
  <c r="G324" i="7" s="1"/>
  <c r="I324" i="7" s="1"/>
  <c r="F323" i="7"/>
  <c r="G323" i="7" s="1"/>
  <c r="I323" i="7" s="1"/>
  <c r="F321" i="7"/>
  <c r="G321" i="7" s="1"/>
  <c r="I321" i="7" s="1"/>
  <c r="F320" i="7"/>
  <c r="G320" i="7" s="1"/>
  <c r="I320" i="7" s="1"/>
  <c r="F319" i="7"/>
  <c r="G319" i="7" s="1"/>
  <c r="I319" i="7" s="1"/>
  <c r="F318" i="7"/>
  <c r="G318" i="7" s="1"/>
  <c r="I318" i="7" s="1"/>
  <c r="F583" i="7"/>
  <c r="G583" i="7" s="1"/>
  <c r="I583" i="7" s="1"/>
  <c r="F582" i="7"/>
  <c r="G582" i="7" s="1"/>
  <c r="I582" i="7" s="1"/>
  <c r="F581" i="7"/>
  <c r="G581" i="7" s="1"/>
  <c r="I581" i="7" s="1"/>
  <c r="F580" i="7"/>
  <c r="G580" i="7" s="1"/>
  <c r="I580" i="7" s="1"/>
  <c r="F579" i="7"/>
  <c r="G579" i="7" s="1"/>
  <c r="I579" i="7" s="1"/>
  <c r="F577" i="7"/>
  <c r="G577" i="7" s="1"/>
  <c r="I577" i="7" s="1"/>
  <c r="F576" i="7"/>
  <c r="G576" i="7" s="1"/>
  <c r="I576" i="7" s="1"/>
  <c r="F575" i="7"/>
  <c r="G575" i="7" s="1"/>
  <c r="I575" i="7" s="1"/>
  <c r="F574" i="7"/>
  <c r="G574" i="7" s="1"/>
  <c r="I574" i="7" s="1"/>
  <c r="F573" i="7"/>
  <c r="G573" i="7" s="1"/>
  <c r="I573" i="7" s="1"/>
  <c r="F571" i="7"/>
  <c r="G571" i="7" s="1"/>
  <c r="I571" i="7" s="1"/>
  <c r="F570" i="7"/>
  <c r="G570" i="7" s="1"/>
  <c r="I570" i="7" s="1"/>
  <c r="F569" i="7"/>
  <c r="G569" i="7" s="1"/>
  <c r="I569" i="7" s="1"/>
  <c r="F568" i="7"/>
  <c r="G568" i="7" s="1"/>
  <c r="I568" i="7" s="1"/>
  <c r="F567" i="7"/>
  <c r="G567" i="7" s="1"/>
  <c r="I567" i="7" s="1"/>
  <c r="F565" i="7"/>
  <c r="G565" i="7" s="1"/>
  <c r="I565" i="7" s="1"/>
  <c r="F564" i="7"/>
  <c r="G564" i="7" s="1"/>
  <c r="I564" i="7" s="1"/>
  <c r="F563" i="7"/>
  <c r="G563" i="7" s="1"/>
  <c r="I563" i="7" s="1"/>
  <c r="F562" i="7"/>
  <c r="G562" i="7" s="1"/>
  <c r="I562" i="7" s="1"/>
  <c r="F561" i="7"/>
  <c r="G561" i="7" s="1"/>
  <c r="I561" i="7" s="1"/>
  <c r="F541" i="7"/>
  <c r="G541" i="7" s="1"/>
  <c r="F540" i="7"/>
  <c r="G540" i="7" s="1"/>
  <c r="F539" i="7"/>
  <c r="G539" i="7" s="1"/>
  <c r="F538" i="7"/>
  <c r="G538" i="7" s="1"/>
  <c r="F537" i="7"/>
  <c r="G537" i="7" s="1"/>
  <c r="F535" i="7"/>
  <c r="G535" i="7" s="1"/>
  <c r="I535" i="7" s="1"/>
  <c r="F534" i="7"/>
  <c r="G534" i="7" s="1"/>
  <c r="I534" i="7" s="1"/>
  <c r="F533" i="7"/>
  <c r="G533" i="7" s="1"/>
  <c r="I533" i="7" s="1"/>
  <c r="F532" i="7"/>
  <c r="G532" i="7" s="1"/>
  <c r="I532" i="7" s="1"/>
  <c r="F531" i="7"/>
  <c r="G531" i="7" s="1"/>
  <c r="I531" i="7" s="1"/>
  <c r="F529" i="7"/>
  <c r="G529" i="7" s="1"/>
  <c r="I529" i="7" s="1"/>
  <c r="F528" i="7"/>
  <c r="G528" i="7" s="1"/>
  <c r="I528" i="7" s="1"/>
  <c r="F527" i="7"/>
  <c r="G527" i="7" s="1"/>
  <c r="I527" i="7" s="1"/>
  <c r="F526" i="7"/>
  <c r="G526" i="7" s="1"/>
  <c r="I526" i="7" s="1"/>
  <c r="F525" i="7"/>
  <c r="G525" i="7" s="1"/>
  <c r="I525" i="7" s="1"/>
  <c r="F524" i="7"/>
  <c r="G524" i="7" s="1"/>
  <c r="I524" i="7" s="1"/>
  <c r="F523" i="7"/>
  <c r="G523" i="7" s="1"/>
  <c r="I523" i="7" s="1"/>
  <c r="F521" i="7"/>
  <c r="G521" i="7" s="1"/>
  <c r="F520" i="7"/>
  <c r="G520" i="7" s="1"/>
  <c r="F519" i="7"/>
  <c r="G519" i="7" s="1"/>
  <c r="F518" i="7"/>
  <c r="G518" i="7" s="1"/>
  <c r="F517" i="7"/>
  <c r="G517" i="7" s="1"/>
  <c r="F515" i="7"/>
  <c r="G515" i="7" s="1"/>
  <c r="F514" i="7"/>
  <c r="G514" i="7" s="1"/>
  <c r="F513" i="7"/>
  <c r="G513" i="7" s="1"/>
  <c r="F512" i="7"/>
  <c r="G512" i="7" s="1"/>
  <c r="F511" i="7"/>
  <c r="G511" i="7" s="1"/>
  <c r="F497" i="7"/>
  <c r="G497" i="7" s="1"/>
  <c r="I497" i="7" s="1"/>
  <c r="F496" i="7"/>
  <c r="G496" i="7" s="1"/>
  <c r="I496" i="7" s="1"/>
  <c r="F495" i="7"/>
  <c r="G495" i="7" s="1"/>
  <c r="I495" i="7" s="1"/>
  <c r="F494" i="7"/>
  <c r="G494" i="7" s="1"/>
  <c r="I494" i="7" s="1"/>
  <c r="F493" i="7"/>
  <c r="G493" i="7" s="1"/>
  <c r="I493" i="7" s="1"/>
  <c r="F491" i="7"/>
  <c r="G491" i="7" s="1"/>
  <c r="I491" i="7" s="1"/>
  <c r="F490" i="7"/>
  <c r="G490" i="7" s="1"/>
  <c r="I490" i="7" s="1"/>
  <c r="F489" i="7"/>
  <c r="G489" i="7" s="1"/>
  <c r="I489" i="7" s="1"/>
  <c r="F488" i="7"/>
  <c r="G488" i="7" s="1"/>
  <c r="I488" i="7" s="1"/>
  <c r="F487" i="7"/>
  <c r="G487" i="7" s="1"/>
  <c r="I487" i="7" s="1"/>
  <c r="F485" i="7"/>
  <c r="G485" i="7" s="1"/>
  <c r="F484" i="7"/>
  <c r="G484" i="7" s="1"/>
  <c r="F483" i="7"/>
  <c r="G483" i="7" s="1"/>
  <c r="F482" i="7"/>
  <c r="G482" i="7" s="1"/>
  <c r="F481" i="7"/>
  <c r="G481" i="7" s="1"/>
  <c r="F480" i="7"/>
  <c r="G480" i="7" s="1"/>
  <c r="F479" i="7"/>
  <c r="G479" i="7" s="1"/>
  <c r="F477" i="7"/>
  <c r="G477" i="7" s="1"/>
  <c r="F476" i="7"/>
  <c r="G476" i="7" s="1"/>
  <c r="F475" i="7"/>
  <c r="G475" i="7" s="1"/>
  <c r="F474" i="7"/>
  <c r="G474" i="7" s="1"/>
  <c r="F473" i="7"/>
  <c r="G473" i="7" s="1"/>
  <c r="F472" i="7"/>
  <c r="G472" i="7" s="1"/>
  <c r="F471" i="7"/>
  <c r="G471" i="7" s="1"/>
  <c r="F469" i="7"/>
  <c r="G469" i="7" s="1"/>
  <c r="I469" i="7" s="1"/>
  <c r="F468" i="7"/>
  <c r="G468" i="7" s="1"/>
  <c r="I468" i="7" s="1"/>
  <c r="F467" i="7"/>
  <c r="G467" i="7" s="1"/>
  <c r="I467" i="7" s="1"/>
  <c r="F466" i="7"/>
  <c r="G466" i="7" s="1"/>
  <c r="I466" i="7" s="1"/>
  <c r="F465" i="7"/>
  <c r="G465" i="7" s="1"/>
  <c r="I465" i="7" s="1"/>
  <c r="F457" i="7"/>
  <c r="G457" i="7" s="1"/>
  <c r="I457" i="7" s="1"/>
  <c r="F456" i="7"/>
  <c r="G456" i="7" s="1"/>
  <c r="I456" i="7" s="1"/>
  <c r="F455" i="7"/>
  <c r="G455" i="7" s="1"/>
  <c r="I455" i="7" s="1"/>
  <c r="F454" i="7"/>
  <c r="G454" i="7" s="1"/>
  <c r="I454" i="7" s="1"/>
  <c r="F453" i="7"/>
  <c r="G453" i="7" s="1"/>
  <c r="I453" i="7" s="1"/>
  <c r="F450" i="7"/>
  <c r="G450" i="7" s="1"/>
  <c r="I450" i="7" s="1"/>
  <c r="F451" i="7"/>
  <c r="G451" i="7" s="1"/>
  <c r="I451" i="7" s="1"/>
  <c r="F449" i="7"/>
  <c r="G449" i="7" s="1"/>
  <c r="I449" i="7" s="1"/>
  <c r="F425" i="7"/>
  <c r="I425" i="7" s="1"/>
  <c r="F424" i="7"/>
  <c r="I424" i="7" s="1"/>
  <c r="F423" i="7"/>
  <c r="I423" i="7" s="1"/>
  <c r="F422" i="7"/>
  <c r="G422" i="7" s="1"/>
  <c r="F421" i="7"/>
  <c r="G421" i="7" s="1"/>
  <c r="F413" i="7"/>
  <c r="I413" i="7" s="1"/>
  <c r="F412" i="7"/>
  <c r="I412" i="7" s="1"/>
  <c r="F411" i="7"/>
  <c r="I411" i="7" s="1"/>
  <c r="F410" i="7"/>
  <c r="F409" i="7"/>
  <c r="I409" i="7" s="1"/>
  <c r="F407" i="7"/>
  <c r="F406" i="7"/>
  <c r="F405" i="7"/>
  <c r="F404" i="7"/>
  <c r="F403" i="7"/>
  <c r="F401" i="7"/>
  <c r="G401" i="7" s="1"/>
  <c r="F400" i="7"/>
  <c r="G400" i="7" s="1"/>
  <c r="F399" i="7"/>
  <c r="I399" i="7" s="1"/>
  <c r="F398" i="7"/>
  <c r="I398" i="7" s="1"/>
  <c r="F397" i="7"/>
  <c r="G397" i="7" s="1"/>
  <c r="F395" i="7"/>
  <c r="I395" i="7" s="1"/>
  <c r="F394" i="7"/>
  <c r="I394" i="7" s="1"/>
  <c r="F393" i="7"/>
  <c r="G393" i="7" s="1"/>
  <c r="F392" i="7"/>
  <c r="I392" i="7" s="1"/>
  <c r="F391" i="7"/>
  <c r="I391" i="7" s="1"/>
  <c r="F389" i="7"/>
  <c r="I389" i="7" s="1"/>
  <c r="F388" i="7"/>
  <c r="I388" i="7" s="1"/>
  <c r="F387" i="7"/>
  <c r="I387" i="7" s="1"/>
  <c r="F386" i="7"/>
  <c r="I386" i="7" s="1"/>
  <c r="F385" i="7"/>
  <c r="G385" i="7" s="1"/>
  <c r="F383" i="7"/>
  <c r="G383" i="7" s="1"/>
  <c r="F382" i="7"/>
  <c r="G382" i="7" s="1"/>
  <c r="F381" i="7"/>
  <c r="G381" i="7" s="1"/>
  <c r="F380" i="7"/>
  <c r="G380" i="7" s="1"/>
  <c r="F379" i="7"/>
  <c r="G379" i="7" s="1"/>
  <c r="F377" i="7"/>
  <c r="G377" i="7" s="1"/>
  <c r="F376" i="7"/>
  <c r="G376" i="7" s="1"/>
  <c r="F375" i="7"/>
  <c r="G375" i="7" s="1"/>
  <c r="F374" i="7"/>
  <c r="G374" i="7" s="1"/>
  <c r="F373" i="7"/>
  <c r="G373" i="7" s="1"/>
  <c r="F371" i="7"/>
  <c r="G371" i="7" s="1"/>
  <c r="F370" i="7"/>
  <c r="G370" i="7" s="1"/>
  <c r="F369" i="7"/>
  <c r="G369" i="7" s="1"/>
  <c r="F368" i="7"/>
  <c r="G368" i="7" s="1"/>
  <c r="F367" i="7"/>
  <c r="G367" i="7" s="1"/>
  <c r="F365" i="7"/>
  <c r="G365" i="7" s="1"/>
  <c r="F364" i="7"/>
  <c r="G364" i="7" s="1"/>
  <c r="F363" i="7"/>
  <c r="G363" i="7" s="1"/>
  <c r="F362" i="7"/>
  <c r="G362" i="7" s="1"/>
  <c r="F361" i="7"/>
  <c r="G361" i="7" s="1"/>
  <c r="F359" i="7"/>
  <c r="G359" i="7" s="1"/>
  <c r="F358" i="7"/>
  <c r="G358" i="7" s="1"/>
  <c r="F357" i="7"/>
  <c r="G357" i="7" s="1"/>
  <c r="F356" i="7"/>
  <c r="G356" i="7" s="1"/>
  <c r="F355" i="7"/>
  <c r="G355" i="7" s="1"/>
  <c r="F353" i="7"/>
  <c r="G353" i="7" s="1"/>
  <c r="F352" i="7"/>
  <c r="G352" i="7" s="1"/>
  <c r="F351" i="7"/>
  <c r="G351" i="7" s="1"/>
  <c r="F350" i="7"/>
  <c r="G350" i="7" s="1"/>
  <c r="F349" i="7"/>
  <c r="G349" i="7" s="1"/>
  <c r="F344" i="7"/>
  <c r="G344" i="7" s="1"/>
  <c r="F343" i="7"/>
  <c r="G343" i="7" s="1"/>
  <c r="F347" i="7"/>
  <c r="G347" i="7" s="1"/>
  <c r="F346" i="7"/>
  <c r="G346" i="7" s="1"/>
  <c r="F345" i="7"/>
  <c r="G345" i="7" s="1"/>
  <c r="F316" i="7"/>
  <c r="G316" i="7" s="1"/>
  <c r="F315" i="7"/>
  <c r="G315" i="7" s="1"/>
  <c r="F314" i="7"/>
  <c r="G314" i="7" s="1"/>
  <c r="F313" i="7"/>
  <c r="G313" i="7" s="1"/>
  <c r="F311" i="7"/>
  <c r="G311" i="7" s="1"/>
  <c r="F310" i="7"/>
  <c r="G310" i="7" s="1"/>
  <c r="F308" i="7"/>
  <c r="G308" i="7" s="1"/>
  <c r="F307" i="7"/>
  <c r="G307" i="7" s="1"/>
  <c r="F306" i="7"/>
  <c r="G306" i="7" s="1"/>
  <c r="F305" i="7"/>
  <c r="G305" i="7" s="1"/>
  <c r="F303" i="7"/>
  <c r="G303" i="7" s="1"/>
  <c r="F302" i="7"/>
  <c r="G302" i="7" s="1"/>
  <c r="F301" i="7"/>
  <c r="G301" i="7" s="1"/>
  <c r="F300" i="7"/>
  <c r="G300" i="7" s="1"/>
  <c r="F298" i="7"/>
  <c r="G298" i="7" s="1"/>
  <c r="F297" i="7"/>
  <c r="G297" i="7" s="1"/>
  <c r="F296" i="7"/>
  <c r="G296" i="7" s="1"/>
  <c r="F295" i="7"/>
  <c r="G295" i="7" s="1"/>
  <c r="F293" i="7"/>
  <c r="G293" i="7" s="1"/>
  <c r="F292" i="7"/>
  <c r="G292" i="7" s="1"/>
  <c r="F291" i="7"/>
  <c r="G291" i="7" s="1"/>
  <c r="F290" i="7"/>
  <c r="G290" i="7" s="1"/>
  <c r="F288" i="7"/>
  <c r="G288" i="7" s="1"/>
  <c r="I288" i="7" s="1"/>
  <c r="F287" i="7"/>
  <c r="G287" i="7" s="1"/>
  <c r="I287" i="7" s="1"/>
  <c r="F286" i="7"/>
  <c r="G286" i="7" s="1"/>
  <c r="I286" i="7" s="1"/>
  <c r="F285" i="7"/>
  <c r="G285" i="7" s="1"/>
  <c r="I285" i="7" s="1"/>
  <c r="F283" i="7"/>
  <c r="G283" i="7" s="1"/>
  <c r="I283" i="7" s="1"/>
  <c r="F282" i="7"/>
  <c r="G282" i="7" s="1"/>
  <c r="I282" i="7" s="1"/>
  <c r="F281" i="7"/>
  <c r="G281" i="7" s="1"/>
  <c r="I281" i="7" s="1"/>
  <c r="F280" i="7"/>
  <c r="G280" i="7" s="1"/>
  <c r="I280" i="7" s="1"/>
  <c r="F277" i="7"/>
  <c r="G277" i="7" s="1"/>
  <c r="I277" i="7" s="1"/>
  <c r="F276" i="7"/>
  <c r="G276" i="7" s="1"/>
  <c r="I276" i="7" s="1"/>
  <c r="F275" i="7"/>
  <c r="G275" i="7" s="1"/>
  <c r="I275" i="7" s="1"/>
  <c r="F274" i="7"/>
  <c r="G274" i="7" s="1"/>
  <c r="I274" i="7" s="1"/>
  <c r="F278" i="7"/>
  <c r="G278" i="7" s="1"/>
  <c r="I278" i="7" s="1"/>
  <c r="F273" i="7"/>
  <c r="G273" i="7" s="1"/>
  <c r="I273" i="7" s="1"/>
  <c r="F272" i="7"/>
  <c r="G272" i="7" s="1"/>
  <c r="I272" i="7" s="1"/>
  <c r="F270" i="7"/>
  <c r="G270" i="7" s="1"/>
  <c r="I270" i="7" s="1"/>
  <c r="F269" i="7"/>
  <c r="G269" i="7" s="1"/>
  <c r="I269" i="7" s="1"/>
  <c r="F268" i="7"/>
  <c r="G268" i="7" s="1"/>
  <c r="I268" i="7" s="1"/>
  <c r="F267" i="7"/>
  <c r="G267" i="7" s="1"/>
  <c r="I267" i="7" s="1"/>
  <c r="F265" i="7"/>
  <c r="G265" i="7" s="1"/>
  <c r="I265" i="7" s="1"/>
  <c r="F264" i="7"/>
  <c r="G264" i="7" s="1"/>
  <c r="I264" i="7" s="1"/>
  <c r="F263" i="7"/>
  <c r="G263" i="7" s="1"/>
  <c r="I263" i="7" s="1"/>
  <c r="F262" i="7"/>
  <c r="G262" i="7" s="1"/>
  <c r="I262" i="7" s="1"/>
  <c r="F260" i="7"/>
  <c r="G260" i="7" s="1"/>
  <c r="I260" i="7" s="1"/>
  <c r="F259" i="7"/>
  <c r="G259" i="7" s="1"/>
  <c r="I259" i="7" s="1"/>
  <c r="F258" i="7"/>
  <c r="G258" i="7" s="1"/>
  <c r="I258" i="7" s="1"/>
  <c r="F257" i="7"/>
  <c r="G257" i="7" s="1"/>
  <c r="I257" i="7" s="1"/>
  <c r="F255" i="7"/>
  <c r="G255" i="7" s="1"/>
  <c r="F254" i="7"/>
  <c r="G254" i="7" s="1"/>
  <c r="F253" i="7"/>
  <c r="G253" i="7" s="1"/>
  <c r="F252" i="7"/>
  <c r="G252" i="7" s="1"/>
  <c r="F250" i="7"/>
  <c r="G250" i="7" s="1"/>
  <c r="F249" i="7"/>
  <c r="G249" i="7" s="1"/>
  <c r="F248" i="7"/>
  <c r="G248" i="7" s="1"/>
  <c r="F247" i="7"/>
  <c r="G247" i="7" s="1"/>
  <c r="F245" i="7"/>
  <c r="G245" i="7" s="1"/>
  <c r="F244" i="7"/>
  <c r="G244" i="7" s="1"/>
  <c r="F243" i="7"/>
  <c r="G243" i="7" s="1"/>
  <c r="F242" i="7"/>
  <c r="G242" i="7" s="1"/>
  <c r="F238" i="7"/>
  <c r="G238" i="7" s="1"/>
  <c r="I238" i="7" s="1"/>
  <c r="F239" i="7"/>
  <c r="G239" i="7" s="1"/>
  <c r="I239" i="7" s="1"/>
  <c r="F240" i="7"/>
  <c r="G240" i="7" s="1"/>
  <c r="I240" i="7" s="1"/>
  <c r="F237" i="7"/>
  <c r="G237" i="7" s="1"/>
  <c r="I237" i="7" s="1"/>
  <c r="F235" i="7"/>
  <c r="G235" i="7" s="1"/>
  <c r="F234" i="7"/>
  <c r="G234" i="7" s="1"/>
  <c r="F233" i="7"/>
  <c r="G233" i="7" s="1"/>
  <c r="F232" i="7"/>
  <c r="G232" i="7" s="1"/>
  <c r="F230" i="7"/>
  <c r="G230" i="7" s="1"/>
  <c r="I230" i="7" s="1"/>
  <c r="F229" i="7"/>
  <c r="G229" i="7" s="1"/>
  <c r="I229" i="7" s="1"/>
  <c r="F228" i="7"/>
  <c r="G228" i="7" s="1"/>
  <c r="I228" i="7" s="1"/>
  <c r="F227" i="7"/>
  <c r="G227" i="7" s="1"/>
  <c r="I227" i="7" s="1"/>
  <c r="F223" i="7"/>
  <c r="G223" i="7" s="1"/>
  <c r="I223" i="7" s="1"/>
  <c r="F224" i="7"/>
  <c r="G224" i="7" s="1"/>
  <c r="I224" i="7" s="1"/>
  <c r="F225" i="7"/>
  <c r="G225" i="7" s="1"/>
  <c r="I225" i="7" s="1"/>
  <c r="F222" i="7"/>
  <c r="G222" i="7" s="1"/>
  <c r="I222" i="7" s="1"/>
  <c r="F220" i="7"/>
  <c r="F219" i="7"/>
  <c r="F217" i="7"/>
  <c r="G217" i="7" s="1"/>
  <c r="F216" i="7"/>
  <c r="G216" i="7" s="1"/>
  <c r="F215" i="7"/>
  <c r="G215" i="7" s="1"/>
  <c r="F214" i="7"/>
  <c r="G214" i="7" s="1"/>
  <c r="F212" i="7"/>
  <c r="G212" i="7" s="1"/>
  <c r="F211" i="7"/>
  <c r="G211" i="7" s="1"/>
  <c r="F210" i="7"/>
  <c r="G210" i="7" s="1"/>
  <c r="F209" i="7"/>
  <c r="G209" i="7" s="1"/>
  <c r="F207" i="7"/>
  <c r="G207" i="7" s="1"/>
  <c r="F206" i="7"/>
  <c r="G206" i="7" s="1"/>
  <c r="F205" i="7"/>
  <c r="G205" i="7" s="1"/>
  <c r="F204" i="7"/>
  <c r="G204" i="7" s="1"/>
  <c r="F200" i="7"/>
  <c r="G200" i="7" s="1"/>
  <c r="I200" i="7" s="1"/>
  <c r="F201" i="7"/>
  <c r="G201" i="7" s="1"/>
  <c r="I201" i="7" s="1"/>
  <c r="F202" i="7"/>
  <c r="G202" i="7" s="1"/>
  <c r="I202" i="7" s="1"/>
  <c r="F199" i="7"/>
  <c r="G199" i="7" s="1"/>
  <c r="I199" i="7" s="1"/>
  <c r="F193" i="7"/>
  <c r="G193" i="7" s="1"/>
  <c r="I193" i="7" s="1"/>
  <c r="F194" i="7"/>
  <c r="G194" i="7" s="1"/>
  <c r="I194" i="7" s="1"/>
  <c r="F195" i="7"/>
  <c r="G195" i="7" s="1"/>
  <c r="I195" i="7" s="1"/>
  <c r="F196" i="7"/>
  <c r="G196" i="7" s="1"/>
  <c r="I196" i="7" s="1"/>
  <c r="F197" i="7"/>
  <c r="G197" i="7" s="1"/>
  <c r="I197" i="7" s="1"/>
  <c r="F192" i="7"/>
  <c r="G192" i="7" s="1"/>
  <c r="I192" i="7" s="1"/>
  <c r="F190" i="7"/>
  <c r="G190" i="7" s="1"/>
  <c r="I190" i="7" s="1"/>
  <c r="F189" i="7"/>
  <c r="G189" i="7" s="1"/>
  <c r="I189" i="7" s="1"/>
  <c r="F188" i="7"/>
  <c r="G188" i="7" s="1"/>
  <c r="I188" i="7" s="1"/>
  <c r="F187" i="7"/>
  <c r="G187" i="7" s="1"/>
  <c r="I187" i="7" s="1"/>
  <c r="F183" i="7"/>
  <c r="G183" i="7" s="1"/>
  <c r="I183" i="7" s="1"/>
  <c r="F184" i="7"/>
  <c r="G184" i="7" s="1"/>
  <c r="I184" i="7" s="1"/>
  <c r="F185" i="7"/>
  <c r="G185" i="7" s="1"/>
  <c r="I185" i="7" s="1"/>
  <c r="F182" i="7"/>
  <c r="G182" i="7" s="1"/>
  <c r="I182" i="7" s="1"/>
  <c r="F178" i="7"/>
  <c r="G178" i="7" s="1"/>
  <c r="I178" i="7" s="1"/>
  <c r="F179" i="7"/>
  <c r="G179" i="7" s="1"/>
  <c r="I179" i="7" s="1"/>
  <c r="F180" i="7"/>
  <c r="G180" i="7" s="1"/>
  <c r="I180" i="7" s="1"/>
  <c r="F177" i="7"/>
  <c r="G177" i="7" s="1"/>
  <c r="I177" i="7" s="1"/>
  <c r="F175" i="7"/>
  <c r="G175" i="7" s="1"/>
  <c r="I175" i="7" s="1"/>
  <c r="F174" i="7"/>
  <c r="G174" i="7" s="1"/>
  <c r="I174" i="7" s="1"/>
  <c r="F173" i="7"/>
  <c r="G173" i="7" s="1"/>
  <c r="I173" i="7" s="1"/>
  <c r="F172" i="7"/>
  <c r="G172" i="7" s="1"/>
  <c r="I172" i="7" s="1"/>
  <c r="F170" i="7"/>
  <c r="G170" i="7" s="1"/>
  <c r="F169" i="7"/>
  <c r="G169" i="7" s="1"/>
  <c r="F167" i="7"/>
  <c r="G167" i="7" s="1"/>
  <c r="I167" i="7" s="1"/>
  <c r="F166" i="7"/>
  <c r="G166" i="7" s="1"/>
  <c r="I166" i="7" s="1"/>
  <c r="F165" i="7"/>
  <c r="G165" i="7" s="1"/>
  <c r="I165" i="7" s="1"/>
  <c r="F164" i="7"/>
  <c r="G164" i="7" s="1"/>
  <c r="I164" i="7" s="1"/>
  <c r="F162" i="7"/>
  <c r="G162" i="7" s="1"/>
  <c r="F161" i="7"/>
  <c r="G161" i="7" s="1"/>
  <c r="F160" i="7"/>
  <c r="G160" i="7" s="1"/>
  <c r="F159" i="7"/>
  <c r="G159" i="7" s="1"/>
  <c r="F157" i="7"/>
  <c r="G157" i="7" s="1"/>
  <c r="I157" i="7" s="1"/>
  <c r="F156" i="7"/>
  <c r="G156" i="7" s="1"/>
  <c r="I156" i="7" s="1"/>
  <c r="F155" i="7"/>
  <c r="G155" i="7" s="1"/>
  <c r="I155" i="7" s="1"/>
  <c r="F154" i="7"/>
  <c r="G154" i="7" s="1"/>
  <c r="I154" i="7" s="1"/>
  <c r="F152" i="7"/>
  <c r="G152" i="7" s="1"/>
  <c r="F151" i="7"/>
  <c r="G151" i="7" s="1"/>
  <c r="F150" i="7"/>
  <c r="G150" i="7" s="1"/>
  <c r="F149" i="7"/>
  <c r="G149" i="7" s="1"/>
  <c r="F147" i="7"/>
  <c r="G147" i="7" s="1"/>
  <c r="F146" i="7"/>
  <c r="G146" i="7" s="1"/>
  <c r="F145" i="7"/>
  <c r="G145" i="7" s="1"/>
  <c r="F144" i="7"/>
  <c r="G144" i="7" s="1"/>
  <c r="F143" i="7"/>
  <c r="G143" i="7" s="1"/>
  <c r="F141" i="7"/>
  <c r="G141" i="7" s="1"/>
  <c r="F140" i="7"/>
  <c r="G140" i="7" s="1"/>
  <c r="F139" i="7"/>
  <c r="G139" i="7" s="1"/>
  <c r="F138" i="7"/>
  <c r="G138" i="7" s="1"/>
  <c r="F136" i="7"/>
  <c r="G136" i="7" s="1"/>
  <c r="F135" i="7"/>
  <c r="G135" i="7" s="1"/>
  <c r="F134" i="7"/>
  <c r="G134" i="7" s="1"/>
  <c r="F133" i="7"/>
  <c r="G133" i="7" s="1"/>
  <c r="F131" i="7"/>
  <c r="G131" i="7" s="1"/>
  <c r="F130" i="7"/>
  <c r="G130" i="7" s="1"/>
  <c r="F129" i="7"/>
  <c r="G129" i="7" s="1"/>
  <c r="F128" i="7"/>
  <c r="G128" i="7" s="1"/>
  <c r="F126" i="7"/>
  <c r="G126" i="7" s="1"/>
  <c r="I126" i="7" s="1"/>
  <c r="F125" i="7"/>
  <c r="G125" i="7" s="1"/>
  <c r="I125" i="7" s="1"/>
  <c r="F124" i="7"/>
  <c r="G124" i="7" s="1"/>
  <c r="I124" i="7" s="1"/>
  <c r="F123" i="7"/>
  <c r="G123" i="7" s="1"/>
  <c r="I123" i="7" s="1"/>
  <c r="F121" i="7"/>
  <c r="G121" i="7" s="1"/>
  <c r="I121" i="7" s="1"/>
  <c r="F120" i="7"/>
  <c r="G120" i="7" s="1"/>
  <c r="I120" i="7" s="1"/>
  <c r="F119" i="7"/>
  <c r="G119" i="7" s="1"/>
  <c r="I119" i="7" s="1"/>
  <c r="F118" i="7"/>
  <c r="G118" i="7" s="1"/>
  <c r="I118" i="7" s="1"/>
  <c r="F116" i="7"/>
  <c r="G116" i="7" s="1"/>
  <c r="I116" i="7" s="1"/>
  <c r="F115" i="7"/>
  <c r="G115" i="7" s="1"/>
  <c r="I115" i="7" s="1"/>
  <c r="F114" i="7"/>
  <c r="G114" i="7" s="1"/>
  <c r="I114" i="7" s="1"/>
  <c r="F113" i="7"/>
  <c r="G113" i="7" s="1"/>
  <c r="I113" i="7" s="1"/>
  <c r="F111" i="7"/>
  <c r="G111" i="7" s="1"/>
  <c r="I111" i="7" s="1"/>
  <c r="F110" i="7"/>
  <c r="G110" i="7" s="1"/>
  <c r="I110" i="7" s="1"/>
  <c r="F109" i="7"/>
  <c r="G109" i="7" s="1"/>
  <c r="I109" i="7" s="1"/>
  <c r="F108" i="7"/>
  <c r="G108" i="7" s="1"/>
  <c r="I108" i="7" s="1"/>
  <c r="F106" i="7"/>
  <c r="G106" i="7" s="1"/>
  <c r="I106" i="7" s="1"/>
  <c r="F105" i="7"/>
  <c r="G105" i="7" s="1"/>
  <c r="I105" i="7" s="1"/>
  <c r="F104" i="7"/>
  <c r="G104" i="7" s="1"/>
  <c r="I104" i="7" s="1"/>
  <c r="F103" i="7"/>
  <c r="G103" i="7" s="1"/>
  <c r="I103" i="7" s="1"/>
  <c r="F101" i="7"/>
  <c r="G101" i="7" s="1"/>
  <c r="I101" i="7" s="1"/>
  <c r="F100" i="7"/>
  <c r="G100" i="7" s="1"/>
  <c r="I100" i="7" s="1"/>
  <c r="F99" i="7"/>
  <c r="G99" i="7" s="1"/>
  <c r="I99" i="7" s="1"/>
  <c r="F98" i="7"/>
  <c r="G98" i="7" s="1"/>
  <c r="I98" i="7" s="1"/>
  <c r="F97" i="7"/>
  <c r="G97" i="7" s="1"/>
  <c r="I97" i="7" s="1"/>
  <c r="F95" i="7"/>
  <c r="G95" i="7" s="1"/>
  <c r="F94" i="7"/>
  <c r="G94" i="7" s="1"/>
  <c r="F93" i="7"/>
  <c r="G93" i="7" s="1"/>
  <c r="F92" i="7"/>
  <c r="G92" i="7" s="1"/>
  <c r="F90" i="7"/>
  <c r="G90" i="7" s="1"/>
  <c r="I90" i="7" s="1"/>
  <c r="F89" i="7"/>
  <c r="G89" i="7" s="1"/>
  <c r="I89" i="7" s="1"/>
  <c r="F88" i="7"/>
  <c r="G88" i="7" s="1"/>
  <c r="I88" i="7" s="1"/>
  <c r="F87" i="7"/>
  <c r="G87" i="7" s="1"/>
  <c r="I87" i="7" s="1"/>
  <c r="F85" i="7"/>
  <c r="G85" i="7" s="1"/>
  <c r="I85" i="7" s="1"/>
  <c r="F84" i="7"/>
  <c r="G84" i="7" s="1"/>
  <c r="I84" i="7" s="1"/>
  <c r="F83" i="7"/>
  <c r="G83" i="7" s="1"/>
  <c r="I83" i="7" s="1"/>
  <c r="F82" i="7"/>
  <c r="G82" i="7" s="1"/>
  <c r="I82" i="7" s="1"/>
  <c r="F80" i="7"/>
  <c r="G80" i="7" s="1"/>
  <c r="F79" i="7"/>
  <c r="G79" i="7" s="1"/>
  <c r="F78" i="7"/>
  <c r="G78" i="7" s="1"/>
  <c r="F77" i="7"/>
  <c r="G77" i="7" s="1"/>
  <c r="F75" i="7"/>
  <c r="G75" i="7" s="1"/>
  <c r="F74" i="7"/>
  <c r="G74" i="7" s="1"/>
  <c r="F73" i="7"/>
  <c r="G73" i="7" s="1"/>
  <c r="F72" i="7"/>
  <c r="G72" i="7" s="1"/>
  <c r="F70" i="7"/>
  <c r="G70" i="7" s="1"/>
  <c r="F69" i="7"/>
  <c r="G69" i="7" s="1"/>
  <c r="F68" i="7"/>
  <c r="G68" i="7" s="1"/>
  <c r="F67" i="7"/>
  <c r="G67" i="7" s="1"/>
  <c r="F65" i="7"/>
  <c r="G65" i="7" s="1"/>
  <c r="F64" i="7"/>
  <c r="G64" i="7" s="1"/>
  <c r="F63" i="7"/>
  <c r="G63" i="7" s="1"/>
  <c r="F62" i="7"/>
  <c r="G62" i="7" s="1"/>
  <c r="F60" i="7"/>
  <c r="G60" i="7" s="1"/>
  <c r="F59" i="7"/>
  <c r="G59" i="7" s="1"/>
  <c r="F58" i="7"/>
  <c r="G58" i="7" s="1"/>
  <c r="F57" i="7"/>
  <c r="G57" i="7" s="1"/>
  <c r="F55" i="7"/>
  <c r="G55" i="7" s="1"/>
  <c r="F54" i="7"/>
  <c r="G54" i="7" s="1"/>
  <c r="F53" i="7"/>
  <c r="G53" i="7" s="1"/>
  <c r="F52" i="7"/>
  <c r="G52" i="7" s="1"/>
  <c r="F50" i="7"/>
  <c r="G50" i="7" s="1"/>
  <c r="I50" i="7" s="1"/>
  <c r="F49" i="7"/>
  <c r="G49" i="7" s="1"/>
  <c r="I49" i="7" s="1"/>
  <c r="F48" i="7"/>
  <c r="G48" i="7" s="1"/>
  <c r="I48" i="7" s="1"/>
  <c r="F47" i="7"/>
  <c r="G47" i="7" s="1"/>
  <c r="I47" i="7" s="1"/>
  <c r="F45" i="7"/>
  <c r="G45" i="7" s="1"/>
  <c r="I45" i="7" s="1"/>
  <c r="F44" i="7"/>
  <c r="G44" i="7" s="1"/>
  <c r="I44" i="7" s="1"/>
  <c r="F43" i="7"/>
  <c r="G43" i="7" s="1"/>
  <c r="I43" i="7" s="1"/>
  <c r="F42" i="7"/>
  <c r="G42" i="7" s="1"/>
  <c r="I42" i="7" s="1"/>
  <c r="F40" i="7"/>
  <c r="G40" i="7" s="1"/>
  <c r="I40" i="7" s="1"/>
  <c r="F39" i="7"/>
  <c r="G39" i="7" s="1"/>
  <c r="I39" i="7" s="1"/>
  <c r="F38" i="7"/>
  <c r="G38" i="7" s="1"/>
  <c r="I38" i="7" s="1"/>
  <c r="F37" i="7"/>
  <c r="G37" i="7" s="1"/>
  <c r="I37" i="7" s="1"/>
  <c r="F35" i="7"/>
  <c r="G35" i="7" s="1"/>
  <c r="I35" i="7" s="1"/>
  <c r="F34" i="7"/>
  <c r="G34" i="7" s="1"/>
  <c r="I34" i="7" s="1"/>
  <c r="F33" i="7"/>
  <c r="G33" i="7" s="1"/>
  <c r="I33" i="7" s="1"/>
  <c r="F32" i="7"/>
  <c r="G32" i="7" s="1"/>
  <c r="I32" i="7" s="1"/>
  <c r="F30" i="7"/>
  <c r="G30" i="7" s="1"/>
  <c r="I30" i="7" s="1"/>
  <c r="F29" i="7"/>
  <c r="G29" i="7" s="1"/>
  <c r="I29" i="7" s="1"/>
  <c r="F28" i="7"/>
  <c r="G28" i="7" s="1"/>
  <c r="I28" i="7" s="1"/>
  <c r="F27" i="7"/>
  <c r="G27" i="7" s="1"/>
  <c r="I27" i="7" s="1"/>
  <c r="F25" i="7"/>
  <c r="G25" i="7" s="1"/>
  <c r="F24" i="7"/>
  <c r="G24" i="7" s="1"/>
  <c r="F23" i="7"/>
  <c r="G23" i="7" s="1"/>
  <c r="F22" i="7"/>
  <c r="G22" i="7" s="1"/>
  <c r="F20" i="7"/>
  <c r="G20" i="7" s="1"/>
  <c r="F19" i="7"/>
  <c r="G19" i="7" s="1"/>
  <c r="F17" i="7"/>
  <c r="G17" i="7" s="1"/>
  <c r="F16" i="7"/>
  <c r="G16" i="7" s="1"/>
  <c r="F14" i="7"/>
  <c r="G14" i="7" s="1"/>
  <c r="F13" i="7"/>
  <c r="G13" i="7" s="1"/>
  <c r="F11" i="7"/>
  <c r="G11" i="7" s="1"/>
  <c r="F10" i="7"/>
  <c r="G10" i="7" s="1"/>
  <c r="F8" i="7"/>
  <c r="G8" i="7" s="1"/>
  <c r="F7" i="7"/>
  <c r="G7" i="7" s="1"/>
  <c r="F5" i="7"/>
  <c r="G5" i="7" s="1"/>
  <c r="F4" i="7"/>
  <c r="G4" i="7" s="1"/>
  <c r="G403" i="7" l="1"/>
  <c r="I403" i="7"/>
  <c r="G407" i="7"/>
  <c r="I407" i="7"/>
  <c r="G406" i="7"/>
  <c r="I406" i="7"/>
  <c r="G404" i="7"/>
  <c r="I404" i="7"/>
  <c r="G405" i="7"/>
  <c r="I405" i="7"/>
  <c r="G410" i="7"/>
  <c r="I410" i="7"/>
  <c r="J1536" i="11"/>
  <c r="K1536" i="11" s="1"/>
  <c r="J1318" i="11"/>
  <c r="K1318" i="11" s="1"/>
  <c r="J22" i="11"/>
  <c r="K22" i="11" s="1"/>
  <c r="J2409" i="11"/>
  <c r="K2409" i="11" s="1"/>
  <c r="J12" i="11"/>
  <c r="K12" i="11" s="1"/>
  <c r="J1957" i="11"/>
  <c r="K1957" i="11" s="1"/>
  <c r="J1658" i="11"/>
  <c r="K1658" i="11" s="1"/>
  <c r="J1162" i="11"/>
  <c r="K1162" i="11" s="1"/>
  <c r="J1616" i="11"/>
  <c r="K1616" i="11" s="1"/>
  <c r="J1961" i="11"/>
  <c r="K1961" i="11" s="1"/>
  <c r="J1850" i="11"/>
  <c r="K1850" i="11" s="1"/>
  <c r="J1885" i="11"/>
  <c r="K1885" i="11" s="1"/>
  <c r="J1535" i="11"/>
  <c r="K1535" i="11" s="1"/>
  <c r="J1249" i="11"/>
  <c r="K1249" i="11" s="1"/>
  <c r="J2309" i="11"/>
  <c r="K2309" i="11" s="1"/>
  <c r="J684" i="11"/>
  <c r="K684" i="11" s="1"/>
  <c r="J1042" i="11"/>
  <c r="K1042" i="11" s="1"/>
  <c r="J1666" i="11"/>
  <c r="K1666" i="11" s="1"/>
  <c r="J564" i="11"/>
  <c r="K564" i="11" s="1"/>
  <c r="J444" i="11"/>
  <c r="K444" i="11" s="1"/>
  <c r="J142" i="11"/>
  <c r="K142" i="11" s="1"/>
  <c r="J2137" i="11"/>
  <c r="K2137" i="11" s="1"/>
  <c r="J2320" i="11"/>
  <c r="K2320" i="11" s="1"/>
  <c r="K1727" i="11"/>
  <c r="J1727" i="11"/>
  <c r="J1914" i="11"/>
  <c r="K1914" i="11" s="1"/>
  <c r="J2106" i="11"/>
  <c r="K2106" i="11" s="1"/>
  <c r="J1578" i="11"/>
  <c r="K1578" i="11" s="1"/>
  <c r="J509" i="11"/>
  <c r="K509" i="11" s="1"/>
  <c r="J1750" i="11"/>
  <c r="K1750" i="11" s="1"/>
  <c r="J1509" i="11"/>
  <c r="K1509" i="11" s="1"/>
  <c r="J1037" i="11"/>
  <c r="K1037" i="11" s="1"/>
  <c r="J1036" i="11"/>
  <c r="K1036" i="11" s="1"/>
  <c r="J683" i="11"/>
  <c r="K683" i="11" s="1"/>
  <c r="J2369" i="11"/>
  <c r="K2369" i="11" s="1"/>
  <c r="J1820" i="11"/>
  <c r="K1820" i="11" s="1"/>
  <c r="J647" i="11"/>
  <c r="K647" i="11" s="1"/>
  <c r="J145" i="11"/>
  <c r="K145" i="11" s="1"/>
  <c r="J1993" i="11"/>
  <c r="K1993" i="11" s="1"/>
  <c r="J1251" i="11"/>
  <c r="K1251" i="11" s="1"/>
  <c r="J1751" i="11"/>
  <c r="K1751" i="11" s="1"/>
  <c r="J1032" i="11"/>
  <c r="K1032" i="11" s="1"/>
  <c r="J309" i="11"/>
  <c r="K309" i="11" s="1"/>
  <c r="J1842" i="11"/>
  <c r="K1842" i="11" s="1"/>
  <c r="J767" i="11"/>
  <c r="K767" i="11" s="1"/>
  <c r="J1445" i="11"/>
  <c r="K1445" i="11" s="1"/>
  <c r="J1903" i="11"/>
  <c r="K1903" i="11" s="1"/>
  <c r="J1963" i="11"/>
  <c r="K1963" i="11" s="1"/>
  <c r="K2374" i="11"/>
  <c r="J2374" i="11"/>
  <c r="J1247" i="11"/>
  <c r="K1247" i="11" s="1"/>
  <c r="J1447" i="11"/>
  <c r="K1447" i="11" s="1"/>
  <c r="J1617" i="11"/>
  <c r="K1617" i="11" s="1"/>
  <c r="J128" i="11"/>
  <c r="K128" i="11" s="1"/>
  <c r="J1324" i="11"/>
  <c r="K1324" i="11" s="1"/>
  <c r="J1734" i="11"/>
  <c r="K1734" i="11" s="1"/>
  <c r="J629" i="11"/>
  <c r="K629" i="11" s="1"/>
  <c r="J1327" i="11"/>
  <c r="K1327" i="11" s="1"/>
  <c r="J1443" i="11"/>
  <c r="K1443" i="11" s="1"/>
  <c r="J1333" i="11"/>
  <c r="K1333" i="11" s="1"/>
  <c r="J570" i="11"/>
  <c r="K570" i="11" s="1"/>
  <c r="J1669" i="11"/>
  <c r="K1669" i="11" s="1"/>
  <c r="J1621" i="11"/>
  <c r="K1621" i="11" s="1"/>
  <c r="J1486" i="11"/>
  <c r="K1486" i="11" s="1"/>
  <c r="J1398" i="11"/>
  <c r="K1398" i="11" s="1"/>
  <c r="J1752" i="11"/>
  <c r="K1752" i="11" s="1"/>
  <c r="J1410" i="11"/>
  <c r="K1410" i="11" s="1"/>
  <c r="J1485" i="11"/>
  <c r="K1485" i="11" s="1"/>
  <c r="J1529" i="11"/>
  <c r="K1529" i="11" s="1"/>
  <c r="J1733" i="11"/>
  <c r="K1733" i="11" s="1"/>
  <c r="J1543" i="11"/>
  <c r="K1543" i="11" s="1"/>
  <c r="J1819" i="11"/>
  <c r="K1819" i="11" s="1"/>
  <c r="J1839" i="11"/>
  <c r="K1839" i="11" s="1"/>
  <c r="J1336" i="11"/>
  <c r="K1336" i="11" s="1"/>
  <c r="J1968" i="11"/>
  <c r="K1968" i="11" s="1"/>
  <c r="J1470" i="11"/>
  <c r="K1470" i="11" s="1"/>
  <c r="J625" i="11"/>
  <c r="K625" i="11" s="1"/>
  <c r="J1923" i="11"/>
  <c r="K1923" i="11" s="1"/>
  <c r="J1743" i="11"/>
  <c r="K1743" i="11" s="1"/>
  <c r="J1860" i="11"/>
  <c r="K1860" i="11" s="1"/>
  <c r="J2404" i="11"/>
  <c r="K2404" i="11" s="1"/>
  <c r="J1479" i="11"/>
  <c r="K1479" i="11" s="1"/>
  <c r="J1974" i="11"/>
  <c r="K1974" i="11" s="1"/>
  <c r="J1031" i="11"/>
  <c r="K1031" i="11" s="1"/>
  <c r="J150" i="11"/>
  <c r="K150" i="11" s="1"/>
  <c r="J1425" i="11"/>
  <c r="K1425" i="11" s="1"/>
  <c r="J1634" i="11"/>
  <c r="K1634" i="11" s="1"/>
  <c r="J1191" i="11"/>
  <c r="K1191" i="11" s="1"/>
  <c r="J449" i="11"/>
  <c r="K449" i="11" s="1"/>
  <c r="J1463" i="11"/>
  <c r="K1463" i="11" s="1"/>
  <c r="J1840" i="11"/>
  <c r="K1840" i="11" s="1"/>
  <c r="J1941" i="11"/>
  <c r="K1941" i="11" s="1"/>
  <c r="J1803" i="11"/>
  <c r="K1803" i="11" s="1"/>
  <c r="J1196" i="11"/>
  <c r="K1196" i="11" s="1"/>
  <c r="J1717" i="11"/>
  <c r="K1717" i="11" s="1"/>
  <c r="J1517" i="11"/>
  <c r="K1517" i="11" s="1"/>
  <c r="J1956" i="11"/>
  <c r="K1956" i="11" s="1"/>
  <c r="J1746" i="11"/>
  <c r="K1746" i="11" s="1"/>
  <c r="J1316" i="11"/>
  <c r="K1316" i="11" s="1"/>
  <c r="J1490" i="11"/>
  <c r="K1490" i="11" s="1"/>
  <c r="J2108" i="11"/>
  <c r="K2108" i="11" s="1"/>
  <c r="J2407" i="11"/>
  <c r="K2407" i="11" s="1"/>
  <c r="J1648" i="11"/>
  <c r="K1648" i="11" s="1"/>
  <c r="J2114" i="11"/>
  <c r="K2114" i="11" s="1"/>
  <c r="J1008" i="11"/>
  <c r="K1008" i="11" s="1"/>
  <c r="J1688" i="11"/>
  <c r="K1688" i="11" s="1"/>
  <c r="J1588" i="11"/>
  <c r="K1588" i="11" s="1"/>
  <c r="J1252" i="11"/>
  <c r="K1252" i="11" s="1"/>
  <c r="J1972" i="11"/>
  <c r="K1972" i="11" s="1"/>
  <c r="J1694" i="11"/>
  <c r="K1694" i="11" s="1"/>
  <c r="J1262" i="11"/>
  <c r="K1262" i="11" s="1"/>
  <c r="J79" i="11"/>
  <c r="K79" i="11" s="1"/>
  <c r="J70" i="11"/>
  <c r="K70" i="11" s="1"/>
  <c r="J1204" i="11"/>
  <c r="K1204" i="11" s="1"/>
  <c r="J1214" i="11"/>
  <c r="K1214" i="11" s="1"/>
  <c r="J687" i="11"/>
  <c r="K687" i="11" s="1"/>
  <c r="J1624" i="11"/>
  <c r="K1624" i="11" s="1"/>
  <c r="J1466" i="11"/>
  <c r="K1466" i="11" s="1"/>
  <c r="J1848" i="11"/>
  <c r="K1848" i="11" s="1"/>
  <c r="J1526" i="11"/>
  <c r="K1526" i="11" s="1"/>
  <c r="J1789" i="11"/>
  <c r="K1789" i="11" s="1"/>
  <c r="J891" i="11"/>
  <c r="K891" i="11" s="1"/>
  <c r="J1581" i="11"/>
  <c r="K1581" i="11" s="1"/>
  <c r="J2121" i="11"/>
  <c r="K2121" i="11" s="1"/>
  <c r="J644" i="11"/>
  <c r="K644" i="11" s="1"/>
  <c r="J693" i="11"/>
  <c r="K693" i="11" s="1"/>
  <c r="J442" i="11"/>
  <c r="K442" i="11" s="1"/>
  <c r="J1949" i="11"/>
  <c r="K1949" i="11" s="1"/>
  <c r="J1679" i="11"/>
  <c r="K1679" i="11" s="1"/>
  <c r="J1580" i="11"/>
  <c r="K1580" i="11" s="1"/>
  <c r="J1377" i="11"/>
  <c r="K1377" i="11" s="1"/>
  <c r="J1039" i="11"/>
  <c r="K1039" i="11" s="1"/>
  <c r="J1945" i="11"/>
  <c r="K1945" i="11" s="1"/>
  <c r="J2104" i="11"/>
  <c r="K2104" i="11" s="1"/>
  <c r="J1908" i="11"/>
  <c r="K1908" i="11" s="1"/>
  <c r="J1440" i="11"/>
  <c r="K1440" i="11" s="1"/>
  <c r="J1730" i="11"/>
  <c r="K1730" i="11" s="1"/>
  <c r="J1861" i="11"/>
  <c r="K1861" i="11" s="1"/>
  <c r="J1737" i="11"/>
  <c r="K1737" i="11" s="1"/>
  <c r="J1448" i="11"/>
  <c r="K1448" i="11" s="1"/>
  <c r="J1583" i="11"/>
  <c r="K1583" i="11" s="1"/>
  <c r="J1387" i="11"/>
  <c r="K1387" i="11" s="1"/>
  <c r="J633" i="11"/>
  <c r="K633" i="11" s="1"/>
  <c r="J1779" i="11"/>
  <c r="K1779" i="11" s="1"/>
  <c r="J1439" i="11"/>
  <c r="K1439" i="11" s="1"/>
  <c r="J1399" i="11"/>
  <c r="K1399" i="11" s="1"/>
  <c r="J1772" i="11"/>
  <c r="K1772" i="11" s="1"/>
  <c r="J1981" i="11"/>
  <c r="K1981" i="11" s="1"/>
  <c r="J838" i="11"/>
  <c r="K838" i="11" s="1"/>
  <c r="J1847" i="11"/>
  <c r="K1847" i="11" s="1"/>
  <c r="J1937" i="11"/>
  <c r="K1937" i="11" s="1"/>
  <c r="J1378" i="11"/>
  <c r="K1378" i="11" s="1"/>
  <c r="J1194" i="11"/>
  <c r="K1194" i="11" s="1"/>
  <c r="J1565" i="11"/>
  <c r="K1565" i="11" s="1"/>
  <c r="J1607" i="11"/>
  <c r="K1607" i="11" s="1"/>
  <c r="J1552" i="11"/>
  <c r="K1552" i="11" s="1"/>
  <c r="J1376" i="11"/>
  <c r="K1376" i="11" s="1"/>
  <c r="J1662" i="11"/>
  <c r="K1662" i="11" s="1"/>
  <c r="J1877" i="11"/>
  <c r="K1877" i="11" s="1"/>
  <c r="J1833" i="11"/>
  <c r="K1833" i="11" s="1"/>
  <c r="J1540" i="11"/>
  <c r="K1540" i="11" s="1"/>
  <c r="J1657" i="11"/>
  <c r="K1657" i="11" s="1"/>
  <c r="J1965" i="11"/>
  <c r="K1965" i="11" s="1"/>
  <c r="J1476" i="11"/>
  <c r="K1476" i="11" s="1"/>
  <c r="J1766" i="11"/>
  <c r="K1766" i="11" s="1"/>
  <c r="J152" i="11"/>
  <c r="K152" i="11" s="1"/>
  <c r="J631" i="11"/>
  <c r="K631" i="11" s="1"/>
  <c r="J1806" i="11"/>
  <c r="K1806" i="11" s="1"/>
  <c r="J638" i="11"/>
  <c r="K638" i="11" s="1"/>
  <c r="J1721" i="11"/>
  <c r="K1721" i="11" s="1"/>
  <c r="J1049" i="11"/>
  <c r="K1049" i="11" s="1"/>
  <c r="J1457" i="11"/>
  <c r="K1457" i="11" s="1"/>
  <c r="J1907" i="11"/>
  <c r="K1907" i="11" s="1"/>
  <c r="J162" i="11"/>
  <c r="K162" i="11" s="1"/>
  <c r="J1951" i="11"/>
  <c r="K1951" i="11" s="1"/>
  <c r="J1797" i="11"/>
  <c r="K1797" i="11" s="1"/>
  <c r="J165" i="11"/>
  <c r="K165" i="11" s="1"/>
  <c r="J347" i="11"/>
  <c r="K347" i="11" s="1"/>
  <c r="J1626" i="11"/>
  <c r="K1626" i="11" s="1"/>
  <c r="J1563" i="11"/>
  <c r="K1563" i="11" s="1"/>
  <c r="J1435" i="11"/>
  <c r="K1435" i="11" s="1"/>
  <c r="K1593" i="11"/>
  <c r="J1593" i="11"/>
  <c r="J1160" i="11"/>
  <c r="K1160" i="11" s="1"/>
  <c r="J1984" i="11"/>
  <c r="K1984" i="11" s="1"/>
  <c r="J2131" i="11"/>
  <c r="K2131" i="11" s="1"/>
  <c r="J1825" i="11"/>
  <c r="K1825" i="11" s="1"/>
  <c r="J690" i="11"/>
  <c r="K690" i="11" s="1"/>
  <c r="J1899" i="11"/>
  <c r="K1899" i="11" s="1"/>
  <c r="J577" i="11"/>
  <c r="K577" i="11" s="1"/>
  <c r="K17" i="11"/>
  <c r="J17" i="11"/>
  <c r="J1814" i="11"/>
  <c r="K1814" i="11" s="1"/>
  <c r="K1711" i="11"/>
  <c r="J1711" i="11"/>
  <c r="J1944" i="11"/>
  <c r="K1944" i="11" s="1"/>
  <c r="K1409" i="11"/>
  <c r="J1409" i="11"/>
  <c r="J1889" i="11"/>
  <c r="K1889" i="11" s="1"/>
  <c r="K1587" i="11"/>
  <c r="J1587" i="11"/>
  <c r="J1326" i="11"/>
  <c r="K1326" i="11" s="1"/>
  <c r="K1829" i="11"/>
  <c r="J1829" i="11"/>
  <c r="J1708" i="11"/>
  <c r="K1708" i="11" s="1"/>
  <c r="J2052" i="11"/>
  <c r="K2052" i="11" s="1"/>
  <c r="J2265" i="11"/>
  <c r="K2265" i="11" s="1"/>
  <c r="J431" i="11"/>
  <c r="K431" i="11" s="1"/>
  <c r="J822" i="11"/>
  <c r="K822" i="11" s="1"/>
  <c r="J206" i="11"/>
  <c r="K206" i="11" s="1"/>
  <c r="J1012" i="11"/>
  <c r="K1012" i="11" s="1"/>
  <c r="J836" i="11"/>
  <c r="K836" i="11" s="1"/>
  <c r="J1238" i="11"/>
  <c r="K1238" i="11" s="1"/>
  <c r="J2174" i="11"/>
  <c r="K2174" i="11" s="1"/>
  <c r="J1281" i="11"/>
  <c r="K1281" i="11" s="1"/>
  <c r="J463" i="11"/>
  <c r="K463" i="11" s="1"/>
  <c r="J937" i="11"/>
  <c r="K937" i="11" s="1"/>
  <c r="K1656" i="11"/>
  <c r="J1656" i="11"/>
  <c r="J1192" i="11"/>
  <c r="K1192" i="11" s="1"/>
  <c r="K1838" i="11"/>
  <c r="J1838" i="11"/>
  <c r="J1605" i="11"/>
  <c r="K1605" i="11" s="1"/>
  <c r="K2120" i="11"/>
  <c r="J2120" i="11"/>
  <c r="J1546" i="11"/>
  <c r="K1546" i="11" s="1"/>
  <c r="K1854" i="11"/>
  <c r="J1854" i="11"/>
  <c r="J1952" i="11"/>
  <c r="K1952" i="11" s="1"/>
  <c r="K1542" i="11"/>
  <c r="J1542" i="11"/>
  <c r="J1641" i="11"/>
  <c r="K1641" i="11" s="1"/>
  <c r="J1976" i="11"/>
  <c r="K1976" i="11" s="1"/>
  <c r="J1958" i="11"/>
  <c r="K1958" i="11" s="1"/>
  <c r="J1660" i="11"/>
  <c r="K1660" i="11" s="1"/>
  <c r="J1510" i="11"/>
  <c r="K1510" i="11" s="1"/>
  <c r="J2122" i="11"/>
  <c r="K2122" i="11" s="1"/>
  <c r="J1514" i="11"/>
  <c r="K1514" i="11" s="1"/>
  <c r="K1778" i="11"/>
  <c r="J1778" i="11"/>
  <c r="J1562" i="11"/>
  <c r="K1562" i="11" s="1"/>
  <c r="K1380" i="11"/>
  <c r="J1380" i="11"/>
  <c r="J1573" i="11"/>
  <c r="K1573" i="11" s="1"/>
  <c r="K1719" i="11"/>
  <c r="J1719" i="11"/>
  <c r="J1759" i="11"/>
  <c r="K1759" i="11" s="1"/>
  <c r="K1253" i="11"/>
  <c r="J1253" i="11"/>
  <c r="J2311" i="11"/>
  <c r="K2311" i="11" s="1"/>
  <c r="K1484" i="11"/>
  <c r="J1484" i="11"/>
  <c r="J1883" i="11"/>
  <c r="K1883" i="11" s="1"/>
  <c r="J1040" i="11"/>
  <c r="K1040" i="11" s="1"/>
  <c r="J1570" i="11"/>
  <c r="K1570" i="11" s="1"/>
  <c r="J1683" i="11"/>
  <c r="K1683" i="11" s="1"/>
  <c r="J1879" i="11"/>
  <c r="K1879" i="11" s="1"/>
  <c r="J1430" i="11"/>
  <c r="K1430" i="11" s="1"/>
  <c r="J1722" i="11"/>
  <c r="K1722" i="11" s="1"/>
  <c r="K1512" i="11"/>
  <c r="J1512" i="11"/>
  <c r="J2266" i="11"/>
  <c r="K2266" i="11" s="1"/>
  <c r="K1598" i="11"/>
  <c r="J1598" i="11"/>
  <c r="J1518" i="11"/>
  <c r="K1518" i="11" s="1"/>
  <c r="K1417" i="11"/>
  <c r="J1417" i="11"/>
  <c r="J1571" i="11"/>
  <c r="K1571" i="11" s="1"/>
  <c r="K1940" i="11"/>
  <c r="J1940" i="11"/>
  <c r="J1709" i="11"/>
  <c r="K1709" i="11" s="1"/>
  <c r="K1690" i="11"/>
  <c r="J1690" i="11"/>
  <c r="J1156" i="11"/>
  <c r="K1156" i="11" s="1"/>
  <c r="J689" i="11"/>
  <c r="K689" i="11" s="1"/>
  <c r="J185" i="11"/>
  <c r="K185" i="11" s="1"/>
  <c r="J1872" i="11"/>
  <c r="K1872" i="11" s="1"/>
  <c r="J1419" i="11"/>
  <c r="K1419" i="11" s="1"/>
  <c r="J1916" i="11"/>
  <c r="K1916" i="11" s="1"/>
  <c r="J1395" i="11"/>
  <c r="K1395" i="11" s="1"/>
  <c r="K1026" i="11"/>
  <c r="J1026" i="11"/>
  <c r="J1609" i="11"/>
  <c r="K1609" i="11" s="1"/>
  <c r="K508" i="11"/>
  <c r="J508" i="11"/>
  <c r="J1639" i="11"/>
  <c r="K1639" i="11" s="1"/>
  <c r="K1919" i="11"/>
  <c r="J1919" i="11"/>
  <c r="J1413" i="11"/>
  <c r="K1413" i="11" s="1"/>
  <c r="K1837" i="11"/>
  <c r="J1837" i="11"/>
  <c r="J1434" i="11"/>
  <c r="K1434" i="11" s="1"/>
  <c r="K1962" i="11"/>
  <c r="J1962" i="11"/>
  <c r="J1896" i="11"/>
  <c r="K1896" i="11" s="1"/>
  <c r="J1403" i="11"/>
  <c r="K1403" i="11" s="1"/>
  <c r="J438" i="11"/>
  <c r="K438" i="11" s="1"/>
  <c r="J9" i="11"/>
  <c r="K9" i="11" s="1"/>
  <c r="J1754" i="11"/>
  <c r="K1754" i="11" s="1"/>
  <c r="J1334" i="11"/>
  <c r="K1334" i="11" s="1"/>
  <c r="J1627" i="11"/>
  <c r="K1627" i="11" s="1"/>
  <c r="K2373" i="11"/>
  <c r="J2373" i="11"/>
  <c r="J1784" i="11"/>
  <c r="K1784" i="11" s="1"/>
  <c r="K1698" i="11"/>
  <c r="J1698" i="11"/>
  <c r="J1720" i="11"/>
  <c r="K1720" i="11" s="1"/>
  <c r="K1836" i="11"/>
  <c r="J1836" i="11"/>
  <c r="J1044" i="11"/>
  <c r="K1044" i="11" s="1"/>
  <c r="K155" i="11"/>
  <c r="J155" i="11"/>
  <c r="J1046" i="11"/>
  <c r="K1046" i="11" s="1"/>
  <c r="K1913" i="11"/>
  <c r="J1913" i="11"/>
  <c r="J1471" i="11"/>
  <c r="K1471" i="11" s="1"/>
  <c r="J960" i="11"/>
  <c r="K960" i="11" s="1"/>
  <c r="J344" i="11"/>
  <c r="K344" i="11" s="1"/>
  <c r="J1164" i="11"/>
  <c r="K1164" i="11" s="1"/>
  <c r="J1532" i="11"/>
  <c r="K1532" i="11" s="1"/>
  <c r="J1161" i="11"/>
  <c r="K1161" i="11" s="1"/>
  <c r="J637" i="11"/>
  <c r="K637" i="11" s="1"/>
  <c r="K1567" i="11"/>
  <c r="J1567" i="11"/>
  <c r="J646" i="11"/>
  <c r="K646" i="11" s="1"/>
  <c r="K1979" i="11"/>
  <c r="J1979" i="11"/>
  <c r="J1816" i="11"/>
  <c r="K1816" i="11" s="1"/>
  <c r="K831" i="11"/>
  <c r="J831" i="11"/>
  <c r="J743" i="11"/>
  <c r="K743" i="11" s="1"/>
  <c r="K1577" i="11"/>
  <c r="J1577" i="11"/>
  <c r="J1783" i="11"/>
  <c r="K1783" i="11" s="1"/>
  <c r="K1874" i="11"/>
  <c r="J1874" i="11"/>
  <c r="J1455" i="11"/>
  <c r="K1455" i="11" s="1"/>
  <c r="J279" i="11"/>
  <c r="K279" i="11" s="1"/>
  <c r="J1755" i="11"/>
  <c r="K1755" i="11" s="1"/>
  <c r="J1478" i="11"/>
  <c r="K1478" i="11" s="1"/>
  <c r="J2134" i="11"/>
  <c r="K2134" i="11" s="1"/>
  <c r="J1655" i="11"/>
  <c r="K1655" i="11" s="1"/>
  <c r="J1994" i="11"/>
  <c r="K1994" i="11" s="1"/>
  <c r="K1499" i="11"/>
  <c r="J1499" i="11"/>
  <c r="J1880" i="11"/>
  <c r="K1880" i="11" s="1"/>
  <c r="K1753" i="11"/>
  <c r="J1753" i="11"/>
  <c r="J1800" i="11"/>
  <c r="K1800" i="11" s="1"/>
  <c r="K1757" i="11"/>
  <c r="J1757" i="11"/>
  <c r="J694" i="11"/>
  <c r="K694" i="11" s="1"/>
  <c r="K2312" i="11"/>
  <c r="J2312" i="11"/>
  <c r="J1407" i="11"/>
  <c r="K1407" i="11" s="1"/>
  <c r="K664" i="11"/>
  <c r="J664" i="11"/>
  <c r="J1551" i="11"/>
  <c r="K1551" i="11" s="1"/>
  <c r="J2406" i="11"/>
  <c r="K2406" i="11" s="1"/>
  <c r="J1050" i="11"/>
  <c r="K1050" i="11" s="1"/>
  <c r="J1305" i="11"/>
  <c r="K1305" i="11" s="1"/>
  <c r="J220" i="11"/>
  <c r="K220" i="11" s="1"/>
  <c r="J1295" i="11"/>
  <c r="K1295" i="11" s="1"/>
  <c r="J997" i="11"/>
  <c r="K997" i="11" s="1"/>
  <c r="K835" i="11"/>
  <c r="J835" i="11"/>
  <c r="J2332" i="11"/>
  <c r="K2332" i="11" s="1"/>
  <c r="K902" i="11"/>
  <c r="J902" i="11"/>
  <c r="J303" i="11"/>
  <c r="K303" i="11" s="1"/>
  <c r="K1977" i="11"/>
  <c r="J1977" i="11"/>
  <c r="J1744" i="11"/>
  <c r="K1744" i="11" s="1"/>
  <c r="K1104" i="11"/>
  <c r="J1104" i="11"/>
  <c r="J1221" i="11"/>
  <c r="K1221" i="11" s="1"/>
  <c r="K1199" i="11"/>
  <c r="J1199" i="11"/>
  <c r="J2224" i="11"/>
  <c r="K2224" i="11" s="1"/>
  <c r="J370" i="11"/>
  <c r="K370" i="11" s="1"/>
  <c r="J255" i="11"/>
  <c r="K255" i="11" s="1"/>
  <c r="J1210" i="11"/>
  <c r="K1210" i="11" s="1"/>
  <c r="J751" i="11"/>
  <c r="K751" i="11" s="1"/>
  <c r="J1077" i="11"/>
  <c r="K1077" i="11" s="1"/>
  <c r="J213" i="11"/>
  <c r="K213" i="11" s="1"/>
  <c r="K1057" i="11"/>
  <c r="J1057" i="11"/>
  <c r="J2347" i="11"/>
  <c r="K2347" i="11" s="1"/>
  <c r="K1144" i="11"/>
  <c r="J1144" i="11"/>
  <c r="J840" i="11"/>
  <c r="K840" i="11" s="1"/>
  <c r="K2458" i="11"/>
  <c r="J2458" i="11"/>
  <c r="J1995" i="11"/>
  <c r="K1995" i="11" s="1"/>
  <c r="K199" i="11"/>
  <c r="J199" i="11"/>
  <c r="J171" i="11"/>
  <c r="K171" i="11" s="1"/>
  <c r="K1219" i="11"/>
  <c r="J1219" i="11"/>
  <c r="J306" i="11"/>
  <c r="K306" i="11" s="1"/>
  <c r="J1642" i="11"/>
  <c r="K1642" i="11" s="1"/>
  <c r="J1508" i="11"/>
  <c r="K1508" i="11" s="1"/>
  <c r="J1444" i="11"/>
  <c r="K1444" i="11" s="1"/>
  <c r="J2100" i="11"/>
  <c r="K2100" i="11" s="1"/>
  <c r="J1881" i="11"/>
  <c r="K1881" i="11" s="1"/>
  <c r="J1534" i="11"/>
  <c r="K1534" i="11" s="1"/>
  <c r="K626" i="11"/>
  <c r="J626" i="11"/>
  <c r="J1006" i="11"/>
  <c r="K1006" i="11" s="1"/>
  <c r="K1521" i="11"/>
  <c r="J1521" i="11"/>
  <c r="J133" i="11"/>
  <c r="K133" i="11" s="1"/>
  <c r="K1379" i="11"/>
  <c r="J1379" i="11"/>
  <c r="J1891" i="11"/>
  <c r="K1891" i="11" s="1"/>
  <c r="K1926" i="11"/>
  <c r="J1926" i="11"/>
  <c r="J1864" i="11"/>
  <c r="K1864" i="11" s="1"/>
  <c r="K1453" i="11"/>
  <c r="J1453" i="11"/>
  <c r="J1561" i="11"/>
  <c r="K1561" i="11" s="1"/>
  <c r="J1483" i="11"/>
  <c r="K1483" i="11" s="1"/>
  <c r="J141" i="11"/>
  <c r="K141" i="11" s="1"/>
  <c r="J1724" i="11"/>
  <c r="K1724" i="11" s="1"/>
  <c r="J1520" i="11"/>
  <c r="K1520" i="11" s="1"/>
  <c r="J1524" i="11"/>
  <c r="K1524" i="11" s="1"/>
  <c r="J1330" i="11"/>
  <c r="K1330" i="11" s="1"/>
  <c r="K1250" i="11"/>
  <c r="J1250" i="11"/>
  <c r="J1458" i="11"/>
  <c r="K1458" i="11" s="1"/>
  <c r="K1738" i="11"/>
  <c r="J1738" i="11"/>
  <c r="J1810" i="11"/>
  <c r="K1810" i="11" s="1"/>
  <c r="K16" i="11"/>
  <c r="J16" i="11"/>
  <c r="J2124" i="11"/>
  <c r="K2124" i="11" s="1"/>
  <c r="K1689" i="11"/>
  <c r="J1689" i="11"/>
  <c r="J636" i="11"/>
  <c r="K636" i="11" s="1"/>
  <c r="K1599" i="11"/>
  <c r="J1599" i="11"/>
  <c r="J1705" i="11"/>
  <c r="K1705" i="11" s="1"/>
  <c r="J1041" i="11"/>
  <c r="K1041" i="11" s="1"/>
  <c r="J1691" i="11"/>
  <c r="K1691" i="11" s="1"/>
  <c r="J1799" i="11"/>
  <c r="K1799" i="11" s="1"/>
  <c r="J566" i="11"/>
  <c r="K566" i="11" s="1"/>
  <c r="J1601" i="11"/>
  <c r="K1601" i="11" s="1"/>
  <c r="J1931" i="11"/>
  <c r="K1931" i="11" s="1"/>
  <c r="K1943" i="11"/>
  <c r="J1943" i="11"/>
  <c r="J568" i="11"/>
  <c r="K568" i="11" s="1"/>
  <c r="K146" i="11"/>
  <c r="J146" i="11"/>
  <c r="J1516" i="11"/>
  <c r="K1516" i="11" s="1"/>
  <c r="K1693" i="11"/>
  <c r="J1693" i="11"/>
  <c r="J2472" i="11"/>
  <c r="K2472" i="11" s="1"/>
  <c r="K1928" i="11"/>
  <c r="J1928" i="11"/>
  <c r="J2419" i="11"/>
  <c r="K2419" i="11" s="1"/>
  <c r="K160" i="11"/>
  <c r="J160" i="11"/>
  <c r="J1474" i="11"/>
  <c r="K1474" i="11" s="1"/>
  <c r="J1760" i="11"/>
  <c r="K1760" i="11" s="1"/>
  <c r="J1400" i="11"/>
  <c r="K1400" i="11" s="1"/>
  <c r="J1982" i="11"/>
  <c r="K1982" i="11" s="1"/>
  <c r="J1756" i="11"/>
  <c r="K1756" i="11" s="1"/>
  <c r="J1541" i="11"/>
  <c r="K1541" i="11" s="1"/>
  <c r="J565" i="11"/>
  <c r="K565" i="11" s="1"/>
  <c r="K1781" i="11"/>
  <c r="J1781" i="11"/>
  <c r="J1659" i="11"/>
  <c r="K1659" i="11" s="1"/>
  <c r="K1767" i="11"/>
  <c r="J1767" i="11"/>
  <c r="J561" i="11"/>
  <c r="K561" i="11" s="1"/>
  <c r="K1888" i="11"/>
  <c r="J1888" i="11"/>
  <c r="J1763" i="11"/>
  <c r="K1763" i="11" s="1"/>
  <c r="K1673" i="11"/>
  <c r="J1673" i="11"/>
  <c r="J1628" i="11"/>
  <c r="K1628" i="11" s="1"/>
  <c r="K2135" i="11"/>
  <c r="J2135" i="11"/>
  <c r="J1197" i="11"/>
  <c r="K1197" i="11" s="1"/>
  <c r="J1703" i="11"/>
  <c r="K1703" i="11" s="1"/>
  <c r="J1644" i="11"/>
  <c r="K1644" i="11" s="1"/>
  <c r="J1635" i="11"/>
  <c r="K1635" i="11" s="1"/>
  <c r="J685" i="11"/>
  <c r="K685" i="11" s="1"/>
  <c r="J1043" i="11"/>
  <c r="K1043" i="11" s="1"/>
  <c r="J556" i="11"/>
  <c r="K556" i="11" s="1"/>
  <c r="K1651" i="11"/>
  <c r="J1651" i="11"/>
  <c r="J645" i="11"/>
  <c r="K645" i="11" s="1"/>
  <c r="K569" i="11"/>
  <c r="J569" i="11"/>
  <c r="J439" i="11"/>
  <c r="K439" i="11" s="1"/>
  <c r="K1513" i="11"/>
  <c r="J1513" i="11"/>
  <c r="J1876" i="11"/>
  <c r="K1876" i="11" s="1"/>
  <c r="K688" i="11"/>
  <c r="J688" i="11"/>
  <c r="J563" i="11"/>
  <c r="K563" i="11" s="1"/>
  <c r="K1676" i="11"/>
  <c r="J1676" i="11"/>
  <c r="J567" i="11"/>
  <c r="K567" i="11" s="1"/>
  <c r="J1729" i="11"/>
  <c r="K1729" i="11" s="1"/>
  <c r="J1421" i="11"/>
  <c r="K1421" i="11" s="1"/>
  <c r="J2132" i="11"/>
  <c r="K2132" i="11" s="1"/>
  <c r="J1980" i="11"/>
  <c r="K1980" i="11" s="1"/>
  <c r="J1978" i="11"/>
  <c r="K1978" i="11" s="1"/>
  <c r="J18" i="11"/>
  <c r="K18" i="11" s="1"/>
  <c r="K2110" i="11"/>
  <c r="J2110" i="11"/>
  <c r="J1909" i="11"/>
  <c r="K1909" i="11" s="1"/>
  <c r="K343" i="11"/>
  <c r="J343" i="11"/>
  <c r="J1828" i="11"/>
  <c r="K1828" i="11" s="1"/>
  <c r="K1489" i="11"/>
  <c r="J1489" i="11"/>
  <c r="J1670" i="11"/>
  <c r="K1670" i="11" s="1"/>
  <c r="J1473" i="11"/>
  <c r="K1473" i="11" s="1"/>
  <c r="J2287" i="11"/>
  <c r="K2287" i="11" s="1"/>
  <c r="K993" i="11"/>
  <c r="J993" i="11"/>
  <c r="J119" i="11"/>
  <c r="K119" i="11" s="1"/>
  <c r="K2471" i="11"/>
  <c r="J2471" i="11"/>
  <c r="J989" i="11"/>
  <c r="K989" i="11" s="1"/>
  <c r="J2165" i="11"/>
  <c r="K2165" i="11" s="1"/>
  <c r="J2423" i="11"/>
  <c r="K2423" i="11" s="1"/>
  <c r="J188" i="11"/>
  <c r="K188" i="11" s="1"/>
  <c r="J724" i="11"/>
  <c r="K724" i="11" s="1"/>
  <c r="J1079" i="11"/>
  <c r="K1079" i="11" s="1"/>
  <c r="J2058" i="11"/>
  <c r="K2058" i="11" s="1"/>
  <c r="K124" i="11"/>
  <c r="J124" i="11"/>
  <c r="J374" i="11"/>
  <c r="K374" i="11" s="1"/>
  <c r="K333" i="11"/>
  <c r="J333" i="11"/>
  <c r="J2234" i="11"/>
  <c r="K2234" i="11" s="1"/>
  <c r="K855" i="11"/>
  <c r="J855" i="11"/>
  <c r="J194" i="11"/>
  <c r="K194" i="11" s="1"/>
  <c r="K267" i="11"/>
  <c r="J267" i="11"/>
  <c r="J208" i="11"/>
  <c r="K208" i="11" s="1"/>
  <c r="G409" i="7"/>
  <c r="G412" i="7"/>
  <c r="M5" i="11"/>
  <c r="M6" i="11" s="1"/>
  <c r="M7" i="11" s="1"/>
  <c r="M8" i="11" s="1"/>
  <c r="M9" i="11" s="1"/>
  <c r="M10" i="11" s="1"/>
  <c r="M11" i="11" s="1"/>
  <c r="M12" i="11" s="1"/>
  <c r="M13" i="11" s="1"/>
  <c r="M14" i="11" s="1"/>
  <c r="M15" i="11" s="1"/>
  <c r="M16" i="11" s="1"/>
  <c r="M17" i="11" s="1"/>
  <c r="M18" i="11" s="1"/>
  <c r="M19" i="11" s="1"/>
  <c r="M20" i="11" s="1"/>
  <c r="M21" i="11" s="1"/>
  <c r="M22" i="11" s="1"/>
  <c r="M23" i="11" s="1"/>
  <c r="M24" i="11" s="1"/>
  <c r="M25" i="11" s="1"/>
  <c r="M26" i="11" s="1"/>
  <c r="M27" i="11" s="1"/>
  <c r="M28" i="11" s="1"/>
  <c r="M29" i="11" s="1"/>
  <c r="M30" i="11" s="1"/>
  <c r="M31" i="11" s="1"/>
  <c r="M32" i="11" s="1"/>
  <c r="M33" i="11" s="1"/>
  <c r="M34" i="11" s="1"/>
  <c r="M35" i="11" s="1"/>
  <c r="M36" i="11" s="1"/>
  <c r="M37" i="11" s="1"/>
  <c r="M38" i="11" s="1"/>
  <c r="M39" i="11" s="1"/>
  <c r="M40" i="11" s="1"/>
  <c r="M41" i="11" s="1"/>
  <c r="M42" i="11" s="1"/>
  <c r="M43" i="11" s="1"/>
  <c r="M44" i="11" s="1"/>
  <c r="M45" i="11" s="1"/>
  <c r="M46" i="11" s="1"/>
  <c r="M47" i="11" s="1"/>
  <c r="M48" i="11" s="1"/>
  <c r="M49" i="11" s="1"/>
  <c r="M50" i="11" s="1"/>
  <c r="M51" i="11" s="1"/>
  <c r="M52" i="11" s="1"/>
  <c r="M53" i="11" s="1"/>
  <c r="M54" i="11" s="1"/>
  <c r="M55" i="11" s="1"/>
  <c r="M56" i="11" s="1"/>
  <c r="M57" i="11" s="1"/>
  <c r="M58" i="11" s="1"/>
  <c r="M59" i="11" s="1"/>
  <c r="M60" i="11" s="1"/>
  <c r="M61" i="11" s="1"/>
  <c r="M62" i="11" s="1"/>
  <c r="M63" i="11" s="1"/>
  <c r="M64" i="11" s="1"/>
  <c r="M65" i="11" s="1"/>
  <c r="M66" i="11" s="1"/>
  <c r="M67" i="11" s="1"/>
  <c r="M68" i="11" s="1"/>
  <c r="M69" i="11" s="1"/>
  <c r="M70" i="11" s="1"/>
  <c r="M71" i="11" s="1"/>
  <c r="M72" i="11" s="1"/>
  <c r="M73" i="11" s="1"/>
  <c r="M74" i="11" s="1"/>
  <c r="M75" i="11" s="1"/>
  <c r="M76" i="11" s="1"/>
  <c r="M77" i="11" s="1"/>
  <c r="M78" i="11" s="1"/>
  <c r="M79" i="11" s="1"/>
  <c r="M80" i="11" s="1"/>
  <c r="M81" i="11" s="1"/>
  <c r="M82" i="11" s="1"/>
  <c r="M83" i="11" s="1"/>
  <c r="M84" i="11" s="1"/>
  <c r="M85" i="11" s="1"/>
  <c r="M86" i="11" s="1"/>
  <c r="M87" i="11" s="1"/>
  <c r="M88" i="11" s="1"/>
  <c r="M89" i="11" s="1"/>
  <c r="M90" i="11" s="1"/>
  <c r="M91" i="11" s="1"/>
  <c r="M92" i="11" s="1"/>
  <c r="M93" i="11" s="1"/>
  <c r="M94" i="11" s="1"/>
  <c r="M95" i="11" s="1"/>
  <c r="M96" i="11" s="1"/>
  <c r="M97" i="11" s="1"/>
  <c r="M98" i="11" s="1"/>
  <c r="M99" i="11" s="1"/>
  <c r="M100" i="11" s="1"/>
  <c r="M101" i="11" s="1"/>
  <c r="M102" i="11" s="1"/>
  <c r="M103" i="11" s="1"/>
  <c r="M104" i="11" s="1"/>
  <c r="M105" i="11" s="1"/>
  <c r="M106" i="11" s="1"/>
  <c r="M107" i="11" s="1"/>
  <c r="M108" i="11" s="1"/>
  <c r="M109" i="11" s="1"/>
  <c r="M110" i="11" s="1"/>
  <c r="M111" i="11" s="1"/>
  <c r="M112" i="11" s="1"/>
  <c r="M113" i="11" s="1"/>
  <c r="M114" i="11" s="1"/>
  <c r="M115" i="11" s="1"/>
  <c r="M116" i="11" s="1"/>
  <c r="M117" i="11" s="1"/>
  <c r="M118" i="11" s="1"/>
  <c r="M119" i="11" s="1"/>
  <c r="M120" i="11" s="1"/>
  <c r="M121" i="11" s="1"/>
  <c r="M122" i="11" s="1"/>
  <c r="M123" i="11" s="1"/>
  <c r="M124" i="11" s="1"/>
  <c r="M125" i="11" s="1"/>
  <c r="M126" i="11" s="1"/>
  <c r="M127" i="11" s="1"/>
  <c r="M128" i="11" s="1"/>
  <c r="M129" i="11" s="1"/>
  <c r="M130" i="11" s="1"/>
  <c r="M131" i="11" s="1"/>
  <c r="M132" i="11" s="1"/>
  <c r="M133" i="11" s="1"/>
  <c r="M134" i="11" s="1"/>
  <c r="M135" i="11" s="1"/>
  <c r="M136" i="11" s="1"/>
  <c r="M137" i="11" s="1"/>
  <c r="M138" i="11" s="1"/>
  <c r="M139" i="11" s="1"/>
  <c r="M140" i="11" s="1"/>
  <c r="M141" i="11" s="1"/>
  <c r="M142" i="11" s="1"/>
  <c r="M143" i="11" s="1"/>
  <c r="M144" i="11" s="1"/>
  <c r="M145" i="11" s="1"/>
  <c r="M146" i="11" s="1"/>
  <c r="M147" i="11" s="1"/>
  <c r="M148" i="11" s="1"/>
  <c r="M149" i="11" s="1"/>
  <c r="M150" i="11" s="1"/>
  <c r="M151" i="11" s="1"/>
  <c r="M152" i="11" s="1"/>
  <c r="M153" i="11" s="1"/>
  <c r="M154" i="11" s="1"/>
  <c r="M155" i="11" s="1"/>
  <c r="M156" i="11" s="1"/>
  <c r="M157" i="11" s="1"/>
  <c r="M158" i="11" s="1"/>
  <c r="M159" i="11" s="1"/>
  <c r="M160" i="11" s="1"/>
  <c r="M161" i="11" s="1"/>
  <c r="M162" i="11" s="1"/>
  <c r="M163" i="11" s="1"/>
  <c r="M164" i="11" s="1"/>
  <c r="M165" i="11" s="1"/>
  <c r="M166" i="11" s="1"/>
  <c r="M167" i="11" s="1"/>
  <c r="M168" i="11" s="1"/>
  <c r="M169" i="11" s="1"/>
  <c r="M170" i="11" s="1"/>
  <c r="M171" i="11" s="1"/>
  <c r="M172" i="11" s="1"/>
  <c r="M173" i="11" s="1"/>
  <c r="M174" i="11" s="1"/>
  <c r="M175" i="11" s="1"/>
  <c r="M176" i="11" s="1"/>
  <c r="M177" i="11" s="1"/>
  <c r="M178" i="11" s="1"/>
  <c r="M179" i="11" s="1"/>
  <c r="M180" i="11" s="1"/>
  <c r="M181" i="11" s="1"/>
  <c r="M182" i="11" s="1"/>
  <c r="M183" i="11" s="1"/>
  <c r="M184" i="11" s="1"/>
  <c r="M185" i="11" s="1"/>
  <c r="M186" i="11" s="1"/>
  <c r="M187" i="11" s="1"/>
  <c r="M188" i="11" s="1"/>
  <c r="M189" i="11" s="1"/>
  <c r="M190" i="11" s="1"/>
  <c r="M191" i="11" s="1"/>
  <c r="M192" i="11" s="1"/>
  <c r="M193" i="11" s="1"/>
  <c r="M194" i="11" s="1"/>
  <c r="M195" i="11" s="1"/>
  <c r="M196" i="11" s="1"/>
  <c r="M197" i="11" s="1"/>
  <c r="M198" i="11" s="1"/>
  <c r="M199" i="11" s="1"/>
  <c r="M200" i="11" s="1"/>
  <c r="M201" i="11" s="1"/>
  <c r="M202" i="11" s="1"/>
  <c r="M203" i="11" s="1"/>
  <c r="M204" i="11" s="1"/>
  <c r="M205" i="11" s="1"/>
  <c r="M206" i="11" s="1"/>
  <c r="M207" i="11" s="1"/>
  <c r="M208" i="11" s="1"/>
  <c r="M209" i="11" s="1"/>
  <c r="M210" i="11" s="1"/>
  <c r="M211" i="11" s="1"/>
  <c r="M212" i="11" s="1"/>
  <c r="M213" i="11" s="1"/>
  <c r="M214" i="11" s="1"/>
  <c r="M215" i="11" s="1"/>
  <c r="M216" i="11" s="1"/>
  <c r="M217" i="11" s="1"/>
  <c r="M218" i="11" s="1"/>
  <c r="M219" i="11" s="1"/>
  <c r="M220" i="11" s="1"/>
  <c r="M221" i="11" s="1"/>
  <c r="M222" i="11" s="1"/>
  <c r="M223" i="11" s="1"/>
  <c r="M224" i="11" s="1"/>
  <c r="M225" i="11" s="1"/>
  <c r="M226" i="11" s="1"/>
  <c r="M227" i="11" s="1"/>
  <c r="M228" i="11" s="1"/>
  <c r="M229" i="11" s="1"/>
  <c r="M230" i="11" s="1"/>
  <c r="M231" i="11" s="1"/>
  <c r="M232" i="11" s="1"/>
  <c r="M233" i="11" s="1"/>
  <c r="M234" i="11" s="1"/>
  <c r="M235" i="11" s="1"/>
  <c r="M236" i="11" s="1"/>
  <c r="M237" i="11" s="1"/>
  <c r="M238" i="11" s="1"/>
  <c r="M239" i="11" s="1"/>
  <c r="M240" i="11" s="1"/>
  <c r="M241" i="11" s="1"/>
  <c r="M242" i="11" s="1"/>
  <c r="M243" i="11" s="1"/>
  <c r="M244" i="11" s="1"/>
  <c r="M245" i="11" s="1"/>
  <c r="M246" i="11" s="1"/>
  <c r="M247" i="11" s="1"/>
  <c r="M248" i="11" s="1"/>
  <c r="M249" i="11" s="1"/>
  <c r="M250" i="11" s="1"/>
  <c r="M251" i="11" s="1"/>
  <c r="M252" i="11" s="1"/>
  <c r="M253" i="11" s="1"/>
  <c r="M254" i="11" s="1"/>
  <c r="M255" i="11" s="1"/>
  <c r="M256" i="11" s="1"/>
  <c r="M257" i="11" s="1"/>
  <c r="M258" i="11" s="1"/>
  <c r="M259" i="11" s="1"/>
  <c r="M260" i="11" s="1"/>
  <c r="M261" i="11" s="1"/>
  <c r="M262" i="11" s="1"/>
  <c r="M263" i="11" s="1"/>
  <c r="M264" i="11" s="1"/>
  <c r="M265" i="11" s="1"/>
  <c r="M266" i="11" s="1"/>
  <c r="M267" i="11" s="1"/>
  <c r="M268" i="11" s="1"/>
  <c r="M269" i="11" s="1"/>
  <c r="M270" i="11" s="1"/>
  <c r="M271" i="11" s="1"/>
  <c r="M272" i="11" s="1"/>
  <c r="M273" i="11" s="1"/>
  <c r="M274" i="11" s="1"/>
  <c r="M275" i="11" s="1"/>
  <c r="M276" i="11" s="1"/>
  <c r="M277" i="11" s="1"/>
  <c r="M278" i="11" s="1"/>
  <c r="M279" i="11" s="1"/>
  <c r="M280" i="11" s="1"/>
  <c r="M281" i="11" s="1"/>
  <c r="M282" i="11" s="1"/>
  <c r="M283" i="11" s="1"/>
  <c r="M284" i="11" s="1"/>
  <c r="M285" i="11" s="1"/>
  <c r="M286" i="11" s="1"/>
  <c r="M287" i="11" s="1"/>
  <c r="M288" i="11" s="1"/>
  <c r="M289" i="11" s="1"/>
  <c r="M290" i="11" s="1"/>
  <c r="M291" i="11" s="1"/>
  <c r="M292" i="11" s="1"/>
  <c r="M293" i="11" s="1"/>
  <c r="M294" i="11" s="1"/>
  <c r="M295" i="11" s="1"/>
  <c r="M296" i="11" s="1"/>
  <c r="M297" i="11" s="1"/>
  <c r="M298" i="11" s="1"/>
  <c r="M299" i="11" s="1"/>
  <c r="M300" i="11" s="1"/>
  <c r="M301" i="11" s="1"/>
  <c r="M302" i="11" s="1"/>
  <c r="M303" i="11" s="1"/>
  <c r="M304" i="11" s="1"/>
  <c r="M305" i="11" s="1"/>
  <c r="M306" i="11" s="1"/>
  <c r="M307" i="11" s="1"/>
  <c r="M308" i="11" s="1"/>
  <c r="M309" i="11" s="1"/>
  <c r="M310" i="11" s="1"/>
  <c r="M311" i="11" s="1"/>
  <c r="M312" i="11" s="1"/>
  <c r="M313" i="11" s="1"/>
  <c r="M314" i="11" s="1"/>
  <c r="M315" i="11" s="1"/>
  <c r="M316" i="11" s="1"/>
  <c r="M317" i="11" s="1"/>
  <c r="M318" i="11" s="1"/>
  <c r="M319" i="11" s="1"/>
  <c r="M320" i="11" s="1"/>
  <c r="M321" i="11" s="1"/>
  <c r="M322" i="11" s="1"/>
  <c r="M323" i="11" s="1"/>
  <c r="M324" i="11" s="1"/>
  <c r="M325" i="11" s="1"/>
  <c r="M326" i="11" s="1"/>
  <c r="M327" i="11" s="1"/>
  <c r="M328" i="11" s="1"/>
  <c r="M329" i="11" s="1"/>
  <c r="M330" i="11" s="1"/>
  <c r="M331" i="11" s="1"/>
  <c r="M332" i="11" s="1"/>
  <c r="M333" i="11" s="1"/>
  <c r="M334" i="11" s="1"/>
  <c r="M335" i="11" s="1"/>
  <c r="M336" i="11" s="1"/>
  <c r="M337" i="11" s="1"/>
  <c r="M338" i="11" s="1"/>
  <c r="M339" i="11" s="1"/>
  <c r="M340" i="11" s="1"/>
  <c r="M341" i="11" s="1"/>
  <c r="M342" i="11" s="1"/>
  <c r="M343" i="11" s="1"/>
  <c r="M344" i="11" s="1"/>
  <c r="M345" i="11" s="1"/>
  <c r="M346" i="11" s="1"/>
  <c r="M347" i="11" s="1"/>
  <c r="M348" i="11" s="1"/>
  <c r="M349" i="11" s="1"/>
  <c r="M350" i="11" s="1"/>
  <c r="M351" i="11" s="1"/>
  <c r="M352" i="11" s="1"/>
  <c r="M353" i="11" s="1"/>
  <c r="M354" i="11" s="1"/>
  <c r="M355" i="11" s="1"/>
  <c r="M356" i="11" s="1"/>
  <c r="M357" i="11" s="1"/>
  <c r="M358" i="11" s="1"/>
  <c r="M359" i="11" s="1"/>
  <c r="M360" i="11" s="1"/>
  <c r="M361" i="11" s="1"/>
  <c r="M362" i="11" s="1"/>
  <c r="M363" i="11" s="1"/>
  <c r="M364" i="11" s="1"/>
  <c r="M365" i="11" s="1"/>
  <c r="M366" i="11" s="1"/>
  <c r="M367" i="11" s="1"/>
  <c r="M368" i="11" s="1"/>
  <c r="M369" i="11" s="1"/>
  <c r="M370" i="11" s="1"/>
  <c r="M371" i="11" s="1"/>
  <c r="M372" i="11" s="1"/>
  <c r="M373" i="11" s="1"/>
  <c r="M374" i="11" s="1"/>
  <c r="M375" i="11" s="1"/>
  <c r="M376" i="11" s="1"/>
  <c r="M377" i="11" s="1"/>
  <c r="M378" i="11" s="1"/>
  <c r="M379" i="11" s="1"/>
  <c r="M380" i="11" s="1"/>
  <c r="M381" i="11" s="1"/>
  <c r="M382" i="11" s="1"/>
  <c r="M383" i="11" s="1"/>
  <c r="M384" i="11" s="1"/>
  <c r="M385" i="11" s="1"/>
  <c r="M386" i="11" s="1"/>
  <c r="M387" i="11" s="1"/>
  <c r="M388" i="11" s="1"/>
  <c r="M389" i="11" s="1"/>
  <c r="M390" i="11" s="1"/>
  <c r="M391" i="11" s="1"/>
  <c r="M392" i="11" s="1"/>
  <c r="M393" i="11" s="1"/>
  <c r="M394" i="11" s="1"/>
  <c r="M395" i="11" s="1"/>
  <c r="M396" i="11" s="1"/>
  <c r="M397" i="11" s="1"/>
  <c r="M398" i="11" s="1"/>
  <c r="M399" i="11" s="1"/>
  <c r="M400" i="11" s="1"/>
  <c r="M401" i="11" s="1"/>
  <c r="M402" i="11" s="1"/>
  <c r="M403" i="11" s="1"/>
  <c r="M404" i="11" s="1"/>
  <c r="M405" i="11" s="1"/>
  <c r="M406" i="11" s="1"/>
  <c r="M407" i="11" s="1"/>
  <c r="M408" i="11" s="1"/>
  <c r="M409" i="11" s="1"/>
  <c r="M410" i="11" s="1"/>
  <c r="M411" i="11" s="1"/>
  <c r="M412" i="11" s="1"/>
  <c r="M413" i="11" s="1"/>
  <c r="M414" i="11" s="1"/>
  <c r="M415" i="11" s="1"/>
  <c r="M416" i="11" s="1"/>
  <c r="M417" i="11" s="1"/>
  <c r="M418" i="11" s="1"/>
  <c r="M419" i="11" s="1"/>
  <c r="M420" i="11" s="1"/>
  <c r="M421" i="11" s="1"/>
  <c r="M422" i="11" s="1"/>
  <c r="M423" i="11" s="1"/>
  <c r="M424" i="11" s="1"/>
  <c r="M425" i="11" s="1"/>
  <c r="M426" i="11" s="1"/>
  <c r="M427" i="11" s="1"/>
  <c r="M428" i="11" s="1"/>
  <c r="M429" i="11" s="1"/>
  <c r="M430" i="11" s="1"/>
  <c r="M431" i="11" s="1"/>
  <c r="M432" i="11" s="1"/>
  <c r="M433" i="11" s="1"/>
  <c r="M434" i="11" s="1"/>
  <c r="M435" i="11" s="1"/>
  <c r="M436" i="11" s="1"/>
  <c r="M437" i="11" s="1"/>
  <c r="M438" i="11" s="1"/>
  <c r="M439" i="11" s="1"/>
  <c r="M440" i="11" s="1"/>
  <c r="M441" i="11" s="1"/>
  <c r="M442" i="11" s="1"/>
  <c r="M443" i="11" s="1"/>
  <c r="M444" i="11" s="1"/>
  <c r="M445" i="11" s="1"/>
  <c r="M446" i="11" s="1"/>
  <c r="M447" i="11" s="1"/>
  <c r="M448" i="11" s="1"/>
  <c r="M449" i="11" s="1"/>
  <c r="M450" i="11" s="1"/>
  <c r="M451" i="11" s="1"/>
  <c r="M452" i="11" s="1"/>
  <c r="M453" i="11" s="1"/>
  <c r="M454" i="11" s="1"/>
  <c r="M455" i="11" s="1"/>
  <c r="M456" i="11" s="1"/>
  <c r="M457" i="11" s="1"/>
  <c r="M458" i="11" s="1"/>
  <c r="M459" i="11" s="1"/>
  <c r="M460" i="11" s="1"/>
  <c r="M461" i="11" s="1"/>
  <c r="M462" i="11" s="1"/>
  <c r="M463" i="11" s="1"/>
  <c r="M464" i="11" s="1"/>
  <c r="M465" i="11" s="1"/>
  <c r="M466" i="11" s="1"/>
  <c r="M467" i="11" s="1"/>
  <c r="M468" i="11" s="1"/>
  <c r="M469" i="11" s="1"/>
  <c r="M470" i="11" s="1"/>
  <c r="M471" i="11" s="1"/>
  <c r="M472" i="11" s="1"/>
  <c r="M473" i="11" s="1"/>
  <c r="M474" i="11" s="1"/>
  <c r="M475" i="11" s="1"/>
  <c r="M476" i="11" s="1"/>
  <c r="M477" i="11" s="1"/>
  <c r="M478" i="11" s="1"/>
  <c r="M479" i="11" s="1"/>
  <c r="M480" i="11" s="1"/>
  <c r="M481" i="11" s="1"/>
  <c r="M482" i="11" s="1"/>
  <c r="M483" i="11" s="1"/>
  <c r="M484" i="11" s="1"/>
  <c r="M485" i="11" s="1"/>
  <c r="M486" i="11" s="1"/>
  <c r="M487" i="11" s="1"/>
  <c r="M488" i="11" s="1"/>
  <c r="M489" i="11" s="1"/>
  <c r="M490" i="11" s="1"/>
  <c r="M491" i="11" s="1"/>
  <c r="M492" i="11" s="1"/>
  <c r="M493" i="11" s="1"/>
  <c r="M494" i="11" s="1"/>
  <c r="M495" i="11" s="1"/>
  <c r="M496" i="11" s="1"/>
  <c r="M497" i="11" s="1"/>
  <c r="M498" i="11" s="1"/>
  <c r="M499" i="11" s="1"/>
  <c r="M500" i="11" s="1"/>
  <c r="M501" i="11" s="1"/>
  <c r="M502" i="11" s="1"/>
  <c r="M503" i="11" s="1"/>
  <c r="M504" i="11" s="1"/>
  <c r="M505" i="11" s="1"/>
  <c r="M506" i="11" s="1"/>
  <c r="M507" i="11" s="1"/>
  <c r="M508" i="11" s="1"/>
  <c r="M509" i="11" s="1"/>
  <c r="M510" i="11" s="1"/>
  <c r="M511" i="11" s="1"/>
  <c r="M512" i="11" s="1"/>
  <c r="M513" i="11" s="1"/>
  <c r="M514" i="11" s="1"/>
  <c r="M515" i="11" s="1"/>
  <c r="M516" i="11" s="1"/>
  <c r="M517" i="11" s="1"/>
  <c r="M518" i="11" s="1"/>
  <c r="M519" i="11" s="1"/>
  <c r="M520" i="11" s="1"/>
  <c r="M521" i="11" s="1"/>
  <c r="M522" i="11" s="1"/>
  <c r="M523" i="11" s="1"/>
  <c r="M524" i="11" s="1"/>
  <c r="M525" i="11" s="1"/>
  <c r="M526" i="11" s="1"/>
  <c r="M527" i="11" s="1"/>
  <c r="M528" i="11" s="1"/>
  <c r="M529" i="11" s="1"/>
  <c r="M530" i="11" s="1"/>
  <c r="M531" i="11" s="1"/>
  <c r="M532" i="11" s="1"/>
  <c r="M533" i="11" s="1"/>
  <c r="M534" i="11" s="1"/>
  <c r="M535" i="11" s="1"/>
  <c r="M536" i="11" s="1"/>
  <c r="M537" i="11" s="1"/>
  <c r="M538" i="11" s="1"/>
  <c r="M539" i="11" s="1"/>
  <c r="M540" i="11" s="1"/>
  <c r="M541" i="11" s="1"/>
  <c r="M542" i="11" s="1"/>
  <c r="M543" i="11" s="1"/>
  <c r="M544" i="11" s="1"/>
  <c r="M545" i="11" s="1"/>
  <c r="M546" i="11" s="1"/>
  <c r="M547" i="11" s="1"/>
  <c r="M548" i="11" s="1"/>
  <c r="M549" i="11" s="1"/>
  <c r="M550" i="11" s="1"/>
  <c r="M551" i="11" s="1"/>
  <c r="M552" i="11" s="1"/>
  <c r="M553" i="11" s="1"/>
  <c r="M554" i="11" s="1"/>
  <c r="M555" i="11" s="1"/>
  <c r="M556" i="11" s="1"/>
  <c r="M557" i="11" s="1"/>
  <c r="M558" i="11" s="1"/>
  <c r="M559" i="11" s="1"/>
  <c r="M560" i="11" s="1"/>
  <c r="M561" i="11" s="1"/>
  <c r="M562" i="11" s="1"/>
  <c r="M563" i="11" s="1"/>
  <c r="M564" i="11" s="1"/>
  <c r="M565" i="11" s="1"/>
  <c r="M566" i="11" s="1"/>
  <c r="M567" i="11" s="1"/>
  <c r="M568" i="11" s="1"/>
  <c r="M569" i="11" s="1"/>
  <c r="M570" i="11" s="1"/>
  <c r="M571" i="11" s="1"/>
  <c r="M572" i="11" s="1"/>
  <c r="M573" i="11" s="1"/>
  <c r="M574" i="11" s="1"/>
  <c r="M575" i="11" s="1"/>
  <c r="M576" i="11" s="1"/>
  <c r="M577" i="11" s="1"/>
  <c r="M578" i="11" s="1"/>
  <c r="M579" i="11" s="1"/>
  <c r="M580" i="11" s="1"/>
  <c r="M581" i="11" s="1"/>
  <c r="M582" i="11" s="1"/>
  <c r="M583" i="11" s="1"/>
  <c r="M584" i="11" s="1"/>
  <c r="M585" i="11" s="1"/>
  <c r="M586" i="11" s="1"/>
  <c r="M587" i="11" s="1"/>
  <c r="M588" i="11" s="1"/>
  <c r="M589" i="11" s="1"/>
  <c r="M590" i="11" s="1"/>
  <c r="M591" i="11" s="1"/>
  <c r="M592" i="11" s="1"/>
  <c r="M593" i="11" s="1"/>
  <c r="M594" i="11" s="1"/>
  <c r="M595" i="11" s="1"/>
  <c r="M596" i="11" s="1"/>
  <c r="M597" i="11" s="1"/>
  <c r="M598" i="11" s="1"/>
  <c r="M599" i="11" s="1"/>
  <c r="M600" i="11" s="1"/>
  <c r="M601" i="11" s="1"/>
  <c r="M602" i="11" s="1"/>
  <c r="M603" i="11" s="1"/>
  <c r="M604" i="11" s="1"/>
  <c r="M605" i="11" s="1"/>
  <c r="M606" i="11" s="1"/>
  <c r="M607" i="11" s="1"/>
  <c r="M608" i="11" s="1"/>
  <c r="M609" i="11" s="1"/>
  <c r="M610" i="11" s="1"/>
  <c r="M611" i="11" s="1"/>
  <c r="M612" i="11" s="1"/>
  <c r="M613" i="11" s="1"/>
  <c r="M614" i="11" s="1"/>
  <c r="M615" i="11" s="1"/>
  <c r="M616" i="11" s="1"/>
  <c r="M617" i="11" s="1"/>
  <c r="M618" i="11" s="1"/>
  <c r="M619" i="11" s="1"/>
  <c r="M620" i="11" s="1"/>
  <c r="M621" i="11" s="1"/>
  <c r="M622" i="11" s="1"/>
  <c r="M623" i="11" s="1"/>
  <c r="M624" i="11" s="1"/>
  <c r="M625" i="11" s="1"/>
  <c r="M626" i="11" s="1"/>
  <c r="M627" i="11" s="1"/>
  <c r="M628" i="11" s="1"/>
  <c r="M629" i="11" s="1"/>
  <c r="M630" i="11" s="1"/>
  <c r="M631" i="11" s="1"/>
  <c r="M632" i="11" s="1"/>
  <c r="M633" i="11" s="1"/>
  <c r="M634" i="11" s="1"/>
  <c r="M635" i="11" s="1"/>
  <c r="M636" i="11" s="1"/>
  <c r="M637" i="11" s="1"/>
  <c r="M638" i="11" s="1"/>
  <c r="M639" i="11" s="1"/>
  <c r="M640" i="11" s="1"/>
  <c r="M641" i="11" s="1"/>
  <c r="M642" i="11" s="1"/>
  <c r="M643" i="11" s="1"/>
  <c r="M644" i="11" s="1"/>
  <c r="M645" i="11" s="1"/>
  <c r="M646" i="11" s="1"/>
  <c r="M647" i="11" s="1"/>
  <c r="M648" i="11" s="1"/>
  <c r="M649" i="11" s="1"/>
  <c r="M650" i="11" s="1"/>
  <c r="M651" i="11" s="1"/>
  <c r="M652" i="11" s="1"/>
  <c r="M653" i="11" s="1"/>
  <c r="M654" i="11" s="1"/>
  <c r="M655" i="11" s="1"/>
  <c r="M656" i="11" s="1"/>
  <c r="M657" i="11" s="1"/>
  <c r="M658" i="11" s="1"/>
  <c r="M659" i="11" s="1"/>
  <c r="M660" i="11" s="1"/>
  <c r="M661" i="11" s="1"/>
  <c r="M662" i="11" s="1"/>
  <c r="M663" i="11" s="1"/>
  <c r="M664" i="11" s="1"/>
  <c r="M665" i="11" s="1"/>
  <c r="M666" i="11" s="1"/>
  <c r="M667" i="11" s="1"/>
  <c r="M668" i="11" s="1"/>
  <c r="M669" i="11" s="1"/>
  <c r="M670" i="11" s="1"/>
  <c r="M671" i="11" s="1"/>
  <c r="M672" i="11" s="1"/>
  <c r="M673" i="11" s="1"/>
  <c r="M674" i="11" s="1"/>
  <c r="M675" i="11" s="1"/>
  <c r="M676" i="11" s="1"/>
  <c r="M677" i="11" s="1"/>
  <c r="M678" i="11" s="1"/>
  <c r="M679" i="11" s="1"/>
  <c r="M680" i="11" s="1"/>
  <c r="M681" i="11" s="1"/>
  <c r="M682" i="11" s="1"/>
  <c r="M683" i="11" s="1"/>
  <c r="M684" i="11" s="1"/>
  <c r="M685" i="11" s="1"/>
  <c r="M686" i="11" s="1"/>
  <c r="M687" i="11" s="1"/>
  <c r="M688" i="11" s="1"/>
  <c r="M689" i="11" s="1"/>
  <c r="M690" i="11" s="1"/>
  <c r="M691" i="11" s="1"/>
  <c r="M692" i="11" s="1"/>
  <c r="M693" i="11" s="1"/>
  <c r="M694" i="11" s="1"/>
  <c r="M695" i="11" s="1"/>
  <c r="M696" i="11" s="1"/>
  <c r="M697" i="11" s="1"/>
  <c r="M698" i="11" s="1"/>
  <c r="M699" i="11" s="1"/>
  <c r="M700" i="11" s="1"/>
  <c r="M701" i="11" s="1"/>
  <c r="M702" i="11" s="1"/>
  <c r="M703" i="11" s="1"/>
  <c r="M704" i="11" s="1"/>
  <c r="M705" i="11" s="1"/>
  <c r="M706" i="11" s="1"/>
  <c r="M707" i="11" s="1"/>
  <c r="M708" i="11" s="1"/>
  <c r="M709" i="11" s="1"/>
  <c r="M710" i="11" s="1"/>
  <c r="M711" i="11" s="1"/>
  <c r="M712" i="11" s="1"/>
  <c r="M713" i="11" s="1"/>
  <c r="M714" i="11" s="1"/>
  <c r="M715" i="11" s="1"/>
  <c r="M716" i="11" s="1"/>
  <c r="M717" i="11" s="1"/>
  <c r="M718" i="11" s="1"/>
  <c r="M719" i="11" s="1"/>
  <c r="M720" i="11" s="1"/>
  <c r="M721" i="11" s="1"/>
  <c r="M722" i="11" s="1"/>
  <c r="M723" i="11" s="1"/>
  <c r="M724" i="11" s="1"/>
  <c r="M725" i="11" s="1"/>
  <c r="M726" i="11" s="1"/>
  <c r="M727" i="11" s="1"/>
  <c r="M728" i="11" s="1"/>
  <c r="M729" i="11" s="1"/>
  <c r="M730" i="11" s="1"/>
  <c r="M731" i="11" s="1"/>
  <c r="M732" i="11" s="1"/>
  <c r="M733" i="11" s="1"/>
  <c r="M734" i="11" s="1"/>
  <c r="M735" i="11" s="1"/>
  <c r="M736" i="11" s="1"/>
  <c r="M737" i="11" s="1"/>
  <c r="M738" i="11" s="1"/>
  <c r="M739" i="11" s="1"/>
  <c r="M740" i="11" s="1"/>
  <c r="M741" i="11" s="1"/>
  <c r="M742" i="11" s="1"/>
  <c r="M743" i="11" s="1"/>
  <c r="M744" i="11" s="1"/>
  <c r="M745" i="11" s="1"/>
  <c r="M746" i="11" s="1"/>
  <c r="M747" i="11" s="1"/>
  <c r="M748" i="11" s="1"/>
  <c r="M749" i="11" s="1"/>
  <c r="M750" i="11" s="1"/>
  <c r="M751" i="11" s="1"/>
  <c r="M752" i="11" s="1"/>
  <c r="M753" i="11" s="1"/>
  <c r="M754" i="11" s="1"/>
  <c r="M755" i="11" s="1"/>
  <c r="M756" i="11" s="1"/>
  <c r="M757" i="11" s="1"/>
  <c r="M758" i="11" s="1"/>
  <c r="M759" i="11" s="1"/>
  <c r="M760" i="11" s="1"/>
  <c r="M761" i="11" s="1"/>
  <c r="M762" i="11" s="1"/>
  <c r="M763" i="11" s="1"/>
  <c r="M764" i="11" s="1"/>
  <c r="M765" i="11" s="1"/>
  <c r="M766" i="11" s="1"/>
  <c r="M767" i="11" s="1"/>
  <c r="M768" i="11" s="1"/>
  <c r="M769" i="11" s="1"/>
  <c r="M770" i="11" s="1"/>
  <c r="M771" i="11" s="1"/>
  <c r="M772" i="11" s="1"/>
  <c r="M773" i="11" s="1"/>
  <c r="M774" i="11" s="1"/>
  <c r="M775" i="11" s="1"/>
  <c r="M776" i="11" s="1"/>
  <c r="M777" i="11" s="1"/>
  <c r="M778" i="11" s="1"/>
  <c r="M779" i="11" s="1"/>
  <c r="M780" i="11" s="1"/>
  <c r="M781" i="11" s="1"/>
  <c r="M782" i="11" s="1"/>
  <c r="M783" i="11" s="1"/>
  <c r="M784" i="11" s="1"/>
  <c r="M785" i="11" s="1"/>
  <c r="M786" i="11" s="1"/>
  <c r="M787" i="11" s="1"/>
  <c r="M788" i="11" s="1"/>
  <c r="M789" i="11" s="1"/>
  <c r="M790" i="11" s="1"/>
  <c r="M791" i="11" s="1"/>
  <c r="M792" i="11" s="1"/>
  <c r="M793" i="11" s="1"/>
  <c r="M794" i="11" s="1"/>
  <c r="M795" i="11" s="1"/>
  <c r="M796" i="11" s="1"/>
  <c r="M797" i="11" s="1"/>
  <c r="M798" i="11" s="1"/>
  <c r="M799" i="11" s="1"/>
  <c r="M800" i="11" s="1"/>
  <c r="M801" i="11" s="1"/>
  <c r="M802" i="11" s="1"/>
  <c r="M803" i="11" s="1"/>
  <c r="M804" i="11" s="1"/>
  <c r="M805" i="11" s="1"/>
  <c r="M806" i="11" s="1"/>
  <c r="M807" i="11" s="1"/>
  <c r="M808" i="11" s="1"/>
  <c r="M809" i="11" s="1"/>
  <c r="M810" i="11" s="1"/>
  <c r="M811" i="11" s="1"/>
  <c r="M812" i="11" s="1"/>
  <c r="M813" i="11" s="1"/>
  <c r="M814" i="11" s="1"/>
  <c r="M815" i="11" s="1"/>
  <c r="M816" i="11" s="1"/>
  <c r="M817" i="11" s="1"/>
  <c r="M818" i="11" s="1"/>
  <c r="M819" i="11" s="1"/>
  <c r="M820" i="11" s="1"/>
  <c r="M821" i="11" s="1"/>
  <c r="M822" i="11" s="1"/>
  <c r="M823" i="11" s="1"/>
  <c r="M824" i="11" s="1"/>
  <c r="M825" i="11" s="1"/>
  <c r="M826" i="11" s="1"/>
  <c r="M827" i="11" s="1"/>
  <c r="M828" i="11" s="1"/>
  <c r="M829" i="11" s="1"/>
  <c r="M830" i="11" s="1"/>
  <c r="M831" i="11" s="1"/>
  <c r="M832" i="11" s="1"/>
  <c r="M833" i="11" s="1"/>
  <c r="M834" i="11" s="1"/>
  <c r="M835" i="11" s="1"/>
  <c r="M836" i="11" s="1"/>
  <c r="M837" i="11" s="1"/>
  <c r="M838" i="11" s="1"/>
  <c r="M839" i="11" s="1"/>
  <c r="M840" i="11" s="1"/>
  <c r="M841" i="11" s="1"/>
  <c r="M842" i="11" s="1"/>
  <c r="M843" i="11" s="1"/>
  <c r="M844" i="11" s="1"/>
  <c r="M845" i="11" s="1"/>
  <c r="M846" i="11" s="1"/>
  <c r="M847" i="11" s="1"/>
  <c r="M848" i="11" s="1"/>
  <c r="M849" i="11" s="1"/>
  <c r="M850" i="11" s="1"/>
  <c r="M851" i="11" s="1"/>
  <c r="M852" i="11" s="1"/>
  <c r="M853" i="11" s="1"/>
  <c r="M854" i="11" s="1"/>
  <c r="M855" i="11" s="1"/>
  <c r="M856" i="11" s="1"/>
  <c r="M857" i="11" s="1"/>
  <c r="M858" i="11" s="1"/>
  <c r="M859" i="11" s="1"/>
  <c r="M860" i="11" s="1"/>
  <c r="M861" i="11" s="1"/>
  <c r="M862" i="11" s="1"/>
  <c r="M863" i="11" s="1"/>
  <c r="M864" i="11" s="1"/>
  <c r="M865" i="11" s="1"/>
  <c r="M866" i="11" s="1"/>
  <c r="M867" i="11" s="1"/>
  <c r="M868" i="11" s="1"/>
  <c r="M869" i="11" s="1"/>
  <c r="M870" i="11" s="1"/>
  <c r="M871" i="11" s="1"/>
  <c r="M872" i="11" s="1"/>
  <c r="M873" i="11" s="1"/>
  <c r="M874" i="11" s="1"/>
  <c r="M875" i="11" s="1"/>
  <c r="M876" i="11" s="1"/>
  <c r="M877" i="11" s="1"/>
  <c r="M878" i="11" s="1"/>
  <c r="M879" i="11" s="1"/>
  <c r="M880" i="11" s="1"/>
  <c r="M881" i="11" s="1"/>
  <c r="M882" i="11" s="1"/>
  <c r="M883" i="11" s="1"/>
  <c r="M884" i="11" s="1"/>
  <c r="M885" i="11" s="1"/>
  <c r="M886" i="11" s="1"/>
  <c r="M887" i="11" s="1"/>
  <c r="M888" i="11" s="1"/>
  <c r="M889" i="11" s="1"/>
  <c r="M890" i="11" s="1"/>
  <c r="M891" i="11" s="1"/>
  <c r="M892" i="11" s="1"/>
  <c r="M893" i="11" s="1"/>
  <c r="M894" i="11" s="1"/>
  <c r="M895" i="11" s="1"/>
  <c r="M896" i="11" s="1"/>
  <c r="M897" i="11" s="1"/>
  <c r="M898" i="11" s="1"/>
  <c r="M899" i="11" s="1"/>
  <c r="M900" i="11" s="1"/>
  <c r="M901" i="11" s="1"/>
  <c r="M902" i="11" s="1"/>
  <c r="M903" i="11" s="1"/>
  <c r="M904" i="11" s="1"/>
  <c r="M905" i="11" s="1"/>
  <c r="M906" i="11" s="1"/>
  <c r="M907" i="11" s="1"/>
  <c r="M908" i="11" s="1"/>
  <c r="M909" i="11" s="1"/>
  <c r="M910" i="11" s="1"/>
  <c r="M911" i="11" s="1"/>
  <c r="M912" i="11" s="1"/>
  <c r="M913" i="11" s="1"/>
  <c r="M914" i="11" s="1"/>
  <c r="M915" i="11" s="1"/>
  <c r="M916" i="11" s="1"/>
  <c r="M917" i="11" s="1"/>
  <c r="M918" i="11" s="1"/>
  <c r="M919" i="11" s="1"/>
  <c r="M920" i="11" s="1"/>
  <c r="M921" i="11" s="1"/>
  <c r="M922" i="11" s="1"/>
  <c r="M923" i="11" s="1"/>
  <c r="M924" i="11" s="1"/>
  <c r="M925" i="11" s="1"/>
  <c r="M926" i="11" s="1"/>
  <c r="M927" i="11" s="1"/>
  <c r="M928" i="11" s="1"/>
  <c r="M929" i="11" s="1"/>
  <c r="M930" i="11" s="1"/>
  <c r="M931" i="11" s="1"/>
  <c r="M932" i="11" s="1"/>
  <c r="M933" i="11" s="1"/>
  <c r="M934" i="11" s="1"/>
  <c r="M935" i="11" s="1"/>
  <c r="M936" i="11" s="1"/>
  <c r="M937" i="11" s="1"/>
  <c r="M938" i="11" s="1"/>
  <c r="M939" i="11" s="1"/>
  <c r="M940" i="11" s="1"/>
  <c r="M941" i="11" s="1"/>
  <c r="M942" i="11" s="1"/>
  <c r="M943" i="11" s="1"/>
  <c r="M944" i="11" s="1"/>
  <c r="M945" i="11" s="1"/>
  <c r="M946" i="11" s="1"/>
  <c r="M947" i="11" s="1"/>
  <c r="M948" i="11" s="1"/>
  <c r="M949" i="11" s="1"/>
  <c r="M950" i="11" s="1"/>
  <c r="M951" i="11" s="1"/>
  <c r="M952" i="11" s="1"/>
  <c r="M953" i="11" s="1"/>
  <c r="M954" i="11" s="1"/>
  <c r="M955" i="11" s="1"/>
  <c r="M956" i="11" s="1"/>
  <c r="M957" i="11" s="1"/>
  <c r="M958" i="11" s="1"/>
  <c r="M959" i="11" s="1"/>
  <c r="M960" i="11" s="1"/>
  <c r="M961" i="11" s="1"/>
  <c r="M962" i="11" s="1"/>
  <c r="M963" i="11" s="1"/>
  <c r="M964" i="11" s="1"/>
  <c r="M965" i="11" s="1"/>
  <c r="M966" i="11" s="1"/>
  <c r="M967" i="11" s="1"/>
  <c r="M968" i="11" s="1"/>
  <c r="M969" i="11" s="1"/>
  <c r="M970" i="11" s="1"/>
  <c r="M971" i="11" s="1"/>
  <c r="M972" i="11" s="1"/>
  <c r="M973" i="11" s="1"/>
  <c r="M974" i="11" s="1"/>
  <c r="M975" i="11" s="1"/>
  <c r="M976" i="11" s="1"/>
  <c r="M977" i="11" s="1"/>
  <c r="M978" i="11" s="1"/>
  <c r="M979" i="11" s="1"/>
  <c r="M980" i="11" s="1"/>
  <c r="M981" i="11" s="1"/>
  <c r="M982" i="11" s="1"/>
  <c r="M983" i="11" s="1"/>
  <c r="M984" i="11" s="1"/>
  <c r="M985" i="11" s="1"/>
  <c r="M986" i="11" s="1"/>
  <c r="M987" i="11" s="1"/>
  <c r="M988" i="11" s="1"/>
  <c r="M989" i="11" s="1"/>
  <c r="M990" i="11" s="1"/>
  <c r="M991" i="11" s="1"/>
  <c r="M992" i="11" s="1"/>
  <c r="M993" i="11" s="1"/>
  <c r="M994" i="11" s="1"/>
  <c r="M995" i="11" s="1"/>
  <c r="M996" i="11" s="1"/>
  <c r="M997" i="11" s="1"/>
  <c r="M998" i="11" s="1"/>
  <c r="M999" i="11" s="1"/>
  <c r="M1000" i="11" s="1"/>
  <c r="M1001" i="11" s="1"/>
  <c r="M1002" i="11" s="1"/>
  <c r="M1003" i="11" s="1"/>
  <c r="M1004" i="11" s="1"/>
  <c r="M1005" i="11" s="1"/>
  <c r="M1006" i="11" s="1"/>
  <c r="M1007" i="11" s="1"/>
  <c r="M1008" i="11" s="1"/>
  <c r="M1009" i="11" s="1"/>
  <c r="M1010" i="11" s="1"/>
  <c r="M1011" i="11" s="1"/>
  <c r="M1012" i="11" s="1"/>
  <c r="M1013" i="11" s="1"/>
  <c r="M1014" i="11" s="1"/>
  <c r="M1015" i="11" s="1"/>
  <c r="M1016" i="11" s="1"/>
  <c r="M1017" i="11" s="1"/>
  <c r="M1018" i="11" s="1"/>
  <c r="M1019" i="11" s="1"/>
  <c r="M1020" i="11" s="1"/>
  <c r="M1021" i="11" s="1"/>
  <c r="M1022" i="11" s="1"/>
  <c r="M1023" i="11" s="1"/>
  <c r="M1024" i="11" s="1"/>
  <c r="M1025" i="11" s="1"/>
  <c r="M1026" i="11" s="1"/>
  <c r="M1027" i="11" s="1"/>
  <c r="M1028" i="11" s="1"/>
  <c r="M1029" i="11" s="1"/>
  <c r="M1030" i="11" s="1"/>
  <c r="M1031" i="11" s="1"/>
  <c r="M1032" i="11" s="1"/>
  <c r="M1033" i="11" s="1"/>
  <c r="M1034" i="11" s="1"/>
  <c r="M1035" i="11" s="1"/>
  <c r="M1036" i="11" s="1"/>
  <c r="M1037" i="11" s="1"/>
  <c r="M1038" i="11" s="1"/>
  <c r="M1039" i="11" s="1"/>
  <c r="M1040" i="11" s="1"/>
  <c r="M1041" i="11" s="1"/>
  <c r="M1042" i="11" s="1"/>
  <c r="M1043" i="11" s="1"/>
  <c r="M1044" i="11" s="1"/>
  <c r="M1045" i="11" s="1"/>
  <c r="M1046" i="11" s="1"/>
  <c r="M1047" i="11" s="1"/>
  <c r="M1048" i="11" s="1"/>
  <c r="M1049" i="11" s="1"/>
  <c r="M1050" i="11" s="1"/>
  <c r="M1051" i="11" s="1"/>
  <c r="M1052" i="11" s="1"/>
  <c r="M1053" i="11" s="1"/>
  <c r="M1054" i="11" s="1"/>
  <c r="M1055" i="11" s="1"/>
  <c r="M1056" i="11" s="1"/>
  <c r="M1057" i="11" s="1"/>
  <c r="M1058" i="11" s="1"/>
  <c r="M1059" i="11" s="1"/>
  <c r="M1060" i="11" s="1"/>
  <c r="M1061" i="11" s="1"/>
  <c r="M1062" i="11" s="1"/>
  <c r="M1063" i="11" s="1"/>
  <c r="M1064" i="11" s="1"/>
  <c r="M1065" i="11" s="1"/>
  <c r="M1066" i="11" s="1"/>
  <c r="M1067" i="11" s="1"/>
  <c r="M1068" i="11" s="1"/>
  <c r="M1069" i="11" s="1"/>
  <c r="M1070" i="11" s="1"/>
  <c r="M1071" i="11" s="1"/>
  <c r="M1072" i="11" s="1"/>
  <c r="M1073" i="11" s="1"/>
  <c r="M1074" i="11" s="1"/>
  <c r="M1075" i="11" s="1"/>
  <c r="M1076" i="11" s="1"/>
  <c r="M1077" i="11" s="1"/>
  <c r="M1078" i="11" s="1"/>
  <c r="M1079" i="11" s="1"/>
  <c r="M1080" i="11" s="1"/>
  <c r="M1081" i="11" s="1"/>
  <c r="M1082" i="11" s="1"/>
  <c r="M1083" i="11" s="1"/>
  <c r="M1084" i="11" s="1"/>
  <c r="M1085" i="11" s="1"/>
  <c r="M1086" i="11" s="1"/>
  <c r="M1087" i="11" s="1"/>
  <c r="M1088" i="11" s="1"/>
  <c r="M1089" i="11" s="1"/>
  <c r="M1090" i="11" s="1"/>
  <c r="M1091" i="11" s="1"/>
  <c r="M1092" i="11" s="1"/>
  <c r="M1093" i="11" s="1"/>
  <c r="M1094" i="11" s="1"/>
  <c r="M1095" i="11" s="1"/>
  <c r="M1096" i="11" s="1"/>
  <c r="M1097" i="11" s="1"/>
  <c r="M1098" i="11" s="1"/>
  <c r="M1099" i="11" s="1"/>
  <c r="M1100" i="11" s="1"/>
  <c r="M1101" i="11" s="1"/>
  <c r="M1102" i="11" s="1"/>
  <c r="M1103" i="11" s="1"/>
  <c r="M1104" i="11" s="1"/>
  <c r="M1105" i="11" s="1"/>
  <c r="M1106" i="11" s="1"/>
  <c r="M1107" i="11" s="1"/>
  <c r="M1108" i="11" s="1"/>
  <c r="M1109" i="11" s="1"/>
  <c r="M1110" i="11" s="1"/>
  <c r="M1111" i="11" s="1"/>
  <c r="M1112" i="11" s="1"/>
  <c r="M1113" i="11" s="1"/>
  <c r="M1114" i="11" s="1"/>
  <c r="M1115" i="11" s="1"/>
  <c r="M1116" i="11" s="1"/>
  <c r="M1117" i="11" s="1"/>
  <c r="M1118" i="11" s="1"/>
  <c r="M1119" i="11" s="1"/>
  <c r="M1120" i="11" s="1"/>
  <c r="M1121" i="11" s="1"/>
  <c r="M1122" i="11" s="1"/>
  <c r="M1123" i="11" s="1"/>
  <c r="M1124" i="11" s="1"/>
  <c r="M1125" i="11" s="1"/>
  <c r="M1126" i="11" s="1"/>
  <c r="M1127" i="11" s="1"/>
  <c r="M1128" i="11" s="1"/>
  <c r="M1129" i="11" s="1"/>
  <c r="M1130" i="11" s="1"/>
  <c r="M1131" i="11" s="1"/>
  <c r="M1132" i="11" s="1"/>
  <c r="M1133" i="11" s="1"/>
  <c r="M1134" i="11" s="1"/>
  <c r="M1135" i="11" s="1"/>
  <c r="M1136" i="11" s="1"/>
  <c r="M1137" i="11" s="1"/>
  <c r="M1138" i="11" s="1"/>
  <c r="M1139" i="11" s="1"/>
  <c r="M1140" i="11" s="1"/>
  <c r="M1141" i="11" s="1"/>
  <c r="M1142" i="11" s="1"/>
  <c r="M1143" i="11" s="1"/>
  <c r="M1144" i="11" s="1"/>
  <c r="M1145" i="11" s="1"/>
  <c r="M1146" i="11" s="1"/>
  <c r="M1147" i="11" s="1"/>
  <c r="M1148" i="11" s="1"/>
  <c r="M1149" i="11" s="1"/>
  <c r="M1150" i="11" s="1"/>
  <c r="M1151" i="11" s="1"/>
  <c r="M1152" i="11" s="1"/>
  <c r="M1153" i="11" s="1"/>
  <c r="M1154" i="11" s="1"/>
  <c r="M1155" i="11" s="1"/>
  <c r="M1156" i="11" s="1"/>
  <c r="M1157" i="11" s="1"/>
  <c r="M1158" i="11" s="1"/>
  <c r="M1159" i="11" s="1"/>
  <c r="M1160" i="11" s="1"/>
  <c r="M1161" i="11" s="1"/>
  <c r="M1162" i="11" s="1"/>
  <c r="M1163" i="11" s="1"/>
  <c r="M1164" i="11" s="1"/>
  <c r="M1165" i="11" s="1"/>
  <c r="M1166" i="11" s="1"/>
  <c r="M1167" i="11" s="1"/>
  <c r="M1168" i="11" s="1"/>
  <c r="M1169" i="11" s="1"/>
  <c r="M1170" i="11" s="1"/>
  <c r="M1171" i="11" s="1"/>
  <c r="M1172" i="11" s="1"/>
  <c r="M1173" i="11" s="1"/>
  <c r="M1174" i="11" s="1"/>
  <c r="M1175" i="11" s="1"/>
  <c r="M1176" i="11" s="1"/>
  <c r="M1177" i="11" s="1"/>
  <c r="M1178" i="11" s="1"/>
  <c r="M1179" i="11" s="1"/>
  <c r="M1180" i="11" s="1"/>
  <c r="M1181" i="11" s="1"/>
  <c r="M1182" i="11" s="1"/>
  <c r="M1183" i="11" s="1"/>
  <c r="M1184" i="11" s="1"/>
  <c r="M1185" i="11" s="1"/>
  <c r="M1186" i="11" s="1"/>
  <c r="M1187" i="11" s="1"/>
  <c r="M1188" i="11" s="1"/>
  <c r="M1189" i="11" s="1"/>
  <c r="M1190" i="11" s="1"/>
  <c r="M1191" i="11" s="1"/>
  <c r="M1192" i="11" s="1"/>
  <c r="M1193" i="11" s="1"/>
  <c r="M1194" i="11" s="1"/>
  <c r="M1195" i="11" s="1"/>
  <c r="M1196" i="11" s="1"/>
  <c r="M1197" i="11" s="1"/>
  <c r="M1198" i="11" s="1"/>
  <c r="M1199" i="11" s="1"/>
  <c r="M1200" i="11" s="1"/>
  <c r="M1201" i="11" s="1"/>
  <c r="M1202" i="11" s="1"/>
  <c r="M1203" i="11" s="1"/>
  <c r="M1204" i="11" s="1"/>
  <c r="M1205" i="11" s="1"/>
  <c r="M1206" i="11" s="1"/>
  <c r="M1207" i="11" s="1"/>
  <c r="M1208" i="11" s="1"/>
  <c r="M1209" i="11" s="1"/>
  <c r="M1210" i="11" s="1"/>
  <c r="M1211" i="11" s="1"/>
  <c r="M1212" i="11" s="1"/>
  <c r="M1213" i="11" s="1"/>
  <c r="M1214" i="11" s="1"/>
  <c r="M1215" i="11" s="1"/>
  <c r="M1216" i="11" s="1"/>
  <c r="M1217" i="11" s="1"/>
  <c r="M1218" i="11" s="1"/>
  <c r="M1219" i="11" s="1"/>
  <c r="M1220" i="11" s="1"/>
  <c r="M1221" i="11" s="1"/>
  <c r="M1222" i="11" s="1"/>
  <c r="M1223" i="11" s="1"/>
  <c r="M1224" i="11" s="1"/>
  <c r="M1225" i="11" s="1"/>
  <c r="M1226" i="11" s="1"/>
  <c r="M1227" i="11" s="1"/>
  <c r="M1228" i="11" s="1"/>
  <c r="M1229" i="11" s="1"/>
  <c r="M1230" i="11" s="1"/>
  <c r="M1231" i="11" s="1"/>
  <c r="M1232" i="11" s="1"/>
  <c r="M1233" i="11" s="1"/>
  <c r="M1234" i="11" s="1"/>
  <c r="M1235" i="11" s="1"/>
  <c r="M1236" i="11" s="1"/>
  <c r="M1237" i="11" s="1"/>
  <c r="M1238" i="11" s="1"/>
  <c r="M1239" i="11" s="1"/>
  <c r="M1240" i="11" s="1"/>
  <c r="M1241" i="11" s="1"/>
  <c r="M1242" i="11" s="1"/>
  <c r="M1243" i="11" s="1"/>
  <c r="M1244" i="11" s="1"/>
  <c r="M1245" i="11" s="1"/>
  <c r="M1246" i="11" s="1"/>
  <c r="M1247" i="11" s="1"/>
  <c r="M1248" i="11" s="1"/>
  <c r="M1249" i="11" s="1"/>
  <c r="M1250" i="11" s="1"/>
  <c r="M1251" i="11" s="1"/>
  <c r="M1252" i="11" s="1"/>
  <c r="M1253" i="11" s="1"/>
  <c r="M1254" i="11" s="1"/>
  <c r="M1255" i="11" s="1"/>
  <c r="M1256" i="11" s="1"/>
  <c r="M1257" i="11" s="1"/>
  <c r="M1258" i="11" s="1"/>
  <c r="M1259" i="11" s="1"/>
  <c r="M1260" i="11" s="1"/>
  <c r="M1261" i="11" s="1"/>
  <c r="M1262" i="11" s="1"/>
  <c r="M1263" i="11" s="1"/>
  <c r="M1264" i="11" s="1"/>
  <c r="M1265" i="11" s="1"/>
  <c r="M1266" i="11" s="1"/>
  <c r="M1267" i="11" s="1"/>
  <c r="M1268" i="11" s="1"/>
  <c r="M1269" i="11" s="1"/>
  <c r="M1270" i="11" s="1"/>
  <c r="M1271" i="11" s="1"/>
  <c r="M1272" i="11" s="1"/>
  <c r="M1273" i="11" s="1"/>
  <c r="M1274" i="11" s="1"/>
  <c r="M1275" i="11" s="1"/>
  <c r="M1276" i="11" s="1"/>
  <c r="M1277" i="11" s="1"/>
  <c r="M1278" i="11" s="1"/>
  <c r="M1279" i="11" s="1"/>
  <c r="M1280" i="11" s="1"/>
  <c r="M1281" i="11" s="1"/>
  <c r="M1282" i="11" s="1"/>
  <c r="M1283" i="11" s="1"/>
  <c r="M1284" i="11" s="1"/>
  <c r="M1285" i="11" s="1"/>
  <c r="M1286" i="11" s="1"/>
  <c r="M1287" i="11" s="1"/>
  <c r="M1288" i="11" s="1"/>
  <c r="M1289" i="11" s="1"/>
  <c r="M1290" i="11" s="1"/>
  <c r="M1291" i="11" s="1"/>
  <c r="M1292" i="11" s="1"/>
  <c r="M1293" i="11" s="1"/>
  <c r="M1294" i="11" s="1"/>
  <c r="M1295" i="11" s="1"/>
  <c r="M1296" i="11" s="1"/>
  <c r="M1297" i="11" s="1"/>
  <c r="M1298" i="11" s="1"/>
  <c r="M1299" i="11" s="1"/>
  <c r="M1300" i="11" s="1"/>
  <c r="M1301" i="11" s="1"/>
  <c r="M1302" i="11" s="1"/>
  <c r="M1303" i="11" s="1"/>
  <c r="M1304" i="11" s="1"/>
  <c r="M1305" i="11" s="1"/>
  <c r="M1306" i="11" s="1"/>
  <c r="M1307" i="11" s="1"/>
  <c r="M1308" i="11" s="1"/>
  <c r="M1309" i="11" s="1"/>
  <c r="M1310" i="11" s="1"/>
  <c r="M1311" i="11" s="1"/>
  <c r="M1312" i="11" s="1"/>
  <c r="M1313" i="11" s="1"/>
  <c r="M1314" i="11" s="1"/>
  <c r="M1315" i="11" s="1"/>
  <c r="M1316" i="11" s="1"/>
  <c r="M1317" i="11" s="1"/>
  <c r="M1318" i="11" s="1"/>
  <c r="M1319" i="11" s="1"/>
  <c r="M1320" i="11" s="1"/>
  <c r="M1321" i="11" s="1"/>
  <c r="M1322" i="11" s="1"/>
  <c r="M1323" i="11" s="1"/>
  <c r="M1324" i="11" s="1"/>
  <c r="M1325" i="11" s="1"/>
  <c r="M1326" i="11" s="1"/>
  <c r="M1327" i="11" s="1"/>
  <c r="M1328" i="11" s="1"/>
  <c r="M1329" i="11" s="1"/>
  <c r="M1330" i="11" s="1"/>
  <c r="M1331" i="11" s="1"/>
  <c r="M1332" i="11" s="1"/>
  <c r="M1333" i="11" s="1"/>
  <c r="M1334" i="11" s="1"/>
  <c r="M1335" i="11" s="1"/>
  <c r="M1336" i="11" s="1"/>
  <c r="M1337" i="11" s="1"/>
  <c r="M1338" i="11" s="1"/>
  <c r="M1339" i="11" s="1"/>
  <c r="M1340" i="11" s="1"/>
  <c r="M1341" i="11" s="1"/>
  <c r="M1342" i="11" s="1"/>
  <c r="M1343" i="11" s="1"/>
  <c r="M1344" i="11" s="1"/>
  <c r="M1345" i="11" s="1"/>
  <c r="M1346" i="11" s="1"/>
  <c r="M1347" i="11" s="1"/>
  <c r="M1348" i="11" s="1"/>
  <c r="M1349" i="11" s="1"/>
  <c r="M1350" i="11" s="1"/>
  <c r="M1351" i="11" s="1"/>
  <c r="M1352" i="11" s="1"/>
  <c r="M1353" i="11" s="1"/>
  <c r="M1354" i="11" s="1"/>
  <c r="M1355" i="11" s="1"/>
  <c r="M1356" i="11" s="1"/>
  <c r="M1357" i="11" s="1"/>
  <c r="M1358" i="11" s="1"/>
  <c r="M1359" i="11" s="1"/>
  <c r="M1360" i="11" s="1"/>
  <c r="M1361" i="11" s="1"/>
  <c r="M1362" i="11" s="1"/>
  <c r="M1363" i="11" s="1"/>
  <c r="M1364" i="11" s="1"/>
  <c r="M1365" i="11" s="1"/>
  <c r="M1366" i="11" s="1"/>
  <c r="M1367" i="11" s="1"/>
  <c r="M1368" i="11" s="1"/>
  <c r="M1369" i="11" s="1"/>
  <c r="M1370" i="11" s="1"/>
  <c r="M1371" i="11" s="1"/>
  <c r="M1372" i="11" s="1"/>
  <c r="M1373" i="11" s="1"/>
  <c r="M1374" i="11" s="1"/>
  <c r="M1375" i="11" s="1"/>
  <c r="M1376" i="11" s="1"/>
  <c r="M1377" i="11" s="1"/>
  <c r="M1378" i="11" s="1"/>
  <c r="M1379" i="11" s="1"/>
  <c r="M1380" i="11" s="1"/>
  <c r="M1381" i="11" s="1"/>
  <c r="M1382" i="11" s="1"/>
  <c r="M1383" i="11" s="1"/>
  <c r="M1384" i="11" s="1"/>
  <c r="M1385" i="11" s="1"/>
  <c r="M1386" i="11" s="1"/>
  <c r="M1387" i="11" s="1"/>
  <c r="M1388" i="11" s="1"/>
  <c r="M1389" i="11" s="1"/>
  <c r="M1390" i="11" s="1"/>
  <c r="M1391" i="11" s="1"/>
  <c r="M1392" i="11" s="1"/>
  <c r="M1393" i="11" s="1"/>
  <c r="M1394" i="11" s="1"/>
  <c r="M1395" i="11" s="1"/>
  <c r="M1396" i="11" s="1"/>
  <c r="M1397" i="11" s="1"/>
  <c r="M1398" i="11" s="1"/>
  <c r="M1399" i="11" s="1"/>
  <c r="M1400" i="11" s="1"/>
  <c r="M1401" i="11" s="1"/>
  <c r="M1402" i="11" s="1"/>
  <c r="M1403" i="11" s="1"/>
  <c r="M1404" i="11" s="1"/>
  <c r="M1405" i="11" s="1"/>
  <c r="M1406" i="11" s="1"/>
  <c r="M1407" i="11" s="1"/>
  <c r="M1408" i="11" s="1"/>
  <c r="M1409" i="11" s="1"/>
  <c r="M1410" i="11" s="1"/>
  <c r="M1411" i="11" s="1"/>
  <c r="M1412" i="11" s="1"/>
  <c r="M1413" i="11" s="1"/>
  <c r="M1414" i="11" s="1"/>
  <c r="M1415" i="11" s="1"/>
  <c r="M1416" i="11" s="1"/>
  <c r="M1417" i="11" s="1"/>
  <c r="M1418" i="11" s="1"/>
  <c r="M1419" i="11" s="1"/>
  <c r="M1420" i="11" s="1"/>
  <c r="M1421" i="11" s="1"/>
  <c r="M1422" i="11" s="1"/>
  <c r="M1423" i="11" s="1"/>
  <c r="M1424" i="11" s="1"/>
  <c r="M1425" i="11" s="1"/>
  <c r="M1426" i="11" s="1"/>
  <c r="M1427" i="11" s="1"/>
  <c r="M1428" i="11" s="1"/>
  <c r="M1429" i="11" s="1"/>
  <c r="M1430" i="11" s="1"/>
  <c r="M1431" i="11" s="1"/>
  <c r="M1432" i="11" s="1"/>
  <c r="M1433" i="11" s="1"/>
  <c r="M1434" i="11" s="1"/>
  <c r="M1435" i="11" s="1"/>
  <c r="M1436" i="11" s="1"/>
  <c r="M1437" i="11" s="1"/>
  <c r="M1438" i="11" s="1"/>
  <c r="M1439" i="11" s="1"/>
  <c r="M1440" i="11" s="1"/>
  <c r="M1441" i="11" s="1"/>
  <c r="M1442" i="11" s="1"/>
  <c r="M1443" i="11" s="1"/>
  <c r="M1444" i="11" s="1"/>
  <c r="M1445" i="11" s="1"/>
  <c r="M1446" i="11" s="1"/>
  <c r="M1447" i="11" s="1"/>
  <c r="M1448" i="11" s="1"/>
  <c r="M1449" i="11" s="1"/>
  <c r="M1450" i="11" s="1"/>
  <c r="M1451" i="11" s="1"/>
  <c r="M1452" i="11" s="1"/>
  <c r="M1453" i="11" s="1"/>
  <c r="M1454" i="11" s="1"/>
  <c r="M1455" i="11" s="1"/>
  <c r="M1456" i="11" s="1"/>
  <c r="M1457" i="11" s="1"/>
  <c r="M1458" i="11" s="1"/>
  <c r="M1459" i="11" s="1"/>
  <c r="M1460" i="11" s="1"/>
  <c r="M1461" i="11" s="1"/>
  <c r="M1462" i="11" s="1"/>
  <c r="M1463" i="11" s="1"/>
  <c r="M1464" i="11" s="1"/>
  <c r="M1465" i="11" s="1"/>
  <c r="M1466" i="11" s="1"/>
  <c r="M1467" i="11" s="1"/>
  <c r="M1468" i="11" s="1"/>
  <c r="M1469" i="11" s="1"/>
  <c r="M1470" i="11" s="1"/>
  <c r="M1471" i="11" s="1"/>
  <c r="M1472" i="11" s="1"/>
  <c r="M1473" i="11" s="1"/>
  <c r="M1474" i="11" s="1"/>
  <c r="M1475" i="11" s="1"/>
  <c r="M1476" i="11" s="1"/>
  <c r="M1477" i="11" s="1"/>
  <c r="M1478" i="11" s="1"/>
  <c r="M1479" i="11" s="1"/>
  <c r="M1480" i="11" s="1"/>
  <c r="M1481" i="11" s="1"/>
  <c r="M1482" i="11" s="1"/>
  <c r="M1483" i="11" s="1"/>
  <c r="M1484" i="11" s="1"/>
  <c r="M1485" i="11" s="1"/>
  <c r="M1486" i="11" s="1"/>
  <c r="M1487" i="11" s="1"/>
  <c r="M1488" i="11" s="1"/>
  <c r="M1489" i="11" s="1"/>
  <c r="M1490" i="11" s="1"/>
  <c r="M1491" i="11" s="1"/>
  <c r="M1492" i="11" s="1"/>
  <c r="M1493" i="11" s="1"/>
  <c r="M1494" i="11" s="1"/>
  <c r="M1495" i="11" s="1"/>
  <c r="M1496" i="11" s="1"/>
  <c r="M1497" i="11" s="1"/>
  <c r="M1498" i="11" s="1"/>
  <c r="M1499" i="11" s="1"/>
  <c r="M1500" i="11" s="1"/>
  <c r="M1501" i="11" s="1"/>
  <c r="M1502" i="11" s="1"/>
  <c r="M1503" i="11" s="1"/>
  <c r="M1504" i="11" s="1"/>
  <c r="M1505" i="11" s="1"/>
  <c r="M1506" i="11" s="1"/>
  <c r="M1507" i="11" s="1"/>
  <c r="M1508" i="11" s="1"/>
  <c r="M1509" i="11" s="1"/>
  <c r="M1510" i="11" s="1"/>
  <c r="M1511" i="11" s="1"/>
  <c r="M1512" i="11" s="1"/>
  <c r="M1513" i="11" s="1"/>
  <c r="M1514" i="11" s="1"/>
  <c r="M1515" i="11" s="1"/>
  <c r="M1516" i="11" s="1"/>
  <c r="M1517" i="11" s="1"/>
  <c r="M1518" i="11" s="1"/>
  <c r="M1519" i="11" s="1"/>
  <c r="M1520" i="11" s="1"/>
  <c r="M1521" i="11" s="1"/>
  <c r="M1522" i="11" s="1"/>
  <c r="M1523" i="11" s="1"/>
  <c r="M1524" i="11" s="1"/>
  <c r="M1525" i="11" s="1"/>
  <c r="M1526" i="11" s="1"/>
  <c r="M1527" i="11" s="1"/>
  <c r="M1528" i="11" s="1"/>
  <c r="M1529" i="11" s="1"/>
  <c r="M1530" i="11" s="1"/>
  <c r="M1531" i="11" s="1"/>
  <c r="M1532" i="11" s="1"/>
  <c r="M1533" i="11" s="1"/>
  <c r="M1534" i="11" s="1"/>
  <c r="M1535" i="11" s="1"/>
  <c r="M1536" i="11" s="1"/>
  <c r="M1537" i="11" s="1"/>
  <c r="M1538" i="11" s="1"/>
  <c r="M1539" i="11" s="1"/>
  <c r="M1540" i="11" s="1"/>
  <c r="M1541" i="11" s="1"/>
  <c r="M1542" i="11" s="1"/>
  <c r="M1543" i="11" s="1"/>
  <c r="M1544" i="11" s="1"/>
  <c r="M1545" i="11" s="1"/>
  <c r="M1546" i="11" s="1"/>
  <c r="M1547" i="11" s="1"/>
  <c r="M1548" i="11" s="1"/>
  <c r="M1549" i="11" s="1"/>
  <c r="M1550" i="11" s="1"/>
  <c r="M1551" i="11" s="1"/>
  <c r="M1552" i="11" s="1"/>
  <c r="M1553" i="11" s="1"/>
  <c r="M1554" i="11" s="1"/>
  <c r="M1555" i="11" s="1"/>
  <c r="M1556" i="11" s="1"/>
  <c r="M1557" i="11" s="1"/>
  <c r="M1558" i="11" s="1"/>
  <c r="M1559" i="11" s="1"/>
  <c r="M1560" i="11" s="1"/>
  <c r="M1561" i="11" s="1"/>
  <c r="M1562" i="11" s="1"/>
  <c r="M1563" i="11" s="1"/>
  <c r="M1564" i="11" s="1"/>
  <c r="M1565" i="11" s="1"/>
  <c r="M1566" i="11" s="1"/>
  <c r="M1567" i="11" s="1"/>
  <c r="M1568" i="11" s="1"/>
  <c r="M1569" i="11" s="1"/>
  <c r="M1570" i="11" s="1"/>
  <c r="M1571" i="11" s="1"/>
  <c r="M1572" i="11" s="1"/>
  <c r="M1573" i="11" s="1"/>
  <c r="M1574" i="11" s="1"/>
  <c r="M1575" i="11" s="1"/>
  <c r="M1576" i="11" s="1"/>
  <c r="M1577" i="11" s="1"/>
  <c r="M1578" i="11" s="1"/>
  <c r="M1579" i="11" s="1"/>
  <c r="M1580" i="11" s="1"/>
  <c r="M1581" i="11" s="1"/>
  <c r="M1582" i="11" s="1"/>
  <c r="M1583" i="11" s="1"/>
  <c r="M1584" i="11" s="1"/>
  <c r="M1585" i="11" s="1"/>
  <c r="M1586" i="11" s="1"/>
  <c r="M1587" i="11" s="1"/>
  <c r="M1588" i="11" s="1"/>
  <c r="M1589" i="11" s="1"/>
  <c r="M1590" i="11" s="1"/>
  <c r="M1591" i="11" s="1"/>
  <c r="M1592" i="11" s="1"/>
  <c r="M1593" i="11" s="1"/>
  <c r="M1594" i="11" s="1"/>
  <c r="M1595" i="11" s="1"/>
  <c r="M1596" i="11" s="1"/>
  <c r="M1597" i="11" s="1"/>
  <c r="M1598" i="11" s="1"/>
  <c r="M1599" i="11" s="1"/>
  <c r="M1600" i="11" s="1"/>
  <c r="M1601" i="11" s="1"/>
  <c r="M1602" i="11" s="1"/>
  <c r="M1603" i="11" s="1"/>
  <c r="M1604" i="11" s="1"/>
  <c r="M1605" i="11" s="1"/>
  <c r="M1606" i="11" s="1"/>
  <c r="M1607" i="11" s="1"/>
  <c r="M1608" i="11" s="1"/>
  <c r="M1609" i="11" s="1"/>
  <c r="M1610" i="11" s="1"/>
  <c r="M1611" i="11" s="1"/>
  <c r="M1612" i="11" s="1"/>
  <c r="M1613" i="11" s="1"/>
  <c r="M1614" i="11" s="1"/>
  <c r="M1615" i="11" s="1"/>
  <c r="M1616" i="11" s="1"/>
  <c r="M1617" i="11" s="1"/>
  <c r="M1618" i="11" s="1"/>
  <c r="M1619" i="11" s="1"/>
  <c r="M1620" i="11" s="1"/>
  <c r="M1621" i="11" s="1"/>
  <c r="M1622" i="11" s="1"/>
  <c r="M1623" i="11" s="1"/>
  <c r="M1624" i="11" s="1"/>
  <c r="M1625" i="11" s="1"/>
  <c r="M1626" i="11" s="1"/>
  <c r="M1627" i="11" s="1"/>
  <c r="M1628" i="11" s="1"/>
  <c r="M1629" i="11" s="1"/>
  <c r="M1630" i="11" s="1"/>
  <c r="M1631" i="11" s="1"/>
  <c r="M1632" i="11" s="1"/>
  <c r="M1633" i="11" s="1"/>
  <c r="M1634" i="11" s="1"/>
  <c r="M1635" i="11" s="1"/>
  <c r="M1636" i="11" s="1"/>
  <c r="M1637" i="11" s="1"/>
  <c r="M1638" i="11" s="1"/>
  <c r="M1639" i="11" s="1"/>
  <c r="M1640" i="11" s="1"/>
  <c r="M1641" i="11" s="1"/>
  <c r="M1642" i="11" s="1"/>
  <c r="M1643" i="11" s="1"/>
  <c r="M1644" i="11" s="1"/>
  <c r="M1645" i="11" s="1"/>
  <c r="M1646" i="11" s="1"/>
  <c r="M1647" i="11" s="1"/>
  <c r="M1648" i="11" s="1"/>
  <c r="M1649" i="11" s="1"/>
  <c r="M1650" i="11" s="1"/>
  <c r="M1651" i="11" s="1"/>
  <c r="M1652" i="11" s="1"/>
  <c r="M1653" i="11" s="1"/>
  <c r="M1654" i="11" s="1"/>
  <c r="M1655" i="11" s="1"/>
  <c r="M1656" i="11" s="1"/>
  <c r="M1657" i="11" s="1"/>
  <c r="M1658" i="11" s="1"/>
  <c r="M1659" i="11" s="1"/>
  <c r="M1660" i="11" s="1"/>
  <c r="M1661" i="11" s="1"/>
  <c r="M1662" i="11" s="1"/>
  <c r="M1663" i="11" s="1"/>
  <c r="M1664" i="11" s="1"/>
  <c r="M1665" i="11" s="1"/>
  <c r="M1666" i="11" s="1"/>
  <c r="M1667" i="11" s="1"/>
  <c r="M1668" i="11" s="1"/>
  <c r="M1669" i="11" s="1"/>
  <c r="M1670" i="11" s="1"/>
  <c r="M1671" i="11" s="1"/>
  <c r="M1672" i="11" s="1"/>
  <c r="M1673" i="11" s="1"/>
  <c r="M1674" i="11" s="1"/>
  <c r="M1675" i="11" s="1"/>
  <c r="M1676" i="11" s="1"/>
  <c r="M1677" i="11" s="1"/>
  <c r="M1678" i="11" s="1"/>
  <c r="M1679" i="11" s="1"/>
  <c r="M1680" i="11" s="1"/>
  <c r="M1681" i="11" s="1"/>
  <c r="M1682" i="11" s="1"/>
  <c r="M1683" i="11" s="1"/>
  <c r="M1684" i="11" s="1"/>
  <c r="M1685" i="11" s="1"/>
  <c r="M1686" i="11" s="1"/>
  <c r="M1687" i="11" s="1"/>
  <c r="M1688" i="11" s="1"/>
  <c r="M1689" i="11" s="1"/>
  <c r="M1690" i="11" s="1"/>
  <c r="M1691" i="11" s="1"/>
  <c r="M1692" i="11" s="1"/>
  <c r="M1693" i="11" s="1"/>
  <c r="M1694" i="11" s="1"/>
  <c r="M1695" i="11" s="1"/>
  <c r="M1696" i="11" s="1"/>
  <c r="M1697" i="11" s="1"/>
  <c r="M1698" i="11" s="1"/>
  <c r="M1699" i="11" s="1"/>
  <c r="M1700" i="11" s="1"/>
  <c r="M1701" i="11" s="1"/>
  <c r="M1702" i="11" s="1"/>
  <c r="M1703" i="11" s="1"/>
  <c r="M1704" i="11" s="1"/>
  <c r="M1705" i="11" s="1"/>
  <c r="M1706" i="11" s="1"/>
  <c r="M1707" i="11" s="1"/>
  <c r="M1708" i="11" s="1"/>
  <c r="M1709" i="11" s="1"/>
  <c r="M1710" i="11" s="1"/>
  <c r="M1711" i="11" s="1"/>
  <c r="M1712" i="11" s="1"/>
  <c r="M1713" i="11" s="1"/>
  <c r="M1714" i="11" s="1"/>
  <c r="M1715" i="11" s="1"/>
  <c r="M1716" i="11" s="1"/>
  <c r="M1717" i="11" s="1"/>
  <c r="M1718" i="11" s="1"/>
  <c r="M1719" i="11" s="1"/>
  <c r="M1720" i="11" s="1"/>
  <c r="M1721" i="11" s="1"/>
  <c r="M1722" i="11" s="1"/>
  <c r="M1723" i="11" s="1"/>
  <c r="M1724" i="11" s="1"/>
  <c r="M1725" i="11" s="1"/>
  <c r="M1726" i="11" s="1"/>
  <c r="M1727" i="11" s="1"/>
  <c r="M1728" i="11" s="1"/>
  <c r="M1729" i="11" s="1"/>
  <c r="M1730" i="11" s="1"/>
  <c r="M1731" i="11" s="1"/>
  <c r="M1732" i="11" s="1"/>
  <c r="M1733" i="11" s="1"/>
  <c r="M1734" i="11" s="1"/>
  <c r="M1735" i="11" s="1"/>
  <c r="M1736" i="11" s="1"/>
  <c r="M1737" i="11" s="1"/>
  <c r="M1738" i="11" s="1"/>
  <c r="M1739" i="11" s="1"/>
  <c r="M1740" i="11" s="1"/>
  <c r="M1741" i="11" s="1"/>
  <c r="M1742" i="11" s="1"/>
  <c r="M1743" i="11" s="1"/>
  <c r="M1744" i="11" s="1"/>
  <c r="M1745" i="11" s="1"/>
  <c r="M1746" i="11" s="1"/>
  <c r="M1747" i="11" s="1"/>
  <c r="M1748" i="11" s="1"/>
  <c r="M1749" i="11" s="1"/>
  <c r="M1750" i="11" s="1"/>
  <c r="M1751" i="11" s="1"/>
  <c r="M1752" i="11" s="1"/>
  <c r="M1753" i="11" s="1"/>
  <c r="M1754" i="11" s="1"/>
  <c r="M1755" i="11" s="1"/>
  <c r="M1756" i="11" s="1"/>
  <c r="M1757" i="11" s="1"/>
  <c r="M1758" i="11" s="1"/>
  <c r="M1759" i="11" s="1"/>
  <c r="M1760" i="11" s="1"/>
  <c r="M1761" i="11" s="1"/>
  <c r="M1762" i="11" s="1"/>
  <c r="M1763" i="11" s="1"/>
  <c r="M1764" i="11" s="1"/>
  <c r="M1765" i="11" s="1"/>
  <c r="M1766" i="11" s="1"/>
  <c r="M1767" i="11" s="1"/>
  <c r="M1768" i="11" s="1"/>
  <c r="M1769" i="11" s="1"/>
  <c r="M1770" i="11" s="1"/>
  <c r="M1771" i="11" s="1"/>
  <c r="M1772" i="11" s="1"/>
  <c r="M1773" i="11" s="1"/>
  <c r="M1774" i="11" s="1"/>
  <c r="M1775" i="11" s="1"/>
  <c r="M1776" i="11" s="1"/>
  <c r="M1777" i="11" s="1"/>
  <c r="M1778" i="11" s="1"/>
  <c r="M1779" i="11" s="1"/>
  <c r="M1780" i="11" s="1"/>
  <c r="M1781" i="11" s="1"/>
  <c r="M1782" i="11" s="1"/>
  <c r="M1783" i="11" s="1"/>
  <c r="M1784" i="11" s="1"/>
  <c r="M1785" i="11" s="1"/>
  <c r="M1786" i="11" s="1"/>
  <c r="M1787" i="11" s="1"/>
  <c r="M1788" i="11" s="1"/>
  <c r="M1789" i="11" s="1"/>
  <c r="M1790" i="11" s="1"/>
  <c r="M1791" i="11" s="1"/>
  <c r="M1792" i="11" s="1"/>
  <c r="M1793" i="11" s="1"/>
  <c r="M1794" i="11" s="1"/>
  <c r="M1795" i="11" s="1"/>
  <c r="M1796" i="11" s="1"/>
  <c r="M1797" i="11" s="1"/>
  <c r="M1798" i="11" s="1"/>
  <c r="M1799" i="11" s="1"/>
  <c r="M1800" i="11" s="1"/>
  <c r="M1801" i="11" s="1"/>
  <c r="M1802" i="11" s="1"/>
  <c r="M1803" i="11" s="1"/>
  <c r="M1804" i="11" s="1"/>
  <c r="M1805" i="11" s="1"/>
  <c r="M1806" i="11" s="1"/>
  <c r="M1807" i="11" s="1"/>
  <c r="M1808" i="11" s="1"/>
  <c r="M1809" i="11" s="1"/>
  <c r="M1810" i="11" s="1"/>
  <c r="M1811" i="11" s="1"/>
  <c r="M1812" i="11" s="1"/>
  <c r="M1813" i="11" s="1"/>
  <c r="M1814" i="11" s="1"/>
  <c r="M1815" i="11" s="1"/>
  <c r="M1816" i="11" s="1"/>
  <c r="M1817" i="11" s="1"/>
  <c r="M1818" i="11" s="1"/>
  <c r="M1819" i="11" s="1"/>
  <c r="M1820" i="11" s="1"/>
  <c r="M1821" i="11" s="1"/>
  <c r="M1822" i="11" s="1"/>
  <c r="M1823" i="11" s="1"/>
  <c r="M1824" i="11" s="1"/>
  <c r="M1825" i="11" s="1"/>
  <c r="M1826" i="11" s="1"/>
  <c r="M1827" i="11" s="1"/>
  <c r="M1828" i="11" s="1"/>
  <c r="M1829" i="11" s="1"/>
  <c r="M1830" i="11" s="1"/>
  <c r="M1831" i="11" s="1"/>
  <c r="M1832" i="11" s="1"/>
  <c r="M1833" i="11" s="1"/>
  <c r="M1834" i="11" s="1"/>
  <c r="M1835" i="11" s="1"/>
  <c r="M1836" i="11" s="1"/>
  <c r="M1837" i="11" s="1"/>
  <c r="M1838" i="11" s="1"/>
  <c r="M1839" i="11" s="1"/>
  <c r="M1840" i="11" s="1"/>
  <c r="M1841" i="11" s="1"/>
  <c r="M1842" i="11" s="1"/>
  <c r="M1843" i="11" s="1"/>
  <c r="M1844" i="11" s="1"/>
  <c r="M1845" i="11" s="1"/>
  <c r="M1846" i="11" s="1"/>
  <c r="M1847" i="11" s="1"/>
  <c r="M1848" i="11" s="1"/>
  <c r="M1849" i="11" s="1"/>
  <c r="M1850" i="11" s="1"/>
  <c r="M1851" i="11" s="1"/>
  <c r="M1852" i="11" s="1"/>
  <c r="M1853" i="11" s="1"/>
  <c r="M1854" i="11" s="1"/>
  <c r="M1855" i="11" s="1"/>
  <c r="M1856" i="11" s="1"/>
  <c r="M1857" i="11" s="1"/>
  <c r="M1858" i="11" s="1"/>
  <c r="M1859" i="11" s="1"/>
  <c r="M1860" i="11" s="1"/>
  <c r="M1861" i="11" s="1"/>
  <c r="M1862" i="11" s="1"/>
  <c r="M1863" i="11" s="1"/>
  <c r="M1864" i="11" s="1"/>
  <c r="M1865" i="11" s="1"/>
  <c r="M1866" i="11" s="1"/>
  <c r="M1867" i="11" s="1"/>
  <c r="M1868" i="11" s="1"/>
  <c r="M1869" i="11" s="1"/>
  <c r="M1870" i="11" s="1"/>
  <c r="M1871" i="11" s="1"/>
  <c r="M1872" i="11" s="1"/>
  <c r="M1873" i="11" s="1"/>
  <c r="M1874" i="11" s="1"/>
  <c r="M1875" i="11" s="1"/>
  <c r="M1876" i="11" s="1"/>
  <c r="M1877" i="11" s="1"/>
  <c r="M1878" i="11" s="1"/>
  <c r="M1879" i="11" s="1"/>
  <c r="M1880" i="11" s="1"/>
  <c r="M1881" i="11" s="1"/>
  <c r="M1882" i="11" s="1"/>
  <c r="M1883" i="11" s="1"/>
  <c r="M1884" i="11" s="1"/>
  <c r="M1885" i="11" s="1"/>
  <c r="M1886" i="11" s="1"/>
  <c r="M1887" i="11" s="1"/>
  <c r="M1888" i="11" s="1"/>
  <c r="M1889" i="11" s="1"/>
  <c r="M1890" i="11" s="1"/>
  <c r="M1891" i="11" s="1"/>
  <c r="M1892" i="11" s="1"/>
  <c r="M1893" i="11" s="1"/>
  <c r="M1894" i="11" s="1"/>
  <c r="M1895" i="11" s="1"/>
  <c r="M1896" i="11" s="1"/>
  <c r="M1897" i="11" s="1"/>
  <c r="M1898" i="11" s="1"/>
  <c r="M1899" i="11" s="1"/>
  <c r="M1900" i="11" s="1"/>
  <c r="M1901" i="11" s="1"/>
  <c r="M1902" i="11" s="1"/>
  <c r="M1903" i="11" s="1"/>
  <c r="M1904" i="11" s="1"/>
  <c r="M1905" i="11" s="1"/>
  <c r="M1906" i="11" s="1"/>
  <c r="M1907" i="11" s="1"/>
  <c r="M1908" i="11" s="1"/>
  <c r="M1909" i="11" s="1"/>
  <c r="M1910" i="11" s="1"/>
  <c r="M1911" i="11" s="1"/>
  <c r="M1912" i="11" s="1"/>
  <c r="M1913" i="11" s="1"/>
  <c r="M1914" i="11" s="1"/>
  <c r="M1915" i="11" s="1"/>
  <c r="M1916" i="11" s="1"/>
  <c r="M1917" i="11" s="1"/>
  <c r="M1918" i="11" s="1"/>
  <c r="M1919" i="11" s="1"/>
  <c r="M1920" i="11" s="1"/>
  <c r="M1921" i="11" s="1"/>
  <c r="M1922" i="11" s="1"/>
  <c r="M1923" i="11" s="1"/>
  <c r="M1924" i="11" s="1"/>
  <c r="M1925" i="11" s="1"/>
  <c r="M1926" i="11" s="1"/>
  <c r="M1927" i="11" s="1"/>
  <c r="M1928" i="11" s="1"/>
  <c r="M1929" i="11" s="1"/>
  <c r="M1930" i="11" s="1"/>
  <c r="M1931" i="11" s="1"/>
  <c r="M1932" i="11" s="1"/>
  <c r="M1933" i="11" s="1"/>
  <c r="M1934" i="11" s="1"/>
  <c r="M1935" i="11" s="1"/>
  <c r="M1936" i="11" s="1"/>
  <c r="M1937" i="11" s="1"/>
  <c r="M1938" i="11" s="1"/>
  <c r="M1939" i="11" s="1"/>
  <c r="M1940" i="11" s="1"/>
  <c r="M1941" i="11" s="1"/>
  <c r="M1942" i="11" s="1"/>
  <c r="M1943" i="11" s="1"/>
  <c r="M1944" i="11" s="1"/>
  <c r="M1945" i="11" s="1"/>
  <c r="M1946" i="11" s="1"/>
  <c r="M1947" i="11" s="1"/>
  <c r="M1948" i="11" s="1"/>
  <c r="M1949" i="11" s="1"/>
  <c r="M1950" i="11" s="1"/>
  <c r="M1951" i="11" s="1"/>
  <c r="M1952" i="11" s="1"/>
  <c r="M1953" i="11" s="1"/>
  <c r="M1954" i="11" s="1"/>
  <c r="M1955" i="11" s="1"/>
  <c r="M1956" i="11" s="1"/>
  <c r="M1957" i="11" s="1"/>
  <c r="M1958" i="11" s="1"/>
  <c r="M1959" i="11" s="1"/>
  <c r="M1960" i="11" s="1"/>
  <c r="M1961" i="11" s="1"/>
  <c r="M1962" i="11" s="1"/>
  <c r="M1963" i="11" s="1"/>
  <c r="M1964" i="11" s="1"/>
  <c r="M1965" i="11" s="1"/>
  <c r="M1966" i="11" s="1"/>
  <c r="M1967" i="11" s="1"/>
  <c r="M1968" i="11" s="1"/>
  <c r="M1969" i="11" s="1"/>
  <c r="M1970" i="11" s="1"/>
  <c r="M1971" i="11" s="1"/>
  <c r="M1972" i="11" s="1"/>
  <c r="M1973" i="11" s="1"/>
  <c r="M1974" i="11" s="1"/>
  <c r="M1975" i="11" s="1"/>
  <c r="M1976" i="11" s="1"/>
  <c r="M1977" i="11" s="1"/>
  <c r="M1978" i="11" s="1"/>
  <c r="M1979" i="11" s="1"/>
  <c r="M1980" i="11" s="1"/>
  <c r="M1981" i="11" s="1"/>
  <c r="M1982" i="11" s="1"/>
  <c r="M1983" i="11" s="1"/>
  <c r="M1984" i="11" s="1"/>
  <c r="M1985" i="11" s="1"/>
  <c r="M1986" i="11" s="1"/>
  <c r="M1987" i="11" s="1"/>
  <c r="M1988" i="11" s="1"/>
  <c r="M1989" i="11" s="1"/>
  <c r="M1990" i="11" s="1"/>
  <c r="M1991" i="11" s="1"/>
  <c r="M1992" i="11" s="1"/>
  <c r="M1993" i="11" s="1"/>
  <c r="M1994" i="11" s="1"/>
  <c r="M1995" i="11" s="1"/>
  <c r="M1996" i="11" s="1"/>
  <c r="M1997" i="11" s="1"/>
  <c r="M1998" i="11" s="1"/>
  <c r="M1999" i="11" s="1"/>
  <c r="M2000" i="11" s="1"/>
  <c r="M2001" i="11" s="1"/>
  <c r="M2002" i="11" s="1"/>
  <c r="M2003" i="11" s="1"/>
  <c r="M2004" i="11" s="1"/>
  <c r="M2005" i="11" s="1"/>
  <c r="M2006" i="11" s="1"/>
  <c r="M2007" i="11" s="1"/>
  <c r="M2008" i="11" s="1"/>
  <c r="M2009" i="11" s="1"/>
  <c r="M2010" i="11" s="1"/>
  <c r="M2011" i="11" s="1"/>
  <c r="M2012" i="11" s="1"/>
  <c r="M2013" i="11" s="1"/>
  <c r="M2014" i="11" s="1"/>
  <c r="M2015" i="11" s="1"/>
  <c r="M2016" i="11" s="1"/>
  <c r="M2017" i="11" s="1"/>
  <c r="M2018" i="11" s="1"/>
  <c r="M2019" i="11" s="1"/>
  <c r="M2020" i="11" s="1"/>
  <c r="M2021" i="11" s="1"/>
  <c r="M2022" i="11" s="1"/>
  <c r="M2023" i="11" s="1"/>
  <c r="M2024" i="11" s="1"/>
  <c r="M2025" i="11" s="1"/>
  <c r="M2026" i="11" s="1"/>
  <c r="M2027" i="11" s="1"/>
  <c r="M2028" i="11" s="1"/>
  <c r="M2029" i="11" s="1"/>
  <c r="M2030" i="11" s="1"/>
  <c r="M2031" i="11" s="1"/>
  <c r="M2032" i="11" s="1"/>
  <c r="M2033" i="11" s="1"/>
  <c r="M2034" i="11" s="1"/>
  <c r="M2035" i="11" s="1"/>
  <c r="M2036" i="11" s="1"/>
  <c r="M2037" i="11" s="1"/>
  <c r="M2038" i="11" s="1"/>
  <c r="M2039" i="11" s="1"/>
  <c r="M2040" i="11" s="1"/>
  <c r="M2041" i="11" s="1"/>
  <c r="M2042" i="11" s="1"/>
  <c r="M2043" i="11" s="1"/>
  <c r="M2044" i="11" s="1"/>
  <c r="M2045" i="11" s="1"/>
  <c r="M2046" i="11" s="1"/>
  <c r="M2047" i="11" s="1"/>
  <c r="M2048" i="11" s="1"/>
  <c r="M2049" i="11" s="1"/>
  <c r="M2050" i="11" s="1"/>
  <c r="M2051" i="11" s="1"/>
  <c r="M2052" i="11" s="1"/>
  <c r="M2053" i="11" s="1"/>
  <c r="M2054" i="11" s="1"/>
  <c r="M2055" i="11" s="1"/>
  <c r="M2056" i="11" s="1"/>
  <c r="M2057" i="11" s="1"/>
  <c r="M2058" i="11" s="1"/>
  <c r="M2059" i="11" s="1"/>
  <c r="M2060" i="11" s="1"/>
  <c r="M2061" i="11" s="1"/>
  <c r="M2062" i="11" s="1"/>
  <c r="M2063" i="11" s="1"/>
  <c r="M2064" i="11" s="1"/>
  <c r="M2065" i="11" s="1"/>
  <c r="M2066" i="11" s="1"/>
  <c r="M2067" i="11" s="1"/>
  <c r="M2068" i="11" s="1"/>
  <c r="M2069" i="11" s="1"/>
  <c r="M2070" i="11" s="1"/>
  <c r="M2071" i="11" s="1"/>
  <c r="M2072" i="11" s="1"/>
  <c r="M2073" i="11" s="1"/>
  <c r="M2074" i="11" s="1"/>
  <c r="M2075" i="11" s="1"/>
  <c r="M2076" i="11" s="1"/>
  <c r="M2077" i="11" s="1"/>
  <c r="M2078" i="11" s="1"/>
  <c r="M2079" i="11" s="1"/>
  <c r="M2080" i="11" s="1"/>
  <c r="M2081" i="11" s="1"/>
  <c r="M2082" i="11" s="1"/>
  <c r="M2083" i="11" s="1"/>
  <c r="M2084" i="11" s="1"/>
  <c r="M2085" i="11" s="1"/>
  <c r="M2086" i="11" s="1"/>
  <c r="M2087" i="11" s="1"/>
  <c r="M2088" i="11" s="1"/>
  <c r="M2089" i="11" s="1"/>
  <c r="M2090" i="11" s="1"/>
  <c r="M2091" i="11" s="1"/>
  <c r="M2092" i="11" s="1"/>
  <c r="M2093" i="11" s="1"/>
  <c r="M2094" i="11" s="1"/>
  <c r="M2095" i="11" s="1"/>
  <c r="M2096" i="11" s="1"/>
  <c r="M2097" i="11" s="1"/>
  <c r="M2098" i="11" s="1"/>
  <c r="M2099" i="11" s="1"/>
  <c r="M2100" i="11" s="1"/>
  <c r="M2101" i="11" s="1"/>
  <c r="M2102" i="11" s="1"/>
  <c r="M2103" i="11" s="1"/>
  <c r="M2104" i="11" s="1"/>
  <c r="M2105" i="11" s="1"/>
  <c r="M2106" i="11" s="1"/>
  <c r="M2107" i="11" s="1"/>
  <c r="M2108" i="11" s="1"/>
  <c r="M2109" i="11" s="1"/>
  <c r="M2110" i="11" s="1"/>
  <c r="M2111" i="11" s="1"/>
  <c r="M2112" i="11" s="1"/>
  <c r="M2113" i="11" s="1"/>
  <c r="M2114" i="11" s="1"/>
  <c r="M2115" i="11" s="1"/>
  <c r="M2116" i="11" s="1"/>
  <c r="M2117" i="11" s="1"/>
  <c r="M2118" i="11" s="1"/>
  <c r="M2119" i="11" s="1"/>
  <c r="M2120" i="11" s="1"/>
  <c r="M2121" i="11" s="1"/>
  <c r="M2122" i="11" s="1"/>
  <c r="M2123" i="11" s="1"/>
  <c r="M2124" i="11" s="1"/>
  <c r="M2125" i="11" s="1"/>
  <c r="M2126" i="11" s="1"/>
  <c r="M2127" i="11" s="1"/>
  <c r="M2128" i="11" s="1"/>
  <c r="M2129" i="11" s="1"/>
  <c r="M2130" i="11" s="1"/>
  <c r="M2131" i="11" s="1"/>
  <c r="M2132" i="11" s="1"/>
  <c r="M2133" i="11" s="1"/>
  <c r="M2134" i="11" s="1"/>
  <c r="M2135" i="11" s="1"/>
  <c r="M2136" i="11" s="1"/>
  <c r="M2137" i="11" s="1"/>
  <c r="M2138" i="11" s="1"/>
  <c r="M2139" i="11" s="1"/>
  <c r="M2140" i="11" s="1"/>
  <c r="M2141" i="11" s="1"/>
  <c r="M2142" i="11" s="1"/>
  <c r="M2143" i="11" s="1"/>
  <c r="M2144" i="11" s="1"/>
  <c r="M2145" i="11" s="1"/>
  <c r="M2146" i="11" s="1"/>
  <c r="M2147" i="11" s="1"/>
  <c r="M2148" i="11" s="1"/>
  <c r="M2149" i="11" s="1"/>
  <c r="M2150" i="11" s="1"/>
  <c r="M2151" i="11" s="1"/>
  <c r="M2152" i="11" s="1"/>
  <c r="M2153" i="11" s="1"/>
  <c r="M2154" i="11" s="1"/>
  <c r="M2155" i="11" s="1"/>
  <c r="M2156" i="11" s="1"/>
  <c r="M2157" i="11" s="1"/>
  <c r="M2158" i="11" s="1"/>
  <c r="M2159" i="11" s="1"/>
  <c r="M2160" i="11" s="1"/>
  <c r="M2161" i="11" s="1"/>
  <c r="M2162" i="11" s="1"/>
  <c r="M2163" i="11" s="1"/>
  <c r="M2164" i="11" s="1"/>
  <c r="M2165" i="11" s="1"/>
  <c r="M2166" i="11" s="1"/>
  <c r="M2167" i="11" s="1"/>
  <c r="M2168" i="11" s="1"/>
  <c r="M2169" i="11" s="1"/>
  <c r="M2170" i="11" s="1"/>
  <c r="M2171" i="11" s="1"/>
  <c r="M2172" i="11" s="1"/>
  <c r="M2173" i="11" s="1"/>
  <c r="M2174" i="11" s="1"/>
  <c r="M2175" i="11" s="1"/>
  <c r="M2176" i="11" s="1"/>
  <c r="M2177" i="11" s="1"/>
  <c r="M2178" i="11" s="1"/>
  <c r="M2179" i="11" s="1"/>
  <c r="M2180" i="11" s="1"/>
  <c r="M2181" i="11" s="1"/>
  <c r="M2182" i="11" s="1"/>
  <c r="M2183" i="11" s="1"/>
  <c r="M2184" i="11" s="1"/>
  <c r="M2185" i="11" s="1"/>
  <c r="M2186" i="11" s="1"/>
  <c r="M2187" i="11" s="1"/>
  <c r="M2188" i="11" s="1"/>
  <c r="M2189" i="11" s="1"/>
  <c r="M2190" i="11" s="1"/>
  <c r="M2191" i="11" s="1"/>
  <c r="M2192" i="11" s="1"/>
  <c r="M2193" i="11" s="1"/>
  <c r="M2194" i="11" s="1"/>
  <c r="M2195" i="11" s="1"/>
  <c r="M2196" i="11" s="1"/>
  <c r="M2197" i="11" s="1"/>
  <c r="M2198" i="11" s="1"/>
  <c r="M2199" i="11" s="1"/>
  <c r="M2200" i="11" s="1"/>
  <c r="M2201" i="11" s="1"/>
  <c r="M2202" i="11" s="1"/>
  <c r="M2203" i="11" s="1"/>
  <c r="M2204" i="11" s="1"/>
  <c r="M2205" i="11" s="1"/>
  <c r="M2206" i="11" s="1"/>
  <c r="M2207" i="11" s="1"/>
  <c r="M2208" i="11" s="1"/>
  <c r="M2209" i="11" s="1"/>
  <c r="M2210" i="11" s="1"/>
  <c r="M2211" i="11" s="1"/>
  <c r="M2212" i="11" s="1"/>
  <c r="M2213" i="11" s="1"/>
  <c r="M2214" i="11" s="1"/>
  <c r="M2215" i="11" s="1"/>
  <c r="M2216" i="11" s="1"/>
  <c r="M2217" i="11" s="1"/>
  <c r="M2218" i="11" s="1"/>
  <c r="M2219" i="11" s="1"/>
  <c r="M2220" i="11" s="1"/>
  <c r="M2221" i="11" s="1"/>
  <c r="M2222" i="11" s="1"/>
  <c r="M2223" i="11" s="1"/>
  <c r="M2224" i="11" s="1"/>
  <c r="M2225" i="11" s="1"/>
  <c r="M2226" i="11" s="1"/>
  <c r="M2227" i="11" s="1"/>
  <c r="M2228" i="11" s="1"/>
  <c r="M2229" i="11" s="1"/>
  <c r="M2230" i="11" s="1"/>
  <c r="M2231" i="11" s="1"/>
  <c r="M2232" i="11" s="1"/>
  <c r="M2233" i="11" s="1"/>
  <c r="M2234" i="11" s="1"/>
  <c r="M2235" i="11" s="1"/>
  <c r="M2236" i="11" s="1"/>
  <c r="M2237" i="11" s="1"/>
  <c r="M2238" i="11" s="1"/>
  <c r="M2239" i="11" s="1"/>
  <c r="M2240" i="11" s="1"/>
  <c r="M2241" i="11" s="1"/>
  <c r="M2242" i="11" s="1"/>
  <c r="M2243" i="11" s="1"/>
  <c r="M2244" i="11" s="1"/>
  <c r="M2245" i="11" s="1"/>
  <c r="M2246" i="11" s="1"/>
  <c r="M2247" i="11" s="1"/>
  <c r="M2248" i="11" s="1"/>
  <c r="M2249" i="11" s="1"/>
  <c r="M2250" i="11" s="1"/>
  <c r="M2251" i="11" s="1"/>
  <c r="M2252" i="11" s="1"/>
  <c r="M2253" i="11" s="1"/>
  <c r="M2254" i="11" s="1"/>
  <c r="M2255" i="11" s="1"/>
  <c r="M2256" i="11" s="1"/>
  <c r="M2257" i="11" s="1"/>
  <c r="M2258" i="11" s="1"/>
  <c r="M2259" i="11" s="1"/>
  <c r="M2260" i="11" s="1"/>
  <c r="M2261" i="11" s="1"/>
  <c r="M2262" i="11" s="1"/>
  <c r="M2263" i="11" s="1"/>
  <c r="M2264" i="11" s="1"/>
  <c r="M2265" i="11" s="1"/>
  <c r="M2266" i="11" s="1"/>
  <c r="M2267" i="11" s="1"/>
  <c r="M2268" i="11" s="1"/>
  <c r="M2269" i="11" s="1"/>
  <c r="M2270" i="11" s="1"/>
  <c r="M2271" i="11" s="1"/>
  <c r="M2272" i="11" s="1"/>
  <c r="M2273" i="11" s="1"/>
  <c r="M2274" i="11" s="1"/>
  <c r="M2275" i="11" s="1"/>
  <c r="M2276" i="11" s="1"/>
  <c r="M2277" i="11" s="1"/>
  <c r="M2278" i="11" s="1"/>
  <c r="M2279" i="11" s="1"/>
  <c r="M2280" i="11" s="1"/>
  <c r="M2281" i="11" s="1"/>
  <c r="M2282" i="11" s="1"/>
  <c r="M2283" i="11" s="1"/>
  <c r="M2284" i="11" s="1"/>
  <c r="M2285" i="11" s="1"/>
  <c r="M2286" i="11" s="1"/>
  <c r="M2287" i="11" s="1"/>
  <c r="M2288" i="11" s="1"/>
  <c r="M2289" i="11" s="1"/>
  <c r="M2290" i="11" s="1"/>
  <c r="M2291" i="11" s="1"/>
  <c r="M2292" i="11" s="1"/>
  <c r="M2293" i="11" s="1"/>
  <c r="M2294" i="11" s="1"/>
  <c r="M2295" i="11" s="1"/>
  <c r="M2296" i="11" s="1"/>
  <c r="M2297" i="11" s="1"/>
  <c r="M2298" i="11" s="1"/>
  <c r="M2299" i="11" s="1"/>
  <c r="M2300" i="11" s="1"/>
  <c r="M2301" i="11" s="1"/>
  <c r="M2302" i="11" s="1"/>
  <c r="M2303" i="11" s="1"/>
  <c r="M2304" i="11" s="1"/>
  <c r="M2305" i="11" s="1"/>
  <c r="M2306" i="11" s="1"/>
  <c r="M2307" i="11" s="1"/>
  <c r="M2308" i="11" s="1"/>
  <c r="M2309" i="11" s="1"/>
  <c r="M2310" i="11" s="1"/>
  <c r="M2311" i="11" s="1"/>
  <c r="M2312" i="11" s="1"/>
  <c r="M2313" i="11" s="1"/>
  <c r="M2314" i="11" s="1"/>
  <c r="M2315" i="11" s="1"/>
  <c r="M2316" i="11" s="1"/>
  <c r="M2317" i="11" s="1"/>
  <c r="M2318" i="11" s="1"/>
  <c r="M2319" i="11" s="1"/>
  <c r="M2320" i="11" s="1"/>
  <c r="M2321" i="11" s="1"/>
  <c r="M2322" i="11" s="1"/>
  <c r="M2323" i="11" s="1"/>
  <c r="M2324" i="11" s="1"/>
  <c r="M2325" i="11" s="1"/>
  <c r="M2326" i="11" s="1"/>
  <c r="M2327" i="11" s="1"/>
  <c r="M2328" i="11" s="1"/>
  <c r="M2329" i="11" s="1"/>
  <c r="M2330" i="11" s="1"/>
  <c r="M2331" i="11" s="1"/>
  <c r="M2332" i="11" s="1"/>
  <c r="M2333" i="11" s="1"/>
  <c r="M2334" i="11" s="1"/>
  <c r="M2335" i="11" s="1"/>
  <c r="M2336" i="11" s="1"/>
  <c r="M2337" i="11" s="1"/>
  <c r="M2338" i="11" s="1"/>
  <c r="M2339" i="11" s="1"/>
  <c r="M2340" i="11" s="1"/>
  <c r="M2341" i="11" s="1"/>
  <c r="M2342" i="11" s="1"/>
  <c r="M2343" i="11" s="1"/>
  <c r="M2344" i="11" s="1"/>
  <c r="M2345" i="11" s="1"/>
  <c r="M2346" i="11" s="1"/>
  <c r="M2347" i="11" s="1"/>
  <c r="M2348" i="11" s="1"/>
  <c r="M2349" i="11" s="1"/>
  <c r="M2350" i="11" s="1"/>
  <c r="M2351" i="11" s="1"/>
  <c r="M2352" i="11" s="1"/>
  <c r="M2353" i="11" s="1"/>
  <c r="M2354" i="11" s="1"/>
  <c r="M2355" i="11" s="1"/>
  <c r="M2356" i="11" s="1"/>
  <c r="M2357" i="11" s="1"/>
  <c r="M2358" i="11" s="1"/>
  <c r="M2359" i="11" s="1"/>
  <c r="M2360" i="11" s="1"/>
  <c r="M2361" i="11" s="1"/>
  <c r="M2362" i="11" s="1"/>
  <c r="M2363" i="11" s="1"/>
  <c r="M2364" i="11" s="1"/>
  <c r="M2365" i="11" s="1"/>
  <c r="M2366" i="11" s="1"/>
  <c r="M2367" i="11" s="1"/>
  <c r="M2368" i="11" s="1"/>
  <c r="M2369" i="11" s="1"/>
  <c r="M2370" i="11" s="1"/>
  <c r="M2371" i="11" s="1"/>
  <c r="M2372" i="11" s="1"/>
  <c r="M2373" i="11" s="1"/>
  <c r="M2374" i="11" s="1"/>
  <c r="M2375" i="11" s="1"/>
  <c r="M2376" i="11" s="1"/>
  <c r="M2377" i="11" s="1"/>
  <c r="M2378" i="11" s="1"/>
  <c r="M2379" i="11" s="1"/>
  <c r="M2380" i="11" s="1"/>
  <c r="M2381" i="11" s="1"/>
  <c r="M2382" i="11" s="1"/>
  <c r="M2383" i="11" s="1"/>
  <c r="M2384" i="11" s="1"/>
  <c r="M2385" i="11" s="1"/>
  <c r="M2386" i="11" s="1"/>
  <c r="M2387" i="11" s="1"/>
  <c r="M2388" i="11" s="1"/>
  <c r="M2389" i="11" s="1"/>
  <c r="M2390" i="11" s="1"/>
  <c r="M2391" i="11" s="1"/>
  <c r="M2392" i="11" s="1"/>
  <c r="M2393" i="11" s="1"/>
  <c r="M2394" i="11" s="1"/>
  <c r="M2395" i="11" s="1"/>
  <c r="M2396" i="11" s="1"/>
  <c r="M2397" i="11" s="1"/>
  <c r="M2398" i="11" s="1"/>
  <c r="M2399" i="11" s="1"/>
  <c r="M2400" i="11" s="1"/>
  <c r="M2401" i="11" s="1"/>
  <c r="M2402" i="11" s="1"/>
  <c r="M2403" i="11" s="1"/>
  <c r="M2404" i="11" s="1"/>
  <c r="M2405" i="11" s="1"/>
  <c r="M2406" i="11" s="1"/>
  <c r="M2407" i="11" s="1"/>
  <c r="M2408" i="11" s="1"/>
  <c r="M2409" i="11" s="1"/>
  <c r="M2410" i="11" s="1"/>
  <c r="M2411" i="11" s="1"/>
  <c r="M2412" i="11" s="1"/>
  <c r="M2413" i="11" s="1"/>
  <c r="M2414" i="11" s="1"/>
  <c r="M2415" i="11" s="1"/>
  <c r="M2416" i="11" s="1"/>
  <c r="M2417" i="11" s="1"/>
  <c r="M2418" i="11" s="1"/>
  <c r="M2419" i="11" s="1"/>
  <c r="M2420" i="11" s="1"/>
  <c r="M2421" i="11" s="1"/>
  <c r="M2422" i="11" s="1"/>
  <c r="M2423" i="11" s="1"/>
  <c r="M2424" i="11" s="1"/>
  <c r="M2425" i="11" s="1"/>
  <c r="M2426" i="11" s="1"/>
  <c r="M2427" i="11" s="1"/>
  <c r="M2428" i="11" s="1"/>
  <c r="M2429" i="11" s="1"/>
  <c r="M2430" i="11" s="1"/>
  <c r="M2431" i="11" s="1"/>
  <c r="M2432" i="11" s="1"/>
  <c r="M2433" i="11" s="1"/>
  <c r="M2434" i="11" s="1"/>
  <c r="M2435" i="11" s="1"/>
  <c r="M2436" i="11" s="1"/>
  <c r="M2437" i="11" s="1"/>
  <c r="M2438" i="11" s="1"/>
  <c r="M2439" i="11" s="1"/>
  <c r="M2440" i="11" s="1"/>
  <c r="M2441" i="11" s="1"/>
  <c r="M2442" i="11" s="1"/>
  <c r="M2443" i="11" s="1"/>
  <c r="M2444" i="11" s="1"/>
  <c r="M2445" i="11" s="1"/>
  <c r="M2446" i="11" s="1"/>
  <c r="M2447" i="11" s="1"/>
  <c r="M2448" i="11" s="1"/>
  <c r="M2449" i="11" s="1"/>
  <c r="M2450" i="11" s="1"/>
  <c r="M2451" i="11" s="1"/>
  <c r="M2452" i="11" s="1"/>
  <c r="M2453" i="11" s="1"/>
  <c r="M2454" i="11" s="1"/>
  <c r="M2455" i="11" s="1"/>
  <c r="M2456" i="11" s="1"/>
  <c r="M2457" i="11" s="1"/>
  <c r="M2458" i="11" s="1"/>
  <c r="M2459" i="11" s="1"/>
  <c r="M2460" i="11" s="1"/>
  <c r="M2461" i="11" s="1"/>
  <c r="M2462" i="11" s="1"/>
  <c r="M2463" i="11" s="1"/>
  <c r="M2464" i="11" s="1"/>
  <c r="M2465" i="11" s="1"/>
  <c r="M2466" i="11" s="1"/>
  <c r="M2467" i="11" s="1"/>
  <c r="M2468" i="11" s="1"/>
  <c r="M2469" i="11" s="1"/>
  <c r="M2470" i="11" s="1"/>
  <c r="M2471" i="11" s="1"/>
  <c r="M2472" i="11" s="1"/>
  <c r="M2473" i="11" s="1"/>
  <c r="M2474" i="11" s="1"/>
  <c r="M2475" i="11" s="1"/>
  <c r="M2476" i="11" s="1"/>
  <c r="M2477" i="11" s="1"/>
  <c r="M2478" i="11" s="1"/>
  <c r="M2479" i="11" s="1"/>
  <c r="M2480" i="11" s="1"/>
  <c r="K909" i="11"/>
  <c r="K1149" i="11"/>
  <c r="K650" i="11"/>
  <c r="K2286" i="11"/>
  <c r="K530" i="11"/>
  <c r="K32" i="11"/>
  <c r="K538" i="11"/>
  <c r="K58" i="11"/>
  <c r="K825" i="11"/>
  <c r="K1110" i="11"/>
  <c r="K466" i="11"/>
  <c r="K2257" i="11"/>
  <c r="K537" i="11"/>
  <c r="K2023" i="11"/>
  <c r="K980" i="11"/>
  <c r="K478" i="11"/>
  <c r="K2067" i="11"/>
  <c r="K1260" i="11"/>
  <c r="K2424" i="11"/>
  <c r="K1358" i="11"/>
  <c r="K105" i="11"/>
  <c r="K485" i="11"/>
  <c r="K308" i="11"/>
  <c r="K1015" i="11"/>
  <c r="K2301" i="11"/>
  <c r="K295" i="11"/>
  <c r="K586" i="11"/>
  <c r="K319" i="11"/>
  <c r="K1025" i="11"/>
  <c r="K98" i="11"/>
  <c r="K885" i="11"/>
  <c r="K845" i="11"/>
  <c r="K924" i="11"/>
  <c r="K205" i="11"/>
  <c r="K2437" i="11"/>
  <c r="K1284" i="11"/>
  <c r="K193" i="11"/>
  <c r="K2426" i="11"/>
  <c r="K2074" i="11"/>
  <c r="K97" i="11"/>
  <c r="K699" i="11"/>
  <c r="K85" i="11"/>
  <c r="K1133" i="11"/>
  <c r="K669" i="11"/>
  <c r="K709" i="11"/>
  <c r="K1345" i="11"/>
  <c r="K320" i="11"/>
  <c r="K108" i="11"/>
  <c r="K2388" i="11"/>
  <c r="K241" i="11"/>
  <c r="K544" i="11"/>
  <c r="K842" i="11"/>
  <c r="K2138" i="11"/>
  <c r="K2199" i="11"/>
  <c r="K2343" i="11"/>
  <c r="K2003" i="11"/>
  <c r="K853" i="11"/>
  <c r="K107" i="11"/>
  <c r="K711" i="11"/>
  <c r="K2183" i="11"/>
  <c r="K1276" i="11"/>
  <c r="K740" i="11"/>
  <c r="K261" i="11"/>
  <c r="K2333" i="11"/>
  <c r="K75" i="11"/>
  <c r="K2264" i="11"/>
  <c r="K810" i="11"/>
  <c r="K2231" i="11"/>
  <c r="K499" i="11"/>
  <c r="K72" i="11"/>
  <c r="K1065" i="11"/>
  <c r="K704" i="11"/>
  <c r="K1347" i="11"/>
  <c r="K2095" i="11"/>
  <c r="K195" i="11"/>
  <c r="K42" i="11"/>
  <c r="K2088" i="11"/>
  <c r="K364" i="11"/>
  <c r="K606" i="11"/>
  <c r="K2331" i="11"/>
  <c r="K992" i="11"/>
  <c r="K571" i="11"/>
  <c r="K2227" i="11"/>
  <c r="K384" i="11"/>
  <c r="K2039" i="11"/>
  <c r="K2246" i="11"/>
  <c r="K2478" i="11"/>
  <c r="K1280" i="11"/>
  <c r="K926" i="11"/>
  <c r="K2040" i="11"/>
  <c r="K919" i="11"/>
  <c r="K514" i="11"/>
  <c r="K841" i="11"/>
  <c r="K2294" i="11"/>
  <c r="K362" i="11"/>
  <c r="K304" i="11"/>
  <c r="K458" i="11"/>
  <c r="K2155" i="11"/>
  <c r="K1186" i="11"/>
  <c r="K846" i="11"/>
  <c r="K392" i="11"/>
  <c r="K420" i="11"/>
  <c r="K1340" i="11"/>
  <c r="K717" i="11"/>
  <c r="K36" i="11"/>
  <c r="K696" i="11"/>
  <c r="K67" i="11"/>
  <c r="K2204" i="11"/>
  <c r="K943" i="11"/>
  <c r="K497" i="11"/>
  <c r="K2029" i="11"/>
  <c r="K612" i="11"/>
  <c r="K678" i="11"/>
  <c r="K307" i="11"/>
  <c r="K1243" i="11"/>
  <c r="K608" i="11"/>
  <c r="K935" i="11"/>
  <c r="K1135" i="11"/>
  <c r="K221" i="11"/>
  <c r="K2273" i="11"/>
  <c r="K954" i="11"/>
  <c r="K323" i="11"/>
  <c r="K614" i="11"/>
  <c r="K2042" i="11"/>
  <c r="K1177" i="11"/>
  <c r="K780" i="11"/>
  <c r="K474" i="11"/>
  <c r="K877" i="11"/>
  <c r="K2160" i="11"/>
  <c r="K2431" i="11"/>
  <c r="K226" i="11"/>
  <c r="K249" i="11"/>
  <c r="K587" i="11"/>
  <c r="K2263" i="11"/>
  <c r="K2282" i="11"/>
  <c r="K2226" i="11"/>
  <c r="K2079" i="11"/>
  <c r="K2262" i="11"/>
  <c r="K360" i="11"/>
  <c r="K2152" i="11"/>
  <c r="K2274" i="11"/>
  <c r="K818" i="11"/>
  <c r="K372" i="11"/>
  <c r="K585" i="11"/>
  <c r="K243" i="11"/>
  <c r="K947" i="11"/>
  <c r="K1344" i="11"/>
  <c r="K1201" i="11"/>
  <c r="K832" i="11"/>
  <c r="K617" i="11"/>
  <c r="K1313" i="11"/>
  <c r="K851" i="11"/>
  <c r="K417" i="11"/>
  <c r="K2379" i="11"/>
  <c r="K745" i="11"/>
  <c r="K766" i="11"/>
  <c r="K2392" i="11"/>
  <c r="K490" i="11"/>
  <c r="K2438" i="11"/>
  <c r="K656" i="11"/>
  <c r="K922" i="11"/>
  <c r="K820" i="11"/>
  <c r="K542" i="11"/>
  <c r="K352" i="11"/>
  <c r="K332" i="11"/>
  <c r="K1273" i="11"/>
  <c r="K2184" i="11"/>
  <c r="K867" i="11"/>
  <c r="K2276" i="11"/>
  <c r="K2002" i="11"/>
  <c r="K1343" i="11"/>
  <c r="K256" i="11"/>
  <c r="K527" i="11"/>
  <c r="K1310" i="11"/>
  <c r="K469" i="11"/>
  <c r="K2016" i="11"/>
  <c r="K312" i="11"/>
  <c r="K735" i="11"/>
  <c r="K215" i="11"/>
  <c r="K1112" i="11"/>
  <c r="K1246" i="11"/>
  <c r="K1289" i="11"/>
  <c r="K39" i="11"/>
  <c r="K661" i="11"/>
  <c r="K218" i="11"/>
  <c r="K755" i="11"/>
  <c r="K599" i="11"/>
  <c r="K425" i="11"/>
  <c r="K294" i="11"/>
  <c r="K2364" i="11"/>
  <c r="K2012" i="11"/>
  <c r="K754" i="11"/>
  <c r="K1224" i="11"/>
  <c r="K898" i="11"/>
  <c r="K584" i="11"/>
  <c r="K167" i="11"/>
  <c r="K1123" i="11"/>
  <c r="K365" i="11"/>
  <c r="K251" i="11"/>
  <c r="K807" i="11"/>
  <c r="K886" i="11"/>
  <c r="K552" i="11"/>
  <c r="K2044" i="11"/>
  <c r="K1019" i="11"/>
  <c r="K2220" i="11"/>
  <c r="K31" i="11"/>
  <c r="K547" i="11"/>
  <c r="K849" i="11"/>
  <c r="K2456" i="11"/>
  <c r="K2255" i="11"/>
  <c r="K741" i="11"/>
  <c r="K758" i="11"/>
  <c r="K1089" i="11"/>
  <c r="K2383" i="11"/>
  <c r="K786" i="11"/>
  <c r="K2326" i="11"/>
  <c r="K1271" i="11"/>
  <c r="K1315" i="11"/>
  <c r="K2228" i="11"/>
  <c r="K2293" i="11"/>
  <c r="K1320" i="11"/>
  <c r="K2116" i="11"/>
  <c r="K1537" i="11"/>
  <c r="K10" i="11"/>
  <c r="K1322" i="11"/>
  <c r="K2417" i="11"/>
  <c r="K1863" i="11"/>
  <c r="K1569" i="11"/>
  <c r="K700" i="11"/>
  <c r="K1892" i="11"/>
  <c r="K338" i="11"/>
  <c r="K454" i="11"/>
  <c r="K1707" i="11"/>
  <c r="K1054" i="11"/>
  <c r="K1893" i="11"/>
  <c r="K1826" i="11"/>
  <c r="K1416" i="11"/>
  <c r="K437" i="11"/>
  <c r="K511" i="11"/>
  <c r="K464" i="11"/>
  <c r="K1764" i="11"/>
  <c r="K833" i="11"/>
  <c r="K2133" i="11"/>
  <c r="K1955" i="11"/>
  <c r="K1629" i="11"/>
  <c r="K1414" i="11"/>
  <c r="K1390" i="11"/>
  <c r="K1586" i="11"/>
  <c r="K348" i="11"/>
  <c r="K558" i="11"/>
  <c r="K1741" i="11"/>
  <c r="K628" i="11"/>
  <c r="K93" i="11"/>
  <c r="K26" i="11"/>
  <c r="K1930" i="11"/>
  <c r="K1441" i="11"/>
  <c r="K337" i="11"/>
  <c r="K158" i="11"/>
  <c r="K557" i="11"/>
  <c r="K1798" i="11"/>
  <c r="K1882" i="11"/>
  <c r="K1202" i="11"/>
  <c r="K257" i="11"/>
  <c r="K1794" i="11"/>
  <c r="K1954" i="11"/>
  <c r="K1672" i="11"/>
  <c r="K1145" i="11"/>
  <c r="K1732" i="11"/>
  <c r="K302" i="11"/>
  <c r="K1386" i="11"/>
  <c r="K642" i="11"/>
  <c r="K634" i="11"/>
  <c r="K2071" i="11"/>
  <c r="K1500" i="11"/>
  <c r="K1028" i="11"/>
  <c r="K1915" i="11"/>
  <c r="K106" i="11"/>
  <c r="K2126" i="11"/>
  <c r="K1027" i="11"/>
  <c r="K1704" i="11"/>
  <c r="K1198" i="11"/>
  <c r="K2103" i="11"/>
  <c r="K1391" i="11"/>
  <c r="K852" i="11"/>
  <c r="K2325" i="11"/>
  <c r="K434" i="11"/>
  <c r="K1749" i="11"/>
  <c r="K1742" i="11"/>
  <c r="K419" i="11"/>
  <c r="K1966" i="11"/>
  <c r="K1933" i="11"/>
  <c r="K1051" i="11"/>
  <c r="K1971" i="11"/>
  <c r="K14" i="11"/>
  <c r="K2351" i="11"/>
  <c r="K1964" i="11"/>
  <c r="K1418" i="11"/>
  <c r="K1590" i="11"/>
  <c r="K1725" i="11"/>
  <c r="K1560" i="11"/>
  <c r="K1538" i="11"/>
  <c r="K1030" i="11"/>
  <c r="K2128" i="11"/>
  <c r="K1988" i="11"/>
  <c r="K1408" i="11"/>
  <c r="K551" i="11"/>
  <c r="K1285" i="11"/>
  <c r="K673" i="11"/>
  <c r="K1731" i="11"/>
  <c r="K1890" i="11"/>
  <c r="K1619" i="11"/>
  <c r="K1045" i="11"/>
  <c r="K1594" i="11"/>
  <c r="K222" i="11"/>
  <c r="K1927" i="11"/>
  <c r="K1373" i="11"/>
  <c r="K1372" i="11"/>
  <c r="K2252" i="11"/>
  <c r="K1539" i="11"/>
  <c r="K1773" i="11"/>
  <c r="K772" i="11"/>
  <c r="K1392" i="11"/>
  <c r="K1910" i="11"/>
  <c r="K2470" i="11"/>
  <c r="K2144" i="11"/>
  <c r="K1575" i="11"/>
  <c r="K1990" i="11"/>
  <c r="K135" i="11"/>
  <c r="K2241" i="11"/>
  <c r="K1487" i="11"/>
  <c r="K1906" i="11"/>
  <c r="K2069" i="11"/>
  <c r="K2193" i="11"/>
  <c r="K1844" i="11"/>
  <c r="K2474" i="11"/>
  <c r="K1615" i="11"/>
  <c r="K941" i="11"/>
  <c r="K1564" i="11"/>
  <c r="K2413" i="11"/>
  <c r="K949" i="11"/>
  <c r="K1437" i="11"/>
  <c r="K1459" i="11"/>
  <c r="K1299" i="11"/>
  <c r="K1921" i="11"/>
  <c r="K623" i="11"/>
  <c r="K2372" i="11"/>
  <c r="K1335" i="11"/>
  <c r="K1550" i="11"/>
  <c r="K1714" i="11"/>
  <c r="K1554" i="11"/>
  <c r="K1902" i="11"/>
  <c r="K1702" i="11"/>
  <c r="K1584" i="11"/>
  <c r="K402" i="11"/>
  <c r="K921" i="11"/>
  <c r="K1592" i="11"/>
  <c r="K1574" i="11"/>
  <c r="K1792" i="11"/>
  <c r="K1653" i="11"/>
  <c r="K2197" i="11"/>
  <c r="K1935" i="11"/>
  <c r="K1047" i="11"/>
  <c r="K151" i="11"/>
  <c r="K2027" i="11"/>
  <c r="K1582" i="11"/>
  <c r="K1834" i="11"/>
  <c r="K1545" i="11"/>
  <c r="K1942" i="11"/>
  <c r="K1071" i="11"/>
  <c r="K1932" i="11"/>
  <c r="K562" i="11"/>
  <c r="K2130" i="11"/>
  <c r="K345" i="11"/>
  <c r="K1631" i="11"/>
  <c r="K1426" i="11"/>
  <c r="K1663" i="11"/>
  <c r="K1589" i="11"/>
  <c r="K1991" i="11"/>
  <c r="K1371" i="11"/>
  <c r="K639" i="11"/>
  <c r="K214" i="11"/>
  <c r="K2460" i="11"/>
  <c r="K1424" i="11"/>
  <c r="K1818" i="11"/>
  <c r="K1866" i="11"/>
  <c r="K1884" i="11"/>
  <c r="K1491" i="11"/>
  <c r="K1614" i="11"/>
  <c r="K1929" i="11"/>
  <c r="K2310" i="11"/>
  <c r="K1813" i="11"/>
  <c r="K1255" i="11"/>
  <c r="K2402" i="11"/>
  <c r="K123" i="11"/>
  <c r="K258" i="11"/>
  <c r="K1748" i="11"/>
  <c r="K2169" i="11"/>
  <c r="K1454" i="11"/>
  <c r="K1989" i="11"/>
  <c r="K1321" i="11"/>
  <c r="K2033" i="11"/>
  <c r="K1652" i="11"/>
  <c r="K944" i="11"/>
  <c r="K1873" i="11"/>
  <c r="K48" i="11"/>
  <c r="K1774" i="11"/>
  <c r="K823" i="11"/>
  <c r="K1620" i="11"/>
  <c r="K1716" i="11"/>
  <c r="K1097" i="11"/>
  <c r="K432" i="11"/>
  <c r="K2123" i="11"/>
  <c r="K1796" i="11"/>
  <c r="K339" i="11"/>
  <c r="K2375" i="11"/>
  <c r="K2018" i="11"/>
  <c r="K1597" i="11"/>
  <c r="K2414" i="11"/>
  <c r="K742" i="11"/>
  <c r="K999" i="11"/>
  <c r="K1681" i="11"/>
  <c r="K1525" i="11"/>
  <c r="K19" i="11"/>
  <c r="K1519" i="11"/>
  <c r="K1815" i="11"/>
  <c r="K1700" i="11"/>
  <c r="K2136" i="11"/>
  <c r="K1718" i="11"/>
  <c r="K1697" i="11"/>
  <c r="K1482" i="11"/>
  <c r="K1875" i="11"/>
  <c r="K1851" i="11"/>
  <c r="K1317" i="11"/>
  <c r="K1003" i="11"/>
  <c r="K1900" i="11"/>
  <c r="K1868" i="11"/>
  <c r="K359" i="11"/>
  <c r="K500" i="11"/>
  <c r="K2119" i="11"/>
  <c r="K1862" i="11"/>
  <c r="K1450" i="11"/>
  <c r="K1917" i="11"/>
  <c r="K1451" i="11"/>
  <c r="K1337" i="11"/>
  <c r="K641" i="11"/>
  <c r="K259" i="11"/>
  <c r="K2118" i="11"/>
  <c r="K1118" i="11"/>
  <c r="K159" i="11"/>
  <c r="K1765" i="11"/>
  <c r="K1805" i="11"/>
  <c r="K1859" i="11"/>
  <c r="K1712" i="11"/>
  <c r="K510" i="11"/>
  <c r="K1643" i="11"/>
  <c r="K2111" i="11"/>
  <c r="K1423" i="11"/>
  <c r="K1548" i="11"/>
  <c r="K803" i="11"/>
  <c r="K1600" i="11"/>
  <c r="K136" i="11"/>
  <c r="K149" i="11"/>
  <c r="K1622" i="11"/>
  <c r="K1855" i="11"/>
  <c r="K1190" i="11"/>
  <c r="K15" i="11"/>
  <c r="K381" i="11"/>
  <c r="K1661" i="11"/>
  <c r="K1193" i="11"/>
  <c r="K1248" i="11"/>
  <c r="K1328" i="11"/>
  <c r="K2410" i="11"/>
  <c r="K1412" i="11"/>
  <c r="K1544" i="11"/>
  <c r="K559" i="11"/>
  <c r="K1488" i="11"/>
  <c r="K1817" i="11"/>
  <c r="K1265" i="11"/>
  <c r="K1922" i="11"/>
  <c r="K1531" i="11"/>
  <c r="K447" i="11"/>
  <c r="K1613" i="11"/>
  <c r="K1625" i="11"/>
  <c r="K1007" i="11"/>
  <c r="K1496" i="11"/>
  <c r="K779" i="11"/>
  <c r="K1394" i="11"/>
  <c r="K2101" i="11"/>
  <c r="K1176" i="11"/>
  <c r="K300" i="11"/>
  <c r="K27" i="11"/>
  <c r="K2125" i="11"/>
  <c r="K2205" i="11"/>
  <c r="K1464" i="11"/>
  <c r="K1856" i="11"/>
  <c r="K512" i="11"/>
  <c r="K1791" i="11"/>
  <c r="K1787" i="11"/>
  <c r="K1869" i="11"/>
  <c r="K1267" i="11"/>
  <c r="K404" i="11"/>
  <c r="K2109" i="11"/>
  <c r="K1381" i="11"/>
  <c r="K1895" i="11"/>
  <c r="K1649" i="11"/>
  <c r="K1558" i="11"/>
  <c r="K2281" i="11"/>
  <c r="K643" i="11"/>
  <c r="K1382" i="11"/>
  <c r="K1701" i="11"/>
  <c r="K695" i="11"/>
  <c r="K1664" i="11"/>
  <c r="K1865" i="11"/>
  <c r="K2167" i="11"/>
  <c r="K828" i="11"/>
  <c r="K1572" i="11"/>
  <c r="K1522" i="11"/>
  <c r="K1911" i="11"/>
  <c r="K1677" i="11"/>
  <c r="K726" i="11"/>
  <c r="K2299" i="11"/>
  <c r="K1468" i="11"/>
  <c r="K1674" i="11"/>
  <c r="K1802" i="11"/>
  <c r="K2161" i="11"/>
  <c r="K1498" i="11"/>
  <c r="K782" i="11"/>
  <c r="K440" i="11"/>
  <c r="K1934" i="11"/>
  <c r="K640" i="11"/>
  <c r="K1769" i="11"/>
  <c r="K560" i="11"/>
  <c r="K1967" i="11"/>
  <c r="K2315" i="11"/>
  <c r="K2113" i="11"/>
  <c r="K2151" i="11"/>
  <c r="K156" i="11"/>
  <c r="K1969" i="11"/>
  <c r="K1808" i="11"/>
  <c r="K1897" i="11"/>
  <c r="K1695" i="11"/>
  <c r="K86" i="11"/>
  <c r="K630" i="11"/>
  <c r="K1786" i="11"/>
  <c r="K1894" i="11"/>
  <c r="K446" i="11"/>
  <c r="K1556" i="11"/>
  <c r="K2405" i="11"/>
  <c r="K1432" i="11"/>
  <c r="K1163" i="11"/>
  <c r="K1323" i="11"/>
  <c r="K1460" i="11"/>
  <c r="K13" i="11"/>
  <c r="K2308" i="11"/>
  <c r="K1970" i="11"/>
  <c r="K1992" i="11"/>
  <c r="K134" i="11"/>
  <c r="K1870" i="11"/>
  <c r="K2105" i="11"/>
  <c r="K1549" i="11"/>
  <c r="K1768" i="11"/>
  <c r="K1845" i="11"/>
  <c r="K1682" i="11"/>
  <c r="K1195" i="11"/>
  <c r="K1048" i="11"/>
  <c r="K1005" i="11"/>
  <c r="K1480" i="11"/>
  <c r="K1986" i="11"/>
  <c r="K1623" i="11"/>
  <c r="K1442" i="11"/>
  <c r="K2358" i="11"/>
  <c r="K1912" i="11"/>
  <c r="K1422" i="11"/>
  <c r="K1506" i="11"/>
  <c r="K996" i="11"/>
  <c r="K1878" i="11"/>
  <c r="K2117" i="11"/>
  <c r="K1503" i="11"/>
  <c r="K550" i="11"/>
  <c r="K11" i="11"/>
  <c r="K1745" i="11"/>
  <c r="K1905" i="11"/>
  <c r="K2408" i="11"/>
  <c r="K1211" i="11"/>
  <c r="K1495" i="11"/>
  <c r="K1735" i="11"/>
  <c r="K292" i="11"/>
  <c r="K1728" i="11"/>
  <c r="K1158" i="11"/>
  <c r="K654" i="11"/>
  <c r="K1579" i="11"/>
  <c r="K1397" i="11"/>
  <c r="K1959" i="11"/>
  <c r="K448" i="11"/>
  <c r="K1671" i="11"/>
  <c r="K2127" i="11"/>
  <c r="K1987" i="11"/>
  <c r="K1726" i="11"/>
  <c r="K436" i="11"/>
  <c r="K63" i="11"/>
  <c r="K435" i="11"/>
  <c r="K2156" i="11"/>
  <c r="K1637" i="11"/>
  <c r="K1846" i="11"/>
  <c r="K1515" i="11"/>
  <c r="K2129" i="11"/>
  <c r="K1085" i="11"/>
  <c r="K1553" i="11"/>
  <c r="K2415" i="11"/>
  <c r="K1831" i="11"/>
  <c r="K1898" i="11"/>
  <c r="K1350" i="11"/>
  <c r="K2434" i="11"/>
  <c r="K1168" i="11"/>
  <c r="K1618" i="11"/>
  <c r="K441" i="11"/>
  <c r="K1533" i="11"/>
  <c r="K1528" i="11"/>
  <c r="K2000" i="11"/>
  <c r="K1405" i="11"/>
  <c r="K1566" i="11"/>
  <c r="K1477" i="11"/>
  <c r="K936" i="11"/>
  <c r="K491" i="11"/>
  <c r="K229" i="11"/>
  <c r="K481" i="11"/>
  <c r="K1187" i="11"/>
  <c r="K1975" i="11"/>
  <c r="K1401" i="11"/>
  <c r="K406" i="11"/>
  <c r="K1771" i="11"/>
  <c r="K1723" i="11"/>
  <c r="K2338" i="11"/>
  <c r="K336" i="11"/>
  <c r="K1504" i="11"/>
  <c r="K2164" i="11"/>
  <c r="K1339" i="11"/>
  <c r="K161" i="11"/>
  <c r="K2316" i="11"/>
  <c r="K1469" i="11"/>
  <c r="K341" i="11"/>
  <c r="K635" i="11"/>
  <c r="K1858" i="11"/>
  <c r="K2225" i="11"/>
  <c r="K2115" i="11"/>
  <c r="K1612" i="11"/>
  <c r="K140" i="11"/>
  <c r="K1804" i="11"/>
  <c r="K1871" i="11"/>
  <c r="K2028" i="11"/>
  <c r="K2216" i="11"/>
  <c r="K1172" i="11"/>
  <c r="K1428" i="11"/>
  <c r="K1830" i="11"/>
  <c r="K1331" i="11"/>
  <c r="K1780" i="11"/>
  <c r="K1685" i="11"/>
  <c r="K342" i="11"/>
  <c r="K147" i="11"/>
  <c r="K1788" i="11"/>
  <c r="K1630" i="11"/>
  <c r="K131" i="11"/>
  <c r="K2449" i="11"/>
  <c r="K1467" i="11"/>
  <c r="K443" i="11"/>
  <c r="K1953" i="11"/>
  <c r="K539" i="11"/>
  <c r="K1715" i="11"/>
  <c r="K433" i="11"/>
  <c r="K1904" i="11"/>
  <c r="K1645" i="11"/>
  <c r="K1375" i="11"/>
  <c r="K1939" i="11"/>
  <c r="K153" i="11"/>
  <c r="K1167" i="11"/>
  <c r="K2411" i="11"/>
  <c r="K1038" i="11"/>
  <c r="K1667" i="11"/>
  <c r="K1647" i="11"/>
  <c r="K1511" i="11"/>
  <c r="K1385" i="11"/>
  <c r="K1747" i="11"/>
  <c r="K280" i="11"/>
  <c r="K627" i="11"/>
  <c r="K1852" i="11"/>
  <c r="K1602" i="11"/>
  <c r="K1493" i="11"/>
  <c r="K1165" i="11"/>
  <c r="K1811" i="11"/>
  <c r="K1370" i="11"/>
  <c r="K1585" i="11"/>
  <c r="K1604" i="11"/>
  <c r="K1777" i="11"/>
  <c r="K1678" i="11"/>
  <c r="K1654" i="11"/>
  <c r="K1465" i="11"/>
  <c r="K137" i="11"/>
  <c r="K729" i="11"/>
  <c r="K1501" i="11"/>
  <c r="K624" i="11"/>
  <c r="K1325" i="11"/>
  <c r="K139" i="11"/>
  <c r="K1388" i="11"/>
  <c r="K2102" i="11"/>
  <c r="K1389" i="11"/>
  <c r="K1456" i="11"/>
  <c r="K1492" i="11"/>
  <c r="K691" i="11"/>
  <c r="K1338" i="11"/>
  <c r="K91" i="11"/>
  <c r="K1505" i="11"/>
  <c r="K2353" i="11"/>
  <c r="K1633" i="11"/>
  <c r="K1319" i="11"/>
  <c r="K399" i="11"/>
  <c r="K163" i="11"/>
  <c r="K692" i="11"/>
  <c r="K1665" i="11"/>
  <c r="K1523" i="11"/>
  <c r="K1159" i="11"/>
  <c r="K426" i="11"/>
  <c r="K1867" i="11"/>
  <c r="K1034" i="11"/>
  <c r="K1494" i="11"/>
  <c r="K1924" i="11"/>
  <c r="K2420" i="11"/>
  <c r="K1822" i="11"/>
  <c r="K203" i="11"/>
  <c r="K2112" i="11"/>
  <c r="K1736" i="11"/>
  <c r="K1029" i="11"/>
  <c r="K1696" i="11"/>
  <c r="K2292" i="11"/>
  <c r="K1710" i="11"/>
  <c r="K830" i="11"/>
  <c r="K1650" i="11"/>
  <c r="K1427" i="11"/>
  <c r="K143" i="11"/>
  <c r="K2285" i="11"/>
  <c r="K1632" i="11"/>
  <c r="K1406" i="11"/>
  <c r="K129" i="11"/>
  <c r="K427" i="11"/>
  <c r="K534" i="11"/>
  <c r="K2319" i="11"/>
  <c r="K1795" i="11"/>
  <c r="K1920" i="11"/>
  <c r="K1762" i="11"/>
  <c r="K2318" i="11"/>
  <c r="K1606" i="11"/>
  <c r="K1033" i="11"/>
  <c r="K1793" i="11"/>
  <c r="K686" i="11"/>
  <c r="K1675" i="11"/>
  <c r="K1947" i="11"/>
  <c r="K2275" i="11"/>
  <c r="K799" i="11"/>
  <c r="K1393" i="11"/>
  <c r="K1596" i="11"/>
  <c r="K1983" i="11"/>
  <c r="K403" i="11"/>
  <c r="K1415" i="11"/>
  <c r="K2363" i="11"/>
  <c r="K580" i="11"/>
  <c r="K1436" i="11"/>
  <c r="K1692" i="11"/>
  <c r="K2284" i="11"/>
  <c r="K1411" i="11"/>
  <c r="K819" i="11"/>
  <c r="K760" i="11"/>
  <c r="K1843" i="11"/>
  <c r="K1950" i="11"/>
  <c r="K43" i="11"/>
  <c r="K20" i="11"/>
  <c r="K1640" i="11"/>
  <c r="K132" i="11"/>
  <c r="K144" i="11"/>
  <c r="K4" i="11"/>
  <c r="K1948" i="11"/>
  <c r="K2399" i="11"/>
  <c r="K1461" i="11"/>
  <c r="K1812" i="11"/>
  <c r="K1740" i="11"/>
  <c r="K346" i="11"/>
  <c r="K1462" i="11"/>
  <c r="K2421" i="11"/>
  <c r="K130" i="11"/>
  <c r="K1497" i="11"/>
  <c r="K329" i="11"/>
  <c r="K1383" i="11"/>
  <c r="K1823" i="11"/>
  <c r="K1936" i="11"/>
  <c r="K1402" i="11"/>
  <c r="K1687" i="11"/>
  <c r="K1699" i="11"/>
  <c r="K157" i="11"/>
  <c r="K621" i="11"/>
  <c r="K1452" i="11"/>
  <c r="K931" i="11"/>
  <c r="K632" i="11"/>
  <c r="K2327" i="11"/>
  <c r="K2412" i="11"/>
  <c r="K2004" i="11"/>
  <c r="K1668" i="11"/>
  <c r="K2314" i="11"/>
  <c r="K6" i="11"/>
  <c r="K138" i="11"/>
  <c r="K1946" i="11"/>
  <c r="K33" i="11"/>
  <c r="K1568" i="11"/>
  <c r="K1785" i="11"/>
  <c r="K1925" i="11"/>
  <c r="K775" i="11"/>
  <c r="K401" i="11"/>
  <c r="K1824" i="11"/>
  <c r="K2177" i="11"/>
  <c r="K1739" i="11"/>
  <c r="K1429" i="11"/>
  <c r="K164" i="11"/>
  <c r="K1274" i="11"/>
  <c r="K1775" i="11"/>
  <c r="K2313" i="11"/>
  <c r="K1758" i="11"/>
  <c r="K1170" i="11"/>
  <c r="K1832" i="11"/>
  <c r="K1396" i="11"/>
  <c r="K1770" i="11"/>
  <c r="K1776" i="11"/>
  <c r="K1472" i="11"/>
  <c r="K1035" i="11"/>
  <c r="K1332" i="11"/>
  <c r="K707" i="11"/>
  <c r="K1686" i="11"/>
  <c r="K1431" i="11"/>
  <c r="K1446" i="11"/>
  <c r="K1849" i="11"/>
  <c r="K1611" i="11"/>
  <c r="K1576" i="11"/>
  <c r="K2416" i="11"/>
  <c r="K1835" i="11"/>
  <c r="K1384" i="11"/>
  <c r="K1591" i="11"/>
  <c r="K1157" i="11"/>
  <c r="K1809" i="11"/>
  <c r="K1547" i="11"/>
  <c r="K708" i="11"/>
  <c r="K1841" i="11"/>
  <c r="K1169" i="11"/>
  <c r="K1821" i="11"/>
  <c r="K1557" i="11"/>
  <c r="K1555" i="11"/>
  <c r="K154" i="11"/>
  <c r="K555" i="11"/>
  <c r="K1420" i="11"/>
  <c r="K1507" i="11"/>
  <c r="K1827" i="11"/>
  <c r="K1938" i="11"/>
  <c r="K1502" i="11"/>
  <c r="K1166" i="11"/>
  <c r="K7" i="11"/>
  <c r="K1638" i="11"/>
  <c r="K1684" i="11"/>
  <c r="K2461" i="11"/>
  <c r="K1559" i="11"/>
  <c r="K340" i="11"/>
  <c r="K1853" i="11"/>
  <c r="K445" i="11"/>
  <c r="K1887" i="11"/>
  <c r="K1374" i="11"/>
  <c r="K1610" i="11"/>
  <c r="K1053" i="11"/>
  <c r="K1608" i="11"/>
  <c r="K1603" i="11"/>
  <c r="K1857" i="11"/>
  <c r="K1918" i="11"/>
  <c r="K148" i="11"/>
  <c r="K1530" i="11"/>
  <c r="K1438" i="11"/>
  <c r="K1790" i="11"/>
  <c r="K1646" i="11"/>
  <c r="K2041" i="11"/>
  <c r="K2317" i="11"/>
  <c r="K1680" i="11"/>
  <c r="K1433" i="11"/>
  <c r="K1527" i="11"/>
  <c r="K1713" i="11"/>
  <c r="K2376" i="11"/>
  <c r="K2107" i="11"/>
  <c r="K1807" i="11"/>
  <c r="K1329" i="11"/>
  <c r="K1404" i="11"/>
  <c r="K1475" i="11"/>
  <c r="K456" i="11"/>
  <c r="K575" i="11"/>
  <c r="K2150" i="11"/>
  <c r="K2368" i="11"/>
  <c r="K843" i="11"/>
  <c r="K94" i="11"/>
  <c r="K2098" i="11"/>
  <c r="K2076" i="11"/>
  <c r="K1259" i="11"/>
  <c r="K1257" i="11"/>
  <c r="K1261" i="11"/>
  <c r="K706" i="11"/>
  <c r="K476" i="11"/>
  <c r="K1244" i="11"/>
  <c r="K986" i="11"/>
  <c r="K1059" i="11"/>
  <c r="K969" i="11"/>
  <c r="K2393" i="11"/>
  <c r="K998" i="11"/>
  <c r="K776" i="11"/>
  <c r="K1998" i="11"/>
  <c r="K457" i="11"/>
  <c r="K473" i="11"/>
  <c r="K2433" i="11"/>
  <c r="K649" i="11"/>
  <c r="K672" i="11"/>
  <c r="K453" i="11"/>
  <c r="K2336" i="11"/>
  <c r="K1095" i="11"/>
  <c r="K728" i="11"/>
  <c r="K1180" i="11"/>
  <c r="K2062" i="11"/>
  <c r="K2442" i="11"/>
  <c r="K2080" i="11"/>
  <c r="K546" i="11"/>
  <c r="K2001" i="11"/>
  <c r="K1256" i="11"/>
  <c r="K901" i="11"/>
  <c r="K37" i="11"/>
  <c r="K1058" i="11"/>
  <c r="K827" i="11"/>
  <c r="K956" i="11"/>
  <c r="K2026" i="11"/>
  <c r="K2168" i="11"/>
  <c r="K854" i="11"/>
  <c r="K945" i="11"/>
  <c r="K1014" i="11"/>
  <c r="K277" i="11"/>
  <c r="K801" i="11"/>
  <c r="K2439" i="11"/>
  <c r="K472" i="11"/>
  <c r="K1124" i="11"/>
  <c r="K468" i="11"/>
  <c r="K715" i="11"/>
  <c r="K2053" i="11"/>
  <c r="K2047" i="11"/>
  <c r="K2209" i="11"/>
  <c r="K974" i="11"/>
  <c r="K2059" i="11"/>
  <c r="K2328" i="11"/>
  <c r="K1092" i="11"/>
  <c r="K778" i="11"/>
  <c r="K1269" i="11"/>
  <c r="K104" i="11"/>
  <c r="K493" i="11"/>
  <c r="K1122" i="11"/>
  <c r="K2397" i="11"/>
  <c r="K970" i="11"/>
  <c r="K46" i="11"/>
  <c r="K710" i="11"/>
  <c r="K2084" i="11"/>
  <c r="K1184" i="11"/>
  <c r="K857" i="11"/>
  <c r="K2361" i="11"/>
  <c r="K2435" i="11"/>
  <c r="K1999" i="11"/>
  <c r="K1203" i="11"/>
  <c r="K2307" i="11"/>
  <c r="K839" i="11"/>
  <c r="K2218" i="11"/>
  <c r="K2403" i="11"/>
  <c r="K862" i="11"/>
  <c r="K225" i="11"/>
  <c r="K2479" i="11"/>
  <c r="K262" i="11"/>
  <c r="K2050" i="11"/>
  <c r="K2425" i="11"/>
  <c r="K385" i="11"/>
  <c r="K1367" i="11"/>
  <c r="K847" i="11"/>
  <c r="K856" i="11"/>
  <c r="K681" i="11"/>
  <c r="K413" i="11"/>
  <c r="K2025" i="11"/>
  <c r="K355" i="11"/>
  <c r="K652" i="11"/>
  <c r="K592" i="11"/>
  <c r="K328" i="11"/>
  <c r="K252" i="11"/>
  <c r="K2008" i="11"/>
  <c r="K905" i="11"/>
  <c r="K2222" i="11"/>
  <c r="K2142" i="11"/>
  <c r="K615" i="11"/>
  <c r="K2015" i="11"/>
  <c r="K878" i="11"/>
  <c r="K53" i="11"/>
  <c r="K622" i="11"/>
  <c r="K1013" i="11"/>
  <c r="K2180" i="11"/>
  <c r="K1282" i="11"/>
  <c r="K2455" i="11"/>
  <c r="K2250" i="11"/>
  <c r="K1346" i="11"/>
  <c r="K1093" i="11"/>
  <c r="K1236" i="11"/>
  <c r="K2288" i="11"/>
  <c r="K975" i="11"/>
  <c r="K1353" i="11"/>
  <c r="K496" i="11"/>
  <c r="K2179" i="11"/>
  <c r="K2459" i="11"/>
  <c r="K2092" i="11"/>
  <c r="K1055" i="11"/>
  <c r="K55" i="11"/>
  <c r="K1066" i="11"/>
  <c r="K2182" i="11"/>
  <c r="K28" i="11"/>
  <c r="K806" i="11"/>
  <c r="K2297" i="11"/>
  <c r="K680" i="11"/>
  <c r="K2468" i="11"/>
  <c r="K2280" i="11"/>
  <c r="K95" i="11"/>
  <c r="K896" i="11"/>
  <c r="K1087" i="11"/>
  <c r="K2362" i="11"/>
  <c r="K927" i="11"/>
  <c r="K92" i="11"/>
  <c r="K2022" i="11"/>
  <c r="K2464" i="11"/>
  <c r="K2090" i="11"/>
  <c r="K1349" i="11"/>
  <c r="K2296" i="11"/>
  <c r="K182" i="11"/>
  <c r="K1996" i="11"/>
  <c r="K1117" i="11"/>
  <c r="K1312" i="11"/>
  <c r="K2200" i="11"/>
  <c r="K597" i="11"/>
  <c r="K739" i="11"/>
  <c r="K169" i="11"/>
  <c r="K2094" i="11"/>
  <c r="K897" i="11"/>
  <c r="K507" i="11"/>
  <c r="K671" i="11"/>
  <c r="K791" i="11"/>
  <c r="K2178" i="11"/>
  <c r="K411" i="11"/>
  <c r="K523" i="11"/>
  <c r="K821" i="11"/>
  <c r="K2185" i="11"/>
  <c r="K2065" i="11"/>
  <c r="K2191" i="11"/>
  <c r="K813" i="11"/>
  <c r="K2139" i="11"/>
  <c r="K864" i="11"/>
  <c r="K120" i="11"/>
  <c r="K274" i="11"/>
  <c r="K884" i="11"/>
  <c r="K2390" i="11"/>
  <c r="K2466" i="11"/>
  <c r="K2173" i="11"/>
  <c r="K1130" i="11"/>
  <c r="K66" i="11"/>
  <c r="K110" i="11"/>
  <c r="K1126" i="11"/>
  <c r="K525" i="11"/>
  <c r="K96" i="11"/>
  <c r="K173" i="11"/>
  <c r="K2380" i="11"/>
  <c r="K100" i="11"/>
  <c r="K1148" i="11"/>
  <c r="K51" i="11"/>
  <c r="K2441" i="11"/>
  <c r="K2300" i="11"/>
  <c r="K2340" i="11"/>
  <c r="K967" i="11"/>
  <c r="K1174" i="11"/>
  <c r="K179" i="11"/>
  <c r="K929" i="11"/>
  <c r="K125" i="11"/>
  <c r="K421" i="11"/>
  <c r="K30" i="11"/>
  <c r="K2148" i="11"/>
  <c r="K505" i="11"/>
  <c r="K260" i="11"/>
  <c r="K235" i="11"/>
  <c r="K59" i="11"/>
  <c r="K2248" i="11"/>
  <c r="K2355" i="11"/>
  <c r="K2066" i="11"/>
  <c r="K1266" i="11"/>
  <c r="K2384" i="11"/>
  <c r="K269" i="11"/>
  <c r="K183" i="11"/>
  <c r="K1070" i="11"/>
  <c r="K713" i="11"/>
  <c r="K790" i="11"/>
  <c r="K874" i="11"/>
  <c r="K180" i="11"/>
  <c r="K2283" i="11"/>
  <c r="K350" i="11"/>
  <c r="K1096" i="11"/>
  <c r="K1001" i="11"/>
  <c r="K952" i="11"/>
  <c r="K1227" i="11"/>
  <c r="K658" i="11"/>
  <c r="K2007" i="11"/>
  <c r="K769" i="11"/>
  <c r="K1121" i="11"/>
  <c r="K172" i="11"/>
  <c r="K748" i="11"/>
  <c r="K2009" i="11"/>
  <c r="K858" i="11"/>
  <c r="K311" i="11"/>
  <c r="K1292" i="11"/>
  <c r="K703" i="11"/>
  <c r="K653" i="11"/>
  <c r="K666" i="11"/>
  <c r="K1239" i="11"/>
  <c r="K1307" i="11"/>
  <c r="K670" i="11"/>
  <c r="K676" i="11"/>
  <c r="K2429" i="11"/>
  <c r="K920" i="11"/>
  <c r="K254" i="11"/>
  <c r="K2452" i="11"/>
  <c r="K2045" i="11"/>
  <c r="K424" i="11"/>
  <c r="K2451" i="11"/>
  <c r="K2465" i="11"/>
  <c r="K296" i="11"/>
  <c r="K1083" i="11"/>
  <c r="K23" i="11"/>
  <c r="K2213" i="11"/>
  <c r="K2277" i="11"/>
  <c r="K204" i="11"/>
  <c r="K890" i="11"/>
  <c r="K2366" i="11"/>
  <c r="K2219" i="11"/>
  <c r="K1171" i="11"/>
  <c r="K794" i="11"/>
  <c r="K118" i="11"/>
  <c r="K663" i="11"/>
  <c r="K1183" i="11"/>
  <c r="K109" i="11"/>
  <c r="K246" i="11"/>
  <c r="K859" i="11"/>
  <c r="K995" i="11"/>
  <c r="K2238" i="11"/>
  <c r="K482" i="11"/>
  <c r="K1300" i="11"/>
  <c r="K477" i="11"/>
  <c r="K2207" i="11"/>
  <c r="K662" i="11"/>
  <c r="K263" i="11"/>
  <c r="K723" i="11"/>
  <c r="K915" i="11"/>
  <c r="K2298" i="11"/>
  <c r="K1355" i="11"/>
  <c r="K117" i="11"/>
  <c r="K2020" i="11"/>
  <c r="K876" i="11"/>
  <c r="K2229" i="11"/>
  <c r="K553" i="11"/>
  <c r="K1063" i="11"/>
  <c r="K2242" i="11"/>
  <c r="K2370" i="11"/>
  <c r="K2070" i="11"/>
  <c r="K2367" i="11"/>
  <c r="K1366" i="11"/>
  <c r="K90" i="11"/>
  <c r="K2348" i="11"/>
  <c r="K334" i="11"/>
  <c r="K957" i="11"/>
  <c r="K809" i="11"/>
  <c r="K2093" i="11"/>
  <c r="K976" i="11"/>
  <c r="K934" i="11"/>
  <c r="K44" i="11"/>
  <c r="K2019" i="11"/>
  <c r="K964" i="11"/>
  <c r="K301" i="11"/>
  <c r="K376" i="11"/>
  <c r="K1223" i="11"/>
  <c r="K416" i="11"/>
  <c r="K2430" i="11"/>
  <c r="K2303" i="11"/>
  <c r="K2202" i="11"/>
  <c r="K719" i="11"/>
  <c r="K2436" i="11"/>
  <c r="K873" i="11"/>
  <c r="K950" i="11"/>
  <c r="K50" i="11"/>
  <c r="K2194" i="11"/>
  <c r="K1056" i="11"/>
  <c r="K524" i="11"/>
  <c r="K2385" i="11"/>
  <c r="K1074" i="11"/>
  <c r="K1088" i="11"/>
  <c r="K1200" i="11"/>
  <c r="K888" i="11"/>
  <c r="K2060" i="11"/>
  <c r="K486" i="11"/>
  <c r="K802" i="11"/>
  <c r="K415" i="11"/>
  <c r="K429" i="11"/>
  <c r="K1150" i="11"/>
  <c r="K289" i="11"/>
  <c r="K487" i="11"/>
  <c r="K911" i="11"/>
  <c r="K811" i="11"/>
  <c r="K2162" i="11"/>
  <c r="K34" i="11"/>
  <c r="K56" i="11"/>
  <c r="K2049" i="11"/>
  <c r="K850" i="11"/>
  <c r="K2043" i="11"/>
  <c r="K2171" i="11"/>
  <c r="K313" i="11"/>
  <c r="K1235" i="11"/>
  <c r="K200" i="11"/>
  <c r="K231" i="11"/>
  <c r="K2157" i="11"/>
  <c r="K2462" i="11"/>
  <c r="K2359" i="11"/>
  <c r="K1141" i="11"/>
  <c r="K2322" i="11"/>
  <c r="K2208" i="11"/>
  <c r="K1021" i="11"/>
  <c r="K2201" i="11"/>
  <c r="K2038" i="11"/>
  <c r="K2057" i="11"/>
  <c r="K1228" i="11"/>
  <c r="K1275" i="11"/>
  <c r="K408" i="11"/>
  <c r="K958" i="11"/>
  <c r="K379" i="11"/>
  <c r="K2063" i="11"/>
  <c r="K238" i="11"/>
  <c r="K387" i="11"/>
  <c r="K2215" i="11"/>
  <c r="K705" i="11"/>
  <c r="K290" i="11"/>
  <c r="K245" i="11"/>
  <c r="K899" i="11"/>
  <c r="K1279" i="11"/>
  <c r="K2467" i="11"/>
  <c r="K2081" i="11"/>
  <c r="K727" i="11"/>
  <c r="K253" i="11"/>
  <c r="K1131" i="11"/>
  <c r="K578" i="11"/>
  <c r="K517" i="11"/>
  <c r="K697" i="11"/>
  <c r="K2181" i="11"/>
  <c r="K2146" i="11"/>
  <c r="K910" i="11"/>
  <c r="K1369" i="11"/>
  <c r="K2352" i="11"/>
  <c r="K2323" i="11"/>
  <c r="K1301" i="11"/>
  <c r="K796" i="11"/>
  <c r="K789" i="11"/>
  <c r="K82" i="11"/>
  <c r="K579" i="11"/>
  <c r="K1342" i="11"/>
  <c r="K2278" i="11"/>
  <c r="K1287" i="11"/>
  <c r="K648" i="11"/>
  <c r="K60" i="11"/>
  <c r="K895" i="11"/>
  <c r="K1212" i="11"/>
  <c r="K375" i="11"/>
  <c r="K1132" i="11"/>
  <c r="K2096" i="11"/>
  <c r="K2258" i="11"/>
  <c r="K1362" i="11"/>
  <c r="K2140" i="11"/>
  <c r="K932" i="11"/>
  <c r="K191" i="11"/>
  <c r="K450" i="11"/>
  <c r="K2089" i="11"/>
  <c r="K1294" i="11"/>
  <c r="K1360" i="11"/>
  <c r="K2046" i="11"/>
  <c r="K1022" i="11"/>
  <c r="K515" i="11"/>
  <c r="K186" i="11"/>
  <c r="K894" i="11"/>
  <c r="K613" i="11"/>
  <c r="K470" i="11"/>
  <c r="K2068" i="11"/>
  <c r="K795" i="11"/>
  <c r="K76" i="11"/>
  <c r="K679" i="11"/>
  <c r="K1188" i="11"/>
  <c r="K2082" i="11"/>
  <c r="K324" i="11"/>
  <c r="K170" i="11"/>
  <c r="K62" i="11"/>
  <c r="K49" i="11"/>
  <c r="K2170" i="11"/>
  <c r="K242" i="11"/>
  <c r="K2078" i="11"/>
  <c r="K2021" i="11"/>
  <c r="K2453" i="11"/>
  <c r="K1134" i="11"/>
  <c r="K2061" i="11"/>
  <c r="K217" i="11"/>
  <c r="K1076" i="11"/>
  <c r="K1115" i="11"/>
  <c r="K665" i="11"/>
  <c r="K765" i="11"/>
  <c r="K674" i="11"/>
  <c r="K1139" i="11"/>
  <c r="K2346" i="11"/>
  <c r="K1113" i="11"/>
  <c r="K770" i="11"/>
  <c r="K291" i="11"/>
  <c r="K2187" i="11"/>
  <c r="K2395" i="11"/>
  <c r="K286" i="11"/>
  <c r="K576" i="11"/>
  <c r="K913" i="11"/>
  <c r="K2176" i="11"/>
  <c r="K1354" i="11"/>
  <c r="K1254" i="11"/>
  <c r="K848" i="11"/>
  <c r="K99" i="11"/>
  <c r="K526" i="11"/>
  <c r="K2245" i="11"/>
  <c r="K1173" i="11"/>
  <c r="K750" i="11"/>
  <c r="K588" i="11"/>
  <c r="K2195" i="11"/>
  <c r="K192" i="11"/>
  <c r="K227" i="11"/>
  <c r="K774" i="11"/>
  <c r="K1361" i="11"/>
  <c r="K595" i="11"/>
  <c r="K331" i="11"/>
  <c r="K184" i="11"/>
  <c r="K812" i="11"/>
  <c r="K430" i="11"/>
  <c r="K657" i="11"/>
  <c r="K1359" i="11"/>
  <c r="K281" i="11"/>
  <c r="K2243" i="11"/>
  <c r="K322" i="11"/>
  <c r="K903" i="11"/>
  <c r="K1356" i="11"/>
  <c r="K908" i="11"/>
  <c r="K273" i="11"/>
  <c r="K581" i="11"/>
  <c r="K725" i="11"/>
  <c r="K984" i="11"/>
  <c r="K798" i="11"/>
  <c r="K1175" i="11"/>
  <c r="K1303" i="11"/>
  <c r="K930" i="11"/>
  <c r="K230" i="11"/>
  <c r="K598" i="11"/>
  <c r="K271" i="11"/>
  <c r="K596" i="11"/>
  <c r="K808" i="11"/>
  <c r="K756" i="11"/>
  <c r="K65" i="11"/>
  <c r="K783" i="11"/>
  <c r="K988" i="11"/>
  <c r="K1298" i="11"/>
  <c r="K1138" i="11"/>
  <c r="K543" i="11"/>
  <c r="K609" i="11"/>
  <c r="K278" i="11"/>
  <c r="K1222" i="11"/>
  <c r="K1106" i="11"/>
  <c r="K933" i="11"/>
  <c r="K1226" i="11"/>
  <c r="K2440" i="11"/>
  <c r="K1078" i="11"/>
  <c r="K24" i="11"/>
  <c r="K1073" i="11"/>
  <c r="K747" i="11"/>
  <c r="K2166" i="11"/>
  <c r="K1017" i="11"/>
  <c r="K83" i="11"/>
  <c r="K2475" i="11"/>
  <c r="K455" i="11"/>
  <c r="K1368" i="11"/>
  <c r="K501" i="11"/>
  <c r="K405" i="11"/>
  <c r="K202" i="11"/>
  <c r="K2324" i="11"/>
  <c r="K1288" i="11"/>
  <c r="K2377" i="11"/>
  <c r="K1365" i="11"/>
  <c r="K1116" i="11"/>
  <c r="K1240" i="11"/>
  <c r="K757" i="11"/>
  <c r="K310" i="11"/>
  <c r="K866" i="11"/>
  <c r="K1094" i="11"/>
  <c r="K80" i="11"/>
  <c r="K330" i="11"/>
  <c r="K489" i="11"/>
  <c r="K284" i="11"/>
  <c r="K1114" i="11"/>
  <c r="K2448" i="11"/>
  <c r="K721" i="11"/>
  <c r="K198" i="11"/>
  <c r="K914" i="11"/>
  <c r="K87" i="11"/>
  <c r="K216" i="11"/>
  <c r="K2087" i="11"/>
  <c r="K211" i="11"/>
  <c r="K734" i="11"/>
  <c r="K973" i="11"/>
  <c r="K837" i="11"/>
  <c r="K2210" i="11"/>
  <c r="K461" i="11"/>
  <c r="K89" i="11"/>
  <c r="K122" i="11"/>
  <c r="K305" i="11"/>
  <c r="K651" i="11"/>
  <c r="K2097" i="11"/>
  <c r="K620" i="11"/>
  <c r="K389" i="11"/>
  <c r="K938" i="11"/>
  <c r="K2354" i="11"/>
  <c r="K1293" i="11"/>
  <c r="K492" i="11"/>
  <c r="K2212" i="11"/>
  <c r="K513" i="11"/>
  <c r="K603" i="11"/>
  <c r="K1234" i="11"/>
  <c r="K1258" i="11"/>
  <c r="K113" i="11"/>
  <c r="K1278" i="11"/>
  <c r="K554" i="11"/>
  <c r="K826" i="11"/>
  <c r="K212" i="11"/>
  <c r="K354" i="11"/>
  <c r="K918" i="11"/>
  <c r="K1151" i="11"/>
  <c r="K240" i="11"/>
  <c r="K2031" i="11"/>
  <c r="K1084" i="11"/>
  <c r="K907" i="11"/>
  <c r="K1232" i="11"/>
  <c r="K2014" i="11"/>
  <c r="K2378" i="11"/>
  <c r="K720" i="11"/>
  <c r="K207" i="11"/>
  <c r="K883" i="11"/>
  <c r="K114" i="11"/>
  <c r="K232" i="11"/>
  <c r="K475" i="11"/>
  <c r="K759" i="11"/>
  <c r="K176" i="11"/>
  <c r="K2223" i="11"/>
  <c r="K275" i="11"/>
  <c r="K121" i="11"/>
  <c r="K2394" i="11"/>
  <c r="K1363" i="11"/>
  <c r="K1061" i="11"/>
  <c r="K1137" i="11"/>
  <c r="K2476" i="11"/>
  <c r="K520" i="11"/>
  <c r="K2233" i="11"/>
  <c r="K545" i="11"/>
  <c r="K2056" i="11"/>
  <c r="K2261" i="11"/>
  <c r="K990" i="11"/>
  <c r="K784" i="11"/>
  <c r="K529" i="11"/>
  <c r="K2254" i="11"/>
  <c r="K2330" i="11"/>
  <c r="K771" i="11"/>
  <c r="K2445" i="11"/>
  <c r="K971" i="11"/>
  <c r="K955" i="11"/>
  <c r="K451" i="11"/>
  <c r="K465" i="11"/>
  <c r="K925" i="11"/>
  <c r="K358" i="11"/>
  <c r="K977" i="11"/>
  <c r="K1208" i="11"/>
  <c r="K1011" i="11"/>
  <c r="K393" i="11"/>
  <c r="K738" i="11"/>
  <c r="K297" i="11"/>
  <c r="K968" i="11"/>
  <c r="K1311" i="11"/>
  <c r="K462" i="11"/>
  <c r="K69" i="11"/>
  <c r="K882" i="11"/>
  <c r="K1125" i="11"/>
  <c r="K112" i="11"/>
  <c r="K2051" i="11"/>
  <c r="K2211" i="11"/>
  <c r="K335" i="11"/>
  <c r="K2037" i="11"/>
  <c r="K373" i="11"/>
  <c r="K2017" i="11"/>
  <c r="K1231" i="11"/>
  <c r="K1297" i="11"/>
  <c r="K1129" i="11"/>
  <c r="K607" i="11"/>
  <c r="K367" i="11"/>
  <c r="K764" i="11"/>
  <c r="K730" i="11"/>
  <c r="K2422" i="11"/>
  <c r="K946" i="11"/>
  <c r="K532" i="11"/>
  <c r="K2272" i="11"/>
  <c r="K1308" i="11"/>
  <c r="K2086" i="11"/>
  <c r="K1142" i="11"/>
  <c r="K285" i="11"/>
  <c r="K601" i="11"/>
  <c r="K701" i="11"/>
  <c r="K793" i="11"/>
  <c r="K583" i="11"/>
  <c r="K814" i="11"/>
  <c r="K1207" i="11"/>
  <c r="K394" i="11"/>
  <c r="K287" i="11"/>
  <c r="K2295" i="11"/>
  <c r="K396" i="11"/>
  <c r="K2198" i="11"/>
  <c r="K863" i="11"/>
  <c r="K1268" i="11"/>
  <c r="K959" i="11"/>
  <c r="K1067" i="11"/>
  <c r="K1023" i="11"/>
  <c r="K985" i="11"/>
  <c r="K1352" i="11"/>
  <c r="K2249" i="11"/>
  <c r="K610" i="11"/>
  <c r="K494" i="11"/>
  <c r="K2217" i="11"/>
  <c r="K459" i="11"/>
  <c r="K953" i="11"/>
  <c r="K1242" i="11"/>
  <c r="K2396" i="11"/>
  <c r="K209" i="11"/>
  <c r="K264" i="11"/>
  <c r="K2290" i="11"/>
  <c r="K940" i="11"/>
  <c r="K1264" i="11"/>
  <c r="K495" i="11"/>
  <c r="K1272" i="11"/>
  <c r="K667" i="11"/>
  <c r="K2247" i="11"/>
  <c r="K861" i="11"/>
  <c r="K1182" i="11"/>
  <c r="K1099" i="11"/>
  <c r="K2427" i="11"/>
  <c r="K1283" i="11"/>
  <c r="K2477" i="11"/>
  <c r="K746" i="11"/>
  <c r="K2145" i="11"/>
  <c r="K871" i="11"/>
  <c r="K2360" i="11"/>
  <c r="K1178" i="11"/>
  <c r="K763" i="11"/>
  <c r="K1004" i="11"/>
  <c r="K282" i="11"/>
  <c r="K1216" i="11"/>
  <c r="K1009" i="11"/>
  <c r="K1306" i="11"/>
  <c r="K1136" i="11"/>
  <c r="K611" i="11"/>
  <c r="K872" i="11"/>
  <c r="K736" i="11"/>
  <c r="K1101" i="11"/>
  <c r="K244" i="11"/>
  <c r="K2382" i="11"/>
  <c r="K1000" i="11"/>
  <c r="K1107" i="11"/>
  <c r="K2463" i="11"/>
  <c r="K2267" i="11"/>
  <c r="K879" i="11"/>
  <c r="K1080" i="11"/>
  <c r="K1302" i="11"/>
  <c r="K1119" i="11"/>
  <c r="K2454" i="11"/>
  <c r="K591" i="11"/>
  <c r="K994" i="11"/>
  <c r="K768" i="11"/>
  <c r="K395" i="11"/>
  <c r="K2221" i="11"/>
  <c r="K1103" i="11"/>
  <c r="K1209" i="11"/>
  <c r="K315" i="11"/>
  <c r="K1147" i="11"/>
  <c r="K223" i="11"/>
  <c r="K2099" i="11"/>
  <c r="K2443" i="11"/>
  <c r="K761" i="11"/>
  <c r="K923" i="11"/>
  <c r="K1179" i="11"/>
  <c r="K762" i="11"/>
  <c r="K2344" i="11"/>
  <c r="K2235" i="11"/>
  <c r="K73" i="11"/>
  <c r="K787" i="11"/>
  <c r="K2349" i="11"/>
  <c r="K356" i="11"/>
  <c r="K316" i="11"/>
  <c r="K2432" i="11"/>
  <c r="K2357" i="11"/>
  <c r="K942" i="11"/>
  <c r="K357" i="11"/>
  <c r="K797" i="11"/>
  <c r="K2203" i="11"/>
  <c r="K604" i="11"/>
  <c r="K2055" i="11"/>
  <c r="K288" i="11"/>
  <c r="K805" i="11"/>
  <c r="K912" i="11"/>
  <c r="K88" i="11"/>
  <c r="K361" i="11"/>
  <c r="K2006" i="11"/>
  <c r="K868" i="11"/>
  <c r="K1069" i="11"/>
  <c r="K1357" i="11"/>
  <c r="K1105" i="11"/>
  <c r="K744" i="11"/>
  <c r="K2279" i="11"/>
  <c r="K380" i="11"/>
  <c r="K2339" i="11"/>
  <c r="K2024" i="11"/>
  <c r="K2244" i="11"/>
  <c r="K467" i="11"/>
  <c r="K521" i="11"/>
  <c r="K2269" i="11"/>
  <c r="K659" i="11"/>
  <c r="K1091" i="11"/>
  <c r="K371" i="11"/>
  <c r="K900" i="11"/>
  <c r="K219" i="11"/>
  <c r="K2304" i="11"/>
  <c r="K906" i="11"/>
  <c r="K224" i="11"/>
  <c r="K2075" i="11"/>
  <c r="K2036" i="11"/>
  <c r="K1075" i="11"/>
  <c r="K549" i="11"/>
  <c r="K2268" i="11"/>
  <c r="K1024" i="11"/>
  <c r="K892" i="11"/>
  <c r="K1215" i="11"/>
  <c r="K2450" i="11"/>
  <c r="K2251" i="11"/>
  <c r="K804" i="11"/>
  <c r="K2072" i="11"/>
  <c r="K2447" i="11"/>
  <c r="K2149" i="11"/>
  <c r="K2048" i="11"/>
  <c r="K2206" i="11"/>
  <c r="K2260" i="11"/>
  <c r="K388" i="11"/>
  <c r="K2153" i="11"/>
  <c r="K1364" i="11"/>
  <c r="K548" i="11"/>
  <c r="K1020" i="11"/>
  <c r="K2321" i="11"/>
  <c r="K1217" i="11"/>
  <c r="K480" i="11"/>
  <c r="K2163" i="11"/>
  <c r="K535" i="11"/>
  <c r="K875" i="11"/>
  <c r="K2188" i="11"/>
  <c r="K619" i="11"/>
  <c r="K77" i="11"/>
  <c r="K2186" i="11"/>
  <c r="K594" i="11"/>
  <c r="K2444" i="11"/>
  <c r="K869" i="11"/>
  <c r="K2446" i="11"/>
  <c r="K390" i="11"/>
  <c r="K2034" i="11"/>
  <c r="K1127" i="11"/>
  <c r="K870" i="11"/>
  <c r="K1081" i="11"/>
  <c r="K299" i="11"/>
  <c r="K2011" i="11"/>
  <c r="K2259" i="11"/>
  <c r="K2337" i="11"/>
  <c r="K966" i="11"/>
  <c r="K1309" i="11"/>
  <c r="K327" i="11"/>
  <c r="K369" i="11"/>
  <c r="K210" i="11"/>
  <c r="K1245" i="11"/>
  <c r="K978" i="11"/>
  <c r="K377" i="11"/>
  <c r="K939" i="11"/>
  <c r="K2236" i="11"/>
  <c r="K2365" i="11"/>
  <c r="K174" i="11"/>
  <c r="K1233" i="11"/>
  <c r="K1241" i="11"/>
  <c r="K2398" i="11"/>
  <c r="K428" i="11"/>
  <c r="K283" i="11"/>
  <c r="K731" i="11"/>
  <c r="K1140" i="11"/>
  <c r="K25" i="11"/>
  <c r="K979" i="11"/>
  <c r="K2401" i="11"/>
  <c r="K788" i="11"/>
  <c r="K460" i="11"/>
  <c r="K816" i="11"/>
  <c r="K318" i="11"/>
  <c r="K1128" i="11"/>
  <c r="K2341" i="11"/>
  <c r="K714" i="11"/>
  <c r="K2335" i="11"/>
  <c r="K2143" i="11"/>
  <c r="K815" i="11"/>
  <c r="K1277" i="11"/>
  <c r="K103" i="11"/>
  <c r="K1220" i="11"/>
  <c r="K1189" i="11"/>
  <c r="K452" i="11"/>
  <c r="K483" i="11"/>
  <c r="K752" i="11"/>
  <c r="K1146" i="11"/>
  <c r="K177" i="11"/>
  <c r="K602" i="11"/>
  <c r="K1109" i="11"/>
  <c r="K2391" i="11"/>
  <c r="K712" i="11"/>
  <c r="K351" i="11"/>
  <c r="K2239" i="11"/>
  <c r="K1314" i="11"/>
  <c r="K2302" i="11"/>
  <c r="K2010" i="11"/>
  <c r="K407" i="11"/>
  <c r="K57" i="11"/>
  <c r="K2054" i="11"/>
  <c r="K2154" i="11"/>
  <c r="K1108" i="11"/>
  <c r="K1002" i="11"/>
  <c r="K189" i="11"/>
  <c r="K236" i="11"/>
  <c r="K265" i="11"/>
  <c r="K168" i="11"/>
  <c r="K353" i="11"/>
  <c r="K366" i="11"/>
  <c r="K409" i="11"/>
  <c r="K987" i="11"/>
  <c r="K84" i="11"/>
  <c r="K2253" i="11"/>
  <c r="K792" i="11"/>
  <c r="K981" i="11"/>
  <c r="K314" i="11"/>
  <c r="K904" i="11"/>
  <c r="K1068" i="11"/>
  <c r="K1636" i="11"/>
  <c r="K844" i="11"/>
  <c r="K893" i="11"/>
  <c r="K102" i="11"/>
  <c r="K2064" i="11"/>
  <c r="K190" i="11"/>
  <c r="K68" i="11"/>
  <c r="K111" i="11"/>
  <c r="K1997" i="11"/>
  <c r="K1263" i="11"/>
  <c r="K917" i="11"/>
  <c r="K175" i="11"/>
  <c r="K266" i="11"/>
  <c r="K2345" i="11"/>
  <c r="K298" i="11"/>
  <c r="K2428" i="11"/>
  <c r="K166" i="11"/>
  <c r="K1351" i="11"/>
  <c r="K502" i="11"/>
  <c r="K2035" i="11"/>
  <c r="K237" i="11"/>
  <c r="K829" i="11"/>
  <c r="K1062" i="11"/>
  <c r="K737" i="11"/>
  <c r="K250" i="11"/>
  <c r="K181" i="11"/>
  <c r="K45" i="11"/>
  <c r="K2271" i="11"/>
  <c r="K618" i="11"/>
  <c r="K187" i="11"/>
  <c r="K64" i="11"/>
  <c r="K1060" i="11"/>
  <c r="K1155" i="11"/>
  <c r="K516" i="11"/>
  <c r="K412" i="11"/>
  <c r="K2306" i="11"/>
  <c r="K325" i="11"/>
  <c r="K777" i="11"/>
  <c r="K1111" i="11"/>
  <c r="K378" i="11"/>
  <c r="K522" i="11"/>
  <c r="K368" i="11"/>
  <c r="K40" i="11"/>
  <c r="K1960" i="11"/>
  <c r="K1082" i="11"/>
  <c r="K471" i="11"/>
  <c r="K2289" i="11"/>
  <c r="K889" i="11"/>
  <c r="K948" i="11"/>
  <c r="K422" i="11"/>
  <c r="K2192" i="11"/>
  <c r="K518" i="11"/>
  <c r="K1098" i="11"/>
  <c r="K61" i="11"/>
  <c r="K574" i="11"/>
  <c r="K991" i="11"/>
  <c r="K2073" i="11"/>
  <c r="K965" i="11"/>
  <c r="K5" i="11"/>
  <c r="L5" i="11" s="1"/>
  <c r="K1213" i="11"/>
  <c r="K81" i="11"/>
  <c r="K951" i="11"/>
  <c r="K2030" i="11"/>
  <c r="K781" i="11"/>
  <c r="K1237" i="11"/>
  <c r="K668" i="11"/>
  <c r="K201" i="11"/>
  <c r="K418" i="11"/>
  <c r="K660" i="11"/>
  <c r="K2256" i="11"/>
  <c r="K1286" i="11"/>
  <c r="K753" i="11"/>
  <c r="K115" i="11"/>
  <c r="K197" i="11"/>
  <c r="K1181" i="11"/>
  <c r="K2147" i="11"/>
  <c r="K572" i="11"/>
  <c r="K785" i="11"/>
  <c r="K834" i="11"/>
  <c r="K71" i="11"/>
  <c r="K196" i="11"/>
  <c r="K321" i="11"/>
  <c r="K228" i="11"/>
  <c r="K589" i="11"/>
  <c r="K2214" i="11"/>
  <c r="K349" i="11"/>
  <c r="K733" i="11"/>
  <c r="K702" i="11"/>
  <c r="K616" i="11"/>
  <c r="K52" i="11"/>
  <c r="K1120" i="11"/>
  <c r="K2381" i="11"/>
  <c r="K78" i="11"/>
  <c r="K1152" i="11"/>
  <c r="K1481" i="11"/>
  <c r="K268" i="11"/>
  <c r="K2240" i="11"/>
  <c r="K963" i="11"/>
  <c r="K536" i="11"/>
  <c r="K498" i="11"/>
  <c r="K1270" i="11"/>
  <c r="K1100" i="11"/>
  <c r="K1086" i="11"/>
  <c r="K2386" i="11"/>
  <c r="K1206" i="11"/>
  <c r="K1296" i="11"/>
  <c r="K817" i="11"/>
  <c r="K531" i="11"/>
  <c r="K488" i="11"/>
  <c r="K881" i="11"/>
  <c r="K2190" i="11"/>
  <c r="K1016" i="11"/>
  <c r="K479" i="11"/>
  <c r="K1348" i="11"/>
  <c r="K982" i="11"/>
  <c r="K1072" i="11"/>
  <c r="K2329" i="11"/>
  <c r="K1230" i="11"/>
  <c r="K391" i="11"/>
  <c r="K272" i="11"/>
  <c r="K1154" i="11"/>
  <c r="K880" i="11"/>
  <c r="K414" i="11"/>
  <c r="K2085" i="11"/>
  <c r="K1018" i="11"/>
  <c r="K239" i="11"/>
  <c r="K248" i="11"/>
  <c r="K74" i="11"/>
  <c r="K533" i="11"/>
  <c r="K1064" i="11"/>
  <c r="K2032" i="11"/>
  <c r="K824" i="11"/>
  <c r="K2342" i="11"/>
  <c r="K382" i="11"/>
  <c r="K962" i="11"/>
  <c r="K1205" i="11"/>
  <c r="K2237" i="11"/>
  <c r="K127" i="11"/>
  <c r="K2159" i="11"/>
  <c r="K116" i="11"/>
  <c r="K528" i="11"/>
  <c r="K233" i="11"/>
  <c r="K2077" i="11"/>
  <c r="K682" i="11"/>
  <c r="K928" i="11"/>
  <c r="K2005" i="11"/>
  <c r="K716" i="11"/>
  <c r="K605" i="11"/>
  <c r="K2141" i="11"/>
  <c r="K2400" i="11"/>
  <c r="K1225" i="11"/>
  <c r="K800" i="11"/>
  <c r="K126" i="11"/>
  <c r="K2172" i="11"/>
  <c r="K293" i="11"/>
  <c r="K677" i="11"/>
  <c r="K749" i="11"/>
  <c r="K1185" i="11"/>
  <c r="K178" i="11"/>
  <c r="K722" i="11"/>
  <c r="K600" i="11"/>
  <c r="K2469" i="11"/>
  <c r="K961" i="11"/>
  <c r="K1706" i="11"/>
  <c r="K1901" i="11"/>
  <c r="K773" i="11"/>
  <c r="K573" i="11"/>
  <c r="K972" i="11"/>
  <c r="K2371" i="11"/>
  <c r="K675" i="11"/>
  <c r="K2196" i="11"/>
  <c r="K865" i="11"/>
  <c r="K541" i="11"/>
  <c r="K247" i="11"/>
  <c r="K1218" i="11"/>
  <c r="K1090" i="11"/>
  <c r="K1290" i="11"/>
  <c r="K2350" i="11"/>
  <c r="K983" i="11"/>
  <c r="K519" i="11"/>
  <c r="K2232" i="11"/>
  <c r="K1102" i="11"/>
  <c r="K2291" i="11"/>
  <c r="K540" i="11"/>
  <c r="K2189" i="11"/>
  <c r="K887" i="11"/>
  <c r="K1304" i="11"/>
  <c r="K593" i="11"/>
  <c r="K423" i="11"/>
  <c r="K503" i="11"/>
  <c r="K397" i="11"/>
  <c r="K590" i="11"/>
  <c r="K718" i="11"/>
  <c r="K2083" i="11"/>
  <c r="K270" i="11"/>
  <c r="K276" i="11"/>
  <c r="K655" i="11"/>
  <c r="K2473" i="11"/>
  <c r="K916" i="11"/>
  <c r="K234" i="11"/>
  <c r="K101" i="11"/>
  <c r="K1229" i="11"/>
  <c r="K2175" i="11"/>
  <c r="K41" i="11"/>
  <c r="K582" i="11"/>
  <c r="K1010" i="11"/>
  <c r="K398" i="11"/>
  <c r="K732" i="11"/>
  <c r="K2387" i="11"/>
  <c r="K484" i="11"/>
  <c r="K386" i="11"/>
  <c r="K317" i="11"/>
  <c r="K410" i="11"/>
  <c r="K1341" i="11"/>
  <c r="K506" i="11"/>
  <c r="K2091" i="11"/>
  <c r="K363" i="11"/>
  <c r="K1143" i="11"/>
  <c r="K1153" i="11"/>
  <c r="K698" i="11"/>
  <c r="K383" i="11"/>
  <c r="I2481" i="11"/>
  <c r="G399" i="7"/>
  <c r="I401" i="7"/>
  <c r="G387" i="7"/>
  <c r="G411" i="7"/>
  <c r="I421" i="7"/>
  <c r="G425" i="7"/>
  <c r="G391" i="7"/>
  <c r="G424" i="7"/>
  <c r="G394" i="7"/>
  <c r="G413" i="7"/>
  <c r="I400" i="7"/>
  <c r="G395" i="7"/>
  <c r="G392" i="7"/>
  <c r="G423" i="7"/>
  <c r="I422" i="7"/>
  <c r="I393" i="7"/>
  <c r="I397" i="7"/>
  <c r="G419" i="7"/>
  <c r="G398" i="7"/>
  <c r="G388" i="7"/>
  <c r="I385" i="7"/>
  <c r="G417" i="7"/>
  <c r="G389" i="7"/>
  <c r="G386" i="7"/>
  <c r="G418" i="7"/>
  <c r="G415" i="7"/>
  <c r="L6" i="11" l="1"/>
  <c r="L7" i="11" s="1"/>
  <c r="L8" i="11" s="1"/>
  <c r="L9" i="11" s="1"/>
  <c r="L10" i="11" s="1"/>
  <c r="L11" i="11" s="1"/>
  <c r="L12" i="11" s="1"/>
  <c r="L13" i="11" s="1"/>
  <c r="L14" i="11" s="1"/>
  <c r="L15" i="11" s="1"/>
  <c r="L16" i="11" s="1"/>
  <c r="L17" i="11" s="1"/>
  <c r="L18" i="11" s="1"/>
  <c r="L19" i="11" s="1"/>
  <c r="L20" i="11" s="1"/>
  <c r="L21" i="11" s="1"/>
  <c r="L22" i="11" s="1"/>
  <c r="L23" i="11" s="1"/>
  <c r="L24" i="11" s="1"/>
  <c r="L25" i="11" s="1"/>
  <c r="L26" i="11" s="1"/>
  <c r="L27" i="11" s="1"/>
  <c r="L28" i="11" s="1"/>
  <c r="L29" i="11" s="1"/>
  <c r="L30" i="11" s="1"/>
  <c r="L31" i="11" s="1"/>
  <c r="L32" i="11" s="1"/>
  <c r="L33" i="11" s="1"/>
  <c r="L34" i="11" s="1"/>
  <c r="L35" i="11" s="1"/>
  <c r="L36" i="11" s="1"/>
  <c r="L37" i="11" s="1"/>
  <c r="L38" i="11" s="1"/>
  <c r="L39" i="11" s="1"/>
  <c r="L40" i="11" s="1"/>
  <c r="L41" i="11" s="1"/>
  <c r="L42" i="11" s="1"/>
  <c r="L43" i="11" s="1"/>
  <c r="L44" i="11" s="1"/>
  <c r="L45" i="11" s="1"/>
  <c r="L46" i="11" s="1"/>
  <c r="L47" i="11" s="1"/>
  <c r="L48" i="11" s="1"/>
  <c r="L49" i="11" s="1"/>
  <c r="L50" i="11" s="1"/>
  <c r="L51" i="11" s="1"/>
  <c r="L52" i="11" s="1"/>
  <c r="L53" i="11" s="1"/>
  <c r="L54" i="11" s="1"/>
  <c r="L55" i="11" s="1"/>
  <c r="L56" i="11" s="1"/>
  <c r="L57" i="11" s="1"/>
  <c r="L58" i="11" s="1"/>
  <c r="L59" i="11" s="1"/>
  <c r="L60" i="11" s="1"/>
  <c r="L61" i="11" s="1"/>
  <c r="L62" i="11" s="1"/>
  <c r="L63" i="11" s="1"/>
  <c r="L64" i="11" s="1"/>
  <c r="L65" i="11" s="1"/>
  <c r="L66" i="11" s="1"/>
  <c r="L67" i="11" s="1"/>
  <c r="L68" i="11" s="1"/>
  <c r="L69" i="11" s="1"/>
  <c r="L70" i="11" s="1"/>
  <c r="L71" i="11" s="1"/>
  <c r="L72" i="11" s="1"/>
  <c r="L73" i="11" s="1"/>
  <c r="L74" i="11" s="1"/>
  <c r="L75" i="11" s="1"/>
  <c r="L76" i="11" s="1"/>
  <c r="L77" i="11" s="1"/>
  <c r="L78" i="11" s="1"/>
  <c r="L79" i="11" s="1"/>
  <c r="L80" i="11" s="1"/>
  <c r="L81" i="11" s="1"/>
  <c r="L82" i="11" s="1"/>
  <c r="L83" i="11" s="1"/>
  <c r="L84" i="11" s="1"/>
  <c r="L85" i="11" s="1"/>
  <c r="L86" i="11" s="1"/>
  <c r="L87" i="11" s="1"/>
  <c r="L88" i="11" s="1"/>
  <c r="L89" i="11" s="1"/>
  <c r="L90" i="11" s="1"/>
  <c r="L91" i="11" s="1"/>
  <c r="L92" i="11" s="1"/>
  <c r="L93" i="11" s="1"/>
  <c r="L94" i="11" s="1"/>
  <c r="L95" i="11" s="1"/>
  <c r="L96" i="11" s="1"/>
  <c r="L97" i="11" s="1"/>
  <c r="L98" i="11" s="1"/>
  <c r="L99" i="11" s="1"/>
  <c r="L100" i="11" s="1"/>
  <c r="L101" i="11" s="1"/>
  <c r="L102" i="11" s="1"/>
  <c r="L103" i="11" s="1"/>
  <c r="L104" i="11" s="1"/>
  <c r="L105" i="11" s="1"/>
  <c r="L106" i="11" s="1"/>
  <c r="L107" i="11" s="1"/>
  <c r="L108" i="11" s="1"/>
  <c r="L109" i="11" s="1"/>
  <c r="L110" i="11" s="1"/>
  <c r="L111" i="11" s="1"/>
  <c r="L112" i="11" s="1"/>
  <c r="L113" i="11" s="1"/>
  <c r="L114" i="11" s="1"/>
  <c r="L115" i="11" s="1"/>
  <c r="L116" i="11" s="1"/>
  <c r="L117" i="11" s="1"/>
  <c r="L118" i="11" s="1"/>
  <c r="L119" i="11" s="1"/>
  <c r="L120" i="11" s="1"/>
  <c r="L121" i="11" s="1"/>
  <c r="L122" i="11" s="1"/>
  <c r="L123" i="11" s="1"/>
  <c r="L124" i="11" s="1"/>
  <c r="L125" i="11" s="1"/>
  <c r="L126" i="11" s="1"/>
  <c r="L127" i="11" s="1"/>
  <c r="L128" i="11" s="1"/>
  <c r="L129" i="11" s="1"/>
  <c r="L130" i="11" s="1"/>
  <c r="L131" i="11" s="1"/>
  <c r="L132" i="11" s="1"/>
  <c r="L133" i="11" s="1"/>
  <c r="L134" i="11" s="1"/>
  <c r="L135" i="11" s="1"/>
  <c r="L136" i="11" s="1"/>
  <c r="L137" i="11" s="1"/>
  <c r="L138" i="11" s="1"/>
  <c r="L139" i="11" s="1"/>
  <c r="L140" i="11" s="1"/>
  <c r="L141" i="11" s="1"/>
  <c r="L142" i="11" s="1"/>
  <c r="L143" i="11" s="1"/>
  <c r="L144" i="11" s="1"/>
  <c r="L145" i="11" s="1"/>
  <c r="L146" i="11" s="1"/>
  <c r="L147" i="11" s="1"/>
  <c r="L148" i="11" s="1"/>
  <c r="L149" i="11" s="1"/>
  <c r="L150" i="11" s="1"/>
  <c r="L151" i="11" s="1"/>
  <c r="L152" i="11" s="1"/>
  <c r="L153" i="11" s="1"/>
  <c r="L154" i="11" s="1"/>
  <c r="L155" i="11" s="1"/>
  <c r="L156" i="11" s="1"/>
  <c r="L157" i="11" s="1"/>
  <c r="L158" i="11" s="1"/>
  <c r="L159" i="11" s="1"/>
  <c r="L160" i="11" s="1"/>
  <c r="L161" i="11" s="1"/>
  <c r="L162" i="11" s="1"/>
  <c r="L163" i="11" s="1"/>
  <c r="L164" i="11" s="1"/>
  <c r="L165" i="11" s="1"/>
  <c r="L166" i="11" s="1"/>
  <c r="L167" i="11" s="1"/>
  <c r="L168" i="11" s="1"/>
  <c r="L169" i="11" s="1"/>
  <c r="L170" i="11" s="1"/>
  <c r="L171" i="11" s="1"/>
  <c r="L172" i="11" s="1"/>
  <c r="L173" i="11" s="1"/>
  <c r="L174" i="11" s="1"/>
  <c r="L175" i="11" s="1"/>
  <c r="L176" i="11" s="1"/>
  <c r="L177" i="11" s="1"/>
  <c r="L178" i="11" s="1"/>
  <c r="L179" i="11" s="1"/>
  <c r="L180" i="11" s="1"/>
  <c r="L181" i="11" s="1"/>
  <c r="L182" i="11" s="1"/>
  <c r="L183" i="11" s="1"/>
  <c r="L184" i="11" s="1"/>
  <c r="L185" i="11" s="1"/>
  <c r="L186" i="11" s="1"/>
  <c r="L187" i="11" s="1"/>
  <c r="L188" i="11" s="1"/>
  <c r="L189" i="11" s="1"/>
  <c r="L190" i="11" s="1"/>
  <c r="L191" i="11" s="1"/>
  <c r="L192" i="11" s="1"/>
  <c r="L193" i="11" s="1"/>
  <c r="L194" i="11" s="1"/>
  <c r="L195" i="11" s="1"/>
  <c r="L196" i="11" s="1"/>
  <c r="L197" i="11" s="1"/>
  <c r="L198" i="11" s="1"/>
  <c r="L199" i="11" s="1"/>
  <c r="L200" i="11" s="1"/>
  <c r="L201" i="11" s="1"/>
  <c r="L202" i="11" s="1"/>
  <c r="L203" i="11" s="1"/>
  <c r="L204" i="11" s="1"/>
  <c r="L205" i="11" s="1"/>
  <c r="L206" i="11" s="1"/>
  <c r="L207" i="11" s="1"/>
  <c r="L208" i="11" s="1"/>
  <c r="L209" i="11" s="1"/>
  <c r="L210" i="11" s="1"/>
  <c r="L211" i="11" s="1"/>
  <c r="L212" i="11" s="1"/>
  <c r="L213" i="11" s="1"/>
  <c r="L214" i="11" s="1"/>
  <c r="L215" i="11" s="1"/>
  <c r="L216" i="11" s="1"/>
  <c r="L217" i="11" s="1"/>
  <c r="L218" i="11" s="1"/>
  <c r="L219" i="11" s="1"/>
  <c r="L220" i="11" s="1"/>
  <c r="L221" i="11" s="1"/>
  <c r="L222" i="11" s="1"/>
  <c r="L223" i="11" s="1"/>
  <c r="L224" i="11" s="1"/>
  <c r="L225" i="11" s="1"/>
  <c r="L226" i="11" s="1"/>
  <c r="L227" i="11" s="1"/>
  <c r="L228" i="11" s="1"/>
  <c r="L229" i="11" s="1"/>
  <c r="L230" i="11" s="1"/>
  <c r="L231" i="11" s="1"/>
  <c r="L232" i="11" s="1"/>
  <c r="L233" i="11" s="1"/>
  <c r="L234" i="11" s="1"/>
  <c r="L235" i="11" s="1"/>
  <c r="L236" i="11" s="1"/>
  <c r="L237" i="11" s="1"/>
  <c r="L238" i="11" s="1"/>
  <c r="L239" i="11" s="1"/>
  <c r="L240" i="11" s="1"/>
  <c r="L241" i="11" s="1"/>
  <c r="L242" i="11" s="1"/>
  <c r="L243" i="11" s="1"/>
  <c r="L244" i="11" s="1"/>
  <c r="L245" i="11" s="1"/>
  <c r="L246" i="11" s="1"/>
  <c r="L247" i="11" s="1"/>
  <c r="L248" i="11" s="1"/>
  <c r="L249" i="11" s="1"/>
  <c r="L250" i="11" s="1"/>
  <c r="L251" i="11" s="1"/>
  <c r="L252" i="11" s="1"/>
  <c r="L253" i="11" s="1"/>
  <c r="L254" i="11" s="1"/>
  <c r="L255" i="11" s="1"/>
  <c r="L256" i="11" s="1"/>
  <c r="L257" i="11" s="1"/>
  <c r="L258" i="11" s="1"/>
  <c r="L259" i="11" s="1"/>
  <c r="L260" i="11" s="1"/>
  <c r="L261" i="11" s="1"/>
  <c r="L262" i="11" s="1"/>
  <c r="L263" i="11" s="1"/>
  <c r="L264" i="11" s="1"/>
  <c r="L265" i="11" s="1"/>
  <c r="L266" i="11" s="1"/>
  <c r="L267" i="11" s="1"/>
  <c r="L268" i="11" s="1"/>
  <c r="L269" i="11" s="1"/>
  <c r="L270" i="11" s="1"/>
  <c r="L271" i="11" s="1"/>
  <c r="L272" i="11" s="1"/>
  <c r="L273" i="11" s="1"/>
  <c r="L274" i="11" s="1"/>
  <c r="L275" i="11" s="1"/>
  <c r="L276" i="11" s="1"/>
  <c r="L277" i="11" s="1"/>
  <c r="L278" i="11" s="1"/>
  <c r="L279" i="11" s="1"/>
  <c r="L280" i="11" s="1"/>
  <c r="L281" i="11" s="1"/>
  <c r="L282" i="11" s="1"/>
  <c r="L283" i="11" s="1"/>
  <c r="L284" i="11" s="1"/>
  <c r="L285" i="11" s="1"/>
  <c r="L286" i="11" s="1"/>
  <c r="L287" i="11" s="1"/>
  <c r="L288" i="11" s="1"/>
  <c r="L289" i="11" s="1"/>
  <c r="L290" i="11" s="1"/>
  <c r="L291" i="11" s="1"/>
  <c r="L292" i="11" s="1"/>
  <c r="L293" i="11" s="1"/>
  <c r="L294" i="11" s="1"/>
  <c r="L295" i="11" s="1"/>
  <c r="L296" i="11" s="1"/>
  <c r="L297" i="11" s="1"/>
  <c r="L298" i="11" s="1"/>
  <c r="L299" i="11" s="1"/>
  <c r="L300" i="11" s="1"/>
  <c r="L301" i="11" s="1"/>
  <c r="L302" i="11" s="1"/>
  <c r="L303" i="11" s="1"/>
  <c r="L304" i="11" s="1"/>
  <c r="L305" i="11" s="1"/>
  <c r="L306" i="11" s="1"/>
  <c r="L307" i="11" s="1"/>
  <c r="L308" i="11" s="1"/>
  <c r="L309" i="11" s="1"/>
  <c r="L310" i="11" s="1"/>
  <c r="L311" i="11" s="1"/>
  <c r="L312" i="11" s="1"/>
  <c r="L313" i="11" s="1"/>
  <c r="L314" i="11" s="1"/>
  <c r="L315" i="11" s="1"/>
  <c r="L316" i="11" s="1"/>
  <c r="L317" i="11" s="1"/>
  <c r="L318" i="11" s="1"/>
  <c r="L319" i="11" s="1"/>
  <c r="L320" i="11" s="1"/>
  <c r="L321" i="11" s="1"/>
  <c r="L322" i="11" s="1"/>
  <c r="L323" i="11" s="1"/>
  <c r="L324" i="11" s="1"/>
  <c r="L325" i="11" s="1"/>
  <c r="L326" i="11" s="1"/>
  <c r="L327" i="11" s="1"/>
  <c r="L328" i="11" s="1"/>
  <c r="L329" i="11" s="1"/>
  <c r="L330" i="11" s="1"/>
  <c r="L331" i="11" s="1"/>
  <c r="L332" i="11" s="1"/>
  <c r="L333" i="11" s="1"/>
  <c r="L334" i="11" s="1"/>
  <c r="L335" i="11" s="1"/>
  <c r="L336" i="11" s="1"/>
  <c r="L337" i="11" s="1"/>
  <c r="L338" i="11" s="1"/>
  <c r="L339" i="11" s="1"/>
  <c r="L340" i="11" s="1"/>
  <c r="L341" i="11" s="1"/>
  <c r="L342" i="11" s="1"/>
  <c r="L343" i="11" s="1"/>
  <c r="L344" i="11" s="1"/>
  <c r="L345" i="11" s="1"/>
  <c r="L346" i="11" s="1"/>
  <c r="L347" i="11" s="1"/>
  <c r="L348" i="11" s="1"/>
  <c r="L349" i="11" s="1"/>
  <c r="L350" i="11" s="1"/>
  <c r="L351" i="11" s="1"/>
  <c r="L352" i="11" s="1"/>
  <c r="L353" i="11" s="1"/>
  <c r="L354" i="11" s="1"/>
  <c r="L355" i="11" s="1"/>
  <c r="L356" i="11" s="1"/>
  <c r="L357" i="11" s="1"/>
  <c r="L358" i="11" s="1"/>
  <c r="L359" i="11" s="1"/>
  <c r="L360" i="11" s="1"/>
  <c r="L361" i="11" s="1"/>
  <c r="L362" i="11" s="1"/>
  <c r="L363" i="11" s="1"/>
  <c r="L364" i="11" s="1"/>
  <c r="L365" i="11" s="1"/>
  <c r="L366" i="11" s="1"/>
  <c r="L367" i="11" s="1"/>
  <c r="L368" i="11" s="1"/>
  <c r="L369" i="11" s="1"/>
  <c r="L370" i="11" s="1"/>
  <c r="L371" i="11" s="1"/>
  <c r="L372" i="11" s="1"/>
  <c r="L373" i="11" s="1"/>
  <c r="L374" i="11" s="1"/>
  <c r="L375" i="11" s="1"/>
  <c r="L376" i="11" s="1"/>
  <c r="L377" i="11" s="1"/>
  <c r="L378" i="11" s="1"/>
  <c r="L379" i="11" s="1"/>
  <c r="L380" i="11" s="1"/>
  <c r="L381" i="11" s="1"/>
  <c r="L382" i="11" s="1"/>
  <c r="L383" i="11" s="1"/>
  <c r="L384" i="11" s="1"/>
  <c r="L385" i="11" s="1"/>
  <c r="L386" i="11" s="1"/>
  <c r="L387" i="11" s="1"/>
  <c r="L388" i="11" s="1"/>
  <c r="L389" i="11" s="1"/>
  <c r="L390" i="11" s="1"/>
  <c r="L391" i="11" s="1"/>
  <c r="L392" i="11" s="1"/>
  <c r="L393" i="11" s="1"/>
  <c r="L394" i="11" s="1"/>
  <c r="L395" i="11" s="1"/>
  <c r="L396" i="11" s="1"/>
  <c r="L397" i="11" s="1"/>
  <c r="L398" i="11" s="1"/>
  <c r="L399" i="11" s="1"/>
  <c r="L400" i="11" s="1"/>
  <c r="L401" i="11" s="1"/>
  <c r="L402" i="11" s="1"/>
  <c r="L403" i="11" s="1"/>
  <c r="L404" i="11" s="1"/>
  <c r="L405" i="11" s="1"/>
  <c r="L406" i="11" s="1"/>
  <c r="L407" i="11" s="1"/>
  <c r="L408" i="11" s="1"/>
  <c r="L409" i="11" s="1"/>
  <c r="L410" i="11" s="1"/>
  <c r="L411" i="11" s="1"/>
  <c r="L412" i="11" s="1"/>
  <c r="L413" i="11" s="1"/>
  <c r="L414" i="11" s="1"/>
  <c r="L415" i="11" s="1"/>
  <c r="L416" i="11" s="1"/>
  <c r="L417" i="11" s="1"/>
  <c r="L418" i="11" s="1"/>
  <c r="L419" i="11" s="1"/>
  <c r="L420" i="11" s="1"/>
  <c r="L421" i="11" s="1"/>
  <c r="L422" i="11" s="1"/>
  <c r="L423" i="11" s="1"/>
  <c r="L424" i="11" s="1"/>
  <c r="L425" i="11" s="1"/>
  <c r="L426" i="11" s="1"/>
  <c r="L427" i="11" s="1"/>
  <c r="L428" i="11" s="1"/>
  <c r="L429" i="11" s="1"/>
  <c r="L430" i="11" s="1"/>
  <c r="L431" i="11" s="1"/>
  <c r="L432" i="11" s="1"/>
  <c r="L433" i="11" s="1"/>
  <c r="L434" i="11" s="1"/>
  <c r="L435" i="11" s="1"/>
  <c r="L436" i="11" s="1"/>
  <c r="L437" i="11" s="1"/>
  <c r="L438" i="11" s="1"/>
  <c r="L439" i="11" s="1"/>
  <c r="L440" i="11" s="1"/>
  <c r="L441" i="11" s="1"/>
  <c r="L442" i="11" s="1"/>
  <c r="L443" i="11" s="1"/>
  <c r="L444" i="11" s="1"/>
  <c r="L445" i="11" s="1"/>
  <c r="L446" i="11" s="1"/>
  <c r="L447" i="11" s="1"/>
  <c r="L448" i="11" s="1"/>
  <c r="L449" i="11" s="1"/>
  <c r="L450" i="11" s="1"/>
  <c r="L451" i="11" s="1"/>
  <c r="L452" i="11" s="1"/>
  <c r="L453" i="11" s="1"/>
  <c r="L454" i="11" s="1"/>
  <c r="L455" i="11" s="1"/>
  <c r="L456" i="11" s="1"/>
  <c r="L457" i="11" s="1"/>
  <c r="L458" i="11" s="1"/>
  <c r="L459" i="11" s="1"/>
  <c r="L460" i="11" s="1"/>
  <c r="L461" i="11" s="1"/>
  <c r="L462" i="11" s="1"/>
  <c r="L463" i="11" s="1"/>
  <c r="L464" i="11" s="1"/>
  <c r="L465" i="11" s="1"/>
  <c r="L466" i="11" s="1"/>
  <c r="L467" i="11" s="1"/>
  <c r="L468" i="11" s="1"/>
  <c r="L469" i="11" s="1"/>
  <c r="L470" i="11" s="1"/>
  <c r="L471" i="11" s="1"/>
  <c r="L472" i="11" s="1"/>
  <c r="L473" i="11" s="1"/>
  <c r="L474" i="11" s="1"/>
  <c r="L475" i="11" s="1"/>
  <c r="L476" i="11" s="1"/>
  <c r="L477" i="11" s="1"/>
  <c r="L478" i="11" s="1"/>
  <c r="L479" i="11" s="1"/>
  <c r="L480" i="11" s="1"/>
  <c r="L481" i="11" s="1"/>
  <c r="L482" i="11" s="1"/>
  <c r="L483" i="11" s="1"/>
  <c r="L484" i="11" s="1"/>
  <c r="L485" i="11" s="1"/>
  <c r="L486" i="11" s="1"/>
  <c r="L487" i="11" s="1"/>
  <c r="L488" i="11" s="1"/>
  <c r="L489" i="11" s="1"/>
  <c r="L490" i="11" s="1"/>
  <c r="L491" i="11" s="1"/>
  <c r="L492" i="11" s="1"/>
  <c r="L493" i="11" s="1"/>
  <c r="L494" i="11" s="1"/>
  <c r="L495" i="11" s="1"/>
  <c r="L496" i="11" s="1"/>
  <c r="L497" i="11" s="1"/>
  <c r="L498" i="11" s="1"/>
  <c r="L499" i="11" s="1"/>
  <c r="L500" i="11" s="1"/>
  <c r="L501" i="11" s="1"/>
  <c r="L502" i="11" s="1"/>
  <c r="L503" i="11" s="1"/>
  <c r="L504" i="11" s="1"/>
  <c r="L505" i="11" s="1"/>
  <c r="L506" i="11" s="1"/>
  <c r="L507" i="11" s="1"/>
  <c r="L508" i="11" s="1"/>
  <c r="L509" i="11" s="1"/>
  <c r="L510" i="11" s="1"/>
  <c r="L511" i="11" s="1"/>
  <c r="L512" i="11" s="1"/>
  <c r="L513" i="11" s="1"/>
  <c r="L514" i="11" s="1"/>
  <c r="L515" i="11" s="1"/>
  <c r="L516" i="11" s="1"/>
  <c r="L517" i="11" s="1"/>
  <c r="L518" i="11" s="1"/>
  <c r="L519" i="11" s="1"/>
  <c r="L520" i="11" s="1"/>
  <c r="L521" i="11" s="1"/>
  <c r="L522" i="11" s="1"/>
  <c r="L523" i="11" s="1"/>
  <c r="L524" i="11" s="1"/>
  <c r="L525" i="11" s="1"/>
  <c r="L526" i="11" s="1"/>
  <c r="L527" i="11" s="1"/>
  <c r="L528" i="11" s="1"/>
  <c r="L529" i="11" s="1"/>
  <c r="L530" i="11" s="1"/>
  <c r="L531" i="11" s="1"/>
  <c r="L532" i="11" s="1"/>
  <c r="L533" i="11" s="1"/>
  <c r="L534" i="11" s="1"/>
  <c r="L535" i="11" s="1"/>
  <c r="L536" i="11" s="1"/>
  <c r="L537" i="11" s="1"/>
  <c r="L538" i="11" s="1"/>
  <c r="L539" i="11" s="1"/>
  <c r="L540" i="11" s="1"/>
  <c r="L541" i="11" s="1"/>
  <c r="L542" i="11" s="1"/>
  <c r="L543" i="11" s="1"/>
  <c r="L544" i="11" s="1"/>
  <c r="L545" i="11" s="1"/>
  <c r="L546" i="11" s="1"/>
  <c r="L547" i="11" s="1"/>
  <c r="L548" i="11" s="1"/>
  <c r="L549" i="11" s="1"/>
  <c r="L550" i="11" s="1"/>
  <c r="L551" i="11" s="1"/>
  <c r="L552" i="11" s="1"/>
  <c r="L553" i="11" s="1"/>
  <c r="L554" i="11" s="1"/>
  <c r="L555" i="11" s="1"/>
  <c r="L556" i="11" s="1"/>
  <c r="L557" i="11" s="1"/>
  <c r="L558" i="11" s="1"/>
  <c r="L559" i="11" s="1"/>
  <c r="L560" i="11" s="1"/>
  <c r="L561" i="11" s="1"/>
  <c r="L562" i="11" s="1"/>
  <c r="L563" i="11" s="1"/>
  <c r="L564" i="11" s="1"/>
  <c r="L565" i="11" s="1"/>
  <c r="L566" i="11" s="1"/>
  <c r="L567" i="11" s="1"/>
  <c r="L568" i="11" s="1"/>
  <c r="L569" i="11" s="1"/>
  <c r="L570" i="11" s="1"/>
  <c r="L571" i="11" s="1"/>
  <c r="L572" i="11" s="1"/>
  <c r="L573" i="11" s="1"/>
  <c r="L574" i="11" s="1"/>
  <c r="L575" i="11" s="1"/>
  <c r="L576" i="11" s="1"/>
  <c r="L577" i="11" s="1"/>
  <c r="L578" i="11" s="1"/>
  <c r="L579" i="11" s="1"/>
  <c r="L580" i="11" s="1"/>
  <c r="L581" i="11" s="1"/>
  <c r="L582" i="11" s="1"/>
  <c r="L583" i="11" s="1"/>
  <c r="L584" i="11" s="1"/>
  <c r="L585" i="11" s="1"/>
  <c r="L586" i="11" s="1"/>
  <c r="L587" i="11" s="1"/>
  <c r="L588" i="11" s="1"/>
  <c r="L589" i="11" s="1"/>
  <c r="L590" i="11" s="1"/>
  <c r="L591" i="11" s="1"/>
  <c r="L592" i="11" s="1"/>
  <c r="L593" i="11" s="1"/>
  <c r="L594" i="11" s="1"/>
  <c r="L595" i="11" s="1"/>
  <c r="L596" i="11" s="1"/>
  <c r="L597" i="11" s="1"/>
  <c r="L598" i="11" s="1"/>
  <c r="L599" i="11" s="1"/>
  <c r="L600" i="11" s="1"/>
  <c r="L601" i="11" s="1"/>
  <c r="L602" i="11" s="1"/>
  <c r="L603" i="11" s="1"/>
  <c r="L604" i="11" s="1"/>
  <c r="L605" i="11" s="1"/>
  <c r="L606" i="11" s="1"/>
  <c r="L607" i="11" s="1"/>
  <c r="L608" i="11" s="1"/>
  <c r="L609" i="11" s="1"/>
  <c r="L610" i="11" s="1"/>
  <c r="L611" i="11" s="1"/>
  <c r="L612" i="11" s="1"/>
  <c r="L613" i="11" s="1"/>
  <c r="L614" i="11" s="1"/>
  <c r="L615" i="11" s="1"/>
  <c r="L616" i="11" s="1"/>
  <c r="L617" i="11" s="1"/>
  <c r="L618" i="11" s="1"/>
  <c r="L619" i="11" s="1"/>
  <c r="L620" i="11" s="1"/>
  <c r="L621" i="11" s="1"/>
  <c r="L622" i="11" s="1"/>
  <c r="L623" i="11" s="1"/>
  <c r="L624" i="11" s="1"/>
  <c r="L625" i="11" s="1"/>
  <c r="L626" i="11" s="1"/>
  <c r="L627" i="11" s="1"/>
  <c r="L628" i="11" s="1"/>
  <c r="L629" i="11" s="1"/>
  <c r="L630" i="11" s="1"/>
  <c r="L631" i="11" s="1"/>
  <c r="L632" i="11" s="1"/>
  <c r="L633" i="11" s="1"/>
  <c r="L634" i="11" s="1"/>
  <c r="L635" i="11" s="1"/>
  <c r="L636" i="11" s="1"/>
  <c r="L637" i="11" s="1"/>
  <c r="L638" i="11" s="1"/>
  <c r="L639" i="11" s="1"/>
  <c r="L640" i="11" s="1"/>
  <c r="L641" i="11" s="1"/>
  <c r="L642" i="11" s="1"/>
  <c r="L643" i="11" s="1"/>
  <c r="L644" i="11" s="1"/>
  <c r="L645" i="11" s="1"/>
  <c r="L646" i="11" s="1"/>
  <c r="L647" i="11" s="1"/>
  <c r="L648" i="11" s="1"/>
  <c r="L649" i="11" s="1"/>
  <c r="L650" i="11" s="1"/>
  <c r="L651" i="11" s="1"/>
  <c r="L652" i="11" s="1"/>
  <c r="L653" i="11" s="1"/>
  <c r="L654" i="11" s="1"/>
  <c r="L655" i="11" s="1"/>
  <c r="L656" i="11" s="1"/>
  <c r="L657" i="11" s="1"/>
  <c r="L658" i="11" s="1"/>
  <c r="L659" i="11" s="1"/>
  <c r="L660" i="11" s="1"/>
  <c r="L661" i="11" s="1"/>
  <c r="L662" i="11" s="1"/>
  <c r="L663" i="11" s="1"/>
  <c r="L664" i="11" s="1"/>
  <c r="L665" i="11" s="1"/>
  <c r="L666" i="11" s="1"/>
  <c r="L667" i="11" s="1"/>
  <c r="L668" i="11" s="1"/>
  <c r="L669" i="11" s="1"/>
  <c r="L670" i="11" s="1"/>
  <c r="L671" i="11" s="1"/>
  <c r="L672" i="11" s="1"/>
  <c r="L673" i="11" s="1"/>
  <c r="L674" i="11" s="1"/>
  <c r="L675" i="11" s="1"/>
  <c r="L676" i="11" s="1"/>
  <c r="L677" i="11" s="1"/>
  <c r="L678" i="11" s="1"/>
  <c r="L679" i="11" s="1"/>
  <c r="L680" i="11" s="1"/>
  <c r="L681" i="11" s="1"/>
  <c r="L682" i="11" s="1"/>
  <c r="L683" i="11" s="1"/>
  <c r="L684" i="11" s="1"/>
  <c r="L685" i="11" s="1"/>
  <c r="L686" i="11" s="1"/>
  <c r="L687" i="11" s="1"/>
  <c r="L688" i="11" s="1"/>
  <c r="L689" i="11" s="1"/>
  <c r="L690" i="11" s="1"/>
  <c r="L691" i="11" s="1"/>
  <c r="L692" i="11" s="1"/>
  <c r="L693" i="11" s="1"/>
  <c r="L694" i="11" s="1"/>
  <c r="L695" i="11" s="1"/>
  <c r="L696" i="11" s="1"/>
  <c r="L697" i="11" s="1"/>
  <c r="L698" i="11" s="1"/>
  <c r="L699" i="11" s="1"/>
  <c r="L700" i="11" s="1"/>
  <c r="L701" i="11" s="1"/>
  <c r="L702" i="11" s="1"/>
  <c r="L703" i="11" s="1"/>
  <c r="L704" i="11" s="1"/>
  <c r="L705" i="11" s="1"/>
  <c r="L706" i="11" s="1"/>
  <c r="L707" i="11" s="1"/>
  <c r="L708" i="11" s="1"/>
  <c r="L709" i="11" s="1"/>
  <c r="L710" i="11" s="1"/>
  <c r="L711" i="11" s="1"/>
  <c r="L712" i="11" s="1"/>
  <c r="L713" i="11" s="1"/>
  <c r="L714" i="11" s="1"/>
  <c r="L715" i="11" s="1"/>
  <c r="L716" i="11" s="1"/>
  <c r="L717" i="11" s="1"/>
  <c r="L718" i="11" s="1"/>
  <c r="L719" i="11" s="1"/>
  <c r="L720" i="11" s="1"/>
  <c r="L721" i="11" s="1"/>
  <c r="L722" i="11" s="1"/>
  <c r="L723" i="11" s="1"/>
  <c r="L724" i="11" s="1"/>
  <c r="L725" i="11" s="1"/>
  <c r="L726" i="11" s="1"/>
  <c r="L727" i="11" s="1"/>
  <c r="L728" i="11" s="1"/>
  <c r="L729" i="11" s="1"/>
  <c r="L730" i="11" s="1"/>
  <c r="L731" i="11" s="1"/>
  <c r="L732" i="11" s="1"/>
  <c r="L733" i="11" s="1"/>
  <c r="L734" i="11" s="1"/>
  <c r="L735" i="11" s="1"/>
  <c r="L736" i="11" s="1"/>
  <c r="L737" i="11" s="1"/>
  <c r="L738" i="11" s="1"/>
  <c r="L739" i="11" s="1"/>
  <c r="L740" i="11" s="1"/>
  <c r="L741" i="11" s="1"/>
  <c r="L742" i="11" s="1"/>
  <c r="L743" i="11" s="1"/>
  <c r="L744" i="11" s="1"/>
  <c r="L745" i="11" s="1"/>
  <c r="L746" i="11" s="1"/>
  <c r="L747" i="11" s="1"/>
  <c r="L748" i="11" s="1"/>
  <c r="L749" i="11" s="1"/>
  <c r="L750" i="11" s="1"/>
  <c r="L751" i="11" s="1"/>
  <c r="L752" i="11" s="1"/>
  <c r="L753" i="11" s="1"/>
  <c r="L754" i="11" s="1"/>
  <c r="L755" i="11" s="1"/>
  <c r="L756" i="11" s="1"/>
  <c r="L757" i="11" s="1"/>
  <c r="L758" i="11" s="1"/>
  <c r="L759" i="11" s="1"/>
  <c r="L760" i="11" s="1"/>
  <c r="L761" i="11" s="1"/>
  <c r="L762" i="11" s="1"/>
  <c r="L763" i="11" s="1"/>
  <c r="L764" i="11" s="1"/>
  <c r="L765" i="11" s="1"/>
  <c r="L766" i="11" s="1"/>
  <c r="L767" i="11" s="1"/>
  <c r="L768" i="11" s="1"/>
  <c r="L769" i="11" s="1"/>
  <c r="L770" i="11" s="1"/>
  <c r="L771" i="11" s="1"/>
  <c r="L772" i="11" s="1"/>
  <c r="L773" i="11" s="1"/>
  <c r="L774" i="11" s="1"/>
  <c r="L775" i="11" s="1"/>
  <c r="L776" i="11" s="1"/>
  <c r="L777" i="11" s="1"/>
  <c r="L778" i="11" s="1"/>
  <c r="L779" i="11" s="1"/>
  <c r="L780" i="11" s="1"/>
  <c r="L781" i="11" s="1"/>
  <c r="L782" i="11" s="1"/>
  <c r="L783" i="11" s="1"/>
  <c r="L784" i="11" s="1"/>
  <c r="L785" i="11" s="1"/>
  <c r="L786" i="11" s="1"/>
  <c r="L787" i="11" s="1"/>
  <c r="L788" i="11" s="1"/>
  <c r="L789" i="11" s="1"/>
  <c r="L790" i="11" s="1"/>
  <c r="L791" i="11" s="1"/>
  <c r="L792" i="11" s="1"/>
  <c r="L793" i="11" s="1"/>
  <c r="L794" i="11" s="1"/>
  <c r="L795" i="11" s="1"/>
  <c r="L796" i="11" s="1"/>
  <c r="L797" i="11" s="1"/>
  <c r="L798" i="11" s="1"/>
  <c r="L799" i="11" s="1"/>
  <c r="L800" i="11" s="1"/>
  <c r="L801" i="11" s="1"/>
  <c r="L802" i="11" s="1"/>
  <c r="L803" i="11" s="1"/>
  <c r="L804" i="11" s="1"/>
  <c r="L805" i="11" s="1"/>
  <c r="L806" i="11" s="1"/>
  <c r="L807" i="11" s="1"/>
  <c r="L808" i="11" s="1"/>
  <c r="L809" i="11" s="1"/>
  <c r="L810" i="11" s="1"/>
  <c r="L811" i="11" s="1"/>
  <c r="L812" i="11" s="1"/>
  <c r="L813" i="11" s="1"/>
  <c r="L814" i="11" s="1"/>
  <c r="L815" i="11" s="1"/>
  <c r="L816" i="11" s="1"/>
  <c r="L817" i="11" s="1"/>
  <c r="L818" i="11" s="1"/>
  <c r="L819" i="11" s="1"/>
  <c r="L820" i="11" s="1"/>
  <c r="L821" i="11" s="1"/>
  <c r="L822" i="11" s="1"/>
  <c r="L823" i="11" s="1"/>
  <c r="L824" i="11" s="1"/>
  <c r="L825" i="11" s="1"/>
  <c r="L826" i="11" s="1"/>
  <c r="L827" i="11" s="1"/>
  <c r="L828" i="11" s="1"/>
  <c r="L829" i="11" s="1"/>
  <c r="L830" i="11" s="1"/>
  <c r="L831" i="11" s="1"/>
  <c r="L832" i="11" s="1"/>
  <c r="L833" i="11" s="1"/>
  <c r="L834" i="11" s="1"/>
  <c r="L835" i="11" s="1"/>
  <c r="L836" i="11" s="1"/>
  <c r="L837" i="11" s="1"/>
  <c r="L838" i="11" s="1"/>
  <c r="L839" i="11" s="1"/>
  <c r="L840" i="11" s="1"/>
  <c r="L841" i="11" s="1"/>
  <c r="L842" i="11" s="1"/>
  <c r="L843" i="11" s="1"/>
  <c r="L844" i="11" s="1"/>
  <c r="L845" i="11" s="1"/>
  <c r="L846" i="11" s="1"/>
  <c r="L847" i="11" s="1"/>
  <c r="L848" i="11" s="1"/>
  <c r="L849" i="11" s="1"/>
  <c r="L850" i="11" s="1"/>
  <c r="L851" i="11" s="1"/>
  <c r="L852" i="11" s="1"/>
  <c r="L853" i="11" s="1"/>
  <c r="L854" i="11" s="1"/>
  <c r="L855" i="11" s="1"/>
  <c r="L856" i="11" s="1"/>
  <c r="L857" i="11" s="1"/>
  <c r="L858" i="11" s="1"/>
  <c r="L859" i="11" s="1"/>
  <c r="L860" i="11" s="1"/>
  <c r="L861" i="11" s="1"/>
  <c r="L862" i="11" s="1"/>
  <c r="L863" i="11" s="1"/>
  <c r="L864" i="11" s="1"/>
  <c r="L865" i="11" s="1"/>
  <c r="L866" i="11" s="1"/>
  <c r="L867" i="11" s="1"/>
  <c r="L868" i="11" s="1"/>
  <c r="L869" i="11" s="1"/>
  <c r="L870" i="11" s="1"/>
  <c r="L871" i="11" s="1"/>
  <c r="L872" i="11" s="1"/>
  <c r="L873" i="11" s="1"/>
  <c r="L874" i="11" s="1"/>
  <c r="L875" i="11" s="1"/>
  <c r="L876" i="11" s="1"/>
  <c r="L877" i="11" s="1"/>
  <c r="L878" i="11" s="1"/>
  <c r="L879" i="11" s="1"/>
  <c r="L880" i="11" s="1"/>
  <c r="L881" i="11" s="1"/>
  <c r="L882" i="11" s="1"/>
  <c r="L883" i="11" s="1"/>
  <c r="L884" i="11" s="1"/>
  <c r="L885" i="11" s="1"/>
  <c r="L886" i="11" s="1"/>
  <c r="L887" i="11" s="1"/>
  <c r="L888" i="11" s="1"/>
  <c r="L889" i="11" s="1"/>
  <c r="L890" i="11" s="1"/>
  <c r="L891" i="11" s="1"/>
  <c r="L892" i="11" s="1"/>
  <c r="L893" i="11" s="1"/>
  <c r="L894" i="11" s="1"/>
  <c r="L895" i="11" s="1"/>
  <c r="L896" i="11" s="1"/>
  <c r="L897" i="11" s="1"/>
  <c r="L898" i="11" s="1"/>
  <c r="L899" i="11" s="1"/>
  <c r="L900" i="11" s="1"/>
  <c r="L901" i="11" s="1"/>
  <c r="L902" i="11" s="1"/>
  <c r="L903" i="11" s="1"/>
  <c r="L904" i="11" s="1"/>
  <c r="L905" i="11" s="1"/>
  <c r="L906" i="11" s="1"/>
  <c r="L907" i="11" s="1"/>
  <c r="L908" i="11" s="1"/>
  <c r="L909" i="11" s="1"/>
  <c r="L910" i="11" s="1"/>
  <c r="L911" i="11" s="1"/>
  <c r="L912" i="11" s="1"/>
  <c r="L913" i="11" s="1"/>
  <c r="L914" i="11" s="1"/>
  <c r="L915" i="11" s="1"/>
  <c r="L916" i="11" s="1"/>
  <c r="L917" i="11" s="1"/>
  <c r="L918" i="11" s="1"/>
  <c r="L919" i="11" s="1"/>
  <c r="L920" i="11" s="1"/>
  <c r="L921" i="11" s="1"/>
  <c r="L922" i="11" s="1"/>
  <c r="L923" i="11" s="1"/>
  <c r="L924" i="11" s="1"/>
  <c r="L925" i="11" s="1"/>
  <c r="L926" i="11" s="1"/>
  <c r="L927" i="11" s="1"/>
  <c r="L928" i="11" s="1"/>
  <c r="L929" i="11" s="1"/>
  <c r="L930" i="11" s="1"/>
  <c r="L931" i="11" s="1"/>
  <c r="L932" i="11" s="1"/>
  <c r="L933" i="11" s="1"/>
  <c r="L934" i="11" s="1"/>
  <c r="L935" i="11" s="1"/>
  <c r="L936" i="11" s="1"/>
  <c r="L937" i="11" s="1"/>
  <c r="L938" i="11" s="1"/>
  <c r="L939" i="11" s="1"/>
  <c r="L940" i="11" s="1"/>
  <c r="L941" i="11" s="1"/>
  <c r="L942" i="11" s="1"/>
  <c r="L943" i="11" s="1"/>
  <c r="L944" i="11" s="1"/>
  <c r="L945" i="11" s="1"/>
  <c r="L946" i="11" s="1"/>
  <c r="L947" i="11" s="1"/>
  <c r="L948" i="11" s="1"/>
  <c r="L949" i="11" s="1"/>
  <c r="L950" i="11" s="1"/>
  <c r="L951" i="11" s="1"/>
  <c r="L952" i="11" s="1"/>
  <c r="L953" i="11" s="1"/>
  <c r="L954" i="11" s="1"/>
  <c r="L955" i="11" s="1"/>
  <c r="L956" i="11" s="1"/>
  <c r="L957" i="11" s="1"/>
  <c r="L958" i="11" s="1"/>
  <c r="L959" i="11" s="1"/>
  <c r="L960" i="11" s="1"/>
  <c r="L961" i="11" s="1"/>
  <c r="L962" i="11" s="1"/>
  <c r="L963" i="11" s="1"/>
  <c r="L964" i="11" s="1"/>
  <c r="L965" i="11" s="1"/>
  <c r="L966" i="11" s="1"/>
  <c r="L967" i="11" s="1"/>
  <c r="L968" i="11" s="1"/>
  <c r="L969" i="11" s="1"/>
  <c r="L970" i="11" s="1"/>
  <c r="L971" i="11" s="1"/>
  <c r="L972" i="11" s="1"/>
  <c r="L973" i="11" s="1"/>
  <c r="L974" i="11" s="1"/>
  <c r="L975" i="11" s="1"/>
  <c r="L976" i="11" s="1"/>
  <c r="L977" i="11" s="1"/>
  <c r="L978" i="11" s="1"/>
  <c r="L979" i="11" s="1"/>
  <c r="L980" i="11" s="1"/>
  <c r="L981" i="11" s="1"/>
  <c r="L982" i="11" s="1"/>
  <c r="L983" i="11" s="1"/>
  <c r="L984" i="11" s="1"/>
  <c r="L985" i="11" s="1"/>
  <c r="L986" i="11" s="1"/>
  <c r="L987" i="11" s="1"/>
  <c r="L988" i="11" s="1"/>
  <c r="L989" i="11" s="1"/>
  <c r="L990" i="11" s="1"/>
  <c r="L991" i="11" s="1"/>
  <c r="L992" i="11" s="1"/>
  <c r="L993" i="11" s="1"/>
  <c r="L994" i="11" s="1"/>
  <c r="L995" i="11" s="1"/>
  <c r="L996" i="11" s="1"/>
  <c r="L997" i="11" s="1"/>
  <c r="L998" i="11" s="1"/>
  <c r="L999" i="11" s="1"/>
  <c r="L1000" i="11" s="1"/>
  <c r="L1001" i="11" s="1"/>
  <c r="L1002" i="11" s="1"/>
  <c r="L1003" i="11" s="1"/>
  <c r="L1004" i="11" s="1"/>
  <c r="L1005" i="11" s="1"/>
  <c r="L1006" i="11" s="1"/>
  <c r="L1007" i="11" s="1"/>
  <c r="L1008" i="11" s="1"/>
  <c r="L1009" i="11" s="1"/>
  <c r="L1010" i="11" s="1"/>
  <c r="L1011" i="11" s="1"/>
  <c r="L1012" i="11" s="1"/>
  <c r="L1013" i="11" s="1"/>
  <c r="L1014" i="11" s="1"/>
  <c r="L1015" i="11" s="1"/>
  <c r="L1016" i="11" s="1"/>
  <c r="L1017" i="11" s="1"/>
  <c r="L1018" i="11" s="1"/>
  <c r="L1019" i="11" s="1"/>
  <c r="L1020" i="11" s="1"/>
  <c r="L1021" i="11" s="1"/>
  <c r="L1022" i="11" s="1"/>
  <c r="L1023" i="11" s="1"/>
  <c r="L1024" i="11" s="1"/>
  <c r="L1025" i="11" s="1"/>
  <c r="L1026" i="11" s="1"/>
  <c r="L1027" i="11" s="1"/>
  <c r="L1028" i="11" s="1"/>
  <c r="L1029" i="11" s="1"/>
  <c r="L1030" i="11" s="1"/>
  <c r="L1031" i="11" s="1"/>
  <c r="L1032" i="11" s="1"/>
  <c r="L1033" i="11" s="1"/>
  <c r="L1034" i="11" s="1"/>
  <c r="L1035" i="11" s="1"/>
  <c r="L1036" i="11" s="1"/>
  <c r="L1037" i="11" s="1"/>
  <c r="L1038" i="11" s="1"/>
  <c r="L1039" i="11" s="1"/>
  <c r="L1040" i="11" s="1"/>
  <c r="L1041" i="11" s="1"/>
  <c r="L1042" i="11" s="1"/>
  <c r="L1043" i="11" s="1"/>
  <c r="L1044" i="11" s="1"/>
  <c r="L1045" i="11" s="1"/>
  <c r="L1046" i="11" s="1"/>
  <c r="L1047" i="11" s="1"/>
  <c r="L1048" i="11" s="1"/>
  <c r="L1049" i="11" s="1"/>
  <c r="L1050" i="11" s="1"/>
  <c r="L1051" i="11" s="1"/>
  <c r="L1052" i="11" s="1"/>
  <c r="L1053" i="11" s="1"/>
  <c r="L1054" i="11" s="1"/>
  <c r="L1055" i="11" s="1"/>
  <c r="L1056" i="11" s="1"/>
  <c r="L1057" i="11" s="1"/>
  <c r="L1058" i="11" s="1"/>
  <c r="L1059" i="11" s="1"/>
  <c r="L1060" i="11" s="1"/>
  <c r="L1061" i="11" s="1"/>
  <c r="L1062" i="11" s="1"/>
  <c r="L1063" i="11" s="1"/>
  <c r="L1064" i="11" s="1"/>
  <c r="L1065" i="11" s="1"/>
  <c r="L1066" i="11" s="1"/>
  <c r="L1067" i="11" s="1"/>
  <c r="L1068" i="11" s="1"/>
  <c r="L1069" i="11" s="1"/>
  <c r="L1070" i="11" s="1"/>
  <c r="L1071" i="11" s="1"/>
  <c r="L1072" i="11" s="1"/>
  <c r="L1073" i="11" s="1"/>
  <c r="L1074" i="11" s="1"/>
  <c r="L1075" i="11" s="1"/>
  <c r="L1076" i="11" s="1"/>
  <c r="L1077" i="11" s="1"/>
  <c r="L1078" i="11" s="1"/>
  <c r="L1079" i="11" s="1"/>
  <c r="L1080" i="11" s="1"/>
  <c r="L1081" i="11" s="1"/>
  <c r="L1082" i="11" s="1"/>
  <c r="L1083" i="11" s="1"/>
  <c r="L1084" i="11" s="1"/>
  <c r="L1085" i="11" s="1"/>
  <c r="L1086" i="11" s="1"/>
  <c r="L1087" i="11" s="1"/>
  <c r="L1088" i="11" s="1"/>
  <c r="L1089" i="11" s="1"/>
  <c r="L1090" i="11" s="1"/>
  <c r="L1091" i="11" s="1"/>
  <c r="L1092" i="11" s="1"/>
  <c r="L1093" i="11" s="1"/>
  <c r="L1094" i="11" s="1"/>
  <c r="L1095" i="11" s="1"/>
  <c r="L1096" i="11" s="1"/>
  <c r="L1097" i="11" s="1"/>
  <c r="L1098" i="11" s="1"/>
  <c r="L1099" i="11" s="1"/>
  <c r="L1100" i="11" s="1"/>
  <c r="L1101" i="11" s="1"/>
  <c r="L1102" i="11" s="1"/>
  <c r="L1103" i="11" s="1"/>
  <c r="L1104" i="11" s="1"/>
  <c r="L1105" i="11" s="1"/>
  <c r="L1106" i="11" s="1"/>
  <c r="L1107" i="11" s="1"/>
  <c r="L1108" i="11" s="1"/>
  <c r="L1109" i="11" s="1"/>
  <c r="L1110" i="11" s="1"/>
  <c r="L1111" i="11" s="1"/>
  <c r="L1112" i="11" s="1"/>
  <c r="L1113" i="11" s="1"/>
  <c r="L1114" i="11" s="1"/>
  <c r="L1115" i="11" s="1"/>
  <c r="L1116" i="11" s="1"/>
  <c r="L1117" i="11" s="1"/>
  <c r="L1118" i="11" s="1"/>
  <c r="L1119" i="11" s="1"/>
  <c r="L1120" i="11" s="1"/>
  <c r="L1121" i="11" s="1"/>
  <c r="L1122" i="11" s="1"/>
  <c r="L1123" i="11" s="1"/>
  <c r="L1124" i="11" s="1"/>
  <c r="L1125" i="11" s="1"/>
  <c r="L1126" i="11" s="1"/>
  <c r="L1127" i="11" s="1"/>
  <c r="L1128" i="11" s="1"/>
  <c r="L1129" i="11" s="1"/>
  <c r="L1130" i="11" s="1"/>
  <c r="L1131" i="11" s="1"/>
  <c r="L1132" i="11" s="1"/>
  <c r="L1133" i="11" s="1"/>
  <c r="L1134" i="11" s="1"/>
  <c r="L1135" i="11" s="1"/>
  <c r="L1136" i="11" s="1"/>
  <c r="L1137" i="11" s="1"/>
  <c r="L1138" i="11" s="1"/>
  <c r="L1139" i="11" s="1"/>
  <c r="L1140" i="11" s="1"/>
  <c r="L1141" i="11" s="1"/>
  <c r="L1142" i="11" s="1"/>
  <c r="L1143" i="11" s="1"/>
  <c r="L1144" i="11" s="1"/>
  <c r="L1145" i="11" s="1"/>
  <c r="L1146" i="11" s="1"/>
  <c r="L1147" i="11" s="1"/>
  <c r="L1148" i="11" s="1"/>
  <c r="L1149" i="11" s="1"/>
  <c r="L1150" i="11" s="1"/>
  <c r="L1151" i="11" s="1"/>
  <c r="L1152" i="11" s="1"/>
  <c r="L1153" i="11" s="1"/>
  <c r="L1154" i="11" s="1"/>
  <c r="L1155" i="11" s="1"/>
  <c r="L1156" i="11" s="1"/>
  <c r="L1157" i="11" s="1"/>
  <c r="L1158" i="11" s="1"/>
  <c r="L1159" i="11" s="1"/>
  <c r="L1160" i="11" s="1"/>
  <c r="L1161" i="11" s="1"/>
  <c r="L1162" i="11" s="1"/>
  <c r="L1163" i="11" s="1"/>
  <c r="L1164" i="11" s="1"/>
  <c r="L1165" i="11" s="1"/>
  <c r="L1166" i="11" s="1"/>
  <c r="L1167" i="11" s="1"/>
  <c r="L1168" i="11" s="1"/>
  <c r="L1169" i="11" s="1"/>
  <c r="L1170" i="11" s="1"/>
  <c r="L1171" i="11" s="1"/>
  <c r="L1172" i="11" s="1"/>
  <c r="L1173" i="11" s="1"/>
  <c r="L1174" i="11" s="1"/>
  <c r="L1175" i="11" s="1"/>
  <c r="L1176" i="11" s="1"/>
  <c r="L1177" i="11" s="1"/>
  <c r="L1178" i="11" s="1"/>
  <c r="L1179" i="11" s="1"/>
  <c r="L1180" i="11" s="1"/>
  <c r="L1181" i="11" s="1"/>
  <c r="L1182" i="11" s="1"/>
  <c r="L1183" i="11" s="1"/>
  <c r="L1184" i="11" s="1"/>
  <c r="L1185" i="11" s="1"/>
  <c r="L1186" i="11" s="1"/>
  <c r="L1187" i="11" s="1"/>
  <c r="L1188" i="11" s="1"/>
  <c r="L1189" i="11" s="1"/>
  <c r="L1190" i="11" s="1"/>
  <c r="L1191" i="11" s="1"/>
  <c r="L1192" i="11" s="1"/>
  <c r="L1193" i="11" s="1"/>
  <c r="L1194" i="11" s="1"/>
  <c r="L1195" i="11" s="1"/>
  <c r="L1196" i="11" s="1"/>
  <c r="L1197" i="11" s="1"/>
  <c r="L1198" i="11" s="1"/>
  <c r="L1199" i="11" s="1"/>
  <c r="L1200" i="11" s="1"/>
  <c r="L1201" i="11" s="1"/>
  <c r="L1202" i="11" s="1"/>
  <c r="L1203" i="11" s="1"/>
  <c r="L1204" i="11" s="1"/>
  <c r="L1205" i="11" s="1"/>
  <c r="L1206" i="11" s="1"/>
  <c r="L1207" i="11" s="1"/>
  <c r="L1208" i="11" s="1"/>
  <c r="L1209" i="11" s="1"/>
  <c r="L1210" i="11" s="1"/>
  <c r="L1211" i="11" s="1"/>
  <c r="L1212" i="11" s="1"/>
  <c r="L1213" i="11" s="1"/>
  <c r="L1214" i="11" s="1"/>
  <c r="L1215" i="11" s="1"/>
  <c r="L1216" i="11" s="1"/>
  <c r="L1217" i="11" s="1"/>
  <c r="L1218" i="11" s="1"/>
  <c r="L1219" i="11" s="1"/>
  <c r="L1220" i="11" s="1"/>
  <c r="L1221" i="11" s="1"/>
  <c r="L1222" i="11" s="1"/>
  <c r="L1223" i="11" s="1"/>
  <c r="L1224" i="11" s="1"/>
  <c r="L1225" i="11" s="1"/>
  <c r="L1226" i="11" s="1"/>
  <c r="L1227" i="11" s="1"/>
  <c r="L1228" i="11" s="1"/>
  <c r="L1229" i="11" s="1"/>
  <c r="L1230" i="11" s="1"/>
  <c r="L1231" i="11" s="1"/>
  <c r="L1232" i="11" s="1"/>
  <c r="L1233" i="11" s="1"/>
  <c r="L1234" i="11" s="1"/>
  <c r="L1235" i="11" s="1"/>
  <c r="L1236" i="11" s="1"/>
  <c r="L1237" i="11" s="1"/>
  <c r="L1238" i="11" s="1"/>
  <c r="L1239" i="11" s="1"/>
  <c r="L1240" i="11" s="1"/>
  <c r="L1241" i="11" s="1"/>
  <c r="L1242" i="11" s="1"/>
  <c r="L1243" i="11" s="1"/>
  <c r="L1244" i="11" s="1"/>
  <c r="L1245" i="11" s="1"/>
  <c r="L1246" i="11" s="1"/>
  <c r="L1247" i="11" s="1"/>
  <c r="L1248" i="11" s="1"/>
  <c r="L1249" i="11" s="1"/>
  <c r="L1250" i="11" s="1"/>
  <c r="L1251" i="11" s="1"/>
  <c r="L1252" i="11" s="1"/>
  <c r="L1253" i="11" s="1"/>
  <c r="L1254" i="11" s="1"/>
  <c r="L1255" i="11" s="1"/>
  <c r="L1256" i="11" s="1"/>
  <c r="L1257" i="11" s="1"/>
  <c r="L1258" i="11" s="1"/>
  <c r="L1259" i="11" s="1"/>
  <c r="L1260" i="11" s="1"/>
  <c r="L1261" i="11" s="1"/>
  <c r="L1262" i="11" s="1"/>
  <c r="L1263" i="11" s="1"/>
  <c r="L1264" i="11" s="1"/>
  <c r="L1265" i="11" s="1"/>
  <c r="L1266" i="11" s="1"/>
  <c r="L1267" i="11" s="1"/>
  <c r="L1268" i="11" s="1"/>
  <c r="L1269" i="11" s="1"/>
  <c r="L1270" i="11" s="1"/>
  <c r="L1271" i="11" s="1"/>
  <c r="L1272" i="11" s="1"/>
  <c r="L1273" i="11" s="1"/>
  <c r="L1274" i="11" s="1"/>
  <c r="L1275" i="11" s="1"/>
  <c r="L1276" i="11" s="1"/>
  <c r="L1277" i="11" s="1"/>
  <c r="L1278" i="11" s="1"/>
  <c r="L1279" i="11" s="1"/>
  <c r="L1280" i="11" s="1"/>
  <c r="L1281" i="11" s="1"/>
  <c r="L1282" i="11" s="1"/>
  <c r="L1283" i="11" s="1"/>
  <c r="L1284" i="11" s="1"/>
  <c r="L1285" i="11" s="1"/>
  <c r="L1286" i="11" s="1"/>
  <c r="L1287" i="11" s="1"/>
  <c r="L1288" i="11" s="1"/>
  <c r="L1289" i="11" s="1"/>
  <c r="L1290" i="11" s="1"/>
  <c r="L1291" i="11" s="1"/>
  <c r="L1292" i="11" s="1"/>
  <c r="L1293" i="11" s="1"/>
  <c r="L1294" i="11" s="1"/>
  <c r="L1295" i="11" s="1"/>
  <c r="L1296" i="11" s="1"/>
  <c r="L1297" i="11" s="1"/>
  <c r="L1298" i="11" s="1"/>
  <c r="L1299" i="11" s="1"/>
  <c r="L1300" i="11" s="1"/>
  <c r="L1301" i="11" s="1"/>
  <c r="L1302" i="11" s="1"/>
  <c r="L1303" i="11" s="1"/>
  <c r="L1304" i="11" s="1"/>
  <c r="L1305" i="11" s="1"/>
  <c r="L1306" i="11" s="1"/>
  <c r="L1307" i="11" s="1"/>
  <c r="L1308" i="11" s="1"/>
  <c r="L1309" i="11" s="1"/>
  <c r="L1310" i="11" s="1"/>
  <c r="L1311" i="11" s="1"/>
  <c r="L1312" i="11" s="1"/>
  <c r="L1313" i="11" s="1"/>
  <c r="L1314" i="11" s="1"/>
  <c r="L1315" i="11" s="1"/>
  <c r="L1316" i="11" s="1"/>
  <c r="L1317" i="11" s="1"/>
  <c r="L1318" i="11" s="1"/>
  <c r="L1319" i="11" s="1"/>
  <c r="L1320" i="11" s="1"/>
  <c r="L1321" i="11" s="1"/>
  <c r="L1322" i="11" s="1"/>
  <c r="L1323" i="11" s="1"/>
  <c r="L1324" i="11" s="1"/>
  <c r="L1325" i="11" s="1"/>
  <c r="L1326" i="11" s="1"/>
  <c r="L1327" i="11" s="1"/>
  <c r="L1328" i="11" s="1"/>
  <c r="L1329" i="11" s="1"/>
  <c r="L1330" i="11" s="1"/>
  <c r="L1331" i="11" s="1"/>
  <c r="L1332" i="11" s="1"/>
  <c r="L1333" i="11" s="1"/>
  <c r="L1334" i="11" s="1"/>
  <c r="L1335" i="11" s="1"/>
  <c r="L1336" i="11" s="1"/>
  <c r="L1337" i="11" s="1"/>
  <c r="L1338" i="11" s="1"/>
  <c r="L1339" i="11" s="1"/>
  <c r="L1340" i="11" s="1"/>
  <c r="L1341" i="11" s="1"/>
  <c r="L1342" i="11" s="1"/>
  <c r="L1343" i="11" s="1"/>
  <c r="L1344" i="11" s="1"/>
  <c r="L1345" i="11" s="1"/>
  <c r="L1346" i="11" s="1"/>
  <c r="L1347" i="11" s="1"/>
  <c r="L1348" i="11" s="1"/>
  <c r="L1349" i="11" s="1"/>
  <c r="L1350" i="11" s="1"/>
  <c r="L1351" i="11" s="1"/>
  <c r="L1352" i="11" s="1"/>
  <c r="L1353" i="11" s="1"/>
  <c r="L1354" i="11" s="1"/>
  <c r="L1355" i="11" s="1"/>
  <c r="L1356" i="11" s="1"/>
  <c r="L1357" i="11" s="1"/>
  <c r="L1358" i="11" s="1"/>
  <c r="L1359" i="11" s="1"/>
  <c r="L1360" i="11" s="1"/>
  <c r="L1361" i="11" s="1"/>
  <c r="L1362" i="11" s="1"/>
  <c r="L1363" i="11" s="1"/>
  <c r="L1364" i="11" s="1"/>
  <c r="L1365" i="11" s="1"/>
  <c r="L1366" i="11" s="1"/>
  <c r="L1367" i="11" s="1"/>
  <c r="L1368" i="11" s="1"/>
  <c r="L1369" i="11" s="1"/>
  <c r="L1370" i="11" s="1"/>
  <c r="L1371" i="11" s="1"/>
  <c r="L1372" i="11" s="1"/>
  <c r="L1373" i="11" s="1"/>
  <c r="L1374" i="11" s="1"/>
  <c r="L1375" i="11" s="1"/>
  <c r="L1376" i="11" s="1"/>
  <c r="L1377" i="11" s="1"/>
  <c r="L1378" i="11" s="1"/>
  <c r="L1379" i="11" s="1"/>
  <c r="L1380" i="11" s="1"/>
  <c r="L1381" i="11" s="1"/>
  <c r="L1382" i="11" s="1"/>
  <c r="L1383" i="11" s="1"/>
  <c r="L1384" i="11" s="1"/>
  <c r="L1385" i="11" s="1"/>
  <c r="L1386" i="11" s="1"/>
  <c r="L1387" i="11" s="1"/>
  <c r="L1388" i="11" s="1"/>
  <c r="L1389" i="11" s="1"/>
  <c r="L1390" i="11" s="1"/>
  <c r="L1391" i="11" s="1"/>
  <c r="L1392" i="11" s="1"/>
  <c r="L1393" i="11" s="1"/>
  <c r="L1394" i="11" s="1"/>
  <c r="L1395" i="11" s="1"/>
  <c r="L1396" i="11" s="1"/>
  <c r="L1397" i="11" s="1"/>
  <c r="L1398" i="11" s="1"/>
  <c r="L1399" i="11" s="1"/>
  <c r="L1400" i="11" s="1"/>
  <c r="L1401" i="11" s="1"/>
  <c r="L1402" i="11" s="1"/>
  <c r="L1403" i="11" s="1"/>
  <c r="L1404" i="11" s="1"/>
  <c r="L1405" i="11" s="1"/>
  <c r="L1406" i="11" s="1"/>
  <c r="L1407" i="11" s="1"/>
  <c r="L1408" i="11" s="1"/>
  <c r="L1409" i="11" s="1"/>
  <c r="L1410" i="11" s="1"/>
  <c r="L1411" i="11" s="1"/>
  <c r="L1412" i="11" s="1"/>
  <c r="L1413" i="11" s="1"/>
  <c r="L1414" i="11" s="1"/>
  <c r="L1415" i="11" s="1"/>
  <c r="L1416" i="11" s="1"/>
  <c r="L1417" i="11" s="1"/>
  <c r="L1418" i="11" s="1"/>
  <c r="L1419" i="11" s="1"/>
  <c r="L1420" i="11" s="1"/>
  <c r="L1421" i="11" s="1"/>
  <c r="L1422" i="11" s="1"/>
  <c r="L1423" i="11" s="1"/>
  <c r="L1424" i="11" s="1"/>
  <c r="L1425" i="11" s="1"/>
  <c r="L1426" i="11" s="1"/>
  <c r="L1427" i="11" s="1"/>
  <c r="L1428" i="11" s="1"/>
  <c r="L1429" i="11" s="1"/>
  <c r="L1430" i="11" s="1"/>
  <c r="L1431" i="11" s="1"/>
  <c r="L1432" i="11" s="1"/>
  <c r="L1433" i="11" s="1"/>
  <c r="L1434" i="11" s="1"/>
  <c r="L1435" i="11" s="1"/>
  <c r="L1436" i="11" s="1"/>
  <c r="L1437" i="11" s="1"/>
  <c r="L1438" i="11" s="1"/>
  <c r="L1439" i="11" s="1"/>
  <c r="L1440" i="11" s="1"/>
  <c r="L1441" i="11" s="1"/>
  <c r="L1442" i="11" s="1"/>
  <c r="L1443" i="11" s="1"/>
  <c r="L1444" i="11" s="1"/>
  <c r="L1445" i="11" s="1"/>
  <c r="L1446" i="11" s="1"/>
  <c r="L1447" i="11" s="1"/>
  <c r="L1448" i="11" s="1"/>
  <c r="L1449" i="11" s="1"/>
  <c r="L1450" i="11" s="1"/>
  <c r="L1451" i="11" s="1"/>
  <c r="L1452" i="11" s="1"/>
  <c r="L1453" i="11" s="1"/>
  <c r="L1454" i="11" s="1"/>
  <c r="L1455" i="11" s="1"/>
  <c r="L1456" i="11" s="1"/>
  <c r="L1457" i="11" s="1"/>
  <c r="L1458" i="11" s="1"/>
  <c r="L1459" i="11" s="1"/>
  <c r="L1460" i="11" s="1"/>
  <c r="L1461" i="11" s="1"/>
  <c r="L1462" i="11" s="1"/>
  <c r="L1463" i="11" s="1"/>
  <c r="L1464" i="11" s="1"/>
  <c r="L1465" i="11" s="1"/>
  <c r="L1466" i="11" s="1"/>
  <c r="L1467" i="11" s="1"/>
  <c r="L1468" i="11" s="1"/>
  <c r="L1469" i="11" s="1"/>
  <c r="L1470" i="11" s="1"/>
  <c r="L1471" i="11" s="1"/>
  <c r="L1472" i="11" s="1"/>
  <c r="L1473" i="11" s="1"/>
  <c r="L1474" i="11" s="1"/>
  <c r="L1475" i="11" s="1"/>
  <c r="L1476" i="11" s="1"/>
  <c r="L1477" i="11" s="1"/>
  <c r="L1478" i="11" s="1"/>
  <c r="L1479" i="11" s="1"/>
  <c r="L1480" i="11" s="1"/>
  <c r="L1481" i="11" s="1"/>
  <c r="L1482" i="11" s="1"/>
  <c r="L1483" i="11" s="1"/>
  <c r="L1484" i="11" s="1"/>
  <c r="L1485" i="11" s="1"/>
  <c r="L1486" i="11" s="1"/>
  <c r="L1487" i="11" s="1"/>
  <c r="L1488" i="11" s="1"/>
  <c r="L1489" i="11" s="1"/>
  <c r="L1490" i="11" s="1"/>
  <c r="L1491" i="11" s="1"/>
  <c r="L1492" i="11" s="1"/>
  <c r="L1493" i="11" s="1"/>
  <c r="L1494" i="11" s="1"/>
  <c r="L1495" i="11" s="1"/>
  <c r="L1496" i="11" s="1"/>
  <c r="L1497" i="11" s="1"/>
  <c r="L1498" i="11" s="1"/>
  <c r="L1499" i="11" s="1"/>
  <c r="L1500" i="11" s="1"/>
  <c r="L1501" i="11" s="1"/>
  <c r="L1502" i="11" s="1"/>
  <c r="L1503" i="11" s="1"/>
  <c r="L1504" i="11" s="1"/>
  <c r="L1505" i="11" s="1"/>
  <c r="L1506" i="11" s="1"/>
  <c r="L1507" i="11" s="1"/>
  <c r="L1508" i="11" s="1"/>
  <c r="L1509" i="11" s="1"/>
  <c r="L1510" i="11" s="1"/>
  <c r="L1511" i="11" s="1"/>
  <c r="L1512" i="11" s="1"/>
  <c r="L1513" i="11" s="1"/>
  <c r="L1514" i="11" s="1"/>
  <c r="L1515" i="11" s="1"/>
  <c r="L1516" i="11" s="1"/>
  <c r="L1517" i="11" s="1"/>
  <c r="L1518" i="11" s="1"/>
  <c r="L1519" i="11" s="1"/>
  <c r="L1520" i="11" s="1"/>
  <c r="L1521" i="11" s="1"/>
  <c r="L1522" i="11" s="1"/>
  <c r="L1523" i="11" s="1"/>
  <c r="L1524" i="11" s="1"/>
  <c r="L1525" i="11" s="1"/>
  <c r="L1526" i="11" s="1"/>
  <c r="L1527" i="11" s="1"/>
  <c r="L1528" i="11" s="1"/>
  <c r="L1529" i="11" s="1"/>
  <c r="L1530" i="11" s="1"/>
  <c r="L1531" i="11" s="1"/>
  <c r="L1532" i="11" s="1"/>
  <c r="L1533" i="11" s="1"/>
  <c r="L1534" i="11" s="1"/>
  <c r="L1535" i="11" s="1"/>
  <c r="L1536" i="11" s="1"/>
  <c r="L1537" i="11" s="1"/>
  <c r="L1538" i="11" s="1"/>
  <c r="L1539" i="11" s="1"/>
  <c r="L1540" i="11" s="1"/>
  <c r="L1541" i="11" s="1"/>
  <c r="L1542" i="11" s="1"/>
  <c r="L1543" i="11" s="1"/>
  <c r="L1544" i="11" s="1"/>
  <c r="L1545" i="11" s="1"/>
  <c r="L1546" i="11" s="1"/>
  <c r="L1547" i="11" s="1"/>
  <c r="L1548" i="11" s="1"/>
  <c r="L1549" i="11" s="1"/>
  <c r="L1550" i="11" s="1"/>
  <c r="L1551" i="11" s="1"/>
  <c r="L1552" i="11" s="1"/>
  <c r="L1553" i="11" s="1"/>
  <c r="L1554" i="11" s="1"/>
  <c r="L1555" i="11" s="1"/>
  <c r="L1556" i="11" s="1"/>
  <c r="L1557" i="11" s="1"/>
  <c r="L1558" i="11" s="1"/>
  <c r="L1559" i="11" s="1"/>
  <c r="L1560" i="11" s="1"/>
  <c r="L1561" i="11" s="1"/>
  <c r="L1562" i="11" s="1"/>
  <c r="L1563" i="11" s="1"/>
  <c r="L1564" i="11" s="1"/>
  <c r="L1565" i="11" s="1"/>
  <c r="L1566" i="11" s="1"/>
  <c r="L1567" i="11" s="1"/>
  <c r="L1568" i="11" s="1"/>
  <c r="L1569" i="11" s="1"/>
  <c r="L1570" i="11" s="1"/>
  <c r="L1571" i="11" s="1"/>
  <c r="L1572" i="11" s="1"/>
  <c r="L1573" i="11" s="1"/>
  <c r="L1574" i="11" s="1"/>
  <c r="L1575" i="11" s="1"/>
  <c r="L1576" i="11" s="1"/>
  <c r="L1577" i="11" s="1"/>
  <c r="L1578" i="11" s="1"/>
  <c r="L1579" i="11" s="1"/>
  <c r="L1580" i="11" s="1"/>
  <c r="L1581" i="11" s="1"/>
  <c r="L1582" i="11" s="1"/>
  <c r="L1583" i="11" s="1"/>
  <c r="L1584" i="11" s="1"/>
  <c r="L1585" i="11" s="1"/>
  <c r="L1586" i="11" s="1"/>
  <c r="L1587" i="11" s="1"/>
  <c r="L1588" i="11" s="1"/>
  <c r="L1589" i="11" s="1"/>
  <c r="L1590" i="11" s="1"/>
  <c r="L1591" i="11" s="1"/>
  <c r="L1592" i="11" s="1"/>
  <c r="L1593" i="11" s="1"/>
  <c r="L1594" i="11" s="1"/>
  <c r="L1595" i="11" s="1"/>
  <c r="L1596" i="11" s="1"/>
  <c r="L1597" i="11" s="1"/>
  <c r="L1598" i="11" s="1"/>
  <c r="L1599" i="11" s="1"/>
  <c r="L1600" i="11" s="1"/>
  <c r="L1601" i="11" s="1"/>
  <c r="L1602" i="11" s="1"/>
  <c r="L1603" i="11" s="1"/>
  <c r="L1604" i="11" s="1"/>
  <c r="L1605" i="11" s="1"/>
  <c r="L1606" i="11" s="1"/>
  <c r="L1607" i="11" s="1"/>
  <c r="L1608" i="11" s="1"/>
  <c r="L1609" i="11" s="1"/>
  <c r="L1610" i="11" s="1"/>
  <c r="L1611" i="11" s="1"/>
  <c r="L1612" i="11" s="1"/>
  <c r="L1613" i="11" s="1"/>
  <c r="L1614" i="11" s="1"/>
  <c r="L1615" i="11" s="1"/>
  <c r="L1616" i="11" s="1"/>
  <c r="L1617" i="11" s="1"/>
  <c r="L1618" i="11" s="1"/>
  <c r="L1619" i="11" s="1"/>
  <c r="L1620" i="11" s="1"/>
  <c r="L1621" i="11" s="1"/>
  <c r="L1622" i="11" s="1"/>
  <c r="L1623" i="11" s="1"/>
  <c r="L1624" i="11" s="1"/>
  <c r="L1625" i="11" s="1"/>
  <c r="L1626" i="11" s="1"/>
  <c r="L1627" i="11" s="1"/>
  <c r="L1628" i="11" s="1"/>
  <c r="L1629" i="11" s="1"/>
  <c r="L1630" i="11" s="1"/>
  <c r="L1631" i="11" s="1"/>
  <c r="L1632" i="11" s="1"/>
  <c r="L1633" i="11" s="1"/>
  <c r="L1634" i="11" s="1"/>
  <c r="L1635" i="11" s="1"/>
  <c r="L1636" i="11" s="1"/>
  <c r="L1637" i="11" s="1"/>
  <c r="L1638" i="11" s="1"/>
  <c r="L1639" i="11" s="1"/>
  <c r="L1640" i="11" s="1"/>
  <c r="L1641" i="11" s="1"/>
  <c r="L1642" i="11" s="1"/>
  <c r="L1643" i="11" s="1"/>
  <c r="L1644" i="11" s="1"/>
  <c r="L1645" i="11" s="1"/>
  <c r="L1646" i="11" s="1"/>
  <c r="L1647" i="11" s="1"/>
  <c r="L1648" i="11" s="1"/>
  <c r="L1649" i="11" s="1"/>
  <c r="L1650" i="11" s="1"/>
  <c r="L1651" i="11" s="1"/>
  <c r="L1652" i="11" s="1"/>
  <c r="L1653" i="11" s="1"/>
  <c r="L1654" i="11" s="1"/>
  <c r="L1655" i="11" s="1"/>
  <c r="L1656" i="11" s="1"/>
  <c r="L1657" i="11" s="1"/>
  <c r="L1658" i="11" s="1"/>
  <c r="L1659" i="11" s="1"/>
  <c r="L1660" i="11" s="1"/>
  <c r="L1661" i="11" s="1"/>
  <c r="L1662" i="11" s="1"/>
  <c r="L1663" i="11" s="1"/>
  <c r="L1664" i="11" s="1"/>
  <c r="L1665" i="11" s="1"/>
  <c r="L1666" i="11" s="1"/>
  <c r="L1667" i="11" s="1"/>
  <c r="L1668" i="11" s="1"/>
  <c r="L1669" i="11" s="1"/>
  <c r="L1670" i="11" s="1"/>
  <c r="L1671" i="11" s="1"/>
  <c r="L1672" i="11" s="1"/>
  <c r="L1673" i="11" s="1"/>
  <c r="L1674" i="11" s="1"/>
  <c r="L1675" i="11" s="1"/>
  <c r="L1676" i="11" s="1"/>
  <c r="L1677" i="11" s="1"/>
  <c r="L1678" i="11" s="1"/>
  <c r="L1679" i="11" s="1"/>
  <c r="L1680" i="11" s="1"/>
  <c r="L1681" i="11" s="1"/>
  <c r="L1682" i="11" s="1"/>
  <c r="L1683" i="11" s="1"/>
  <c r="L1684" i="11" s="1"/>
  <c r="L1685" i="11" s="1"/>
  <c r="L1686" i="11" s="1"/>
  <c r="L1687" i="11" s="1"/>
  <c r="L1688" i="11" s="1"/>
  <c r="L1689" i="11" s="1"/>
  <c r="L1690" i="11" s="1"/>
  <c r="L1691" i="11" s="1"/>
  <c r="L1692" i="11" s="1"/>
  <c r="L1693" i="11" s="1"/>
  <c r="L1694" i="11" s="1"/>
  <c r="L1695" i="11" s="1"/>
  <c r="L1696" i="11" s="1"/>
  <c r="L1697" i="11" s="1"/>
  <c r="L1698" i="11" s="1"/>
  <c r="L1699" i="11" s="1"/>
  <c r="L1700" i="11" s="1"/>
  <c r="L1701" i="11" s="1"/>
  <c r="L1702" i="11" s="1"/>
  <c r="L1703" i="11" s="1"/>
  <c r="L1704" i="11" s="1"/>
  <c r="L1705" i="11" s="1"/>
  <c r="L1706" i="11" s="1"/>
  <c r="L1707" i="11" s="1"/>
  <c r="L1708" i="11" s="1"/>
  <c r="L1709" i="11" s="1"/>
  <c r="L1710" i="11" s="1"/>
  <c r="L1711" i="11" s="1"/>
  <c r="L1712" i="11" s="1"/>
  <c r="L1713" i="11" s="1"/>
  <c r="L1714" i="11" s="1"/>
  <c r="L1715" i="11" s="1"/>
  <c r="L1716" i="11" s="1"/>
  <c r="L1717" i="11" s="1"/>
  <c r="L1718" i="11" s="1"/>
  <c r="L1719" i="11" s="1"/>
  <c r="L1720" i="11" s="1"/>
  <c r="L1721" i="11" s="1"/>
  <c r="L1722" i="11" s="1"/>
  <c r="L1723" i="11" s="1"/>
  <c r="L1724" i="11" s="1"/>
  <c r="L1725" i="11" s="1"/>
  <c r="L1726" i="11" s="1"/>
  <c r="L1727" i="11" s="1"/>
  <c r="L1728" i="11" s="1"/>
  <c r="L1729" i="11" s="1"/>
  <c r="L1730" i="11" s="1"/>
  <c r="L1731" i="11" s="1"/>
  <c r="L1732" i="11" s="1"/>
  <c r="L1733" i="11" s="1"/>
  <c r="L1734" i="11" s="1"/>
  <c r="L1735" i="11" s="1"/>
  <c r="L1736" i="11" s="1"/>
  <c r="L1737" i="11" s="1"/>
  <c r="L1738" i="11" s="1"/>
  <c r="L1739" i="11" s="1"/>
  <c r="L1740" i="11" s="1"/>
  <c r="L1741" i="11" s="1"/>
  <c r="L1742" i="11" s="1"/>
  <c r="L1743" i="11" s="1"/>
  <c r="L1744" i="11" s="1"/>
  <c r="L1745" i="11" s="1"/>
  <c r="L1746" i="11" s="1"/>
  <c r="L1747" i="11" s="1"/>
  <c r="L1748" i="11" s="1"/>
  <c r="L1749" i="11" s="1"/>
  <c r="L1750" i="11" s="1"/>
  <c r="L1751" i="11" s="1"/>
  <c r="L1752" i="11" s="1"/>
  <c r="L1753" i="11" s="1"/>
  <c r="L1754" i="11" s="1"/>
  <c r="L1755" i="11" s="1"/>
  <c r="L1756" i="11" s="1"/>
  <c r="L1757" i="11" s="1"/>
  <c r="L1758" i="11" s="1"/>
  <c r="L1759" i="11" s="1"/>
  <c r="L1760" i="11" s="1"/>
  <c r="L1761" i="11" s="1"/>
  <c r="L1762" i="11" s="1"/>
  <c r="L1763" i="11" s="1"/>
  <c r="L1764" i="11" s="1"/>
  <c r="L1765" i="11" s="1"/>
  <c r="L1766" i="11" s="1"/>
  <c r="L1767" i="11" s="1"/>
  <c r="L1768" i="11" s="1"/>
  <c r="L1769" i="11" s="1"/>
  <c r="L1770" i="11" s="1"/>
  <c r="L1771" i="11" s="1"/>
  <c r="L1772" i="11" s="1"/>
  <c r="L1773" i="11" s="1"/>
  <c r="L1774" i="11" s="1"/>
  <c r="L1775" i="11" s="1"/>
  <c r="L1776" i="11" s="1"/>
  <c r="L1777" i="11" s="1"/>
  <c r="L1778" i="11" s="1"/>
  <c r="L1779" i="11" s="1"/>
  <c r="L1780" i="11" s="1"/>
  <c r="L1781" i="11" s="1"/>
  <c r="L1782" i="11" s="1"/>
  <c r="L1783" i="11" s="1"/>
  <c r="L1784" i="11" s="1"/>
  <c r="L1785" i="11" s="1"/>
  <c r="L1786" i="11" s="1"/>
  <c r="L1787" i="11" s="1"/>
  <c r="L1788" i="11" s="1"/>
  <c r="L1789" i="11" s="1"/>
  <c r="L1790" i="11" s="1"/>
  <c r="L1791" i="11" s="1"/>
  <c r="L1792" i="11" s="1"/>
  <c r="L1793" i="11" s="1"/>
  <c r="L1794" i="11" s="1"/>
  <c r="L1795" i="11" s="1"/>
  <c r="L1796" i="11" s="1"/>
  <c r="L1797" i="11" s="1"/>
  <c r="L1798" i="11" s="1"/>
  <c r="L1799" i="11" s="1"/>
  <c r="L1800" i="11" s="1"/>
  <c r="L1801" i="11" s="1"/>
  <c r="L1802" i="11" s="1"/>
  <c r="L1803" i="11" s="1"/>
  <c r="L1804" i="11" s="1"/>
  <c r="L1805" i="11" s="1"/>
  <c r="L1806" i="11" s="1"/>
  <c r="L1807" i="11" s="1"/>
  <c r="L1808" i="11" s="1"/>
  <c r="L1809" i="11" s="1"/>
  <c r="L1810" i="11" s="1"/>
  <c r="L1811" i="11" s="1"/>
  <c r="L1812" i="11" s="1"/>
  <c r="L1813" i="11" s="1"/>
  <c r="L1814" i="11" s="1"/>
  <c r="L1815" i="11" s="1"/>
  <c r="L1816" i="11" s="1"/>
  <c r="L1817" i="11" s="1"/>
  <c r="L1818" i="11" s="1"/>
  <c r="L1819" i="11" s="1"/>
  <c r="L1820" i="11" s="1"/>
  <c r="L1821" i="11" s="1"/>
  <c r="L1822" i="11" s="1"/>
  <c r="L1823" i="11" s="1"/>
  <c r="L1824" i="11" s="1"/>
  <c r="L1825" i="11" s="1"/>
  <c r="L1826" i="11" s="1"/>
  <c r="L1827" i="11" s="1"/>
  <c r="L1828" i="11" s="1"/>
  <c r="L1829" i="11" s="1"/>
  <c r="L1830" i="11" s="1"/>
  <c r="L1831" i="11" s="1"/>
  <c r="L1832" i="11" s="1"/>
  <c r="L1833" i="11" s="1"/>
  <c r="L1834" i="11" s="1"/>
  <c r="L1835" i="11" s="1"/>
  <c r="L1836" i="11" s="1"/>
  <c r="L1837" i="11" s="1"/>
  <c r="L1838" i="11" s="1"/>
  <c r="L1839" i="11" s="1"/>
  <c r="L1840" i="11" s="1"/>
  <c r="L1841" i="11" s="1"/>
  <c r="L1842" i="11" s="1"/>
  <c r="L1843" i="11" s="1"/>
  <c r="L1844" i="11" s="1"/>
  <c r="L1845" i="11" s="1"/>
  <c r="L1846" i="11" s="1"/>
  <c r="L1847" i="11" s="1"/>
  <c r="L1848" i="11" s="1"/>
  <c r="L1849" i="11" s="1"/>
  <c r="L1850" i="11" s="1"/>
  <c r="L1851" i="11" s="1"/>
  <c r="L1852" i="11" s="1"/>
  <c r="L1853" i="11" s="1"/>
  <c r="L1854" i="11" s="1"/>
  <c r="L1855" i="11" s="1"/>
  <c r="L1856" i="11" s="1"/>
  <c r="L1857" i="11" s="1"/>
  <c r="L1858" i="11" s="1"/>
  <c r="L1859" i="11" s="1"/>
  <c r="L1860" i="11" s="1"/>
  <c r="L1861" i="11" s="1"/>
  <c r="L1862" i="11" s="1"/>
  <c r="L1863" i="11" s="1"/>
  <c r="L1864" i="11" s="1"/>
  <c r="L1865" i="11" s="1"/>
  <c r="L1866" i="11" s="1"/>
  <c r="L1867" i="11" s="1"/>
  <c r="L1868" i="11" s="1"/>
  <c r="L1869" i="11" s="1"/>
  <c r="L1870" i="11" s="1"/>
  <c r="L1871" i="11" s="1"/>
  <c r="L1872" i="11" s="1"/>
  <c r="L1873" i="11" s="1"/>
  <c r="L1874" i="11" s="1"/>
  <c r="L1875" i="11" s="1"/>
  <c r="L1876" i="11" s="1"/>
  <c r="L1877" i="11" s="1"/>
  <c r="L1878" i="11" s="1"/>
  <c r="L1879" i="11" s="1"/>
  <c r="L1880" i="11" s="1"/>
  <c r="L1881" i="11" s="1"/>
  <c r="L1882" i="11" s="1"/>
  <c r="L1883" i="11" s="1"/>
  <c r="L1884" i="11" s="1"/>
  <c r="L1885" i="11" s="1"/>
  <c r="L1886" i="11" s="1"/>
  <c r="L1887" i="11" s="1"/>
  <c r="L1888" i="11" s="1"/>
  <c r="L1889" i="11" s="1"/>
  <c r="L1890" i="11" s="1"/>
  <c r="L1891" i="11" s="1"/>
  <c r="L1892" i="11" s="1"/>
  <c r="L1893" i="11" s="1"/>
  <c r="L1894" i="11" s="1"/>
  <c r="L1895" i="11" s="1"/>
  <c r="L1896" i="11" s="1"/>
  <c r="L1897" i="11" s="1"/>
  <c r="L1898" i="11" s="1"/>
  <c r="L1899" i="11" s="1"/>
  <c r="L1900" i="11" s="1"/>
  <c r="L1901" i="11" s="1"/>
  <c r="L1902" i="11" s="1"/>
  <c r="L1903" i="11" s="1"/>
  <c r="L1904" i="11" s="1"/>
  <c r="L1905" i="11" s="1"/>
  <c r="L1906" i="11" s="1"/>
  <c r="L1907" i="11" s="1"/>
  <c r="L1908" i="11" s="1"/>
  <c r="L1909" i="11" s="1"/>
  <c r="L1910" i="11" s="1"/>
  <c r="L1911" i="11" s="1"/>
  <c r="L1912" i="11" s="1"/>
  <c r="L1913" i="11" s="1"/>
  <c r="L1914" i="11" s="1"/>
  <c r="L1915" i="11" s="1"/>
  <c r="L1916" i="11" s="1"/>
  <c r="L1917" i="11" s="1"/>
  <c r="L1918" i="11" s="1"/>
  <c r="L1919" i="11" s="1"/>
  <c r="L1920" i="11" s="1"/>
  <c r="L1921" i="11" s="1"/>
  <c r="L1922" i="11" s="1"/>
  <c r="L1923" i="11" s="1"/>
  <c r="L1924" i="11" s="1"/>
  <c r="L1925" i="11" s="1"/>
  <c r="L1926" i="11" s="1"/>
  <c r="L1927" i="11" s="1"/>
  <c r="L1928" i="11" s="1"/>
  <c r="L1929" i="11" s="1"/>
  <c r="L1930" i="11" s="1"/>
  <c r="L1931" i="11" s="1"/>
  <c r="L1932" i="11" s="1"/>
  <c r="L1933" i="11" s="1"/>
  <c r="L1934" i="11" s="1"/>
  <c r="L1935" i="11" s="1"/>
  <c r="L1936" i="11" s="1"/>
  <c r="L1937" i="11" s="1"/>
  <c r="L1938" i="11" s="1"/>
  <c r="L1939" i="11" s="1"/>
  <c r="L1940" i="11" s="1"/>
  <c r="L1941" i="11" s="1"/>
  <c r="L1942" i="11" s="1"/>
  <c r="L1943" i="11" s="1"/>
  <c r="L1944" i="11" s="1"/>
  <c r="L1945" i="11" s="1"/>
  <c r="L1946" i="11" s="1"/>
  <c r="L1947" i="11" s="1"/>
  <c r="L1948" i="11" s="1"/>
  <c r="L1949" i="11" s="1"/>
  <c r="L1950" i="11" s="1"/>
  <c r="L1951" i="11" s="1"/>
  <c r="L1952" i="11" s="1"/>
  <c r="L1953" i="11" s="1"/>
  <c r="L1954" i="11" s="1"/>
  <c r="L1955" i="11" s="1"/>
  <c r="L1956" i="11" s="1"/>
  <c r="L1957" i="11" s="1"/>
  <c r="L1958" i="11" s="1"/>
  <c r="L1959" i="11" s="1"/>
  <c r="L1960" i="11" s="1"/>
  <c r="L1961" i="11" s="1"/>
  <c r="L1962" i="11" s="1"/>
  <c r="L1963" i="11" s="1"/>
  <c r="L1964" i="11" s="1"/>
  <c r="L1965" i="11" s="1"/>
  <c r="L1966" i="11" s="1"/>
  <c r="L1967" i="11" s="1"/>
  <c r="L1968" i="11" s="1"/>
  <c r="L1969" i="11" s="1"/>
  <c r="L1970" i="11" s="1"/>
  <c r="L1971" i="11" s="1"/>
  <c r="L1972" i="11" s="1"/>
  <c r="L1973" i="11" s="1"/>
  <c r="L1974" i="11" s="1"/>
  <c r="L1975" i="11" s="1"/>
  <c r="L1976" i="11" s="1"/>
  <c r="L1977" i="11" s="1"/>
  <c r="L1978" i="11" s="1"/>
  <c r="L1979" i="11" s="1"/>
  <c r="L1980" i="11" s="1"/>
  <c r="L1981" i="11" s="1"/>
  <c r="L1982" i="11" s="1"/>
  <c r="L1983" i="11" s="1"/>
  <c r="L1984" i="11" s="1"/>
  <c r="L1985" i="11" s="1"/>
  <c r="L1986" i="11" s="1"/>
  <c r="L1987" i="11" s="1"/>
  <c r="L1988" i="11" s="1"/>
  <c r="L1989" i="11" s="1"/>
  <c r="L1990" i="11" s="1"/>
  <c r="L1991" i="11" s="1"/>
  <c r="L1992" i="11" s="1"/>
  <c r="L1993" i="11" s="1"/>
  <c r="L1994" i="11" s="1"/>
  <c r="L1995" i="11" s="1"/>
  <c r="L1996" i="11" s="1"/>
  <c r="L1997" i="11" s="1"/>
  <c r="L1998" i="11" s="1"/>
  <c r="L1999" i="11" s="1"/>
  <c r="L2000" i="11" s="1"/>
  <c r="L2001" i="11" s="1"/>
  <c r="L2002" i="11" s="1"/>
  <c r="L2003" i="11" s="1"/>
  <c r="L2004" i="11" s="1"/>
  <c r="L2005" i="11" s="1"/>
  <c r="L2006" i="11" s="1"/>
  <c r="L2007" i="11" s="1"/>
  <c r="L2008" i="11" s="1"/>
  <c r="L2009" i="11" s="1"/>
  <c r="L2010" i="11" s="1"/>
  <c r="L2011" i="11" s="1"/>
  <c r="L2012" i="11" s="1"/>
  <c r="L2013" i="11" s="1"/>
  <c r="L2014" i="11" s="1"/>
  <c r="L2015" i="11" s="1"/>
  <c r="L2016" i="11" s="1"/>
  <c r="L2017" i="11" s="1"/>
  <c r="L2018" i="11" s="1"/>
  <c r="L2019" i="11" s="1"/>
  <c r="L2020" i="11" s="1"/>
  <c r="L2021" i="11" s="1"/>
  <c r="L2022" i="11" s="1"/>
  <c r="L2023" i="11" s="1"/>
  <c r="L2024" i="11" s="1"/>
  <c r="L2025" i="11" s="1"/>
  <c r="L2026" i="11" s="1"/>
  <c r="L2027" i="11" s="1"/>
  <c r="L2028" i="11" s="1"/>
  <c r="L2029" i="11" s="1"/>
  <c r="L2030" i="11" s="1"/>
  <c r="L2031" i="11" s="1"/>
  <c r="L2032" i="11" s="1"/>
  <c r="L2033" i="11" s="1"/>
  <c r="L2034" i="11" s="1"/>
  <c r="L2035" i="11" s="1"/>
  <c r="L2036" i="11" s="1"/>
  <c r="L2037" i="11" s="1"/>
  <c r="L2038" i="11" s="1"/>
  <c r="L2039" i="11" s="1"/>
  <c r="L2040" i="11" s="1"/>
  <c r="L2041" i="11" s="1"/>
  <c r="L2042" i="11" s="1"/>
  <c r="L2043" i="11" s="1"/>
  <c r="L2044" i="11" s="1"/>
  <c r="L2045" i="11" s="1"/>
  <c r="L2046" i="11" s="1"/>
  <c r="L2047" i="11" s="1"/>
  <c r="L2048" i="11" s="1"/>
  <c r="L2049" i="11" s="1"/>
  <c r="L2050" i="11" s="1"/>
  <c r="L2051" i="11" s="1"/>
  <c r="L2052" i="11" s="1"/>
  <c r="L2053" i="11" s="1"/>
  <c r="L2054" i="11" s="1"/>
  <c r="L2055" i="11" s="1"/>
  <c r="L2056" i="11" s="1"/>
  <c r="L2057" i="11" s="1"/>
  <c r="L2058" i="11" s="1"/>
  <c r="L2059" i="11" s="1"/>
  <c r="L2060" i="11" s="1"/>
  <c r="L2061" i="11" s="1"/>
  <c r="L2062" i="11" s="1"/>
  <c r="L2063" i="11" s="1"/>
  <c r="L2064" i="11" s="1"/>
  <c r="L2065" i="11" s="1"/>
  <c r="L2066" i="11" s="1"/>
  <c r="L2067" i="11" s="1"/>
  <c r="L2068" i="11" s="1"/>
  <c r="L2069" i="11" s="1"/>
  <c r="L2070" i="11" s="1"/>
  <c r="L2071" i="11" s="1"/>
  <c r="L2072" i="11" s="1"/>
  <c r="L2073" i="11" s="1"/>
  <c r="L2074" i="11" s="1"/>
  <c r="L2075" i="11" s="1"/>
  <c r="L2076" i="11" s="1"/>
  <c r="L2077" i="11" s="1"/>
  <c r="L2078" i="11" s="1"/>
  <c r="L2079" i="11" s="1"/>
  <c r="L2080" i="11" s="1"/>
  <c r="L2081" i="11" s="1"/>
  <c r="L2082" i="11" s="1"/>
  <c r="L2083" i="11" s="1"/>
  <c r="L2084" i="11" s="1"/>
  <c r="L2085" i="11" s="1"/>
  <c r="L2086" i="11" s="1"/>
  <c r="L2087" i="11" s="1"/>
  <c r="L2088" i="11" s="1"/>
  <c r="L2089" i="11" s="1"/>
  <c r="L2090" i="11" s="1"/>
  <c r="L2091" i="11" s="1"/>
  <c r="L2092" i="11" s="1"/>
  <c r="L2093" i="11" s="1"/>
  <c r="L2094" i="11" s="1"/>
  <c r="L2095" i="11" s="1"/>
  <c r="L2096" i="11" s="1"/>
  <c r="L2097" i="11" s="1"/>
  <c r="L2098" i="11" s="1"/>
  <c r="L2099" i="11" s="1"/>
  <c r="L2100" i="11" s="1"/>
  <c r="L2101" i="11" s="1"/>
  <c r="L2102" i="11" s="1"/>
  <c r="L2103" i="11" s="1"/>
  <c r="L2104" i="11" s="1"/>
  <c r="L2105" i="11" s="1"/>
  <c r="L2106" i="11" s="1"/>
  <c r="L2107" i="11" s="1"/>
  <c r="L2108" i="11" s="1"/>
  <c r="L2109" i="11" s="1"/>
  <c r="L2110" i="11" s="1"/>
  <c r="L2111" i="11" s="1"/>
  <c r="L2112" i="11" s="1"/>
  <c r="L2113" i="11" s="1"/>
  <c r="L2114" i="11" s="1"/>
  <c r="L2115" i="11" s="1"/>
  <c r="L2116" i="11" s="1"/>
  <c r="L2117" i="11" s="1"/>
  <c r="L2118" i="11" s="1"/>
  <c r="L2119" i="11" s="1"/>
  <c r="L2120" i="11" s="1"/>
  <c r="L2121" i="11" s="1"/>
  <c r="L2122" i="11" s="1"/>
  <c r="L2123" i="11" s="1"/>
  <c r="L2124" i="11" s="1"/>
  <c r="L2125" i="11" s="1"/>
  <c r="L2126" i="11" s="1"/>
  <c r="L2127" i="11" s="1"/>
  <c r="L2128" i="11" s="1"/>
  <c r="L2129" i="11" s="1"/>
  <c r="L2130" i="11" s="1"/>
  <c r="L2131" i="11" s="1"/>
  <c r="L2132" i="11" s="1"/>
  <c r="L2133" i="11" s="1"/>
  <c r="L2134" i="11" s="1"/>
  <c r="L2135" i="11" s="1"/>
  <c r="L2136" i="11" s="1"/>
  <c r="L2137" i="11" s="1"/>
  <c r="L2138" i="11" s="1"/>
  <c r="L2139" i="11" s="1"/>
  <c r="L2140" i="11" s="1"/>
  <c r="L2141" i="11" s="1"/>
  <c r="L2142" i="11" s="1"/>
  <c r="L2143" i="11" s="1"/>
  <c r="L2144" i="11" s="1"/>
  <c r="L2145" i="11" s="1"/>
  <c r="L2146" i="11" s="1"/>
  <c r="L2147" i="11" s="1"/>
  <c r="L2148" i="11" s="1"/>
  <c r="L2149" i="11" s="1"/>
  <c r="L2150" i="11" s="1"/>
  <c r="L2151" i="11" s="1"/>
  <c r="L2152" i="11" s="1"/>
  <c r="L2153" i="11" s="1"/>
  <c r="L2154" i="11" s="1"/>
  <c r="L2155" i="11" s="1"/>
  <c r="L2156" i="11" s="1"/>
  <c r="L2157" i="11" s="1"/>
  <c r="L2158" i="11" s="1"/>
  <c r="L2159" i="11" s="1"/>
  <c r="L2160" i="11" s="1"/>
  <c r="L2161" i="11" s="1"/>
  <c r="L2162" i="11" s="1"/>
  <c r="L2163" i="11" s="1"/>
  <c r="L2164" i="11" s="1"/>
  <c r="L2165" i="11" s="1"/>
  <c r="L2166" i="11" s="1"/>
  <c r="L2167" i="11" s="1"/>
  <c r="L2168" i="11" s="1"/>
  <c r="L2169" i="11" s="1"/>
  <c r="L2170" i="11" s="1"/>
  <c r="L2171" i="11" s="1"/>
  <c r="L2172" i="11" s="1"/>
  <c r="L2173" i="11" s="1"/>
  <c r="L2174" i="11" s="1"/>
  <c r="L2175" i="11" s="1"/>
  <c r="L2176" i="11" s="1"/>
  <c r="L2177" i="11" s="1"/>
  <c r="L2178" i="11" s="1"/>
  <c r="L2179" i="11" s="1"/>
  <c r="L2180" i="11" s="1"/>
  <c r="L2181" i="11" s="1"/>
  <c r="L2182" i="11" s="1"/>
  <c r="L2183" i="11" s="1"/>
  <c r="L2184" i="11" s="1"/>
  <c r="L2185" i="11" s="1"/>
  <c r="L2186" i="11" s="1"/>
  <c r="L2187" i="11" s="1"/>
  <c r="L2188" i="11" s="1"/>
  <c r="L2189" i="11" s="1"/>
  <c r="L2190" i="11" s="1"/>
  <c r="L2191" i="11" s="1"/>
  <c r="L2192" i="11" s="1"/>
  <c r="L2193" i="11" s="1"/>
  <c r="L2194" i="11" s="1"/>
  <c r="L2195" i="11" s="1"/>
  <c r="L2196" i="11" s="1"/>
  <c r="L2197" i="11" s="1"/>
  <c r="L2198" i="11" s="1"/>
  <c r="L2199" i="11" s="1"/>
  <c r="L2200" i="11" s="1"/>
  <c r="L2201" i="11" s="1"/>
  <c r="L2202" i="11" s="1"/>
  <c r="L2203" i="11" s="1"/>
  <c r="L2204" i="11" s="1"/>
  <c r="L2205" i="11" s="1"/>
  <c r="L2206" i="11" s="1"/>
  <c r="L2207" i="11" s="1"/>
  <c r="L2208" i="11" s="1"/>
  <c r="L2209" i="11" s="1"/>
  <c r="L2210" i="11" s="1"/>
  <c r="L2211" i="11" s="1"/>
  <c r="L2212" i="11" s="1"/>
  <c r="L2213" i="11" s="1"/>
  <c r="L2214" i="11" s="1"/>
  <c r="L2215" i="11" s="1"/>
  <c r="L2216" i="11" s="1"/>
  <c r="L2217" i="11" s="1"/>
  <c r="L2218" i="11" s="1"/>
  <c r="L2219" i="11" s="1"/>
  <c r="L2220" i="11" s="1"/>
  <c r="L2221" i="11" s="1"/>
  <c r="L2222" i="11" s="1"/>
  <c r="L2223" i="11" s="1"/>
  <c r="L2224" i="11" s="1"/>
  <c r="L2225" i="11" s="1"/>
  <c r="L2226" i="11" s="1"/>
  <c r="L2227" i="11" s="1"/>
  <c r="L2228" i="11" s="1"/>
  <c r="L2229" i="11" s="1"/>
  <c r="L2230" i="11" s="1"/>
  <c r="L2231" i="11" s="1"/>
  <c r="L2232" i="11" s="1"/>
  <c r="L2233" i="11" s="1"/>
  <c r="L2234" i="11" s="1"/>
  <c r="L2235" i="11" s="1"/>
  <c r="L2236" i="11" s="1"/>
  <c r="L2237" i="11" s="1"/>
  <c r="L2238" i="11" s="1"/>
  <c r="L2239" i="11" s="1"/>
  <c r="L2240" i="11" s="1"/>
  <c r="L2241" i="11" s="1"/>
  <c r="L2242" i="11" s="1"/>
  <c r="L2243" i="11" s="1"/>
  <c r="L2244" i="11" s="1"/>
  <c r="L2245" i="11" s="1"/>
  <c r="L2246" i="11" s="1"/>
  <c r="L2247" i="11" s="1"/>
  <c r="L2248" i="11" s="1"/>
  <c r="L2249" i="11" s="1"/>
  <c r="L2250" i="11" s="1"/>
  <c r="L2251" i="11" s="1"/>
  <c r="L2252" i="11" s="1"/>
  <c r="L2253" i="11" s="1"/>
  <c r="L2254" i="11" s="1"/>
  <c r="L2255" i="11" s="1"/>
  <c r="L2256" i="11" s="1"/>
  <c r="L2257" i="11" s="1"/>
  <c r="L2258" i="11" s="1"/>
  <c r="L2259" i="11" s="1"/>
  <c r="L2260" i="11" s="1"/>
  <c r="L2261" i="11" s="1"/>
  <c r="L2262" i="11" s="1"/>
  <c r="L2263" i="11" s="1"/>
  <c r="L2264" i="11" s="1"/>
  <c r="L2265" i="11" s="1"/>
  <c r="L2266" i="11" s="1"/>
  <c r="L2267" i="11" s="1"/>
  <c r="L2268" i="11" s="1"/>
  <c r="L2269" i="11" s="1"/>
  <c r="L2270" i="11" s="1"/>
  <c r="L2271" i="11" s="1"/>
  <c r="L2272" i="11" s="1"/>
  <c r="L2273" i="11" s="1"/>
  <c r="L2274" i="11" s="1"/>
  <c r="L2275" i="11" s="1"/>
  <c r="L2276" i="11" s="1"/>
  <c r="L2277" i="11" s="1"/>
  <c r="L2278" i="11" s="1"/>
  <c r="L2279" i="11" s="1"/>
  <c r="L2280" i="11" s="1"/>
  <c r="L2281" i="11" s="1"/>
  <c r="L2282" i="11" s="1"/>
  <c r="L2283" i="11" s="1"/>
  <c r="L2284" i="11" s="1"/>
  <c r="L2285" i="11" s="1"/>
  <c r="L2286" i="11" s="1"/>
  <c r="L2287" i="11" s="1"/>
  <c r="L2288" i="11" s="1"/>
  <c r="L2289" i="11" s="1"/>
  <c r="L2290" i="11" s="1"/>
  <c r="L2291" i="11" s="1"/>
  <c r="L2292" i="11" s="1"/>
  <c r="L2293" i="11" s="1"/>
  <c r="L2294" i="11" s="1"/>
  <c r="L2295" i="11" s="1"/>
  <c r="L2296" i="11" s="1"/>
  <c r="L2297" i="11" s="1"/>
  <c r="L2298" i="11" s="1"/>
  <c r="L2299" i="11" s="1"/>
  <c r="L2300" i="11" s="1"/>
  <c r="L2301" i="11" s="1"/>
  <c r="L2302" i="11" s="1"/>
  <c r="L2303" i="11" s="1"/>
  <c r="L2304" i="11" s="1"/>
  <c r="L2305" i="11" s="1"/>
  <c r="L2306" i="11" s="1"/>
  <c r="L2307" i="11" s="1"/>
  <c r="L2308" i="11" s="1"/>
  <c r="L2309" i="11" s="1"/>
  <c r="L2310" i="11" s="1"/>
  <c r="L2311" i="11" s="1"/>
  <c r="L2312" i="11" s="1"/>
  <c r="L2313" i="11" s="1"/>
  <c r="L2314" i="11" s="1"/>
  <c r="L2315" i="11" s="1"/>
  <c r="L2316" i="11" s="1"/>
  <c r="L2317" i="11" s="1"/>
  <c r="L2318" i="11" s="1"/>
  <c r="L2319" i="11" s="1"/>
  <c r="L2320" i="11" s="1"/>
  <c r="L2321" i="11" s="1"/>
  <c r="L2322" i="11" s="1"/>
  <c r="L2323" i="11" s="1"/>
  <c r="L2324" i="11" s="1"/>
  <c r="L2325" i="11" s="1"/>
  <c r="L2326" i="11" s="1"/>
  <c r="L2327" i="11" s="1"/>
  <c r="L2328" i="11" s="1"/>
  <c r="L2329" i="11" s="1"/>
  <c r="L2330" i="11" s="1"/>
  <c r="L2331" i="11" s="1"/>
  <c r="L2332" i="11" s="1"/>
  <c r="L2333" i="11" s="1"/>
  <c r="L2334" i="11" s="1"/>
  <c r="L2335" i="11" s="1"/>
  <c r="L2336" i="11" s="1"/>
  <c r="L2337" i="11" s="1"/>
  <c r="L2338" i="11" s="1"/>
  <c r="L2339" i="11" s="1"/>
  <c r="L2340" i="11" s="1"/>
  <c r="L2341" i="11" s="1"/>
  <c r="L2342" i="11" s="1"/>
  <c r="L2343" i="11" s="1"/>
  <c r="L2344" i="11" s="1"/>
  <c r="L2345" i="11" s="1"/>
  <c r="L2346" i="11" s="1"/>
  <c r="L2347" i="11" s="1"/>
  <c r="L2348" i="11" s="1"/>
  <c r="L2349" i="11" s="1"/>
  <c r="L2350" i="11" s="1"/>
  <c r="L2351" i="11" s="1"/>
  <c r="L2352" i="11" s="1"/>
  <c r="L2353" i="11" s="1"/>
  <c r="L2354" i="11" s="1"/>
  <c r="L2355" i="11" s="1"/>
  <c r="L2356" i="11" s="1"/>
  <c r="L2357" i="11" s="1"/>
  <c r="L2358" i="11" s="1"/>
  <c r="L2359" i="11" s="1"/>
  <c r="L2360" i="11" s="1"/>
  <c r="L2361" i="11" s="1"/>
  <c r="L2362" i="11" s="1"/>
  <c r="L2363" i="11" s="1"/>
  <c r="L2364" i="11" s="1"/>
  <c r="L2365" i="11" s="1"/>
  <c r="L2366" i="11" s="1"/>
  <c r="L2367" i="11" s="1"/>
  <c r="L2368" i="11" s="1"/>
  <c r="L2369" i="11" s="1"/>
  <c r="L2370" i="11" s="1"/>
  <c r="L2371" i="11" s="1"/>
  <c r="L2372" i="11" s="1"/>
  <c r="L2373" i="11" s="1"/>
  <c r="L2374" i="11" s="1"/>
  <c r="L2375" i="11" s="1"/>
  <c r="L2376" i="11" s="1"/>
  <c r="L2377" i="11" s="1"/>
  <c r="L2378" i="11" s="1"/>
  <c r="L2379" i="11" s="1"/>
  <c r="L2380" i="11" s="1"/>
  <c r="L2381" i="11" s="1"/>
  <c r="L2382" i="11" s="1"/>
  <c r="L2383" i="11" s="1"/>
  <c r="L2384" i="11" s="1"/>
  <c r="L2385" i="11" s="1"/>
  <c r="L2386" i="11" s="1"/>
  <c r="L2387" i="11" s="1"/>
  <c r="L2388" i="11" s="1"/>
  <c r="L2389" i="11" s="1"/>
  <c r="L2390" i="11" s="1"/>
  <c r="L2391" i="11" s="1"/>
  <c r="L2392" i="11" s="1"/>
  <c r="L2393" i="11" s="1"/>
  <c r="L2394" i="11" s="1"/>
  <c r="L2395" i="11" s="1"/>
  <c r="L2396" i="11" s="1"/>
  <c r="L2397" i="11" s="1"/>
  <c r="L2398" i="11" s="1"/>
  <c r="L2399" i="11" s="1"/>
  <c r="L2400" i="11" s="1"/>
  <c r="L2401" i="11" s="1"/>
  <c r="L2402" i="11" s="1"/>
  <c r="L2403" i="11" s="1"/>
  <c r="L2404" i="11" s="1"/>
  <c r="L2405" i="11" s="1"/>
  <c r="L2406" i="11" s="1"/>
  <c r="L2407" i="11" s="1"/>
  <c r="L2408" i="11" s="1"/>
  <c r="L2409" i="11" s="1"/>
  <c r="L2410" i="11" s="1"/>
  <c r="L2411" i="11" s="1"/>
  <c r="L2412" i="11" s="1"/>
  <c r="L2413" i="11" s="1"/>
  <c r="L2414" i="11" s="1"/>
  <c r="L2415" i="11" s="1"/>
  <c r="L2416" i="11" s="1"/>
  <c r="L2417" i="11" s="1"/>
  <c r="L2418" i="11" s="1"/>
  <c r="L2419" i="11" s="1"/>
  <c r="L2420" i="11" s="1"/>
  <c r="L2421" i="11" s="1"/>
  <c r="L2422" i="11" s="1"/>
  <c r="L2423" i="11" s="1"/>
  <c r="L2424" i="11" s="1"/>
  <c r="L2425" i="11" s="1"/>
  <c r="L2426" i="11" s="1"/>
  <c r="L2427" i="11" s="1"/>
  <c r="L2428" i="11" s="1"/>
  <c r="L2429" i="11" s="1"/>
  <c r="L2430" i="11" s="1"/>
  <c r="L2431" i="11" s="1"/>
  <c r="L2432" i="11" s="1"/>
  <c r="L2433" i="11" s="1"/>
  <c r="L2434" i="11" s="1"/>
  <c r="L2435" i="11" s="1"/>
  <c r="L2436" i="11" s="1"/>
  <c r="L2437" i="11" s="1"/>
  <c r="L2438" i="11" s="1"/>
  <c r="L2439" i="11" s="1"/>
  <c r="L2440" i="11" s="1"/>
  <c r="L2441" i="11" s="1"/>
  <c r="L2442" i="11" s="1"/>
  <c r="L2443" i="11" s="1"/>
  <c r="L2444" i="11" s="1"/>
  <c r="L2445" i="11" s="1"/>
  <c r="L2446" i="11" s="1"/>
  <c r="L2447" i="11" s="1"/>
  <c r="L2448" i="11" s="1"/>
  <c r="L2449" i="11" s="1"/>
  <c r="L2450" i="11" s="1"/>
  <c r="L2451" i="11" s="1"/>
  <c r="L2452" i="11" s="1"/>
  <c r="L2453" i="11" s="1"/>
  <c r="L2454" i="11" s="1"/>
  <c r="L2455" i="11" s="1"/>
  <c r="L2456" i="11" s="1"/>
  <c r="L2457" i="11" s="1"/>
  <c r="L2458" i="11" s="1"/>
  <c r="L2459" i="11" s="1"/>
  <c r="L2460" i="11" s="1"/>
  <c r="L2461" i="11" s="1"/>
  <c r="L2462" i="11" s="1"/>
  <c r="L2463" i="11" s="1"/>
  <c r="L2464" i="11" s="1"/>
  <c r="L2465" i="11" s="1"/>
  <c r="L2466" i="11" s="1"/>
  <c r="L2467" i="11" s="1"/>
  <c r="L2468" i="11" s="1"/>
  <c r="L2469" i="11" s="1"/>
  <c r="L2470" i="11" s="1"/>
  <c r="L2471" i="11" s="1"/>
  <c r="L2472" i="11" s="1"/>
  <c r="L2473" i="11" s="1"/>
  <c r="L2474" i="11" s="1"/>
  <c r="L2475" i="11" s="1"/>
  <c r="L2476" i="11" s="1"/>
  <c r="L2477" i="11" s="1"/>
  <c r="L2478" i="11" s="1"/>
  <c r="L2479" i="11" s="1"/>
  <c r="L2480" i="11" s="1"/>
  <c r="J2481" i="11"/>
  <c r="K2481" i="11"/>
  <c r="N5" i="11"/>
  <c r="N6" i="11" l="1"/>
  <c r="N7" i="11" l="1"/>
  <c r="N8" i="11" l="1"/>
  <c r="N9" i="11" l="1"/>
  <c r="N10" i="11" l="1"/>
  <c r="N11" i="11" l="1"/>
  <c r="N12" i="11" l="1"/>
  <c r="N13" i="11" l="1"/>
  <c r="N14" i="11" l="1"/>
  <c r="N15" i="11" l="1"/>
  <c r="N16" i="11" l="1"/>
  <c r="N17" i="11" l="1"/>
  <c r="N18" i="11" l="1"/>
  <c r="N19" i="11" l="1"/>
  <c r="N20" i="11" l="1"/>
  <c r="N21" i="11" l="1"/>
  <c r="N22" i="11" l="1"/>
  <c r="N23" i="11" l="1"/>
  <c r="N24" i="11" l="1"/>
  <c r="N25" i="11" l="1"/>
  <c r="N26" i="11" l="1"/>
  <c r="N27" i="11" l="1"/>
  <c r="N28" i="11" l="1"/>
  <c r="N29" i="11" l="1"/>
  <c r="N30" i="11" l="1"/>
  <c r="N31" i="11" l="1"/>
  <c r="N32" i="11" l="1"/>
  <c r="N33" i="11" l="1"/>
  <c r="N34" i="11" l="1"/>
  <c r="N35" i="11" l="1"/>
  <c r="N36" i="11" l="1"/>
  <c r="N37" i="11" l="1"/>
  <c r="N38" i="11" l="1"/>
  <c r="N39" i="11" l="1"/>
  <c r="N40" i="11" l="1"/>
  <c r="N41" i="11" l="1"/>
  <c r="N42" i="11" l="1"/>
  <c r="N43" i="11" l="1"/>
  <c r="N44" i="11" l="1"/>
  <c r="N45" i="11" l="1"/>
  <c r="N46" i="11" l="1"/>
  <c r="N47" i="11" l="1"/>
  <c r="N48" i="11" l="1"/>
  <c r="N49" i="11" l="1"/>
  <c r="N50" i="11" l="1"/>
  <c r="N51" i="11" l="1"/>
  <c r="N52" i="11" l="1"/>
  <c r="N53" i="11" l="1"/>
  <c r="N54" i="11" l="1"/>
  <c r="N55" i="11" l="1"/>
  <c r="N56" i="11" l="1"/>
  <c r="N57" i="11" l="1"/>
  <c r="N58" i="11" l="1"/>
  <c r="N59" i="11" l="1"/>
  <c r="N60" i="11" l="1"/>
  <c r="N61" i="11" l="1"/>
  <c r="N62" i="11" l="1"/>
  <c r="N63" i="11" l="1"/>
  <c r="N64" i="11" l="1"/>
  <c r="N65" i="11" l="1"/>
  <c r="N66" i="11" l="1"/>
  <c r="N67" i="11" l="1"/>
  <c r="N68" i="11" l="1"/>
  <c r="N69" i="11" l="1"/>
  <c r="N70" i="11" l="1"/>
  <c r="N71" i="11" l="1"/>
  <c r="N72" i="11" l="1"/>
  <c r="N73" i="11" l="1"/>
  <c r="N74" i="11" l="1"/>
  <c r="N75" i="11" l="1"/>
  <c r="N76" i="11" l="1"/>
  <c r="N77" i="11" l="1"/>
  <c r="N78" i="11" l="1"/>
  <c r="N79" i="11" l="1"/>
  <c r="N80" i="11" l="1"/>
  <c r="N81" i="11" l="1"/>
  <c r="N82" i="11" l="1"/>
  <c r="N83" i="11" l="1"/>
  <c r="N84" i="11" l="1"/>
  <c r="N85" i="11" l="1"/>
  <c r="N86" i="11" l="1"/>
  <c r="N87" i="11" l="1"/>
  <c r="N88" i="11" l="1"/>
  <c r="N89" i="11" l="1"/>
  <c r="N90" i="11" l="1"/>
  <c r="N91" i="11" l="1"/>
  <c r="N92" i="11" l="1"/>
  <c r="N93" i="11" l="1"/>
  <c r="N94" i="11" l="1"/>
  <c r="N95" i="11" l="1"/>
  <c r="N96" i="11" l="1"/>
  <c r="N97" i="11" l="1"/>
  <c r="N98" i="11" l="1"/>
  <c r="N99" i="11" l="1"/>
  <c r="N100" i="11" l="1"/>
  <c r="N101" i="11" l="1"/>
  <c r="N102" i="11" l="1"/>
  <c r="N103" i="11" l="1"/>
  <c r="N104" i="11" l="1"/>
  <c r="N105" i="11" l="1"/>
  <c r="N106" i="11" l="1"/>
  <c r="N107" i="11" l="1"/>
  <c r="N108" i="11" l="1"/>
  <c r="N109" i="11" l="1"/>
  <c r="N110" i="11" l="1"/>
  <c r="N111" i="11" l="1"/>
  <c r="N112" i="11" l="1"/>
  <c r="N113" i="11" l="1"/>
  <c r="N114" i="11" l="1"/>
  <c r="N115" i="11" l="1"/>
  <c r="N116" i="11" l="1"/>
  <c r="N117" i="11" l="1"/>
  <c r="N118" i="11" l="1"/>
  <c r="N119" i="11" l="1"/>
  <c r="N120" i="11" l="1"/>
  <c r="N121" i="11" l="1"/>
  <c r="N122" i="11" l="1"/>
  <c r="N123" i="11" l="1"/>
  <c r="N124" i="11" l="1"/>
  <c r="N125" i="11" l="1"/>
  <c r="N126" i="11" l="1"/>
  <c r="N127" i="11" l="1"/>
  <c r="N128" i="11" l="1"/>
  <c r="N129" i="11" l="1"/>
  <c r="N130" i="11" l="1"/>
  <c r="N131" i="11" l="1"/>
  <c r="N132" i="11" l="1"/>
  <c r="N133" i="11" l="1"/>
  <c r="N134" i="11" l="1"/>
  <c r="N135" i="11" l="1"/>
  <c r="N136" i="11" l="1"/>
  <c r="N137" i="11" l="1"/>
  <c r="N138" i="11" l="1"/>
  <c r="N139" i="11" l="1"/>
  <c r="N140" i="11" l="1"/>
  <c r="N141" i="11" l="1"/>
  <c r="N142" i="11" l="1"/>
  <c r="N143" i="11" l="1"/>
  <c r="N144" i="11" l="1"/>
  <c r="N145" i="11" l="1"/>
  <c r="N146" i="11" l="1"/>
  <c r="N147" i="11" l="1"/>
  <c r="N148" i="11" l="1"/>
  <c r="N149" i="11" l="1"/>
  <c r="N150" i="11" l="1"/>
  <c r="N151" i="11" l="1"/>
  <c r="N152" i="11" l="1"/>
  <c r="N153" i="11" l="1"/>
  <c r="N154" i="11" l="1"/>
  <c r="N155" i="11" l="1"/>
  <c r="N156" i="11" l="1"/>
  <c r="N157" i="11" l="1"/>
  <c r="N158" i="11" l="1"/>
  <c r="N159" i="11" l="1"/>
  <c r="N160" i="11" l="1"/>
  <c r="N161" i="11" l="1"/>
  <c r="N162" i="11" l="1"/>
  <c r="N163" i="11" l="1"/>
  <c r="N164" i="11" l="1"/>
  <c r="N165" i="11" l="1"/>
  <c r="N166" i="11" l="1"/>
  <c r="N167" i="11" l="1"/>
  <c r="N168" i="11" l="1"/>
  <c r="N169" i="11" l="1"/>
  <c r="N170" i="11" l="1"/>
  <c r="N171" i="11" l="1"/>
  <c r="N172" i="11" l="1"/>
  <c r="N173" i="11" l="1"/>
  <c r="N174" i="11" l="1"/>
  <c r="N175" i="11" l="1"/>
  <c r="N176" i="11" l="1"/>
  <c r="N177" i="11" l="1"/>
  <c r="N178" i="11" l="1"/>
  <c r="N179" i="11" l="1"/>
  <c r="N180" i="11" l="1"/>
  <c r="N181" i="11" l="1"/>
  <c r="N182" i="11" l="1"/>
  <c r="N183" i="11" l="1"/>
  <c r="N184" i="11" l="1"/>
  <c r="N185" i="11" l="1"/>
  <c r="N186" i="11" l="1"/>
  <c r="N187" i="11" l="1"/>
  <c r="N188" i="11" l="1"/>
  <c r="N189" i="11" l="1"/>
  <c r="N190" i="11" l="1"/>
  <c r="N191" i="11" l="1"/>
  <c r="N192" i="11" l="1"/>
  <c r="N193" i="11" l="1"/>
  <c r="N194" i="11" l="1"/>
  <c r="N195" i="11" l="1"/>
  <c r="N196" i="11" l="1"/>
  <c r="N197" i="11" l="1"/>
  <c r="N198" i="11" l="1"/>
  <c r="N199" i="11" l="1"/>
  <c r="N200" i="11" l="1"/>
  <c r="N201" i="11" l="1"/>
  <c r="N202" i="11" l="1"/>
  <c r="N203" i="11" l="1"/>
  <c r="N204" i="11" l="1"/>
  <c r="N205" i="11" l="1"/>
  <c r="N206" i="11" l="1"/>
  <c r="N207" i="11" l="1"/>
  <c r="N208" i="11" l="1"/>
  <c r="N209" i="11" l="1"/>
  <c r="N210" i="11" l="1"/>
  <c r="N211" i="11" l="1"/>
  <c r="N212" i="11" l="1"/>
  <c r="N213" i="11" l="1"/>
  <c r="N214" i="11" l="1"/>
  <c r="N215" i="11" l="1"/>
  <c r="N216" i="11" l="1"/>
  <c r="N217" i="11" l="1"/>
  <c r="N218" i="11" l="1"/>
  <c r="N219" i="11" l="1"/>
  <c r="N220" i="11" l="1"/>
  <c r="N221" i="11" l="1"/>
  <c r="N222" i="11" l="1"/>
  <c r="N223" i="11" l="1"/>
  <c r="N224" i="11" l="1"/>
  <c r="N225" i="11" l="1"/>
  <c r="N226" i="11" l="1"/>
  <c r="N227" i="11" l="1"/>
  <c r="N228" i="11" l="1"/>
  <c r="N229" i="11" l="1"/>
  <c r="N230" i="11" l="1"/>
  <c r="N231" i="11" l="1"/>
  <c r="N232" i="11" l="1"/>
  <c r="N233" i="11" l="1"/>
  <c r="N234" i="11" l="1"/>
  <c r="N235" i="11" l="1"/>
  <c r="N236" i="11" l="1"/>
  <c r="N237" i="11" l="1"/>
  <c r="N238" i="11" l="1"/>
  <c r="N239" i="11" l="1"/>
  <c r="N240" i="11" l="1"/>
  <c r="N241" i="11" l="1"/>
  <c r="N242" i="11" l="1"/>
  <c r="N243" i="11" l="1"/>
  <c r="N244" i="11" l="1"/>
  <c r="N245" i="11" l="1"/>
  <c r="N246" i="11" l="1"/>
  <c r="N247" i="11" l="1"/>
  <c r="N248" i="11" l="1"/>
  <c r="N249" i="11" l="1"/>
  <c r="N250" i="11" l="1"/>
  <c r="N251" i="11" l="1"/>
  <c r="N252" i="11" l="1"/>
  <c r="N253" i="11" l="1"/>
  <c r="N254" i="11" l="1"/>
  <c r="N255" i="11" l="1"/>
  <c r="N256" i="11" l="1"/>
  <c r="N257" i="11" l="1"/>
  <c r="N258" i="11" l="1"/>
  <c r="N259" i="11" l="1"/>
  <c r="N260" i="11" l="1"/>
  <c r="N261" i="11" l="1"/>
  <c r="N262" i="11" l="1"/>
  <c r="N263" i="11" l="1"/>
  <c r="N264" i="11" l="1"/>
  <c r="N265" i="11" l="1"/>
  <c r="N266" i="11" l="1"/>
  <c r="N267" i="11" l="1"/>
  <c r="N268" i="11" l="1"/>
  <c r="N269" i="11" l="1"/>
  <c r="N270" i="11" l="1"/>
  <c r="N271" i="11" l="1"/>
  <c r="N272" i="11" l="1"/>
  <c r="N273" i="11" l="1"/>
  <c r="N274" i="11" l="1"/>
  <c r="N275" i="11" l="1"/>
  <c r="N276" i="11" l="1"/>
  <c r="N277" i="11" l="1"/>
  <c r="N278" i="11" l="1"/>
  <c r="N279" i="11" l="1"/>
  <c r="N280" i="11" l="1"/>
  <c r="N281" i="11" l="1"/>
  <c r="N282" i="11" l="1"/>
  <c r="N283" i="11" l="1"/>
  <c r="N284" i="11" l="1"/>
  <c r="N285" i="11" l="1"/>
  <c r="N286" i="11" l="1"/>
  <c r="N287" i="11" l="1"/>
  <c r="N288" i="11" l="1"/>
  <c r="N289" i="11" l="1"/>
  <c r="N290" i="11" l="1"/>
  <c r="N291" i="11" l="1"/>
  <c r="N292" i="11" l="1"/>
  <c r="N293" i="11" l="1"/>
  <c r="N294" i="11" l="1"/>
  <c r="N295" i="11" l="1"/>
  <c r="N296" i="11" l="1"/>
  <c r="N297" i="11" l="1"/>
  <c r="N298" i="11" l="1"/>
  <c r="N299" i="11" l="1"/>
  <c r="N300" i="11" l="1"/>
  <c r="N301" i="11" l="1"/>
  <c r="N302" i="11" l="1"/>
  <c r="N303" i="11" l="1"/>
  <c r="N304" i="11" l="1"/>
  <c r="N305" i="11" l="1"/>
  <c r="N306" i="11" l="1"/>
  <c r="N307" i="11" l="1"/>
  <c r="N308" i="11" l="1"/>
  <c r="N309" i="11" l="1"/>
  <c r="N310" i="11" l="1"/>
  <c r="N311" i="11" l="1"/>
  <c r="N312" i="11" l="1"/>
  <c r="N313" i="11" l="1"/>
  <c r="N314" i="11" l="1"/>
  <c r="N315" i="11" l="1"/>
  <c r="N316" i="11" l="1"/>
  <c r="N317" i="11" l="1"/>
  <c r="N318" i="11" l="1"/>
  <c r="N319" i="11" l="1"/>
  <c r="N320" i="11" l="1"/>
  <c r="N321" i="11" l="1"/>
  <c r="N322" i="11" l="1"/>
  <c r="N323" i="11" l="1"/>
  <c r="N324" i="11" l="1"/>
  <c r="N325" i="11" l="1"/>
  <c r="N326" i="11" l="1"/>
  <c r="N327" i="11" l="1"/>
  <c r="N328" i="11" l="1"/>
  <c r="N329" i="11" l="1"/>
  <c r="N330" i="11" l="1"/>
  <c r="N331" i="11" l="1"/>
  <c r="N332" i="11" l="1"/>
  <c r="N333" i="11" l="1"/>
  <c r="N334" i="11" l="1"/>
  <c r="N335" i="11" l="1"/>
  <c r="N336" i="11" l="1"/>
  <c r="N337" i="11" l="1"/>
  <c r="N338" i="11" l="1"/>
  <c r="N339" i="11" l="1"/>
  <c r="N340" i="11" l="1"/>
  <c r="N341" i="11" l="1"/>
  <c r="N342" i="11" l="1"/>
  <c r="N343" i="11" l="1"/>
  <c r="N344" i="11" l="1"/>
  <c r="N345" i="11" l="1"/>
  <c r="N346" i="11" l="1"/>
  <c r="N347" i="11" l="1"/>
  <c r="N348" i="11" l="1"/>
  <c r="N349" i="11" l="1"/>
  <c r="N350" i="11" l="1"/>
  <c r="N351" i="11" l="1"/>
  <c r="N352" i="11" l="1"/>
  <c r="N353" i="11" l="1"/>
  <c r="N354" i="11" l="1"/>
  <c r="N355" i="11" l="1"/>
  <c r="N356" i="11" l="1"/>
  <c r="N357" i="11" l="1"/>
  <c r="N358" i="11" l="1"/>
  <c r="N359" i="11" l="1"/>
  <c r="N360" i="11" l="1"/>
  <c r="N361" i="11" l="1"/>
  <c r="N362" i="11" l="1"/>
  <c r="N363" i="11" l="1"/>
  <c r="N364" i="11" l="1"/>
  <c r="N365" i="11" l="1"/>
  <c r="N366" i="11" l="1"/>
  <c r="N367" i="11" l="1"/>
  <c r="N368" i="11" l="1"/>
  <c r="N369" i="11" l="1"/>
  <c r="N370" i="11" l="1"/>
  <c r="N371" i="11" l="1"/>
  <c r="N372" i="11" l="1"/>
  <c r="N373" i="11" l="1"/>
  <c r="N374" i="11" l="1"/>
  <c r="N375" i="11" l="1"/>
  <c r="N376" i="11" l="1"/>
  <c r="N377" i="11" l="1"/>
  <c r="N378" i="11" l="1"/>
  <c r="N379" i="11" l="1"/>
  <c r="N380" i="11" l="1"/>
  <c r="N381" i="11" l="1"/>
  <c r="N382" i="11" l="1"/>
  <c r="N383" i="11" l="1"/>
  <c r="N384" i="11" l="1"/>
  <c r="N385" i="11" l="1"/>
  <c r="N386" i="11" l="1"/>
  <c r="N387" i="11" l="1"/>
  <c r="N388" i="11" l="1"/>
  <c r="N389" i="11" l="1"/>
  <c r="N390" i="11" l="1"/>
  <c r="N391" i="11" l="1"/>
  <c r="N392" i="11" l="1"/>
  <c r="N393" i="11" l="1"/>
  <c r="N394" i="11" l="1"/>
  <c r="N395" i="11" l="1"/>
  <c r="N396" i="11" l="1"/>
  <c r="N397" i="11" l="1"/>
  <c r="N398" i="11" l="1"/>
  <c r="N399" i="11" l="1"/>
  <c r="N400" i="11" l="1"/>
  <c r="N401" i="11" l="1"/>
  <c r="N402" i="11" l="1"/>
  <c r="N403" i="11" l="1"/>
  <c r="N404" i="11" l="1"/>
  <c r="N405" i="11" l="1"/>
  <c r="N406" i="11" l="1"/>
  <c r="N407" i="11" l="1"/>
  <c r="N408" i="11" l="1"/>
  <c r="N409" i="11" l="1"/>
  <c r="N410" i="11" l="1"/>
  <c r="N411" i="11" l="1"/>
  <c r="N412" i="11" l="1"/>
  <c r="N413" i="11" l="1"/>
  <c r="N414" i="11" l="1"/>
  <c r="N415" i="11" l="1"/>
  <c r="N416" i="11" l="1"/>
  <c r="N417" i="11" l="1"/>
  <c r="N418" i="11" l="1"/>
  <c r="N419" i="11" l="1"/>
  <c r="N420" i="11" l="1"/>
  <c r="N421" i="11" l="1"/>
  <c r="N422" i="11" l="1"/>
  <c r="N423" i="11" l="1"/>
  <c r="N424" i="11" l="1"/>
  <c r="N425" i="11" l="1"/>
  <c r="N426" i="11" l="1"/>
  <c r="N427" i="11" l="1"/>
  <c r="N428" i="11" l="1"/>
  <c r="N429" i="11" l="1"/>
  <c r="N430" i="11" l="1"/>
  <c r="N431" i="11" l="1"/>
  <c r="N432" i="11" l="1"/>
  <c r="N433" i="11" l="1"/>
  <c r="N434" i="11" l="1"/>
  <c r="N435" i="11" l="1"/>
  <c r="N436" i="11" l="1"/>
  <c r="N437" i="11" l="1"/>
  <c r="N438" i="11" l="1"/>
  <c r="N439" i="11" l="1"/>
  <c r="N440" i="11" l="1"/>
  <c r="N441" i="11" l="1"/>
  <c r="N442" i="11" l="1"/>
  <c r="N443" i="11" l="1"/>
  <c r="N444" i="11" l="1"/>
  <c r="N445" i="11" l="1"/>
  <c r="N446" i="11" l="1"/>
  <c r="N447" i="11" l="1"/>
  <c r="N448" i="11" l="1"/>
  <c r="N449" i="11" l="1"/>
  <c r="N450" i="11" l="1"/>
  <c r="N451" i="11" l="1"/>
  <c r="N452" i="11" l="1"/>
  <c r="N453" i="11" l="1"/>
  <c r="N454" i="11" l="1"/>
  <c r="N455" i="11" l="1"/>
  <c r="N456" i="11" l="1"/>
  <c r="N457" i="11" l="1"/>
  <c r="N458" i="11" l="1"/>
  <c r="N459" i="11" l="1"/>
  <c r="N460" i="11" l="1"/>
  <c r="N461" i="11" l="1"/>
  <c r="N462" i="11" l="1"/>
  <c r="N463" i="11" l="1"/>
  <c r="N464" i="11" l="1"/>
  <c r="N465" i="11" l="1"/>
  <c r="N466" i="11" l="1"/>
  <c r="N467" i="11" l="1"/>
  <c r="N468" i="11" l="1"/>
  <c r="N469" i="11" l="1"/>
  <c r="N470" i="11" l="1"/>
  <c r="N471" i="11" l="1"/>
  <c r="N472" i="11" l="1"/>
  <c r="N473" i="11" l="1"/>
  <c r="N474" i="11" l="1"/>
  <c r="N475" i="11" l="1"/>
  <c r="N476" i="11" l="1"/>
  <c r="N477" i="11" l="1"/>
  <c r="N478" i="11" l="1"/>
  <c r="N479" i="11" l="1"/>
  <c r="N480" i="11" l="1"/>
  <c r="N481" i="11" l="1"/>
  <c r="N482" i="11" l="1"/>
  <c r="N483" i="11" l="1"/>
  <c r="N484" i="11" l="1"/>
  <c r="N485" i="11" l="1"/>
  <c r="N486" i="11" l="1"/>
  <c r="N487" i="11" l="1"/>
  <c r="N488" i="11" l="1"/>
  <c r="N489" i="11" l="1"/>
  <c r="N490" i="11" l="1"/>
  <c r="N491" i="11" l="1"/>
  <c r="N492" i="11" l="1"/>
  <c r="N493" i="11" l="1"/>
  <c r="N494" i="11" l="1"/>
  <c r="N495" i="11" l="1"/>
  <c r="N496" i="11" l="1"/>
  <c r="N497" i="11" l="1"/>
  <c r="N498" i="11" l="1"/>
  <c r="N499" i="11" l="1"/>
  <c r="N500" i="11" l="1"/>
  <c r="N501" i="11" l="1"/>
  <c r="N502" i="11" l="1"/>
  <c r="N503" i="11" l="1"/>
  <c r="N504" i="11" l="1"/>
  <c r="N505" i="11" l="1"/>
  <c r="N506" i="11" l="1"/>
  <c r="N507" i="11" l="1"/>
  <c r="N508" i="11" l="1"/>
  <c r="N509" i="11" l="1"/>
  <c r="N510" i="11" l="1"/>
  <c r="N511" i="11" l="1"/>
  <c r="N512" i="11" l="1"/>
  <c r="N513" i="11" l="1"/>
  <c r="N514" i="11" l="1"/>
  <c r="N515" i="11" l="1"/>
  <c r="N516" i="11" l="1"/>
  <c r="N517" i="11" l="1"/>
  <c r="N518" i="11" l="1"/>
  <c r="N519" i="11" l="1"/>
  <c r="N520" i="11" l="1"/>
  <c r="N521" i="11" l="1"/>
  <c r="N522" i="11" l="1"/>
  <c r="N523" i="11" l="1"/>
  <c r="N524" i="11" l="1"/>
  <c r="N525" i="11" l="1"/>
  <c r="N526" i="11" l="1"/>
  <c r="N527" i="11" l="1"/>
  <c r="N528" i="11" l="1"/>
  <c r="N529" i="11" l="1"/>
  <c r="N530" i="11" l="1"/>
  <c r="N531" i="11" l="1"/>
  <c r="N532" i="11" l="1"/>
  <c r="N533" i="11" l="1"/>
  <c r="N534" i="11" l="1"/>
  <c r="N535" i="11" l="1"/>
  <c r="N536" i="11" l="1"/>
  <c r="N537" i="11" l="1"/>
  <c r="N538" i="11" l="1"/>
  <c r="N539" i="11" l="1"/>
  <c r="N540" i="11" l="1"/>
  <c r="N541" i="11" l="1"/>
  <c r="N542" i="11" l="1"/>
  <c r="N543" i="11" l="1"/>
  <c r="N544" i="11" l="1"/>
  <c r="N545" i="11" l="1"/>
  <c r="N546" i="11" l="1"/>
  <c r="N547" i="11" l="1"/>
  <c r="N548" i="11" l="1"/>
  <c r="N549" i="11" l="1"/>
  <c r="N550" i="11" l="1"/>
  <c r="N551" i="11" l="1"/>
  <c r="N552" i="11" l="1"/>
  <c r="N553" i="11" l="1"/>
  <c r="N554" i="11" l="1"/>
  <c r="N555" i="11" l="1"/>
  <c r="N556" i="11" l="1"/>
  <c r="N557" i="11" l="1"/>
  <c r="N558" i="11" l="1"/>
  <c r="N559" i="11" l="1"/>
  <c r="N560" i="11" l="1"/>
  <c r="N561" i="11" l="1"/>
  <c r="N562" i="11" l="1"/>
  <c r="N563" i="11" l="1"/>
  <c r="N564" i="11" l="1"/>
  <c r="N565" i="11" l="1"/>
  <c r="N566" i="11" l="1"/>
  <c r="N567" i="11" l="1"/>
  <c r="N568" i="11" l="1"/>
  <c r="N569" i="11" l="1"/>
  <c r="N570" i="11" l="1"/>
  <c r="N571" i="11" l="1"/>
  <c r="N572" i="11" l="1"/>
  <c r="N573" i="11" l="1"/>
  <c r="N574" i="11" l="1"/>
  <c r="N575" i="11" l="1"/>
  <c r="N576" i="11" l="1"/>
  <c r="N577" i="11" l="1"/>
  <c r="N578" i="11" l="1"/>
  <c r="N579" i="11" l="1"/>
  <c r="N580" i="11" l="1"/>
  <c r="N581" i="11" l="1"/>
  <c r="N582" i="11" l="1"/>
  <c r="N583" i="11" l="1"/>
  <c r="N584" i="11" l="1"/>
  <c r="N585" i="11" l="1"/>
  <c r="N586" i="11" l="1"/>
  <c r="N587" i="11" l="1"/>
  <c r="N588" i="11" l="1"/>
  <c r="N589" i="11" l="1"/>
  <c r="N590" i="11" l="1"/>
  <c r="N591" i="11" l="1"/>
  <c r="N592" i="11" l="1"/>
  <c r="N593" i="11" l="1"/>
  <c r="N594" i="11" l="1"/>
  <c r="N595" i="11" l="1"/>
  <c r="N596" i="11" l="1"/>
  <c r="N597" i="11" l="1"/>
  <c r="N598" i="11" l="1"/>
  <c r="N599" i="11" l="1"/>
  <c r="N600" i="11" l="1"/>
  <c r="N601" i="11" l="1"/>
  <c r="N602" i="11" l="1"/>
  <c r="N603" i="11" l="1"/>
  <c r="N604" i="11" l="1"/>
  <c r="N605" i="11" l="1"/>
  <c r="N606" i="11" l="1"/>
  <c r="N607" i="11" l="1"/>
  <c r="N608" i="11" l="1"/>
  <c r="N609" i="11" l="1"/>
  <c r="N610" i="11" l="1"/>
  <c r="N611" i="11" l="1"/>
  <c r="N612" i="11" l="1"/>
  <c r="N613" i="11" l="1"/>
  <c r="N614" i="11" l="1"/>
  <c r="N615" i="11" l="1"/>
  <c r="N616" i="11" l="1"/>
  <c r="N617" i="11" l="1"/>
  <c r="N618" i="11" l="1"/>
  <c r="N619" i="11" l="1"/>
  <c r="N620" i="11" l="1"/>
  <c r="N621" i="11" l="1"/>
  <c r="N622" i="11" l="1"/>
  <c r="N623" i="11" l="1"/>
  <c r="N624" i="11" l="1"/>
  <c r="N625" i="11" l="1"/>
  <c r="N626" i="11" l="1"/>
  <c r="N627" i="11" l="1"/>
  <c r="N628" i="11" l="1"/>
  <c r="N629" i="11" l="1"/>
  <c r="N630" i="11" l="1"/>
  <c r="N631" i="11" l="1"/>
  <c r="N632" i="11" l="1"/>
  <c r="N633" i="11" l="1"/>
  <c r="N634" i="11" l="1"/>
  <c r="N635" i="11" l="1"/>
  <c r="N636" i="11" l="1"/>
  <c r="N637" i="11" l="1"/>
  <c r="N638" i="11" l="1"/>
  <c r="N639" i="11" l="1"/>
  <c r="N640" i="11" l="1"/>
  <c r="N641" i="11" l="1"/>
  <c r="N642" i="11" l="1"/>
  <c r="N643" i="11" l="1"/>
  <c r="N644" i="11" l="1"/>
  <c r="N645" i="11" l="1"/>
  <c r="N646" i="11" l="1"/>
  <c r="N647" i="11" l="1"/>
  <c r="N648" i="11" l="1"/>
  <c r="N649" i="11" l="1"/>
  <c r="N650" i="11" l="1"/>
  <c r="N651" i="11" l="1"/>
  <c r="N652" i="11" l="1"/>
  <c r="N653" i="11" l="1"/>
  <c r="N654" i="11" l="1"/>
  <c r="N655" i="11" l="1"/>
  <c r="N656" i="11" l="1"/>
  <c r="N657" i="11" l="1"/>
  <c r="N658" i="11" l="1"/>
  <c r="N659" i="11" l="1"/>
  <c r="N660" i="11" l="1"/>
  <c r="N661" i="11" l="1"/>
  <c r="N662" i="11" l="1"/>
  <c r="N663" i="11" l="1"/>
  <c r="N664" i="11" l="1"/>
  <c r="N665" i="11" l="1"/>
  <c r="N666" i="11" l="1"/>
  <c r="N667" i="11" l="1"/>
  <c r="N668" i="11" l="1"/>
  <c r="N669" i="11" l="1"/>
  <c r="N670" i="11" l="1"/>
  <c r="N671" i="11" l="1"/>
  <c r="N672" i="11" l="1"/>
  <c r="N673" i="11" l="1"/>
  <c r="N674" i="11" l="1"/>
  <c r="N675" i="11" l="1"/>
  <c r="N676" i="11" l="1"/>
  <c r="N677" i="11" l="1"/>
  <c r="N678" i="11" l="1"/>
  <c r="N679" i="11" l="1"/>
  <c r="N680" i="11" l="1"/>
  <c r="N681" i="11" l="1"/>
  <c r="N682" i="11" l="1"/>
  <c r="N683" i="11" l="1"/>
  <c r="N684" i="11" l="1"/>
  <c r="N685" i="11" l="1"/>
  <c r="N686" i="11" l="1"/>
  <c r="N687" i="11" l="1"/>
  <c r="N688" i="11" l="1"/>
  <c r="N689" i="11" l="1"/>
  <c r="N690" i="11" l="1"/>
  <c r="N691" i="11" l="1"/>
  <c r="N692" i="11" l="1"/>
  <c r="N693" i="11" l="1"/>
  <c r="N694" i="11" l="1"/>
  <c r="N695" i="11" l="1"/>
  <c r="N696" i="11" l="1"/>
  <c r="N697" i="11" l="1"/>
  <c r="N698" i="11" l="1"/>
  <c r="N699" i="11" l="1"/>
  <c r="N700" i="11" l="1"/>
  <c r="N701" i="11" l="1"/>
  <c r="N702" i="11" l="1"/>
  <c r="N703" i="11" l="1"/>
  <c r="N704" i="11" l="1"/>
  <c r="N705" i="11" l="1"/>
  <c r="N706" i="11" l="1"/>
  <c r="N707" i="11" l="1"/>
  <c r="N708" i="11" l="1"/>
  <c r="N709" i="11" l="1"/>
  <c r="N710" i="11" l="1"/>
  <c r="N711" i="11" l="1"/>
  <c r="N712" i="11" l="1"/>
  <c r="N713" i="11" l="1"/>
  <c r="N714" i="11" l="1"/>
  <c r="N715" i="11" l="1"/>
  <c r="N716" i="11" l="1"/>
  <c r="N717" i="11" l="1"/>
  <c r="N718" i="11" l="1"/>
  <c r="N719" i="11" l="1"/>
  <c r="N720" i="11" l="1"/>
  <c r="N721" i="11" l="1"/>
  <c r="N722" i="11" l="1"/>
  <c r="N723" i="11" l="1"/>
  <c r="N724" i="11" l="1"/>
  <c r="N725" i="11" l="1"/>
  <c r="N726" i="11" l="1"/>
  <c r="N727" i="11" l="1"/>
  <c r="N728" i="11" l="1"/>
  <c r="N729" i="11" l="1"/>
  <c r="N730" i="11" l="1"/>
  <c r="N731" i="11" l="1"/>
  <c r="N732" i="11" l="1"/>
  <c r="N733" i="11" l="1"/>
  <c r="N734" i="11" l="1"/>
  <c r="N735" i="11" l="1"/>
  <c r="N736" i="11" l="1"/>
  <c r="N737" i="11" l="1"/>
  <c r="N738" i="11" l="1"/>
  <c r="N739" i="11" l="1"/>
  <c r="N740" i="11" l="1"/>
  <c r="N741" i="11" l="1"/>
  <c r="N742" i="11" l="1"/>
  <c r="N743" i="11" l="1"/>
  <c r="N744" i="11" l="1"/>
  <c r="N745" i="11" l="1"/>
  <c r="N746" i="11" l="1"/>
  <c r="N747" i="11" l="1"/>
  <c r="N748" i="11" l="1"/>
  <c r="N749" i="11" l="1"/>
  <c r="N750" i="11" l="1"/>
  <c r="N751" i="11" l="1"/>
  <c r="N752" i="11" l="1"/>
  <c r="N753" i="11" l="1"/>
  <c r="N754" i="11" l="1"/>
  <c r="N755" i="11" l="1"/>
  <c r="N756" i="11" l="1"/>
  <c r="N757" i="11" l="1"/>
  <c r="N758" i="11" l="1"/>
  <c r="N759" i="11" l="1"/>
  <c r="N760" i="11" l="1"/>
  <c r="N761" i="11" l="1"/>
  <c r="N762" i="11" l="1"/>
  <c r="N763" i="11" l="1"/>
  <c r="N764" i="11" l="1"/>
  <c r="N765" i="11" l="1"/>
  <c r="N766" i="11" l="1"/>
  <c r="N767" i="11" l="1"/>
  <c r="N768" i="11" l="1"/>
  <c r="N769" i="11" l="1"/>
  <c r="N770" i="11" l="1"/>
  <c r="N771" i="11" l="1"/>
  <c r="N772" i="11" l="1"/>
  <c r="N773" i="11" l="1"/>
  <c r="N774" i="11" l="1"/>
  <c r="N775" i="11" l="1"/>
  <c r="N776" i="11" l="1"/>
  <c r="N777" i="11" l="1"/>
  <c r="N778" i="11" l="1"/>
  <c r="N779" i="11" l="1"/>
  <c r="N780" i="11" l="1"/>
  <c r="N781" i="11" l="1"/>
  <c r="N782" i="11" l="1"/>
  <c r="N783" i="11" l="1"/>
  <c r="N784" i="11" l="1"/>
  <c r="N785" i="11" l="1"/>
  <c r="N786" i="11" l="1"/>
  <c r="N787" i="11" l="1"/>
  <c r="N788" i="11" l="1"/>
  <c r="N789" i="11" l="1"/>
  <c r="N790" i="11" l="1"/>
  <c r="N791" i="11" l="1"/>
  <c r="N792" i="11" l="1"/>
  <c r="N793" i="11" l="1"/>
  <c r="N794" i="11" l="1"/>
  <c r="N795" i="11" l="1"/>
  <c r="N796" i="11" l="1"/>
  <c r="N797" i="11" l="1"/>
  <c r="N798" i="11" l="1"/>
  <c r="N799" i="11" l="1"/>
  <c r="N800" i="11" l="1"/>
  <c r="N801" i="11" l="1"/>
  <c r="N802" i="11" l="1"/>
  <c r="N803" i="11" l="1"/>
  <c r="N804" i="11" l="1"/>
  <c r="N805" i="11" l="1"/>
  <c r="N806" i="11" l="1"/>
  <c r="N807" i="11" l="1"/>
  <c r="N808" i="11" l="1"/>
  <c r="N809" i="11" l="1"/>
  <c r="N810" i="11" l="1"/>
  <c r="N811" i="11" l="1"/>
  <c r="N812" i="11" l="1"/>
  <c r="N813" i="11" l="1"/>
  <c r="N814" i="11" l="1"/>
  <c r="N815" i="11" l="1"/>
  <c r="N816" i="11" l="1"/>
  <c r="N817" i="11" l="1"/>
  <c r="N818" i="11" l="1"/>
  <c r="N819" i="11" l="1"/>
  <c r="N820" i="11" l="1"/>
  <c r="N821" i="11" l="1"/>
  <c r="N822" i="11" l="1"/>
  <c r="N823" i="11" l="1"/>
  <c r="N824" i="11" l="1"/>
  <c r="N825" i="11" l="1"/>
  <c r="N826" i="11" l="1"/>
  <c r="N827" i="11" l="1"/>
  <c r="N828" i="11" l="1"/>
  <c r="N829" i="11" l="1"/>
  <c r="N830" i="11" l="1"/>
  <c r="N831" i="11" l="1"/>
  <c r="N832" i="11" l="1"/>
  <c r="N833" i="11" l="1"/>
  <c r="N834" i="11" l="1"/>
  <c r="N835" i="11" l="1"/>
  <c r="N836" i="11" l="1"/>
  <c r="N837" i="11" l="1"/>
  <c r="N838" i="11" l="1"/>
  <c r="N839" i="11" l="1"/>
  <c r="N840" i="11" l="1"/>
  <c r="N841" i="11" l="1"/>
  <c r="N842" i="11" l="1"/>
  <c r="N843" i="11" l="1"/>
  <c r="N844" i="11" l="1"/>
  <c r="N845" i="11" l="1"/>
  <c r="N846" i="11" l="1"/>
  <c r="N847" i="11" l="1"/>
  <c r="N848" i="11" l="1"/>
  <c r="N849" i="11" l="1"/>
  <c r="N850" i="11" l="1"/>
  <c r="N851" i="11" l="1"/>
  <c r="N852" i="11" l="1"/>
  <c r="N853" i="11" l="1"/>
  <c r="N854" i="11" l="1"/>
  <c r="N855" i="11" l="1"/>
  <c r="N856" i="11" l="1"/>
  <c r="N857" i="11" l="1"/>
  <c r="N858" i="11" l="1"/>
  <c r="N859" i="11" l="1"/>
  <c r="N860" i="11" l="1"/>
  <c r="N861" i="11" l="1"/>
  <c r="N862" i="11" l="1"/>
  <c r="N863" i="11" l="1"/>
  <c r="N864" i="11" l="1"/>
  <c r="N865" i="11" l="1"/>
  <c r="N866" i="11" l="1"/>
  <c r="N867" i="11" l="1"/>
  <c r="N868" i="11" l="1"/>
  <c r="N869" i="11" l="1"/>
  <c r="N870" i="11" l="1"/>
  <c r="N871" i="11" l="1"/>
  <c r="N872" i="11" l="1"/>
  <c r="N873" i="11" l="1"/>
  <c r="N874" i="11" l="1"/>
  <c r="N875" i="11" l="1"/>
  <c r="N876" i="11" l="1"/>
  <c r="N877" i="11" l="1"/>
  <c r="N878" i="11" l="1"/>
  <c r="N879" i="11" l="1"/>
  <c r="N880" i="11" l="1"/>
  <c r="N881" i="11" l="1"/>
  <c r="N882" i="11" l="1"/>
  <c r="N883" i="11" l="1"/>
  <c r="N884" i="11" l="1"/>
  <c r="N885" i="11" l="1"/>
  <c r="N886" i="11" l="1"/>
  <c r="N887" i="11" l="1"/>
  <c r="N888" i="11" l="1"/>
  <c r="N889" i="11" l="1"/>
  <c r="N890" i="11" l="1"/>
  <c r="N891" i="11" l="1"/>
  <c r="N892" i="11" l="1"/>
  <c r="N893" i="11" l="1"/>
  <c r="N894" i="11" l="1"/>
  <c r="N895" i="11" l="1"/>
  <c r="N896" i="11" l="1"/>
  <c r="N897" i="11" l="1"/>
  <c r="N898" i="11" l="1"/>
  <c r="N899" i="11" l="1"/>
  <c r="N900" i="11" l="1"/>
  <c r="N901" i="11" l="1"/>
  <c r="N902" i="11" l="1"/>
  <c r="N903" i="11" l="1"/>
  <c r="N904" i="11" l="1"/>
  <c r="N905" i="11" l="1"/>
  <c r="N906" i="11" l="1"/>
  <c r="N907" i="11" l="1"/>
  <c r="N908" i="11" l="1"/>
  <c r="N909" i="11" l="1"/>
  <c r="N910" i="11" l="1"/>
  <c r="N911" i="11" l="1"/>
  <c r="N912" i="11" l="1"/>
  <c r="N913" i="11" l="1"/>
  <c r="N914" i="11" l="1"/>
  <c r="N915" i="11" l="1"/>
  <c r="N916" i="11" l="1"/>
  <c r="N917" i="11" l="1"/>
  <c r="N918" i="11" l="1"/>
  <c r="N919" i="11" l="1"/>
  <c r="N920" i="11" l="1"/>
  <c r="N921" i="11" l="1"/>
  <c r="N922" i="11" l="1"/>
  <c r="N923" i="11" l="1"/>
  <c r="N924" i="11" l="1"/>
  <c r="N925" i="11" l="1"/>
  <c r="N926" i="11" l="1"/>
  <c r="N927" i="11" l="1"/>
  <c r="N928" i="11" l="1"/>
  <c r="N929" i="11" l="1"/>
  <c r="N930" i="11" l="1"/>
  <c r="N931" i="11" l="1"/>
  <c r="N932" i="11" l="1"/>
  <c r="N933" i="11" l="1"/>
  <c r="N934" i="11" l="1"/>
  <c r="N935" i="11" l="1"/>
  <c r="N936" i="11" l="1"/>
  <c r="N937" i="11" l="1"/>
  <c r="N938" i="11" l="1"/>
  <c r="N939" i="11" l="1"/>
  <c r="N940" i="11" l="1"/>
  <c r="N941" i="11" l="1"/>
  <c r="N942" i="11" l="1"/>
  <c r="N943" i="11" l="1"/>
  <c r="N944" i="11" l="1"/>
  <c r="N945" i="11" l="1"/>
  <c r="N946" i="11" l="1"/>
  <c r="N947" i="11" l="1"/>
  <c r="N948" i="11" l="1"/>
  <c r="N949" i="11" l="1"/>
  <c r="N950" i="11" l="1"/>
  <c r="N951" i="11" l="1"/>
  <c r="N952" i="11" l="1"/>
  <c r="N953" i="11" l="1"/>
  <c r="N954" i="11" l="1"/>
  <c r="N955" i="11" l="1"/>
  <c r="N956" i="11" l="1"/>
  <c r="N957" i="11" l="1"/>
  <c r="N958" i="11" l="1"/>
  <c r="N959" i="11" l="1"/>
  <c r="N960" i="11" l="1"/>
  <c r="N961" i="11" l="1"/>
  <c r="N962" i="11" l="1"/>
  <c r="N963" i="11" l="1"/>
  <c r="N964" i="11" l="1"/>
  <c r="N965" i="11" l="1"/>
  <c r="N966" i="11" l="1"/>
  <c r="N967" i="11" l="1"/>
  <c r="N968" i="11" l="1"/>
  <c r="N969" i="11" l="1"/>
  <c r="N970" i="11" l="1"/>
  <c r="N971" i="11" l="1"/>
  <c r="N972" i="11" l="1"/>
  <c r="N973" i="11" l="1"/>
  <c r="N974" i="11" l="1"/>
  <c r="N975" i="11" l="1"/>
  <c r="N976" i="11" l="1"/>
  <c r="N977" i="11" l="1"/>
  <c r="N978" i="11" l="1"/>
  <c r="N979" i="11" l="1"/>
  <c r="N980" i="11" l="1"/>
  <c r="N981" i="11" l="1"/>
  <c r="N982" i="11" l="1"/>
  <c r="N983" i="11" l="1"/>
  <c r="N984" i="11" l="1"/>
  <c r="N985" i="11" l="1"/>
  <c r="N986" i="11" l="1"/>
  <c r="N987" i="11" l="1"/>
  <c r="N988" i="11" l="1"/>
  <c r="N989" i="11" l="1"/>
  <c r="N990" i="11" l="1"/>
  <c r="N991" i="11" l="1"/>
  <c r="N992" i="11" l="1"/>
  <c r="N993" i="11" l="1"/>
  <c r="N994" i="11" l="1"/>
  <c r="N995" i="11" l="1"/>
  <c r="N996" i="11" l="1"/>
  <c r="N997" i="11" l="1"/>
  <c r="N998" i="11" l="1"/>
  <c r="N999" i="11" l="1"/>
  <c r="N1000" i="11" l="1"/>
  <c r="N1001" i="11" l="1"/>
  <c r="N1002" i="11" l="1"/>
  <c r="N1003" i="11" l="1"/>
  <c r="N1004" i="11" l="1"/>
  <c r="N1005" i="11" l="1"/>
  <c r="N1006" i="11" l="1"/>
  <c r="N1007" i="11" l="1"/>
  <c r="N1008" i="11" l="1"/>
  <c r="N1009" i="11" l="1"/>
  <c r="N1010" i="11" l="1"/>
  <c r="N1011" i="11" l="1"/>
  <c r="N1012" i="11" l="1"/>
  <c r="N1013" i="11" l="1"/>
  <c r="N1014" i="11" l="1"/>
  <c r="N1015" i="11" l="1"/>
  <c r="N1016" i="11" l="1"/>
  <c r="N1017" i="11" l="1"/>
  <c r="N1018" i="11" l="1"/>
  <c r="N1019" i="11" l="1"/>
  <c r="N1020" i="11" l="1"/>
  <c r="N1021" i="11" l="1"/>
  <c r="N1022" i="11" l="1"/>
  <c r="N1023" i="11" l="1"/>
  <c r="N1024" i="11" l="1"/>
  <c r="N1025" i="11" l="1"/>
  <c r="N1026" i="11" l="1"/>
  <c r="N1027" i="11" l="1"/>
  <c r="N1028" i="11" l="1"/>
  <c r="N1029" i="11" l="1"/>
  <c r="N1030" i="11" l="1"/>
  <c r="N1031" i="11" l="1"/>
  <c r="N1032" i="11" l="1"/>
  <c r="N1033" i="11" l="1"/>
  <c r="N1034" i="11" l="1"/>
  <c r="N1035" i="11" l="1"/>
  <c r="N1036" i="11" l="1"/>
  <c r="N1037" i="11" l="1"/>
  <c r="N1038" i="11" l="1"/>
  <c r="N1039" i="11" l="1"/>
  <c r="N1040" i="11" l="1"/>
  <c r="N1041" i="11" l="1"/>
  <c r="N1042" i="11" l="1"/>
  <c r="N1043" i="11" l="1"/>
  <c r="N1044" i="11" l="1"/>
  <c r="N1045" i="11" l="1"/>
  <c r="N1046" i="11" l="1"/>
  <c r="N1047" i="11" l="1"/>
  <c r="N1048" i="11" l="1"/>
  <c r="N1049" i="11" l="1"/>
  <c r="N1050" i="11" l="1"/>
  <c r="N1051" i="11" l="1"/>
  <c r="N1052" i="11" l="1"/>
  <c r="N1053" i="11" l="1"/>
  <c r="N1054" i="11" l="1"/>
  <c r="N1055" i="11" l="1"/>
  <c r="N1056" i="11" l="1"/>
  <c r="N1057" i="11" l="1"/>
  <c r="N1058" i="11" l="1"/>
  <c r="N1059" i="11" l="1"/>
  <c r="N1060" i="11" l="1"/>
  <c r="N1061" i="11" l="1"/>
  <c r="N1062" i="11" l="1"/>
  <c r="N1063" i="11" l="1"/>
  <c r="N1064" i="11" l="1"/>
  <c r="N1065" i="11" l="1"/>
  <c r="N1066" i="11" l="1"/>
  <c r="N1067" i="11" l="1"/>
  <c r="N1068" i="11" l="1"/>
  <c r="N1069" i="11" l="1"/>
  <c r="N1070" i="11" l="1"/>
  <c r="N1071" i="11" l="1"/>
  <c r="N1072" i="11" l="1"/>
  <c r="N1073" i="11" l="1"/>
  <c r="N1074" i="11" l="1"/>
  <c r="N1075" i="11" l="1"/>
  <c r="N1076" i="11" l="1"/>
  <c r="N1077" i="11" l="1"/>
  <c r="N1078" i="11" l="1"/>
  <c r="N1079" i="11" l="1"/>
  <c r="N1080" i="11" l="1"/>
  <c r="N1081" i="11" l="1"/>
  <c r="N1082" i="11" l="1"/>
  <c r="N1083" i="11" l="1"/>
  <c r="N1084" i="11" l="1"/>
  <c r="N1085" i="11" l="1"/>
  <c r="N1086" i="11" l="1"/>
  <c r="N1087" i="11" l="1"/>
  <c r="N1088" i="11" l="1"/>
  <c r="N1089" i="11" l="1"/>
  <c r="N1090" i="11" l="1"/>
  <c r="N1091" i="11" l="1"/>
  <c r="N1092" i="11" l="1"/>
  <c r="N1093" i="11" l="1"/>
  <c r="N1094" i="11" l="1"/>
  <c r="N1095" i="11" l="1"/>
  <c r="N1096" i="11" l="1"/>
  <c r="N1097" i="11" l="1"/>
  <c r="N1098" i="11" l="1"/>
  <c r="N1099" i="11" l="1"/>
  <c r="N1100" i="11" l="1"/>
  <c r="N1101" i="11" l="1"/>
  <c r="N1102" i="11" l="1"/>
  <c r="N1103" i="11" l="1"/>
  <c r="N1104" i="11" l="1"/>
  <c r="N1105" i="11" l="1"/>
  <c r="N1106" i="11" l="1"/>
  <c r="N1107" i="11" l="1"/>
  <c r="N1108" i="11" l="1"/>
  <c r="N1109" i="11" l="1"/>
  <c r="N1110" i="11" l="1"/>
  <c r="N1111" i="11" l="1"/>
  <c r="N1112" i="11" l="1"/>
  <c r="N1113" i="11" l="1"/>
  <c r="N1114" i="11" l="1"/>
  <c r="N1115" i="11" l="1"/>
  <c r="N1116" i="11" l="1"/>
  <c r="N1117" i="11" l="1"/>
  <c r="N1118" i="11" l="1"/>
  <c r="N1119" i="11" l="1"/>
  <c r="N1120" i="11" l="1"/>
  <c r="N1121" i="11" l="1"/>
  <c r="N1122" i="11" l="1"/>
  <c r="N1123" i="11" l="1"/>
  <c r="N1124" i="11" l="1"/>
  <c r="N1125" i="11" l="1"/>
  <c r="N1126" i="11" l="1"/>
  <c r="N1127" i="11" l="1"/>
  <c r="N1128" i="11" l="1"/>
  <c r="N1129" i="11" l="1"/>
  <c r="N1130" i="11" l="1"/>
  <c r="N1131" i="11" l="1"/>
  <c r="N1132" i="11" l="1"/>
  <c r="N1133" i="11" l="1"/>
  <c r="N1134" i="11" l="1"/>
  <c r="N1135" i="11" l="1"/>
  <c r="N1136" i="11" l="1"/>
  <c r="N1137" i="11" l="1"/>
  <c r="N1138" i="11" l="1"/>
  <c r="N1139" i="11" l="1"/>
  <c r="N1140" i="11" l="1"/>
  <c r="N1141" i="11" l="1"/>
  <c r="N1142" i="11" l="1"/>
  <c r="N1143" i="11" l="1"/>
  <c r="N1144" i="11" l="1"/>
  <c r="N1145" i="11" l="1"/>
  <c r="N1146" i="11" l="1"/>
  <c r="N1147" i="11" l="1"/>
  <c r="N1148" i="11" l="1"/>
  <c r="N1149" i="11" l="1"/>
  <c r="N1150" i="11" l="1"/>
  <c r="N1151" i="11" l="1"/>
  <c r="N1152" i="11" l="1"/>
  <c r="N1153" i="11" l="1"/>
  <c r="N1154" i="11" l="1"/>
  <c r="N1155" i="11" l="1"/>
  <c r="N1156" i="11" l="1"/>
  <c r="N1157" i="11" l="1"/>
  <c r="N1158" i="11" l="1"/>
  <c r="N1159" i="11" l="1"/>
  <c r="N1160" i="11" l="1"/>
  <c r="N1161" i="11" l="1"/>
  <c r="N1162" i="11" l="1"/>
  <c r="N1163" i="11" l="1"/>
  <c r="N1164" i="11" l="1"/>
  <c r="N1165" i="11" l="1"/>
  <c r="N1166" i="11" l="1"/>
  <c r="N1167" i="11" l="1"/>
  <c r="N1168" i="11" l="1"/>
  <c r="N1169" i="11" l="1"/>
  <c r="N1170" i="11" l="1"/>
  <c r="N1171" i="11" l="1"/>
  <c r="N1172" i="11" l="1"/>
  <c r="N1173" i="11" l="1"/>
  <c r="N1174" i="11" l="1"/>
  <c r="N1175" i="11" l="1"/>
  <c r="N1176" i="11" l="1"/>
  <c r="N1177" i="11" l="1"/>
  <c r="N1178" i="11" l="1"/>
  <c r="N1179" i="11" l="1"/>
  <c r="N1180" i="11" l="1"/>
  <c r="N1181" i="11" l="1"/>
  <c r="N1182" i="11" l="1"/>
  <c r="N1183" i="11" l="1"/>
  <c r="N1184" i="11" l="1"/>
  <c r="N1185" i="11" l="1"/>
  <c r="N1186" i="11" l="1"/>
  <c r="N1187" i="11" l="1"/>
  <c r="N1188" i="11" l="1"/>
  <c r="N1189" i="11" l="1"/>
  <c r="N1190" i="11" l="1"/>
  <c r="N1191" i="11" l="1"/>
  <c r="N1192" i="11" l="1"/>
  <c r="N1193" i="11" l="1"/>
  <c r="N1194" i="11" l="1"/>
  <c r="N1195" i="11" l="1"/>
  <c r="N1196" i="11" l="1"/>
  <c r="N1197" i="11" l="1"/>
  <c r="N1198" i="11" l="1"/>
  <c r="N1199" i="11" l="1"/>
  <c r="N1200" i="11" l="1"/>
  <c r="N1201" i="11" l="1"/>
  <c r="N1202" i="11" l="1"/>
  <c r="N1203" i="11" l="1"/>
  <c r="N1204" i="11" l="1"/>
  <c r="N1205" i="11" l="1"/>
  <c r="N1206" i="11" l="1"/>
  <c r="N1207" i="11" l="1"/>
  <c r="N1208" i="11" l="1"/>
  <c r="N1209" i="11" l="1"/>
  <c r="N1210" i="11" l="1"/>
  <c r="N1211" i="11" l="1"/>
  <c r="N1212" i="11" l="1"/>
  <c r="N1213" i="11" l="1"/>
  <c r="N1214" i="11" l="1"/>
  <c r="N1215" i="11" l="1"/>
  <c r="N1216" i="11" l="1"/>
  <c r="N1217" i="11" l="1"/>
  <c r="N1218" i="11" l="1"/>
  <c r="N1219" i="11" l="1"/>
  <c r="N1220" i="11" l="1"/>
  <c r="N1221" i="11" l="1"/>
  <c r="N1222" i="11" l="1"/>
  <c r="N1223" i="11" l="1"/>
  <c r="N1224" i="11" l="1"/>
  <c r="N1225" i="11" l="1"/>
  <c r="N1226" i="11" l="1"/>
  <c r="N1227" i="11" l="1"/>
  <c r="N1228" i="11" l="1"/>
  <c r="N1229" i="11" l="1"/>
  <c r="N1230" i="11" l="1"/>
  <c r="N1231" i="11" l="1"/>
  <c r="N1232" i="11" l="1"/>
  <c r="N1233" i="11" l="1"/>
  <c r="N1234" i="11" l="1"/>
  <c r="N1235" i="11" l="1"/>
  <c r="N1236" i="11" l="1"/>
  <c r="N1237" i="11" l="1"/>
  <c r="N1238" i="11" l="1"/>
  <c r="N1239" i="11" l="1"/>
  <c r="N1240" i="11" l="1"/>
  <c r="N1241" i="11" l="1"/>
  <c r="N1242" i="11" l="1"/>
  <c r="N1243" i="11" l="1"/>
  <c r="N1244" i="11" l="1"/>
  <c r="N1245" i="11" l="1"/>
  <c r="N1246" i="11" l="1"/>
  <c r="N1247" i="11" l="1"/>
  <c r="N1248" i="11" l="1"/>
  <c r="N1249" i="11" l="1"/>
  <c r="N1250" i="11" l="1"/>
  <c r="N1251" i="11" l="1"/>
  <c r="N1252" i="11" l="1"/>
  <c r="N1253" i="11" l="1"/>
  <c r="N1254" i="11" l="1"/>
  <c r="N1255" i="11" l="1"/>
  <c r="N1256" i="11" l="1"/>
  <c r="N1257" i="11" l="1"/>
  <c r="N1258" i="11" l="1"/>
  <c r="N1259" i="11" l="1"/>
  <c r="N1260" i="11" l="1"/>
  <c r="N1261" i="11" l="1"/>
  <c r="N1262" i="11" l="1"/>
  <c r="N1263" i="11" l="1"/>
  <c r="N1264" i="11" l="1"/>
  <c r="N1265" i="11" l="1"/>
  <c r="N1266" i="11" l="1"/>
  <c r="N1267" i="11" l="1"/>
  <c r="N1268" i="11" l="1"/>
  <c r="N1269" i="11" l="1"/>
  <c r="N1270" i="11" l="1"/>
  <c r="N1271" i="11" l="1"/>
  <c r="N1272" i="11" l="1"/>
  <c r="N1273" i="11" l="1"/>
  <c r="N1274" i="11" l="1"/>
  <c r="N1275" i="11" l="1"/>
  <c r="N1276" i="11" l="1"/>
  <c r="N1277" i="11" l="1"/>
  <c r="N1278" i="11" l="1"/>
  <c r="N1279" i="11" l="1"/>
  <c r="N1280" i="11" l="1"/>
  <c r="N1281" i="11" l="1"/>
  <c r="N1282" i="11" l="1"/>
  <c r="N1283" i="11" l="1"/>
  <c r="N1284" i="11" l="1"/>
  <c r="N1285" i="11" l="1"/>
  <c r="N1286" i="11" l="1"/>
  <c r="N1287" i="11" l="1"/>
  <c r="N1288" i="11" l="1"/>
  <c r="N1289" i="11" l="1"/>
  <c r="N1290" i="11" l="1"/>
  <c r="N1291" i="11" l="1"/>
  <c r="N1292" i="11" l="1"/>
  <c r="N1293" i="11" l="1"/>
  <c r="N1294" i="11" l="1"/>
  <c r="N1295" i="11" l="1"/>
  <c r="N1296" i="11" l="1"/>
  <c r="N1297" i="11" l="1"/>
  <c r="N1298" i="11" l="1"/>
  <c r="N1299" i="11" l="1"/>
  <c r="N1300" i="11" l="1"/>
  <c r="N1301" i="11" l="1"/>
  <c r="N1302" i="11" l="1"/>
  <c r="N1303" i="11" l="1"/>
  <c r="N1304" i="11" l="1"/>
  <c r="N1305" i="11" l="1"/>
  <c r="N1306" i="11" l="1"/>
  <c r="N1307" i="11" l="1"/>
  <c r="N1308" i="11" l="1"/>
  <c r="N1309" i="11" l="1"/>
  <c r="N1310" i="11" l="1"/>
  <c r="N1311" i="11" l="1"/>
  <c r="N1312" i="11" l="1"/>
  <c r="N1313" i="11" l="1"/>
  <c r="N1314" i="11" l="1"/>
  <c r="N1315" i="11" l="1"/>
  <c r="N1316" i="11" l="1"/>
  <c r="N1317" i="11" l="1"/>
  <c r="N1318" i="11" l="1"/>
  <c r="N1319" i="11" l="1"/>
  <c r="N1320" i="11" l="1"/>
  <c r="N1321" i="11" l="1"/>
  <c r="N1322" i="11" l="1"/>
  <c r="N1323" i="11" l="1"/>
  <c r="N1324" i="11" l="1"/>
  <c r="N1325" i="11" l="1"/>
  <c r="N1326" i="11" l="1"/>
  <c r="N1327" i="11" l="1"/>
  <c r="N1328" i="11" l="1"/>
  <c r="N1329" i="11" l="1"/>
  <c r="N1330" i="11" l="1"/>
  <c r="N1331" i="11" l="1"/>
  <c r="N1332" i="11" l="1"/>
  <c r="N1333" i="11" l="1"/>
  <c r="N1334" i="11" l="1"/>
  <c r="N1335" i="11" l="1"/>
  <c r="N1336" i="11" l="1"/>
  <c r="N1337" i="11" l="1"/>
  <c r="N1338" i="11" l="1"/>
  <c r="N1339" i="11" l="1"/>
  <c r="N1340" i="11" l="1"/>
  <c r="N1341" i="11" l="1"/>
  <c r="N1342" i="11" l="1"/>
  <c r="N1343" i="11" l="1"/>
  <c r="N1344" i="11" l="1"/>
  <c r="N1345" i="11" l="1"/>
  <c r="N1346" i="11" l="1"/>
  <c r="N1347" i="11" l="1"/>
  <c r="N1348" i="11" l="1"/>
  <c r="N1349" i="11" l="1"/>
  <c r="N1350" i="11" l="1"/>
  <c r="N1351" i="11" l="1"/>
  <c r="N1352" i="11" l="1"/>
  <c r="N1353" i="11" l="1"/>
  <c r="N1354" i="11" l="1"/>
  <c r="N1355" i="11" l="1"/>
  <c r="N1356" i="11" l="1"/>
  <c r="N1357" i="11" l="1"/>
  <c r="N1358" i="11" l="1"/>
  <c r="N1359" i="11" l="1"/>
  <c r="N1360" i="11" l="1"/>
  <c r="N1361" i="11" l="1"/>
  <c r="N1362" i="11" l="1"/>
  <c r="N1363" i="11" l="1"/>
  <c r="N1364" i="11" l="1"/>
  <c r="N1365" i="11" l="1"/>
  <c r="N1366" i="11" l="1"/>
  <c r="N1367" i="11" l="1"/>
  <c r="N1368" i="11" l="1"/>
  <c r="N1369" i="11" l="1"/>
  <c r="N1370" i="11" l="1"/>
  <c r="N1371" i="11" l="1"/>
  <c r="N1372" i="11" l="1"/>
  <c r="N1373" i="11" l="1"/>
  <c r="N1374" i="11" l="1"/>
  <c r="N1375" i="11" l="1"/>
  <c r="N1376" i="11" l="1"/>
  <c r="N1377" i="11" l="1"/>
  <c r="N1378" i="11" l="1"/>
  <c r="N1379" i="11" l="1"/>
  <c r="N1380" i="11" l="1"/>
  <c r="N1381" i="11" l="1"/>
  <c r="N1382" i="11" l="1"/>
  <c r="N1383" i="11" l="1"/>
  <c r="N1384" i="11" l="1"/>
  <c r="N1385" i="11" l="1"/>
  <c r="N1386" i="11" l="1"/>
  <c r="N1387" i="11" l="1"/>
  <c r="N1388" i="11" l="1"/>
  <c r="N1389" i="11" l="1"/>
  <c r="N1390" i="11" l="1"/>
  <c r="N1391" i="11" l="1"/>
  <c r="N1392" i="11" l="1"/>
  <c r="N1393" i="11" l="1"/>
  <c r="N1394" i="11" l="1"/>
  <c r="N1395" i="11" l="1"/>
  <c r="N1396" i="11" l="1"/>
  <c r="N1397" i="11" l="1"/>
  <c r="N1398" i="11" l="1"/>
  <c r="N1399" i="11" l="1"/>
  <c r="N1400" i="11" l="1"/>
  <c r="N1401" i="11" l="1"/>
  <c r="N1402" i="11" l="1"/>
  <c r="N1403" i="11" l="1"/>
  <c r="N1404" i="11" l="1"/>
  <c r="N1405" i="11" l="1"/>
  <c r="N1406" i="11" l="1"/>
  <c r="N1407" i="11" l="1"/>
  <c r="N1408" i="11" l="1"/>
  <c r="N1409" i="11" l="1"/>
  <c r="N1410" i="11" l="1"/>
  <c r="N1411" i="11" l="1"/>
  <c r="N1412" i="11" l="1"/>
  <c r="N1413" i="11" l="1"/>
  <c r="N1414" i="11" l="1"/>
  <c r="N1415" i="11" l="1"/>
  <c r="N1416" i="11" l="1"/>
  <c r="N1417" i="11" l="1"/>
  <c r="N1418" i="11" l="1"/>
  <c r="N1419" i="11" l="1"/>
  <c r="N1420" i="11" l="1"/>
  <c r="N1421" i="11" l="1"/>
  <c r="N1422" i="11" l="1"/>
  <c r="N1423" i="11" l="1"/>
  <c r="N1424" i="11" l="1"/>
  <c r="N1425" i="11" l="1"/>
  <c r="N1426" i="11" l="1"/>
  <c r="N1427" i="11" l="1"/>
  <c r="N1428" i="11" l="1"/>
  <c r="N1429" i="11" l="1"/>
  <c r="N1430" i="11" l="1"/>
  <c r="N1431" i="11" l="1"/>
  <c r="N1432" i="11" l="1"/>
  <c r="N1433" i="11" l="1"/>
  <c r="N1434" i="11" l="1"/>
  <c r="N1435" i="11" l="1"/>
  <c r="N1436" i="11" l="1"/>
  <c r="N1437" i="11" l="1"/>
  <c r="N1438" i="11" l="1"/>
  <c r="N1439" i="11" l="1"/>
  <c r="N1440" i="11" l="1"/>
  <c r="N1441" i="11" l="1"/>
  <c r="N1442" i="11" l="1"/>
  <c r="N1443" i="11" l="1"/>
  <c r="N1444" i="11" l="1"/>
  <c r="N1445" i="11" l="1"/>
  <c r="N1446" i="11" l="1"/>
  <c r="N1447" i="11" l="1"/>
  <c r="N1448" i="11" l="1"/>
  <c r="N1449" i="11" l="1"/>
  <c r="N1450" i="11" l="1"/>
  <c r="N1451" i="11" l="1"/>
  <c r="N1452" i="11" l="1"/>
  <c r="N1453" i="11" l="1"/>
  <c r="N1454" i="11" l="1"/>
  <c r="N1455" i="11" l="1"/>
  <c r="N1456" i="11" l="1"/>
  <c r="N1457" i="11" l="1"/>
  <c r="N1458" i="11" l="1"/>
  <c r="N1459" i="11" l="1"/>
  <c r="N1460" i="11" l="1"/>
  <c r="N1461" i="11" l="1"/>
  <c r="N1462" i="11" l="1"/>
  <c r="N1463" i="11" l="1"/>
  <c r="N1464" i="11" l="1"/>
  <c r="N1465" i="11" l="1"/>
  <c r="N1466" i="11" l="1"/>
  <c r="N1467" i="11" l="1"/>
  <c r="N1468" i="11" l="1"/>
  <c r="N1469" i="11" l="1"/>
  <c r="N1470" i="11" l="1"/>
  <c r="N1471" i="11" l="1"/>
  <c r="N1472" i="11" l="1"/>
  <c r="N1473" i="11" l="1"/>
  <c r="N1474" i="11" l="1"/>
  <c r="N1475" i="11" l="1"/>
  <c r="N1476" i="11" l="1"/>
  <c r="N1477" i="11" l="1"/>
  <c r="N1478" i="11" l="1"/>
  <c r="N1479" i="11" l="1"/>
  <c r="N1480" i="11" l="1"/>
  <c r="N1481" i="11" l="1"/>
  <c r="N1482" i="11" l="1"/>
  <c r="N1483" i="11" l="1"/>
  <c r="N1484" i="11" l="1"/>
  <c r="N1485" i="11" l="1"/>
  <c r="N1486" i="11" l="1"/>
  <c r="N1487" i="11" l="1"/>
  <c r="N1488" i="11" l="1"/>
  <c r="N1489" i="11" l="1"/>
  <c r="N1490" i="11" l="1"/>
  <c r="N1491" i="11" l="1"/>
  <c r="N1492" i="11" l="1"/>
  <c r="N1493" i="11" l="1"/>
  <c r="N1494" i="11" l="1"/>
  <c r="N1495" i="11" l="1"/>
  <c r="N1496" i="11" l="1"/>
  <c r="N1497" i="11" l="1"/>
  <c r="N1498" i="11" l="1"/>
  <c r="N1499" i="11" l="1"/>
  <c r="N1500" i="11" l="1"/>
  <c r="N1501" i="11" l="1"/>
  <c r="N1502" i="11" l="1"/>
  <c r="N1503" i="11" l="1"/>
  <c r="N1504" i="11" l="1"/>
  <c r="N1505" i="11" l="1"/>
  <c r="N1506" i="11" l="1"/>
  <c r="N1507" i="11" l="1"/>
  <c r="N1508" i="11" l="1"/>
  <c r="N1509" i="11" l="1"/>
  <c r="N1510" i="11" l="1"/>
  <c r="N1511" i="11" l="1"/>
  <c r="N1512" i="11" l="1"/>
  <c r="N1513" i="11" l="1"/>
  <c r="N1514" i="11" l="1"/>
  <c r="N1515" i="11" l="1"/>
  <c r="N1516" i="11" l="1"/>
  <c r="N1517" i="11" l="1"/>
  <c r="N1518" i="11" l="1"/>
  <c r="N1519" i="11" l="1"/>
  <c r="N1520" i="11" l="1"/>
  <c r="N1521" i="11" l="1"/>
  <c r="N1522" i="11" l="1"/>
  <c r="N1523" i="11" l="1"/>
  <c r="N1524" i="11" l="1"/>
  <c r="N1525" i="11" l="1"/>
  <c r="N1526" i="11" l="1"/>
  <c r="N1527" i="11" l="1"/>
  <c r="N1528" i="11" l="1"/>
  <c r="N1529" i="11" l="1"/>
  <c r="N1530" i="11" l="1"/>
  <c r="N1531" i="11" l="1"/>
  <c r="N1532" i="11" l="1"/>
  <c r="N1533" i="11" l="1"/>
  <c r="N1534" i="11" l="1"/>
  <c r="N1535" i="11" l="1"/>
  <c r="N1536" i="11" l="1"/>
  <c r="N1537" i="11" l="1"/>
  <c r="N1538" i="11" l="1"/>
  <c r="N1539" i="11" l="1"/>
  <c r="N1540" i="11" l="1"/>
  <c r="N1541" i="11" l="1"/>
  <c r="N1542" i="11" l="1"/>
  <c r="N1543" i="11" l="1"/>
  <c r="N1544" i="11" l="1"/>
  <c r="N1545" i="11" l="1"/>
  <c r="N1546" i="11" l="1"/>
  <c r="N1547" i="11" l="1"/>
  <c r="N1548" i="11" l="1"/>
  <c r="N1549" i="11" l="1"/>
  <c r="N1550" i="11" l="1"/>
  <c r="N1551" i="11" l="1"/>
  <c r="N1552" i="11" l="1"/>
  <c r="N1553" i="11" l="1"/>
  <c r="N1554" i="11" l="1"/>
  <c r="N1555" i="11" l="1"/>
  <c r="N1556" i="11" l="1"/>
  <c r="N1557" i="11" l="1"/>
  <c r="N1558" i="11" l="1"/>
  <c r="N1559" i="11" l="1"/>
  <c r="N1560" i="11" l="1"/>
  <c r="N1561" i="11" l="1"/>
  <c r="N1562" i="11" l="1"/>
  <c r="N1563" i="11" l="1"/>
  <c r="N1564" i="11" l="1"/>
  <c r="N1565" i="11" l="1"/>
  <c r="N1566" i="11" l="1"/>
  <c r="N1567" i="11" l="1"/>
  <c r="N1568" i="11" l="1"/>
  <c r="N1569" i="11" l="1"/>
  <c r="N1570" i="11" l="1"/>
  <c r="N1571" i="11" l="1"/>
  <c r="N1572" i="11" l="1"/>
  <c r="N1573" i="11" l="1"/>
  <c r="N1574" i="11" l="1"/>
  <c r="N1575" i="11" l="1"/>
  <c r="N1576" i="11" l="1"/>
  <c r="N1577" i="11" l="1"/>
  <c r="N1578" i="11" l="1"/>
  <c r="N1579" i="11" l="1"/>
  <c r="N1580" i="11" l="1"/>
  <c r="N1581" i="11" l="1"/>
  <c r="N1582" i="11" l="1"/>
  <c r="N1583" i="11" l="1"/>
  <c r="N1584" i="11" l="1"/>
  <c r="N1585" i="11" l="1"/>
  <c r="N1586" i="11" l="1"/>
  <c r="N1587" i="11" l="1"/>
  <c r="N1588" i="11" l="1"/>
  <c r="N1589" i="11" l="1"/>
  <c r="N1590" i="11" l="1"/>
  <c r="N1591" i="11" l="1"/>
  <c r="N1592" i="11" l="1"/>
  <c r="N1593" i="11" l="1"/>
  <c r="N1594" i="11" l="1"/>
  <c r="N1595" i="11" l="1"/>
  <c r="N1596" i="11" l="1"/>
  <c r="N1597" i="11" l="1"/>
  <c r="N1598" i="11" l="1"/>
  <c r="N1599" i="11" l="1"/>
  <c r="N1600" i="11" l="1"/>
  <c r="N1601" i="11" l="1"/>
  <c r="N1602" i="11" l="1"/>
  <c r="N1603" i="11" l="1"/>
  <c r="N1604" i="11" l="1"/>
  <c r="N1605" i="11" l="1"/>
  <c r="N1606" i="11" l="1"/>
  <c r="N1607" i="11" l="1"/>
  <c r="N1608" i="11" l="1"/>
  <c r="N1609" i="11" l="1"/>
  <c r="N1610" i="11" l="1"/>
  <c r="N1611" i="11" l="1"/>
  <c r="N1612" i="11" l="1"/>
  <c r="N1613" i="11" l="1"/>
  <c r="N1614" i="11" l="1"/>
  <c r="N1615" i="11" l="1"/>
  <c r="N1616" i="11" l="1"/>
  <c r="N1617" i="11" l="1"/>
  <c r="N1618" i="11" l="1"/>
  <c r="N1619" i="11" l="1"/>
  <c r="N1620" i="11" l="1"/>
  <c r="N1621" i="11" l="1"/>
  <c r="N1622" i="11" l="1"/>
  <c r="N1623" i="11" l="1"/>
  <c r="N1624" i="11" l="1"/>
  <c r="N1625" i="11" l="1"/>
  <c r="N1626" i="11" l="1"/>
  <c r="N1627" i="11" l="1"/>
  <c r="N1628" i="11" l="1"/>
  <c r="N1629" i="11" l="1"/>
  <c r="N1630" i="11" l="1"/>
  <c r="N1631" i="11" l="1"/>
  <c r="N1632" i="11" l="1"/>
  <c r="N1633" i="11" l="1"/>
  <c r="N1634" i="11" l="1"/>
  <c r="N1635" i="11" l="1"/>
  <c r="N1636" i="11" l="1"/>
  <c r="N1637" i="11" l="1"/>
  <c r="N1638" i="11" l="1"/>
  <c r="N1639" i="11" l="1"/>
  <c r="N1640" i="11" l="1"/>
  <c r="N1641" i="11" l="1"/>
  <c r="N1642" i="11" l="1"/>
  <c r="N1643" i="11" l="1"/>
  <c r="N1644" i="11" l="1"/>
  <c r="N1645" i="11" l="1"/>
  <c r="N1646" i="11" l="1"/>
  <c r="N1647" i="11" l="1"/>
  <c r="N1648" i="11" l="1"/>
  <c r="N1649" i="11" l="1"/>
  <c r="N1650" i="11" l="1"/>
  <c r="N1651" i="11" l="1"/>
  <c r="N1652" i="11" l="1"/>
  <c r="N1653" i="11" l="1"/>
  <c r="N1654" i="11" l="1"/>
  <c r="N1655" i="11" l="1"/>
  <c r="N1656" i="11" l="1"/>
  <c r="N1657" i="11" l="1"/>
  <c r="N1658" i="11" l="1"/>
  <c r="N1659" i="11" l="1"/>
  <c r="N1660" i="11" l="1"/>
  <c r="N1661" i="11" l="1"/>
  <c r="N1662" i="11" l="1"/>
  <c r="N1663" i="11" l="1"/>
  <c r="N1664" i="11" l="1"/>
  <c r="N1665" i="11" l="1"/>
  <c r="N1666" i="11" l="1"/>
  <c r="N1667" i="11" l="1"/>
  <c r="N1668" i="11" l="1"/>
  <c r="N1669" i="11" l="1"/>
  <c r="N1670" i="11" l="1"/>
  <c r="N1671" i="11" l="1"/>
  <c r="N1672" i="11" l="1"/>
  <c r="N1673" i="11" l="1"/>
  <c r="N1674" i="11" l="1"/>
  <c r="N1675" i="11" l="1"/>
  <c r="N1676" i="11" l="1"/>
  <c r="N1677" i="11" l="1"/>
  <c r="N1678" i="11" l="1"/>
  <c r="N1679" i="11" l="1"/>
  <c r="N1680" i="11" l="1"/>
  <c r="N1681" i="11" l="1"/>
  <c r="N1682" i="11" l="1"/>
  <c r="N1683" i="11" l="1"/>
  <c r="N1684" i="11" l="1"/>
  <c r="N1685" i="11" l="1"/>
  <c r="N1686" i="11" l="1"/>
  <c r="N1687" i="11" l="1"/>
  <c r="N1688" i="11" l="1"/>
  <c r="N1689" i="11" l="1"/>
  <c r="N1690" i="11" l="1"/>
  <c r="N1691" i="11" l="1"/>
  <c r="N1692" i="11" l="1"/>
  <c r="N1693" i="11" l="1"/>
  <c r="N1694" i="11" l="1"/>
  <c r="N1695" i="11" l="1"/>
  <c r="N1696" i="11" l="1"/>
  <c r="N1697" i="11" l="1"/>
  <c r="N1698" i="11" l="1"/>
  <c r="N1699" i="11" l="1"/>
  <c r="N1700" i="11" l="1"/>
  <c r="N1701" i="11" l="1"/>
  <c r="N1702" i="11" l="1"/>
  <c r="N1703" i="11" l="1"/>
  <c r="N1704" i="11" l="1"/>
  <c r="N1705" i="11" l="1"/>
  <c r="N1706" i="11" l="1"/>
  <c r="N1707" i="11" l="1"/>
  <c r="N1708" i="11" l="1"/>
  <c r="N1709" i="11" l="1"/>
  <c r="N1710" i="11" l="1"/>
  <c r="N1711" i="11" l="1"/>
  <c r="N1712" i="11" l="1"/>
  <c r="N1713" i="11" l="1"/>
  <c r="N1714" i="11" l="1"/>
  <c r="N1715" i="11" l="1"/>
  <c r="N1716" i="11" l="1"/>
  <c r="N1717" i="11" l="1"/>
  <c r="N1718" i="11" l="1"/>
  <c r="N1719" i="11" l="1"/>
  <c r="N1720" i="11" l="1"/>
  <c r="N1721" i="11" l="1"/>
  <c r="N1722" i="11" l="1"/>
  <c r="N1723" i="11" l="1"/>
  <c r="N1724" i="11" l="1"/>
  <c r="N1725" i="11" l="1"/>
  <c r="N1726" i="11" l="1"/>
  <c r="N1727" i="11" l="1"/>
  <c r="N1728" i="11" l="1"/>
  <c r="N1729" i="11" l="1"/>
  <c r="N1730" i="11" l="1"/>
  <c r="N1731" i="11" l="1"/>
  <c r="N1732" i="11" l="1"/>
  <c r="N1733" i="11" l="1"/>
  <c r="N1734" i="11" l="1"/>
  <c r="N1735" i="11" l="1"/>
  <c r="N1736" i="11" l="1"/>
  <c r="N1737" i="11" l="1"/>
  <c r="N1738" i="11" l="1"/>
  <c r="N1739" i="11" l="1"/>
  <c r="N1740" i="11" l="1"/>
  <c r="N1741" i="11" l="1"/>
  <c r="N1742" i="11" l="1"/>
  <c r="N1743" i="11" l="1"/>
  <c r="N1744" i="11" l="1"/>
  <c r="N1745" i="11" l="1"/>
  <c r="N1746" i="11" l="1"/>
  <c r="N1747" i="11" l="1"/>
  <c r="N1748" i="11" l="1"/>
  <c r="N1749" i="11" l="1"/>
  <c r="N1750" i="11" l="1"/>
  <c r="N1751" i="11" l="1"/>
  <c r="N1752" i="11" l="1"/>
  <c r="N1753" i="11" l="1"/>
  <c r="N1754" i="11" l="1"/>
  <c r="N1755" i="11" l="1"/>
  <c r="N1756" i="11" l="1"/>
  <c r="N1757" i="11" l="1"/>
  <c r="N1758" i="11" l="1"/>
  <c r="N1759" i="11" l="1"/>
  <c r="N1760" i="11" l="1"/>
  <c r="N1761" i="11" l="1"/>
  <c r="N1762" i="11" l="1"/>
  <c r="N1763" i="11" l="1"/>
  <c r="N1764" i="11" l="1"/>
  <c r="N1765" i="11" l="1"/>
  <c r="N1766" i="11" l="1"/>
  <c r="N1767" i="11" l="1"/>
  <c r="N1768" i="11" l="1"/>
  <c r="N1769" i="11" l="1"/>
  <c r="N1770" i="11" l="1"/>
  <c r="N1771" i="11" l="1"/>
  <c r="N1772" i="11" l="1"/>
  <c r="N1773" i="11" l="1"/>
  <c r="N1774" i="11" l="1"/>
  <c r="N1775" i="11" l="1"/>
  <c r="N1776" i="11" l="1"/>
  <c r="N1777" i="11" l="1"/>
  <c r="N1778" i="11" l="1"/>
  <c r="N1779" i="11" l="1"/>
  <c r="N1780" i="11" l="1"/>
  <c r="N1781" i="11" l="1"/>
  <c r="N1782" i="11" l="1"/>
  <c r="N1783" i="11" l="1"/>
  <c r="N1784" i="11" l="1"/>
  <c r="N1785" i="11" l="1"/>
  <c r="N1786" i="11" l="1"/>
  <c r="N1787" i="11" l="1"/>
  <c r="N1788" i="11" l="1"/>
  <c r="N1789" i="11" l="1"/>
  <c r="N1790" i="11" l="1"/>
  <c r="N1791" i="11" l="1"/>
  <c r="N1792" i="11" l="1"/>
  <c r="N1793" i="11" l="1"/>
  <c r="N1794" i="11" l="1"/>
  <c r="N1795" i="11" l="1"/>
  <c r="N1796" i="11" l="1"/>
  <c r="N1797" i="11" l="1"/>
  <c r="N1798" i="11" l="1"/>
  <c r="N1799" i="11" l="1"/>
  <c r="N1800" i="11" l="1"/>
  <c r="N1801" i="11" l="1"/>
  <c r="N1802" i="11" l="1"/>
  <c r="N1803" i="11" l="1"/>
  <c r="N1804" i="11" l="1"/>
  <c r="N1805" i="11" l="1"/>
  <c r="N1806" i="11" l="1"/>
  <c r="N1807" i="11" l="1"/>
  <c r="N1808" i="11" l="1"/>
  <c r="N1809" i="11" l="1"/>
  <c r="N1810" i="11" l="1"/>
  <c r="N1811" i="11" l="1"/>
  <c r="N1812" i="11" l="1"/>
  <c r="N1813" i="11" l="1"/>
  <c r="N1814" i="11" l="1"/>
  <c r="N1815" i="11" l="1"/>
  <c r="N1816" i="11" l="1"/>
  <c r="N1817" i="11" l="1"/>
  <c r="N1818" i="11" l="1"/>
  <c r="N1819" i="11" l="1"/>
  <c r="N1820" i="11" l="1"/>
  <c r="N1821" i="11" l="1"/>
  <c r="N1822" i="11" l="1"/>
  <c r="N1823" i="11" l="1"/>
  <c r="N1824" i="11" l="1"/>
  <c r="N1825" i="11" l="1"/>
  <c r="N1826" i="11" l="1"/>
  <c r="N1827" i="11" l="1"/>
  <c r="N1828" i="11" l="1"/>
  <c r="N1829" i="11" l="1"/>
  <c r="N1830" i="11" l="1"/>
  <c r="N1831" i="11" l="1"/>
  <c r="N1832" i="11" l="1"/>
  <c r="N1833" i="11" l="1"/>
  <c r="N1834" i="11" l="1"/>
  <c r="N1835" i="11" l="1"/>
  <c r="N1836" i="11" l="1"/>
  <c r="N1837" i="11" l="1"/>
  <c r="N1838" i="11" l="1"/>
  <c r="N1839" i="11" l="1"/>
  <c r="N1840" i="11" l="1"/>
  <c r="N1841" i="11" l="1"/>
  <c r="N1842" i="11" l="1"/>
  <c r="N1843" i="11" l="1"/>
  <c r="N1844" i="11" l="1"/>
  <c r="N1845" i="11" l="1"/>
  <c r="N1846" i="11" l="1"/>
  <c r="N1847" i="11" l="1"/>
  <c r="N1848" i="11" l="1"/>
  <c r="N1849" i="11" l="1"/>
  <c r="N1850" i="11" l="1"/>
  <c r="N1851" i="11" l="1"/>
  <c r="N1852" i="11" l="1"/>
  <c r="N1853" i="11" l="1"/>
  <c r="N1854" i="11" l="1"/>
  <c r="N1855" i="11" l="1"/>
  <c r="N1856" i="11" l="1"/>
  <c r="N1857" i="11" l="1"/>
  <c r="N1858" i="11" l="1"/>
  <c r="N1859" i="11" l="1"/>
  <c r="N1860" i="11" l="1"/>
  <c r="N1861" i="11" l="1"/>
  <c r="N1862" i="11" l="1"/>
  <c r="N1863" i="11" l="1"/>
  <c r="N1864" i="11" l="1"/>
  <c r="N1865" i="11" l="1"/>
  <c r="N1866" i="11" l="1"/>
  <c r="N1867" i="11" l="1"/>
  <c r="N1868" i="11" l="1"/>
  <c r="N1869" i="11" l="1"/>
  <c r="N1870" i="11" l="1"/>
  <c r="N1871" i="11" l="1"/>
  <c r="N1872" i="11" l="1"/>
  <c r="N1873" i="11" l="1"/>
  <c r="N1874" i="11" l="1"/>
  <c r="N1875" i="11" l="1"/>
  <c r="N1876" i="11" l="1"/>
  <c r="N1877" i="11" l="1"/>
  <c r="N1878" i="11" l="1"/>
  <c r="N1879" i="11" l="1"/>
  <c r="N1880" i="11" l="1"/>
  <c r="N1881" i="11" l="1"/>
  <c r="N1882" i="11" l="1"/>
  <c r="N1883" i="11" l="1"/>
  <c r="N1884" i="11" l="1"/>
  <c r="N1885" i="11" l="1"/>
  <c r="N1886" i="11" l="1"/>
  <c r="N1887" i="11" l="1"/>
  <c r="N1888" i="11" l="1"/>
  <c r="N1889" i="11" l="1"/>
  <c r="N1890" i="11" l="1"/>
  <c r="N1891" i="11" l="1"/>
  <c r="N1892" i="11" l="1"/>
  <c r="N1893" i="11" l="1"/>
  <c r="N1894" i="11" l="1"/>
  <c r="N1895" i="11" l="1"/>
  <c r="N1896" i="11" l="1"/>
  <c r="N1897" i="11" l="1"/>
  <c r="N1898" i="11" l="1"/>
  <c r="N1899" i="11" l="1"/>
  <c r="N1900" i="11" l="1"/>
  <c r="N1901" i="11" l="1"/>
  <c r="N1902" i="11" l="1"/>
  <c r="N1903" i="11" l="1"/>
  <c r="N1904" i="11" l="1"/>
  <c r="N1905" i="11" l="1"/>
  <c r="N1906" i="11" l="1"/>
  <c r="N1907" i="11" l="1"/>
  <c r="N1908" i="11" l="1"/>
  <c r="N1909" i="11" l="1"/>
  <c r="N1910" i="11" l="1"/>
  <c r="N1911" i="11" l="1"/>
  <c r="N1912" i="11" l="1"/>
  <c r="N1913" i="11" l="1"/>
  <c r="N1914" i="11" l="1"/>
  <c r="N1915" i="11" l="1"/>
  <c r="N1916" i="11" l="1"/>
  <c r="N1917" i="11" l="1"/>
  <c r="N1918" i="11" l="1"/>
  <c r="N1919" i="11" l="1"/>
  <c r="N1920" i="11" l="1"/>
  <c r="N1921" i="11" l="1"/>
  <c r="N1922" i="11" l="1"/>
  <c r="N1923" i="11" l="1"/>
  <c r="N1924" i="11" l="1"/>
  <c r="N1925" i="11" l="1"/>
  <c r="N1926" i="11" l="1"/>
  <c r="N1927" i="11" l="1"/>
  <c r="N1928" i="11" l="1"/>
  <c r="N1929" i="11" l="1"/>
  <c r="N1930" i="11" l="1"/>
  <c r="N1931" i="11" l="1"/>
  <c r="N1932" i="11" l="1"/>
  <c r="N1933" i="11" l="1"/>
  <c r="N1934" i="11" l="1"/>
  <c r="N1935" i="11" l="1"/>
  <c r="N1936" i="11" l="1"/>
  <c r="N1937" i="11" l="1"/>
  <c r="N1938" i="11" l="1"/>
  <c r="N1939" i="11" l="1"/>
  <c r="N1940" i="11" l="1"/>
  <c r="N1941" i="11" l="1"/>
  <c r="N1942" i="11" l="1"/>
  <c r="N1943" i="11" l="1"/>
  <c r="N1944" i="11" l="1"/>
  <c r="N1945" i="11" l="1"/>
  <c r="N1946" i="11" l="1"/>
  <c r="N1947" i="11" l="1"/>
  <c r="N1948" i="11" l="1"/>
  <c r="N1949" i="11" l="1"/>
  <c r="N1950" i="11" l="1"/>
  <c r="N1951" i="11" l="1"/>
  <c r="N1952" i="11" l="1"/>
  <c r="N1953" i="11" l="1"/>
  <c r="N1954" i="11" l="1"/>
  <c r="N1955" i="11" l="1"/>
  <c r="N1956" i="11" l="1"/>
  <c r="N1957" i="11" l="1"/>
  <c r="N1958" i="11" l="1"/>
  <c r="N1959" i="11" l="1"/>
  <c r="N1960" i="11" l="1"/>
  <c r="N1961" i="11" l="1"/>
  <c r="N1962" i="11" l="1"/>
  <c r="N1963" i="11" l="1"/>
  <c r="N1964" i="11" l="1"/>
  <c r="N1965" i="11" l="1"/>
  <c r="N1966" i="11" l="1"/>
  <c r="N1967" i="11" l="1"/>
  <c r="N1968" i="11" l="1"/>
  <c r="N1969" i="11" l="1"/>
  <c r="N1970" i="11" l="1"/>
  <c r="N1971" i="11" l="1"/>
  <c r="N1972" i="11" l="1"/>
  <c r="N1973" i="11" l="1"/>
  <c r="N1974" i="11" l="1"/>
  <c r="N1975" i="11" l="1"/>
  <c r="N1976" i="11" l="1"/>
  <c r="N1977" i="11" l="1"/>
  <c r="N1978" i="11" l="1"/>
  <c r="N1979" i="11" l="1"/>
  <c r="N1980" i="11" l="1"/>
  <c r="N1981" i="11" l="1"/>
  <c r="N1982" i="11" l="1"/>
  <c r="N1983" i="11" l="1"/>
  <c r="N1984" i="11" l="1"/>
  <c r="N1985" i="11" l="1"/>
  <c r="N1986" i="11" l="1"/>
  <c r="N1987" i="11" l="1"/>
  <c r="N1988" i="11" l="1"/>
  <c r="N1989" i="11" l="1"/>
  <c r="N1990" i="11" l="1"/>
  <c r="N1991" i="11" l="1"/>
  <c r="N1992" i="11" l="1"/>
  <c r="N1993" i="11" l="1"/>
  <c r="N1994" i="11" l="1"/>
  <c r="N1995" i="11" l="1"/>
  <c r="N1996" i="11" l="1"/>
  <c r="N1997" i="11" l="1"/>
  <c r="N1998" i="11" l="1"/>
  <c r="N1999" i="11" l="1"/>
  <c r="N2000" i="11" l="1"/>
  <c r="N2001" i="11" l="1"/>
  <c r="N2002" i="11" l="1"/>
  <c r="N2003" i="11" l="1"/>
  <c r="N2004" i="11" l="1"/>
  <c r="N2005" i="11" l="1"/>
  <c r="N2006" i="11" l="1"/>
  <c r="N2007" i="11" l="1"/>
  <c r="N2008" i="11" l="1"/>
  <c r="N2009" i="11" l="1"/>
  <c r="N2010" i="11" l="1"/>
  <c r="N2011" i="11" l="1"/>
  <c r="N2012" i="11" l="1"/>
  <c r="N2013" i="11" l="1"/>
  <c r="N2014" i="11" l="1"/>
  <c r="N2015" i="11" l="1"/>
  <c r="N2016" i="11" l="1"/>
  <c r="N2017" i="11" l="1"/>
  <c r="N2018" i="11" l="1"/>
  <c r="N2019" i="11" l="1"/>
  <c r="N2020" i="11" l="1"/>
  <c r="N2021" i="11" l="1"/>
  <c r="N2022" i="11" l="1"/>
  <c r="N2023" i="11" l="1"/>
  <c r="N2024" i="11" l="1"/>
  <c r="N2025" i="11" l="1"/>
  <c r="N2026" i="11" l="1"/>
  <c r="N2027" i="11" l="1"/>
  <c r="N2028" i="11" l="1"/>
  <c r="N2029" i="11" l="1"/>
  <c r="N2030" i="11" l="1"/>
  <c r="N2031" i="11" l="1"/>
  <c r="N2032" i="11" l="1"/>
  <c r="N2033" i="11" l="1"/>
  <c r="N2034" i="11" l="1"/>
  <c r="N2035" i="11" l="1"/>
  <c r="N2036" i="11" l="1"/>
  <c r="N2037" i="11" l="1"/>
  <c r="N2038" i="11" l="1"/>
  <c r="N2039" i="11" l="1"/>
  <c r="N2040" i="11" l="1"/>
  <c r="N2041" i="11" l="1"/>
  <c r="N2042" i="11" l="1"/>
  <c r="N2043" i="11" l="1"/>
  <c r="N2044" i="11" l="1"/>
  <c r="N2045" i="11" l="1"/>
  <c r="N2046" i="11" l="1"/>
  <c r="N2047" i="11" l="1"/>
  <c r="N2048" i="11" l="1"/>
  <c r="N2049" i="11" l="1"/>
  <c r="N2050" i="11" l="1"/>
  <c r="N2051" i="11" l="1"/>
  <c r="N2052" i="11" l="1"/>
  <c r="N2053" i="11" l="1"/>
  <c r="N2054" i="11" l="1"/>
  <c r="N2055" i="11" l="1"/>
  <c r="N2056" i="11" l="1"/>
  <c r="N2057" i="11" l="1"/>
  <c r="N2058" i="11" l="1"/>
  <c r="N2059" i="11" l="1"/>
  <c r="N2060" i="11" l="1"/>
  <c r="N2061" i="11" l="1"/>
  <c r="N2062" i="11" l="1"/>
  <c r="N2063" i="11" l="1"/>
  <c r="N2064" i="11" l="1"/>
  <c r="N2065" i="11" l="1"/>
  <c r="N2066" i="11" l="1"/>
  <c r="N2067" i="11" l="1"/>
  <c r="N2068" i="11" l="1"/>
  <c r="N2069" i="11" l="1"/>
  <c r="N2070" i="11" l="1"/>
  <c r="N2071" i="11" l="1"/>
  <c r="N2072" i="11" l="1"/>
  <c r="N2073" i="11" l="1"/>
  <c r="N2074" i="11" l="1"/>
  <c r="N2075" i="11" l="1"/>
  <c r="N2076" i="11" l="1"/>
  <c r="N2077" i="11" l="1"/>
  <c r="N2078" i="11" l="1"/>
  <c r="N2079" i="11" l="1"/>
  <c r="N2080" i="11" l="1"/>
  <c r="N2081" i="11" l="1"/>
  <c r="N2082" i="11" l="1"/>
  <c r="N2083" i="11" l="1"/>
  <c r="N2084" i="11" l="1"/>
  <c r="N2085" i="11" l="1"/>
  <c r="N2086" i="11" l="1"/>
  <c r="N2087" i="11" l="1"/>
  <c r="N2088" i="11" l="1"/>
  <c r="N2089" i="11" l="1"/>
  <c r="N2090" i="11" l="1"/>
  <c r="N2091" i="11" l="1"/>
  <c r="N2092" i="11" l="1"/>
  <c r="N2093" i="11" l="1"/>
  <c r="N2094" i="11" l="1"/>
  <c r="N2095" i="11" l="1"/>
  <c r="N2096" i="11" l="1"/>
  <c r="N2097" i="11" l="1"/>
  <c r="N2098" i="11" l="1"/>
  <c r="N2099" i="11" l="1"/>
  <c r="N2100" i="11" l="1"/>
  <c r="N2101" i="11" l="1"/>
  <c r="N2102" i="11" l="1"/>
  <c r="N2103" i="11" l="1"/>
  <c r="N2104" i="11" l="1"/>
  <c r="N2105" i="11" l="1"/>
  <c r="N2106" i="11" l="1"/>
  <c r="N2107" i="11" l="1"/>
  <c r="N2108" i="11" l="1"/>
  <c r="N2109" i="11" l="1"/>
  <c r="N2110" i="11" l="1"/>
  <c r="N2111" i="11" l="1"/>
  <c r="N2112" i="11" l="1"/>
  <c r="N2113" i="11" l="1"/>
  <c r="N2114" i="11" l="1"/>
  <c r="N2115" i="11" l="1"/>
  <c r="N2116" i="11" l="1"/>
  <c r="N2117" i="11" l="1"/>
  <c r="N2118" i="11" l="1"/>
  <c r="N2119" i="11" l="1"/>
  <c r="N2120" i="11" l="1"/>
  <c r="N2121" i="11" l="1"/>
  <c r="N2122" i="11" l="1"/>
  <c r="N2123" i="11" l="1"/>
  <c r="N2124" i="11" l="1"/>
  <c r="N2125" i="11" l="1"/>
  <c r="N2126" i="11" l="1"/>
  <c r="N2127" i="11" l="1"/>
  <c r="N2128" i="11" l="1"/>
  <c r="N2129" i="11" l="1"/>
  <c r="N2130" i="11" l="1"/>
  <c r="N2131" i="11" l="1"/>
  <c r="N2132" i="11" l="1"/>
  <c r="N2133" i="11" l="1"/>
  <c r="N2134" i="11" l="1"/>
  <c r="N2135" i="11" l="1"/>
  <c r="N2136" i="11" l="1"/>
  <c r="N2137" i="11" l="1"/>
  <c r="N2138" i="11" l="1"/>
  <c r="N2139" i="11" l="1"/>
  <c r="N2140" i="11" l="1"/>
  <c r="N2141" i="11" l="1"/>
  <c r="N2142" i="11" l="1"/>
  <c r="N2143" i="11" l="1"/>
  <c r="N2144" i="11" l="1"/>
  <c r="N2145" i="11" l="1"/>
  <c r="N2146" i="11" l="1"/>
  <c r="N2147" i="11" l="1"/>
  <c r="N2148" i="11" l="1"/>
  <c r="N2149" i="11" l="1"/>
  <c r="N2150" i="11" l="1"/>
  <c r="N2151" i="11" l="1"/>
  <c r="N2152" i="11" l="1"/>
  <c r="N2153" i="11" l="1"/>
  <c r="N2154" i="11" l="1"/>
  <c r="N2155" i="11" l="1"/>
  <c r="N2156" i="11" l="1"/>
  <c r="N2157" i="11" l="1"/>
  <c r="N2158" i="11" l="1"/>
  <c r="N2159" i="11" l="1"/>
  <c r="N2160" i="11" l="1"/>
  <c r="N2161" i="11" l="1"/>
  <c r="N2162" i="11" l="1"/>
  <c r="N2163" i="11" l="1"/>
  <c r="N2164" i="11" l="1"/>
  <c r="N2165" i="11" l="1"/>
  <c r="N2166" i="11" l="1"/>
  <c r="N2167" i="11" l="1"/>
  <c r="N2168" i="11" l="1"/>
  <c r="N2169" i="11" l="1"/>
  <c r="N2170" i="11" l="1"/>
  <c r="N2171" i="11" l="1"/>
  <c r="N2172" i="11" l="1"/>
  <c r="N2173" i="11" l="1"/>
  <c r="N2174" i="11" l="1"/>
  <c r="N2175" i="11" l="1"/>
  <c r="N2176" i="11" l="1"/>
  <c r="N2177" i="11" l="1"/>
  <c r="N2178" i="11" l="1"/>
  <c r="N2179" i="11" l="1"/>
  <c r="N2180" i="11" l="1"/>
  <c r="N2181" i="11" l="1"/>
  <c r="N2182" i="11" l="1"/>
  <c r="N2183" i="11" l="1"/>
  <c r="N2184" i="11" l="1"/>
  <c r="N2185" i="11" l="1"/>
  <c r="N2186" i="11" l="1"/>
  <c r="N2187" i="11" l="1"/>
  <c r="N2188" i="11" l="1"/>
  <c r="N2189" i="11" l="1"/>
  <c r="N2190" i="11" l="1"/>
  <c r="N2191" i="11" l="1"/>
  <c r="N2192" i="11" l="1"/>
  <c r="N2193" i="11" l="1"/>
  <c r="N2194" i="11" l="1"/>
  <c r="N2195" i="11" l="1"/>
  <c r="N2196" i="11" l="1"/>
  <c r="N2197" i="11" l="1"/>
  <c r="N2198" i="11" l="1"/>
  <c r="N2199" i="11" l="1"/>
  <c r="N2200" i="11" l="1"/>
  <c r="N2201" i="11" l="1"/>
  <c r="N2202" i="11" l="1"/>
  <c r="N2203" i="11" l="1"/>
  <c r="N2204" i="11" l="1"/>
  <c r="N2205" i="11" l="1"/>
  <c r="N2206" i="11" l="1"/>
  <c r="N2207" i="11" l="1"/>
  <c r="N2208" i="11" l="1"/>
  <c r="N2209" i="11" l="1"/>
  <c r="N2210" i="11" l="1"/>
  <c r="N2211" i="11" l="1"/>
  <c r="N2212" i="11" l="1"/>
  <c r="N2213" i="11" l="1"/>
  <c r="N2214" i="11" l="1"/>
  <c r="N2215" i="11" l="1"/>
  <c r="N2216" i="11" l="1"/>
  <c r="N2217" i="11" l="1"/>
  <c r="N2218" i="11" l="1"/>
  <c r="N2219" i="11" l="1"/>
  <c r="N2220" i="11" l="1"/>
  <c r="N2221" i="11" l="1"/>
  <c r="N2222" i="11" l="1"/>
  <c r="N2223" i="11" l="1"/>
  <c r="N2224" i="11" l="1"/>
  <c r="N2225" i="11" l="1"/>
  <c r="N2226" i="11" l="1"/>
  <c r="N2227" i="11" l="1"/>
  <c r="N2228" i="11" l="1"/>
  <c r="N2229" i="11" l="1"/>
  <c r="N2230" i="11" l="1"/>
  <c r="N2231" i="11" l="1"/>
  <c r="N2232" i="11" l="1"/>
  <c r="N2233" i="11" l="1"/>
  <c r="N2234" i="11" l="1"/>
  <c r="N2235" i="11" l="1"/>
  <c r="N2236" i="11" l="1"/>
  <c r="N2237" i="11" l="1"/>
  <c r="N2238" i="11" l="1"/>
  <c r="N2239" i="11" l="1"/>
  <c r="N2240" i="11" l="1"/>
  <c r="N2241" i="11" l="1"/>
  <c r="N2242" i="11" l="1"/>
  <c r="N2243" i="11" l="1"/>
  <c r="N2244" i="11" l="1"/>
  <c r="N2245" i="11" l="1"/>
  <c r="N2246" i="11" l="1"/>
  <c r="N2247" i="11" l="1"/>
  <c r="N2248" i="11" l="1"/>
  <c r="N2249" i="11" l="1"/>
  <c r="N2250" i="11" l="1"/>
  <c r="N2251" i="11" l="1"/>
  <c r="N2252" i="11" l="1"/>
  <c r="N2253" i="11" l="1"/>
  <c r="N2254" i="11" l="1"/>
  <c r="N2255" i="11" l="1"/>
  <c r="N2256" i="11" l="1"/>
  <c r="N2257" i="11" l="1"/>
  <c r="N2258" i="11" l="1"/>
  <c r="N2259" i="11" l="1"/>
  <c r="N2260" i="11" l="1"/>
  <c r="N2261" i="11" l="1"/>
  <c r="N2262" i="11" l="1"/>
  <c r="N2263" i="11" l="1"/>
  <c r="N2264" i="11" l="1"/>
  <c r="N2265" i="11" l="1"/>
  <c r="N2266" i="11" l="1"/>
  <c r="N2267" i="11" l="1"/>
  <c r="N2268" i="11" l="1"/>
  <c r="N2269" i="11" l="1"/>
  <c r="N2270" i="11" l="1"/>
  <c r="N2271" i="11" l="1"/>
  <c r="N2272" i="11" l="1"/>
  <c r="N2273" i="11" l="1"/>
  <c r="N2274" i="11" l="1"/>
  <c r="N2275" i="11" l="1"/>
  <c r="N2276" i="11" l="1"/>
  <c r="N2277" i="11" l="1"/>
  <c r="N2278" i="11" l="1"/>
  <c r="N2279" i="11" l="1"/>
  <c r="N2280" i="11" l="1"/>
  <c r="N2281" i="11" l="1"/>
  <c r="N2282" i="11" l="1"/>
  <c r="N2283" i="11" l="1"/>
  <c r="N2284" i="11" l="1"/>
  <c r="N2285" i="11" l="1"/>
  <c r="N2286" i="11" l="1"/>
  <c r="N2287" i="11" l="1"/>
  <c r="N2288" i="11" l="1"/>
  <c r="N2289" i="11" l="1"/>
  <c r="N2290" i="11" l="1"/>
  <c r="N2291" i="11" l="1"/>
  <c r="N2292" i="11" l="1"/>
  <c r="N2293" i="11" l="1"/>
  <c r="N2294" i="11" l="1"/>
  <c r="N2295" i="11" l="1"/>
  <c r="N2296" i="11" l="1"/>
  <c r="N2297" i="11" l="1"/>
  <c r="N2298" i="11" l="1"/>
  <c r="N2299" i="11" l="1"/>
  <c r="N2300" i="11" l="1"/>
  <c r="N2301" i="11" l="1"/>
  <c r="N2302" i="11" l="1"/>
  <c r="N2303" i="11" l="1"/>
  <c r="N2304" i="11" l="1"/>
  <c r="N2305" i="11" l="1"/>
  <c r="N2306" i="11" l="1"/>
  <c r="N2307" i="11" l="1"/>
  <c r="N2308" i="11" l="1"/>
  <c r="N2309" i="11" l="1"/>
  <c r="N2310" i="11" l="1"/>
  <c r="N2311" i="11" l="1"/>
  <c r="N2312" i="11" l="1"/>
  <c r="N2313" i="11" l="1"/>
  <c r="N2314" i="11" l="1"/>
  <c r="N2315" i="11" l="1"/>
  <c r="N2316" i="11" l="1"/>
  <c r="N2317" i="11" l="1"/>
  <c r="N2318" i="11" l="1"/>
  <c r="N2319" i="11" l="1"/>
  <c r="N2320" i="11" l="1"/>
  <c r="N2321" i="11" l="1"/>
  <c r="N2322" i="11" l="1"/>
  <c r="N2323" i="11" l="1"/>
  <c r="N2324" i="11" l="1"/>
  <c r="N2325" i="11" l="1"/>
  <c r="N2326" i="11" l="1"/>
  <c r="N2327" i="11" l="1"/>
  <c r="N2328" i="11" l="1"/>
  <c r="N2329" i="11" l="1"/>
  <c r="N2330" i="11" l="1"/>
  <c r="N2331" i="11" l="1"/>
  <c r="N2332" i="11" l="1"/>
  <c r="N2333" i="11" l="1"/>
  <c r="N2334" i="11" l="1"/>
  <c r="N2335" i="11" l="1"/>
  <c r="N2336" i="11" l="1"/>
  <c r="N2337" i="11" l="1"/>
  <c r="N2338" i="11" l="1"/>
  <c r="N2339" i="11" l="1"/>
  <c r="N2340" i="11" l="1"/>
  <c r="N2341" i="11" l="1"/>
  <c r="N2342" i="11" l="1"/>
  <c r="N2343" i="11" l="1"/>
  <c r="N2344" i="11" l="1"/>
  <c r="N2345" i="11" l="1"/>
  <c r="N2346" i="11" l="1"/>
  <c r="N2347" i="11" l="1"/>
  <c r="N2348" i="11" l="1"/>
  <c r="N2349" i="11" l="1"/>
  <c r="N2350" i="11" l="1"/>
  <c r="N2351" i="11" l="1"/>
  <c r="N2352" i="11" l="1"/>
  <c r="N2353" i="11" l="1"/>
  <c r="N2354" i="11" l="1"/>
  <c r="N2355" i="11" l="1"/>
  <c r="N2356" i="11" l="1"/>
  <c r="N2357" i="11" l="1"/>
  <c r="N2358" i="11" l="1"/>
  <c r="N2359" i="11" l="1"/>
  <c r="N2360" i="11" l="1"/>
  <c r="N2361" i="11" l="1"/>
  <c r="N2362" i="11" l="1"/>
  <c r="N2363" i="11" l="1"/>
  <c r="N2364" i="11" l="1"/>
  <c r="N2365" i="11" l="1"/>
  <c r="N2366" i="11" l="1"/>
  <c r="N2367" i="11" l="1"/>
  <c r="N2368" i="11" l="1"/>
  <c r="N2369" i="11" l="1"/>
  <c r="N2370" i="11" l="1"/>
  <c r="N2371" i="11" l="1"/>
  <c r="N2372" i="11" l="1"/>
  <c r="N2373" i="11" l="1"/>
  <c r="N2374" i="11" l="1"/>
  <c r="N2375" i="11" l="1"/>
  <c r="N2376" i="11" l="1"/>
  <c r="N2377" i="11" l="1"/>
  <c r="N2378" i="11" l="1"/>
  <c r="N2379" i="11" l="1"/>
  <c r="N2380" i="11" l="1"/>
  <c r="N2381" i="11" l="1"/>
  <c r="N2382" i="11" l="1"/>
  <c r="N2383" i="11" l="1"/>
  <c r="N2384" i="11" l="1"/>
  <c r="N2385" i="11" l="1"/>
  <c r="N2386" i="11" l="1"/>
  <c r="N2387" i="11" l="1"/>
  <c r="N2388" i="11" l="1"/>
  <c r="N2389" i="11" l="1"/>
  <c r="N2390" i="11" l="1"/>
  <c r="N2391" i="11" l="1"/>
  <c r="N2392" i="11" l="1"/>
  <c r="N2393" i="11" l="1"/>
  <c r="N2394" i="11" l="1"/>
  <c r="N2395" i="11" l="1"/>
  <c r="N2396" i="11" l="1"/>
  <c r="N2397" i="11" l="1"/>
  <c r="N2398" i="11" l="1"/>
  <c r="N2399" i="11" l="1"/>
  <c r="N2400" i="11" l="1"/>
  <c r="N2401" i="11" l="1"/>
  <c r="N2402" i="11" l="1"/>
  <c r="N2403" i="11" l="1"/>
  <c r="N2404" i="11" l="1"/>
  <c r="N2405" i="11" l="1"/>
  <c r="N2406" i="11" l="1"/>
  <c r="N2407" i="11" l="1"/>
  <c r="N2408" i="11" l="1"/>
  <c r="N2409" i="11" l="1"/>
  <c r="N2410" i="11" l="1"/>
  <c r="N2411" i="11" l="1"/>
  <c r="N2412" i="11" l="1"/>
  <c r="N2413" i="11" l="1"/>
  <c r="N2414" i="11" l="1"/>
  <c r="N2415" i="11" l="1"/>
  <c r="N2416" i="11" l="1"/>
  <c r="N2417" i="11" l="1"/>
  <c r="N2418" i="11" l="1"/>
  <c r="N2419" i="11" l="1"/>
  <c r="N2420" i="11" l="1"/>
  <c r="N2421" i="11" l="1"/>
  <c r="N2422" i="11" l="1"/>
  <c r="N2423" i="11" l="1"/>
  <c r="N2424" i="11" l="1"/>
  <c r="N2425" i="11" l="1"/>
  <c r="N2426" i="11" l="1"/>
  <c r="N2427" i="11" l="1"/>
  <c r="N2428" i="11" l="1"/>
  <c r="N2429" i="11" l="1"/>
  <c r="N2430" i="11" l="1"/>
  <c r="N2431" i="11" l="1"/>
  <c r="N2432" i="11" l="1"/>
  <c r="N2433" i="11" l="1"/>
  <c r="N2434" i="11" l="1"/>
  <c r="N2435" i="11" l="1"/>
  <c r="N2436" i="11" l="1"/>
  <c r="N2437" i="11" l="1"/>
  <c r="N2438" i="11" l="1"/>
  <c r="N2439" i="11" l="1"/>
  <c r="N2440" i="11" l="1"/>
  <c r="N2441" i="11" l="1"/>
  <c r="N2442" i="11" l="1"/>
  <c r="N2443" i="11" l="1"/>
  <c r="N2444" i="11" l="1"/>
  <c r="N2445" i="11" l="1"/>
  <c r="N2446" i="11" l="1"/>
  <c r="N2447" i="11" l="1"/>
  <c r="N2448" i="11" l="1"/>
  <c r="N2449" i="11" l="1"/>
  <c r="N2450" i="11" l="1"/>
  <c r="N2451" i="11" l="1"/>
  <c r="N2452" i="11" l="1"/>
  <c r="N2453" i="11" l="1"/>
  <c r="N2454" i="11" l="1"/>
  <c r="N2455" i="11" l="1"/>
  <c r="N2456" i="11" l="1"/>
  <c r="N2457" i="11" l="1"/>
  <c r="N2458" i="11" l="1"/>
  <c r="N2459" i="11" l="1"/>
  <c r="N2460" i="11" l="1"/>
  <c r="N2461" i="11" l="1"/>
  <c r="N2462" i="11" l="1"/>
  <c r="N2463" i="11" l="1"/>
  <c r="N2464" i="11" l="1"/>
  <c r="N2465" i="11" l="1"/>
  <c r="N2466" i="11" l="1"/>
  <c r="N2467" i="11" l="1"/>
  <c r="N2468" i="11" l="1"/>
  <c r="N2469" i="11" l="1"/>
  <c r="N2470" i="11" l="1"/>
  <c r="N2471" i="11" l="1"/>
  <c r="N2472" i="11" l="1"/>
  <c r="N2473" i="11" l="1"/>
  <c r="N2474" i="11" l="1"/>
  <c r="N2475" i="11" l="1"/>
  <c r="N2476" i="11" l="1"/>
  <c r="N2477" i="11" l="1"/>
  <c r="N2478" i="11" l="1"/>
  <c r="N2479" i="11" l="1"/>
  <c r="N2480"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Frederico Garza</author>
  </authors>
  <commentList>
    <comment ref="J466" authorId="0" shapeId="0" xr:uid="{108D99DF-1650-41A2-ACF2-080D55378A24}">
      <text>
        <r>
          <rPr>
            <b/>
            <sz val="9"/>
            <color indexed="81"/>
            <rFont val="Tahoma"/>
            <family val="2"/>
          </rPr>
          <t>Frederico Garza:</t>
        </r>
        <r>
          <rPr>
            <sz val="9"/>
            <color indexed="81"/>
            <rFont val="Tahoma"/>
            <family val="2"/>
          </rPr>
          <t xml:space="preserve">
I see this as required for diesel engines only under 1968.2(g)(4.2.3)(A), i.e., actual engine torque (as a percentage of maximum engine torque)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Baltusis, Paul (P.A.)</author>
  </authors>
  <commentList>
    <comment ref="C3" authorId="0" shapeId="0" xr:uid="{00000000-0006-0000-0B00-000001000000}">
      <text>
        <r>
          <rPr>
            <b/>
            <sz val="9"/>
            <color indexed="81"/>
            <rFont val="Tahoma"/>
            <family val="2"/>
          </rPr>
          <t>convert mph to kph</t>
        </r>
      </text>
    </comment>
    <comment ref="D3" authorId="0" shapeId="0" xr:uid="{00000000-0006-0000-0B00-000002000000}">
      <text>
        <r>
          <rPr>
            <b/>
            <sz val="9"/>
            <color indexed="81"/>
            <rFont val="Tahoma"/>
            <family val="2"/>
          </rPr>
          <t>Previous velocity sample</t>
        </r>
      </text>
    </comment>
    <comment ref="E3" authorId="0" shapeId="0" xr:uid="{00000000-0006-0000-0B00-000003000000}">
      <text>
        <r>
          <rPr>
            <b/>
            <sz val="9"/>
            <color indexed="81"/>
            <rFont val="Tahoma"/>
            <family val="2"/>
          </rPr>
          <t>Previous velocity sample squared</t>
        </r>
      </text>
    </comment>
    <comment ref="F3" authorId="0" shapeId="0" xr:uid="{00000000-0006-0000-0B00-000004000000}">
      <text>
        <r>
          <rPr>
            <b/>
            <sz val="9"/>
            <color indexed="81"/>
            <rFont val="Tahoma"/>
            <family val="2"/>
          </rPr>
          <t>Current velocity sample</t>
        </r>
      </text>
    </comment>
    <comment ref="G3" authorId="0" shapeId="0" xr:uid="{00000000-0006-0000-0B00-000005000000}">
      <text>
        <r>
          <rPr>
            <b/>
            <sz val="9"/>
            <color indexed="81"/>
            <rFont val="Tahoma"/>
            <family val="2"/>
          </rPr>
          <t>Current velocity sample squared</t>
        </r>
      </text>
    </comment>
    <comment ref="H3" authorId="0" shapeId="0" xr:uid="{00000000-0006-0000-0B00-000006000000}">
      <text>
        <r>
          <rPr>
            <b/>
            <sz val="9"/>
            <color indexed="81"/>
            <rFont val="Tahoma"/>
            <family val="2"/>
          </rPr>
          <t>Average velocity between samples</t>
        </r>
      </text>
    </comment>
    <comment ref="I3" authorId="0" shapeId="0" xr:uid="{00000000-0006-0000-0B00-000007000000}">
      <text>
        <r>
          <rPr>
            <b/>
            <sz val="9"/>
            <color indexed="81"/>
            <rFont val="Tahoma"/>
            <family val="2"/>
          </rPr>
          <t>Distance = Vave * time</t>
        </r>
      </text>
    </comment>
    <comment ref="J3" authorId="0" shapeId="0" xr:uid="{00000000-0006-0000-0B00-000008000000}">
      <text>
        <r>
          <rPr>
            <b/>
            <sz val="9"/>
            <color indexed="81"/>
            <rFont val="Tahoma"/>
            <family val="2"/>
          </rPr>
          <t>Instantaneous change in velocity squared, Vn+1^2 - Vn^2</t>
        </r>
      </text>
    </comment>
    <comment ref="K3" authorId="0" shapeId="0" xr:uid="{00000000-0006-0000-0B00-000009000000}">
      <text>
        <r>
          <rPr>
            <b/>
            <sz val="9"/>
            <color indexed="81"/>
            <rFont val="Tahoma"/>
            <family val="2"/>
          </rPr>
          <t>Capture deltas only when velocity is increasing</t>
        </r>
      </text>
    </comment>
    <comment ref="L3" authorId="0" shapeId="0" xr:uid="{00000000-0006-0000-0B00-00000A000000}">
      <text>
        <r>
          <rPr>
            <b/>
            <sz val="9"/>
            <color indexed="81"/>
            <rFont val="Tahoma"/>
            <family val="2"/>
          </rPr>
          <t>Accumulate delta velocity squared</t>
        </r>
      </text>
    </comment>
    <comment ref="M3" authorId="0" shapeId="0" xr:uid="{00000000-0006-0000-0B00-00000B000000}">
      <text>
        <r>
          <rPr>
            <b/>
            <sz val="9"/>
            <color indexed="81"/>
            <rFont val="Tahoma"/>
            <family val="2"/>
          </rPr>
          <t>Accumulate distance</t>
        </r>
      </text>
    </comment>
    <comment ref="N3" authorId="0" shapeId="0" xr:uid="{00000000-0006-0000-0B00-00000C000000}">
      <text>
        <r>
          <rPr>
            <b/>
            <sz val="9"/>
            <color indexed="81"/>
            <rFont val="Tahoma"/>
            <family val="2"/>
          </rPr>
          <t>PKE=cumulative KE divided by cumulative distance</t>
        </r>
      </text>
    </comment>
    <comment ref="I2481" authorId="0" shapeId="0" xr:uid="{00000000-0006-0000-0B00-00000D000000}">
      <text>
        <r>
          <rPr>
            <b/>
            <sz val="9"/>
            <color indexed="81"/>
            <rFont val="Tahoma"/>
            <family val="2"/>
          </rPr>
          <t>Check - km in col I match km in col M</t>
        </r>
      </text>
    </comment>
    <comment ref="J2481" authorId="0" shapeId="0" xr:uid="{00000000-0006-0000-0B00-00000E000000}">
      <text>
        <r>
          <rPr>
            <b/>
            <sz val="9"/>
            <color indexed="81"/>
            <rFont val="Tahoma"/>
            <family val="2"/>
          </rPr>
          <t>Check, instantaneous delta velocities sum to zero at end of drive cycle</t>
        </r>
      </text>
    </comment>
    <comment ref="K2481" authorId="0" shapeId="0" xr:uid="{00000000-0006-0000-0B00-00000F000000}">
      <text>
        <r>
          <rPr>
            <b/>
            <sz val="9"/>
            <color indexed="81"/>
            <rFont val="Tahoma"/>
            <family val="2"/>
          </rPr>
          <t>Check - sum of col K matches last value of col 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Baltusis, Paul (P.A.)</author>
  </authors>
  <commentList>
    <comment ref="E4" authorId="0" shapeId="0" xr:uid="{00000000-0006-0000-0C00-000001000000}">
      <text>
        <r>
          <rPr>
            <sz val="9"/>
            <color indexed="81"/>
            <rFont val="Tahoma"/>
            <family val="2"/>
          </rPr>
          <t>Calculate brake torque by subtracting friction torque from indicated torque. Do not allow negative torque (i.e. friction torque &gt; indicated torque)</t>
        </r>
      </text>
    </comment>
    <comment ref="G4" authorId="0" shapeId="0" xr:uid="{00000000-0006-0000-0C00-000002000000}">
      <text>
        <r>
          <rPr>
            <b/>
            <sz val="9"/>
            <color indexed="81"/>
            <rFont val="Tahoma"/>
            <family val="2"/>
          </rPr>
          <t>Calculate engine power.</t>
        </r>
      </text>
    </comment>
    <comment ref="H4" authorId="0" shapeId="0" xr:uid="{00000000-0006-0000-0C00-000003000000}">
      <text>
        <r>
          <rPr>
            <b/>
            <sz val="9"/>
            <color indexed="81"/>
            <rFont val="Tahoma"/>
            <family val="2"/>
          </rPr>
          <t>Calculate engine energy output (multiply by time). The sample interval is this example is 1 second.</t>
        </r>
      </text>
    </comment>
    <comment ref="I4" authorId="0" shapeId="0" xr:uid="{00000000-0006-0000-0C00-000004000000}">
      <text>
        <r>
          <rPr>
            <b/>
            <sz val="9"/>
            <color indexed="81"/>
            <rFont val="Tahoma"/>
            <family val="2"/>
          </rPr>
          <t>Accumulate engine energy over the sample interval, typically one second, and convert to kWh.</t>
        </r>
      </text>
    </comment>
  </commentList>
</comments>
</file>

<file path=xl/sharedStrings.xml><?xml version="1.0" encoding="utf-8"?>
<sst xmlns="http://schemas.openxmlformats.org/spreadsheetml/2006/main" count="30923" uniqueCount="9418">
  <si>
    <t>Bi-fuel vehicle using ethanol as the current fuel for propulsion</t>
  </si>
  <si>
    <t>This map describes the stationary behavior of the engine and the speed dependent available indicated torque. This map should reflect the effect of changes due to barometric pressure, engine temperature, and any other stationary changes (sensor failures, etc.) which influence the engine torque curve more than 10%. This map is only valid for maximum boost pressure. At low boost pressures the torque limit may be much lower. It is required that one of these points (3, 4, or 5) indicate the peak torque point for the current engine torque map. Points 3, 4, and 5 lie between idle (point 1) and point 2.</t>
  </si>
  <si>
    <t>EGR Temperature Sensor A (Bank 1, Sensor 1) supported</t>
  </si>
  <si>
    <t>EGR Temperature Sensor C (Bank 1, Sensor 2) supported</t>
  </si>
  <si>
    <t>EGR Temperature Sensor B (Bank 2, Sensor 1) supported</t>
  </si>
  <si>
    <t>EGR Temperature Sensor D (Bank 2, Sensor 2) supported</t>
  </si>
  <si>
    <t>1 = EGR Temperature Sensor A (Bank 1, Sensor 1) data supported,
1 °C with -40 °C offset scaling</t>
  </si>
  <si>
    <t>1 = EGR Temperature Sensor C (Bank 1, Sensor 2) data supported,
1 °C with -40 °C offset scaling</t>
  </si>
  <si>
    <t>1 = EGR Temperature Sensor B (Bank 2, Sensor 1) data supported,
1 °C with -40 °C offset scaling</t>
  </si>
  <si>
    <t>1 = EGR Temperature Sensor D (Bank 2, Sensor 2) data supported,
1 °C with -40 °C offset scaling</t>
  </si>
  <si>
    <t>EGR Temperature Sensor C (Bank 1, Sensor 2) Wide Range supported</t>
  </si>
  <si>
    <t>EGR Temperature Sensor D (Bank 2, Sensor 2) Wide Range supported</t>
  </si>
  <si>
    <t>1 = PM sensor operating status Bank 1 Sensor 1 supported</t>
  </si>
  <si>
    <t>1 = PM Sensor operating status Bank 2 Sensor 1 supported</t>
  </si>
  <si>
    <t>PM Sensor operating status Bank 2 Sensor 1</t>
  </si>
  <si>
    <t>PM Sensor active status Bank 2 Sensor 1</t>
  </si>
  <si>
    <t>PM Sensor regen status Bank 2 Sensor 1</t>
  </si>
  <si>
    <t>PM Sensor normalized output value Bank 2 Sensor 1</t>
  </si>
  <si>
    <t>WWH-OBD Vehicle OBD System Information</t>
  </si>
  <si>
    <t>00 – All ECUs employ a non-discriminatory MI display strategy
01 – All ECUs employ a discriminatory MI display strategy
10 – Reserved
11 – Not available/Not required of this vehicle</t>
  </si>
  <si>
    <t>This data indicates the WWH-OBD display strategy utilized by the vehicle. It shall be supported for WWH-OBD use case 1 (scan tool road worthiness check).</t>
  </si>
  <si>
    <t>This data indicates the WWH-OBD MI status for the vehicle. It shall reflect the status of the MI lamp displayed to the vehicle operator. It shall be supported for WWH-OBD use case 1 (scan tool road worthiness check).</t>
  </si>
  <si>
    <t xml:space="preserve">Emission system readiness </t>
  </si>
  <si>
    <t>0 – all vehicle emissions system monitors complete
1- all vehicle emissions system monitors not complete"</t>
  </si>
  <si>
    <t>This data indicates the WWH-OBD readiness status of the vehicle. It shall be supported for WWH-OBD use case 1 (scan tool checks for road worthiness check).</t>
  </si>
  <si>
    <t xml:space="preserve"> Number of engine operating hours that the continuous MI was active. (Continuous MI counter)</t>
  </si>
  <si>
    <t>VOBD_MI_TIME</t>
  </si>
  <si>
    <t>WWH-OBD ECU OBD System Information</t>
  </si>
  <si>
    <t>This data indicates the WWH-OBD MI status for each individual ECU. It may reflect a different status than the MI lamp displayed to the vehicle operator.
Note: For WWH-OBD, PID $01 Data A shall not be supported and always reported as $00.</t>
  </si>
  <si>
    <t>OBD_MI_TIME</t>
  </si>
  <si>
    <t>Highest ECU B1 counter</t>
  </si>
  <si>
    <t>OBD_B1_TIME</t>
  </si>
  <si>
    <t>This data indicates the highest number of engine operating hours during which a class B1 malfunction was detected by an ECU. This counter shall increment any time the ECU detects a class B1 malfunction in the confirmed active state.
Note: Specific regulatory reset conditions apply for this counter.</t>
  </si>
  <si>
    <t>Fuel Pressure Control 1 supported</t>
  </si>
  <si>
    <t>Fuel Injection Quantity Control 1 supported</t>
  </si>
  <si>
    <t>Fuel Injection Timing Control 1 supported</t>
  </si>
  <si>
    <t>Idle Fuel Balance/Contribution Control 1 supported</t>
  </si>
  <si>
    <t>Fuel Pressure Control 2 supported</t>
  </si>
  <si>
    <t>Fuel Injection Quantity Control 2 supported</t>
  </si>
  <si>
    <t>Fuel Injection Timing Control 2 supported</t>
  </si>
  <si>
    <t>Idle Fuel Balance/Contribution Control 2 supported</t>
  </si>
  <si>
    <t>1 = Fuel Pressure Control 1 data supported</t>
  </si>
  <si>
    <t>1= Fuel Injection Quantity Control 1 data supported</t>
  </si>
  <si>
    <t>1= Fuel Injection Timing Control 1 data supported</t>
  </si>
  <si>
    <t>1 = Idle Fuel Balance/Contribution Control 1 data supported</t>
  </si>
  <si>
    <t>1 = Fuel Pressure Control 2 data supported</t>
  </si>
  <si>
    <t>1= Fuel Injection Quantity Control 2 data supported</t>
  </si>
  <si>
    <t>1= Fuel Injection Timing Control 2 data supported</t>
  </si>
  <si>
    <t>1 = Idle Fuel Balance/Contribution Control 2 data supported</t>
  </si>
  <si>
    <t>Fuel Pressure Control 1 Status</t>
  </si>
  <si>
    <t>Fuel Injection Quantity Control 1 Status</t>
  </si>
  <si>
    <t>Fuel Injection Timing Control 1 Status</t>
  </si>
  <si>
    <t>Idle Fuel Balance/Contribution Control 1 Status</t>
  </si>
  <si>
    <t>Fuel Pressure Control 2 Status</t>
  </si>
  <si>
    <t>Fuel Injection Quantity Control 2 Status</t>
  </si>
  <si>
    <t>Fuel Injection Timing Control 2 Status</t>
  </si>
  <si>
    <t>Idle Fuel Balance/Contribution Control 2 Status</t>
  </si>
  <si>
    <t>1 = Fuel Injection Quantity 1 in closed loop control</t>
  </si>
  <si>
    <t>FIQ1_CL</t>
  </si>
  <si>
    <t>1 = Fuel Injection Timing 1 in closed loop control</t>
  </si>
  <si>
    <t>FIT1_CL</t>
  </si>
  <si>
    <t>1 = Idle Fuel Balance/Contribution Control 1 in closed loop</t>
  </si>
  <si>
    <t>IFB1_CL</t>
  </si>
  <si>
    <t>1 = Fuel Injection Quantity 2 in closed loop control</t>
  </si>
  <si>
    <t>FIQ2_CL</t>
  </si>
  <si>
    <t>1 = Fuel Injection Timing 2 in closed loop control</t>
  </si>
  <si>
    <t>FIT2_CL</t>
  </si>
  <si>
    <t>1 = Idle Fuel Balance/Contribution Control 2 in closed loop</t>
  </si>
  <si>
    <t>IFB2_CL</t>
  </si>
  <si>
    <t>1 = Fuel Pressure 1 in closed loop control</t>
  </si>
  <si>
    <t>1 = Fuel Pressure 2 in closed loop control</t>
  </si>
  <si>
    <t>WWH-OBD Vehicle OBD Counters</t>
  </si>
  <si>
    <t>WWH-OBD Vehicle Counters</t>
  </si>
  <si>
    <t>WWH-OBD Vehicle counters supported</t>
  </si>
  <si>
    <t>A, bits 1-7</t>
  </si>
  <si>
    <t>Cumulative continuous MI counter</t>
  </si>
  <si>
    <t>MI_TIME_CUM</t>
  </si>
  <si>
    <t>NOx control - driver inducement system status and counters</t>
  </si>
  <si>
    <t>A, bits 6-7</t>
  </si>
  <si>
    <t>NOx warning system activation status</t>
  </si>
  <si>
    <t>NOx warning and inducement system current status (active/inactive)</t>
  </si>
  <si>
    <t>Level one inducement status</t>
  </si>
  <si>
    <t>Level one inducement current status (e.g. low-level inducement using torque reduction). Status can be inactive (normal operation), enabled (i.e. triggered for activation but not yet active) or active.</t>
  </si>
  <si>
    <t>00 - Level one inducement inactive
01 - Level one inducement enabled
10 - Level one inducement active
11 - Level one inducement not supported</t>
  </si>
  <si>
    <t>INDUC_L1</t>
  </si>
  <si>
    <t>Level two inducement status</t>
  </si>
  <si>
    <t>00 - Level two inducement inactive
01 - Level two inducement enabled
10 - Level two inducement active
11 - Level two inducement not supported</t>
  </si>
  <si>
    <t>INDUC_L2</t>
  </si>
  <si>
    <t>Level three inducement status</t>
  </si>
  <si>
    <t>B, bit 5,6</t>
  </si>
  <si>
    <t>00 - Level three inducement inactive
01 - Level three inducement enabled
10 - Level three inducement active
11- Level three inducement not supported</t>
  </si>
  <si>
    <t>INDUC_L3</t>
  </si>
  <si>
    <t>Level three inducement current status (e.g. very severe, vehicle creep mode, engine shut down). Status can be inactive (normal operation), enabled (i.e. triggered for activation but not yet active) or active.</t>
  </si>
  <si>
    <t>65534 h</t>
  </si>
  <si>
    <t>Reagent Consumption Counter</t>
  </si>
  <si>
    <t>Dosing Activity Counter</t>
  </si>
  <si>
    <t>REAG_DOSE_TIME</t>
  </si>
  <si>
    <t>Monitoring System Counter</t>
  </si>
  <si>
    <t>EGT15: xxxx.x °C (xxxx.x °F)</t>
  </si>
  <si>
    <t>EGT16: xxxx.x °C (xxxx.x °F)</t>
  </si>
  <si>
    <t>EGT17: xxxx.x °C (xxxx.x °F)</t>
  </si>
  <si>
    <t>EGT18: xxxx.x °C (xxxx.x °F)</t>
  </si>
  <si>
    <t>EGT25: xxxx.x °C (xxxx.x °F)</t>
  </si>
  <si>
    <t>EGT26: xxxx.x °C (xxxx.x °F)</t>
  </si>
  <si>
    <t>EGT27: xxxx.x °C (xxxx.x °F)</t>
  </si>
  <si>
    <t>EGT28: xxxx.x °C (xxxx.x °F)</t>
  </si>
  <si>
    <t>PIDs $9C shall be used for linear or wide-ratio oxygen sensors on compression ignition engines that can be stand-alone sensors or part of the NOx sensor  (See PID $83 for NOx PIDs).
The O2S outputs can be Lambda (typically 0 to 4 for a compression ignition engine) and/or O2 concentration (typically 0 to 25%)
NOTE:  Compression ignition vehicles do not use the O2 sensor location PIDs $13 or $1D to define the oxygen sensor location.</t>
  </si>
  <si>
    <t>APCM, APC1, APC2</t>
  </si>
  <si>
    <t>Air Pump Control Module</t>
  </si>
  <si>
    <t>AirPumpCtrl</t>
  </si>
  <si>
    <t>Chassis Control Module</t>
  </si>
  <si>
    <t>ChassisCtrl</t>
  </si>
  <si>
    <t>CHCM, CHC1, CHC2</t>
  </si>
  <si>
    <t>WWH-OBD GTR Number</t>
  </si>
  <si>
    <t>GTR_XXX.XXX</t>
  </si>
  <si>
    <t>Volume</t>
  </si>
  <si>
    <t>0.001 L per bit unsigned</t>
  </si>
  <si>
    <t>L</t>
  </si>
  <si>
    <t>Length</t>
  </si>
  <si>
    <t>0.000030517578 inch per bit unsigned</t>
  </si>
  <si>
    <t>1 inch = 25.4 mm</t>
  </si>
  <si>
    <t>inch</t>
  </si>
  <si>
    <t>0010</t>
  </si>
  <si>
    <t>0011</t>
  </si>
  <si>
    <t>xx.xxxxxxx</t>
  </si>
  <si>
    <t>mm</t>
  </si>
  <si>
    <t>0.00024414 per bit unsigned</t>
  </si>
  <si>
    <t>1000</t>
  </si>
  <si>
    <t>E5BE</t>
  </si>
  <si>
    <t>xx.xxxxxxxx</t>
  </si>
  <si>
    <t>0.000244140625</t>
  </si>
  <si>
    <t>0.00003051757813</t>
  </si>
  <si>
    <t>1 minute per bit unsigned</t>
  </si>
  <si>
    <t>24 h = 1 day</t>
  </si>
  <si>
    <t>min</t>
  </si>
  <si>
    <t>xx days, xx h, xx min</t>
  </si>
  <si>
    <t>0 days, 0 h, 0 min</t>
  </si>
  <si>
    <t>0 days, 1 h, 0 min</t>
  </si>
  <si>
    <t>2 days, 12 h, 0 min</t>
  </si>
  <si>
    <t>45 days, 12 h, 15 min</t>
  </si>
  <si>
    <t>Completion status of monitors this monitoring cycle. See PID $01 to determine which monitors are supported.</t>
  </si>
  <si>
    <t>$17</t>
  </si>
  <si>
    <t>Bi-fuel vehicle using diesel</t>
  </si>
  <si>
    <t>BI_DSL</t>
  </si>
  <si>
    <t>NOTE   Data B shall only be included in the response to a PID $56 request if PID $1D (Location of Oxygen Sensors) indicates an oxygen sensor is present in Bank 3. The external test equipment can determine length of the response message based on the data content of PID $13 or $1D. See examples in the description of PID $09.</t>
  </si>
  <si>
    <t>NOTE   Data B shall only be included in the response to a PID $57 request if PID $1D (Location of Oxygen Sensors) indicates an oxygen sensor is present in Bank 4. The external test equipment can determine length of the response message based on the data content of PID $13 or $1D. See examples in the description of PID $09.</t>
  </si>
  <si>
    <t>0 km</t>
  </si>
  <si>
    <t>65535 km</t>
  </si>
  <si>
    <t>1 km per count</t>
  </si>
  <si>
    <t>MIL_DIST: xxxxx km (xxxxx miles)</t>
  </si>
  <si>
    <t>5177.27 kPa</t>
  </si>
  <si>
    <t>0.079 kPa per bit unsigned, 1 kPa = 0.1450377 PSI</t>
  </si>
  <si>
    <t>Bank 2 - Sensor 4 present at that location</t>
  </si>
  <si>
    <t>1 = Bank 2 - Sensor 4 present at that location</t>
  </si>
  <si>
    <t>O2S24</t>
  </si>
  <si>
    <t>0 V</t>
  </si>
  <si>
    <t>1.275 V</t>
  </si>
  <si>
    <t>0.005 V</t>
  </si>
  <si>
    <t>O2Sxh: x.xxx V</t>
  </si>
  <si>
    <t>MessageCount ESN</t>
  </si>
  <si>
    <t>MC_ESN</t>
  </si>
  <si>
    <t>Engine Serial Number</t>
  </si>
  <si>
    <t>ESN: XXXXXXXXXXXXXXXXX</t>
  </si>
  <si>
    <t>0x92</t>
  </si>
  <si>
    <t>1F</t>
  </si>
  <si>
    <t>NOTE   Data B shall only be included in the response to a PID $58 request if PID $1D (Location of Oxygen Sensors) indicates an oxygen sensor is present in Bank 4. The external test equipment can determine length of the response message based on the data content of PID $13 or $1D. See examples in the description of PID $09.</t>
  </si>
  <si>
    <t>On-Board Diagnostic Monitor ID name</t>
  </si>
  <si>
    <t>OBD Monitor IDs supported ($01 - $20)</t>
  </si>
  <si>
    <t>OBD Monitor IDs supported ($21 - $40)</t>
  </si>
  <si>
    <t>Catalyst Monitor Bank 1</t>
  </si>
  <si>
    <t>Catalyst Monitor Bank 2</t>
  </si>
  <si>
    <t>Catalyst Monitor Bank 3</t>
  </si>
  <si>
    <t>Catalyst Monitor Bank 4</t>
  </si>
  <si>
    <t>A, bits 5 - 7</t>
  </si>
  <si>
    <t>Actual EGR A Duty Cycle/Position Supported</t>
  </si>
  <si>
    <t>EGR A Error Supported</t>
  </si>
  <si>
    <t>Commanded EGR B Duty Cycle/Position Supported</t>
  </si>
  <si>
    <t>Actual EGR B Duty Cycle/Position Supported</t>
  </si>
  <si>
    <t>EGR B Error Supported</t>
  </si>
  <si>
    <t>A, bits 2 - 7</t>
  </si>
  <si>
    <t>A, bits 6 - 7</t>
  </si>
  <si>
    <t>MAF Sensor A supported</t>
  </si>
  <si>
    <t>MAF Sensor B supported</t>
  </si>
  <si>
    <t>ECT Sensor 1 supported</t>
  </si>
  <si>
    <t>ECT Sensor 2 supported</t>
  </si>
  <si>
    <t>Number of messages to report calibration identifications — For ISO 9141 2, ISO 14230-4 and SAE J1850, the message count in the response shall always be a multiple of four (4) because four (4) messages are used to report each calibration identification. For ISO 15765-4, support for this parameter is not recommended/required for the ECU and the external test equipment. The response message format is not specified.</t>
  </si>
  <si>
    <t>Support status of non-continuous monitors</t>
  </si>
  <si>
    <t>Fuel Level Input</t>
  </si>
  <si>
    <t>FLI: xxx.x %</t>
  </si>
  <si>
    <t xml:space="preserve">Barometric Pressure </t>
  </si>
  <si>
    <t>-128 mA</t>
  </si>
  <si>
    <t>127.996 mA</t>
  </si>
  <si>
    <t>O2Sxy: x.xxx mA</t>
  </si>
  <si>
    <t>Catalyst Temperature Bank 1, Sensor 1</t>
  </si>
  <si>
    <t>0.1 °C / bit with -40  C offset</t>
  </si>
  <si>
    <t>CATEMP11: xxxx.x °C (xxxx.x °F)</t>
  </si>
  <si>
    <t>Catalyst Temperature Bank 2, Sensor 1</t>
  </si>
  <si>
    <t>255 counts</t>
  </si>
  <si>
    <t>1 count</t>
  </si>
  <si>
    <t>$81-$9F</t>
  </si>
  <si>
    <t>$A1-$BF</t>
  </si>
  <si>
    <t>$C1-$DF</t>
  </si>
  <si>
    <t>manufacturer specific values / units</t>
  </si>
  <si>
    <t>Test ID #</t>
  </si>
  <si>
    <t>Evaporative system leak test</t>
  </si>
  <si>
    <t>For ISO 9141-2, ISO 14230-4 and SAE J1850, DATA_A - DATA_E should be set to $00 for a request and response message. If the conditions are not proper to run the test, the vehicle may either not respond to the request, or may respond with a manufacturer-specified value as DATA_A which corresponds to the reason the test cannot be run.</t>
  </si>
  <si>
    <t>For ISO 15765-4 protocol, DATA_A - DATA_E shall not be included in the request and response message. If the conditions are not proper to run the test, the vehicle shall respond with a negative response message with a response code $22 – conditionsNotCorrect.</t>
  </si>
  <si>
    <t>This service enables the conditions required to conduct an evaporative system leak test, but does not actually run the test. An example is to close a purge solenoid, preventing leakage if the system is pressurized. The vehicle manufacturer is responsible to determine the criteria to automatically stop the test (open the solenoid in the example) such as engine running, vehicle speed greater than zero, or exceeding a specified time period.</t>
  </si>
  <si>
    <t>DATA_A - DATA_E shall not be included in the request and response message. If the conditions are not proper to run the test, the vehicle shall respond with a negative response message with a response code 0x22 – conditionsNotCorrect.</t>
  </si>
  <si>
    <t>MessageCount VIN</t>
  </si>
  <si>
    <t>MessageCount IPT</t>
  </si>
  <si>
    <t>MessageCount ECUNAME</t>
  </si>
  <si>
    <t>MC_ECUNM</t>
  </si>
  <si>
    <t>ECUNAME</t>
  </si>
  <si>
    <t>Max. 20 ASCII characters</t>
  </si>
  <si>
    <t>ECU: XXXX
ECUNAME: YYYYYYYYYYYYYYY</t>
  </si>
  <si>
    <t>Anti-Lock Brake System (ABS) Control Module</t>
  </si>
  <si>
    <t>Alternative Fuel Control Module</t>
  </si>
  <si>
    <t>Auxiliary Heater Control Module</t>
  </si>
  <si>
    <t>Battery Energy Control Module</t>
  </si>
  <si>
    <t>Brake System Control Module</t>
  </si>
  <si>
    <t>Bank 1 - Sensor 1 present at that location</t>
  </si>
  <si>
    <t>1 = Bank 1 - Sensor 1 present at that location</t>
  </si>
  <si>
    <t>Raw Value</t>
  </si>
  <si>
    <t>Heavy Duty Vehicles (EURO EEV) C</t>
  </si>
  <si>
    <t>-210.00 °</t>
  </si>
  <si>
    <t>301.992 °</t>
  </si>
  <si>
    <t>Fuel Injection Timing</t>
  </si>
  <si>
    <t>Boost Pressure Control</t>
  </si>
  <si>
    <t>Support of Boost Pressure Control Data</t>
  </si>
  <si>
    <t>Support of Charge Air Cooler Temperature Data</t>
  </si>
  <si>
    <t>1 = Cmd Boost Pressure Control A data supported</t>
  </si>
  <si>
    <t>Commanded Boost Pressure A supported</t>
  </si>
  <si>
    <t>Boost Pressure Sensor A supported</t>
  </si>
  <si>
    <t>1 = Boost Pressure Sensor A data supported</t>
  </si>
  <si>
    <t>FUEL_RATE: xxx.xx L/h</t>
  </si>
  <si>
    <t>17 ASCII characters</t>
  </si>
  <si>
    <t>VIN: XXXXXXXXXXXXXXXXX</t>
  </si>
  <si>
    <t>MC_CALID</t>
  </si>
  <si>
    <t>0 = EGR or VVT monitor not supported (NO)
1 = EGR and/or VVT monitor supported</t>
  </si>
  <si>
    <t xml:space="preserve">EGR and/or VVT system monitoring supported
(spark ignition and compression ignition) </t>
  </si>
  <si>
    <t xml:space="preserve">EGR and/or VVT system monitoring ready
(spark ignition and compression ignition) </t>
  </si>
  <si>
    <t>0x8E</t>
  </si>
  <si>
    <t>0xF48E</t>
  </si>
  <si>
    <t>0x8F</t>
  </si>
  <si>
    <t>0xF48F</t>
  </si>
  <si>
    <t>0x95</t>
  </si>
  <si>
    <t>0xF495</t>
  </si>
  <si>
    <t>0x96</t>
  </si>
  <si>
    <t>0xF496</t>
  </si>
  <si>
    <t>0x97</t>
  </si>
  <si>
    <t>0xF497</t>
  </si>
  <si>
    <t>0xF498</t>
  </si>
  <si>
    <t>0xF499</t>
  </si>
  <si>
    <t>0x9A</t>
  </si>
  <si>
    <t>0xF49A</t>
  </si>
  <si>
    <t>0x9B</t>
  </si>
  <si>
    <t>0xF49B</t>
  </si>
  <si>
    <t>0x9C</t>
  </si>
  <si>
    <t>0xF49C</t>
  </si>
  <si>
    <t>0x9D</t>
  </si>
  <si>
    <t>0xF49D</t>
  </si>
  <si>
    <t>0x9E</t>
  </si>
  <si>
    <t>0xF49E</t>
  </si>
  <si>
    <t>0x9F</t>
  </si>
  <si>
    <t>0xF49F</t>
  </si>
  <si>
    <t>0xF4A0</t>
  </si>
  <si>
    <t>Engine Friction - Percent Torque</t>
  </si>
  <si>
    <t>TQ_FR: xxx.x %</t>
  </si>
  <si>
    <t>TQ_FR shall display the friction torque of the engine. Friction Torque is the torque required to drive the engine alone as “fully equipped”. The data is transmitted as friction torque as a percent of engine reference torque (see PID $63).  The friction percent torque value will not be less than zero.
Note: 
Net Brake Torque is the torque (or power output) of a “fully equipped” engine. A fully equipped engine is an engine equipped with accessories necessary to perform its intended service. This includes, but is not restricted to, the basic engine, including fuel, oil, and cooling pumps, plus intake air system, exhaust system, cooling system, alternator, starter, emissions, and noise control. Accessories which are not necessary for the operation of the engine, but may be engine mounted, are not considered part of a fully equipped engine. These items include, but are not restricted to, power steering pump systems, vacuum pumps, and compressor systems for air conditioning, brakes, and suspensions. When these accessories are integral with the engine, the torque/power absorbed in an unloaded condition may be determined and added to the net brake torque. (Refer to SAE J1349.) 
Net Brake Torque is calculated by subtracting Friction Torque (PID $8E) from Indicated Torque (PID $62) for the purposes of this document.</t>
  </si>
  <si>
    <t>Particulate Matter (PM) Sensor Output</t>
  </si>
  <si>
    <t>PM Sensor operating status Bank 1 Sensor 1 supported</t>
  </si>
  <si>
    <t>PM Sensor signal Bank 1 Sensor 1 supported</t>
  </si>
  <si>
    <t>1 = PM Sensor signal Bank 1 Sensor 1 supported</t>
  </si>
  <si>
    <t>PM Sensor operating status Bank 2 Sensor 1 supported</t>
  </si>
  <si>
    <t>PM Sensor signal Bank 2 Sensor 1 supported</t>
  </si>
  <si>
    <t>1 = PM Sensor signal Bank 2 Sensor 1 supported</t>
  </si>
  <si>
    <t>A, bits 4-7</t>
  </si>
  <si>
    <t>PM Sensor operating status Bank 1 Sensor 1</t>
  </si>
  <si>
    <t>1 = Sensor actively measuring (YES)</t>
  </si>
  <si>
    <t>PM11_ACTIVE (YES or NO)</t>
  </si>
  <si>
    <t>PM Sensor active status Bank 1 Sensor 1</t>
  </si>
  <si>
    <t>PM Sensor regen status Bank 1 Sensor 1</t>
  </si>
  <si>
    <t>1 = Sensor regenerating (YES)</t>
  </si>
  <si>
    <t>PM11_REGEN (YES or NO)</t>
  </si>
  <si>
    <t>B, bits 2-7</t>
  </si>
  <si>
    <t>PM Sensor normalized output value Bank 1 Sensor 1</t>
  </si>
  <si>
    <t>O2S23_PCT xxx.xxxxxx %</t>
  </si>
  <si>
    <t>O2S24_PCT xxx.xxxxxx %</t>
  </si>
  <si>
    <t>LAMBDA13: x.xxx</t>
  </si>
  <si>
    <t>LAMBDA14: x.xxx</t>
  </si>
  <si>
    <t>LAMBDA23: x.xxx</t>
  </si>
  <si>
    <t>LAMBDA24: x.xxx</t>
  </si>
  <si>
    <t>O2 Sensor Concentration Bank 1 Sensor 3 support status</t>
  </si>
  <si>
    <t>O2 Sensor Concentration Bank 1 Sensor 4 support status</t>
  </si>
  <si>
    <t>O2 Sensor Concentration Bank 2 Sensor 3 support status</t>
  </si>
  <si>
    <t>O2 Sensor Concentration Bank 2 Sensor 4 support status</t>
  </si>
  <si>
    <t>O2 Sensor Lambda Bank 1 Sensor 3 support status</t>
  </si>
  <si>
    <t>O2 Sensor Lambda Bank 1 Sensor 4 support status</t>
  </si>
  <si>
    <t>O2 Sensor Lambda Bank 2 Sensor 3 support status</t>
  </si>
  <si>
    <t>O2 Sensor Lambda Bank 2 Sensor 4 support status</t>
  </si>
  <si>
    <t>Not applicable for SAE J1850,  ISO 9141-2, and 14230-2</t>
  </si>
  <si>
    <t>$0D-$1F</t>
  </si>
  <si>
    <t>$FF</t>
  </si>
  <si>
    <t>Description for Table C1</t>
  </si>
  <si>
    <t>Description for Table C2</t>
  </si>
  <si>
    <t>Min. ($0000)</t>
  </si>
  <si>
    <t>Max. ($FFFF)</t>
  </si>
  <si>
    <t>1.02 s</t>
  </si>
  <si>
    <t>0.004 s</t>
  </si>
  <si>
    <t>10.2 s</t>
  </si>
  <si>
    <t>0.04 s</t>
  </si>
  <si>
    <t>12.75 V</t>
  </si>
  <si>
    <t>25.5 Hz</t>
  </si>
  <si>
    <t>0.05 V</t>
  </si>
  <si>
    <t>0.1 Hz</t>
  </si>
  <si>
    <t>0.122 mV</t>
  </si>
  <si>
    <t>65.535 s</t>
  </si>
  <si>
    <t>1.0 ms</t>
  </si>
  <si>
    <t>65535 counts</t>
  </si>
  <si>
    <t>1 count/bit</t>
  </si>
  <si>
    <t>$0D-$7F</t>
  </si>
  <si>
    <t xml:space="preserve">Reserved for future standardization </t>
  </si>
  <si>
    <t>Manufacturer Defined Test ID range — This parameter is an identifier for the test performed within the On-Board Diagnostic Monitor.</t>
  </si>
  <si>
    <t>For ISO 9141-2, ISO 14230-4 and SAE J1850, DATA_A - DATA_E should be set to $00 for a request and response message. If the conditions are not proper to run the test, the vehicle may either not respond to the request, or may respond with a manufacturer-specified value as DATA_A which corresponds to the reason the test cannot be run.</t>
  </si>
  <si>
    <t>0xFB02</t>
  </si>
  <si>
    <t>Number of messages to report Engine Serial Number (ESN) — For ISO 9141-2, ISO 14230-4 and SAE J1850, the message count in the response shall always be $05, and shall be reported for consistency in the use of this service. For ISO 15765-4, support for this parameter is not recommended/required for the ECU and the external test equipment because the message count is always one.</t>
  </si>
  <si>
    <t>O2S Output Voltage Bank 1, Sensor 2 (uses PID $13) or
O2S Output Voltage Bank 1, Sensor 2 (uses PID $1D)</t>
  </si>
  <si>
    <t>O2 Sensor Bank 1, Sensor 3 (uses PID $13) or
O2 Sensor Bank 2, Sensor 1 (uses PID $1D)</t>
  </si>
  <si>
    <t>SHRFT Bank 1, Sensor 3 (uses PID $13) or
SHRFT Bank 2, Sensor 1 (uses PID $1D)</t>
  </si>
  <si>
    <t>O2S Output Voltage Bank 1, Sensor 3 (uses PID $13) or
O2S Output Voltage Bank 2, Sensor 1 (uses PID $1D)</t>
  </si>
  <si>
    <t>BPCOMP: xxxxx cnts</t>
  </si>
  <si>
    <t>1971.1 Reference</t>
  </si>
  <si>
    <t>Exhaust Gas Temperature Bank 1</t>
  </si>
  <si>
    <t>Exhaust Gas Temperature Bank 2</t>
  </si>
  <si>
    <t>Injection Pressure Control System</t>
  </si>
  <si>
    <t>Support of Injection Pressure Control System  Data</t>
  </si>
  <si>
    <t>Turbocharger A Temperature</t>
  </si>
  <si>
    <t>Turbocharger B Temperature</t>
  </si>
  <si>
    <t>1 = Turbo B Compressor Outlet Temperature data supported</t>
  </si>
  <si>
    <t>Exhaust Gas Temperature Bank 1, Sensor 1</t>
  </si>
  <si>
    <t>Exhaust Gas Temperature Bank 1, Sensor 2</t>
  </si>
  <si>
    <t>Exhaust Gas Temperature Bank 1, Sensor 3</t>
  </si>
  <si>
    <t>Exhaust Gas Temperature Bank 1, Sensor 4</t>
  </si>
  <si>
    <t>Exhaust Gas Temperature Bank 2, Sensor 1</t>
  </si>
  <si>
    <t>Exhaust Gas Temperature Bank 2, Sensor 2</t>
  </si>
  <si>
    <t>Exhaust Gas Temperature Bank 2, Sensor 3</t>
  </si>
  <si>
    <t>Exhaust Gas Temperature Bank 2, Sensor 4</t>
  </si>
  <si>
    <t>EGT11: xxxx.x °C (xxxx.x °F)</t>
  </si>
  <si>
    <t>EGT12: xxxx.x °C (xxxx.x °F)</t>
  </si>
  <si>
    <t>EGT13: xxxx.x °C (xxxx.x °F)</t>
  </si>
  <si>
    <t>EGT14: xxxx.x °C (xxxx.x °F)</t>
  </si>
  <si>
    <t>EGT21: xxxx.x °C (xxxx.x °F)</t>
  </si>
  <si>
    <t>EGT22: xxxx.x °C (xxxx.x °F)</t>
  </si>
  <si>
    <t>EGT23: xxxx.x °C (xxxx.x °F)</t>
  </si>
  <si>
    <t>EGT24: xxxx.x °C (xxxx.x °F)</t>
  </si>
  <si>
    <t>Catalyst Monitor Conditions Encountered Counts Bank 2 displays the number of times that the vehicle has been operated in the specified catalyst monitoring conditions (denominator).</t>
  </si>
  <si>
    <t>O2 Sensor Monitor Conditions Encountered Counts Bank 1 displays the number of times that the vehicle has been operated in the specified oxygen sensor monitoring conditions (denominator).</t>
  </si>
  <si>
    <t>O2 Sensor Monitor Conditions Encountered Counts Bank 2 displays the number of times that the vehicle has been operated in the specified oxygen sensor monitoring conditions (denominator).</t>
  </si>
  <si>
    <t>AIR Monitor Conditions Encountered Counts (Secondary Air) displays the number of times that the vehicle has been operated in the specified AIR system monitoring conditions (denominator).</t>
  </si>
  <si>
    <t>EVAP Monitor Conditions Encountered Counts displays the number of times that the vehicle has been operated in the specified EVAP system leak malfunction monitoring conditions (denominator).</t>
  </si>
  <si>
    <t>Fuel system status (Compression Ignition)</t>
  </si>
  <si>
    <t>Total run time with EI-AECD #13 active support status</t>
  </si>
  <si>
    <t>Total run time with EI-AECD #14 active support status</t>
  </si>
  <si>
    <t>Total run time with EI-AECD #15 active support status</t>
  </si>
  <si>
    <t>Fuel system monitoring enabled
(spark ignition and compression ignition)</t>
  </si>
  <si>
    <t>Engine Manufacturer Diagnostics Enhanced (EMD+)</t>
  </si>
  <si>
    <t>EMD+</t>
  </si>
  <si>
    <t>Heavy Duty On-Board Diagnostics</t>
  </si>
  <si>
    <t>World Wide Harmonized OBD</t>
  </si>
  <si>
    <t>WWH OBD</t>
  </si>
  <si>
    <t>Emission requirements to which vehicle is designed</t>
  </si>
  <si>
    <t>EMIS_SUP:</t>
  </si>
  <si>
    <t>00 - 0D</t>
  </si>
  <si>
    <t>Turbocharger Compressor Inlet Pressure</t>
  </si>
  <si>
    <t>Support of Turbocharger Compressor Inlet Pressure Sensor Data</t>
  </si>
  <si>
    <t>Turbocharger Compressor Inlet Pressure Sensor A supported</t>
  </si>
  <si>
    <t>Turbocharger Compressor Inlet Pressure Sensor B supported</t>
  </si>
  <si>
    <t>Turbocharger Compressor Inlet Pressure Sensor A</t>
  </si>
  <si>
    <t>Vehicle Malfunction Indicator status</t>
  </si>
  <si>
    <t>0000 – MI Activation Mode 1 (MI Off)
0001 – MI Activation Mode 2 (On Demand MI)
0010 – MI Activation Mode 3 (Short MI)
0011 – MI Activation Mode 4 (Continuous MI)
0100 – 1101 Reserved
1110 – Error
1111 – Not available/Not required of this vehicle</t>
  </si>
  <si>
    <t>0000 – MI Activation Mode 1 (MI Off)
0001 – MI Activation Mode 2 (On Demand MI)
0010 – MI Activation Mode 3 (Short MI)
0011 – MI Activation Mode 4 (Continuous MI)
0100 – 1101 Reserved
1110 – Error
1111 – Not available/Not required of this ECU</t>
  </si>
  <si>
    <t>Cumulative continuous MI counter supported</t>
  </si>
  <si>
    <t>1 = Cumulative continuous MI counter data supported</t>
  </si>
  <si>
    <t>VGT A Control support status</t>
  </si>
  <si>
    <t>VGT B Control Status supported</t>
  </si>
  <si>
    <t>1 = VGT B Control status supported</t>
  </si>
  <si>
    <t>VGT B Control support status</t>
  </si>
  <si>
    <t>Variable Geometry Turbo A Control Status</t>
  </si>
  <si>
    <t>F, bits 0 and 1</t>
  </si>
  <si>
    <t>VGT_A_OL
VGT_A_CL
VGT_A_FAULT</t>
  </si>
  <si>
    <t>VGT_B_OL
VGT_B_CL
VGT_B_FAULT</t>
  </si>
  <si>
    <t>Variable Geometry Turbo B Control Status</t>
  </si>
  <si>
    <t>VGT A Control status shall display the feedback status</t>
  </si>
  <si>
    <t>VGT B Control status shall display the feedback status</t>
  </si>
  <si>
    <t>Gasoline/petrol fuel vehicle</t>
  </si>
  <si>
    <t>Methanol fuel vehicle</t>
  </si>
  <si>
    <t>Ethanol fuel vehicle</t>
  </si>
  <si>
    <t>Diesel fuel vehicle</t>
  </si>
  <si>
    <t>Liquefied Petroleum Gas (LPG) fuel vehicle</t>
  </si>
  <si>
    <t>Compressed Natural Gas (CNG) fuel vehicle</t>
  </si>
  <si>
    <t>Propane fuel vehicle</t>
  </si>
  <si>
    <t>Battery/electric fuel vehicle</t>
  </si>
  <si>
    <t>Bi-fuel vehicle using gasoline as the current fuel for propulsion</t>
  </si>
  <si>
    <t>Bi-fuel vehicle using methanol as the current fuel for propulsion</t>
  </si>
  <si>
    <t>Bi-fuel vehicle using LPG as the current fuel for propulsion</t>
  </si>
  <si>
    <t>Bi-fuel vehicle using CNG as the current fuel for propulsion</t>
  </si>
  <si>
    <t>Bi-fuel vehicle using propane as the current fuel for propulsion</t>
  </si>
  <si>
    <t>Turbocharger B Compressor Outlet Temperature</t>
  </si>
  <si>
    <t>Support of Exhaust Gas Temperature Sensor Data</t>
  </si>
  <si>
    <t>Misfire Cylinder 13 Data</t>
  </si>
  <si>
    <t>Misfire Cylinder 14 Data</t>
  </si>
  <si>
    <t>Misfire Cylinder 15 Data</t>
  </si>
  <si>
    <t>Misfire Cylinder 16 Data</t>
  </si>
  <si>
    <t>TQ_MAX4: xxx.x %</t>
  </si>
  <si>
    <t>TQ_MAX5: xxx.x %</t>
  </si>
  <si>
    <t>Unit and Scaling definition for SAE J1979 / ISO 15031-5 Service 0x06</t>
  </si>
  <si>
    <t>Current</t>
  </si>
  <si>
    <t>0xAE</t>
  </si>
  <si>
    <t>0xAF</t>
  </si>
  <si>
    <t>0xB2</t>
  </si>
  <si>
    <t>0xB3</t>
  </si>
  <si>
    <t>0xB4 - 0xBF</t>
  </si>
  <si>
    <t>OBD Monitoring Conditions Encountered Counts</t>
  </si>
  <si>
    <t>Cruise Control Module</t>
  </si>
  <si>
    <t>Coolant Temperature Control Module</t>
  </si>
  <si>
    <t>Drive Motor Control Module</t>
  </si>
  <si>
    <t>Emissions Critical Control Information</t>
  </si>
  <si>
    <t>Fuel Additive Control Module</t>
  </si>
  <si>
    <t>Fuel Injector Control Module</t>
  </si>
  <si>
    <t>Fuel Pump Control Module</t>
  </si>
  <si>
    <t>Four-Wheel Drive Clutch Control Module</t>
  </si>
  <si>
    <t>Glow Plug Control Module</t>
  </si>
  <si>
    <t>Gear Shift Control Module</t>
  </si>
  <si>
    <t>Hybrid Powertrain Control Module</t>
  </si>
  <si>
    <t>Starter / Generator Control Module</t>
  </si>
  <si>
    <t>Throttle Actuator Control Module</t>
  </si>
  <si>
    <t>Transfer Case Control Module</t>
  </si>
  <si>
    <t>Total Engine Run Time</t>
  </si>
  <si>
    <t>Total Idle Run Time</t>
  </si>
  <si>
    <t>ECT 1 shall display engine coolant temperature derived from an engine coolant temperature sensor or a cylinder head temperature sensor.</t>
  </si>
  <si>
    <t>Certified to California OBD I requirements (pre-1996 model year California certified vehicles)</t>
  </si>
  <si>
    <t>Bi-fuel vehicle using battery as the current fuel for propulsion</t>
  </si>
  <si>
    <t>Bi-fuel vehicle using battery and combustion engine for propulsion</t>
  </si>
  <si>
    <t>Hybrid vehicle using gasoline engine for propulsion</t>
  </si>
  <si>
    <t>1 = Turbo A Compressor Outlet Temperature data supported</t>
  </si>
  <si>
    <t>Turbocharger A Compressor Inlet Temperature</t>
  </si>
  <si>
    <t>Turbocharger A Turbine Inlet Temperature</t>
  </si>
  <si>
    <t>Turbocharger A Turbine Outlet Temperature</t>
  </si>
  <si>
    <t>TCA_CINT: xxx °C (xxx °F)</t>
  </si>
  <si>
    <t>TCA_COUTT: xxx °C (xxx °F)</t>
  </si>
  <si>
    <t>TCA_TINT: xxx °C (xxx °F)</t>
  </si>
  <si>
    <t>TCA_TOUTT: xxx °C (xxx °F)</t>
  </si>
  <si>
    <t>Turbocharger B Compressor Inlet Temperature</t>
  </si>
  <si>
    <t>Turbocharger B Turbine Inlet Temperature</t>
  </si>
  <si>
    <t>Turbocharger B Turbine Outlet Temperature</t>
  </si>
  <si>
    <t>TCB_CINT: xxx °C (xxx °F)</t>
  </si>
  <si>
    <t>TCB_COUTT: xxx °C (xxx °F)</t>
  </si>
  <si>
    <t>TCB_TINT: xxx °C (xxx °F)</t>
  </si>
  <si>
    <t>CACT Bank 1, Sensor 1 support status</t>
  </si>
  <si>
    <t>CACT Bank 1, Sensor 2 support status</t>
  </si>
  <si>
    <t>CACT Bank 2, Sensor 1 support status</t>
  </si>
  <si>
    <t>CACT Bank 2, Sensor 2 support status</t>
  </si>
  <si>
    <t>1 = PM Sensor Concentration Bank 2 Sensor 1 supported</t>
  </si>
  <si>
    <t>PM Sensor Mass Concentration Bank 1 Sensor 1 supported</t>
  </si>
  <si>
    <t>0000</t>
  </si>
  <si>
    <t>FFFF</t>
  </si>
  <si>
    <t>xxxxx</t>
  </si>
  <si>
    <t>xxxx.x</t>
  </si>
  <si>
    <t>xxx.xx</t>
  </si>
  <si>
    <t>xx.xxx</t>
  </si>
  <si>
    <t>Speed</t>
  </si>
  <si>
    <t>Voltage</t>
  </si>
  <si>
    <t>1 byte unsigned numeric</t>
  </si>
  <si>
    <t>ECU Malfunction Indication status</t>
  </si>
  <si>
    <t>A, bits
0, 1,2, 3</t>
  </si>
  <si>
    <t>65535</t>
  </si>
  <si>
    <t>1bit /h</t>
  </si>
  <si>
    <t>65535 h</t>
  </si>
  <si>
    <t>0xF810</t>
  </si>
  <si>
    <t>Protocol Identification</t>
  </si>
  <si>
    <t>0xF80E</t>
  </si>
  <si>
    <t>MessageCount EROTAN</t>
  </si>
  <si>
    <t>0xF80F</t>
  </si>
  <si>
    <t>0xF811</t>
  </si>
  <si>
    <t>1 byte</t>
  </si>
  <si>
    <t>0xF468</t>
  </si>
  <si>
    <t>System Status</t>
  </si>
  <si>
    <t>reserved</t>
  </si>
  <si>
    <t>E,F</t>
  </si>
  <si>
    <t>K,L</t>
  </si>
  <si>
    <t>0 - Warning System inactive
1- Warning System active</t>
  </si>
  <si>
    <t>OL-Drive</t>
  </si>
  <si>
    <t>OL-Fault</t>
  </si>
  <si>
    <t>CL-Fault</t>
  </si>
  <si>
    <t>reserved (bits shall be reported as ‘0’)</t>
  </si>
  <si>
    <t>1 = Total run time with EI-AECD #8 active supported</t>
  </si>
  <si>
    <t>1 = Total run time with EI-AECD #9 active supported</t>
  </si>
  <si>
    <t>1 = Total run time with EI-AECD #10 active supported</t>
  </si>
  <si>
    <t>NOx Sensor</t>
  </si>
  <si>
    <t>Support of NOx Sensor Data</t>
  </si>
  <si>
    <t>0 ppm</t>
  </si>
  <si>
    <t>65535 ppm</t>
  </si>
  <si>
    <t>1 part per million/bit</t>
  </si>
  <si>
    <t>AECD6_TIME1: xxxxxxx hrs, 
xx min</t>
  </si>
  <si>
    <t>AECD6_TIME2: xxxxxxx hrs, 
xx min</t>
  </si>
  <si>
    <t>AECD7_TIME1: xxxxxxx hrs, 
xx min</t>
  </si>
  <si>
    <t>AECD7_TIME2: xxxxxxx hrs, 
xx min</t>
  </si>
  <si>
    <t>AECD8_TIME1: xxxxxxx hrs, 
xx min</t>
  </si>
  <si>
    <t>AECD8_TIME2: xxxxxxx hrs, 
xx min</t>
  </si>
  <si>
    <t>AECD9_TIME1: xxxxxxx hrs, 
xx min</t>
  </si>
  <si>
    <t>AECD9_TIME2: xxxxxxx hrs, 
xx min</t>
  </si>
  <si>
    <t>AECD10_TIME1: xxxxxxx hrs, 
xx min</t>
  </si>
  <si>
    <t>AECD10_TIME2: xxxxxxx hrs, 
xx min</t>
  </si>
  <si>
    <t>0 = O2 heater monitor not supported (NO)
1 = O2 heater monitor supported</t>
  </si>
  <si>
    <t>0 = PM filter monitor not supported (NO)
1 = PM filter monitor supported</t>
  </si>
  <si>
    <t>PM_SUP: NO or YES</t>
  </si>
  <si>
    <t>0 = Misfire monitor not supported (NO)
1 = Misfire monitor supported (YES)</t>
  </si>
  <si>
    <t>0 = Fuel system monitor not supported (NO)
1 = Fuel monitor supported (YES)</t>
  </si>
  <si>
    <t>1=Turbocharger Compressor Inlet Pressure Sensor A supported, 1 kPa per bit scaling</t>
  </si>
  <si>
    <t>1=Turbocharger Compressor Inlet Pressure Sensor B supported, 1 kPa per bit scaling</t>
  </si>
  <si>
    <t>1=Turbocharger Compressor Inlet Pressure Sensor A supported, 8 kPa per bit scaling</t>
  </si>
  <si>
    <t>1=Turbocharger Compressor Inlet Pressure Sensor B supported, 8 kPa per bit scaling</t>
  </si>
  <si>
    <t>Auto Trans Neutral Drive Status Supported</t>
  </si>
  <si>
    <t>0 = Auto Trans in Park/Neutral, 1 = Auto Trans in Drive</t>
  </si>
  <si>
    <t>0 = Manual Trans in Neutral, 1 = Manual Trans in Gear</t>
  </si>
  <si>
    <t>rpm</t>
  </si>
  <si>
    <t>Misfire Monitor General Data</t>
  </si>
  <si>
    <t>Misfire Cylinder 1 Data</t>
  </si>
  <si>
    <t>Misfire Cylinder 2 Data</t>
  </si>
  <si>
    <t>Misfire Cylinder 3 Data</t>
  </si>
  <si>
    <t>Misfire Cylinder 4 Data</t>
  </si>
  <si>
    <t>Misfire Cylinder 5 Data</t>
  </si>
  <si>
    <t>Misfire Cylinder 6 Data</t>
  </si>
  <si>
    <t>Number of messages to report Calibration Verification Numbers - For ISO 9141-2, ISO 14230-4 and SAE J1850, the message count in the response shall be the number of CVNs to report, because one message is required to report each CVN. For ISO 15765-4, support for this parameter is not recommended/required for the ECU and the external test equipment. The response message format is not specified.</t>
  </si>
  <si>
    <t>ECT 1 support status</t>
  </si>
  <si>
    <t>ECT 2 support status</t>
  </si>
  <si>
    <t>IAT11 support status</t>
  </si>
  <si>
    <t>IAT12 support status</t>
  </si>
  <si>
    <t>IAT13 support status</t>
  </si>
  <si>
    <t>IAT21 support status</t>
  </si>
  <si>
    <t>IAT22 support status</t>
  </si>
  <si>
    <t>IAT23 support status</t>
  </si>
  <si>
    <t>Commanded EGR A support status</t>
  </si>
  <si>
    <t>Actual EGR A support status</t>
  </si>
  <si>
    <t>EGR A error support status</t>
  </si>
  <si>
    <t>Commanded EGR B support status</t>
  </si>
  <si>
    <t>Value (hex.)</t>
  </si>
  <si>
    <t>Value (dec.)</t>
  </si>
  <si>
    <t xml:space="preserve">         External Test Equipment Display</t>
  </si>
  <si>
    <t>2 bytes, unsigned</t>
  </si>
  <si>
    <t>0.1</t>
  </si>
  <si>
    <t>0.01</t>
  </si>
  <si>
    <t>0.001</t>
  </si>
  <si>
    <t>0.000030517578</t>
  </si>
  <si>
    <t>x.xxxxxxx</t>
  </si>
  <si>
    <t>0.000305</t>
  </si>
  <si>
    <t>xx.xxxxxx</t>
  </si>
  <si>
    <t>Rotational frequency</t>
  </si>
  <si>
    <t>0.25</t>
  </si>
  <si>
    <t>xxxxx.xx</t>
  </si>
  <si>
    <t>km/h</t>
  </si>
  <si>
    <t>Conversion km/h -&gt; mph:</t>
  </si>
  <si>
    <t>1 km/h = 0.62137 mph</t>
  </si>
  <si>
    <t>0.1220703125</t>
  </si>
  <si>
    <t>xxxx.xxx</t>
  </si>
  <si>
    <t>x.xxxxxx</t>
  </si>
  <si>
    <t>Conversion mV -&gt; V:</t>
  </si>
  <si>
    <t>1000 mV = 1 V</t>
  </si>
  <si>
    <t>.001</t>
  </si>
  <si>
    <t>.01</t>
  </si>
  <si>
    <t>0.00390625</t>
  </si>
  <si>
    <t>xxx.xxxxxxxx</t>
  </si>
  <si>
    <t>8000</t>
  </si>
  <si>
    <t>Conversion mA -&gt; A:</t>
  </si>
  <si>
    <t>1000 mA = 1 A</t>
  </si>
  <si>
    <t>Time</t>
  </si>
  <si>
    <t>x min, xx s</t>
  </si>
  <si>
    <t>0, 0</t>
  </si>
  <si>
    <t>min, s</t>
  </si>
  <si>
    <t>Conversion s -&gt; min -&gt; h:</t>
  </si>
  <si>
    <t>0, 33</t>
  </si>
  <si>
    <t>60 s = 1 min</t>
  </si>
  <si>
    <t>EA60</t>
  </si>
  <si>
    <t>1, 0</t>
  </si>
  <si>
    <t>60 min = 1 h</t>
  </si>
  <si>
    <t>1, 6</t>
  </si>
  <si>
    <t>100</t>
  </si>
  <si>
    <t>x h, x min, xx s</t>
  </si>
  <si>
    <t>0, 0, 0</t>
  </si>
  <si>
    <t>0, 54, 37</t>
  </si>
  <si>
    <t>1, 40, 0</t>
  </si>
  <si>
    <t>1, 49, 13</t>
  </si>
  <si>
    <t>003C</t>
  </si>
  <si>
    <t>0, 1, 0</t>
  </si>
  <si>
    <t>0E10</t>
  </si>
  <si>
    <t>1, 0, 0</t>
  </si>
  <si>
    <t>18, 12, 15</t>
  </si>
  <si>
    <t>Resistance</t>
  </si>
  <si>
    <t>Conversion mOhm -&gt; Ohm:</t>
  </si>
  <si>
    <t>1000 mOhm = 1 Ohm</t>
  </si>
  <si>
    <t>kOhm</t>
  </si>
  <si>
    <t>Conversion Ohm -&gt; kOhm:</t>
  </si>
  <si>
    <t>1000 Ohm = 1 kOhm</t>
  </si>
  <si>
    <t>Temperature</t>
  </si>
  <si>
    <r>
      <t>o</t>
    </r>
    <r>
      <rPr>
        <sz val="8"/>
        <rFont val="Arial"/>
        <family val="2"/>
      </rPr>
      <t>C</t>
    </r>
  </si>
  <si>
    <r>
      <t>o</t>
    </r>
    <r>
      <rPr>
        <sz val="8"/>
        <rFont val="Arial"/>
        <family val="2"/>
      </rPr>
      <t>F</t>
    </r>
  </si>
  <si>
    <t>00DC</t>
  </si>
  <si>
    <t>Conversion  C -&gt;  F:</t>
  </si>
  <si>
    <t>0190</t>
  </si>
  <si>
    <r>
      <t xml:space="preserve"> o</t>
    </r>
    <r>
      <rPr>
        <sz val="8"/>
        <rFont val="Arial"/>
        <family val="2"/>
      </rPr>
      <t xml:space="preserve">F =  </t>
    </r>
    <r>
      <rPr>
        <vertAlign val="superscript"/>
        <sz val="8"/>
        <rFont val="Arial"/>
        <family val="2"/>
      </rPr>
      <t>o</t>
    </r>
    <r>
      <rPr>
        <sz val="8"/>
        <rFont val="Arial"/>
        <family val="2"/>
      </rPr>
      <t xml:space="preserve">C * 1.8 + 32 </t>
    </r>
    <r>
      <rPr>
        <vertAlign val="superscript"/>
        <sz val="8"/>
        <rFont val="Arial"/>
        <family val="2"/>
      </rPr>
      <t xml:space="preserve"> o</t>
    </r>
    <r>
      <rPr>
        <sz val="8"/>
        <rFont val="Arial"/>
        <family val="2"/>
      </rPr>
      <t>C</t>
    </r>
  </si>
  <si>
    <t>Pressure (Gauge)</t>
  </si>
  <si>
    <t>xx.x</t>
  </si>
  <si>
    <t>kPa</t>
  </si>
  <si>
    <t>Conversion kPa -&gt; PSI:</t>
  </si>
  <si>
    <t>1 kPa (10 HPa) = 0.1450377 PSI</t>
  </si>
  <si>
    <t>Pressure (Air Pressure)</t>
  </si>
  <si>
    <t>0.0117</t>
  </si>
  <si>
    <t>xxx.xxxx</t>
  </si>
  <si>
    <t>xxx.x</t>
  </si>
  <si>
    <t>Pressure (Fuel Pressure)</t>
  </si>
  <si>
    <t>0.079</t>
  </si>
  <si>
    <t>Pressure (Diesel Pressure)</t>
  </si>
  <si>
    <t>xxxxxxx</t>
  </si>
  <si>
    <t>xxxxx.x</t>
  </si>
  <si>
    <t>Angle</t>
  </si>
  <si>
    <t>LAMBDA: x.xxx (preferred) or
EQ_RAT: x.xxx</t>
  </si>
  <si>
    <t>Particulate Matter Sensor</t>
  </si>
  <si>
    <t>Support of PM Sensor Data</t>
  </si>
  <si>
    <t>1 = PM Sensor Concentration Bank 1 Sensor 1 supported</t>
  </si>
  <si>
    <t>Japan OBD, Euro OBD and California OBD-II</t>
  </si>
  <si>
    <t>EGT Bank 1, Sensor 1 support data</t>
  </si>
  <si>
    <t>EGT Bank 1, Sensor 2 support data</t>
  </si>
  <si>
    <t>EGT Bank 1, Sensor 3 support data</t>
  </si>
  <si>
    <t>EGT Bank 1, Sensor 4 support data</t>
  </si>
  <si>
    <t>EGT Bank 2, Sensor 1 support data</t>
  </si>
  <si>
    <t>EGT Bank 2, Sensor 2 support data</t>
  </si>
  <si>
    <t>EGT Bank 2, Sensor 3 support data</t>
  </si>
  <si>
    <t>EGT Bank 2, Sensor 4 support data</t>
  </si>
  <si>
    <t>FRP_B: xxxxxx kPa (xxxxx.x PSI)</t>
  </si>
  <si>
    <t>MC_EROTAN</t>
  </si>
  <si>
    <t>Number of messages to report Exhaust Regulation Or Type Approval Number (EROTAN) — For ISO 9141-2, ISO 14230-4 and SAE J1850, the message count in the response shall always be $05, and shall be reported for consistency in the use of this service. For ISO 15765-4, support for this parameter is not recommended/required for the ECU and the external test equipment because the message count is always one.</t>
  </si>
  <si>
    <t>Exhaust Regulation Or Type Approval Number</t>
  </si>
  <si>
    <t>EROTAN: XXXXXXXXXXXXXXXXX</t>
  </si>
  <si>
    <t>Auxiliary Inputs/Output Status</t>
  </si>
  <si>
    <t>0x8D</t>
  </si>
  <si>
    <t>Commanded Fuel Rail Pressure B supported</t>
  </si>
  <si>
    <t>1 = Commanded Fuel Rail Pressure B data supported</t>
  </si>
  <si>
    <t>Commended fuel pressure B support status</t>
  </si>
  <si>
    <t>Fuel Rail Pressure B supported</t>
  </si>
  <si>
    <t>1 = Fuel Rail Pressure B data supported</t>
  </si>
  <si>
    <t>Fuel rail pressure B support status</t>
  </si>
  <si>
    <t>Fuel Temperature B supported</t>
  </si>
  <si>
    <t>1 = Fuel Temperature B data supported</t>
  </si>
  <si>
    <t>Fuel temperature B support status</t>
  </si>
  <si>
    <t>1 = Commanded Fuel Rail Pressure A data supported</t>
  </si>
  <si>
    <t>1 = Fuel Rail Pressure A data supported</t>
  </si>
  <si>
    <t>1 = Fuel Temperature A data supported</t>
  </si>
  <si>
    <t>WG_A_CMD: xxx.x%</t>
  </si>
  <si>
    <t>Commanded Wastegate B Position</t>
  </si>
  <si>
    <t>WG_ B_CMD: xxx.x%</t>
  </si>
  <si>
    <t>Wastegate Control</t>
  </si>
  <si>
    <t>O2S Output Voltage Bank 2, Sensor 3 (uses PID $13) or
O2S Output Voltage Bank 4, Sensor 1 (uses PID $1D)</t>
  </si>
  <si>
    <t>O2S Output Voltage Bank 2, Sensor 4 (uses PID $13) or
O2S Output Voltage Bank 4, Sensor 2 (uses PID $1D)</t>
  </si>
  <si>
    <t>Euro OBD</t>
  </si>
  <si>
    <t>Euro OBD and California OBD-II</t>
  </si>
  <si>
    <t>Japan OBD</t>
  </si>
  <si>
    <t>Japan OBD and California OBD-II</t>
  </si>
  <si>
    <t>Japan OBD and Euro OBD</t>
  </si>
  <si>
    <t>65,535 sec.</t>
  </si>
  <si>
    <t>ECT 2 shall display engine coolant temperature derived from an engine coolant temperature sensor or a cylinder head temperature sensor.</t>
  </si>
  <si>
    <t>Fuel Pressure Control System</t>
  </si>
  <si>
    <t>Support of Fuel Pressure Control System  Data</t>
  </si>
  <si>
    <t>Manual Trans Neutral Gear Status Supported</t>
  </si>
  <si>
    <t>Glow Plug Lamp Status Supported</t>
  </si>
  <si>
    <t>1 = Glow Plug Lamp Status data supported</t>
  </si>
  <si>
    <t>Auto Trans Neutral Drive Status</t>
  </si>
  <si>
    <t>Manual Trans Neutral Gear Status</t>
  </si>
  <si>
    <t>0 = Glow Plug Lamp Off, 1 = Glow Plug Lamp On</t>
  </si>
  <si>
    <t>Turbo A Compressor Inlet Temperature supported</t>
  </si>
  <si>
    <t>Turbo A Turbine Inlet Temperature supported</t>
  </si>
  <si>
    <t xml:space="preserve">MIL_TIME: xxxx hrs, xx min </t>
  </si>
  <si>
    <t xml:space="preserve">CLR_TIME: xxxx hrs, xx min </t>
  </si>
  <si>
    <t>1968.2 Reference</t>
  </si>
  <si>
    <t>EGR and/or VVT Monitor Conditions Encountered Counts displays the number of times that the vehicle has been operated in the specified EGR/VVT system monitoring conditions (denominator).</t>
  </si>
  <si>
    <t>barometric pressure (directly measured or
estimated)</t>
  </si>
  <si>
    <t>catalyst temperature (if directly measured or estimated
for purposes of enabling the catalyst monitor(s))</t>
  </si>
  <si>
    <t>number of stored confirmed/MIL-on fault
codes</t>
  </si>
  <si>
    <t>vehicle speed;  HD diesel only: (if used for emission control or any
OBD diagnostics)</t>
  </si>
  <si>
    <t>OBD requirements to
which the engine is certified</t>
  </si>
  <si>
    <t>fuel pressure; HD: fuel rail pressure</t>
  </si>
  <si>
    <t>monitor status (i.e., disabled for the rest of this driving cycle, complete this
driving cycle, or not complete this driving cycle) since last engine shut-off
for each monitor used for readiness status</t>
  </si>
  <si>
    <t>engine control module system voltage</t>
  </si>
  <si>
    <t>relative throttle
position</t>
  </si>
  <si>
    <t>commanded
equivalence ratio</t>
  </si>
  <si>
    <t>absolute load</t>
  </si>
  <si>
    <t>absolute throttle
position (if equipped with a throttle)
In lieu of using absolute throttle position data, control
units that do not use the absolute throttle position data may use relative throttle position data  or pedal position data.</t>
  </si>
  <si>
    <t>ambient air temperature</t>
  </si>
  <si>
    <t>redundant absolute throttle position (for electronic throttle or other systems that utilize two or more sensors)</t>
  </si>
  <si>
    <t>redundant absolute pedal position</t>
  </si>
  <si>
    <t>commanded throttle
motor position</t>
  </si>
  <si>
    <t>distance traveled (or engine run time for engines not
utilizing vehicle speed information) since fault memory last cleared</t>
  </si>
  <si>
    <t>fuel injection timing</t>
  </si>
  <si>
    <t>fuel rate</t>
  </si>
  <si>
    <t>boost pressure</t>
  </si>
  <si>
    <t>commanded/target boost
pressure</t>
  </si>
  <si>
    <t>Commanded Fuel Rail Pressure A</t>
  </si>
  <si>
    <t>commanded fuel
rail pressure</t>
  </si>
  <si>
    <t>Fuel Rail Pressure A</t>
  </si>
  <si>
    <t>fuel rail pressure</t>
  </si>
  <si>
    <t>PM filter inlet pressure</t>
  </si>
  <si>
    <t>PM filter inlet temperature</t>
  </si>
  <si>
    <t>PM filter
outlet pressure</t>
  </si>
  <si>
    <t>PM filter outlet temperature</t>
  </si>
  <si>
    <t>PM filter delta pressure</t>
  </si>
  <si>
    <t>exhaust pressure sensor output</t>
  </si>
  <si>
    <t>exhaust gas temperature sensor output</t>
  </si>
  <si>
    <t>injection control pressure</t>
  </si>
  <si>
    <t>commanded injection control pressure</t>
  </si>
  <si>
    <t>turbocharger/turbine speed</t>
  </si>
  <si>
    <t>variable geometry turbo position</t>
  </si>
  <si>
    <t>commanded
variable geometry turbo position</t>
  </si>
  <si>
    <t>turbo inlet air temperature, turbocharger compressor inlet
temperature</t>
  </si>
  <si>
    <t>turbocharger compressor inlet pressure</t>
  </si>
  <si>
    <t>turbo inlet air temperature, turbocharger
turbine inlet temperature</t>
  </si>
  <si>
    <t>turbocharger turbine outlet temperature</t>
  </si>
  <si>
    <t>wastegate valve position</t>
  </si>
  <si>
    <t>glow plug lamp status</t>
  </si>
  <si>
    <t>NOx sensor output</t>
  </si>
  <si>
    <t>driver’s demand engine torque (as
a percentage of maximum engine torque)</t>
  </si>
  <si>
    <t>reference maximum engine torque as a function of engine speed suspect parameter numbers (SPN) 539 through 543 defined by SAE J1939 within parameter group number (PGN) 65251 for engine configuration</t>
  </si>
  <si>
    <t>PTO status (active or not active)</t>
  </si>
  <si>
    <t>actual EGR
valve duty cycle/position</t>
  </si>
  <si>
    <t>PM Sensor Mass Concentration Bank 1 Sensor 1</t>
  </si>
  <si>
    <t>PM Sensor Mass Concentration Bank 2 Sensor 1</t>
  </si>
  <si>
    <t>0.0125 per bit</t>
  </si>
  <si>
    <t>Fuel Temperature A supported</t>
  </si>
  <si>
    <t>SHRTFT xy: xxx.x%</t>
  </si>
  <si>
    <t>1A</t>
  </si>
  <si>
    <t>1B</t>
  </si>
  <si>
    <t>1C</t>
  </si>
  <si>
    <t>STATE ENCODED VARIABLE</t>
  </si>
  <si>
    <t>Bi-fuel vehicle using ethanol</t>
  </si>
  <si>
    <t>Bi-fuel vehicle using LPG</t>
  </si>
  <si>
    <t>Bi-fuel vehicle using CNG</t>
  </si>
  <si>
    <t>Bi-fuel vehicle using propane</t>
  </si>
  <si>
    <t>METH</t>
  </si>
  <si>
    <t>ETH</t>
  </si>
  <si>
    <t>LPG</t>
  </si>
  <si>
    <t>CNG</t>
  </si>
  <si>
    <t>DSL</t>
  </si>
  <si>
    <t>PROP</t>
  </si>
  <si>
    <t>ELEC</t>
  </si>
  <si>
    <t>BI_GAS</t>
  </si>
  <si>
    <t>BI_METH</t>
  </si>
  <si>
    <t>BI_ETH</t>
  </si>
  <si>
    <t>BI_LPG</t>
  </si>
  <si>
    <t>BI_CNG</t>
  </si>
  <si>
    <t>BI_PROP</t>
  </si>
  <si>
    <t>BI_ELEC</t>
  </si>
  <si>
    <t>LOAD_PCT: xxx.x %</t>
  </si>
  <si>
    <t>Engine Coolant Temperature</t>
  </si>
  <si>
    <t>1 °C with -40 °C offset</t>
  </si>
  <si>
    <t>ECT: xxx °C (xxx °F)</t>
  </si>
  <si>
    <t>Short Term Fuel Trim - Bank 1 
(use if only 1 fuel trim value)</t>
  </si>
  <si>
    <t>100/128% (0% at 128)</t>
  </si>
  <si>
    <t>SHRTFT1: xxx.x %</t>
  </si>
  <si>
    <t>Short Term Fuel Trim - Bank 3</t>
  </si>
  <si>
    <t>SHRTFT3: xxx.x %</t>
  </si>
  <si>
    <t>Long Term Fuel Trim - Bank 1(use if only 1 fuel trim value)</t>
  </si>
  <si>
    <t>LONGFT1: xxx.x %</t>
  </si>
  <si>
    <t>Engine RPM</t>
  </si>
  <si>
    <t>¼ rpm per bit</t>
  </si>
  <si>
    <t>0D</t>
  </si>
  <si>
    <t>Vehicle Speed Sensor</t>
  </si>
  <si>
    <t>0 km/h</t>
  </si>
  <si>
    <t>255 km/h</t>
  </si>
  <si>
    <t>1 km/h per bit</t>
  </si>
  <si>
    <t>VSS: xxx km/h (xxx mph)</t>
  </si>
  <si>
    <t>0E</t>
  </si>
  <si>
    <t>OBD II (California ARB)</t>
  </si>
  <si>
    <t xml:space="preserve">OBD II </t>
  </si>
  <si>
    <t>OBD (Federal EPA)</t>
  </si>
  <si>
    <t xml:space="preserve">OBD </t>
  </si>
  <si>
    <t>OBD and OBD II</t>
  </si>
  <si>
    <t>OBD I</t>
  </si>
  <si>
    <t>Not OBD compliant</t>
  </si>
  <si>
    <t>NO OBD</t>
  </si>
  <si>
    <t>EOBD</t>
  </si>
  <si>
    <t>EOBD and OBD II</t>
  </si>
  <si>
    <t>EOBD and OBD</t>
  </si>
  <si>
    <t>EOBD, OBD and OBD II</t>
  </si>
  <si>
    <t>JOBD</t>
  </si>
  <si>
    <t>JOBD and OBD II</t>
  </si>
  <si>
    <t>JOBD and EOBD</t>
  </si>
  <si>
    <t>JOBD, EOBD, and OBD II</t>
  </si>
  <si>
    <t>1D</t>
  </si>
  <si>
    <t>Bank 3 - Sensor 1 present at that location</t>
  </si>
  <si>
    <t>1 = Bank 3 - Sensor 1 present at that location</t>
  </si>
  <si>
    <t>O2S31</t>
  </si>
  <si>
    <t>Bank 3 - Sensor 2 present at that location</t>
  </si>
  <si>
    <t xml:space="preserve">NOx aftertreatment monitoring supported
(compression ignition supported) </t>
  </si>
  <si>
    <t xml:space="preserve">Wastegate A position support status </t>
  </si>
  <si>
    <t xml:space="preserve">Wastegate B position support status </t>
  </si>
  <si>
    <t>0 h</t>
  </si>
  <si>
    <t>1h/bit</t>
  </si>
  <si>
    <t>Fuel  Monitor Conditions Encountered Counts</t>
  </si>
  <si>
    <t>Fuel System Monitor Conditions Encountered Counts displays the number of times that the vehicle has been operated in the specified fuel system monitoring conditions (denominator).</t>
  </si>
  <si>
    <t>32 or 36 bytes</t>
  </si>
  <si>
    <t>Manifold Surface Temperature</t>
  </si>
  <si>
    <t>MST: xxx °C (xxx °F)</t>
  </si>
  <si>
    <t>00 = reserved, not defined
01 = VGT A Control Open Loop (no fault present)
10 = VGT A Control Closed Loop (no fault present)
11 = VGT A Control Fault (fault present, VGT data unreliable)</t>
  </si>
  <si>
    <t>00 = reserved, not defined
01 = VGT B Control Open Loop (no fault present)
10 = VGT B Control Closed Loop (no fault present)
11 = VGT B Control Fault (fault present, VGT data unreliable)</t>
  </si>
  <si>
    <t>SO2SCOMP1: xxxxx cnts</t>
  </si>
  <si>
    <t>SO2SCOND1: xxxxx cnts</t>
  </si>
  <si>
    <t>SO2SCOMP2: xxxxx cnts</t>
  </si>
  <si>
    <t>SO2SCOND2: xxxxx cnts</t>
  </si>
  <si>
    <t>Heavy Duty Euro OBD Stage I with NOx Control</t>
  </si>
  <si>
    <t>Heavy Duty Euro OBD Stage I without NOx Control</t>
  </si>
  <si>
    <t>Heavy Duty Euro OBD Stage II without NOx Control</t>
  </si>
  <si>
    <t>Wide Range O2S Voltage,
O2 Sensor Bank 2, Sensor 4 (uses PID $13) or
O2 Sensor Bank 4, Sensor 2 (uses PID $1D)</t>
  </si>
  <si>
    <t>Catalyst Monitor Conditions Encountered Counts Bank 2</t>
  </si>
  <si>
    <t>Oxygen Sensor Monitor Completion Counts Bank 1</t>
  </si>
  <si>
    <t>Oxygen Sensor Monitor Conditions Encountered Counts Bank 1</t>
  </si>
  <si>
    <t>Oxygen Sensor Monitor Completion Counts Bank 2</t>
  </si>
  <si>
    <t>Oxygen Sensor Monitor Conditions Encountered Counts Bank 2</t>
  </si>
  <si>
    <t>AIR Monitor Completion Condition Counts (Secondary Air)</t>
  </si>
  <si>
    <t>AIR Monitor Conditions Encountered Counts (Secondary Air)</t>
  </si>
  <si>
    <t>EVAP Monitor Completion Condition Counts</t>
  </si>
  <si>
    <t>EVAP Monitor Conditions Encountered Counts</t>
  </si>
  <si>
    <t>Secondary Oxygen Sensor Monitor Completion Counts Bank 1</t>
  </si>
  <si>
    <t>Secondary O2 Sensor Monitor Completion Counts Bank 1 displays the number of times that all conditions necessary to detect an oxygen sensor bank 1 malfunction have been encountered (numerator).</t>
  </si>
  <si>
    <t xml:space="preserve">Boost pressure system monitoring ready
(compression ignition supported) </t>
  </si>
  <si>
    <t xml:space="preserve">Oxygen sensor heater monitoring ready
(spark ignition supported) </t>
  </si>
  <si>
    <t xml:space="preserve">Catalyst monitoring enabled
(spark ignition supported) </t>
  </si>
  <si>
    <t xml:space="preserve">NMHC catalyst enabled
(compression ignition supported) </t>
  </si>
  <si>
    <t xml:space="preserve">Heated catalyst monitoring enabled
(spark ignition supported) </t>
  </si>
  <si>
    <t xml:space="preserve">Evaporative system monitoring enabled
(spark ignition supported) </t>
  </si>
  <si>
    <t xml:space="preserve">Secondary air system monitoring enabled
(spark ignition supported) </t>
  </si>
  <si>
    <t xml:space="preserve">Oxygen sensor heater monitoring enabled
(spark ignition supported) </t>
  </si>
  <si>
    <t>Misfire monitoring enabled
(spark ignition and compression ignition)</t>
  </si>
  <si>
    <t>BP_A_CMD xxx.xx kPa (xx.xx PSI)</t>
  </si>
  <si>
    <t>BP_B_CMD xxx.xx kPa (xx.xx PSI)</t>
  </si>
  <si>
    <t>BP_B_ACT xxx.xx kPa (xx.xx PSI)</t>
  </si>
  <si>
    <t>PNTE: CAA</t>
  </si>
  <si>
    <t>PNTE: DEF</t>
  </si>
  <si>
    <t>Turbo B Compressor Outlet Temperature supported</t>
  </si>
  <si>
    <t>O2 Sensor Bank 1, Sensor 1 (uses PID $13) or
O2 Sensor Bank 1, Sensor 1 (uses PID $1D)</t>
  </si>
  <si>
    <t>SHRFT Bank 1, Sensor 1 (uses PID $13) or
SHRFT Bank 1, Sensor 1 (uses PID $1D)</t>
  </si>
  <si>
    <t>O2 Sensor Bank 1, Sensor 2 (uses PID $13) or
O2 Sensor Bank 1, Sensor 2 (uses PID $1D)</t>
  </si>
  <si>
    <t>SHRFT Bank 1, Sensor 2 (uses PID $13) or
SHRFT Bank 1, Sensor 2 (uses PID $1D)</t>
  </si>
  <si>
    <t>NOTE   Data B shall only be included in the response to a PID $55 request if PID $1D (Location of Oxygen Sensors) indicates an oxygen sensor is present in Bank 3. The external test equipment can determine length of the response message based on the data content of PID $13 or $1D. See examples in the description of PID $09.</t>
  </si>
  <si>
    <t>Bank 1 - Sensor 4 present at that location</t>
  </si>
  <si>
    <t>1 = Bank 1 - Sensor 4 present at that location</t>
  </si>
  <si>
    <t>O2S14</t>
  </si>
  <si>
    <t>Bank 2 - Sensor 1 present at that location</t>
  </si>
  <si>
    <t>1 = Bank 2 - Sensor 1 present at that location</t>
  </si>
  <si>
    <t>O2S21</t>
  </si>
  <si>
    <t>Bank 2 - Sensor 2 present at that location</t>
  </si>
  <si>
    <t>1 = Bank 2 - Sensor 2 present at that location</t>
  </si>
  <si>
    <t>O2S22</t>
  </si>
  <si>
    <t>Bank 2 - Sensor 3 present at that location</t>
  </si>
  <si>
    <t>1 = Bank 2 - Sensor 3 present at that location</t>
  </si>
  <si>
    <t>O2S23</t>
  </si>
  <si>
    <t xml:space="preserve">Reserved (bit shall always be reported as '0')
(spark ignition and compression ignition) </t>
  </si>
  <si>
    <t xml:space="preserve">Reserved (bit shall always be reported as '0')
(compression ignition supported) </t>
  </si>
  <si>
    <t>0x6A</t>
  </si>
  <si>
    <t>0x6B</t>
  </si>
  <si>
    <t>0x6C</t>
  </si>
  <si>
    <t>0x6D</t>
  </si>
  <si>
    <t>0x6E</t>
  </si>
  <si>
    <t>EGR and/or VVT Monitor Completion Condition Counts displays the number of times that all conditions necessary to detect an EGR/VVT system malfunction have been encountered (numerator).</t>
  </si>
  <si>
    <t>0x03</t>
  </si>
  <si>
    <t>0x04</t>
  </si>
  <si>
    <t>0x05</t>
  </si>
  <si>
    <t>0x06</t>
  </si>
  <si>
    <t>0x07</t>
  </si>
  <si>
    <t>0x08</t>
  </si>
  <si>
    <t>0x09</t>
  </si>
  <si>
    <t>0x0A</t>
  </si>
  <si>
    <t>0x0B</t>
  </si>
  <si>
    <t>0x0C</t>
  </si>
  <si>
    <t>0x0D</t>
  </si>
  <si>
    <t>0x0E</t>
  </si>
  <si>
    <t>0x0F</t>
  </si>
  <si>
    <t>0x10</t>
  </si>
  <si>
    <t>0x23</t>
  </si>
  <si>
    <t>0x24</t>
  </si>
  <si>
    <t>0x25 - 0x30</t>
  </si>
  <si>
    <t>0x31</t>
  </si>
  <si>
    <t>In-use Performance Tracking for compression ignition engines</t>
  </si>
  <si>
    <t>Ignition Counter</t>
  </si>
  <si>
    <t>NMHC Catalyst Monitor Completion Counts</t>
  </si>
  <si>
    <t>NMHC Catalyst Monitor Conditions Encountered Counts</t>
  </si>
  <si>
    <t>NOx Adsorber Monitor Completion Condition Counts</t>
  </si>
  <si>
    <t>NOx Adsorber Monitor Conditions Encountered Counts</t>
  </si>
  <si>
    <t>PM Filter Monitor Completion Condition Counts</t>
  </si>
  <si>
    <t>PM Filter Monitor Conditions Encountered Counts</t>
  </si>
  <si>
    <t>Exhaust Gas Sensor Monitor Completion Counts</t>
  </si>
  <si>
    <t>Exhaust Gas Sensor Monitor Conditions Encountered Counts</t>
  </si>
  <si>
    <t>EGR and/or VVT Monitor Completion Condition Counts</t>
  </si>
  <si>
    <t>EGR and/or VVT Monitor Conditions Encountered Counts</t>
  </si>
  <si>
    <t>Boost Pressure Monitor Completion Condition Counts</t>
  </si>
  <si>
    <t xml:space="preserve">EGR and/or VVT system monitoring enabled
(spark ignition and compression ignition) </t>
  </si>
  <si>
    <t>Indicates EGR and/or VVT monitor enabled for this monitoring cycle</t>
  </si>
  <si>
    <t>Catalyst Monitor Completion Counts Bank 1 displays the number of times that all conditions necessary to detect a catalyst system bank 1 malfunction have been encountered (numerator).</t>
  </si>
  <si>
    <t>N/A</t>
  </si>
  <si>
    <t>0x11</t>
  </si>
  <si>
    <t>0x12</t>
  </si>
  <si>
    <t>0x13</t>
  </si>
  <si>
    <t>0x14</t>
  </si>
  <si>
    <t>0x15</t>
  </si>
  <si>
    <t>0x16</t>
  </si>
  <si>
    <t>0x17</t>
  </si>
  <si>
    <t>0x18</t>
  </si>
  <si>
    <t>0x19</t>
  </si>
  <si>
    <t>0x1A</t>
  </si>
  <si>
    <t>0x1B</t>
  </si>
  <si>
    <t>0x1C</t>
  </si>
  <si>
    <t>0x1D</t>
  </si>
  <si>
    <t>0x1E</t>
  </si>
  <si>
    <t>0x1F</t>
  </si>
  <si>
    <t>0x25</t>
  </si>
  <si>
    <t>0x26</t>
  </si>
  <si>
    <t>0x27</t>
  </si>
  <si>
    <t>0x28</t>
  </si>
  <si>
    <t>0x29</t>
  </si>
  <si>
    <t>0x2A</t>
  </si>
  <si>
    <t>0x2B</t>
  </si>
  <si>
    <t>0x2C</t>
  </si>
  <si>
    <t>0x2D</t>
  </si>
  <si>
    <t>0x2E</t>
  </si>
  <si>
    <t>0x30</t>
  </si>
  <si>
    <t>0x3E</t>
  </si>
  <si>
    <t>0x3F</t>
  </si>
  <si>
    <t>0x5F</t>
  </si>
  <si>
    <t>0x5E</t>
  </si>
  <si>
    <t>0x5D</t>
  </si>
  <si>
    <t>0x5C</t>
  </si>
  <si>
    <t>0x5B</t>
  </si>
  <si>
    <t>0x5A</t>
  </si>
  <si>
    <t>0x59</t>
  </si>
  <si>
    <t>0x58</t>
  </si>
  <si>
    <t>0x57</t>
  </si>
  <si>
    <t>0x56</t>
  </si>
  <si>
    <t>0x55</t>
  </si>
  <si>
    <t>0x54</t>
  </si>
  <si>
    <t>0x53</t>
  </si>
  <si>
    <t>0x52</t>
  </si>
  <si>
    <t>0x51</t>
  </si>
  <si>
    <t>0x65</t>
  </si>
  <si>
    <t>0x66</t>
  </si>
  <si>
    <t>0x67</t>
  </si>
  <si>
    <t>0x68</t>
  </si>
  <si>
    <t>0x69</t>
  </si>
  <si>
    <t>Secondary air commanded upstream of first catalytic converter</t>
  </si>
  <si>
    <t>Secondary air commanded downstream of first catalytic converter inlet</t>
  </si>
  <si>
    <t>O2SCOND1: xxxxx cnts</t>
  </si>
  <si>
    <t>O2SCOMP2: xxxxx cnts</t>
  </si>
  <si>
    <t>O2SCOND2: xxxxx cnts</t>
  </si>
  <si>
    <t>Total run time with EI-AECD #2 active support status</t>
  </si>
  <si>
    <t>Total run time with EI-AECD #3 active support status</t>
  </si>
  <si>
    <t>Total run time with EI-AECD #4 active support status</t>
  </si>
  <si>
    <t>Total run time with EI-AECD #5 active support status</t>
  </si>
  <si>
    <t>Total run time with EI-AECD #6 active support status</t>
  </si>
  <si>
    <t>Total run time with EI-AECD #7 active support status</t>
  </si>
  <si>
    <t>Total run time with EI-AECD #8 active support status</t>
  </si>
  <si>
    <t>Total run time with EI-AECD #9 active support status</t>
  </si>
  <si>
    <t>Total run time with EI-AECD #10 active support status</t>
  </si>
  <si>
    <t>1 = NOx Sensor Concentration Bank 1 Sensor 1 supported</t>
  </si>
  <si>
    <t>1 = NOx Sensor Concentration Bank 2 Sensor 1 supported</t>
  </si>
  <si>
    <t>NOx Sensor Concentration Bank 1 Sensor 1 support status</t>
  </si>
  <si>
    <t>NOx Sensor Concentration Bank 2 Sensor 1 support status</t>
  </si>
  <si>
    <t>External test equipment SI (Metric) / English display</t>
  </si>
  <si>
    <t>0 = Spark ignition monitors supported
1 = Compression ignition monitors supported</t>
  </si>
  <si>
    <t xml:space="preserve">PM Filter monitoring supported
(compression ignition supported) </t>
  </si>
  <si>
    <t xml:space="preserve">Reserved, always report as 0
(spark ignition and compression ignition) </t>
  </si>
  <si>
    <t xml:space="preserve">PM Filter monitoring ready
(compression ignition supported) </t>
  </si>
  <si>
    <t>DTC that caused required freeze frame data storage</t>
  </si>
  <si>
    <t>Distance Traveled While MIL is Activated</t>
  </si>
  <si>
    <t xml:space="preserve">Boost pressure system monitoring enabled
(compression ignition supported) </t>
  </si>
  <si>
    <t xml:space="preserve">PM Filter monitoring enabled
(compression ignition supported) </t>
  </si>
  <si>
    <t>HYB_REG</t>
  </si>
  <si>
    <t>Commanded Fuel Rail Pressure A supported</t>
  </si>
  <si>
    <t>Fuel Rail Pressure A supported</t>
  </si>
  <si>
    <t>NOx Sensor Concentration Bank 1 Sensor 1 supported</t>
  </si>
  <si>
    <t>NOx Sensor Concentration Bank 2 Sensor 1 supported</t>
  </si>
  <si>
    <t>NOx Sensor Concentration Bank 1 Sensor 1</t>
  </si>
  <si>
    <t>MAF shall display the airflow rate as measured by a vehicle that utilizes a MAF sensor or an equivalent source. If the engine is off and the ignition is on, the actual sensor value reading shall be reported. If the actual sensor reading can not be reported the MAF value shall be reported as 0.00 g/s.
If PID $50 is not supported for this ECU, or if PID $50 is supported and includes $00 for Air Flow Rate from Mass Air Flow Sensor, the external test equipment shall use the scaling values included in this table for those values. If PID $50 is supported for this ECU, the external test equipment shall calculate scaling and range for this PID as explained in the PID $50 Data A definition.</t>
  </si>
  <si>
    <t xml:space="preserve">Exhaust gas sensor monitoring enabled
(compression ignition supported) </t>
  </si>
  <si>
    <t xml:space="preserve">Oxygen sensor monitoring enabled
(spark ignition supported) </t>
  </si>
  <si>
    <t>Wide Range O2S Current,
O2 Sensor Bank 1, Sensor 1 (uses PID $13) or
O2 Sensor Bank 1, Sensor 1 (uses PID $1D)</t>
  </si>
  <si>
    <t>Wide Range O2S Current,
O2 Sensor Bank 1, Sensor 2 (uses PID $13) or
O2 Sensor Bank 1, Sensor 2 (uses PID $1D)</t>
  </si>
  <si>
    <t>Wide Range O2S Current,
O2 Sensor Bank 1, Sensor 3 (uses PID $13) or
O2 Sensor Bank 2, Sensor 1 (uses PID $1D)</t>
  </si>
  <si>
    <t>Wide Range O2S Current,
O2 Sensor Bank 1, Sensor 4 (uses PID $13) or
O2 Sensor Bank 2, Sensor 2 (uses PID $1D)</t>
  </si>
  <si>
    <t>Wide Range O2S Current,
O2 Sensor Bank 2, Sensor 1 (uses PID $13) or
O2 Sensor Bank 3, Sensor 1 (uses PID $1D)</t>
  </si>
  <si>
    <t>Wide Range O2S Current,
O2 Sensor Bank 2, Sensor 2 (uses PID $13) or
O2 Sensor Bank 3, Sensor 2 (uses PID $1D)</t>
  </si>
  <si>
    <t>Wide Range O2S Current,
O2 Sensor Bank 2, Sensor 3 (uses PID $13) or
O2 Sensor Bank 4, Sensor 1 (uses PID $1D)</t>
  </si>
  <si>
    <t>Wide Range O2S Current,
O2 Sensor Bank 2, Sensor 4 (uses PID $13) or
O2 Sensor Bank 4, Sensor 2 (uses PID $1D)</t>
  </si>
  <si>
    <t>Wide Range O2S Voltage,
O2 Sensor Bank 1, Sensor 1 (uses PID $13) or
O2 Sensor Bank 1, Sensor 1 (uses PID $1D)</t>
  </si>
  <si>
    <t>O2 Sensor Bank 2, Sensor 2 (uses PID $13) or
O2 Sensor Bank 3, Sensor 2 (uses PID $1D)</t>
  </si>
  <si>
    <t>SHRFT Bank 2, Sensor 2 (uses PID $13) or
SHRFT Bank 3, Sensor 2 (uses PID $1D)</t>
  </si>
  <si>
    <t>SHRFT Bank 2, Sensor 4 (uses PID $13) or
SHRFT Bank 4, Sensor 2 (uses PID $1D)</t>
  </si>
  <si>
    <t>O2 Sensor Bank 2, Sensor 4 (uses PID $13) or
O2 Sensor Bank 4, Sensor 2 (uses PID $1D)</t>
  </si>
  <si>
    <t>O2 Sensor Bank 2, Sensor 3 (uses PID $13) or
O2 Sensor Bank 4, Sensor 1 (uses PID $1D)</t>
  </si>
  <si>
    <t>SHRFT Bank 2, Sensor 3 (uses PID $13) or
SHRFT Bank 4, Sensor 1 (uses PID $1D)</t>
  </si>
  <si>
    <t>O2S Output Voltage Bank 2, Sensor 1 (uses PID $13) or
O2S Output Voltage Bank 3, Sensor 1 (uses PID $1D)</t>
  </si>
  <si>
    <t>02S Bank 4, Sensor 1 present</t>
  </si>
  <si>
    <t>Turbo B Compressor Inlet Temperature supported</t>
  </si>
  <si>
    <t>Turbo B Turbine Inlet Temperature supported</t>
  </si>
  <si>
    <t>0 = Evap monitor not supported (NO)
1 = Evap monitor supported</t>
  </si>
  <si>
    <t>327.67%</t>
  </si>
  <si>
    <t>-327.68%</t>
  </si>
  <si>
    <t>PM11: xxx.xx %</t>
  </si>
  <si>
    <t>E, bit 0</t>
  </si>
  <si>
    <t>E, bit 1</t>
  </si>
  <si>
    <t>E, bits 2-7</t>
  </si>
  <si>
    <t>PM21_ACTIVE (YES or NO)</t>
  </si>
  <si>
    <t>PM21_REGEN (YES or NO)</t>
  </si>
  <si>
    <t>PM21: xxx.xx %</t>
  </si>
  <si>
    <t>O2 Sensor Concentration Bank 1 Sensor 3 supported</t>
  </si>
  <si>
    <t>O2 Sensor Concentration Bank 1 Sensor 4 supported</t>
  </si>
  <si>
    <t>O2 Sensor Concentration Bank 2 Sensor 3 supported</t>
  </si>
  <si>
    <t>O2 Sensor Concentration Bank 2 Sensor 4 supported</t>
  </si>
  <si>
    <t>O2 Sensor Lambda Bank 1 Sensor 3 supported</t>
  </si>
  <si>
    <t>O2 Sensor Lambda Bank 1 Sensor 4 supported</t>
  </si>
  <si>
    <t>O2 Sensor Lambda Bank 2 Sensor 3 supported</t>
  </si>
  <si>
    <t>O2 Sensor Lambda Bank 2 Sensor 4 supported</t>
  </si>
  <si>
    <t>O2 Sensor Concentration Bank 1 Sensor 3</t>
  </si>
  <si>
    <t>O2 Sensor Concentration Bank 1 Sensor 4</t>
  </si>
  <si>
    <t>O2 Sensor Concentration Bank 2 Sensor 3</t>
  </si>
  <si>
    <t>O2 Sensor Lambda Bank 1 Sensor 3</t>
  </si>
  <si>
    <t>O2 Sensor Lambda Bank 1 Sensor 4</t>
  </si>
  <si>
    <t>O2 Sensor Lambda Bank 2 Sensor 3</t>
  </si>
  <si>
    <t>O2 Sensor Lambda Bank 2 Sensor 4</t>
  </si>
  <si>
    <t>1 = O2 Sensor Concentration Bank 1 Sensor 3 supported</t>
  </si>
  <si>
    <t>1 = O2 Sensor Concentration Bank 1 Sensor 4 supported</t>
  </si>
  <si>
    <t>1 = O2 Sensor Concentration Bank 2 Sensor 3 supported</t>
  </si>
  <si>
    <t>1 = O2 Sensor Concentration Bank 2 Sensor 4 supported</t>
  </si>
  <si>
    <t>1 = O2 Sensor Lambda Bank 1 Sensor 3 supported</t>
  </si>
  <si>
    <t>1 = O2 Sensor Lambda Bank 1 Sensor 4 supported</t>
  </si>
  <si>
    <t>1 = O2 Sensor Lambda Bank 2 Sensor 3 supported</t>
  </si>
  <si>
    <t>1 = O2 Sensor Lambda Bank 2 Sensor 4 supported</t>
  </si>
  <si>
    <t>O2S13_PCT xxx.xxxxxx %</t>
  </si>
  <si>
    <t>O2S14_PCT xxx.xxxxxx %</t>
  </si>
  <si>
    <t>Secondary Oxygen Sensor Monitor Conditions Encountered Counts Bank 1</t>
  </si>
  <si>
    <t>Secondary Oxygen Sensor Monitor Completion Counts Bank 2</t>
  </si>
  <si>
    <t>Secondary Oxygen Sensor Monitor Conditions Encountered Counts Bank 2</t>
  </si>
  <si>
    <t>Engine Control Module</t>
  </si>
  <si>
    <t>Instrument Panel Cluster (IPC) Control Module</t>
  </si>
  <si>
    <t>Powertrain Control Module</t>
  </si>
  <si>
    <t>PMCOMP: xxxxx cnts</t>
  </si>
  <si>
    <t>PMCOND: xxxxx cnts</t>
  </si>
  <si>
    <t>EGSCOMP: xxxxx cnts</t>
  </si>
  <si>
    <t>EGSCOND: xxxxx cnts</t>
  </si>
  <si>
    <t>FRP_B shall display fuel rail pressure when the reading is referenced to atmosphere (gage pressure).</t>
  </si>
  <si>
    <t>Fuel Rail Temperature B</t>
  </si>
  <si>
    <t>K</t>
  </si>
  <si>
    <t>FRT_B: xxx °C (xxx °F)</t>
  </si>
  <si>
    <t>FRT_B shall display fuel rail temperature.</t>
  </si>
  <si>
    <t>Fuel Rail Temperature A</t>
  </si>
  <si>
    <t>FRP_A_CMD: xxxxxx kPa (xxxxx.x PSI)</t>
  </si>
  <si>
    <t>FRP_A: xxxxxx kPa (xxxxx.x PSI)</t>
  </si>
  <si>
    <t>FRT_A : xxx °C (xxx °F)</t>
  </si>
  <si>
    <t>FRP_A_ CMD shall display commanded fuel rail pressure when the reading is referenced to atmosphere (gage pressure).</t>
  </si>
  <si>
    <t>FRP_A shall display fuel rail pressure when the reading is referenced to atmosphere (gage pressure).</t>
  </si>
  <si>
    <t>FRT_A shall display fuel rail temperature.</t>
  </si>
  <si>
    <t>Commanded Injection Control Pressure B</t>
  </si>
  <si>
    <t>ICP_B_CMD: xxxxxx kPa (xxxxx.x PSI)</t>
  </si>
  <si>
    <t>ICP_B_CMD shall display commanded injection control pressure.</t>
  </si>
  <si>
    <t>Injection Control Pressure B</t>
  </si>
  <si>
    <t>ICP_B: xxxxxx kPa (xxxxx.x PSI)</t>
  </si>
  <si>
    <t>ICP_B shall display injection control pressure.</t>
  </si>
  <si>
    <t>Commanded Injection Control Pressure A</t>
  </si>
  <si>
    <t>Injection Control Pressure A</t>
  </si>
  <si>
    <t>ICP_A_CMD: xxxxxx kPa (xxxxx.x PSI)</t>
  </si>
  <si>
    <t>ICP_A: xxxxxx kPa (xxxxx.x PSI)</t>
  </si>
  <si>
    <t>ICP_A_CMD shall display commanded injection control pressure.</t>
  </si>
  <si>
    <t>ICP_A shall display injection control pressure.</t>
  </si>
  <si>
    <t>Commanded Injection Control Pressure B supported</t>
  </si>
  <si>
    <t>1 = Commanded Injection Control Pressure B data supported</t>
  </si>
  <si>
    <t>Commanded injection pressure B support status</t>
  </si>
  <si>
    <t>Injection Control Pressure B supported</t>
  </si>
  <si>
    <t>Injection control pressure B support status</t>
  </si>
  <si>
    <t>Injection Control Pressure A supported</t>
  </si>
  <si>
    <t>Commanded Injection Control Pressure A supported</t>
  </si>
  <si>
    <t>1 = Commanded Injection Control Pressure A data supported</t>
  </si>
  <si>
    <t>1 = Injection Control Pressure A data supported</t>
  </si>
  <si>
    <t>1 = Injection Control Pressure B data supported</t>
  </si>
  <si>
    <t>F, bits 4-7</t>
  </si>
  <si>
    <t>FRP_B_CMD shall display commanded fuel rail pressure when the reading is referenced to atmosphere (gage pressure).</t>
  </si>
  <si>
    <t>Fuel Rail Pressure B</t>
  </si>
  <si>
    <t>$0C</t>
  </si>
  <si>
    <t>$0D</t>
  </si>
  <si>
    <t>Misfire monitoring supported
(spark ignition and compression ignition)</t>
  </si>
  <si>
    <t>Fuel system monitoring supported
(spark ignition and compression ignition)</t>
  </si>
  <si>
    <t>Engine Coolant Temperature 1</t>
  </si>
  <si>
    <t>Engine Coolant Temperature 2</t>
  </si>
  <si>
    <t>ECT 1: xxx °C (xxx °F)</t>
  </si>
  <si>
    <t>ECT 2: xxx °C (xxx °F)</t>
  </si>
  <si>
    <t>Commanded EGR and EGR Error</t>
  </si>
  <si>
    <t>EGR A Error</t>
  </si>
  <si>
    <t>EGR B Error</t>
  </si>
  <si>
    <t>EGR_A_ERR: xxx.x%</t>
  </si>
  <si>
    <t>EGR_B_ERR: xxx.x%</t>
  </si>
  <si>
    <t>Engine Reference Torque</t>
  </si>
  <si>
    <t>1%/bit with -125 offset</t>
  </si>
  <si>
    <t>0 Nm</t>
  </si>
  <si>
    <t>1 kPa per bit</t>
  </si>
  <si>
    <t>MAP: xxx kPa (xx.x inHg)</t>
  </si>
  <si>
    <t>0C</t>
  </si>
  <si>
    <t>Compressed Natural Gas (CNG)</t>
  </si>
  <si>
    <t>Propane</t>
  </si>
  <si>
    <t>Battery/electric</t>
  </si>
  <si>
    <t>Maximum value for Intake Manifold Absolute Pressure</t>
  </si>
  <si>
    <t>10 kPa</t>
  </si>
  <si>
    <t>External Test Equipment Configuration Information #2</t>
  </si>
  <si>
    <t xml:space="preserve">Maximum value for Air Flow Rate from Mass Air Flow Sensor </t>
  </si>
  <si>
    <t>10 g/s</t>
  </si>
  <si>
    <t>Reserved for future expansion – report as $00</t>
  </si>
  <si>
    <t>Bi-fuel vehicle using gasoline</t>
  </si>
  <si>
    <t>1 Nm/bit</t>
  </si>
  <si>
    <t>1 = Bank 3 - Sensor 2 present at that location</t>
  </si>
  <si>
    <t>O2S32</t>
  </si>
  <si>
    <t>Bank 4 -Sensor 1 present at that location</t>
  </si>
  <si>
    <t>1 = Bank 4 - Sensor 1 present at that location</t>
  </si>
  <si>
    <t>O2S41</t>
  </si>
  <si>
    <t>1 = Bank 4 - Sensor 2 present at that location</t>
  </si>
  <si>
    <t>O2S42</t>
  </si>
  <si>
    <t>Auxiliary Input Status</t>
  </si>
  <si>
    <t>Power Take Off (PTO) Status</t>
  </si>
  <si>
    <t xml:space="preserve">PTO_STAT: OFF or ON </t>
  </si>
  <si>
    <t>reserved (bits shall be reported a '0')</t>
  </si>
  <si>
    <t>Secondary air commanded to atmosphere or off</t>
  </si>
  <si>
    <t>Comprehensive component monitoring supported
(spark ignition and compression ignition)</t>
  </si>
  <si>
    <t>Fuel Pressure (gauge)</t>
  </si>
  <si>
    <t>FP: xxxx kPa (xxx.x PSI)</t>
  </si>
  <si>
    <t>FP shall display fuel pressure when the reading is referenced to atmosphere (gauge pressure).</t>
  </si>
  <si>
    <t>SHRTFT associated with O2S11 (uses PID $13) or
SHRTFT associated with O2S11 (uses PID $1D),
reported as $FF if the sensor is not used in the calculation or if SHRTFT is not applicable.</t>
  </si>
  <si>
    <t>-100 % 
(less than cmd.)</t>
  </si>
  <si>
    <t>+99.22 % 
(more than cmd.)</t>
  </si>
  <si>
    <t>($8000) 
-8192 Pa</t>
  </si>
  <si>
    <t>($7FFF) 
+8191.75 Pa</t>
  </si>
  <si>
    <t>0% 
(no flow)</t>
  </si>
  <si>
    <t>100% 
(max flow)</t>
  </si>
  <si>
    <t>255 kPa 
(absolute)</t>
  </si>
  <si>
    <t>0 kPa 
(absolute)</t>
  </si>
  <si>
    <t>0 % 
(closed throttle)</t>
  </si>
  <si>
    <t>100 % 
(wide open throttle)</t>
  </si>
  <si>
    <t>0 % 
(no alcohol)</t>
  </si>
  <si>
    <t>100 % 
(max. alcohol)</t>
  </si>
  <si>
    <t>0% 
(no flow/closed)</t>
  </si>
  <si>
    <t>100% 
(max flow/full open)</t>
  </si>
  <si>
    <t>0% 
(vanes bypassed)</t>
  </si>
  <si>
    <t>AIR_SUP: NO or YES</t>
  </si>
  <si>
    <t>O2S_SUP: NO or YES</t>
  </si>
  <si>
    <t>HTR_SUP: NO or YES</t>
  </si>
  <si>
    <t>EGR_SUP: NO or YES</t>
  </si>
  <si>
    <t>D</t>
  </si>
  <si>
    <t>A, B</t>
  </si>
  <si>
    <t>00 00</t>
  </si>
  <si>
    <t>FF FF</t>
  </si>
  <si>
    <t>Hexadecimal e.g. P01AB</t>
  </si>
  <si>
    <t>DTCFRZF: Pxxxx, Cxxxx, Bxxxx, Uxxxx</t>
  </si>
  <si>
    <t>OL</t>
  </si>
  <si>
    <t>CL</t>
  </si>
  <si>
    <t>Commanded injection pressure A support status</t>
  </si>
  <si>
    <t>Injection control pressure A support status</t>
  </si>
  <si>
    <t>EGR B error support status</t>
  </si>
  <si>
    <t>Commanded Intake Air Flow A support status</t>
  </si>
  <si>
    <t>Relative Intake Air Flow A position support status</t>
  </si>
  <si>
    <t>Commanded Intake Air Flow B support status</t>
  </si>
  <si>
    <t>Relative Intake Air Flow B position support status</t>
  </si>
  <si>
    <t>Support of Intake Manifold Absolute Pressure Data</t>
  </si>
  <si>
    <t>Intake Manifold Absolute Pressure A supported</t>
  </si>
  <si>
    <t>1 = Intake Manifold Absolute Pressure A supported</t>
  </si>
  <si>
    <t>Intake Manifold Absolute Pressure A support status</t>
  </si>
  <si>
    <t>Intake Manifold Absolute Pressure B supported</t>
  </si>
  <si>
    <t>1 = Intake Manifold Absolute Pressure B supported</t>
  </si>
  <si>
    <t>Intake Manifold Absolute Pressure B support status</t>
  </si>
  <si>
    <t>Intake Manifold Absolute Pressure A</t>
  </si>
  <si>
    <t>Intake Manifold Absolute Pressure B</t>
  </si>
  <si>
    <t>Location of Oxygen Sensors, where sensor 1 is closest to the engine. Each bit indicates the presence or absence of an oxygen sensor at the following location.
NOTE PID $1D shall only be supported by a given vehicle if PID $13 is not supported. In no case shall a vehicle support both PIDs. It is recommended to use PID $1D for 3 or 4 bank O2 sensor engine configurations, and never for 1 or 2 bank O2 sensor engine configurations.</t>
  </si>
  <si>
    <t>0 = NOx aftertreatment monitor not supported (NO)
1 = NOx aftertreatment monitor supported</t>
  </si>
  <si>
    <t xml:space="preserve">NOx aftertreatment monitoring ready
(compression ignition supported) </t>
  </si>
  <si>
    <t xml:space="preserve">Reserved, always report as 0
(compression ignition supported) </t>
  </si>
  <si>
    <t xml:space="preserve">NOx aftertreatment monitoring enabled
(compression ignition supported) </t>
  </si>
  <si>
    <t>Turbocharger Compressor Inlet Pressure Sensor B</t>
  </si>
  <si>
    <t>TCA_CINP: xxx kPa (xx.x inHg)</t>
  </si>
  <si>
    <t>Commanded Diesel Intake Air Flow Control and Relative Intake Air Flow Position</t>
  </si>
  <si>
    <t>1 = Cmd Intake Air Flow A Control data supported</t>
  </si>
  <si>
    <t>1 = Relative Intake Air Flow A Position data supported</t>
  </si>
  <si>
    <t>1 = Cmd Intake Air Flow B Control data supported</t>
  </si>
  <si>
    <t>1 = Relative Intake Air Flow B Position data supported</t>
  </si>
  <si>
    <t>IAF_A_CMD: xxx.x%</t>
  </si>
  <si>
    <t>IAF_B_CMD: xxx.x%</t>
  </si>
  <si>
    <t>IAF_A_REL: xxx.x %</t>
  </si>
  <si>
    <t>IAF_B_REL: xxx.x %</t>
  </si>
  <si>
    <t>O2SCOMP1: xxxxx cnts</t>
  </si>
  <si>
    <t>Heavy Duty Vehicles (EURO IV) B1</t>
  </si>
  <si>
    <t>Heavy Duty Vehicles (EURO V) B2</t>
  </si>
  <si>
    <t>Engine Manufacturer Diagnostics (EMD)</t>
  </si>
  <si>
    <t>ISO/SAE - Not available for assignment</t>
  </si>
  <si>
    <t>FB - FF</t>
  </si>
  <si>
    <t xml:space="preserve">JOBD </t>
  </si>
  <si>
    <t>HD OBD</t>
  </si>
  <si>
    <t>SAE J1939 special meaning</t>
  </si>
  <si>
    <t>00 = reserved, not defined
01 = Boost A Control Open Loop (no fault present)
10 = Boost A Control Closed Loop (no fault present)
11 = Boost A Control Fault (fault present, boost data unreliable)</t>
  </si>
  <si>
    <t>EGR Monitor Bank 4</t>
  </si>
  <si>
    <t>EVAP Monitor (0.090")</t>
  </si>
  <si>
    <t>EVAP Monitor (0.040")</t>
  </si>
  <si>
    <t>EVAP Monitor (0.020")</t>
  </si>
  <si>
    <t>Purge Flow Monitor</t>
  </si>
  <si>
    <t>OBD Monitor IDs supported ($41 - $60)</t>
  </si>
  <si>
    <t>OBD Monitor IDs supported ($61 - $80)</t>
  </si>
  <si>
    <t>Heated Catalyst Monitor Bank 1</t>
  </si>
  <si>
    <t>Heated Catalyst Monitor Bank 2</t>
  </si>
  <si>
    <t>Heated Catalyst Monitor Bank 3</t>
  </si>
  <si>
    <t>Heated Catalyst Monitor Bank 4</t>
  </si>
  <si>
    <t>Secondary Air Monitor 1</t>
  </si>
  <si>
    <t>Secondary Air Monitor 2</t>
  </si>
  <si>
    <t>Secondary Air Monitor 3</t>
  </si>
  <si>
    <t>Secondary Air Monitor 4</t>
  </si>
  <si>
    <t>OBD Monitor IDs supported ($81 - $A0)</t>
  </si>
  <si>
    <t>MessageCount CALID</t>
  </si>
  <si>
    <t>Wastegate A commanded position support status</t>
  </si>
  <si>
    <t>Wastegate B commanded position support status</t>
  </si>
  <si>
    <t>MessageCount CVN</t>
  </si>
  <si>
    <t>0xF45E</t>
  </si>
  <si>
    <t>0xF45F</t>
  </si>
  <si>
    <t>0xF460</t>
  </si>
  <si>
    <t>0xF461</t>
  </si>
  <si>
    <t>0xF462</t>
  </si>
  <si>
    <t>0xF463</t>
  </si>
  <si>
    <t>0xF464</t>
  </si>
  <si>
    <t>0xF465</t>
  </si>
  <si>
    <t>0xF466</t>
  </si>
  <si>
    <t>0xF467</t>
  </si>
  <si>
    <t>0xF469</t>
  </si>
  <si>
    <t>0xF46A</t>
  </si>
  <si>
    <t>0xF46B</t>
  </si>
  <si>
    <t>0xF46C</t>
  </si>
  <si>
    <t>0xF46D</t>
  </si>
  <si>
    <t>0xF46E</t>
  </si>
  <si>
    <t>0xF46F</t>
  </si>
  <si>
    <t>0xF470</t>
  </si>
  <si>
    <t>0xF471</t>
  </si>
  <si>
    <t>0xF472</t>
  </si>
  <si>
    <t>0xF473</t>
  </si>
  <si>
    <t>0xF474</t>
  </si>
  <si>
    <t>0xF475</t>
  </si>
  <si>
    <t>0xF476</t>
  </si>
  <si>
    <t>0xF477</t>
  </si>
  <si>
    <t>0xF478</t>
  </si>
  <si>
    <t>0xF479</t>
  </si>
  <si>
    <t>0xF47A</t>
  </si>
  <si>
    <t>0xF47B</t>
  </si>
  <si>
    <t>0xF47C</t>
  </si>
  <si>
    <t>0xF47D</t>
  </si>
  <si>
    <t>0xF47E</t>
  </si>
  <si>
    <t>0xF47F</t>
  </si>
  <si>
    <t>0xF480</t>
  </si>
  <si>
    <t>0xF481</t>
  </si>
  <si>
    <t>0xF482</t>
  </si>
  <si>
    <t>0xF483</t>
  </si>
  <si>
    <t>0xF484</t>
  </si>
  <si>
    <t>0xF485</t>
  </si>
  <si>
    <t>0xF486</t>
  </si>
  <si>
    <t>0xF487</t>
  </si>
  <si>
    <t>0xF488</t>
  </si>
  <si>
    <t>0xF489</t>
  </si>
  <si>
    <t>0xF48A</t>
  </si>
  <si>
    <t>0xF48B</t>
  </si>
  <si>
    <t>0xF48C</t>
  </si>
  <si>
    <t>0xF48D</t>
  </si>
  <si>
    <t>0xF490</t>
  </si>
  <si>
    <t>0xF491</t>
  </si>
  <si>
    <t>0xF492</t>
  </si>
  <si>
    <t>0xFB01</t>
  </si>
  <si>
    <t>0xF801</t>
  </si>
  <si>
    <t>0xF802</t>
  </si>
  <si>
    <t>0xF803</t>
  </si>
  <si>
    <t>0xF804</t>
  </si>
  <si>
    <t>0xF805</t>
  </si>
  <si>
    <t>0xF806</t>
  </si>
  <si>
    <t>0xF807</t>
  </si>
  <si>
    <t>0xF808</t>
  </si>
  <si>
    <t>0xF809</t>
  </si>
  <si>
    <t>0xF80A</t>
  </si>
  <si>
    <t>0xF80B</t>
  </si>
  <si>
    <t>0xF80C</t>
  </si>
  <si>
    <t>0xF80D</t>
  </si>
  <si>
    <t>M - diesel 2010 MY+</t>
  </si>
  <si>
    <t>M - all</t>
  </si>
  <si>
    <t>M - gasoline</t>
  </si>
  <si>
    <t>M - diesel</t>
  </si>
  <si>
    <t>fuel control system status</t>
  </si>
  <si>
    <t>M - all, so equipped</t>
  </si>
  <si>
    <t>calculated load value</t>
  </si>
  <si>
    <t>engine coolant temperature</t>
  </si>
  <si>
    <t>fuel trim</t>
  </si>
  <si>
    <t>fuel pressure</t>
  </si>
  <si>
    <t>manifold absolute pressure</t>
  </si>
  <si>
    <t>engine speed</t>
  </si>
  <si>
    <t>ignition timing advance</t>
  </si>
  <si>
    <t>air flow rate from mass air
flow sensor</t>
  </si>
  <si>
    <t>secondary air status (upstream, downstream, or
atmosphere)</t>
  </si>
  <si>
    <t>oxygen sensor output</t>
  </si>
  <si>
    <t>PTO status
(active or not active)</t>
  </si>
  <si>
    <t>time elapsed since engine start</t>
  </si>
  <si>
    <t>air/fuel ratio sensor output</t>
  </si>
  <si>
    <t>commanded EGR valve duty
cycle/position</t>
  </si>
  <si>
    <t>EGR error between actual and commanded</t>
  </si>
  <si>
    <t>commanded purge valve duty cycle/position</t>
  </si>
  <si>
    <t>fuel level (if
used to enable or disable any other diagnostics)</t>
  </si>
  <si>
    <t>number of warm-up cycles since fault memory last cleared</t>
  </si>
  <si>
    <t>evaporative system vapor pressure</t>
  </si>
  <si>
    <t>Commanded TAC A support status</t>
  </si>
  <si>
    <t>Relative Throttle A Position support status</t>
  </si>
  <si>
    <t>Commanded TAC B support status</t>
  </si>
  <si>
    <t>Relative Throttle B Position support status</t>
  </si>
  <si>
    <t xml:space="preserve">NOx aftertreatment monitoring complete
(compression ignition supported) </t>
  </si>
  <si>
    <t>Monitor status since DTCs cleared</t>
  </si>
  <si>
    <t>A, bits 0 - 6</t>
  </si>
  <si>
    <t>A, bit 7</t>
  </si>
  <si>
    <t>B, bit 0</t>
  </si>
  <si>
    <t>B, bit 1</t>
  </si>
  <si>
    <t>B, bit 4</t>
  </si>
  <si>
    <t>B, bit 2</t>
  </si>
  <si>
    <t>B, bit 5</t>
  </si>
  <si>
    <t>B, bit 6</t>
  </si>
  <si>
    <t>C, bit 0</t>
  </si>
  <si>
    <t>C, bit 1</t>
  </si>
  <si>
    <t>C, bit 2</t>
  </si>
  <si>
    <t>C, bit 3</t>
  </si>
  <si>
    <t>C, bit 4</t>
  </si>
  <si>
    <t>C, bit 5</t>
  </si>
  <si>
    <t>C, bit 7</t>
  </si>
  <si>
    <t>D, bit 0</t>
  </si>
  <si>
    <t>D, bit 1</t>
  </si>
  <si>
    <t>D, bit 2</t>
  </si>
  <si>
    <t>D, bit 3</t>
  </si>
  <si>
    <t>D, bit 4</t>
  </si>
  <si>
    <t>D, bit 5</t>
  </si>
  <si>
    <t>D, bit 7</t>
  </si>
  <si>
    <t>A, bit 0</t>
  </si>
  <si>
    <t>A, bit 1</t>
  </si>
  <si>
    <t>A, bit 2</t>
  </si>
  <si>
    <t>A, bit 3</t>
  </si>
  <si>
    <t>A, bit 4</t>
  </si>
  <si>
    <t>B, bit 3</t>
  </si>
  <si>
    <t>-100 % (lean)</t>
  </si>
  <si>
    <t>0 kPa (gauge)</t>
  </si>
  <si>
    <t>765 kPa (gauge)</t>
  </si>
  <si>
    <t>A,B</t>
  </si>
  <si>
    <t>0 min-1</t>
  </si>
  <si>
    <t>16383.75 min-1</t>
  </si>
  <si>
    <t xml:space="preserve">-40 °C </t>
  </si>
  <si>
    <t>0 %</t>
  </si>
  <si>
    <t>100 %</t>
  </si>
  <si>
    <t>A, bit 5</t>
  </si>
  <si>
    <t>A, bit 6</t>
  </si>
  <si>
    <t>+99.22 % (rich)</t>
  </si>
  <si>
    <t>C,D</t>
  </si>
  <si>
    <t>1.99</t>
  </si>
  <si>
    <t>EGR Error</t>
  </si>
  <si>
    <t>0% (no fuel)</t>
  </si>
  <si>
    <t>100% (max fuel cap.)</t>
  </si>
  <si>
    <t>Number of warm-ups since DTCs cleared</t>
  </si>
  <si>
    <t>255</t>
  </si>
  <si>
    <t>BARO: xxx kPa (xx.x inHg)</t>
  </si>
  <si>
    <t>1 kPa per bit (absolute)</t>
  </si>
  <si>
    <t xml:space="preserve">6513.5 °C </t>
  </si>
  <si>
    <t xml:space="preserve">215 °C </t>
  </si>
  <si>
    <t>A, bits 0 - 7</t>
  </si>
  <si>
    <t>B, bit 7</t>
  </si>
  <si>
    <t>Ignition Timing Advance for #1 Cylinder</t>
  </si>
  <si>
    <t>-64 °</t>
  </si>
  <si>
    <t>63.5 °</t>
  </si>
  <si>
    <t>½ ° with 0°  at 128</t>
  </si>
  <si>
    <t>SPARKADV: xx °</t>
  </si>
  <si>
    <t>0F</t>
  </si>
  <si>
    <t>Intake Air Temperature</t>
  </si>
  <si>
    <t>IAT: xxx °C (xxx °F)</t>
  </si>
  <si>
    <t>10</t>
  </si>
  <si>
    <t xml:space="preserve">Air Flow Rate from Mass Air Flow Sensor </t>
  </si>
  <si>
    <t>0 g/s</t>
  </si>
  <si>
    <t>655.35 g/s</t>
  </si>
  <si>
    <t>0.01 g/s</t>
  </si>
  <si>
    <t>MAF: xxx.xx g/s (xxxx.x lb/min)</t>
  </si>
  <si>
    <t>Absolute Throttle Position</t>
  </si>
  <si>
    <t>TP: xxx.x %</t>
  </si>
  <si>
    <t>Commanded Secondary Air Status</t>
  </si>
  <si>
    <t>AIR_STAT:</t>
  </si>
  <si>
    <t>Upstream of first catalytic converter</t>
  </si>
  <si>
    <t>1 = upstream of first catalytic converter</t>
  </si>
  <si>
    <t>AIR_STAT: UPS</t>
  </si>
  <si>
    <t>Downstream of first catalytic converter inlet</t>
  </si>
  <si>
    <t>1 = downstream of first catalytic converter inlet</t>
  </si>
  <si>
    <t>AIR_STAT: DNS</t>
  </si>
  <si>
    <t>Atmosphere/off</t>
  </si>
  <si>
    <t>1 = atmosphere/off</t>
  </si>
  <si>
    <t>AIR_STAT: OFF</t>
  </si>
  <si>
    <t>Location of oxygen sensors</t>
  </si>
  <si>
    <t>O2SLOC:</t>
  </si>
  <si>
    <t>EGR Monitor Bank 1</t>
  </si>
  <si>
    <t>EGR Monitor Bank 2</t>
  </si>
  <si>
    <t>EGR Monitor Bank 3</t>
  </si>
  <si>
    <t>Total run time with EI-AECD #1 active support status</t>
  </si>
  <si>
    <t>Turbo A Turbine Inlet Temperature support status</t>
  </si>
  <si>
    <t>Turbo A Turbine Outlet Temperature support status</t>
  </si>
  <si>
    <t>Turbo B Compressor Inlet Temperature support status</t>
  </si>
  <si>
    <t>Turbo B Compressor Outlet Temperature support status</t>
  </si>
  <si>
    <t>Turbo B Turbine Inlet Temperature support status</t>
  </si>
  <si>
    <t>Turbo B Turbine Outlet Temperature support status</t>
  </si>
  <si>
    <t>N/G_STAT: NEUT or GEAR</t>
  </si>
  <si>
    <t>N/D_STAT: NEUT or DRIVE</t>
  </si>
  <si>
    <t>GPL_STAT: OFF or ON</t>
  </si>
  <si>
    <t>NOX11: xxxxx ppm</t>
  </si>
  <si>
    <t>NOX21: xxxxx ppm</t>
  </si>
  <si>
    <t>Commanded Intake Air Flow B Control</t>
  </si>
  <si>
    <t>Relative Intake Air Flow B Position</t>
  </si>
  <si>
    <t>Turbocharger A Compressor Outlet Temperature</t>
  </si>
  <si>
    <t>CACT Bank 1, Sensor 2 supported</t>
  </si>
  <si>
    <t>CACT Bank 2, Sensor 2 supported</t>
  </si>
  <si>
    <t>EGT Bank 1, Sensor 1 supported</t>
  </si>
  <si>
    <t>EGT Bank 1, Sensor 2 supported</t>
  </si>
  <si>
    <t>EGT Bank 1, Sensor 3 supported</t>
  </si>
  <si>
    <t>EGT Bank 1, Sensor 4 supported</t>
  </si>
  <si>
    <t>EGT Bank 2, Sensor 1 supported</t>
  </si>
  <si>
    <t>EGT Bank 2, Sensor 2 supported</t>
  </si>
  <si>
    <t>EGT Bank 2, Sensor 3 supported</t>
  </si>
  <si>
    <t>EGT Bank 2, Sensor 4 supported</t>
  </si>
  <si>
    <t>1 = EGT Bank 1, Sensor 1 data supported</t>
  </si>
  <si>
    <t xml:space="preserve">Oxygen sensor heater monitoring complete
(spark ignition supported) </t>
  </si>
  <si>
    <t>O2 Sensor Bank 1, Sensor 4 (uses PID $13) or
O2 Sensor Bank 2, Sensor 2 (uses PID $1D)</t>
  </si>
  <si>
    <t>O2S Output Voltage Bank 1, Sensor 4 (uses PID $13) or
O2S Output Voltage Bank 2, Sensor 2 (uses PID $1D)</t>
  </si>
  <si>
    <t>SHRFT Bank 1, Sensor 4 (uses PID $13) or
SHRFT Bank 2, Sensor 2 (uses PID $1D)</t>
  </si>
  <si>
    <t>O2 Sensor Bank 2, Sensor 1 (uses PID $13) or
O2 Sensor Bank 3, Sensor 1 (uses PID $1D)</t>
  </si>
  <si>
    <t>SHRFT Bank 2, Sensor 1 (uses PID $13) or
SHRFT Bank 3, Sensor 1 (uses PID $1D)</t>
  </si>
  <si>
    <t>Fuel Rail Pressure</t>
  </si>
  <si>
    <t>655350 kPa</t>
  </si>
  <si>
    <t>10 kPa per bit unsigned, 1 kPa = 0.1450377 PSI</t>
  </si>
  <si>
    <t>FRP: xxxxxx kPa (xxxxx.x PSI)</t>
  </si>
  <si>
    <t>7.999 V</t>
  </si>
  <si>
    <t>0.000122 V</t>
  </si>
  <si>
    <t>O2Sxy: x.xxx V</t>
  </si>
  <si>
    <t>Commanded EGR</t>
  </si>
  <si>
    <t>EGR_PCT: xxx.x%</t>
  </si>
  <si>
    <t>EGR_ERR: xxx.x%</t>
  </si>
  <si>
    <t>1 warm-up per count</t>
  </si>
  <si>
    <t>WARM_UPS: xxx</t>
  </si>
  <si>
    <t>CLR_DIST: xxxxx km (xxxxx miles)</t>
  </si>
  <si>
    <t>Evap System Vapor Pressure</t>
  </si>
  <si>
    <t>0.25 Pa per bit signed</t>
  </si>
  <si>
    <t>Commanded Evaporative Purge</t>
  </si>
  <si>
    <t>EVAP_PCT: xxx.x %</t>
  </si>
  <si>
    <t>Engine Run Time for AECD #11 - #15</t>
  </si>
  <si>
    <t>Support of Run Time for AECD #11 - #15</t>
  </si>
  <si>
    <t>0x89</t>
  </si>
  <si>
    <t>0x8A</t>
  </si>
  <si>
    <t>Total run time with EI-AECD #11 active supported</t>
  </si>
  <si>
    <t>Total run time with EI-AECD #12 active supported</t>
  </si>
  <si>
    <t>Total run time with EI-AECD #13 active supported</t>
  </si>
  <si>
    <t>Total run time with EI-AECD #14 active supported</t>
  </si>
  <si>
    <t>Total run time with EI-AECD #15 active supported</t>
  </si>
  <si>
    <t>1 = Total run time with EI-AECD #11 active supported</t>
  </si>
  <si>
    <t>1 = Total run time with EI-AECD #12 active supported</t>
  </si>
  <si>
    <t>1 = Total run time with EI-AECD #13 active supported</t>
  </si>
  <si>
    <t>1 = Total run time with EI-AECD #14 active supported</t>
  </si>
  <si>
    <t>1 = Total run time with EI-AECD #15 active supported</t>
  </si>
  <si>
    <t>Total run time with EI-AECD #11 active support status</t>
  </si>
  <si>
    <t>Total run time with EI-AECD #12 active support status</t>
  </si>
  <si>
    <t>bits 4 - 7</t>
  </si>
  <si>
    <t>AIR_STAT: DIAG</t>
  </si>
  <si>
    <t>1 = pump commanded on for diagnostics</t>
  </si>
  <si>
    <t>$10</t>
  </si>
  <si>
    <t>$11</t>
  </si>
  <si>
    <t>$12</t>
  </si>
  <si>
    <t>$13</t>
  </si>
  <si>
    <t>$14</t>
  </si>
  <si>
    <t>$15</t>
  </si>
  <si>
    <t>NOX_ADS_REGEN: YES or NO</t>
  </si>
  <si>
    <t xml:space="preserve">1 = Desorption (regen) in progress, 0 = Adsorption in progress (no regen) </t>
  </si>
  <si>
    <t>NOx Adsorber Regen Status</t>
  </si>
  <si>
    <t>NOx Adsorber Desulfurization Status</t>
  </si>
  <si>
    <t>NOX_ADS_DESULF: YES or NO</t>
  </si>
  <si>
    <t>Boost Pressure Monitor Conditions Encountered Counts</t>
  </si>
  <si>
    <t>In-use Performance Tracking for spark ignition engines</t>
  </si>
  <si>
    <t>Catalyst Monitor Completion Counts Bank 1</t>
  </si>
  <si>
    <t>Catalyst Monitor Conditions Encountered Counts Bank 1</t>
  </si>
  <si>
    <t>Catalyst Monitor Completion Counts Bank 2</t>
  </si>
  <si>
    <t>Number of messages to report Vehicle Identification Number (VIN) — For ISO 9141-2, ISO 14230-4 and SAE J1850, the message count in the response shall always be $05, and shall be reported for consistency in the use of this service. For ISO 15765-4, support for this parameter is not recommended/required for the ECU and the external test equipment. The response message format is not specified.</t>
  </si>
  <si>
    <t xml:space="preserve">Boost pressure system monitoring supported
(compression ignition supported) </t>
  </si>
  <si>
    <t xml:space="preserve">Oxygen sensor heater monitoring supported
(spark ignition supported) </t>
  </si>
  <si>
    <t>Misfire monitoring ready
(spark ignition and compression ignition)</t>
  </si>
  <si>
    <t>Boost Pressure Control Monitor Bank 2</t>
  </si>
  <si>
    <t>1</t>
  </si>
  <si>
    <t>127</t>
  </si>
  <si>
    <t>PTO_TIME: xxxxxxx hrs, 
xx min</t>
  </si>
  <si>
    <t>RUN_TIME: xxxxxxx hrs, 
xx min</t>
  </si>
  <si>
    <t>IDLE_TIME: xxxxxxx hrs, 
xx min</t>
  </si>
  <si>
    <t>IAT Bank 2, Sensor 3 supported</t>
  </si>
  <si>
    <t>1 = IAT Bank 1, Sensor 2 data supported</t>
  </si>
  <si>
    <t>1 = IAT Bank 1, Sensor 3 data supported</t>
  </si>
  <si>
    <t>1 = IAT Bank 2, Sensor 1 data supported</t>
  </si>
  <si>
    <t>Engine Run Time</t>
  </si>
  <si>
    <t>Support of Engine Run Time</t>
  </si>
  <si>
    <t>Total Engine Run Time supported</t>
  </si>
  <si>
    <t>Total Idle Run Time supported</t>
  </si>
  <si>
    <t>Total Run Time With PTO Active supported</t>
  </si>
  <si>
    <t>1 = Total Engine Run Time supported</t>
  </si>
  <si>
    <t>1 = Total Idle Run Time supported</t>
  </si>
  <si>
    <t>1 = Total Run Time With PTO Active supported</t>
  </si>
  <si>
    <t>B,C,D,E</t>
  </si>
  <si>
    <t>F,G,H,I</t>
  </si>
  <si>
    <t>J,K,L,M</t>
  </si>
  <si>
    <t>Engine Run Time for AECD #6 - #10</t>
  </si>
  <si>
    <t>Support of Run Time for AECD #1 - #5</t>
  </si>
  <si>
    <t>Support of Run Time for AECD #6 - #10</t>
  </si>
  <si>
    <t>Total run time with EI-AECD #1 active supported</t>
  </si>
  <si>
    <t>Total run time with EI-AECD #2 active supported</t>
  </si>
  <si>
    <t>Total run time with EI-AECD #3 active supported</t>
  </si>
  <si>
    <t>Total run time with EI-AECD #4 active supported</t>
  </si>
  <si>
    <t>Total run time with EI-AECD #5 active supported</t>
  </si>
  <si>
    <t>Indicates misfire monitor enabled for this monitoring cycle</t>
  </si>
  <si>
    <t>Indicates fuel system monitor enabled for this monitoring cycle</t>
  </si>
  <si>
    <t>Indicates comprehensive component monitor enabled for this monitoring cycle</t>
  </si>
  <si>
    <t>Indicates misfire monitor complete for this monitoring cycle</t>
  </si>
  <si>
    <t>Indicates fuel system monitor complete for this monitoring cycle</t>
  </si>
  <si>
    <t>Indicates comprehensive component monitor complete for this monitoring cycle</t>
  </si>
  <si>
    <t>Enable status of non-continuous monitors this monitoring cycle:</t>
  </si>
  <si>
    <t>Indicates catalyst monitor enabled for this monitoring cycle</t>
  </si>
  <si>
    <t>Indicates NMHC catalyst monitor enabled for this monitoring cycle</t>
  </si>
  <si>
    <t>Indicates heated catalyst monitor enabled for this monitoring cycle</t>
  </si>
  <si>
    <t>Indicates NOx aftertreatment monitor enabled for this monitoring cycle</t>
  </si>
  <si>
    <t>Indicates evap monitor enabled for this monitoring cycle</t>
  </si>
  <si>
    <t>Indicates secondary air monitor enabled for this monitoring cycle</t>
  </si>
  <si>
    <t>Indicates boost pressure monitor enabled for this monitoring cycle</t>
  </si>
  <si>
    <t>Indicates oxygen sensor monitor enabled for this monitoring cycle</t>
  </si>
  <si>
    <t>Indicates exhaust gas sensor monitor enabled for this monitoring cycle</t>
  </si>
  <si>
    <t>Indicates oxygen sensor heater monitor enabled for this monitoring cycle</t>
  </si>
  <si>
    <t>Indicates particulate matter filter monitor enabled for this monitoring cycle</t>
  </si>
  <si>
    <t>NOx Sensor Concentration Bank 2 Sensor 1</t>
  </si>
  <si>
    <t>Compression ignition monitoring supported</t>
  </si>
  <si>
    <t>reserved, always report as 0</t>
  </si>
  <si>
    <t>not for display</t>
  </si>
  <si>
    <t xml:space="preserve">NMHC catalyst monitoring
(compression ignition supported) </t>
  </si>
  <si>
    <t>0 = NMHC catalyst monitor not supported (NO)
1 = NMHC catalyst monitor supported</t>
  </si>
  <si>
    <t>NCAT_SUP: NO or YES</t>
  </si>
  <si>
    <t xml:space="preserve">Inside NOx control area </t>
  </si>
  <si>
    <t>Outside NOx control area</t>
  </si>
  <si>
    <t>Inside manufacturer-specific NOx NTE carve-out area</t>
  </si>
  <si>
    <t xml:space="preserve">Inside PM control area </t>
  </si>
  <si>
    <t>Outside PM control area</t>
  </si>
  <si>
    <t>Inside manufacturer-specific PM NTE carve-out area</t>
  </si>
  <si>
    <t>Indicates that engine is operating outside the NOx control area</t>
  </si>
  <si>
    <t>Indicates that engine is operating inside the NOx control area</t>
  </si>
  <si>
    <t>Indicates that engine is operating inside the manufacturer-specific NOx NTE carve-out area</t>
  </si>
  <si>
    <t>Indicates that engine is operating inside the PM control area</t>
  </si>
  <si>
    <t>Indicates that engine is operating outside the PM control area</t>
  </si>
  <si>
    <t>Indicates that engine is operating inside the manufacturer-specific PM NTE carve-out area</t>
  </si>
  <si>
    <t>Indicates that engine is operating inside the NTE deficiency for NOx active area</t>
  </si>
  <si>
    <t>Indicates that engine is operating inside the NTE deficiency for PM active area</t>
  </si>
  <si>
    <t>Total Engine Run Time support status</t>
  </si>
  <si>
    <t>Total Idle Run Time support status</t>
  </si>
  <si>
    <t>Total Run Time With PTO Active support status</t>
  </si>
  <si>
    <t>TQ_MAX3: xxx.x %</t>
  </si>
  <si>
    <t>Charge Air Cooler Temperature</t>
  </si>
  <si>
    <t>EGR_A_ACT: xxx.x%</t>
  </si>
  <si>
    <t>Commanded EGR A Duty Cycle/Position</t>
  </si>
  <si>
    <t>Actual EGR A Duty Cycle/Position</t>
  </si>
  <si>
    <t>Commanded EGR B Duty Cycle/Position</t>
  </si>
  <si>
    <t>Actual EGR B Duty Cycle/Position</t>
  </si>
  <si>
    <t>F</t>
  </si>
  <si>
    <t>G</t>
  </si>
  <si>
    <t>EGR_B_ACT: xxx.x%</t>
  </si>
  <si>
    <t>Commanded EGR A Duty Cycle/Position Supported</t>
  </si>
  <si>
    <t>VVT Monitor Bank 1</t>
  </si>
  <si>
    <t>VVT Monitor Bank 2</t>
  </si>
  <si>
    <t>VVT Monitor Bank 3</t>
  </si>
  <si>
    <t>VVT Monitor Bank 4</t>
  </si>
  <si>
    <t>PM Filter Monitor Bank 1</t>
  </si>
  <si>
    <t>PM Filter Monitor Bank 2</t>
  </si>
  <si>
    <t>NOx Adsorber Monitor Bank 1</t>
  </si>
  <si>
    <t>NOx Adsorber Monitor Bank 2</t>
  </si>
  <si>
    <t>NOx Catalyst Monitor Bank 1</t>
  </si>
  <si>
    <t>Boost Pressure Control Monitor Bank 1</t>
  </si>
  <si>
    <t>Total Run Time With PTO Active</t>
  </si>
  <si>
    <t>CATCOND1: xxxxx cnts</t>
  </si>
  <si>
    <t>CATCOMP2: xxxxx cnts</t>
  </si>
  <si>
    <t>HCCATCOMP: xxxxx cnts</t>
  </si>
  <si>
    <t>HCCATCOND: xxxxx cnts</t>
  </si>
  <si>
    <t>NCATCOMP: xxxxx cnts</t>
  </si>
  <si>
    <t>NCATCOND: xxxxx cnts</t>
  </si>
  <si>
    <t>NADSCOMP: xxxxx cnts</t>
  </si>
  <si>
    <t>NADSCOND: xxxxx cnts</t>
  </si>
  <si>
    <t>1 = Turbo A Turbine Inlet Temperature data supported</t>
  </si>
  <si>
    <t>1 = Turbo B Compressor Inlet Temperature data supported</t>
  </si>
  <si>
    <t>1 = Turbo B Turbine Inlet Temperature data supported</t>
  </si>
  <si>
    <t>Turbo A Turbine Outlet Temperature supported</t>
  </si>
  <si>
    <t>Turbo B Turbine Outlet Temperature supported</t>
  </si>
  <si>
    <t>1 = Turbo B Turbine Outlet Temperature data supported</t>
  </si>
  <si>
    <t>1 = Turbo A Turbine Outlet Temperature data supported</t>
  </si>
  <si>
    <t>Exhaust Gas Recirculation Temperature</t>
  </si>
  <si>
    <t>Support of EGR Temperature Sensor Data</t>
  </si>
  <si>
    <t>IAT Bank 1, Sensor 1 supported</t>
  </si>
  <si>
    <t>1 = IAT Bank 1, Sensor 1 data supported</t>
  </si>
  <si>
    <t>IAT Bank 1, Sensor 2 supported</t>
  </si>
  <si>
    <t>IAT Bank 1, Sensor 3 supported</t>
  </si>
  <si>
    <t>IAT Bank 2, Sensor 1 supported</t>
  </si>
  <si>
    <t>IAT Bank 2, Sensor 2 supported</t>
  </si>
  <si>
    <t>Short Term Secondary O2 Sensor Fuel Trim – Bank 1 (use if only 1 fuel trim value)</t>
  </si>
  <si>
    <t>STSO2FT1: xxx.x %</t>
  </si>
  <si>
    <t>STSO2FT3: xxx.x %</t>
  </si>
  <si>
    <t>Long Term Secondary O2 Sensor Fuel Trim – Bank 1 (use if only 1 fuel trim value)</t>
  </si>
  <si>
    <t>Long Term Secondary O2 Sensor Fuel Trim – Bank 3</t>
  </si>
  <si>
    <t>LGSO2FT1: xxx.x %</t>
  </si>
  <si>
    <t>LGSO2FT3: xxx.x %</t>
  </si>
  <si>
    <t>Short Term Secondary O2 Sensor Fuel Trim – Bank 2 (use if only 1 fuel trim value)</t>
  </si>
  <si>
    <t>Short Term Secondary O2 Sensor Fuel Trim – Bank 4</t>
  </si>
  <si>
    <t>Long Term Secondary O2 Sensor Fuel Trim – Bank 2 (use if only 1 fuel trim value)</t>
  </si>
  <si>
    <t>Long Term Secondary O2 Sensor Fuel Trim – Bank 4</t>
  </si>
  <si>
    <t>STSO2FT2: xxx.x %</t>
  </si>
  <si>
    <t>STSO2FT4: xxx.x %</t>
  </si>
  <si>
    <t>LGSO2FT2: xxx.x %</t>
  </si>
  <si>
    <t>LGSO2FT4: xxx.x %</t>
  </si>
  <si>
    <t>Fuel Rail Pressure (absolute)</t>
  </si>
  <si>
    <t>10 kPa per bit unsigned, 
1 kPa = 0.1450377 PSI</t>
  </si>
  <si>
    <t>Relative Accelerator Pedal Position</t>
  </si>
  <si>
    <t>APP_R: xxx.x %</t>
  </si>
  <si>
    <t>Calculated LOAD Value</t>
  </si>
  <si>
    <t>Heavy Duty On-Board Diagnostics (Child/Partial)</t>
  </si>
  <si>
    <t>HD OBD-C</t>
  </si>
  <si>
    <t>02S Bank 1, Sensor 1 present</t>
  </si>
  <si>
    <t>02S Bank 1, Sensor 2 present</t>
  </si>
  <si>
    <t>02S Bank 1, Sensor 4 present</t>
  </si>
  <si>
    <t>02S Bank 2, Sensor 1 present</t>
  </si>
  <si>
    <t>02S Bank 2, Sensor 2 present</t>
  </si>
  <si>
    <t>02S Bank 2, Sensor 4 present</t>
  </si>
  <si>
    <t>02S Bank 3, Sensor 1 present</t>
  </si>
  <si>
    <t>02S Bank 3, Sensor 2 present</t>
  </si>
  <si>
    <t>Turbo A Compressor Outlet Temperature supported</t>
  </si>
  <si>
    <t>o</t>
  </si>
  <si>
    <t>8CA0</t>
  </si>
  <si>
    <t>0.5</t>
  </si>
  <si>
    <t>xxxxxx.x</t>
  </si>
  <si>
    <t>Equivalence ratio (lambda)</t>
  </si>
  <si>
    <t>measured Air/Fuel ratio divided by</t>
  </si>
  <si>
    <t>the stoichiometric Air/Fuel ratio</t>
  </si>
  <si>
    <t>8013</t>
  </si>
  <si>
    <t>(14.64 for gasoline)</t>
  </si>
  <si>
    <t>Air/Fuel Ratio</t>
  </si>
  <si>
    <t>0.05</t>
  </si>
  <si>
    <t>xxxx.xx</t>
  </si>
  <si>
    <t>measured Air/Fuel ratio NOT</t>
  </si>
  <si>
    <t>0014</t>
  </si>
  <si>
    <t>divided by the stoichiometric</t>
  </si>
  <si>
    <t>0126</t>
  </si>
  <si>
    <t>Air/Fuel ratio (14.64 for gasoline)</t>
  </si>
  <si>
    <t>Ratio</t>
  </si>
  <si>
    <t>xxx.xxxxxxx</t>
  </si>
  <si>
    <t>Conversion mHz -&gt; Hz -&gt; kHz:</t>
  </si>
  <si>
    <t>1000 mHz = 1 Hz</t>
  </si>
  <si>
    <t>kHz</t>
  </si>
  <si>
    <t>Counts</t>
  </si>
  <si>
    <t>Distance</t>
  </si>
  <si>
    <t>Conversion km -&gt; mile:</t>
  </si>
  <si>
    <t>1 km = 0.62137 miles</t>
  </si>
  <si>
    <t>0x2F</t>
  </si>
  <si>
    <t>0xF42E</t>
  </si>
  <si>
    <t>0xF449</t>
  </si>
  <si>
    <t>0XF469</t>
  </si>
  <si>
    <t>0xF44B</t>
  </si>
  <si>
    <t>0xF44C</t>
  </si>
  <si>
    <t xml:space="preserve">Secondary air system monitoring complete
(spark ignition supported) </t>
  </si>
  <si>
    <t xml:space="preserve">Boost pressure system monitoring complete
(compression ignition supported) </t>
  </si>
  <si>
    <t>Vehicle Identification Number</t>
  </si>
  <si>
    <t>0 L/h</t>
  </si>
  <si>
    <t>Commanded Variable Geometry Turbo A Position</t>
  </si>
  <si>
    <t>Variable Geometry Turbo A Position</t>
  </si>
  <si>
    <t>Commanded Variable Geometry Turbo B Position</t>
  </si>
  <si>
    <t>Variable Geometry Turbo B Position</t>
  </si>
  <si>
    <t>VGT_A_CMD: xxx.x%</t>
  </si>
  <si>
    <t>VGT_A_ACT: xxx.x%</t>
  </si>
  <si>
    <t>VGT_B_CMD: xxx.x%</t>
  </si>
  <si>
    <t>VGT_B_ACT: xxx.x%</t>
  </si>
  <si>
    <t>F,G</t>
  </si>
  <si>
    <t>H,I</t>
  </si>
  <si>
    <t>Commanded Wastegate A Position</t>
  </si>
  <si>
    <t>SHRTFT associated with O2S21 (uses PID $13) or
SHRTFT associated with O2S31 (uses PID $1D),
reported as $FF if the sensor is not used in the calculation or if SHRTFT is not applicable.</t>
  </si>
  <si>
    <t>Power Take Off Status</t>
  </si>
  <si>
    <t>Lambda value,
Equivalence Ratio Bank 1, Sensor 1 (uses PID $13) or
Equivalence Ratio Bank 1, Sensor 1 (uses PID $1D)</t>
  </si>
  <si>
    <t>Lambda value,
Equivalence Ratio Bank 1, Sensor 2 (uses PID $13) or
Equivalence Ratio Bank 1, Sensor 2 (uses PID $1D)</t>
  </si>
  <si>
    <t>Lambda value,
Equivalence Ratio Bank 1, Sensor 3 (uses PID $13) or
Equivalence Ratio Bank 2, Sensor 1 (uses PID $1D)</t>
  </si>
  <si>
    <t>Lambda value,
Equivalence Ratio Bank 1, Sensor 4 (uses PID $13) or
Equivalence Ratio Bank 2, Sensor 2 (uses PID $1D)</t>
  </si>
  <si>
    <t>Bit Mapped</t>
  </si>
  <si>
    <t># of DTCs stored in this ECU</t>
  </si>
  <si>
    <t>1 Fault per bit</t>
  </si>
  <si>
    <t>DTC_CNT: xxxd</t>
  </si>
  <si>
    <t>Malfunction Indicator Lamp (MIL) Status</t>
  </si>
  <si>
    <t>0 = MIL OFF; 1 = MIL ON</t>
  </si>
  <si>
    <t>MIL: OFF or ON</t>
  </si>
  <si>
    <t>B</t>
  </si>
  <si>
    <t>0</t>
  </si>
  <si>
    <t>MIS_SUP: NO or YES</t>
  </si>
  <si>
    <t>FUEL_SUP: NO or YES</t>
  </si>
  <si>
    <t>CCM_SUP: NO or YES</t>
  </si>
  <si>
    <t>MIS_RDY: YES or NO</t>
  </si>
  <si>
    <t>C</t>
  </si>
  <si>
    <t>CAT_SUP: NO or YES</t>
  </si>
  <si>
    <t>HCAT_SUP: NO or YES</t>
  </si>
  <si>
    <t>EVAP_SUP: NO or YES</t>
  </si>
  <si>
    <t>1 = IAT Bank 2, Sensor 2 data supported</t>
  </si>
  <si>
    <t>1 = IAT Bank 2, Sensor 3 data supported</t>
  </si>
  <si>
    <t>Intake Air Temperature Bank 1, Sensor 1</t>
  </si>
  <si>
    <t>Intake Air Temperature Bank 1, Sensor 2</t>
  </si>
  <si>
    <t>Intake Air Temperature Bank 1, Sensor 3</t>
  </si>
  <si>
    <t>Intake Air Temperature Bank 2, Sensor 1</t>
  </si>
  <si>
    <t>Intake Air Temperature Bank 2, Sensor 2</t>
  </si>
  <si>
    <t>Intake Air Temperature Bank 2, Sensor 3</t>
  </si>
  <si>
    <t>0.03125 g/s</t>
  </si>
  <si>
    <t>2047.96875 g/s</t>
  </si>
  <si>
    <t>TP_A_REL: xxx.x %</t>
  </si>
  <si>
    <t>TP_B_REL: xxx.x %</t>
  </si>
  <si>
    <t>Support of Turbocharger Temperature Data</t>
  </si>
  <si>
    <t xml:space="preserve">Exhaust gas sensor monitoring supported
(compression ignition supported) </t>
  </si>
  <si>
    <t xml:space="preserve">Oxygen sensor monitoring supported
(spark ignition supported) </t>
  </si>
  <si>
    <t>0 = O2 sensor monitor not supported (NO)
1 = O2 sensor monitor supported</t>
  </si>
  <si>
    <t xml:space="preserve">Oxygen sensor monitoring ready
(spark ignition supported) </t>
  </si>
  <si>
    <t xml:space="preserve">Exhaust gas sensor monitoring ready
(compression ignition supported) </t>
  </si>
  <si>
    <t>Commended fuel pressure A support status</t>
  </si>
  <si>
    <t>Fuel rail pressure A support status</t>
  </si>
  <si>
    <t>Fuel temperature A support status</t>
  </si>
  <si>
    <t>Commanded Fuel Rail Pressure B</t>
  </si>
  <si>
    <t>FRP_B_CMD: xxxxxx kPa (xxxxx.x PSI)</t>
  </si>
  <si>
    <t>Not available</t>
  </si>
  <si>
    <t>NONE</t>
  </si>
  <si>
    <t>Absolute Throttle Position B</t>
  </si>
  <si>
    <t>TP_B: xxx.x %</t>
  </si>
  <si>
    <t>Absolute Throttle Position C</t>
  </si>
  <si>
    <t>TP_C: xxx.x %</t>
  </si>
  <si>
    <t>Accelerator Pedal Position D</t>
  </si>
  <si>
    <t>APP_D: xxx.x %</t>
  </si>
  <si>
    <t>Accelerator Pedal Position E</t>
  </si>
  <si>
    <t>APP_E: xxx.x %</t>
  </si>
  <si>
    <t>Accelerator Pedal Position F</t>
  </si>
  <si>
    <t>APP_F: xxx.x %</t>
  </si>
  <si>
    <t>Commanded Throttle Actuator Control</t>
  </si>
  <si>
    <t>TAC_PCT: xxx.x%</t>
  </si>
  <si>
    <t>1 = MAF Sensor A data supported</t>
  </si>
  <si>
    <t>1 = MAF Sensor B data supported</t>
  </si>
  <si>
    <t>1 = ECT 1 data supported</t>
  </si>
  <si>
    <t>1 = ECT 2 data supported</t>
  </si>
  <si>
    <t>1 = Cmd EGR A Duty Cycle/Position data supported</t>
  </si>
  <si>
    <t>1 = Actual EGR A Duty Cycle/Position data supported</t>
  </si>
  <si>
    <t>1 = EGR A Error data supported</t>
  </si>
  <si>
    <t>1 = Cmd EGR B Duty Cycle/Position data supported</t>
  </si>
  <si>
    <t>1 = Actual EGR B Duty Cycle/Position data supported</t>
  </si>
  <si>
    <t>1 = EGR B Error data supported</t>
  </si>
  <si>
    <t>Support of Intake Air Temperature Sensor Data</t>
  </si>
  <si>
    <t>Support of Mass Air Flow Sensor Data</t>
  </si>
  <si>
    <t>Support of EGR System Data</t>
  </si>
  <si>
    <t>1 = EGT Bank 1, Sensor 2 data supported</t>
  </si>
  <si>
    <t>1 = EGT Bank 1, Sensor 3 data supported</t>
  </si>
  <si>
    <t>1 = EGT Bank 1, Sensor 4 data supported</t>
  </si>
  <si>
    <t>1 = EGT Bank 2, Sensor 1 data supported</t>
  </si>
  <si>
    <t>Time Since Engine Start</t>
  </si>
  <si>
    <t>0 sec.</t>
  </si>
  <si>
    <t>1 second per count</t>
  </si>
  <si>
    <t>RUNTM: xxxxx sec.</t>
  </si>
  <si>
    <t>Fuel System Monitor Bank 1</t>
  </si>
  <si>
    <t>Fuel System Monitor Bank 2</t>
  </si>
  <si>
    <t>Fuel System Monitor Bank 3</t>
  </si>
  <si>
    <t>Fuel System Monitor Bank 4</t>
  </si>
  <si>
    <t>OBD Monitor IDs supported ($A1 - $C0)</t>
  </si>
  <si>
    <t>OBD Monitor IDs supported ($C1 - $E0)</t>
  </si>
  <si>
    <t>OBD Monitor IDs supported ($E1 - $FF)</t>
  </si>
  <si>
    <t>Vehicle manufacturer defined OBDMIDs</t>
  </si>
  <si>
    <t>Absolute evaporative system vapor pressure. The pressure signal is normally obtained from a sensor located in the fuel tank (FTP – Fuel Tank Pressure) or a sensor in an evaporative system vapor line.</t>
  </si>
  <si>
    <t>FRP shall display fuel rail pressure at the engine when the reading is absolute. This PID is intended for diesel fuel-pressure and gasoline direct-injection systems that have a higher pressure range than PIDs $0A and $22.</t>
  </si>
  <si>
    <t>EOT shall display engine oil temperature. EOT may be obtained directly from a sensor, or may be inferred by the control strategy using other sensor inputs.</t>
  </si>
  <si>
    <t>MAF A shall display the airflow rate as measured by a vehicle that utilizes a MAF sensor or an equivalent source. If the engine is off and the ignition is on, the actual sensor value reading shall be reported. If the actual sensor reading can not be reported the MAF value shall be reported as 0.00 g/s. Vehicles that utilize two MAF sensors should use MAF A and MAF B.</t>
  </si>
  <si>
    <t>MAF B shall display the airflow rate as measured by a vehicle that utilizes a MAF sensor or an equivalent source. If the engine is off and the ignition is on, the actual sensor value reading shall be reported. If the actual sensor reading can not be reported the MAF value shall be reported as 0.00 g/s. Vehicles that utilize two MAF sensors should use MAF A and MAF B.</t>
  </si>
  <si>
    <t>Commanded EGR displayed as a percent. EGR_A_CMD shall be normalized to the maximum EGR commanded output control parameter. EGR systems use a variety of methods to control the amount of EGR delivered to the engine. 
 1) If an on/off solenoid is used, EGR_A_CMD shall display 0% when the EGR is commanded off, 100% when the EGR system is commanded on.
 2) If a vacuum solenoid is duty cycled, the EGR duty cycle from 0 to 100% shall be displayed.
 3) If a linear or stepper motor valve is used, the fully closed position shall be displayed as 0%, the fully open position shall be displayed as 100%. Intermediate positions shall be displayed as a percent of the full-open position. For example, a stepper-motor EGR valve that moves from 0 to 128 counts shall display 0% at 0 counts, 100% at 128 counts and 50% at 64 counts.
 4) Any other actuation method shall be normalized to display 0% when no EGR is commanded and 100% at the maximum commanded EGR position.</t>
  </si>
  <si>
    <t>Fuel System Monitor Completion Condition Counts displays the number of times that all conditions necessary to detect a fuel system malfunction have been encountered (numerator).</t>
  </si>
  <si>
    <t xml:space="preserve">Fuel system status: </t>
  </si>
  <si>
    <t>FUELSYS</t>
  </si>
  <si>
    <t>Total run time with EI-AECD #10 Timer 2 active</t>
  </si>
  <si>
    <t>1 = Turbo A Compressor Inlet Temperature data supported</t>
  </si>
  <si>
    <t>0x74</t>
  </si>
  <si>
    <t>0x75 - 0x7F</t>
  </si>
  <si>
    <t>0x80</t>
  </si>
  <si>
    <t>0x81</t>
  </si>
  <si>
    <t>0x82</t>
  </si>
  <si>
    <t>0x83</t>
  </si>
  <si>
    <t>0x84</t>
  </si>
  <si>
    <t>0x85</t>
  </si>
  <si>
    <t>0x86</t>
  </si>
  <si>
    <t>0x87 - 0x8F</t>
  </si>
  <si>
    <t>0x90</t>
  </si>
  <si>
    <t>0x91</t>
  </si>
  <si>
    <t>0x92 - 0x97</t>
  </si>
  <si>
    <t>0x98</t>
  </si>
  <si>
    <t>0x99</t>
  </si>
  <si>
    <t>0x9A - 0x9F</t>
  </si>
  <si>
    <t>0xA0</t>
  </si>
  <si>
    <t>0xA1</t>
  </si>
  <si>
    <t>0xA2</t>
  </si>
  <si>
    <t>0xA3</t>
  </si>
  <si>
    <t>0xA4</t>
  </si>
  <si>
    <t>0xA5</t>
  </si>
  <si>
    <t>0xA6</t>
  </si>
  <si>
    <t>0xA7</t>
  </si>
  <si>
    <t>0xA8</t>
  </si>
  <si>
    <t>0xA9</t>
  </si>
  <si>
    <t>0xAA</t>
  </si>
  <si>
    <t>0xAB</t>
  </si>
  <si>
    <t>0xAC</t>
  </si>
  <si>
    <t>0xAD</t>
  </si>
  <si>
    <t>0xB0</t>
  </si>
  <si>
    <t>0xB1</t>
  </si>
  <si>
    <t>0xC1 - 0xDF</t>
  </si>
  <si>
    <t>0xE1 - 0xFF</t>
  </si>
  <si>
    <t>Commanded EGR displayed as a percent. EGR_B_CMD shall be normalized to the maximum EGR commanded output control parameter. EGR systems use a variety of methods to control the amount of EGR delivered to the engine. 
 1) If an on/off solenoid is used, EGR_B_CMD shall display 0% when the EGR is commanded off, 100% when the EGR system is commanded on.
 2) If a vacuum solenoid is duty cycled, the EGR duty cycle from 0 to 100% shall be displayed.
 3) If a linear or stepper motor valve is used, the fully closed position shall be displayed as 0%, the fully open position shall be displayed as 100%. Intermediate positions shall be displayed as a percent of the full-open position. For example, a stepper-motor EGR valve that moves from 0 to 128 counts shall display 0% at 0 counts, 100% at 128 counts and 50% at 64 counts.
 4) Any other actuation method shall be normalized to display 0% when no EGR is commanded and 100% at the maximum commanded EGR position.</t>
  </si>
  <si>
    <t>Heavy Duty Euro OBD Stage II with NOx Control</t>
  </si>
  <si>
    <t>HD EOBD-I</t>
  </si>
  <si>
    <t>HD EOBD-II</t>
  </si>
  <si>
    <t>HD EOBD-I N</t>
  </si>
  <si>
    <t>HD EOBD-II N</t>
  </si>
  <si>
    <t>Commanded Wastegate A Position supported</t>
  </si>
  <si>
    <t>Wastegate A Position supported</t>
  </si>
  <si>
    <t>Commanded Wastegate B Position supported</t>
  </si>
  <si>
    <t>Wastegate B Position supported</t>
  </si>
  <si>
    <t>1 = Commanded Wastegate A Position data supported</t>
  </si>
  <si>
    <t>1 = Wastegate A Position data supported</t>
  </si>
  <si>
    <t>1 = Commanded Wastegate B Position data supported</t>
  </si>
  <si>
    <t>1 = Wastegate B Position data supported</t>
  </si>
  <si>
    <t>Variable Geometry Turbo Control</t>
  </si>
  <si>
    <t>Support of Wastegate Control Data</t>
  </si>
  <si>
    <t>Support of Variable Geometry Turbo Control Data</t>
  </si>
  <si>
    <t>Commanded VGT A Position supported</t>
  </si>
  <si>
    <t>VGT A Position supported</t>
  </si>
  <si>
    <t>Commanded VGT B Position supported</t>
  </si>
  <si>
    <t>VGT B Position supported</t>
  </si>
  <si>
    <t>1 = Commanded VGT A Position data supported</t>
  </si>
  <si>
    <t>1 = VGT A Position data supported</t>
  </si>
  <si>
    <t>1 = Commanded VGT B Position data supported</t>
  </si>
  <si>
    <t>1 = VGT B Position data supported</t>
  </si>
  <si>
    <t>FUEL_TIMING: xxx.xx°</t>
  </si>
  <si>
    <t>Turbocharger RPM</t>
  </si>
  <si>
    <t>Support of Turbocharger RPM Data</t>
  </si>
  <si>
    <t>Turbo A RPM supported</t>
  </si>
  <si>
    <t>Turbo B RPM supported</t>
  </si>
  <si>
    <t>1 = Turbo A RPM data supported</t>
  </si>
  <si>
    <t>1 = Turbo B RPM data supported</t>
  </si>
  <si>
    <t>Turbocharger A RPM</t>
  </si>
  <si>
    <t>Turbocharger B RPM</t>
  </si>
  <si>
    <t>A, bits 3 - 7</t>
  </si>
  <si>
    <t>B,C</t>
  </si>
  <si>
    <t>Mass Air Flow Sensor A</t>
  </si>
  <si>
    <t>MAFA: xxx.xx g/s (xxxx.x lb/min)</t>
  </si>
  <si>
    <t>Mass Air Flow Sensor B</t>
  </si>
  <si>
    <t>D,E</t>
  </si>
  <si>
    <t>MAFB: xxx.xx g/s (xxxx.x lb/min)</t>
  </si>
  <si>
    <t>PM Sensor Mass Concentration Bank 2 Sensor 1 supported</t>
  </si>
  <si>
    <t>Commanded Throttle Actuator A Control supported</t>
  </si>
  <si>
    <t>Relative Throttle A Position supported</t>
  </si>
  <si>
    <t>Commanded Throttle Actuator B Control supported</t>
  </si>
  <si>
    <t>Relative Throttle B Position supported</t>
  </si>
  <si>
    <t>NWI_TIME: xxxxxxx hrs, 
xx min</t>
  </si>
  <si>
    <t>G,H,I,J</t>
  </si>
  <si>
    <t>Total run time by the engine while NOx warning mode is activated</t>
  </si>
  <si>
    <t>Ambient Air Temperature</t>
  </si>
  <si>
    <t>MC_VIN</t>
  </si>
  <si>
    <t>IAT 11: xxx °C (xxx °F)</t>
  </si>
  <si>
    <t>IAT 12: xxx °C (xxx °F)</t>
  </si>
  <si>
    <t>IAT 13: xxx °C (xxx °F)</t>
  </si>
  <si>
    <t>IAT 21: xxx °C (xxx °F)</t>
  </si>
  <si>
    <t>IAT 22: xxx °C (xxx °F)</t>
  </si>
  <si>
    <t>IAT 23: xxx °C (xxx °F)</t>
  </si>
  <si>
    <t>Engine Fuel Rate</t>
  </si>
  <si>
    <t>0.05 L/h per bit</t>
  </si>
  <si>
    <t>Alcohol Fuel Percentage</t>
  </si>
  <si>
    <t>ALCH_PCT: xxx.x %</t>
  </si>
  <si>
    <t>Absolute Evap System Vapor Pressure</t>
  </si>
  <si>
    <t>0.005 kPa (1/200), unsigned</t>
  </si>
  <si>
    <t>Short Term Secondary O2 Sensor Fuel Trim – Bank 3</t>
  </si>
  <si>
    <t>Catalyst Monitor Conditions Encountered Counts Bank 1 displays the number of times that the vehicle has been operated in the specified catalyst monitoring conditions (denominator).</t>
  </si>
  <si>
    <t>Emission requirements to which vehicle is designed. Note: This data was previously contained in PID $1C.</t>
  </si>
  <si>
    <t>Total run time with EI-AECD #11 Timer 1 active</t>
  </si>
  <si>
    <t>Total run time with EI-AECD #11 Timer 2 active</t>
  </si>
  <si>
    <t>Total run time with EI-AECD #12 Timer 1 active</t>
  </si>
  <si>
    <t>Total run time with EI-AECD #12 Timer 2 active</t>
  </si>
  <si>
    <t>Total run time with EI-AECD #13 Timer 1 active</t>
  </si>
  <si>
    <t>Total run time with EI-AECD #13 Timer 2 active</t>
  </si>
  <si>
    <t>Total run time with EI-AECD #14 Timer 1 active</t>
  </si>
  <si>
    <t>Total run time with EI-AECD #14 Timer 2 active</t>
  </si>
  <si>
    <t>Total run time with EI-AECD #15 Timer 1 active</t>
  </si>
  <si>
    <t>Total run time with EI-AECD #15 Timer 2 active</t>
  </si>
  <si>
    <t>AECD11_TIME1: xxxxxxx hrs, 
xx min</t>
  </si>
  <si>
    <t>AECD11_TIME2: xxxxxxx hrs, 
xx min</t>
  </si>
  <si>
    <t>AECD12_TIME1: xxxxxxx hrs, 
xx min</t>
  </si>
  <si>
    <t>AECD12_TIME2: xxxxxxx hrs, 
xx min</t>
  </si>
  <si>
    <t>AECD13_TIME1: xxxxxxx hrs, 
xx min</t>
  </si>
  <si>
    <t>AECD13_TIME2: xxxxxxx hrs, 
xx min</t>
  </si>
  <si>
    <t>AECD14_TIME1: xxxxxxx hrs, 
xx min</t>
  </si>
  <si>
    <t>AECD14_TIME2: xxxxxxx hrs, 
xx min</t>
  </si>
  <si>
    <t>AECD15_TIME1: xxxxxxx hrs, 
xx min</t>
  </si>
  <si>
    <t>AECD15_TIME2: xxxxxxx hrs, 
xx min</t>
  </si>
  <si>
    <t>0 min</t>
  </si>
  <si>
    <t>1 min per count</t>
  </si>
  <si>
    <t>Absolute Load Value</t>
  </si>
  <si>
    <t>LOAD_ABS: xxx.x%</t>
  </si>
  <si>
    <t>Relative Throttle Position</t>
  </si>
  <si>
    <t>TP_R: xxx.x %</t>
  </si>
  <si>
    <t>AAT: xxx °C / xxx °F</t>
  </si>
  <si>
    <t>Support of Intake Air Flow Control System Data</t>
  </si>
  <si>
    <t>Commanded Intake Air Flow A Control supported</t>
  </si>
  <si>
    <t>Secondary O2 Sensor Monitor Conditions Encountered Counts Bank 2 displays the number of times that the vehicle has been operated in the specified oxygen sensor monitoring conditions (denominator).</t>
  </si>
  <si>
    <t>Transmission Control Module</t>
  </si>
  <si>
    <t>Ignition Cycle Counter</t>
  </si>
  <si>
    <t>mph</t>
  </si>
  <si>
    <t>Frequency</t>
  </si>
  <si>
    <t>FFFD</t>
  </si>
  <si>
    <t>0002</t>
  </si>
  <si>
    <t>0064</t>
  </si>
  <si>
    <t>03E7</t>
  </si>
  <si>
    <t>0001</t>
  </si>
  <si>
    <t>2004</t>
  </si>
  <si>
    <t>mV</t>
  </si>
  <si>
    <t>V</t>
  </si>
  <si>
    <t>xxxxxx</t>
  </si>
  <si>
    <t>mA</t>
  </si>
  <si>
    <t>s</t>
  </si>
  <si>
    <t>mOhm</t>
  </si>
  <si>
    <t>Ohm</t>
  </si>
  <si>
    <t>PSI</t>
  </si>
  <si>
    <t>lambda</t>
  </si>
  <si>
    <t>A/F ratio</t>
  </si>
  <si>
    <t>mHz</t>
  </si>
  <si>
    <t>Hz</t>
  </si>
  <si>
    <t>counts</t>
  </si>
  <si>
    <t>km</t>
  </si>
  <si>
    <t>miles</t>
  </si>
  <si>
    <t>FUEL_RDY: YES or NO</t>
  </si>
  <si>
    <t>CCM_RDY: NO or YES</t>
  </si>
  <si>
    <t>HCCATSUP: NO or YES</t>
  </si>
  <si>
    <t>Variable geometry turbocharger B commanded position support status</t>
  </si>
  <si>
    <t xml:space="preserve">Variable geometry turbocharger B position support status </t>
  </si>
  <si>
    <t>BI_MIX</t>
  </si>
  <si>
    <t>Calibration Identifications</t>
  </si>
  <si>
    <t>16 ASCII characters</t>
  </si>
  <si>
    <t>CALID: XXXXXXXXXXXXXXXX</t>
  </si>
  <si>
    <t>MC_CVN</t>
  </si>
  <si>
    <t>Calibration Verification Numbers</t>
  </si>
  <si>
    <t>4 byte hex (most significant byte reported as Data A)</t>
  </si>
  <si>
    <t>CVN: XXXXXXXX</t>
  </si>
  <si>
    <t>MC_IPT</t>
  </si>
  <si>
    <t>IPT:</t>
  </si>
  <si>
    <t>2 bytes</t>
  </si>
  <si>
    <t>OBDCOND: xxxxx cnts</t>
  </si>
  <si>
    <t>IGNCNTR: xxxxx cnts</t>
  </si>
  <si>
    <t>CATCOMP1: xxxxx cnts</t>
  </si>
  <si>
    <t>CATCOND2: xxxxx cnts</t>
  </si>
  <si>
    <t>EGRCOMP: xxxxx cnts</t>
  </si>
  <si>
    <t>EGRCOND: xxxxx cnts</t>
  </si>
  <si>
    <t>AIRCOMP: xxxxx cnts</t>
  </si>
  <si>
    <t>AIRCOND: xxxxx cnts</t>
  </si>
  <si>
    <t>EVAPCOMP: xxxxx cnts</t>
  </si>
  <si>
    <t>EVAPCOND: xxxxx cnts</t>
  </si>
  <si>
    <t>$06</t>
  </si>
  <si>
    <t>$07</t>
  </si>
  <si>
    <t>$08</t>
  </si>
  <si>
    <t>$09</t>
  </si>
  <si>
    <t>$0A</t>
  </si>
  <si>
    <t>EURO IV B1</t>
  </si>
  <si>
    <t>EURO V B2</t>
  </si>
  <si>
    <t>EURO C</t>
  </si>
  <si>
    <t>EMD</t>
  </si>
  <si>
    <t>ISO/SAE reserved</t>
  </si>
  <si>
    <t>Maximum value for Equivalence Ratio</t>
  </si>
  <si>
    <t>These values are not intended for display to the service technician.</t>
  </si>
  <si>
    <t>External Test Equipment Configuration Information #1</t>
  </si>
  <si>
    <t>Maximum value for Oxygen Sensor Voltage</t>
  </si>
  <si>
    <t>1 V</t>
  </si>
  <si>
    <t>Maximum value for Oxygen Sensor Current</t>
  </si>
  <si>
    <t>1 mA</t>
  </si>
  <si>
    <t>manufacturer Test ID description</t>
  </si>
  <si>
    <t>:</t>
  </si>
  <si>
    <t>Relative Intake Air Flow A Position supported</t>
  </si>
  <si>
    <t>Commanded Intake Air Flow B Control supported</t>
  </si>
  <si>
    <t>Relative Intake Air Flow B Position supported</t>
  </si>
  <si>
    <t>Commanded Intake Air Flow A Control</t>
  </si>
  <si>
    <t>Relative Intake Air Flow A Position</t>
  </si>
  <si>
    <t>Comprehensive component monitoring enabled
(spark ignition and compression ignition)</t>
  </si>
  <si>
    <t xml:space="preserve">Catalyst monitoring complete
(spark ignition supported) </t>
  </si>
  <si>
    <t xml:space="preserve">NMHC catalyst monitoring complete
(compression ignition supported) </t>
  </si>
  <si>
    <t xml:space="preserve">Heated catalyst monitoring complete
(spark ignition supported) </t>
  </si>
  <si>
    <t>D, bit 6</t>
  </si>
  <si>
    <t>Engine Oil Temperature</t>
  </si>
  <si>
    <t>EOT: xxx °C (xxx °F)</t>
  </si>
  <si>
    <t>Commanded Throttle Actuator A Control</t>
  </si>
  <si>
    <t>Relative Throttle A Position</t>
  </si>
  <si>
    <t>Commanded Throttle Actuator B Control</t>
  </si>
  <si>
    <t>Relative Throttle B Position</t>
  </si>
  <si>
    <t>0 = PTO not active (OFF); 1 = PTO active (on)</t>
  </si>
  <si>
    <t>Hybrid vehicle using gasoline engine on ethanol for propulsion</t>
  </si>
  <si>
    <t>Hybrid vehicle using diesel engine for propulsion</t>
  </si>
  <si>
    <t>Hybrid vehicle using battery for propulsion</t>
  </si>
  <si>
    <t>Hybrid vehicle using battery and combustion engine for propulsion</t>
  </si>
  <si>
    <t>LAMBDAxy: x.xxx (preferred) or EQ_RATxy: x.xxx</t>
  </si>
  <si>
    <t>00 = reserved, not defined, 
00 = reserved, not defined</t>
  </si>
  <si>
    <t>Boost Pressure A Control Status supported</t>
  </si>
  <si>
    <t>Boost Pressure B Control Status supported</t>
  </si>
  <si>
    <t>1 = Boost Pressure A Control status supported</t>
  </si>
  <si>
    <t>1 = Boost Pressure B Control status supported</t>
  </si>
  <si>
    <t>Boost Pressure A Control Status</t>
  </si>
  <si>
    <t>Boost Pressure B Control\ Status</t>
  </si>
  <si>
    <t>VGT A Control Status supported</t>
  </si>
  <si>
    <t>1 = VGT A Control status supported</t>
  </si>
  <si>
    <t>Boost Pressure A Control support status</t>
  </si>
  <si>
    <t>Boost Pressure B Control support status</t>
  </si>
  <si>
    <t>Boost Pressure A Control status shall display the feedback status</t>
  </si>
  <si>
    <t>Boost Pressure B Control status shall display the feedback status</t>
  </si>
  <si>
    <t>Misfire monitoring complete
(spark ignition and compression ignition)</t>
  </si>
  <si>
    <t>Fuel system monitoring complete
(spark ignition and compression ignition)</t>
  </si>
  <si>
    <t>Comprehensive component monitoring complete
(spark ignition and compression ignition)</t>
  </si>
  <si>
    <t>Maximum sensor voltage for test cycle (calculated)</t>
  </si>
  <si>
    <t>Time between sensor transitions (calculated)</t>
  </si>
  <si>
    <t>Sensor period (calculated)</t>
  </si>
  <si>
    <t>0 s</t>
  </si>
  <si>
    <t>$21-$2F</t>
  </si>
  <si>
    <t>$30-$3F</t>
  </si>
  <si>
    <t>$41-$4F</t>
  </si>
  <si>
    <t>$50-$5F</t>
  </si>
  <si>
    <t>$61-$6F</t>
  </si>
  <si>
    <t>$70-$7F</t>
  </si>
  <si>
    <t xml:space="preserve">PM Filter monitoring complete
(compression ignition supported) </t>
  </si>
  <si>
    <t>1 = Auto Trans Neutral/Drive status data supported</t>
  </si>
  <si>
    <t>Auxiliary Input/Output Status</t>
  </si>
  <si>
    <t>Support of Throttle Actuator Control System Data</t>
  </si>
  <si>
    <t>Turbocharger compressor inlet pressure sensor A support status</t>
  </si>
  <si>
    <t>Turbocharger compressor inlet pressure sensor B support status</t>
  </si>
  <si>
    <t xml:space="preserve">TCA_CINP shall display turbocharger A compressor inlet pressure. </t>
  </si>
  <si>
    <t xml:space="preserve">TCB_CINP shall display turbocharger B compressor inlet pressure. </t>
  </si>
  <si>
    <t>Bi-fuel vehicle using methanol</t>
  </si>
  <si>
    <t>0 Hz</t>
  </si>
  <si>
    <t>0 counts</t>
  </si>
  <si>
    <t>1 = NOx Sensor Concentration Bank 1 Sensor 2 supported</t>
  </si>
  <si>
    <t>1 = NOx Sensor Concentration Bank 2 Sensor 2 supported</t>
  </si>
  <si>
    <t>NOx Sensor Concentration Bank 1 Sensor 2 support status</t>
  </si>
  <si>
    <t>NOx Sensor Concentration Bank 2 Sensor 2 support status</t>
  </si>
  <si>
    <t>NOx Sensor Concentration Bank 1 Sensor 2</t>
  </si>
  <si>
    <t>NOx Sensor Concentration Bank 2 Sensor 2</t>
  </si>
  <si>
    <t>NOX12: xxxxx ppm</t>
  </si>
  <si>
    <t>NOX22: xxxxx ppm</t>
  </si>
  <si>
    <t>TAC_A_CMD: xxx.x%</t>
  </si>
  <si>
    <t>TAC_B_CMD: xxx.x%</t>
  </si>
  <si>
    <t>Driver's Demand Engine - Percent Torque</t>
  </si>
  <si>
    <t>Actual Engine - Percent Torque</t>
  </si>
  <si>
    <t>Lambda value,
Equivalence Ratio Bank 2, Sensor 1 (uses PID $13) or
Equivalence Ratio Bank 3, Sensor 1 (uses PID $1D)</t>
  </si>
  <si>
    <t>Lambda value,
Equivalence Ratio Bank 2, Sensor 2 (uses PID $13) or
Equivalence Ratio Bank 3, Sensor 2 (uses PID $1D)</t>
  </si>
  <si>
    <t>Lambda value,
Equivalence Ratio Bank 2, Sensor 3 (uses PID $13) or
Equivalence Ratio Bank 4, Sensor 1 (uses PID $1D)</t>
  </si>
  <si>
    <t>Lambda value,
Equivalence Ratio Bank 2, Sensor 4 (uses PID $13) or
Equivalence Ratio Bank 4, Sensor 2 (uses PID $1D)</t>
  </si>
  <si>
    <t>100% 
(vanes not bypassed)</t>
  </si>
  <si>
    <t>-100 % 
(lean)</t>
  </si>
  <si>
    <t>+99.22 % 
(rich)</t>
  </si>
  <si>
    <t>Test ID</t>
  </si>
  <si>
    <t>Min. ($00)</t>
  </si>
  <si>
    <t>Max. ($FF)</t>
  </si>
  <si>
    <t>Rich to lean sensor threshold voltage (constant)</t>
  </si>
  <si>
    <t>Lean to rich sensor threshold voltage (constant)</t>
  </si>
  <si>
    <t>Low sensor voltage for switch time calculation (constant)</t>
  </si>
  <si>
    <t>High sensor voltage for switch time calculation (constant)</t>
  </si>
  <si>
    <t>Rich to lean sensor switch time (calculated)</t>
  </si>
  <si>
    <t>Lean to rich sensor switch time (calculated)</t>
  </si>
  <si>
    <t>Minimum sensor voltage for test cycle (calculated)</t>
  </si>
  <si>
    <t>Turbo A RPM data support status</t>
  </si>
  <si>
    <t>Turbo B RPM data support status</t>
  </si>
  <si>
    <t>TCA_RPM shall display revolutions per minute of the engine turbocharger A.</t>
  </si>
  <si>
    <t>TCB_RPM shall display revolutions per minute of the engine turbocharger B.</t>
  </si>
  <si>
    <t>Turbo A Compressor Inlet Temperature support status</t>
  </si>
  <si>
    <t>Turbo A Compressor Outlet Temperature support status</t>
  </si>
  <si>
    <t>Commanded Boost Pressure Control A support status</t>
  </si>
  <si>
    <t>Boost Pressure Sensor A support status</t>
  </si>
  <si>
    <t>Commanded Boost Pressure Control B support status</t>
  </si>
  <si>
    <t xml:space="preserve">BP_A_CMD shall display turbocharger/supercharger A commanded boost pressure. </t>
  </si>
  <si>
    <t>O2S11</t>
  </si>
  <si>
    <t>Bank 1 - Sensor 2 present at that location</t>
  </si>
  <si>
    <t>1 = Bank 1 - Sensor 2 present at that location</t>
  </si>
  <si>
    <t>O2S12</t>
  </si>
  <si>
    <t>ECT shall display engine coolant temperature derived from an engine coolant temperature sensor or a cylinder head temperature sensor.</t>
  </si>
  <si>
    <t>NOx Warning Indicator Time - 
Conditions for “Total run time run by the engine while NOx warning indicator is activated” counter:
 - reset to $00000000 when warning indicator state changes from deactivated to activated.
 - accumulate counts in seconds if warning indicator is activated (ON)
 - do not change value while warning indicator is not activated (OFF)
 - reset to $00000000 if warning indicator has not been activated for 400 days or 9600 hours of engine operation
 - do not wrap to $00000000 if value is $FFFFFFFF
 - counter shall not be erasable by any scan tool command</t>
  </si>
  <si>
    <t>1 = Cmd Throttle Actuator A Control data supported</t>
  </si>
  <si>
    <t>1 = Relative Throttle A Position data supported</t>
  </si>
  <si>
    <t>1 = Cmd Throttle Actuator B Control data supported</t>
  </si>
  <si>
    <t>1 = Relative Throttle B Position data supported</t>
  </si>
  <si>
    <t>1 = PTO status data supported</t>
  </si>
  <si>
    <t>1 = Manual Trans Neutral/Gear status data supported</t>
  </si>
  <si>
    <t>TQ_ACT: xxx.x %</t>
  </si>
  <si>
    <t>TQ_DD: xxx.x %</t>
  </si>
  <si>
    <t>Engine Percent Torque Data</t>
  </si>
  <si>
    <t>Support of Engine Coolant Temperature Sensor Data</t>
  </si>
  <si>
    <t>Fuel system monitoring ready
(spark ignition and compression ignition)</t>
  </si>
  <si>
    <t>Comprehensive component monitoring ready
(spark ignition and compression ignition)</t>
  </si>
  <si>
    <t xml:space="preserve">Catalyst monitoring ready
(spark ignition supported) </t>
  </si>
  <si>
    <t xml:space="preserve">NMHC catalyst monitoring ready 
(compression ignition supported) </t>
  </si>
  <si>
    <t xml:space="preserve">Heated catalyst monitoring ready
(spark ignition supported) </t>
  </si>
  <si>
    <t xml:space="preserve">Evaporative system monitoring ready
(spark ignition supported) </t>
  </si>
  <si>
    <t xml:space="preserve">Secondary air system monitoring ready
(spark ignition supported) </t>
  </si>
  <si>
    <t>$0E</t>
  </si>
  <si>
    <t>$0F</t>
  </si>
  <si>
    <t>$0B</t>
  </si>
  <si>
    <t>Commanded Throttle Actuator Control and Relative Throttle Position</t>
  </si>
  <si>
    <t>O2S Output Voltage Bank 2, Sensor 2 (uses PID $13) or
O2S Output Voltage Bank 3, Sensor 2 (uses PID $1D)</t>
  </si>
  <si>
    <t>0 = CCM monitor not supported (NO)
1 = CCM monitor supported (YES)</t>
  </si>
  <si>
    <t>0 = Misfire monitor complete, or not applicable (YES)
1 = Misfire monitor not complete (NO)</t>
  </si>
  <si>
    <t>Actual EGR B support status</t>
  </si>
  <si>
    <t>65535 min</t>
  </si>
  <si>
    <t>255 V</t>
  </si>
  <si>
    <t>0 mA</t>
  </si>
  <si>
    <t>255 mA</t>
  </si>
  <si>
    <t>2550 kPa</t>
  </si>
  <si>
    <t>2550 g/s</t>
  </si>
  <si>
    <t>327.675 kPa</t>
  </si>
  <si>
    <t>E</t>
  </si>
  <si>
    <t>A, bits 4 - 7</t>
  </si>
  <si>
    <t xml:space="preserve">Mass Air Flow Sensor </t>
  </si>
  <si>
    <t>0.01 kPa per bit signed</t>
  </si>
  <si>
    <t>655.35 kPa</t>
  </si>
  <si>
    <t>0.01 kPa per bit</t>
  </si>
  <si>
    <t>Exhaust Pressure</t>
  </si>
  <si>
    <t>Support of Exhaust Pressure Sensor Data</t>
  </si>
  <si>
    <t>1 = Exhaust Pressure Sensor Bank 1 data supported</t>
  </si>
  <si>
    <t>1 = Exhaust Pressure Sensor Bank 2 data supported</t>
  </si>
  <si>
    <t>SAE/ISO reserved</t>
  </si>
  <si>
    <t>$04</t>
  </si>
  <si>
    <t>$01</t>
  </si>
  <si>
    <t>$02</t>
  </si>
  <si>
    <t>$05</t>
  </si>
  <si>
    <t>$03</t>
  </si>
  <si>
    <t>Description</t>
  </si>
  <si>
    <t>Data Byte</t>
  </si>
  <si>
    <t>Min. Value</t>
  </si>
  <si>
    <t>Max. Value</t>
  </si>
  <si>
    <t>Scaling/bit</t>
  </si>
  <si>
    <t>Comment</t>
  </si>
  <si>
    <t>A</t>
  </si>
  <si>
    <t>0x6F</t>
  </si>
  <si>
    <t>0x70</t>
  </si>
  <si>
    <t>0x75</t>
  </si>
  <si>
    <t>0x76</t>
  </si>
  <si>
    <t>0x77</t>
  </si>
  <si>
    <t>0x78</t>
  </si>
  <si>
    <t>0x79</t>
  </si>
  <si>
    <t>0x7A</t>
  </si>
  <si>
    <t>0x7B</t>
  </si>
  <si>
    <t>0x7C</t>
  </si>
  <si>
    <t>0x7D</t>
  </si>
  <si>
    <t>0x7E</t>
  </si>
  <si>
    <t>0x7F</t>
  </si>
  <si>
    <t>Variable geometry turbocharger A commanded position support status</t>
  </si>
  <si>
    <t xml:space="preserve">Variable geometry turbocharger A position support status </t>
  </si>
  <si>
    <t>Commanded Boost Pressure B supported</t>
  </si>
  <si>
    <t>Boost Pressure Sensor B supported</t>
  </si>
  <si>
    <t>1 = Cmd Boost Pressure Control B data supported</t>
  </si>
  <si>
    <t>1 = Boost Pressure Sensor B data supported</t>
  </si>
  <si>
    <t>Commanded Boost Pressure A</t>
  </si>
  <si>
    <t>Boost Pressure Sensor A</t>
  </si>
  <si>
    <t>Wastegate A Position</t>
  </si>
  <si>
    <t>Wastegate B Position</t>
  </si>
  <si>
    <t>WG_A_ACT: xxx.x%</t>
  </si>
  <si>
    <t>Commanded Boost Pressure B</t>
  </si>
  <si>
    <t>Boost Pressure Sensor B</t>
  </si>
  <si>
    <t>0.03125 kPa/bit</t>
  </si>
  <si>
    <t>2047.96875 kPa</t>
  </si>
  <si>
    <t>WG_B_ACT: xxx.x%</t>
  </si>
  <si>
    <t>BP_A_ACT xxx.xx kPa (xx.xx PSI)</t>
  </si>
  <si>
    <t>EGR_A_CMD: xxx.x%</t>
  </si>
  <si>
    <t>EGR_B_CMD: xxx.x%</t>
  </si>
  <si>
    <t>Charge Air Cooler Temperature Bank 1, Sensor 2</t>
  </si>
  <si>
    <t>Charge Air Cooler Temperature Bank 2, Sensor 1</t>
  </si>
  <si>
    <t>Charge Air Cooler Temperature Bank 2, Sensor 2</t>
  </si>
  <si>
    <t>NOx NTE control area status</t>
  </si>
  <si>
    <t>PM NTE control area status</t>
  </si>
  <si>
    <t>NTE deficiency for NOx active area</t>
  </si>
  <si>
    <t>NTE deficiency for PM active area</t>
  </si>
  <si>
    <t xml:space="preserve">1 = inside control area </t>
  </si>
  <si>
    <t>1 = outside control area</t>
  </si>
  <si>
    <t>1 = inside manufacturer-specific NOx NTE carve-out area</t>
  </si>
  <si>
    <t>1 = NTE deficiency for NOx active area</t>
  </si>
  <si>
    <t>1 = inside manufacturer-specific PM NTE carve-out area</t>
  </si>
  <si>
    <t>1 = NTE deficiency for PM active area</t>
  </si>
  <si>
    <t>Completion status of non-continuous monitors this monitoring cycle</t>
  </si>
  <si>
    <t>Control module voltage</t>
  </si>
  <si>
    <t>65.535 V</t>
  </si>
  <si>
    <t>0.001 V per bit</t>
  </si>
  <si>
    <t>VPWR: xx.xxx V</t>
  </si>
  <si>
    <t xml:space="preserve">Catalyst monitoring supported
(spark ignition supported) </t>
  </si>
  <si>
    <t xml:space="preserve">Heated catalyst monitoring supported
(spark ignition supported) </t>
  </si>
  <si>
    <t xml:space="preserve">Secondary air system monitoring supported
(spark ignition supported) </t>
  </si>
  <si>
    <t>Misfire Cylinder 7 Data</t>
  </si>
  <si>
    <t>Misfire Cylinder 8 Data</t>
  </si>
  <si>
    <t>1 = Total run time with EI-AECD #1 active supported</t>
  </si>
  <si>
    <t>0.1 °C / bit with -40 °C offset</t>
  </si>
  <si>
    <t>CATEMP21: xxxx.x °C (xxxx.x °F)</t>
  </si>
  <si>
    <t>Catalyst Temperature Bank 1, Sensor 2</t>
  </si>
  <si>
    <t>CATEMP12: xxxx.x °C (xxxx.x °F)</t>
  </si>
  <si>
    <t>Catalyst Temperature Bank 2, Sensor 2</t>
  </si>
  <si>
    <t>CATEMP22: xxxx.x °C (xxxx.x °F)</t>
  </si>
  <si>
    <t>Monitor status this driving cycle</t>
  </si>
  <si>
    <t>Reserved - shall be reported as $00</t>
  </si>
  <si>
    <t>reserved (bit shall be reported as ‘0’)</t>
  </si>
  <si>
    <t>Enable status of non-continuous monitors 
this monitoring cycle:</t>
  </si>
  <si>
    <t>O2S Output Voltage Bank 1, Sensor 1 (uses PID $13) or
O2S Output Voltage Bank 1, Sensor 1 (uses PID $1D)</t>
  </si>
  <si>
    <t>Power Take Off support status</t>
  </si>
  <si>
    <t>Automatic transmission Neutral/Drive status support</t>
  </si>
  <si>
    <t>Manual transmission Neutral/Gear status support</t>
  </si>
  <si>
    <t>Glow plug lamp status support</t>
  </si>
  <si>
    <t>Glow plug lamp status shall indicate whether the glow plugs are on ("Wait To Start" lamp is illuminated) or off.</t>
  </si>
  <si>
    <t>MAF A support status</t>
  </si>
  <si>
    <t>MAF B support status</t>
  </si>
  <si>
    <t>0x87</t>
  </si>
  <si>
    <t>MAP_A xxx.xx kPa (xx.xx PSI)</t>
  </si>
  <si>
    <t>MAP_B xxx.xx kPa (xx.xx PSI)</t>
  </si>
  <si>
    <t>HYB_GAS</t>
  </si>
  <si>
    <t>HYB_DSL</t>
  </si>
  <si>
    <t>HYB_ELEC</t>
  </si>
  <si>
    <t>HYB_MIX</t>
  </si>
  <si>
    <t>Hybrid vehicle in regeneration mode</t>
  </si>
  <si>
    <t>Long Term Fuel Trim - Bank 3</t>
  </si>
  <si>
    <t>LONGFT3: xxx.x %</t>
  </si>
  <si>
    <t>Short Term Fuel Trim - Bank 2(use if only 1 fuel trim value)</t>
  </si>
  <si>
    <t>SHRTFT2: xxx.x %</t>
  </si>
  <si>
    <t>Short Term Fuel Trim - Bank 4</t>
  </si>
  <si>
    <t>SHRTFT4: xxx.x %</t>
  </si>
  <si>
    <t>Long Term Fuel Trim – Bank 2 (use if only 1 fuel trim value)</t>
  </si>
  <si>
    <t xml:space="preserve">LONGFT2: xxx.x % </t>
  </si>
  <si>
    <t>Long Term Fuel Trim - Bank 4</t>
  </si>
  <si>
    <t>LONGFT4: xxx.x %</t>
  </si>
  <si>
    <t>0A</t>
  </si>
  <si>
    <t>3 kPa (gauge)</t>
  </si>
  <si>
    <t>0B</t>
  </si>
  <si>
    <t>Intake Manifold Absolute Pressure</t>
  </si>
  <si>
    <t>0 kPa</t>
  </si>
  <si>
    <t>NOx Catalyst Monitor Bank 2</t>
  </si>
  <si>
    <t>BPCOND: xxxxx cnts</t>
  </si>
  <si>
    <t>EVAP Monitor (Cap Off / 0.150")</t>
  </si>
  <si>
    <t>Bank 1 - Sensor 3 present at that location</t>
  </si>
  <si>
    <t>1 = Bank 1 - Sensor 3 present at that location</t>
  </si>
  <si>
    <t>O2S13</t>
  </si>
  <si>
    <t>0x32</t>
  </si>
  <si>
    <t>0x33</t>
  </si>
  <si>
    <t>0x34</t>
  </si>
  <si>
    <t>0x35</t>
  </si>
  <si>
    <t>0x36</t>
  </si>
  <si>
    <t>0x37</t>
  </si>
  <si>
    <t>0x38</t>
  </si>
  <si>
    <t>0x39</t>
  </si>
  <si>
    <t>0x3A</t>
  </si>
  <si>
    <t>0x3B</t>
  </si>
  <si>
    <t>0x3C</t>
  </si>
  <si>
    <t>0x3D</t>
  </si>
  <si>
    <t>0x43</t>
  </si>
  <si>
    <t>0x44</t>
  </si>
  <si>
    <t>0x45</t>
  </si>
  <si>
    <t>0x46</t>
  </si>
  <si>
    <t>0x47</t>
  </si>
  <si>
    <t>0x48</t>
  </si>
  <si>
    <t>0x49</t>
  </si>
  <si>
    <t>0x4A</t>
  </si>
  <si>
    <t>0x4B</t>
  </si>
  <si>
    <t>0x4C</t>
  </si>
  <si>
    <t>0x4D</t>
  </si>
  <si>
    <t>0x4E</t>
  </si>
  <si>
    <t>0x4F</t>
  </si>
  <si>
    <t>0x50</t>
  </si>
  <si>
    <t>0x61</t>
  </si>
  <si>
    <t>0x62</t>
  </si>
  <si>
    <t>0x63</t>
  </si>
  <si>
    <t>0x64</t>
  </si>
  <si>
    <t>0x65 - 0x70</t>
  </si>
  <si>
    <t>0x71</t>
  </si>
  <si>
    <t>0x72</t>
  </si>
  <si>
    <t>0x73</t>
  </si>
  <si>
    <t>Determination of usage of Byte B in addition to Byte A
for Service $01 PIDs $06 to $09 and PIDs $55 to $58</t>
  </si>
  <si>
    <t>1st communication cycle</t>
  </si>
  <si>
    <t>2nd communication cycle</t>
  </si>
  <si>
    <t>Determination</t>
  </si>
  <si>
    <t>Request</t>
  </si>
  <si>
    <t>Response</t>
  </si>
  <si>
    <t>Nr. of
Banks</t>
  </si>
  <si>
    <r>
      <t xml:space="preserve">Byte B </t>
    </r>
    <r>
      <rPr>
        <sz val="16"/>
        <rFont val="Arial"/>
        <family val="2"/>
      </rPr>
      <t>required:</t>
    </r>
  </si>
  <si>
    <t>ECM:</t>
  </si>
  <si>
    <t xml:space="preserve">Bit value:
0 1 2 3 4 5 6 7 </t>
  </si>
  <si>
    <t>$00</t>
  </si>
  <si>
    <t>$13 supported</t>
  </si>
  <si>
    <t>1 response</t>
  </si>
  <si>
    <t>Unique</t>
  </si>
  <si>
    <t>1 1 X X 0 0 0 0</t>
  </si>
  <si>
    <t>NO</t>
  </si>
  <si>
    <t>PID $13 supported</t>
  </si>
  <si>
    <t>1 1 X X 1 1 X X</t>
  </si>
  <si>
    <t>2 responses
(2 ECUs)</t>
  </si>
  <si>
    <t>1st</t>
  </si>
  <si>
    <t>2nd</t>
  </si>
  <si>
    <t>0 0 0 0 1 1 X X</t>
  </si>
  <si>
    <t>$1D supported</t>
  </si>
  <si>
    <t>1 1 0 0 0 0 0 0</t>
  </si>
  <si>
    <t>PID $1D supported, 1 response, 
All bits&lt;&gt;$FF</t>
  </si>
  <si>
    <t>$1D</t>
  </si>
  <si>
    <t>1 1 1 1 0 0 0 0</t>
  </si>
  <si>
    <t>1 1 1 1 1 1 1 1</t>
  </si>
  <si>
    <t>YES</t>
  </si>
  <si>
    <t>PID $1D, 1 response, All bits=$FF</t>
  </si>
  <si>
    <t>PID $1D supported, 2 responses, 
All bits&lt;&gt;$FF)</t>
  </si>
  <si>
    <t>0 0 1 1 0 0 0 0</t>
  </si>
  <si>
    <t>PID $1D supported, 2 responses, 
All bits=$FF)</t>
  </si>
  <si>
    <t>0 0 0 0 1 1 1 1</t>
  </si>
  <si>
    <t>1 1 0 0 1 1 0 0</t>
  </si>
  <si>
    <t>0 0 1 1 0 0 1 1</t>
  </si>
  <si>
    <t>0 = SAIR monitor not supported (NO)
1 = SAIR monitor supported</t>
  </si>
  <si>
    <t>0 = Boost pressure monitor not supported (NO)
1 = Boost pressure monitor supported</t>
  </si>
  <si>
    <t>BP_SUP: NO or YES</t>
  </si>
  <si>
    <t>0 = Exhaust gas sensor monitor not supported (NO)
1 = Exhaust gas sensor monitor supported</t>
  </si>
  <si>
    <t>EGS_SUP: NO or YES</t>
  </si>
  <si>
    <t>C, bit 6</t>
  </si>
  <si>
    <t>Secondary O2 Sensor Monitor Conditions Encountered Counts Bank 1 displays the number of times that the vehicle has been operated in the specified oxygen sensor monitoring conditions (denominator).</t>
  </si>
  <si>
    <t>Secondary O2 Sensor Monitor Completion Counts Bank 2 displays the number of times that all conditions necessary to detect an oxygen sensor bank 2 malfunction have been encountered (numerator)</t>
  </si>
  <si>
    <t>0.005 L/h per bit</t>
  </si>
  <si>
    <t>327.675 L/h</t>
  </si>
  <si>
    <t>REAG_RATE: xxx.xx L/h</t>
  </si>
  <si>
    <t>REAG_DEMD: xxx.xx L/h</t>
  </si>
  <si>
    <t>0% (no reagent)</t>
  </si>
  <si>
    <t>100% (max reagent cap.)</t>
  </si>
  <si>
    <t>REAG_LVL: xxx.x %</t>
  </si>
  <si>
    <t>Average Demanded Reagent Consumption Supported</t>
  </si>
  <si>
    <t>1 = Average Demanded Reagent Consumption Supported</t>
  </si>
  <si>
    <t>Average Demanded Reagent Consumption Support Status</t>
  </si>
  <si>
    <t>G,H</t>
  </si>
  <si>
    <t>I,J</t>
  </si>
  <si>
    <t>J, bits 0 and 1</t>
  </si>
  <si>
    <t>J, bits 2 and 3</t>
  </si>
  <si>
    <t>00</t>
  </si>
  <si>
    <t>11</t>
  </si>
  <si>
    <t>BP_A_OL
BP_A_CL
BP_A_FAULT</t>
  </si>
  <si>
    <t>BP_B_OL
BP_B_CL
BP_B_FAULT</t>
  </si>
  <si>
    <t>J, bits 4-7</t>
  </si>
  <si>
    <t>0xF400</t>
  </si>
  <si>
    <t>0xF401</t>
  </si>
  <si>
    <t>0xF402</t>
  </si>
  <si>
    <t>0xF403</t>
  </si>
  <si>
    <t>0xF404</t>
  </si>
  <si>
    <t>0xF405</t>
  </si>
  <si>
    <t>0xF406</t>
  </si>
  <si>
    <t>0xF407</t>
  </si>
  <si>
    <t>0xF408</t>
  </si>
  <si>
    <t>0xF409</t>
  </si>
  <si>
    <t>0xF40A</t>
  </si>
  <si>
    <t>0xF40B</t>
  </si>
  <si>
    <t>0xF40C</t>
  </si>
  <si>
    <t>0xF40D</t>
  </si>
  <si>
    <t>0xF40E</t>
  </si>
  <si>
    <t>0xF40F</t>
  </si>
  <si>
    <t>0xF410</t>
  </si>
  <si>
    <t>0xF411</t>
  </si>
  <si>
    <t>0xF412</t>
  </si>
  <si>
    <t>0xF413</t>
  </si>
  <si>
    <t>0xF414</t>
  </si>
  <si>
    <t>0xF415</t>
  </si>
  <si>
    <t>0xF416</t>
  </si>
  <si>
    <t>0xF417</t>
  </si>
  <si>
    <t>0xF418</t>
  </si>
  <si>
    <t>0xF419</t>
  </si>
  <si>
    <t>0xF41A</t>
  </si>
  <si>
    <t>0xF41B</t>
  </si>
  <si>
    <t>0xF41C</t>
  </si>
  <si>
    <t>0xF41D</t>
  </si>
  <si>
    <t>0xF41E</t>
  </si>
  <si>
    <t>0xF41F</t>
  </si>
  <si>
    <t>0xF420</t>
  </si>
  <si>
    <t>0xF421</t>
  </si>
  <si>
    <t>0xF422</t>
  </si>
  <si>
    <t>0xF423</t>
  </si>
  <si>
    <t>0xF424</t>
  </si>
  <si>
    <t>0xF425</t>
  </si>
  <si>
    <t>0xF426</t>
  </si>
  <si>
    <t>0xF427</t>
  </si>
  <si>
    <t>0xF428</t>
  </si>
  <si>
    <t>0xF429</t>
  </si>
  <si>
    <t>0xF42A</t>
  </si>
  <si>
    <t>0xF42B</t>
  </si>
  <si>
    <t>0xF42C</t>
  </si>
  <si>
    <t>0xF42D</t>
  </si>
  <si>
    <t>0xF42F</t>
  </si>
  <si>
    <t>0xF430</t>
  </si>
  <si>
    <t>0xF431</t>
  </si>
  <si>
    <t>0xF432</t>
  </si>
  <si>
    <t>0xF433</t>
  </si>
  <si>
    <t>0xF434</t>
  </si>
  <si>
    <t>0xF435</t>
  </si>
  <si>
    <t>0xF436</t>
  </si>
  <si>
    <t>0xF437</t>
  </si>
  <si>
    <t>0xF438</t>
  </si>
  <si>
    <t>0xF439</t>
  </si>
  <si>
    <t>0xF43A</t>
  </si>
  <si>
    <t>0xF43B</t>
  </si>
  <si>
    <t>0xF43C</t>
  </si>
  <si>
    <t>0xF43D</t>
  </si>
  <si>
    <t>0xF43E</t>
  </si>
  <si>
    <t>0xF43F</t>
  </si>
  <si>
    <t>0xF440</t>
  </si>
  <si>
    <t>0xF441</t>
  </si>
  <si>
    <t>0xF442</t>
  </si>
  <si>
    <t>0xF443</t>
  </si>
  <si>
    <t>0xF444</t>
  </si>
  <si>
    <t>0xF445</t>
  </si>
  <si>
    <t>0xF446</t>
  </si>
  <si>
    <t>0xF447</t>
  </si>
  <si>
    <t>0xF448</t>
  </si>
  <si>
    <t>0xF44A</t>
  </si>
  <si>
    <t>0xF44D</t>
  </si>
  <si>
    <t>0xF44E</t>
  </si>
  <si>
    <t>0xF44F</t>
  </si>
  <si>
    <t>0xF450</t>
  </si>
  <si>
    <t>0xF451</t>
  </si>
  <si>
    <t>0xF452</t>
  </si>
  <si>
    <t>0xF453</t>
  </si>
  <si>
    <t>0xF454</t>
  </si>
  <si>
    <t>0xF455</t>
  </si>
  <si>
    <t>0xF456</t>
  </si>
  <si>
    <t>0xF457</t>
  </si>
  <si>
    <t>0xF458</t>
  </si>
  <si>
    <t>0xF459</t>
  </si>
  <si>
    <t>0xF45A</t>
  </si>
  <si>
    <t>0xF45B</t>
  </si>
  <si>
    <t>0xF45C</t>
  </si>
  <si>
    <t>0xF45D</t>
  </si>
  <si>
    <t>Misfire Cylinder 9 Data</t>
  </si>
  <si>
    <t>Misfire Cylinder 10 Data</t>
  </si>
  <si>
    <t>Misfire Cylinder 11 Data</t>
  </si>
  <si>
    <t>Misfire Cylinder 12 Data</t>
  </si>
  <si>
    <t>1 = Total run time with EI-AECD #2 active supported</t>
  </si>
  <si>
    <t>1 = Total run time with EI-AECD #3 active supported</t>
  </si>
  <si>
    <t>1 = Total run time with EI-AECD #4 active supported</t>
  </si>
  <si>
    <t>1 = Total run time with EI-AECD #5 active supported</t>
  </si>
  <si>
    <t>N,O,P,Q</t>
  </si>
  <si>
    <t>R,S,T,U</t>
  </si>
  <si>
    <t>Total run time with EI-AECD #6 active supported</t>
  </si>
  <si>
    <t>Total run time with EI-AECD #7 active supported</t>
  </si>
  <si>
    <t>Total run time with EI-AECD #8 active supported</t>
  </si>
  <si>
    <t>Total run time with EI-AECD #9 active supported</t>
  </si>
  <si>
    <t>Total run time with EI-AECD #10 active supported</t>
  </si>
  <si>
    <t>1 = Total run time with EI-AECD #6 active supported</t>
  </si>
  <si>
    <t>1 = Total run time with EI-AECD #7 active supported</t>
  </si>
  <si>
    <t>1 = CACT Bank 1, Sensor 1 data supported</t>
  </si>
  <si>
    <t>1 = CACT Bank 1, Sensor 2 data supported</t>
  </si>
  <si>
    <t>CACT Bank 1, Sensor 1 supported</t>
  </si>
  <si>
    <t>CACT Bank 2, Sensor 1 supported</t>
  </si>
  <si>
    <t>1 = CACT Bank 2, Sensor 2 data supported</t>
  </si>
  <si>
    <t>1 = CACT Bank 2, Sensor 1 data supported</t>
  </si>
  <si>
    <t>CACT 11: xxx °C (xxx °F)</t>
  </si>
  <si>
    <t>CACT 12: xxx °C (xxx °F)</t>
  </si>
  <si>
    <t>CACT 21: xxx °C (xxx °F)</t>
  </si>
  <si>
    <t>CACT 22: xxx °C (xxx °F)</t>
  </si>
  <si>
    <t>Charge Air Cooler Temperature Bank 1, Sensor 1</t>
  </si>
  <si>
    <t xml:space="preserve">US 50-state certified or non-California vehicles certified to California OBD II requirements (including 0.020" evap leak detection) in lieu of US Federal OBD. </t>
  </si>
  <si>
    <t>Not certified to any OBD requirements (e.g., US Federal pre-1996 model year, Canadian pre-1997 model year, non-street legal applications, US Federal 8500-14000 vehicles not in phase-ins of 2004-2008 US Federal OBD)</t>
  </si>
  <si>
    <t>Euro OBD and US Federal OBD</t>
  </si>
  <si>
    <t>Euro OBD, US Federal OBD, and California OBD-II</t>
  </si>
  <si>
    <t xml:space="preserve">US Heavy-duty vehicles (&gt;14,000) certified to EMD under title 13, CCR section 1971 (e.g., 2007-2009 model year diesel and gasoline engines) </t>
  </si>
  <si>
    <t>US Heavy-duty engines (&gt;14,000) certified to EMD+ under title 13, CCR section 1971.1 (e.g., 2010-2012 model year diesel and gasoline engines not certified to HD OBD, 2013-2019 model year alternate fuel engines)</t>
  </si>
  <si>
    <t>US Heavy-duty engines (&gt;14,000) certified to HDOBD as an extrapolated/child rating under title 13, CCR section 1971.1(d)(7.1.2) or (7.2.3) (e.g., 2010-2015 model year diesel and gasoline engines that are subject to HDOBD but are not the full OBD/parent rating)</t>
  </si>
  <si>
    <t>US Heavy-duty engines (&gt;14,000) certified to HDOBD as a full OBD/parent rating under title 13, CCR section 1971.1(d)(7.1.1) or (7.2.2) (e.g., 2010 and beyond model year diesel and gasoline engines that are subject to full HDOBD)</t>
  </si>
  <si>
    <t>FUEL_TIMING shall display the start of the main fuel injection relative to Top Dead Center (TDC). Positive degrees indicate Before TDC, negative degrees indicate After TDC.</t>
  </si>
  <si>
    <t>65,535 Nm</t>
  </si>
  <si>
    <t>NNTE: IN</t>
  </si>
  <si>
    <t>NNTE: OUT</t>
  </si>
  <si>
    <t>NNTE: CAA</t>
  </si>
  <si>
    <t>NNTE: DEF</t>
  </si>
  <si>
    <t>PNTE: IN</t>
  </si>
  <si>
    <t>PNTE: OUT</t>
  </si>
  <si>
    <t>Engine RPM shall display revolutions per minute of the engine crankshaft.</t>
  </si>
  <si>
    <t>Location of Oxygen Sensors, where sensor 1 is closest to the engine. Each bit indicates the presence or absence of an oxygen sensor at the following location.
NOTE: PID $13 shall only be supported by a given vehicle if PID $1D is not supported. In no case shall a vehicle support both PIDs. It is recommended to use PID $13 for 1 or 2 bank O2 sensor engine configurations, and never for 3 or 4 bank O2 sensor engine configurations.</t>
  </si>
  <si>
    <t>FUELCOND: xxxxx cnts</t>
  </si>
  <si>
    <t>Fuel Monitor Completion Condition Counts</t>
  </si>
  <si>
    <t>Total run time with EI-AECD #1 Timer 1 active</t>
  </si>
  <si>
    <t>Total run time with EI-AECD #1 Timer 2 active</t>
  </si>
  <si>
    <t>Total run time with EI-AECD #2 Timer 1 active</t>
  </si>
  <si>
    <t>Total run time with EI-AECD #2 Timer 2 active</t>
  </si>
  <si>
    <t>Total run time with EI-AECD #3 Timer 1 active</t>
  </si>
  <si>
    <t>Total run time with EI-AECD #3 Timer 2 active</t>
  </si>
  <si>
    <t>Total run time with EI-AECD #4 Timer 1 active</t>
  </si>
  <si>
    <t>Total run time with EI-AECD #4 Timer 2 active</t>
  </si>
  <si>
    <t>Total run time with EI-AECD #5 Timer 1 active</t>
  </si>
  <si>
    <t>Total run time with EI-AECD #5 Timer 2 active</t>
  </si>
  <si>
    <t>Total run time with EI-AECD #6 Timer 1 active</t>
  </si>
  <si>
    <t>Total run time with EI-AECD #6 Timer 2 active</t>
  </si>
  <si>
    <t>Total run time with EI-AECD #7 Timer 1 active</t>
  </si>
  <si>
    <t>Total run time with EI-AECD #7 Timer 2 active</t>
  </si>
  <si>
    <t>Total run time with EI-AECD #8 Timer 1 active</t>
  </si>
  <si>
    <t>Total run time with EI-AECD #8 Timer 2 active</t>
  </si>
  <si>
    <t>Total run time with EI-AECD #9 Timer 1 active</t>
  </si>
  <si>
    <t>Total run time with EI-AECD #9 Timer 2 active</t>
  </si>
  <si>
    <t>Total run time with EI-AECD #10 Timer 1 active</t>
  </si>
  <si>
    <t>Liquefied Petroleum Gas (LPG)</t>
  </si>
  <si>
    <t xml:space="preserve">EGR and/or VVT system monitoring complete
(spark ignition and compression ignition) </t>
  </si>
  <si>
    <t>0 = Fuel system monitor complete, or not applicable (YES)
1 = Fuel system monitor not complete (NO)</t>
  </si>
  <si>
    <t>0 = CCM monitor complete, or not applicable (YES)
1 = CCM monitor not complete (NO)</t>
  </si>
  <si>
    <t>0 = Catalyst monitor not supported (NO)
1 = Catalyst monitor supported</t>
  </si>
  <si>
    <t>0 = Heated catalyst monitor not supported (NO)
1 = Heated catalyst monitor supported</t>
  </si>
  <si>
    <t>TQ_REF: xxx.x Nm</t>
  </si>
  <si>
    <t>Engine Percent Torque At Idle, Point 1</t>
  </si>
  <si>
    <t>Engine Percent Torque At Point 2</t>
  </si>
  <si>
    <t>Engine Percent Torque At Point 3</t>
  </si>
  <si>
    <t>Engine Percent Torque At Point 4</t>
  </si>
  <si>
    <t>Engine Percent Torque At Point 5</t>
  </si>
  <si>
    <t>TQ_MAX1: xxx.x %</t>
  </si>
  <si>
    <t>TQ_MAX2: xxx.x %</t>
  </si>
  <si>
    <t>Wide Range O2S Voltage,
O2 Sensor Bank 1, Sensor 2 (uses PID $13) or
O2 Sensor Bank 1, Sensor 2 (uses PID $1D)</t>
  </si>
  <si>
    <t>Wide Range O2S Voltage,
O2 Sensor Bank 1, Sensor 3 (uses PID $13) or
O2 Sensor Bank 2, Sensor 1 (uses PID $1D)</t>
  </si>
  <si>
    <t>Wide Range O2S Voltage,
O2 Sensor Bank 1, Sensor 4 (uses PID $13) or
O2 Sensor Bank 2, Sensor 2 (uses PID $1D)</t>
  </si>
  <si>
    <t>Wide Range O2S Voltage,
O2 Sensor Bank 2, Sensor 1 (uses PID $13) or
O2 Sensor Bank 3, Sensor 1 (uses PID $1D)</t>
  </si>
  <si>
    <t>Wide Range O2S Voltage,
O2 Sensor Bank 2, Sensor 2 (uses PID $13) or
O2 Sensor Bank 3, Sensor 2 (uses PID $1D)</t>
  </si>
  <si>
    <t>Wide Range O2S Voltage,
O2 Sensor Bank 2, Sensor 3 (uses PID $13) or
O2 Sensor Bank 4, Sensor 1 (uses PID $1D)</t>
  </si>
  <si>
    <t>PIDs $24 to $2B shall be used for linear or wide-ratio Oxygen Sensors when equivalence ratio and voltage are displayed.
If PID $4F is not supported for this ECU, or if PID $4F is supported and includes $00 for either Equivalence Ratio or Maximum Oxygen Sensor Voltage, the external test equipment shall use the scaling values included in this table for those values. If PID $4F is supported for this ECU, the external test equipment shall calculate scaling and range for these PIDs as explained in the PID $4F definition.</t>
  </si>
  <si>
    <t>PIDs $34 to $3B shall be used for linear or wide-ratio Oxygen Sensors when equivalence ratio and current are displayed.
If PID $4F is not supported for this ECU, or if PID $4F is supported and includes $00 for either Equivalence Ratio or Maximum Oxygen Sensor Current, the external test equipment shall use the scaling values included in this table for those values. If PID $4F is supported for this ECU, the external test equipment shall calculate scaling and range for these PIDs as explained in the PID $4F definition.</t>
  </si>
  <si>
    <t xml:space="preserve">Exhaust gas sensor monitoring ready
( compression ignition supported) </t>
  </si>
  <si>
    <t>0 sec</t>
  </si>
  <si>
    <t>1 sec/bit</t>
  </si>
  <si>
    <t>Brazil OBD Phase 1</t>
  </si>
  <si>
    <t>OBDBr-1</t>
  </si>
  <si>
    <t>OBDBr-2</t>
  </si>
  <si>
    <t>0 = monitor complete this monitoring cycle (YES)
0 = monitor not supported (N/A)
1 = monitor not complete this monitoring cycle (NO)</t>
  </si>
  <si>
    <t>0 = monitor complete (YES)
0 = monitor not applicable (N/A)
1 =  monitor not complete (NO)</t>
  </si>
  <si>
    <t>0 = monitor complete this monitoring cycle (YES),
0 = monitor not supported (N/A)
1 = monitor not complete (NO)</t>
  </si>
  <si>
    <t>Type of fuel currently being utilized by the vehicle</t>
  </si>
  <si>
    <t>FUEL_TYP</t>
  </si>
  <si>
    <t>Gasoline/petrol</t>
  </si>
  <si>
    <t>GAS</t>
  </si>
  <si>
    <t>Methanol</t>
  </si>
  <si>
    <t>Ethanol</t>
  </si>
  <si>
    <t>Diesel</t>
  </si>
  <si>
    <t>OBDSUP:</t>
  </si>
  <si>
    <t xml:space="preserve">Evaporative system monitoring complete
(spark ignition supported) </t>
  </si>
  <si>
    <t>Ignition timing advance shall be supported by spark ignition vehicles. Ignition timing spark advance in degrees BTDC for #1 cylinder (not including mechanical advance)</t>
  </si>
  <si>
    <t>Conditions for "SCR inducement system state history":
- indicate reason for activation (bit 0 - 3)
- do not reset bit 0 - 3 when reason disappears
- do not reset upon code clearing (Service$04)</t>
  </si>
  <si>
    <t>Conditions for "SCR inducement system state history":
- indicate reason for activation (bit 4 - 7)
- do not reset bit 0 - 3 when reason disappears
- do not reset upon code clearing (Service$04)</t>
  </si>
  <si>
    <t>SCR inducement system state 30K history (20,000  - 30,000 km)</t>
  </si>
  <si>
    <t>C (bit)</t>
  </si>
  <si>
    <t>SCR_INDUCE_SYSTEM_HIST3:</t>
  </si>
  <si>
    <t>LEVEL_LOW3</t>
  </si>
  <si>
    <t>INCORR_REAG3</t>
  </si>
  <si>
    <t>CONSUMP_DEVIATION3</t>
  </si>
  <si>
    <t>NOx_LEVEL3</t>
  </si>
  <si>
    <t>SCR inducement system state 40K history (30,000 - 40,000 km)</t>
  </si>
  <si>
    <t>SCR_INDUCE_SYSTEM_HIST4:</t>
  </si>
  <si>
    <t>LEVEL_LOW4</t>
  </si>
  <si>
    <t>INCORR_REAG4</t>
  </si>
  <si>
    <t>CONSUMP_DEVIATION4</t>
  </si>
  <si>
    <t>NOx_LEVEL4</t>
  </si>
  <si>
    <t>Distance travelled while inducement system active in current 10K block (0 - 10,000 km)</t>
  </si>
  <si>
    <t>SCR_IND_DIST_1N: xxxxx km (xxxxx miles)</t>
  </si>
  <si>
    <t>Distance travelled in current 10 K block (0 - 10,000 km block)</t>
  </si>
  <si>
    <t>SCR_IND_DIST_1D: xxxxx km (xxxxx miles)</t>
  </si>
  <si>
    <t>Exhaust Gas Sensor Heater Monitor Bank 2 - Sensor 4</t>
  </si>
  <si>
    <t>Exhaust Gas Sensor Heater Monitor Bank 3 - Sensor 1</t>
  </si>
  <si>
    <t>Exhaust Gas Sensor Heater Monitor Bank 3 - Sensor 2</t>
  </si>
  <si>
    <t>Exhaust Gas Sensor Heater Monitor Bank 3 - Sensor 3</t>
  </si>
  <si>
    <t>Exhaust Gas Sensor Heater Monitor Bank 3 - Sensor 4</t>
  </si>
  <si>
    <t>Exhaust Gas Sensor Heater Monitor Bank 4 - Sensor 1</t>
  </si>
  <si>
    <t>Exhaust Gas Sensor Heater Monitor Bank 4 - Sensor 2</t>
  </si>
  <si>
    <t>Exhaust Gas Sensor Heater Monitor Bank 4 - Sensor 3</t>
  </si>
  <si>
    <t>Exhaust Gas Sensor Heater Monitor Bank 4 - Sensor 4</t>
  </si>
  <si>
    <t>Catalyst Monitor Completion Counts Bank 2 displays the number of times that all conditions necessary to detect a catalyst system bank 2 malfunction have been encountered (numerator).</t>
  </si>
  <si>
    <t>O2 Sensor Monitor Completion Counts Bank 1 displays the number of times that all conditions necessary to detect an oxygen sensor bank 1 malfunction have been encountered (numerator).</t>
  </si>
  <si>
    <t>O2 Sensor Monitor Completion Counts Bank 2 displays the number of times that all conditions necessary to detect an oxygen sensor bank 2 malfunction have been encountered (numerator)</t>
  </si>
  <si>
    <t>AIR Monitor Completion Condition Counts (Secondary Air) displays the number of times that all conditions necessary to detect an AIR system malfunction have been encountered (numerator).</t>
  </si>
  <si>
    <t>EVAP Monitor Completion Condition Counts displays the number of times that all conditions necessary to detect a 0.020" (or 0.040") EVAP system leak malfunction have been encountered (numerator).</t>
  </si>
  <si>
    <t>Fuel Pressure relative to manifold vacuum</t>
  </si>
  <si>
    <t>FP: xxxx.xxx kPa (xxx.x PSI)</t>
  </si>
  <si>
    <t>TCM, TCM1, TCM2</t>
  </si>
  <si>
    <t>External test equipment reported acronym
(max 1 – 4 chars)</t>
  </si>
  <si>
    <t>O2 Sensor Lambda Bank 2 Sensor 1 support status</t>
  </si>
  <si>
    <t>O2 Sensor Lambda Bank 2 Sensor 2 support status</t>
  </si>
  <si>
    <t>Korean OBD</t>
  </si>
  <si>
    <t>1E</t>
  </si>
  <si>
    <t>KOBD</t>
  </si>
  <si>
    <t>Absolute Throttle Position G</t>
  </si>
  <si>
    <t>TP_G: xxx.x %</t>
  </si>
  <si>
    <t>10 rpm per bit</t>
  </si>
  <si>
    <t>655350 min-1</t>
  </si>
  <si>
    <t>PID $7D is not applicable to spark-ignition engines.</t>
  </si>
  <si>
    <t>PID $85 is not applicable to spark-ignition engines.</t>
  </si>
  <si>
    <t>0x8B</t>
  </si>
  <si>
    <t>Total run time with EI-AECD #16 active supported</t>
  </si>
  <si>
    <t>Total run time with EI-AECD #17 active supported</t>
  </si>
  <si>
    <t>Total run time with EI-AECD #18 active supported</t>
  </si>
  <si>
    <t>Engine Run Time for AECD #16 - #20</t>
  </si>
  <si>
    <t>Support of Run Time for AECD #16 - #20</t>
  </si>
  <si>
    <t>Total run time with EI-AECD #19 active supported</t>
  </si>
  <si>
    <t>Total run time with EI-AECD #20 active supported</t>
  </si>
  <si>
    <t>1 = Total run time with EI-AECD #16 active supported</t>
  </si>
  <si>
    <t>1 = Total run time with EI-AECD #17 active supported</t>
  </si>
  <si>
    <t>1 = Total run time with EI-AECD #18 active supported</t>
  </si>
  <si>
    <t>1 = Total run time with EI-AECD #19 active supported</t>
  </si>
  <si>
    <t>1 = Total run time with EI-AECD #20 active supported</t>
  </si>
  <si>
    <t>Total run time with EI-AECD #16 active support status</t>
  </si>
  <si>
    <t>Total run time with EI-AECD #17 active support status</t>
  </si>
  <si>
    <t>Total run time with EI-AECD #18 active support status</t>
  </si>
  <si>
    <t>Total run time with EI-AECD #19 active support status</t>
  </si>
  <si>
    <t>Total run time with EI-AECD #20 active support status</t>
  </si>
  <si>
    <t>PM Filter Monitor Conditions Encountered Counts displays the number of times that the vehicle has been operated in the specified PM filter monitoring conditions denominator).</t>
  </si>
  <si>
    <t>Exhaust Gas Sensor Monitor Completion Counts displays the number of times that all conditions necessary to detect an exhaust gas sensor malfunction have been encountered (numerator)</t>
  </si>
  <si>
    <t>Exhaust Gas Sensor Monitor Conditions Encountered Counts displays the number of times that the vehicle has been operated in the specified exhaust gas sensor monitoring conditions (denominator).</t>
  </si>
  <si>
    <t>Boost Pressure Monitor Completion Condition Counts displays the number of times that all conditions necessary to detect a boost pressure system malfunction have been encountered (numerator).</t>
  </si>
  <si>
    <t>Boost Pressure Monitor Conditions Encountered Counts displays the number of times that the vehicle has been operated in the specified boost pressure system monitoring conditions (denominator).</t>
  </si>
  <si>
    <t>Number of messages to report the ECU's/module's acronym and text name - For ISO 9141-2, ISO 14230-4 and SAE J1850, the message count in the response shall always be five (5). For ISO 15765-4, support for this parameter is not recommended/required for the ECU and the external test equipment. However, no support for INFOTYPE $09 should be reflected in the appropriate bit of INFOTYPE $00. The response message format is not specified.</t>
  </si>
  <si>
    <t>ISO/SAE reserved.</t>
  </si>
  <si>
    <t>TCB_CINP: xxx kPa (xx.x inHg)</t>
  </si>
  <si>
    <t xml:space="preserve">BP_B_CMD shall display turbocharger/supercharger B commanded boost pressure. </t>
  </si>
  <si>
    <t>TCB_TOUTT: xxx °C (xxx °F)</t>
  </si>
  <si>
    <t>1 = EGT Bank 2, Sensor 2 data supported</t>
  </si>
  <si>
    <t>1 = EGT Bank 2, Sensor 3 data supported</t>
  </si>
  <si>
    <t>1 = EGT Bank 2, Sensor 4 data supported</t>
  </si>
  <si>
    <t>Automatic transmission Neutral/Drive status shall indicate whether the transmission is in Park/Neutral (in neutral) or in a forward/reverse gear (in drive).</t>
  </si>
  <si>
    <t>Heavy Duty Euro OBD Stage II without NOx control</t>
  </si>
  <si>
    <t>Heavy Duty Euro OBD Stage II with NOx control</t>
  </si>
  <si>
    <t>Full name of Control Module/ECU</t>
  </si>
  <si>
    <t>Distance traveled since DTCs cleared</t>
  </si>
  <si>
    <t>Engine run time while MIL activated</t>
  </si>
  <si>
    <t>Engine run time since DTCs cleared</t>
  </si>
  <si>
    <t>0%</t>
  </si>
  <si>
    <t>100%</t>
  </si>
  <si>
    <t>0.001526 %/bit</t>
  </si>
  <si>
    <t>O2S11_PCT xxx.xxxxxx %</t>
  </si>
  <si>
    <t>O2S12_PCT xxx.xxxxxx %</t>
  </si>
  <si>
    <t>O2S21_PCT xxx.xxxxxx %</t>
  </si>
  <si>
    <t>O2S22_PCT xxx.xxxxxx %</t>
  </si>
  <si>
    <t>reductant level (e.g., urea tank fill level)</t>
  </si>
  <si>
    <t>alcohol fuel percentage</t>
  </si>
  <si>
    <t>type of
fuel currently being used</t>
  </si>
  <si>
    <t>NOx adsorber regeneration status</t>
  </si>
  <si>
    <t>NOx
adsorber deSOx status</t>
  </si>
  <si>
    <t>hybrid battery pack remaining charge</t>
  </si>
  <si>
    <t>distance traveled while low/empty SCR reductant driver
warning/inducement active</t>
  </si>
  <si>
    <t>Shall be supported on vehicles that utilize a misfire monitor</t>
  </si>
  <si>
    <t>Shall be supported on vehicles that utilize closed loop control of air/fuel ratio or closed loop control of the fuel injection delivery system</t>
  </si>
  <si>
    <t>Shall be supported on vehicles that utilize comprehensive component monitoring</t>
  </si>
  <si>
    <t>Indicates support of spark ignition or compression ignition monitors and data labels within Data Bytes C and D of PID $01.</t>
  </si>
  <si>
    <t>Data A.7</t>
  </si>
  <si>
    <t>0 = not supported,</t>
  </si>
  <si>
    <t>Data A.6</t>
  </si>
  <si>
    <t>1 = supported</t>
  </si>
  <si>
    <t>Data D.0</t>
  </si>
  <si>
    <t>Data D.1</t>
  </si>
  <si>
    <t>---</t>
  </si>
  <si>
    <t>ISO reserved</t>
  </si>
  <si>
    <t>(set to 0)</t>
  </si>
  <si>
    <t>PID</t>
  </si>
  <si>
    <t>MID</t>
  </si>
  <si>
    <t>TID</t>
  </si>
  <si>
    <t>ITID</t>
  </si>
  <si>
    <t>0x00</t>
  </si>
  <si>
    <t>0x20</t>
  </si>
  <si>
    <t>0x40</t>
  </si>
  <si>
    <t>0xC0</t>
  </si>
  <si>
    <t>0xE0</t>
  </si>
  <si>
    <t>Identifiers supported</t>
  </si>
  <si>
    <t>SAE J1979/ISO 15031-5</t>
  </si>
  <si>
    <t>0x01</t>
  </si>
  <si>
    <t>0x02</t>
  </si>
  <si>
    <t>0x21</t>
  </si>
  <si>
    <t>0x22</t>
  </si>
  <si>
    <t>0x41</t>
  </si>
  <si>
    <t>0x42</t>
  </si>
  <si>
    <t>0x60</t>
  </si>
  <si>
    <t>0xC1</t>
  </si>
  <si>
    <t>0xC2</t>
  </si>
  <si>
    <t>0xE1</t>
  </si>
  <si>
    <t>0xE2</t>
  </si>
  <si>
    <t>0xFF</t>
  </si>
  <si>
    <t xml:space="preserve">Identifiers supported </t>
  </si>
  <si>
    <t>Fuel/Air Commanded Equivalence Ratio</t>
  </si>
  <si>
    <t>1/128 ° with 0° at 26880</t>
  </si>
  <si>
    <t>3,276.75 L/h</t>
  </si>
  <si>
    <t>130%</t>
  </si>
  <si>
    <t>-125%</t>
  </si>
  <si>
    <t>4,294,967,295 sec</t>
  </si>
  <si>
    <t>ABS, ABS1, ABS2</t>
  </si>
  <si>
    <t>AFCM, AFC1, AFC2</t>
  </si>
  <si>
    <t>AHCM, AHC1, AHC2</t>
  </si>
  <si>
    <t>BECM, BEC1, BEC2</t>
  </si>
  <si>
    <t>BSCM,BSC1, BSC2</t>
  </si>
  <si>
    <t>CRCM, CRC1, CRC2</t>
  </si>
  <si>
    <t>CTCM, CTC1, CTC2</t>
  </si>
  <si>
    <t>DMCM, DMC1, DMC2</t>
  </si>
  <si>
    <t>ECCI, ECC1, ECC2</t>
  </si>
  <si>
    <t>ECM, ECM1, ECM2</t>
  </si>
  <si>
    <t>FACM. FAC1, FAC2</t>
  </si>
  <si>
    <t>FICM, FIC1, FIC2</t>
  </si>
  <si>
    <t>FPCM, FPC1, FPC2</t>
  </si>
  <si>
    <t>4WDC, 4WD1, 4WD2</t>
  </si>
  <si>
    <t>GPCM, GPC1, GPC2</t>
  </si>
  <si>
    <t>GSM, GSM1, GSM2</t>
  </si>
  <si>
    <t>HPCM, HPC1, HPC2</t>
  </si>
  <si>
    <t>IPC, IPC1, IPC2</t>
  </si>
  <si>
    <t>PCM, PCM1, PCM2</t>
  </si>
  <si>
    <t>RDCM, RDC1, RDC2</t>
  </si>
  <si>
    <t>SGCM, SGC1, SGC2</t>
  </si>
  <si>
    <t>TACM, TAC1, TAC2</t>
  </si>
  <si>
    <t>TCCM, TCC1, TCC2</t>
  </si>
  <si>
    <t>EGR and/or VVT monitoring on spark and compression ignition vehicles complete since DTCs cleared.</t>
  </si>
  <si>
    <t>Completion status of non-continuous monitors since DTCs cleared. 
NOTE: any monitor reported as ‘not supported’ in Data Byte C shall be reported as not applicable (N/A) in Data Byte D</t>
  </si>
  <si>
    <t>NOx Adsorber Regen Status Supported</t>
  </si>
  <si>
    <t>NOx Adsorber Desulfurization Status Supported</t>
  </si>
  <si>
    <t>Reserved (bits shall be reported as '0')</t>
  </si>
  <si>
    <t>1 = NOx adsorber regen data supported</t>
  </si>
  <si>
    <t>1 = NOx adsorber desulfurization data supported</t>
  </si>
  <si>
    <t>1 = Desulfurization in progress; 0 = Desulfurization not in progress</t>
  </si>
  <si>
    <t>Exhaust Gas Sensor Monitor Bank 3 - Sensor 4</t>
  </si>
  <si>
    <t>Exhaust Gas Sensor Monitor Bank 4 - Sensor 1</t>
  </si>
  <si>
    <t>Exhaust Gas Sensor Monitor Bank 4 - Sensor 2</t>
  </si>
  <si>
    <t>Exhaust Gas Sensor Monitor Bank 4 - Sensor 3</t>
  </si>
  <si>
    <t>Exhaust Gas Sensor Monitor Bank 4 - Sensor 4</t>
  </si>
  <si>
    <t>EGR_TIME</t>
  </si>
  <si>
    <t>NOX_DTC_TIME</t>
  </si>
  <si>
    <t>HD EOBD-VI</t>
  </si>
  <si>
    <t>Heavy Duty Euro OBD Stage VI</t>
  </si>
  <si>
    <t>WG_A_ACT shall display wastegate actual position as a percent. WG_A_ACT shall be normalized to the maximum wastegate commanded output control parameter. Wastegate systems use a variety of methods to wastegate position, hence boost pressure. 
 1) If an on/off solenoid is used, WG_A_ACT shall display 0% when the WG is commanded off (allow full boost), 100% when the WG system is commanded on (dump boost).
 2) If a vacuum solenoid is duty cycled, the WG duty cycle from 0 to 100% shall be displayed.
 3) If a linear or stepper motor valve is used, the fully closed position (full boost) shall be displayed as 0%, the fully open position (dump boost) shall be displayed as 100%. Intermediate positions shall be displayed as a percent of the full-open position.
 4) Any other actuation method shall be normalized to display 0% when the WG is commanded off and 100% when the WG is commanded on.</t>
  </si>
  <si>
    <t>WG_B_CMD shall display wastegate commanded position as a percent. WG_B_CMD shall be normalized to the maximum wastegate commanded output control parameter. Wastegate systems use a variety of methods to wastegate position, hence boost pressure. 
 1) If an on/off solenoid is used, WG_B_CMD shall display 0% when the WG is commanded off (allow full boost), 100% when the WG system is commanded on (dump boost).
 2) If a vacuum solenoid is duty cycled, the WG duty cycle from 0 to 100% shall be displayed.
 3) If a linear or stepper motor valve is used, the fully closed position (full boost) shall be displayed as 0%, the fully open position (dump boost) shall be displayed as 100%. Intermediate positions shall be displayed as a percent of the full-open position.
 4) Any other actuation method shall be normalized to display 0% when the WG is commanded off and 100% when the WG is commanded on.</t>
  </si>
  <si>
    <t>1 = O2 Sensor Concentration Bank 2 Sensor 1 supported</t>
  </si>
  <si>
    <t>O2 Sensor Concentration Bank 2 Sensor 1 support status</t>
  </si>
  <si>
    <t>1 = O2 Sensor Concentration Bank 2 Sensor 2 supported</t>
  </si>
  <si>
    <t>O2 Sensor Concentration Bank 2 Sensor 2 support status</t>
  </si>
  <si>
    <t>O2 Sensor Concentration Bank 1 Sensor 1</t>
  </si>
  <si>
    <t>O2 Sensor Concentration Bank 1 Sensor 2</t>
  </si>
  <si>
    <t>O2 Sensor Concentration Bank 2 Sensor 1</t>
  </si>
  <si>
    <t>O2 Sensor Concentration Bank 2 Sensor 2</t>
  </si>
  <si>
    <t>O2 Sensor Lambda Bank 1 Sensor 1</t>
  </si>
  <si>
    <t>O2 Sensor Lambda Bank 1 Sensor 2</t>
  </si>
  <si>
    <t>O2 Sensor Lambda Bank 2 Sensor 1</t>
  </si>
  <si>
    <t>O2 Sensor Lambda Bank 2 Sensor 2</t>
  </si>
  <si>
    <t>0x8C</t>
  </si>
  <si>
    <t>1 = O2 Sensor Lambda Bank 1 Sensor 1 supported</t>
  </si>
  <si>
    <t>1 = O2 Sensor Lambda Bank 1 Sensor 2 supported</t>
  </si>
  <si>
    <t>1 = O2 Sensor Lambda Bank 2 Sensor 1 supported</t>
  </si>
  <si>
    <t>1 = O2 Sensor Lambda Bank 2 Sensor 2 supported</t>
  </si>
  <si>
    <t>O2 Sensor Lambda Bank 1 Sensor 1 support status</t>
  </si>
  <si>
    <t>O2 Sensor Lambda Bank 1 Sensor 2 support status</t>
  </si>
  <si>
    <t>AECD20_TIME2: xxxxxxx hrs, 
xx min</t>
  </si>
  <si>
    <t>AECD20_TIME1: xxxxxxx hrs, 
xx min</t>
  </si>
  <si>
    <t>AECD19_TIME2: xxxxxxx hrs, 
xx min</t>
  </si>
  <si>
    <t>AECD19_TIME1: xxxxxxx hrs, 
xx min</t>
  </si>
  <si>
    <t>AECD18_TIME1: xxxxxxx hrs, 
xx min</t>
  </si>
  <si>
    <t>AECD18_TIME2: xxxxxxx hrs, 
xx min</t>
  </si>
  <si>
    <t>AECD17_TIME1: xxxxxxx hrs, 
xx min</t>
  </si>
  <si>
    <t>AECD17_TIME2: xxxxxxx hrs, 
xx min</t>
  </si>
  <si>
    <t>AECD16_TIME1: xxxxxxx hrs, 
xx min</t>
  </si>
  <si>
    <t>AECD16_TIME2: xxxxxxx hrs, 
xx min</t>
  </si>
  <si>
    <t>Total run time with EI-AECD #16 Timer 1 active</t>
  </si>
  <si>
    <t>Total run time with EI-AECD #16 Timer 2 active</t>
  </si>
  <si>
    <t>Total run time with EI-AECD #17 Timer 1 active</t>
  </si>
  <si>
    <t>Total run time with EI-AECD #17 Timer 2 active</t>
  </si>
  <si>
    <t>Total run time with EI-AECD #18 Timer 1 active</t>
  </si>
  <si>
    <t>Total run time with EI-AECD #18 Timer 2 active</t>
  </si>
  <si>
    <t>Total run time with EI-AECD #19 Timer 1 active</t>
  </si>
  <si>
    <t>Total run time with EI-AECD #19 Timer 2 active</t>
  </si>
  <si>
    <t>Total run time with EI-AECD #20 Timer 1 active</t>
  </si>
  <si>
    <t>Total run time with EI-AECD #20 Timer 2 active</t>
  </si>
  <si>
    <t>Exhaust Gas Sensor Monitor Bank 1 - Sensor 1</t>
  </si>
  <si>
    <t>Exhaust Gas Sensor Monitor Bank 1 - Sensor 2</t>
  </si>
  <si>
    <t>Exhaust Gas Sensor Monitor Bank 1 - Sensor 3</t>
  </si>
  <si>
    <t>Exhaust Gas Sensor Monitor Bank 1 - Sensor 4</t>
  </si>
  <si>
    <t>Exhaust Gas Sensor Monitor Bank 2 - Sensor 1</t>
  </si>
  <si>
    <t>Exhaust Gas Sensor Monitor Bank 2 - Sensor 2</t>
  </si>
  <si>
    <t>Exhaust Gas Sensor Monitor Bank 2 - Sensor 3</t>
  </si>
  <si>
    <t>Exhaust Gas Sensor Monitor Bank 2 - Sensor 4</t>
  </si>
  <si>
    <t>Exhaust Gas Sensor Monitor Bank 3 - Sensor 1</t>
  </si>
  <si>
    <t>Exhaust Gas Sensor Monitor Bank 3 - Sensor 2</t>
  </si>
  <si>
    <t>Exhaust Gas Sensor Monitor Bank 3 - Sensor 3</t>
  </si>
  <si>
    <t>FP shall display fuel pressure when the reading is referenced to manifold vacuum (relative pressure).</t>
  </si>
  <si>
    <t>Distance travelled while inducement system active in 30K block (20 - 30,000 km)</t>
  </si>
  <si>
    <t>SCR_IND_DIST_3N: xxxxx km (xxxxx miles)</t>
  </si>
  <si>
    <t>Distance travelled while inducement system active in 40K block (30 - 40,000 km)</t>
  </si>
  <si>
    <t>SCR_IND_DIST_4N: xxxxx km (xxxxx miles)</t>
  </si>
  <si>
    <t>Conditions for inducement system numerator and denominator counters:
- Initial values for numerators and denominators are zero.
- Accumulate counts in km
- After every km, increment the denominator, SCR_IND_DIST_1D
- If the inducement system is active, increment the numerator, SCR_IND_DIST_1N, if the inducement system is not active, freeze SCR_IND_DIST_1N. Do not reset any bits in the status history
- If the inducement system is active, set the appropriate bit for the SCR_INDUCE_SYSTEM_HISTORY1 (Note: if the reasons change, multiple bits shall be set).
- When SCR_IND_DIST_1D reaches 10,000 km, freeze the values for the numerator and history, and copy each set of data (SCR_IND_DIST_xD and SCR_INDUCE_SYSTEM_HISTORYX) into the next older set of data (SCR_IND_DIST_x+1D and SCR_INDUCE_SYSTEM_HISTORYx+1).
- The denominators for SCR_IND_DIST_2N, SCR_IND_DIST_3N and SCR_IND_DIST_4N would always 10,000 km and do not need to be calculated or displayed. 
- If the data in the oldest block (SCR_IND_DIST_4N and SCR_INDUCE_SYSTEM_HISTORY4) is displaced by new data, it can be discarded.
- Reset SCR_IND_DIST_1D and SCR_INDUCE_SYSTEM_HISTORY1 and begin accumulating mileage and inducement status again for the current 10,000 block register.
- do not reset upon code clearing (Service $04) or battery disconnect
NOTE:  Each number shall be reset to zero only when a non-volatile memory reset occurs (e.g., reprogramming event). Data may not be reset to zero under any other circumstances, including when a scan tool (generic or enhanced) command to clear fault codes or reset KAM is received.</t>
  </si>
  <si>
    <t>SCR Inducement System</t>
  </si>
  <si>
    <t>0x88</t>
  </si>
  <si>
    <t>SCR inducement system actual state</t>
  </si>
  <si>
    <t>SCR_INDUCE_SYSTEM</t>
  </si>
  <si>
    <t>LEVEL_LOW</t>
  </si>
  <si>
    <t>INCORR_REAG</t>
  </si>
  <si>
    <t>CONSUMP_DEVIATION</t>
  </si>
  <si>
    <t>1 = NOx emissions too high</t>
  </si>
  <si>
    <t>NOx_LEVEL</t>
  </si>
  <si>
    <t>reserved (bits shall be reported as '0')</t>
  </si>
  <si>
    <t>ACTIVE</t>
  </si>
  <si>
    <t>Conditions for "SCR inducement system actual state":
- indicate if system is actually activated using bit 7
- indicate reason for actual activation (bit 0 - 3)
- all bits shall indicate 0 when inducement system is not active</t>
  </si>
  <si>
    <t>B (bit)</t>
  </si>
  <si>
    <t>A, bits 4-6</t>
  </si>
  <si>
    <t>B, bits 4-7</t>
  </si>
  <si>
    <t>Empty reagent tank actual state</t>
  </si>
  <si>
    <t>Incorrect reagent actual state</t>
  </si>
  <si>
    <t>Deviation of reagent consumption actual state</t>
  </si>
  <si>
    <t>NOx emission too high actual state</t>
  </si>
  <si>
    <t>AllWhlDrvCtrl</t>
  </si>
  <si>
    <t>AWDC, AWD1, AWD2</t>
  </si>
  <si>
    <t>All Wheel Drive Control Module</t>
  </si>
  <si>
    <t>$8000
-327.68 kPa</t>
  </si>
  <si>
    <t>$7FFF
327.67 kPa</t>
  </si>
  <si>
    <t>$8000
-32768 Pa</t>
  </si>
  <si>
    <t>$7FFF
32767 Pa</t>
  </si>
  <si>
    <t>Heavy Duty Euro OBD Stage I without NOx control</t>
  </si>
  <si>
    <t>Heavy Duty Euro OBD Stage I with NOx control</t>
  </si>
  <si>
    <t>Discriminatory/non-discriminatory display strategy</t>
  </si>
  <si>
    <t>A, bits 
0 and 1</t>
  </si>
  <si>
    <t>A, bits
2, 3, 4, 5</t>
  </si>
  <si>
    <t>1111</t>
  </si>
  <si>
    <t>Fuel system monitoring shall always indicate complete for spark-ignition and compression ignition vehicles that only have fuel system monitors required by regulation to be continuous. For spark-ignition and compression ignition vehicles that have one or more non-continuous fuel system monitors (e.g.. cylinder air-fuel imbalance or injection quantity/timing), fuel system monitoring shall indicate complete only after all non-continuous fuel system evaluation(s) are complete.</t>
  </si>
  <si>
    <t>CAT_RDY: YES, NO or N/A</t>
  </si>
  <si>
    <t>HCCATRDY: YES, NO or N/A</t>
  </si>
  <si>
    <t>HCAT_RDY: YES, NO or N/A</t>
  </si>
  <si>
    <t>NCAT_RDY: YES, NO or N/A</t>
  </si>
  <si>
    <t>EVAP_RDY: YES, NO or N/A</t>
  </si>
  <si>
    <t>AIR_RDY: YES, NO or N/A</t>
  </si>
  <si>
    <t>BP_RDY: YES, NO or N/A</t>
  </si>
  <si>
    <t>O2S_RDY: YES, NO or N/A</t>
  </si>
  <si>
    <t>EGS_RDY: YES, NO or N/A</t>
  </si>
  <si>
    <t>HTR_RDY: YES, NO or N/A</t>
  </si>
  <si>
    <t>PM_RDY: YES, NO or N/A</t>
  </si>
  <si>
    <t>EGR_RDY: YES, NO or N/A</t>
  </si>
  <si>
    <t>0 = Heated catalyst monitor complete (YES), or not applicable (N/A)
1 = Heated catalyst monitor not complete (NO)</t>
  </si>
  <si>
    <t>0 = SAIR monitor complete (YES), or not applicable (N/A)
1 = SAIR monitor not complete (NO)</t>
  </si>
  <si>
    <t>Indicates support of catalyst monitoring on spark ignition vehicles.</t>
  </si>
  <si>
    <t>Indicates support of non-methane hydrocarbon catalyst monitoring on compression ignition vehicles.</t>
  </si>
  <si>
    <t>Indicates support of electrically heated catalyst monitoring on spark ignition vehicles.</t>
  </si>
  <si>
    <t>Indicates support of NOx aftertreatment monitoring on compression ignition vehicles.</t>
  </si>
  <si>
    <t>Indicates support of evaporative system monitoring on spark ignition vehicles.</t>
  </si>
  <si>
    <t>Indicates support of secondary air monitoring on spark ignition vehicles.</t>
  </si>
  <si>
    <t>Indicates support of boost pressure monitoring on compression ignition vehicles.</t>
  </si>
  <si>
    <t>Indicates support of oxygen sensor monitoring on spark ignition vehicles.</t>
  </si>
  <si>
    <t>Indicates support of exhaust gas sensor monitoring on compression ignition vehicles.</t>
  </si>
  <si>
    <t>Indicates support of oxygen sensor heater monitoring on spark ignition vehicles.</t>
  </si>
  <si>
    <t>Indicates support of particulate matter filter monitoring on compression ignition vehicles.</t>
  </si>
  <si>
    <t>Indicates support of EGR and/or Variable Valve Timing monitoring on spark or compression ignition vehicles.</t>
  </si>
  <si>
    <t>Catalyst monitoring on spark ignition vehicles complete since DTCs cleared.</t>
  </si>
  <si>
    <t>NMHC catalyst monitoring on compression ignition vehicles complete since DTCs cleared.</t>
  </si>
  <si>
    <t>Heated catalyst monitoring on spark ignition vehicles complete since DTCs cleared.</t>
  </si>
  <si>
    <t>NOx aftertreatment monitoring on compression ignition vehicles complete since DTCs cleared.</t>
  </si>
  <si>
    <t>Evap monitoring on spark ignition vehicles complete since DTCs cleared.</t>
  </si>
  <si>
    <t>Secondary air monitoring on spark ignition vehicles complete since DTCs cleared.</t>
  </si>
  <si>
    <t>Boost pressure monitoring on compression ignition vehicles complete since DTCs cleared.</t>
  </si>
  <si>
    <t>O2 sensor monitoring on spark ignition vehicles complete since DTCs cleared.</t>
  </si>
  <si>
    <t>Exhaust gas sensor monitoring on compression ignition vehicles complete since DTCs cleared.</t>
  </si>
  <si>
    <t>O2 sensor heater monitoring on spark ignition vehicles complete since DTCs cleared.</t>
  </si>
  <si>
    <t>Particulate filter monitoring on compression ignition vehicles complete since DTCs cleared.</t>
  </si>
  <si>
    <t>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</si>
  <si>
    <t>NOX11 shall display NOx concentration for Bank 1 Sensor 1.</t>
  </si>
  <si>
    <t>NOX12 shall display NOx concentration for Bank 1 Sensor 2.</t>
  </si>
  <si>
    <t>NOX21 shall display NOx concentration for Bank 2 Sensor 1.</t>
  </si>
  <si>
    <t>NOX22 shall display NOx concentration for Bank 2 Sensor 2.</t>
  </si>
  <si>
    <t>MST shall display intake manifold surface temperature. MST may be obtained directly from a sensor, or may be inferred by the control strategy using other sensor inputs.</t>
  </si>
  <si>
    <t>PM11 shall display PM mass concentration for Bank 1 Sensor 1.</t>
  </si>
  <si>
    <t>PM21 shall display PM mass concentration for Bank 2 Sensor 1.</t>
  </si>
  <si>
    <t>MAP_A shall display manifold pressure derived from a Manifold Absolute Pressure sensor, if a sensor is utilized. If a vehicle uses both a MAP and MAF sensor, both the MAP and MAF PIDs shall be supported.</t>
  </si>
  <si>
    <t>MAP_B shall display manifold pressure derived from a Manifold Absolute Pressure sensor, if a sensor is utilized. If a vehicle uses both a MAP and MAF sensor, both the MAP and MAF PIDs shall be supported.</t>
  </si>
  <si>
    <t>PIDs $8C shall be used for linear or wide-ratio oxygen sensors on compression ignition engines that can be stand-alone sensors or part of the NOx sensor  (See PID $83 for NOx PIDs).
The O2S outputs can be Lambda (typically 0 to 4 for a compression ignition engine) and/or O2 concentration (typically 0 to 25%)
NOTE:  Compression ignition vehicles do not use the O2 sensor location PIDs $13 or $1D to define the oxygen sensor location.</t>
  </si>
  <si>
    <t>0 = monitor disabled for rest of this monitoring cycle (NO),
0 = monitor not supported (N/A)
1 = Monitor enabled for this monitoring cycle (yes)</t>
  </si>
  <si>
    <t>MIS_ENA: NO, YES or N/A</t>
  </si>
  <si>
    <t>FUEL_ENA: NO, YES or N/A</t>
  </si>
  <si>
    <t>CCM_ENA: NO, YES or N/A</t>
  </si>
  <si>
    <t>MIS_CMPL: NO, YES or N/A</t>
  </si>
  <si>
    <t>FUELCMPL: NO, YES or N/A</t>
  </si>
  <si>
    <t>CCM_CMPL: NO, YES or N/A</t>
  </si>
  <si>
    <t>CAT_ENA: NO, YES or N/A</t>
  </si>
  <si>
    <t>HCCATENA: NO, YES or N/A</t>
  </si>
  <si>
    <t>HCAT_ENA: NO, YES or N/A</t>
  </si>
  <si>
    <t>NCAT_ENA: NO, YES or N/A</t>
  </si>
  <si>
    <t>EVAP_ENA: NO, YES or N/A</t>
  </si>
  <si>
    <t>AIR_ENA: NO, YES or N/A</t>
  </si>
  <si>
    <t>Hybrid Battery Pack Remaining Charge</t>
  </si>
  <si>
    <t>commanded
throttle motor position (EGR throttle is called Intake Air Flow by SAE J1930)</t>
  </si>
  <si>
    <t>relative throttle position (EGR throttle is called Intake Air Flow by SAE J1930)</t>
  </si>
  <si>
    <t>see manifold absolute pressure or boost pressure</t>
  </si>
  <si>
    <t>NOx NTE control area status - inside control area</t>
  </si>
  <si>
    <t>NOx NTE control area status - outside control area</t>
  </si>
  <si>
    <t>NOx NTE control area status - inside manufacturer-specific NOx NTE carve-out area</t>
  </si>
  <si>
    <t>NOx NTE control area status - deficiency
active area</t>
  </si>
  <si>
    <t>PM NTE control area status - inside control area</t>
  </si>
  <si>
    <t>PM NTE control area status - outside control area</t>
  </si>
  <si>
    <t>PM NTE control area status - inside manufacturer-specific NOx NTE carve-out area</t>
  </si>
  <si>
    <t>PM NTE control area status - deficiency
active area</t>
  </si>
  <si>
    <t>Total idle run time</t>
  </si>
  <si>
    <t>Total engine run time</t>
  </si>
  <si>
    <t>Total run time with PTO active</t>
  </si>
  <si>
    <t>PM sensor output</t>
  </si>
  <si>
    <t>PM filter regeneration status</t>
  </si>
  <si>
    <t>average distance (or
engine run time for engines not utilizing vehicle speed information)
between PM filter regenerations.</t>
  </si>
  <si>
    <t>EGR temperature</t>
  </si>
  <si>
    <t>variable geometry turbo control status (e.g., open loop, closed loop)</t>
  </si>
  <si>
    <t>M - all, so equipped, 2013 MY+</t>
  </si>
  <si>
    <t>AntiLockBrake</t>
  </si>
  <si>
    <t>AltFuelCtrl</t>
  </si>
  <si>
    <t>AuxHeatCtrl</t>
  </si>
  <si>
    <t>B+EnergyCtrl</t>
  </si>
  <si>
    <t>BrakeSystem</t>
  </si>
  <si>
    <t>CruiseControl</t>
  </si>
  <si>
    <t>CoolTempCtrl</t>
  </si>
  <si>
    <t>DriveMotorCtrl</t>
  </si>
  <si>
    <t>EmisCritInfo</t>
  </si>
  <si>
    <t>EngineControl</t>
  </si>
  <si>
    <t>FuelAddCtrl</t>
  </si>
  <si>
    <t>FuelInjCtrl</t>
  </si>
  <si>
    <t>FuelPumpCtrl</t>
  </si>
  <si>
    <t>4WhlDrvClCtrl</t>
  </si>
  <si>
    <t>GlowPlugCtrl</t>
  </si>
  <si>
    <t>GearShiftCtrl</t>
  </si>
  <si>
    <t>HybridPtCtrl</t>
  </si>
  <si>
    <t>InstPanelClust</t>
  </si>
  <si>
    <t>PowertrainCtrl</t>
  </si>
  <si>
    <t>ReductantCtrl</t>
  </si>
  <si>
    <t>Start/GenCtrl</t>
  </si>
  <si>
    <t>ThrotActCtrl</t>
  </si>
  <si>
    <t>TransfCaseCtrl</t>
  </si>
  <si>
    <t>TransmisCtrl</t>
  </si>
  <si>
    <t>Reductant Control Module</t>
  </si>
  <si>
    <t>Average Reagent Consumption</t>
  </si>
  <si>
    <t>Average Demanded Reagent Consumption</t>
  </si>
  <si>
    <t>Reagent Tank Level</t>
  </si>
  <si>
    <t>Support of NOx Reagent System Data</t>
  </si>
  <si>
    <t>Average Reagent Consumption Supported</t>
  </si>
  <si>
    <t>Minutes run by the engine while NOx warning mode is activated supported</t>
  </si>
  <si>
    <t>1 = Average Reagent Consumption Supported</t>
  </si>
  <si>
    <t>1 = Minutes run by the engine while NOx warning mode is activated supported</t>
  </si>
  <si>
    <t>Average Reagent Consumption Support Status</t>
  </si>
  <si>
    <t>Reagent Tank Level Support Status</t>
  </si>
  <si>
    <t>Minutes run by the engine while NOx warning mode is activated support status</t>
  </si>
  <si>
    <t>1 = Reagent Tank Level Supported</t>
  </si>
  <si>
    <t xml:space="preserve">NOx Control System </t>
  </si>
  <si>
    <t>Secondary air commanded on for diagnostics</t>
  </si>
  <si>
    <t>HYB_ETH</t>
  </si>
  <si>
    <t>$16</t>
  </si>
  <si>
    <t>OBD requirements to which vehicle or engine is certified</t>
  </si>
  <si>
    <t xml:space="preserve">BP_B_ACT shall display actual turbocharger/supercharger B boost pressure. BP_B_ACT may be obtained directly from a sensor, or may be inferred by the control strategy using other sensor inputs. </t>
  </si>
  <si>
    <t>BP_A_ACT shall display actual turbocharger/supercharger A boost pressure. BP_A_ACT may be obtained directly from a sensor, or may be inferred by the control strategy using other sensor inputs.</t>
  </si>
  <si>
    <t>A (bit)</t>
  </si>
  <si>
    <t>SCR_INDUCE_SYSTEM:</t>
  </si>
  <si>
    <t>1 = reagent level too low</t>
  </si>
  <si>
    <t>1 = incorrect reagent</t>
  </si>
  <si>
    <t>1 = deviation of reagent consumption</t>
  </si>
  <si>
    <t>1 = inducement system active</t>
  </si>
  <si>
    <t>Data B shall only be included in the response to a PID $06 request if PID $1D (Location of Oxygen Sensors) indicates an oxygen sensor is present in Bank 3 for the vehicle. The external test equipment can determine length of the response message based on the data content of PID $13 or $1D. In no case shall an ECU send an unsupported data byte A if data byte B is supported. See examples in the description of PID $09.</t>
  </si>
  <si>
    <t>Data B shall only be included in the response to a PID $07 request if PID $1D (Location of Oxygen Sensors) indicates an oxygen sensor is present in Bank 3 for the vehicle. The external test equipment can determine length of the response message based on the data content of PID $13 or $1D. In no case shall an ECU send an unsupported data byte A if data byte B is supported. See examples in the description of PID $09.</t>
  </si>
  <si>
    <t>Data B shall only be included in the response to a PID $08 request if PID $1D (Location of Oxygen Sensors) indicates an oxygen sensor is present in Bank 4 for the vehicle. The external test equipment can determine length of the response message based on the data content of PID $13 or $1D. In no case shall an ECU send an unsupported data byte A if data byte B is supported. See examples in the description of PID $09.</t>
  </si>
  <si>
    <t>Data B shall only be included in the response to a PID $09 request if PID $1D (Location of Oxygen Sensors) indicates an oxygen sensor is present in Bank 4 for the vehicle. The external test equipment can determine length of the response message based on the data content of PID $13 or $1D if data byte B is supported.</t>
  </si>
  <si>
    <t>VSS shall display vehicle road speed. Vehicle speed may be derived from a vehicle speed sensor, calculated by the ECU using other speed sensors, or obtained from the vehicle serial data communication bus.</t>
  </si>
  <si>
    <t>IAT shall display intake manifold air temperature. IAT may be obtained directly from a sensor, or may be inferred by the control strategy using other sensor inputs.</t>
  </si>
  <si>
    <t>Conditions for "SCR inducement system actual state":
- indicate if system is currently activated using bit 7
- indicate reason for current activation (bit 0 - 3)
- all bits shall indicate 0 when inducement system is not active</t>
  </si>
  <si>
    <t>SCR_INDUCE_SYSTEM_HIST1:</t>
  </si>
  <si>
    <t>LEVEL_LOW1</t>
  </si>
  <si>
    <t>INCORR_REAG1</t>
  </si>
  <si>
    <t>CONSUMP_DEVIATION1</t>
  </si>
  <si>
    <t>NOx_LEVEL1</t>
  </si>
  <si>
    <t>SCR inducement system state 20K history (10,000 - 20,000 km)</t>
  </si>
  <si>
    <t>SCR_INDUCE_SYSTEM_HIST2:</t>
  </si>
  <si>
    <t>LEVEL_LOW2</t>
  </si>
  <si>
    <t>INCORR_REAG2</t>
  </si>
  <si>
    <t>CONSUMP_DEVIATION2</t>
  </si>
  <si>
    <t>NOx_LEVEL2</t>
  </si>
  <si>
    <t>SCR inducement system state 10K history (0 - 10,000 km)</t>
  </si>
  <si>
    <t>Distance travelled while inducement system active in 20K block (10 - 20,000 km)</t>
  </si>
  <si>
    <t>SCR_IND_DIST_2N: xxxxx km (xxxxx miles)</t>
  </si>
  <si>
    <t>255 kPa or 2040 kPa
(absolute)</t>
  </si>
  <si>
    <t>00 = reserved, not defined
01 = Boost B Control Open Loop (no fault present)
10 = Boost B Control Closed Loop (no fault present)
11 = Boost B Control Fault (fault present, boost data unreliable)</t>
  </si>
  <si>
    <t>F, bits 2 and 3</t>
  </si>
  <si>
    <t>FRP shall display fuel rail pressure at the engine when the reading is referenced to atmosphere (gage pressure). This PID is intended for diesel fuel pressure and gasoline direct injection systems that have a higher pressure range than PIDs $0A and $22.</t>
  </si>
  <si>
    <t>FLI shall indicate nominal fuel tank liquid fill capacity as a percent of maximum. FLI may be obtained directly from a sensor, may be obtained indirectly via the vehicle serial data communication bus, or may be inferred by the control strategy using other sensor inputs. Vehicles that use gaseous fuels shall display the percent of useable fuel capacity. If there are two tanks in a bi-fuel car, one for each fuel type, the Fuel Level Input reported shall be from the tank, which contains the fuel type the engine is running on.</t>
  </si>
  <si>
    <t xml:space="preserve">Barometric pressure BARO is normally obtained from a dedicated BARO sensor, from a MAP sensor at key-on and during certain modes of driving, or inferred from a MAF sensor and other inputs during certain modes of driving. The control module shall report BARO from whatever source it is derived from.
NOTE   Some weather services report local BARO values adjusted to sea level. In these cases, the reported value may not match the displayed value on the external test equipment. 
NOTE   If BARO is inferred while driving and stored in non-volatile RAM or Keep-alive RAM, BARO may not be accurate after a battery disconnect or total memory clear. </t>
  </si>
  <si>
    <t>CATEMP11 shall display catalyst temperature for a bank 1 catalyst or the Bank 1, Sensor 1 catalyst temperature sensor. CATEMP11 may be obtained directly from a sensor or may be inferred by the control strategy using other sensor inputs.</t>
  </si>
  <si>
    <t>CATEMP22 shall display catalyst temperature for an additional bank 2 catalyst or the Bank 2, Sensor 2 catalyst temperature sensor. CATEMP22 may be obtained directly from a sensor or may be inferred by the control strategy using other sensor inputs.</t>
  </si>
  <si>
    <t>CATEMP12 shall display catalyst temperature for an additional bank 1 catalyst or the Bank 1, Sensor 2 catalyst temperature sensor. CATEMP12 may be obtained directly from a sensor or may be inferred by the control strategy using other sensor inputs.</t>
  </si>
  <si>
    <t>CATEMP21 shall display catalyst temperature for a bank 2 catalyst or the Bank 2, Sensor 1 catalyst temperature sensor. CATEMP21 may be obtained directly from a sensor or may be inferred by the control strategy using other sensor inputs.</t>
  </si>
  <si>
    <t>O2 Sensor Concentration Bank 1 Sensor 1 supported</t>
  </si>
  <si>
    <t>O2 Sensor Concentration Bank 1 Sensor 2 supported</t>
  </si>
  <si>
    <t>O2 Sensor (Wide Range)</t>
  </si>
  <si>
    <t>Support of O2 Sensor Data</t>
  </si>
  <si>
    <t>O2 Sensor Concentration Bank 2 Sensor 2 supported</t>
  </si>
  <si>
    <t>O2 Sensor Concentration Bank 2 Sensor 1 supported</t>
  </si>
  <si>
    <t>O2 Sensor Lambda Bank 1 Sensor 1 supported</t>
  </si>
  <si>
    <t>O2 Sensor Lambda Bank 1 Sensor 2 supported</t>
  </si>
  <si>
    <t>O2 Sensor Lambda Bank 2 Sensor 1 supported</t>
  </si>
  <si>
    <t>O2 Sensor Lambda Bank 2 Sensor 2 supported</t>
  </si>
  <si>
    <t>J,K</t>
  </si>
  <si>
    <t>L,M</t>
  </si>
  <si>
    <t>N,O</t>
  </si>
  <si>
    <t>P,Q</t>
  </si>
  <si>
    <t>7.99</t>
  </si>
  <si>
    <t>0.000122 lambda//bit</t>
  </si>
  <si>
    <t>LAMBDA11: x.xxx</t>
  </si>
  <si>
    <t>LAMBDA12: x.xxx</t>
  </si>
  <si>
    <t>LAMBDA21: x.xxx</t>
  </si>
  <si>
    <t>LAMBDA22: x.xxx</t>
  </si>
  <si>
    <t>1 = O2 Sensor Concentration Bank 1 Sensor 1 supported</t>
  </si>
  <si>
    <t>O2 Sensor Concentration Bank 1 Sensor 1 support status</t>
  </si>
  <si>
    <t>1 = O2 Sensor Concentration Bank 1 Sensor 2 supported</t>
  </si>
  <si>
    <t>O2 Sensor Concentration Bank 1 Sensor 2 support status</t>
  </si>
  <si>
    <t>MIL status</t>
  </si>
  <si>
    <t>Readiness Status</t>
  </si>
  <si>
    <t>NMHC Catalyst Monitor Completion Counts displays the number of times that all conditions necessary to detect an NMHC catalyst system malfunction have been encountered (numerator).</t>
  </si>
  <si>
    <t>NMHC Catalyst Monitor Conditions Encountered Counts displays the number of times that the vehicle has been operated in the specified NMHC catalyst monitoring conditions (denominator).</t>
  </si>
  <si>
    <t>NOx Catalyst Monitor Completion Counts displays the number of times that all conditions necessary to detect a NOx catalyst system malfunction have been encountered (numerator).</t>
  </si>
  <si>
    <t>NOx Catalyst Monitor Conditions Encountered Counts displays the number of times that the vehicle has been operated in the specified NOx catalyst monitoring conditions (denominator).</t>
  </si>
  <si>
    <t>NOx Adsorber Monitor Completion Counts displays the number of times that all conditions necessary to detect a NOx adsorber system malfunction have been encountered (numerator).</t>
  </si>
  <si>
    <t>NOx Adsorber Monitor Conditions Encountered Counts displays the number of times that the vehicle has been operated in the specified NOx adsorber monitoring conditions denominator).</t>
  </si>
  <si>
    <t>215 °C or 
980 °C</t>
  </si>
  <si>
    <t>1 °C or 4 °C with -40 °C offset scaling</t>
  </si>
  <si>
    <t>Commanded TAC displayed as a percent. TAC_A_CMD shall be normalized to the maximum TAC commanded output control parameter. TAC systems use a variety of methods to control the amount of throttle opening. 
 1) If a linear or stepper motor is used, the fully closed throttle position shall be displayed as 0%, the fully open throttle position shall be displayed as 100%. Intermediate positions shall be displayed as a percent of the full-open throttle position. For example, a stepper-motor TAC that moves the throttle from 0 to 128 counts shall display 0% at 0 counts, 100% at 128 counts and 50% at 64 counts.
 2) Any other actuation method shall be normalized to display 0% when the throttle is commanded closed and 100% when the throttle is commanded open.</t>
  </si>
  <si>
    <t>Relative or "learned" throttle position shall be displayed as a normalized value, scaled from 0 to 100%. TP_A_REL should display a value of 0% at the "learned closed-throttle position. For example, if a 0 to 5.0 volt sensor is used (uses a 5.0 volt reference voltage), and the closed throttle position is at 1.0 volts, TP_A_REL shall display (1.0 – 1.0 / 5.0) = 0% at closed throttle and 30% at 2.5 volts. Because of the closed-throttle offset, wide open throttle will usually indicate substantially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See PID $11 for a definition of Absolute Throttle Position.</t>
  </si>
  <si>
    <t>Commanded TAC displayed as a percent. TAC_B_CMD shall be normalized to the maximum TAC commanded output control parameter. TAC systems use a variety of methods to control the amount of throttle opening. 
 1) If a linear or stepper motor is used, the fully closed throttle position shall be displayed as 0%, the fully open throttle position shall be displayed as 100%. Intermediate positions shall be displayed as a percent of the full-open throttle position. For example, a stepper-motor TAC that moves the throttle from 0 to 128 counts shall display 0% at 0 counts, 100% at 128 counts and 50% at 64 counts.
 2) Any other actuation method shall be normalized to display 0% when the throttle is commanded closed and 100% when the throttle is commanded open.</t>
  </si>
  <si>
    <t>SAE J1979/
ISO 15031-5
PID</t>
  </si>
  <si>
    <t>SAE J1979 / ISO 15031-5 Description</t>
  </si>
  <si>
    <t>SAE J1979/
ISO 15031-5 ITID
(InfoType ID)</t>
  </si>
  <si>
    <t>0xF601</t>
  </si>
  <si>
    <t>0xF602</t>
  </si>
  <si>
    <t>0xF620</t>
  </si>
  <si>
    <t>0xFB20</t>
  </si>
  <si>
    <t>0xF820</t>
  </si>
  <si>
    <t>0xF600</t>
  </si>
  <si>
    <t>0xFB00</t>
  </si>
  <si>
    <t>0xF800</t>
  </si>
  <si>
    <t>0xF621</t>
  </si>
  <si>
    <t>0xF821</t>
  </si>
  <si>
    <t>0xF622</t>
  </si>
  <si>
    <t>0xFB22</t>
  </si>
  <si>
    <t>0xF822</t>
  </si>
  <si>
    <t>0xF640</t>
  </si>
  <si>
    <t>0xFB40</t>
  </si>
  <si>
    <t>0xF840</t>
  </si>
  <si>
    <t>0xF641</t>
  </si>
  <si>
    <t>0xFB41</t>
  </si>
  <si>
    <t>0xF841</t>
  </si>
  <si>
    <t>0xF642</t>
  </si>
  <si>
    <t>0xFB42</t>
  </si>
  <si>
    <t>0xF842</t>
  </si>
  <si>
    <t>0xF660</t>
  </si>
  <si>
    <t>0xFB60</t>
  </si>
  <si>
    <t>0xF860</t>
  </si>
  <si>
    <t>0xF4C0</t>
  </si>
  <si>
    <t>0xF6C0</t>
  </si>
  <si>
    <t>0xFBC0</t>
  </si>
  <si>
    <t>0xF8C0</t>
  </si>
  <si>
    <t>0xF4C1</t>
  </si>
  <si>
    <t>0xF6C1</t>
  </si>
  <si>
    <t>0xFBC1</t>
  </si>
  <si>
    <t>0xF8C1</t>
  </si>
  <si>
    <t>0xF4C2</t>
  </si>
  <si>
    <t>0xF6C2</t>
  </si>
  <si>
    <t>0xFBC2</t>
  </si>
  <si>
    <t>0xF8C2</t>
  </si>
  <si>
    <t>0xF4E0</t>
  </si>
  <si>
    <t>0xF6E0</t>
  </si>
  <si>
    <t>0xFBE0</t>
  </si>
  <si>
    <t>0xF8E0</t>
  </si>
  <si>
    <t>0xF4E1</t>
  </si>
  <si>
    <t>0xF6E1</t>
  </si>
  <si>
    <t>0xFBE1</t>
  </si>
  <si>
    <t>0xF8E1</t>
  </si>
  <si>
    <t>0xF4E2</t>
  </si>
  <si>
    <t>0xF6E2</t>
  </si>
  <si>
    <t>0xFBE2</t>
  </si>
  <si>
    <t>0xF8E2</t>
  </si>
  <si>
    <t>0xFBFF</t>
  </si>
  <si>
    <t>0xF8FF</t>
  </si>
  <si>
    <t>0xF500</t>
  </si>
  <si>
    <t>0xF700</t>
  </si>
  <si>
    <t>0xF501</t>
  </si>
  <si>
    <t>0xF701</t>
  </si>
  <si>
    <t>0xF502</t>
  </si>
  <si>
    <t>0xF702</t>
  </si>
  <si>
    <t>0xF520</t>
  </si>
  <si>
    <t>0xF720</t>
  </si>
  <si>
    <t>0xF5E0</t>
  </si>
  <si>
    <t>0xF7E0</t>
  </si>
  <si>
    <t>0xF5E1</t>
  </si>
  <si>
    <t>0xF7E1</t>
  </si>
  <si>
    <t>0xF5E2</t>
  </si>
  <si>
    <t>0xF7E2</t>
  </si>
  <si>
    <t>0xF5FF</t>
  </si>
  <si>
    <t>0xF7FF</t>
  </si>
  <si>
    <t>0xF603</t>
  </si>
  <si>
    <t>0xF604</t>
  </si>
  <si>
    <t>0xF605</t>
  </si>
  <si>
    <t>0xF606</t>
  </si>
  <si>
    <t>0xF607</t>
  </si>
  <si>
    <t>0xF608</t>
  </si>
  <si>
    <t>0xF609</t>
  </si>
  <si>
    <t>0xF60A</t>
  </si>
  <si>
    <t>0xF60B</t>
  </si>
  <si>
    <t>0xF60C</t>
  </si>
  <si>
    <t>0xF60D</t>
  </si>
  <si>
    <t>0xF60E</t>
  </si>
  <si>
    <t>0xF60F</t>
  </si>
  <si>
    <t>0xF610</t>
  </si>
  <si>
    <t>0xF623</t>
  </si>
  <si>
    <t>0xF624</t>
  </si>
  <si>
    <t>0xF625 - 0xF630</t>
  </si>
  <si>
    <t>0xF631</t>
  </si>
  <si>
    <t>0xF632</t>
  </si>
  <si>
    <t>0xF633</t>
  </si>
  <si>
    <t>0xF634</t>
  </si>
  <si>
    <t>0xF635</t>
  </si>
  <si>
    <t>0xF636</t>
  </si>
  <si>
    <t>0xF637</t>
  </si>
  <si>
    <t>0xF638</t>
  </si>
  <si>
    <t>0xF639</t>
  </si>
  <si>
    <t>0xF63A</t>
  </si>
  <si>
    <t>0xF63B</t>
  </si>
  <si>
    <t>0xF63C</t>
  </si>
  <si>
    <t>0xF63D</t>
  </si>
  <si>
    <t>0xF643</t>
  </si>
  <si>
    <t>0xF644</t>
  </si>
  <si>
    <t>0xF645</t>
  </si>
  <si>
    <t>0xF646</t>
  </si>
  <si>
    <t>0xF647</t>
  </si>
  <si>
    <t>0xF648</t>
  </si>
  <si>
    <t>0xF649</t>
  </si>
  <si>
    <t>0xF64A</t>
  </si>
  <si>
    <t>0xF64B</t>
  </si>
  <si>
    <t>0xF64C</t>
  </si>
  <si>
    <t>0xF64D</t>
  </si>
  <si>
    <t>0xF64E</t>
  </si>
  <si>
    <t>0xF64F</t>
  </si>
  <si>
    <t>0xF650</t>
  </si>
  <si>
    <t>0xF661</t>
  </si>
  <si>
    <t>0xF662</t>
  </si>
  <si>
    <t>0xF663</t>
  </si>
  <si>
    <t>0xF664</t>
  </si>
  <si>
    <t>0xF665 - 0xF670</t>
  </si>
  <si>
    <t>0xF671</t>
  </si>
  <si>
    <t>0xF672</t>
  </si>
  <si>
    <t>0xF673</t>
  </si>
  <si>
    <t>0xF674</t>
  </si>
  <si>
    <t>0xF675 - 0xF67F</t>
  </si>
  <si>
    <t>0xF680</t>
  </si>
  <si>
    <t>0xF681</t>
  </si>
  <si>
    <t>0xF682</t>
  </si>
  <si>
    <t>0xF683</t>
  </si>
  <si>
    <t>0xF684</t>
  </si>
  <si>
    <t>0xF685</t>
  </si>
  <si>
    <t>0xF686</t>
  </si>
  <si>
    <t>0xF687 - 0xF68F</t>
  </si>
  <si>
    <t>0xF690</t>
  </si>
  <si>
    <t>0xF691</t>
  </si>
  <si>
    <t>0xF692 - 0xF697</t>
  </si>
  <si>
    <t>0xF698</t>
  </si>
  <si>
    <t>0xF699</t>
  </si>
  <si>
    <t>0xF69A - 0xF69F</t>
  </si>
  <si>
    <t>0xF6A0</t>
  </si>
  <si>
    <t>0xF6A1</t>
  </si>
  <si>
    <t>0xF6A2</t>
  </si>
  <si>
    <t>0xF6A3</t>
  </si>
  <si>
    <t>0xF6A4</t>
  </si>
  <si>
    <t>0xF6A5</t>
  </si>
  <si>
    <t>0xF6A6</t>
  </si>
  <si>
    <t>0xF6A7</t>
  </si>
  <si>
    <t>0xF6A8</t>
  </si>
  <si>
    <t>0xF6A9</t>
  </si>
  <si>
    <t>0xF6AA</t>
  </si>
  <si>
    <t>0xF6AB</t>
  </si>
  <si>
    <t>0xF6AC</t>
  </si>
  <si>
    <t>0xF6AD</t>
  </si>
  <si>
    <t>0xF6AE</t>
  </si>
  <si>
    <t>0xF6AF</t>
  </si>
  <si>
    <t>0xF6B0</t>
  </si>
  <si>
    <t>0xF6B1</t>
  </si>
  <si>
    <t>0xF6B2</t>
  </si>
  <si>
    <t>0xF6B3</t>
  </si>
  <si>
    <t>0xF6B4 - 0xF6BF</t>
  </si>
  <si>
    <t>0xF6C1 - 0xF6DF</t>
  </si>
  <si>
    <t>0xF6E1 - 0xF6FF</t>
  </si>
  <si>
    <t>SAE J1979/ISO 15031-5
OBDMID</t>
  </si>
  <si>
    <t>NOx warning and inducement systems supported</t>
  </si>
  <si>
    <t>NOx warning system activation status supported</t>
  </si>
  <si>
    <t>Reagent quality counter supported</t>
  </si>
  <si>
    <t>Reagent consumption counter supported</t>
  </si>
  <si>
    <t>Absence of reagent dosing counter supported</t>
  </si>
  <si>
    <t>EGR valve counter supported</t>
  </si>
  <si>
    <t>Malfunction of NOx control monitoring system counter supported</t>
  </si>
  <si>
    <t>1 = NOx warning system activation status supported</t>
  </si>
  <si>
    <t>1 = Reagent quality counter supported</t>
  </si>
  <si>
    <t>1 = Reagent consumption counter supported</t>
  </si>
  <si>
    <t>1 = Absence of reagent dosing counter supported</t>
  </si>
  <si>
    <t>1 = EGR valve counter supported</t>
  </si>
  <si>
    <t>1 = Malfunction of NOx control monitoring system counter supported</t>
  </si>
  <si>
    <t>Level two inducement current status (e.g. severe inducement using torque reduction). Status can be inactive (normal operation), enabled (i.e. triggered for activation but not yet active) or active.</t>
  </si>
  <si>
    <t>B, bits 7</t>
  </si>
  <si>
    <t>The reagent quality counter shall count the number of engine operating hours with an incorrect reagent.
Refer to the appropriate OBD or emission legislation for direction on incrementing, decrementing or clearing the counter, including values to be utilized after a scan tool clear.
Note that the defined range of the counter greatly exceeds the range need to meet the legislated requirements. A value of 65534 hours may be reported when the counter is at its maximum legislated range. A value of 65535 hours shall be reported if the counter is not supported.</t>
  </si>
  <si>
    <t>The reagent consumption counter shall count the number of engine operating hours which occur with an incorrect reagent consumption
Refer to the appropriate OBD or emission legislation for direction on incrementing, decrementing or clearing the counter, including values to be utilized after a scan tool clear.
Note that the defined range of the counter greatly exceeds the range need to meet the legislated requirements. A value of 65534 hours may be reported when the counter is at its maximum legislated range. A value of 65535 hours shall be reported if the counter is not supported.</t>
  </si>
  <si>
    <t>The dosing activity counter shall count the number of engine operating hours which occur with an interruption of the reagent dosing activity
Refer to the appropriate OBD or emission legislation for direction on incrementing, decrementing or clearing the counter, including values to be utilized after a scan tool clear.
Note that the defined range of the counter greatly exceeds the range need to meet the legislated requirements. A value of 65534 hours may be reported when the counter is at its maximum legislated range. A value of 65535 hours shall be reported if the counter is not supported.</t>
  </si>
  <si>
    <t>The EGR valve counter shall count the number of engine operating hours when the DTC associated with an impeded EGR valve is confirmed and active.
Refer to the appropriate OBD or emission legislation for direction on incrementing, decrementing or clearing the counter, including values to be utilized after a scan tool clear.
Note that the defined range of the counter greatly exceeds the range need to meet the legislated requirements. A value of 65534 hours may be reported when the counter is at its maximum legislated range. A value of 65535 hours shall be reported if the counter is not supported.</t>
  </si>
  <si>
    <t>The monitoring system counter shall count the number of engine operating hours when a DTC associated with a malfunction of the NOx control or monitoring system is confirmed and active.
Refer to the appropriate OBD or emission legislation for direction on incrementing, decrementing or clearing the counter, including values to be utilized after a scan tool clear.
Note that the defined range of the counter greatly exceeds the range need to meet the legislated requirements. A value of 65534 hours may be reported when the counter is at its maximum legislated range. A value of 65535 hours shall be reported if the counter is not supported.</t>
  </si>
  <si>
    <t>EGR valve counter</t>
  </si>
  <si>
    <t>Manual transmission Neutral/Gear status shall indicate whether the transmission is in neutral (clutch depressed and/or trans in neutral gear) or in gear.</t>
  </si>
  <si>
    <t>Scaling/bit: Number of data bytes = 4:</t>
  </si>
  <si>
    <t>Data A - D: bit encoding</t>
  </si>
  <si>
    <t>LPID</t>
  </si>
  <si>
    <t>LMID</t>
  </si>
  <si>
    <t>LTID/LRID</t>
  </si>
  <si>
    <t>LITID</t>
  </si>
  <si>
    <t>Data A-D</t>
  </si>
  <si>
    <t>Bit state</t>
  </si>
  <si>
    <t>Relative or "learned" throttle position shall be displayed as a normalized value, scaled from 0 to 100%. TP_B_REL should display a value of 0% at the "learned closed-throttle position. For example, if a 0 to 5.0 volt sensor is used (uses a 5.0 volt reference voltage), and the closed throttle position is at 1.0 volts, TP_B_REL shall display (1.0 – 1.0 / 5.0) = 0% at closed throttle and 30% at 2.5 volts. Because of the closed-throttle offset, wide open throttle will usually indicate substantially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See PID $11 for a definition of Absolute Throttle Position.</t>
  </si>
  <si>
    <t>Turbocharger Compressor Inlet Pressure Sensor A Wide Range supported</t>
  </si>
  <si>
    <t>1 kPa per bit or 8 kPa per bit</t>
  </si>
  <si>
    <t>VGT_A_CMD shall display variable geometry turbocharger commanded vane position as a percent. VGT_A_CMD shall be normalized to the maximum VGT commanded output control parameter. VGT systems use a variety of methods to control vane position, hence boost pressure. 
 1) If a linear or stepper motor is used, the fully bypassed vane position shall be displayed as 0%, the fully utilized vane position shall be displayed as 100%. Intermediate positions shall be displayed as a percent of the fully utilized vane position. For example, a stepper-motor VGT that moves the throttle from 0 to 128 counts shall display 0% at 0 counts, 100% at 128 counts and 50% at 64 counts.
 2) Any other actuation method shall be normalized to display 0% when the vanes are fully bypassed and 100% when the vanes are fully utilized.</t>
  </si>
  <si>
    <t>Exhaust Gas Sensor Heater Monitor Bank 1 - Sensor 1</t>
  </si>
  <si>
    <t>Exhaust Gas Sensor Heater Monitor Bank 1 - Sensor 2</t>
  </si>
  <si>
    <t>Exhaust Gas Sensor Heater Monitor Bank 1 - Sensor 3</t>
  </si>
  <si>
    <t>Exhaust Gas Sensor Heater Monitor Bank 1 - Sensor 4</t>
  </si>
  <si>
    <t>Exhaust Gas Sensor Heater Monitor Bank 2 - Sensor 1</t>
  </si>
  <si>
    <t>Exhaust Gas Sensor Heater Monitor Bank 2 - Sensor 2</t>
  </si>
  <si>
    <t>Exhaust Gas Sensor Heater Monitor Bank 2 - Sensor 3</t>
  </si>
  <si>
    <t>NOx Sensor Concentration Bank 1 Sensor 2 supported</t>
  </si>
  <si>
    <t>NOx Sensor Concentration Bank 2 Sensor 2 supported</t>
  </si>
  <si>
    <t>V,W,X,Y</t>
  </si>
  <si>
    <t>Z,A1,B1,C1</t>
  </si>
  <si>
    <t>D1,E,1F,1G</t>
  </si>
  <si>
    <t>H1,I1,J1,K1</t>
  </si>
  <si>
    <t>L1, M1, N1, O1</t>
  </si>
  <si>
    <t>AECD1_TIME1: xxxxxxx hrs, 
xx min</t>
  </si>
  <si>
    <t>AECD1_TIME2: xxxxxxx hrs, 
xx min</t>
  </si>
  <si>
    <t>AECD2_TIME1: xxxxxxx hrs, 
xx min</t>
  </si>
  <si>
    <t>AECD2_TIME2: xxxxxxx hrs, 
xx min</t>
  </si>
  <si>
    <t>AECD3_TIME1: xxxxxxx hrs, 
xx min</t>
  </si>
  <si>
    <t>AECD3_TIME2: xxxxxxx hrs, 
xx min</t>
  </si>
  <si>
    <t>AECD4_TIME1: xxxxxxx hrs, 
xx min</t>
  </si>
  <si>
    <t>AECD4_TIME2: xxxxxxx hrs, 
xx min</t>
  </si>
  <si>
    <t>AECD5_TIME1: xxxxxxx hrs, 
xx min</t>
  </si>
  <si>
    <t>AECD5_TIME2: xxxxxxx hrs, 
xx min</t>
  </si>
  <si>
    <t>Engine Run Time for AECD #1 - #5</t>
  </si>
  <si>
    <t>Accelerator Pedal Position D, (not “relative” or “learned” pedal position) shall be displayed as a normalized value, scaled from 0 to 100%. For example, if a 0 to 5.0 volt sensor is used (uses a 5.0 volt reference voltage), and the closed pedal is 1.0 volt, APP_D shall display (1.0 / 5.0) = 20% at closed pedal and 50% at 2.5 volts. Pedal position at idle will usually indicate greater than 0%, and pedal position at wide open pedal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The designation "D" shall match the diagnostic trouble code defined in SAE J2012 and/or SAE J2012 DA. If additional DTCs are defined those should match this PID designation. Pedal sensor designations are: D, E and F.</t>
  </si>
  <si>
    <t>Accelerator Pedal Position E, (not “relative” or “learned” pedal position) shall be displayed as a normalized value, scaled from 0 to 100%. For example, if a 0 to 5.0 volt sensor is used (uses a 5.0 volt reference voltage), and the closed pedal is 1.0 volt, APP_E shall display (1.0 / 5.0) = 20% at closed pedal and 50% at 2.5 volts. Pedal position at idle will usually indicate greater than 0%, and pedal position at wide open pedal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The designation "E" shall match the diagnostic trouble code defined in SAE J2012 and/or SAE J2012 DA. If additional DTCs are defined those should match this PID designation. Pedal sensor designations are: D, E and F.</t>
  </si>
  <si>
    <t>Accelerator Pedal Position F, (not “relative” or “learned” pedal position) shall be displayed as a normalized value, scaled from 0 to 100%. For example, if a 0 to 5.0 volt sensor is used (uses a 5.0 volt reference voltage), and the closed pedal is 1.0 volt, APP_F shall display (1.0 / 5.0) = 20% at closed pedal and 50% at 2.5 volts. Pedal position at idle will usually indicate greater than 0%, and pedal position at wide open pedal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The designation "F" shall match the diagnostic trouble code defined in SAE J2012 and/or SAE J2012 DA. If additional DTCs are defined those should match this PID designation. Pedal sensor designations are: D, E and F.</t>
  </si>
  <si>
    <t>Commanded TAC displayed as a percent. TAC_PCT shall be normalized to the maximum TAC commanded output control parameter. TAC systems use a variety of methods to control the amount of throttle opening. 
 1) If a linear or stepper motor is used, the fully closed throttle position shall be displayed as 0%, the fully open throttle position shall be displayed as 100%. Intermediate positions shall be displayed as a percent of the full-open throttle position. For example, a stepper-motor TAC that moves the throttle from 0 to 128 counts shall display 0% at 0 counts, 100% at 128 counts and 50% at 64 counts.
 2) Any other actuation method shall be normalized to display 0% when the throttle is commanded closed and 100% when the throttle is commanded open.</t>
  </si>
  <si>
    <t>Relative or "learned" pedal position shall be displayed as a normalized value, scaled from 0 to 100%. APP_R should display a value of 0% at the "learned" closed-pedal position. For example, if a 0 to 5.0 volt sensor is used (uses a 5.0 volt reference voltage), and the closed pedal position is at 1.0 volts, APP_R shall display (1.0 – 1.0 / 5.0) = 0.0 % at closed pedal and 30.0 % at 2.5 volts. Because of the closed-pedal offset, wide open pedal will usually indicate substantially less than 100.0 %. In many cases, APP_R will be the average of multiple pedal sensor values.
For systems where the output is proportional to the input voltage, this value is the percent of maximum input reference voltage. For systems where the output is inversely proportional to the input voltage, this value is 100.0 % minus the percent of maximum input reference voltage. See PID $49 for a definition of Absolute Pedal Position.</t>
  </si>
  <si>
    <t>Actual EGR displayed as a percent. EGR_B_ACT shall be normalized to the maximum EGR output. EGR systems use a variety of methods to control the amount of EGR delivered to the engine. 
 1) If an on/off solenoid is used, EGR_B_ACT shall display 0% when the EGR is commanded off, 100% when the EGR system is commanded on.
 2) If a vacuum solenoid is duty cycled, the EGR duty cycle from 0 to 100% shall be displayed.
 3) If a linear or stepper motor valve is used, the fully closed position shall be displayed as 0%, the fully open position shall be displayed as 100%. Intermediate positions shall be displayed as a percent of the full-open position. For example, a stepper-motor EGR valve that moves from 0 to 128 counts shall display 0% at 0 counts, 100% at 128 counts and 50% at 64 counts.
 4) Any other actuation method shall be normalized to display 0% when no EGR is commanded and 100% at the maximum commanded EGR position.</t>
  </si>
  <si>
    <t>WG_A_CMD shall display wastegate commanded position as a percent. WG_A_CMD shall be normalized to the maximum wastegate commanded output control parameter. Wastegate systems use a variety of methods to wastegate position, hence boost pressure. 
 1) If an on/off solenoid is used, WG_A_CMD shall display 0% when the WG is commanded off (allow full boost), 100% when the WG system is commanded on (dump boost).
 2) If a vacuum solenoid is duty cycled, the WG duty cycle from 0 to 100% shall be displayed.
 3) If a linear or stepper motor valve is used, the fully closed position (full boost) shall be displayed as 0%, the fully open position (dump boost) shall be displayed as 100%. Intermediate positions shall be displayed as a percent of the full-open position.
 4) Any other actuation method shall be normalized to display 0% when the WG is commanded off and 100% when the WG is commanded on.</t>
  </si>
  <si>
    <t>MI_MODE_ECU</t>
  </si>
  <si>
    <t>MI_MODE_VOBD</t>
  </si>
  <si>
    <t>MI_DISP_VOBD</t>
  </si>
  <si>
    <t>VOBD_RDY: YES, NO</t>
  </si>
  <si>
    <t>0xF493</t>
  </si>
  <si>
    <t>0x93</t>
  </si>
  <si>
    <t>0x94</t>
  </si>
  <si>
    <t>0xF494</t>
  </si>
  <si>
    <t>NOX_WARN_ACT: YES or NO</t>
  </si>
  <si>
    <t>Reagent Quality Counter</t>
  </si>
  <si>
    <t>REAG_QUAL_TIME</t>
  </si>
  <si>
    <t>REAG_CON_TIME</t>
  </si>
  <si>
    <t>VGT_A_ACT shall display variable geometry turbocharger actual vane position as a percent. VGT_A_ACT shall be normalized to the maximum VGT commanded output parameter. Vane position shall be normalized to display 0% when the vanes are fully bypassed and 100% when the vanes are fully utilized.</t>
  </si>
  <si>
    <t>VGT_B_CMD shall display variable geometry turbocharger commanded vane position as a percent. VGT_B_CMD shall be normalized to the maximum VGT commanded output control parameter. VGT systems use a variety of methods to control vane position, hence boost pressure. 
 1) If a linear or stepper motor is used, the fully bypassed vane position shall be displayed as 0%, the fully utilized vane position shall be displayed as 100%. Intermediate positions shall be displayed as a percent of the fully utilized vane position. For example, a stepper-motor VGT that moves the throttle from 0 to 128 counts shall display 0% at 0 counts, 100% at 128 counts and 50% at 64 counts.
 2) Any other actuation method shall be normalized to display 0% when the vanes are fully bypassed and 100% when the vanes are fully utilized.</t>
  </si>
  <si>
    <t>VGT_B_ACT shall display variable geometry turbocharger actual vane position as a percent. VGT_B_ACT shall be normalized to the maximum VGT commanded output parameter. Vane position shall be normalized to display 0% when the vanes are fully bypassed and 100% when the vanes are fully utilized.</t>
  </si>
  <si>
    <t>PIDs $14 - $1B shall be used for a conventional, 0 to 1 Volt oxygen sensor. Any sensor with a different full scale value shall be normalized to provide nominal full scale at $C8 (200 decimal). Wide-range/linear oxygen sensors shall use PIDs $24 to $2B or PIDs $34 to $3B.</t>
  </si>
  <si>
    <t>Heavy Duty Vehicles (Euro VI)</t>
  </si>
  <si>
    <t>EURO VI</t>
  </si>
  <si>
    <t>Heavy Duty Vehicles (EURO VI)</t>
  </si>
  <si>
    <t>12 - FF</t>
  </si>
  <si>
    <t>Euro VI</t>
  </si>
  <si>
    <t>B, bit 1,2</t>
  </si>
  <si>
    <t>B, bit 3,4</t>
  </si>
  <si>
    <t>Relative or "learned" throttle position shall be displayed as a normalized value, scaled from 0 to 100%. TP_R should display a value of 0% at the "learned closed-throttle position. For example, if a 0 to 5.0 volt sensor is used (uses a 5.0 volt reference voltage), and the closed throttle position is at 1.0 volts, TP shall display (1.0 – 1.0 / 5.0) = 0% at closed throttle and 30% at 2.5 volts. Because of the closed-throttle offset, wide open throttle will usually indicate substantially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See PID $11 for a definition of Absolute Throttle Position.</t>
  </si>
  <si>
    <t>Wide Ratio O2 Lambda value and Voltage, Bank 1, Sensor 2</t>
  </si>
  <si>
    <t>Wide Ratio O2 Lambda value and Voltage, Bank 1, Sensor 3</t>
  </si>
  <si>
    <t>Wide Ratio O2 Lambda value and Voltage, Bank 1, Sensor 4</t>
  </si>
  <si>
    <t>Wide Ratio O2 Lambda value and Voltage, Bank 2, Sensor 1</t>
  </si>
  <si>
    <t>Wide Ratio O2 Lambda value and Voltage, Bank 2, Sensor 2</t>
  </si>
  <si>
    <t>Wide Ratio O2 Lambda value and Voltage, Bank 2, Sensor 3</t>
  </si>
  <si>
    <t>Wide Ratio O2 Lambda value and Voltage, Bank 2, Sensor 4</t>
  </si>
  <si>
    <t>Wide Ratio O2 Lambda value and Current, Bank 1, Sensor 1</t>
  </si>
  <si>
    <t>Wide Ratio O2 Lambda value and Current, Bank 1, Sensor 2</t>
  </si>
  <si>
    <t>Wide Ratio O2 Lambda value and Current, Bank 1, Sensor 3</t>
  </si>
  <si>
    <t>Wide Ratio O2 Lambda value and Current, Bank 2, Sensor 1</t>
  </si>
  <si>
    <t>Wide Ratio O2 Lambda value and Current, Bank 2, Sensor 2</t>
  </si>
  <si>
    <t>Wide Ratio O2 Lambda value and Current, Bank 2, Sensor 3</t>
  </si>
  <si>
    <t>Wide Ratio O2 Lambda value and Current, Bank 2, Sensor 4</t>
  </si>
  <si>
    <t>Wide Ratio O2 Lambda value and Current, Bank 1, Sensor 4</t>
  </si>
  <si>
    <t>WG_B_ACT shall display wastegate actual position as a percent. WG_B_ACT shall be normalized to the maximum wastegate commanded output control parameter. Wastegate systems use a variety of methods to wastegate position, hence boost pressure. 
 1) If an on/off solenoid is used, WG_B_ACT shall display 0% when the WG is commanded off (allow full boost), 100% when the WG system is commanded on (dump boost).
 2) If a vacuum solenoid is duty cycled, the WG duty cycle from 0 to 100% shall be displayed.
 3) If a linear or stepper motor valve is used, the fully closed position (full boost) shall be displayed as 0%, the fully open position (dump boost) shall be displayed as 100%. Intermediate positions shall be displayed as a percent of the full-open position.
 4) Any other actuation method shall be normalized to display 0% when the WG is commanded off and 100% when the WG is commanded on.</t>
  </si>
  <si>
    <t>Absolute throttle position (not “relative” or “learned” throttle position) shall be displayed as a normalized value, scaled from 0 to 100%. For example, if a 0 to 5.0 volt sensor is used (uses a 5.0 volt reference voltage), and the closed throttle position is at 1.0 volts, TP shall display (1.0 / 5.0) = 20% at closed throttle and 50% at 2.5 volts. Throttle position at idle will usually indicate greater than 0%, and throttle position at wide open throttle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A single throttle plate could have up to three throttle position sensors, A, B and C. A dual throttle plate system could have up to four throttle position sensors, A, B, C and G.
NOTE   See PID $45 for a definition of Relative Throttle Position.</t>
  </si>
  <si>
    <t>Commanded EGR displayed as a percent. EGR_PCT shall be normalized to the maximum EGR commanded output control parameter. EGR systems use a variety of methods to control the amount of EGR delivered to the engine. 
 1) If an on/off solenoid is used, EGR_PCT shall display 0% when the EGR is commanded off, 100% when the EGR system is commanded on.
 2) If a vacuum solenoid is duty cycled, the EGR duty cycle from 0 to 100% shall be displayed.
 3) If a linear or stepper motor valve is used, the fully closed position shall be displayed as 0% the fully open position shall be displayed as 100%. Intermediate positions shall be displayed as a percent of the full-open position. For example, a stepper-motor EGR valve that moves from 0 to 128 counts shall display 0% at 0 counts, 100% at 128 counts and 50% at 64 counts.
 4) Any other actuation method shall be normalized to display 0% when no EGR is commanded and 100% at the maximum commanded EGR position.</t>
  </si>
  <si>
    <t>TCA_CINT shall display turbocharger A compressor inlet temperature.</t>
  </si>
  <si>
    <t>TCA_COUTT shall display turbocharger A compressor outlet temperature.</t>
  </si>
  <si>
    <t>TCA_TINT shall display turbocharger A turbine inlet temperature.</t>
  </si>
  <si>
    <t>TCA_TOUTT shall display turbocharger A turbine outlet temperature.</t>
  </si>
  <si>
    <t>TCB_TINT shall display turbocharger B turbine inlet temperature.</t>
  </si>
  <si>
    <t>TCB_TOUTT shall display turbocharger B turbine outlet temperature.</t>
  </si>
  <si>
    <t>TCB_CINT shall display turbocharger B compressor inlet temperature.</t>
  </si>
  <si>
    <t>TCB_COUTT shall display turbocharger B compressor outlet temperature.</t>
  </si>
  <si>
    <t>CACT Bank 1, Sensor 1 shall display charge air cooler temperature.</t>
  </si>
  <si>
    <t>CACT Bank 1, Sensor 2 shall display charge air cooler temperature.</t>
  </si>
  <si>
    <t>CACT Bank 2, Sensor 1 shall display charge air cooler temperature.</t>
  </si>
  <si>
    <t>CACT Bank 2, Sensor 2 shall display charge air cooler temperature.</t>
  </si>
  <si>
    <t>EGT11 shall display exhaust gas temperature for bank 1, sensor 1. EGT11 may be obtained directly from a sensor, or may be inferred by the control strategy using other sensor inputs.</t>
  </si>
  <si>
    <t>EGT12 shall display exhaust gas temperature for bank 1, sensor 2. EGT12 may be obtained directly from a sensor, or may be inferred by the control strategy using other sensor inputs.</t>
  </si>
  <si>
    <t>EGT14 shall display exhaust gas temperature for bank 1, sensor 4. EGT14 may be obtained directly from a sensor, or may be inferred by the control strategy using other sensor inputs.</t>
  </si>
  <si>
    <t>EGT21 shall display exhaust gas temperature for bank 2, sensor 1. EGT21 may be obtained directly from a sensor, or may be inferred by the control strategy using other sensor inputs.</t>
  </si>
  <si>
    <t>EGT Bank 1, Sensor 5 supported</t>
  </si>
  <si>
    <t>EGT Bank 1, Sensor 6 supported</t>
  </si>
  <si>
    <t>EGT Bank 1, Sensor 7 supported</t>
  </si>
  <si>
    <t>EGT Bank 1, Sensor 8 supported</t>
  </si>
  <si>
    <t>EGT Bank 1, Sensor 5 support data</t>
  </si>
  <si>
    <t>EGT Bank 1, Sensor 6 support data</t>
  </si>
  <si>
    <t>EGT Bank 1, Sensor 7 support data</t>
  </si>
  <si>
    <t>EGT Bank 1, Sensor 8 support data</t>
  </si>
  <si>
    <t>Exhaust Gas Temperature Bank 1, Sensor 5</t>
  </si>
  <si>
    <t>Exhaust Gas Temperature Bank 1, Sensor 6</t>
  </si>
  <si>
    <t>Exhaust Gas Temperature Bank 1, Sensor 7</t>
  </si>
  <si>
    <t>Exhaust Gas Temperature Bank 1, Sensor 8</t>
  </si>
  <si>
    <t>EGT16 shall display exhaust gas temperature for bank 1, sensor 6. EGT16 may be obtained directly from a sensor, or may be inferred by the control strategy using other sensor inputs.</t>
  </si>
  <si>
    <t>EGT15 shall display exhaust gas temperature for bank 1, sensor 5. EGT15 may be obtained directly from a sensor, or may be inferred by the control strategy using other sensor inputs.</t>
  </si>
  <si>
    <t>EGT17 shall display exhaust gas temperature for bank 1, sensor 7. EGT17 may be obtained directly from a sensor, or may be inferred by the control strategy using other sensor inputs.</t>
  </si>
  <si>
    <t>EGT18 shall display exhaust gas temperature for bank 1, sensor 8. EGT18 may be obtained directly from a sensor, or may be inferred by the control strategy using other sensor inputs.</t>
  </si>
  <si>
    <t>EGT Bank 2, Sensor 5 supported</t>
  </si>
  <si>
    <t>EGT Bank 2, Sensor 6 supported</t>
  </si>
  <si>
    <t>EGT Bank 2, Sensor 7 supported</t>
  </si>
  <si>
    <t>EGT Bank 2, Sensor 8 supported</t>
  </si>
  <si>
    <t>Exhaust Gas Temperature Bank 2, Sensor 5</t>
  </si>
  <si>
    <t>Exhaust Gas Temperature Bank 2, Sensor 6</t>
  </si>
  <si>
    <t>Exhaust Gas Temperature Bank 2, Sensor 7</t>
  </si>
  <si>
    <t>Exhaust Gas Temperature Bank 2, Sensor 8</t>
  </si>
  <si>
    <t>EGT Bank 2, Sensor 5 support data</t>
  </si>
  <si>
    <t>EGT Bank 2, Sensor 6 support data</t>
  </si>
  <si>
    <t>EGT Bank 2, Sensor 7 support data</t>
  </si>
  <si>
    <t>EGT Bank 2, Sensor 8 support data</t>
  </si>
  <si>
    <t>EGT25 shall display exhaust gas temperature for bank 2, sensor 5. EGT25 may be obtained directly from a sensor, or may be inferred by the control strategy using other sensor inputs.</t>
  </si>
  <si>
    <t>EGT26 shall display exhaust gas temperature for bank 2, sensor 6. EGT26 may be obtained directly from a sensor, or may be inferred by the control strategy using other sensor inputs.</t>
  </si>
  <si>
    <t>EGT27 shall display exhaust gas temperature for bank 2, sensor 7. EGT27 may be obtained directly from a sensor, or may be inferred by the control strategy using other sensor inputs.</t>
  </si>
  <si>
    <t>EGT28 shall display exhaust gas temperature for bank 2, sensor 8. EGT28 may be obtained directly from a sensor, or may be inferred by the control strategy using other sensor inputs.</t>
  </si>
  <si>
    <t>EGT13 shall display exhaust gas temperature for bank 1, sensor 3. EGT13 may be obtained directly from a sensor, or may be inferred by the control strategy using other sensor inputs.</t>
  </si>
  <si>
    <t>EGT22 shall display exhaust gas temperature for bank 2, sensor 2. EGT22 may be obtained directly from a sensor, or may be inferred by the control strategy using other sensor inputs.</t>
  </si>
  <si>
    <t>EGT23 shall display exhaust gas temperature for bank 2, sensor 3. EGT23 may be obtained directly from a sensor, or may be inferred by the control strategy using other sensor inputs.</t>
  </si>
  <si>
    <t>EGT24 shall display exhaust gas temperature for bank 2, sensor 4. EGT24 may be obtained directly from a sensor, or may be inferred by the control strategy using other sensor inputs.</t>
  </si>
  <si>
    <t>RUN_TIME shall display the total engine run time. RUN_TIME shall increment while the engine is running. It shall freeze if the engine stalls.</t>
  </si>
  <si>
    <t>IIDLE_TIME shall display the total time the vehicle has been operated at idle. IDLE_TIME shall increment while the accelerator pedal is released by the driver, engine speed is greater than or equal to 50 to 150 rpm below the normal, warmed-up idle speed (as determined in the drive position for vehicles equipped with an automatic transmission), PTO not active, and either vehicle speed less than or equal to 1.6 kph (1 mph) or engine speed less than or equal to 200 rpm above normal warmed-up idle. It shall freeze if the engine stalls or the engine is no longer at idle.</t>
  </si>
  <si>
    <t>PTO_TIME shall display the total engine run time with PTO engaged. PTO_TIME shall increment while the engine is running with PTO engaged. It shall freeze if the engine stalls the PTO is disengaged.</t>
  </si>
  <si>
    <t>Voltage per time</t>
  </si>
  <si>
    <t>Conversion mV/ms -&gt; V/ms:</t>
  </si>
  <si>
    <t>1000 mV/ms = 1 V/ms</t>
  </si>
  <si>
    <t>mV/ms</t>
  </si>
  <si>
    <t>V/ms</t>
  </si>
  <si>
    <t>x.xxxx</t>
  </si>
  <si>
    <t>Mass per time</t>
  </si>
  <si>
    <t>0.01 g/s per bit unsigned</t>
  </si>
  <si>
    <t>Conversion g/s -&gt; lb/s:</t>
  </si>
  <si>
    <t>1 g/s = 0.0022046 lb/s</t>
  </si>
  <si>
    <t>g/s</t>
  </si>
  <si>
    <t>lb/s</t>
  </si>
  <si>
    <t>x.xxx</t>
  </si>
  <si>
    <t>Pressure per time</t>
  </si>
  <si>
    <t>0.25 Pa/s per bit unsigned</t>
  </si>
  <si>
    <t>1 per bit unsigned</t>
  </si>
  <si>
    <t>0.1 per bit unsigned</t>
  </si>
  <si>
    <t xml:space="preserve"> 0.01 per bit unsigned</t>
  </si>
  <si>
    <t xml:space="preserve"> 0.001 per bit unsigned</t>
  </si>
  <si>
    <t>0.25  rpm per bit unsigned</t>
  </si>
  <si>
    <t>0.01 km/h per bit unsigned</t>
  </si>
  <si>
    <t>0.000030517578 per bit unsigned</t>
  </si>
  <si>
    <t>0.000305 per bit unsigned</t>
  </si>
  <si>
    <t>1 km/h per bit unsigned</t>
  </si>
  <si>
    <t>0.1220703125 mV per bit unsigned</t>
  </si>
  <si>
    <t>0.001 V per bit unsigned</t>
  </si>
  <si>
    <t>0.01 V per bit unsigned</t>
  </si>
  <si>
    <t>0.00390625 mA per bit unsigned</t>
  </si>
  <si>
    <t>0.001 A per bit unsigned</t>
  </si>
  <si>
    <t>0.01 A per bit unsigned</t>
  </si>
  <si>
    <t>1 ms per bit unsigned</t>
  </si>
  <si>
    <t>100 ms per bit unsigned</t>
  </si>
  <si>
    <t>1 s per bit unsigned</t>
  </si>
  <si>
    <t>1 mOhm per bit unsigned</t>
  </si>
  <si>
    <t>1 Ohm per bit unsigned</t>
  </si>
  <si>
    <t>1 kOhm per bit unsigned</t>
  </si>
  <si>
    <t>0.01 kPa per bit unsigned</t>
  </si>
  <si>
    <t>0.0117 kPa per bit unsigned</t>
  </si>
  <si>
    <t>0.079 kPa per bit unsigned</t>
  </si>
  <si>
    <t>1 kPa per bit unsigned</t>
  </si>
  <si>
    <t>10 kPa per bit unsigned</t>
  </si>
  <si>
    <r>
      <t xml:space="preserve">0.01 </t>
    </r>
    <r>
      <rPr>
        <vertAlign val="superscript"/>
        <sz val="8"/>
        <rFont val="Arial"/>
        <family val="2"/>
      </rPr>
      <t>o</t>
    </r>
    <r>
      <rPr>
        <sz val="8"/>
        <rFont val="Arial"/>
        <family val="2"/>
      </rPr>
      <t xml:space="preserve"> per bit unsigned</t>
    </r>
  </si>
  <si>
    <r>
      <t xml:space="preserve">0.5 </t>
    </r>
    <r>
      <rPr>
        <vertAlign val="superscript"/>
        <sz val="8"/>
        <rFont val="Arial"/>
        <family val="2"/>
      </rPr>
      <t>o</t>
    </r>
    <r>
      <rPr>
        <sz val="8"/>
        <rFont val="Arial"/>
        <family val="2"/>
      </rPr>
      <t xml:space="preserve"> per bit unsigned</t>
    </r>
  </si>
  <si>
    <t>0.05 per bit unsigned</t>
  </si>
  <si>
    <t>0.00390625 per bit unsigned</t>
  </si>
  <si>
    <t>1 mHz per bit unsigned</t>
  </si>
  <si>
    <t>1 Hz per bit unsigned</t>
  </si>
  <si>
    <t>1 kHz per bit unsigned</t>
  </si>
  <si>
    <t>1 km per bit unsigned</t>
  </si>
  <si>
    <t>0.1 mV/ms per bit unsigned</t>
  </si>
  <si>
    <t>1 g/s per bit unsigned</t>
  </si>
  <si>
    <t>Conversion: inH2O/s -&gt; kPa/s</t>
  </si>
  <si>
    <t>1 inH2O/s = 0.2490889 kPa/s</t>
  </si>
  <si>
    <t>1 inH2O = 249.0889 Pa</t>
  </si>
  <si>
    <t>1 mmH2O = 9.80665 Pa</t>
  </si>
  <si>
    <t>1 mmHg = 133.3224 Pa</t>
  </si>
  <si>
    <t>kPa/s</t>
  </si>
  <si>
    <t>inH2O/s</t>
  </si>
  <si>
    <t>4000</t>
  </si>
  <si>
    <t>0004</t>
  </si>
  <si>
    <t>xx.xxxx</t>
  </si>
  <si>
    <t>0.001 kg/h per bit unsigned</t>
  </si>
  <si>
    <t>Conversion lbs/s -&gt; kg/h:</t>
  </si>
  <si>
    <t>1 lbs/s = 0.4535924 kg/h</t>
  </si>
  <si>
    <t>kg/hr</t>
  </si>
  <si>
    <t>lb/hr</t>
  </si>
  <si>
    <t>Switches</t>
  </si>
  <si>
    <t>1 hex to decimal unsigned</t>
  </si>
  <si>
    <t>switches</t>
  </si>
  <si>
    <t>Mass per cylinder</t>
  </si>
  <si>
    <t>0.01 g/cyl per bit unsigned</t>
  </si>
  <si>
    <t>g/cyl</t>
  </si>
  <si>
    <t>Mass per stroke</t>
  </si>
  <si>
    <t>0.01 mg/stroke unsigned</t>
  </si>
  <si>
    <t>mg/stroke</t>
  </si>
  <si>
    <t>True/False</t>
  </si>
  <si>
    <t>state encoded, unsigned</t>
  </si>
  <si>
    <t>Percent</t>
  </si>
  <si>
    <t>0.01 % per bit unsigned</t>
  </si>
  <si>
    <t>percent</t>
  </si>
  <si>
    <t>2710</t>
  </si>
  <si>
    <t>0.001526 % per bit unsigned</t>
  </si>
  <si>
    <t>0.001526</t>
  </si>
  <si>
    <t>xxx.xxxxxx</t>
  </si>
  <si>
    <t>BP_ENA: NO, YES or N/A</t>
  </si>
  <si>
    <t>O2S_ENA: NO, YES or N/A</t>
  </si>
  <si>
    <t>EGS_ENA: NO, YES or N/A</t>
  </si>
  <si>
    <t>HTR_ENA: NO, YES or N/A</t>
  </si>
  <si>
    <t>PM_ENA: NO, YES or N/A</t>
  </si>
  <si>
    <t>EGR_ENA: NO, YES or N/A</t>
  </si>
  <si>
    <t>CAT_CMPL: YES, NO or N/A</t>
  </si>
  <si>
    <t>HCCATCMP: YES, NO or N/A</t>
  </si>
  <si>
    <t>HCATCMPL: YES, NO or N/A</t>
  </si>
  <si>
    <t>NCATCMPL: YES, NO or N/A</t>
  </si>
  <si>
    <t>EVAPCMPL: YES, NO or N/A</t>
  </si>
  <si>
    <t>AIR_CMPL: YES, NO or N/A</t>
  </si>
  <si>
    <t>BP_CMPL: YES, NO or N/A</t>
  </si>
  <si>
    <t>O2S_CMPL: YES, NO or N/A</t>
  </si>
  <si>
    <t>EGS_CMPL: YES, NO or N/A</t>
  </si>
  <si>
    <t>HTR_CMPL: YES, NO or N/A</t>
  </si>
  <si>
    <t>PM_CMPL: YES, NO or N/A</t>
  </si>
  <si>
    <t>Concise
Display</t>
  </si>
  <si>
    <t>x</t>
  </si>
  <si>
    <t>I/M Readiness Data</t>
  </si>
  <si>
    <t>Freeze Frame DTC</t>
  </si>
  <si>
    <t xml:space="preserve">Fuel system status </t>
  </si>
  <si>
    <t>Ignition Timing Advance</t>
  </si>
  <si>
    <t>O2 Sensor and SHRFT Bank 1, Sensor 1</t>
  </si>
  <si>
    <t>O2 Sensor and SHRFT Bank 1, Sensor 2</t>
  </si>
  <si>
    <t>O2 Sensor and SHRFT Bank 1, Sensor 3</t>
  </si>
  <si>
    <t>O2 Sensor and SHRFT Bank 1, Sensor 4</t>
  </si>
  <si>
    <t>O2 Sensor and SHRFT Bank 2, Sensor 1</t>
  </si>
  <si>
    <t>O2 Sensor and SHRFT Bank 2, Sensor 2</t>
  </si>
  <si>
    <t>O2 Sensor and SHRFT Bank 2, Sensor 3</t>
  </si>
  <si>
    <t>O2 Sensor and SHRFT Bank 2, Sensor 4</t>
  </si>
  <si>
    <t>Long Term Fuel Trim - Bank 1</t>
  </si>
  <si>
    <t>Short Term Fuel Trim - Bank 2</t>
  </si>
  <si>
    <t>Short Term Fuel Trim - Bank 1</t>
  </si>
  <si>
    <t>Long Term Fuel Trim - Bank 2</t>
  </si>
  <si>
    <t>OBD requirements for vehicle or engine</t>
  </si>
  <si>
    <t>EGR_CMPL: YES, NO or N/A</t>
  </si>
  <si>
    <t>Catalyst monitoring on spark ignition vehicles complete this monitoring cycle.</t>
  </si>
  <si>
    <t>NMHC catalyst monitoring on compression ignition vehicles complete this monitoring cycle.</t>
  </si>
  <si>
    <t>Heated catalyst monitoring on spark ignition vehicles complete this monitoring cycle.</t>
  </si>
  <si>
    <t>NOx aftertreatment monitoring on compression ignition vehicles complete this monitoring cycle.</t>
  </si>
  <si>
    <t>Evap monitoring on spark ignition vehicles complete this monitoring cycle.</t>
  </si>
  <si>
    <t>Secondary air monitoring on spark ignition vehicles complete this monitoring cycle.</t>
  </si>
  <si>
    <t>Boost pressure monitoring on compression ignition vehicles complete this monitoring cycle.</t>
  </si>
  <si>
    <t>O2 sensor monitoring on spark ignition vehicles complete this monitoring cycle.</t>
  </si>
  <si>
    <t>Exhaust gas sensor monitoring on compression ignition vehicles complete this monitoring cycle.</t>
  </si>
  <si>
    <t>O2 sensor heater monitoring on spark ignition vehicles complete this monitoring cycle.</t>
  </si>
  <si>
    <t>Particulate filter monitoring on compression ignition vehicles complete this monitoring cycle.</t>
  </si>
  <si>
    <t>EGR and/or VVT monitoring on spark and compression ignition vehicles complete this monitoring cycle.</t>
  </si>
  <si>
    <t>Commanded Intake Air Flow displayed as a percent. Intake Air Flow is also known as EGR Throttle on compression ignition vehicles. Intake air flow controls are typically used to induct EGR into a compression ignition engine. IAF_A_CMD shall be normalized to the maximum IAF commanded output control parameter. IAF systems can use different methods to control the throttle plate angle. 
 1) If a linear or stepper motor valve is used, the fully closed position (minimum, normally 0 degree throttle angle) shall be displayed as 0%, the fully open position (maximum, normally 90 degrees throttle angle) shall be displayed as 100%. Intermediate positions shall be displayed as a percent of the full-open position. For example, a stepper-motor that moves from 0 to 128 counts shall display 0% at 0 counts, 100% at 128 counts and 50% at 64 counts.
 2) Any other actuation method shall be normalized to display 0% when no IAF is commanded and 100% at the maximum commanded IAF position.</t>
  </si>
  <si>
    <t>0xE001</t>
  </si>
  <si>
    <t>0xE002</t>
  </si>
  <si>
    <t>0xE020</t>
  </si>
  <si>
    <t>0xE022</t>
  </si>
  <si>
    <t>0xE040</t>
  </si>
  <si>
    <t>0xE041</t>
  </si>
  <si>
    <t>0xE042</t>
  </si>
  <si>
    <t>0xE060</t>
  </si>
  <si>
    <t>0xE0C1</t>
  </si>
  <si>
    <t>0xE0C2</t>
  </si>
  <si>
    <t>0xE0E0</t>
  </si>
  <si>
    <t>0xE0E1</t>
  </si>
  <si>
    <t>0xE0E2</t>
  </si>
  <si>
    <t>0xE0FF</t>
  </si>
  <si>
    <t>Number of confirmed emission-related DTCs stored in the ECU available for display using Service $03.
Note: Vehicles compliant with WWH-OBD regulations using ISO 27145 shall not support this data. (WWH-OBD uses PIDs $90/$91) The default value reported for Data A shall be $00.</t>
  </si>
  <si>
    <t>The MIL status shall indicate “OFF” during the key-on, engine-off functional bulb check or while indicating I/M readiness unless the MIL has also been commanded “ON” for a detected malfunction. The "ON" status shall reflect whether there are any confirmed DTCs stored that are currently illuminating the MIL and, at the option of the manufacturer, any pending DTCs that are currently blinking or illuminating the MIL (e.g. catalyst damaging misfire).
Note: Vehicles compliant with WWH-OBD regulations using ISO 27145 shall not support this data. WWH-OBD uses PIDs $90/$91) The default value reported for Data A shall be $00.</t>
  </si>
  <si>
    <t>Indicates support of spark ignition or compression ignition monitors and data labels within Data Bytes C and D of PID $01.
The status of Bit 3 is not relevant for ECUs that only support Comprehensive Component Monitoring (Data B bit 2 = 1) because Data B bits 2 and 6 for Comprehensive Components are defined identically in both cases.  Typical examples are a TCM or a BECM.  All ECUs on a vehicle supporting more than just Comprehensive Components need to ensure that they are reporting the same status for Bit 3 and that it is appropriate for the vehicle.</t>
  </si>
  <si>
    <t xml:space="preserve">Evaporative system monitoring supported.
Note: Evap system monitoring shall be indicated as supported only for those vehicles that utilize an evaporative system leak check to meet the evap system monitoring requirements.
(spark ignition supported) </t>
  </si>
  <si>
    <t>OBD requirements to which vehicle or engine is certified.
PID $1C may be reported for the vehicle by a single ECU or may be reported by any OBD ECU that activates the MIL. If PID $1C is supported by multiple ECUs on a vehicle, the reported values do not have to be identical for all reporting ECUs, however, each ECU shall accurately report its OBD compliance level. For example, on a vehicle designed to meet OBD II, an ECM reporting $01 (OBD II) and a TCM reporting $03 (OBD and OBD II) would be an acceptable combination but an ECM reporting $01 (OBD II) and a TCM reporting $04 (OBD I) would not.</t>
  </si>
  <si>
    <t>California-only (including other "CAA Sec. 177" states) OBD II certified systems. "Certified to California OBD II" should only be included if the actual test group is intended for certification by CARB.</t>
  </si>
  <si>
    <t>Flexible-fuel vehicles (FFVs) have engines that are capable of running on a mixture of two fuels. FFVs store the two different fuels mixed together (in potentially any ratio) in the same fuel tank, and the fuel system supplies the resulting blend to the combustion chamber. The most commonly used fuels by FFVs today are unleaded gasoline and ethanol fuel; E85 in North America and E100 in South America. Ethanol FFVs can run on pure gasoline (E0), an ethanol/gasoline mix (E85), pure ethanol (E100) or any combination of these fuels.
ALCH_PCT shall indicate the percentage of alcohol (ethanol or methanol) in the fuel blend supplied to the combustion chamber. For example, ethanol fuel in the US (E85) normally contains 85 % ethanol, in which case ALCH_PCT shall display 85.0 % when the vehicle is being fueled solely with E85 fuel. Alcohol percentage can be determined using a sensor or can be inferred by the fuel control software.
This PID shall be utilized on flexible fuel vehicles (FFVs) that are designed to run on any blend of gasoline and ethanol, or methanol (up to 85% or 100%). This PID is not required on single fuel vehicles, including gasoline vehicles, which run on gasoline fuels that can contain 10% or even higher percentages of ethanol.</t>
  </si>
  <si>
    <t>TQ_ACT shall display the calculated output torque of the engine; also known as indicated torque (torque developed in the cylinders). Indicated Torque is defined as the sum of Net Brake Torque and Friction Torque. The data is transmitted as indicated torque as a percent of engine reference torque (see PID $63).  The engine percent torque value will not be less than zero and it includes the torque developed in the cylinders required to overcome friction.
Note: 
Net Brake Torque is the torque (or power output) of a “fully equipped” engine. A fully equipped engine is an engine equipped with accessories necessary to perform its intended service. This includes, but is not restricted to, the basic engine, including fuel, oil, and cooling pumps, plus intake air system, exhaust system, cooling system, alternator, starter, emissions, and noise control. Accessories which are not necessary for the operation of the engine, but may be engine mounted, are not considered part of a fully equipped engine. These items include, but are not restricted to, power steering pump systems, vacuum pumps, and compressor systems for air conditioning, brakes, and suspensions. When these accessories are integral with the engine, the torque/power absorbed in an unloaded condition may be determined and added to the net brake torque. (Refer to SAE J1349.) 
Net Brake Torque is calculated by subtracting Friction Torque (PID $8E) from Indicated Torque (PID $62) for the purposes of this document.</t>
  </si>
  <si>
    <t>The torque limit that indicates the available engine torque which can be provided by the engine at idle speed.  This parameter may be influenced by engine temperature (after power up) and other stationary changes (calibration offsets, sensor failures, etc. The data is transmitted in indicated torque as a percent of the reference engine torque.</t>
  </si>
  <si>
    <t>The torque limit that indicates the available engine torque which can be provided by the engine at point 2 of the engine map. Point 2 is defined as the kick-in point from which torque is reduced to zero. The data is transmitted in indicated torque as a percent of the reference engine torque.</t>
  </si>
  <si>
    <t>The torque limit that indicates the available engine torque which can be provided by the engine at point 3 of the engine map. The data is transmitted in indicated torque as a percent of the reference engine torque.</t>
  </si>
  <si>
    <t>The torque limit that indicates the available engine torque which can be provided by the engine at point 4 of the engine map. It is required that one of these points indicate the peak torque point for the current engine torque map.</t>
  </si>
  <si>
    <t>The torque limit that indicates the available engine torque which can be provided by the engine at point 5 of the engine map. It is required that one of these points indicate the peak torque point for the current engine torque map.</t>
  </si>
  <si>
    <t>Exhaust Gas Recirculation Temp Sensor A (Bank 1, Sensor 1)</t>
  </si>
  <si>
    <t>EGRTA: xxx °C (xxx °F)</t>
  </si>
  <si>
    <t>EGRTA shall display EGR gas temperature.</t>
  </si>
  <si>
    <t>Exhaust Gas Recirculation Temp Sensor C (Bank 1, Sensor 2)</t>
  </si>
  <si>
    <t>EGRTC: xxx °C (xxx °F)</t>
  </si>
  <si>
    <t>EGRTC shall display EGR gas temperature.</t>
  </si>
  <si>
    <t>Exhaust Gas Recirculation Temp Sensor B (Bank 2, Sensor 1)</t>
  </si>
  <si>
    <t>EGRTB: xxx °C (xxx °F)</t>
  </si>
  <si>
    <t>EGRTB shall display EGR gas temperature.</t>
  </si>
  <si>
    <t>Exhaust Gas Recirculation Temp Sensor D (Bank 2, Sensor 2)</t>
  </si>
  <si>
    <t>EGRTD: xxx °C (xxx °F)</t>
  </si>
  <si>
    <t>EGRTD shall display EGR gas temperature.</t>
  </si>
  <si>
    <t>The bits in this PID shall report two pieces of information for each monitor:
– monitor status since DTCs were last cleared, saved in NVRAM or Keep Alive RAM; and
– monitors supported on this vehicle.</t>
  </si>
  <si>
    <t>OBD, EOBD and KOBD</t>
  </si>
  <si>
    <t>OBD, OBD II, EOBD and KOBD</t>
  </si>
  <si>
    <t>OBD, Euro OBD and Korea OBD</t>
  </si>
  <si>
    <t>OBD, OBD II, Euro OBD and Korea OBD</t>
  </si>
  <si>
    <t>OBD, OBD II and HD OBD</t>
  </si>
  <si>
    <t>B+ChargerCtrl</t>
  </si>
  <si>
    <t>BCCM, BCC1, BCC2</t>
  </si>
  <si>
    <t>Battery Charger Control Module</t>
  </si>
  <si>
    <t>DCDCConvCtrl</t>
  </si>
  <si>
    <t>DC/DC Converter Control Module</t>
  </si>
  <si>
    <t>DCDC, DCD1, DCD2</t>
  </si>
  <si>
    <t>ElecACCompCtrl</t>
  </si>
  <si>
    <t>EACC, EAC1, EAC2</t>
  </si>
  <si>
    <t>Electric A/C Compressor Control Module</t>
  </si>
  <si>
    <t>EACM, EAM1, EAM2</t>
  </si>
  <si>
    <t>Exhaust Aftertreatment Control Module</t>
  </si>
  <si>
    <t>HVAC, HVA1, HVA2</t>
  </si>
  <si>
    <t>HVAC Control Module</t>
  </si>
  <si>
    <t>HVACCtrl</t>
  </si>
  <si>
    <t>Example of the ASCII string used to report: GTR_005.000 is: $47,$54, $52, $5F, $30, $30, $35, $2E, $30, $30, $30
For ISO 15765-4, there is only one response message, which contains 11 characters. Only one GTR value shall be reported for an ECU.</t>
  </si>
  <si>
    <t>0xF812</t>
  </si>
  <si>
    <t>Fueled Engine Operation Ignition Cycle Counter</t>
  </si>
  <si>
    <t>FEOCNTR: xxxxx cnts</t>
  </si>
  <si>
    <t>0xF813</t>
  </si>
  <si>
    <t>10 ms per bit unsigned</t>
  </si>
  <si>
    <t>5, 28</t>
  </si>
  <si>
    <t>10, 0</t>
  </si>
  <si>
    <t>10, 55</t>
  </si>
  <si>
    <t>xx min, xx s</t>
  </si>
  <si>
    <t>Weight</t>
  </si>
  <si>
    <t>0.01 g per bit unsigned</t>
  </si>
  <si>
    <t>Conversion g -&gt; lbs:</t>
  </si>
  <si>
    <t>0052</t>
  </si>
  <si>
    <t>0E21</t>
  </si>
  <si>
    <t>g</t>
  </si>
  <si>
    <t>lbs</t>
  </si>
  <si>
    <t>1 lbs = 453.5924 g</t>
  </si>
  <si>
    <t>0.1 g per bit unsigned</t>
  </si>
  <si>
    <t>1 g per bit unsigned</t>
  </si>
  <si>
    <t>58F0</t>
  </si>
  <si>
    <t>7FFF</t>
  </si>
  <si>
    <t>8001</t>
  </si>
  <si>
    <t>A710</t>
  </si>
  <si>
    <t>0.001 g per bit unsigned</t>
  </si>
  <si>
    <t>0.0001</t>
  </si>
  <si>
    <t>0.0001 g per bit unsigned</t>
  </si>
  <si>
    <r>
      <t xml:space="preserve">0.1 </t>
    </r>
    <r>
      <rPr>
        <sz val="8"/>
        <rFont val="Symbol"/>
        <family val="1"/>
        <charset val="2"/>
      </rPr>
      <t>m</t>
    </r>
    <r>
      <rPr>
        <sz val="8"/>
        <rFont val="Arial"/>
        <family val="2"/>
      </rPr>
      <t>s per bit unsigned</t>
    </r>
  </si>
  <si>
    <t>Conversion s -&gt; min:</t>
  </si>
  <si>
    <t>Area</t>
  </si>
  <si>
    <t>0.00006103516</t>
  </si>
  <si>
    <r>
      <t>0.00006103516  mm</t>
    </r>
    <r>
      <rPr>
        <vertAlign val="superscript"/>
        <sz val="8"/>
        <rFont val="Arial"/>
        <family val="2"/>
      </rPr>
      <t>2</t>
    </r>
    <r>
      <rPr>
        <sz val="8"/>
        <rFont val="Arial"/>
        <family val="2"/>
      </rPr>
      <t xml:space="preserve"> per bit unsigned</t>
    </r>
  </si>
  <si>
    <t>0.01 L per bit unsigned</t>
  </si>
  <si>
    <t>part per million</t>
  </si>
  <si>
    <t>1 ppm per bit unsigned</t>
  </si>
  <si>
    <t>ppm</t>
  </si>
  <si>
    <r>
      <t xml:space="preserve">0.01 </t>
    </r>
    <r>
      <rPr>
        <sz val="8"/>
        <rFont val="Symbol"/>
        <family val="1"/>
        <charset val="2"/>
      </rPr>
      <t>mA</t>
    </r>
    <r>
      <rPr>
        <sz val="8"/>
        <rFont val="Arial"/>
        <family val="2"/>
      </rPr>
      <t xml:space="preserve"> per bit unsigned</t>
    </r>
  </si>
  <si>
    <r>
      <t xml:space="preserve">Conversion </t>
    </r>
    <r>
      <rPr>
        <sz val="8"/>
        <rFont val="Symbol"/>
        <family val="1"/>
        <charset val="2"/>
      </rPr>
      <t>m</t>
    </r>
    <r>
      <rPr>
        <sz val="8"/>
        <rFont val="Arial"/>
        <family val="2"/>
      </rPr>
      <t>A -&gt; A:</t>
    </r>
  </si>
  <si>
    <r>
      <t xml:space="preserve">1000000 </t>
    </r>
    <r>
      <rPr>
        <sz val="8"/>
        <rFont val="Symbol"/>
        <family val="1"/>
        <charset val="2"/>
      </rPr>
      <t>m</t>
    </r>
    <r>
      <rPr>
        <sz val="8"/>
        <rFont val="Arial"/>
        <family val="2"/>
      </rPr>
      <t>A -&gt; 1 A:</t>
    </r>
  </si>
  <si>
    <t>2 bytes, signed</t>
  </si>
  <si>
    <t>1 per bit signed</t>
  </si>
  <si>
    <t>FFFFFF</t>
  </si>
  <si>
    <t>0.1 per bit signed</t>
  </si>
  <si>
    <t>0.01 per bit signed</t>
  </si>
  <si>
    <t>0.001 per bit signed</t>
  </si>
  <si>
    <t>1 ppm per bit signed</t>
  </si>
  <si>
    <t>0.001 V per bit signed</t>
  </si>
  <si>
    <t>0.01 V per bit signed</t>
  </si>
  <si>
    <t>ms</t>
  </si>
  <si>
    <t>FE70</t>
  </si>
  <si>
    <t>4E20</t>
  </si>
  <si>
    <t>1 ms per bit signed</t>
  </si>
  <si>
    <t>Pressure</t>
  </si>
  <si>
    <t>0.1 kPa per bit signed</t>
  </si>
  <si>
    <r>
      <t xml:space="preserve">0.01 </t>
    </r>
    <r>
      <rPr>
        <vertAlign val="superscript"/>
        <sz val="8"/>
        <rFont val="Arial"/>
        <family val="2"/>
      </rPr>
      <t>o</t>
    </r>
    <r>
      <rPr>
        <sz val="8"/>
        <rFont val="Arial"/>
        <family val="2"/>
      </rPr>
      <t xml:space="preserve"> per bit signed</t>
    </r>
  </si>
  <si>
    <t>F060</t>
  </si>
  <si>
    <t>0FA0</t>
  </si>
  <si>
    <r>
      <t xml:space="preserve">0.5 </t>
    </r>
    <r>
      <rPr>
        <vertAlign val="superscript"/>
        <sz val="8"/>
        <rFont val="Arial"/>
        <family val="2"/>
      </rPr>
      <t>o</t>
    </r>
    <r>
      <rPr>
        <sz val="8"/>
        <rFont val="Arial"/>
        <family val="2"/>
      </rPr>
      <t xml:space="preserve"> per bit signed</t>
    </r>
  </si>
  <si>
    <t>FF60</t>
  </si>
  <si>
    <t>00A0</t>
  </si>
  <si>
    <t>Temperature per time</t>
  </si>
  <si>
    <t>1 g/s per bit signed</t>
  </si>
  <si>
    <t>xx.xx</t>
  </si>
  <si>
    <t>0.25 Pa/s per bit signed</t>
  </si>
  <si>
    <r>
      <t>Conversion Pa -&gt; inH</t>
    </r>
    <r>
      <rPr>
        <vertAlign val="subscript"/>
        <sz val="8"/>
        <rFont val="Arial"/>
        <family val="2"/>
      </rPr>
      <t>2</t>
    </r>
    <r>
      <rPr>
        <sz val="8"/>
        <rFont val="Arial"/>
        <family val="2"/>
      </rPr>
      <t>O:</t>
    </r>
  </si>
  <si>
    <r>
      <t>1 Pa = 0.0040146309 inH</t>
    </r>
    <r>
      <rPr>
        <vertAlign val="subscript"/>
        <sz val="8"/>
        <rFont val="Arial"/>
        <family val="2"/>
      </rPr>
      <t>2</t>
    </r>
    <r>
      <rPr>
        <sz val="8"/>
        <rFont val="Arial"/>
        <family val="2"/>
      </rPr>
      <t>O</t>
    </r>
  </si>
  <si>
    <t>FFFC</t>
  </si>
  <si>
    <t>Pa/s</t>
  </si>
  <si>
    <r>
      <t>H</t>
    </r>
    <r>
      <rPr>
        <vertAlign val="subscript"/>
        <sz val="8"/>
        <rFont val="Arial"/>
        <family val="2"/>
      </rPr>
      <t>2</t>
    </r>
    <r>
      <rPr>
        <sz val="8"/>
        <rFont val="Arial"/>
        <family val="2"/>
      </rPr>
      <t>O/s</t>
    </r>
  </si>
  <si>
    <t>0.01 mg/stroke per bit signed</t>
  </si>
  <si>
    <t>0.1 mg/stroke per bit signed</t>
  </si>
  <si>
    <t>0.01 % per bit signed</t>
  </si>
  <si>
    <t>D8F0</t>
  </si>
  <si>
    <t>0.003052</t>
  </si>
  <si>
    <t>0.003052 % per bit signed</t>
  </si>
  <si>
    <t>2</t>
  </si>
  <si>
    <t>2mV/s per bit signed</t>
  </si>
  <si>
    <t>mV/s</t>
  </si>
  <si>
    <t>0xFB</t>
  </si>
  <si>
    <t>10 kPa per bit signed</t>
  </si>
  <si>
    <t>0xFC</t>
  </si>
  <si>
    <t>0.001 kPa per bit signed</t>
  </si>
  <si>
    <t>0xFE</t>
  </si>
  <si>
    <t>Pa</t>
  </si>
  <si>
    <r>
      <t>H</t>
    </r>
    <r>
      <rPr>
        <vertAlign val="subscript"/>
        <sz val="8"/>
        <rFont val="Arial"/>
        <family val="2"/>
      </rPr>
      <t>2</t>
    </r>
    <r>
      <rPr>
        <sz val="8"/>
        <rFont val="Arial"/>
        <family val="2"/>
      </rPr>
      <t>O</t>
    </r>
  </si>
  <si>
    <t>normalized trigger for PM filter regeneration</t>
  </si>
  <si>
    <t>a) the GTR (and revision) number;</t>
  </si>
  <si>
    <t>m) the software calibration identification(s);</t>
  </si>
  <si>
    <t>c) the VIN (vehicle identification number);</t>
  </si>
  <si>
    <t>n) the calibration verification number(s).</t>
  </si>
  <si>
    <t>h) the cumulated operating hours with a continuous-MI (cumulative continuous-MI counter);
the value of the B1 counter with the highest number of engine operating hours</t>
  </si>
  <si>
    <t>Driver's demand engine torque (as a percentage of maximum engine torque),</t>
  </si>
  <si>
    <t>Actual engine torque (calculated as a percentage of maximum engine torque, e.g. calculated from commanded injection fuel quantity)</t>
  </si>
  <si>
    <t>Reference engine maximum torque</t>
  </si>
  <si>
    <t>Engine coolant temperature (or equivalent)</t>
  </si>
  <si>
    <t>Optional engine speed and Load information</t>
  </si>
  <si>
    <t>Optional information, if used by the emission or the OBD system to enable or disable any OBD information</t>
  </si>
  <si>
    <t>Engine oil temperature</t>
  </si>
  <si>
    <t>Status of the fuel quality adaptation (active / not active) in case of gas engines</t>
  </si>
  <si>
    <t>Engine control computer system voltage (for the main control chip)</t>
  </si>
  <si>
    <t>Absolute throttle position / intake air throttle position (position of valve used to regulate intake air)</t>
  </si>
  <si>
    <t>Optional information, if the engine is so equipped, senses or calculates the information</t>
  </si>
  <si>
    <t>Injection control pressure (i.e. pressure of the fluid controlling fuel injection)</t>
  </si>
  <si>
    <t>Representative fuel injection timing (beginning of first main injection)</t>
  </si>
  <si>
    <t>Turbocharger inlet / outlet air temperature (compressor and turbine)</t>
  </si>
  <si>
    <t>Charge air temperature (post intercooler if fitted)</t>
  </si>
  <si>
    <t>Actual boost pressure</t>
  </si>
  <si>
    <t>Turbocharger inlet/outlet pressure (compressor and turbine)</t>
  </si>
  <si>
    <t>Accelerator pedal position</t>
  </si>
  <si>
    <t>Instantaneous fuel consumption</t>
  </si>
  <si>
    <t>Engine-out exhaust gas temperature</t>
  </si>
  <si>
    <t>Wastegate valve position</t>
  </si>
  <si>
    <t>PEMS</t>
  </si>
  <si>
    <t>(c) the status of the low-level inducement system (active; enabled; non-active);</t>
  </si>
  <si>
    <t>(d) the status of the severe inducement system (active; enabled; non-active);</t>
  </si>
  <si>
    <t>HD Euro V</t>
  </si>
  <si>
    <t>HD Euro VI</t>
  </si>
  <si>
    <t>engine oil temperature (if used for emission control or any
OBD diagnostics)</t>
  </si>
  <si>
    <t>calculated load value,
Calculated load (engine torque as a percentage of maximum torque available at the current engine speed)</t>
  </si>
  <si>
    <t>number of warm-up cycles and number of engine operating hours since recorded OBD information was last cleared;</t>
  </si>
  <si>
    <t>HD Euro Regulatory term used</t>
  </si>
  <si>
    <t>US OBD Regulatory term used</t>
  </si>
  <si>
    <t>LD Euro 5/6</t>
  </si>
  <si>
    <t>LD Euro Regulatory term used</t>
  </si>
  <si>
    <t xml:space="preserve">vehicle speed </t>
  </si>
  <si>
    <t>fault code which caused the data to be stored</t>
  </si>
  <si>
    <t xml:space="preserve">closed- or open-loop operation, fuel control system status </t>
  </si>
  <si>
    <t>intake air temperature</t>
  </si>
  <si>
    <t>air flow rate</t>
  </si>
  <si>
    <t>intake manifold pressure , manifold air pressure</t>
  </si>
  <si>
    <t>secondary air status (upstream, downstream or atmosphere)</t>
  </si>
  <si>
    <t xml:space="preserve">OBD requirements to which the vehicle is certified </t>
  </si>
  <si>
    <t>average demanded reagent consumption</t>
  </si>
  <si>
    <t xml:space="preserve">average reagent consumption </t>
  </si>
  <si>
    <t xml:space="preserve">level of reagent </t>
  </si>
  <si>
    <t>reason for the inducement system activation</t>
  </si>
  <si>
    <t>distance travelled by the vehicle during the inducement system activation</t>
  </si>
  <si>
    <t xml:space="preserve">major emission control systems monitored </t>
  </si>
  <si>
    <t>throttle position sensor output value</t>
  </si>
  <si>
    <t>Wide Ratio O2 Lambda value and Voltage, Bank 1, Sensor 1</t>
  </si>
  <si>
    <t>distance traveled while MIL activated; HD only: (or engine
run time for engines not utilizing vehicle speed information)</t>
  </si>
  <si>
    <t>distance traveled (or engine run time for engines not utilizing vehicle speed information) while
MIL activated</t>
  </si>
  <si>
    <t>HD Euro V Regulatory term used</t>
  </si>
  <si>
    <t>hours run by the engine while the MI is activated</t>
  </si>
  <si>
    <t>injection timing</t>
  </si>
  <si>
    <t xml:space="preserve"> manifold air pressure</t>
  </si>
  <si>
    <t>air flow rate from mass air flow sensor</t>
  </si>
  <si>
    <t>absolute pedal position</t>
  </si>
  <si>
    <t>absolute throttle position (if equipped with a throttle)
In lieu of using absolute throttle position data, control
units that do not use the absolute throttle position data may use relative throttle position data  or pedal position data.</t>
  </si>
  <si>
    <t>pedal position sensor output value</t>
  </si>
  <si>
    <t>readiness codes</t>
  </si>
  <si>
    <t>non-erasable fault code identifying the reason why NOx exceeds the levels</t>
  </si>
  <si>
    <t>engine coolant temperature (or equivalent)</t>
  </si>
  <si>
    <t>O - all</t>
  </si>
  <si>
    <t>Reference maximum engine torque as a function of engine
speed</t>
  </si>
  <si>
    <t>Fuel level (e.g. percentage of the nominal capacity of the fuel tank)or tank fuel pressure (e.g. percentage of the usable range of fuel tank pressure), as appropriate</t>
  </si>
  <si>
    <t>vehicle speed</t>
  </si>
  <si>
    <t>O - gasoline</t>
  </si>
  <si>
    <t>O - diesel</t>
  </si>
  <si>
    <t>Turbocharger Compressor Inlet Pressure Sensor B Wide Range supported</t>
  </si>
  <si>
    <t>commanded EGR valve duty cycle/position (provided EGR
is so controlled)</t>
  </si>
  <si>
    <t>commanded/target boost pressure (if boost pressure used to
control turbo operation)
pressure</t>
  </si>
  <si>
    <t>DPF inlet temperature</t>
  </si>
  <si>
    <t>DPF outlet temperature</t>
  </si>
  <si>
    <t>DPF delta pressure</t>
  </si>
  <si>
    <t>DPF inlet pressure</t>
  </si>
  <si>
    <t>DPF outlet pressure</t>
  </si>
  <si>
    <t>Turbocharger outlet pressure (compressor and turbine), Engine-out exhaust pressure</t>
  </si>
  <si>
    <t>Turbocharger/ turbine speed</t>
  </si>
  <si>
    <t>Variable geometry turbo position</t>
  </si>
  <si>
    <t>oxygen sensor output, secondary oxygen sensor output (when fitted)</t>
  </si>
  <si>
    <t>distance traveled while MI activated</t>
  </si>
  <si>
    <t>intake air throttle position
(position of valve used to regulate intake air)</t>
  </si>
  <si>
    <t>a) discriminatory/non-discriminatory display strategy</t>
  </si>
  <si>
    <t>c) Presence of a continuous-MI.</t>
  </si>
  <si>
    <t>d) Readiness of the OBD system</t>
  </si>
  <si>
    <t>e) Number of engine operating hours during which a continuous-MI was last activated (continuous-MI counter)</t>
  </si>
  <si>
    <t>i) the value of the B1 counter with the highest number of engine operating hours;</t>
  </si>
  <si>
    <t>readiness of the OBD system</t>
  </si>
  <si>
    <t>Monitor status (i.e. disabled for the rest of this drive cycle complete
this drive cycle, or not complete this drive cycle) since last engine
shut-off for each monitor used for readiness status</t>
  </si>
  <si>
    <t>O -all</t>
  </si>
  <si>
    <t>the status of the warning system (active; non-active)</t>
  </si>
  <si>
    <t>(f) the types of the counters relevant to this Annex (reagent quality, reagent consumption, dosing system, EGR valve, monitoring system) and the number of engine operating hours indicated by each of the these counters</t>
  </si>
  <si>
    <t>Number of emission-related DTCs and MIL status</t>
  </si>
  <si>
    <t>DTC and MIL Status</t>
  </si>
  <si>
    <t>Support status of monitors</t>
  </si>
  <si>
    <t xml:space="preserve">Completion status of monitors since DTC cleared: </t>
  </si>
  <si>
    <t>Status of monitors since DTC cleared:</t>
  </si>
  <si>
    <t>Hybrid/EV Battery System Voltage</t>
  </si>
  <si>
    <t>1023.98 V</t>
  </si>
  <si>
    <t>0.015625 V / bit</t>
  </si>
  <si>
    <t>HEV_BATT_V: xxxx.xx V</t>
  </si>
  <si>
    <t>Hybrid/EV Battery Current supported</t>
  </si>
  <si>
    <t>Hybrid/EV Battery Voltage supported</t>
  </si>
  <si>
    <t>Hybrid/EV Battery Voltage support data</t>
  </si>
  <si>
    <t>1 = Hybrid/EV Battery Voltage supported</t>
  </si>
  <si>
    <t>1 = Hybrid/EV Battery Current supported</t>
  </si>
  <si>
    <t>Hybrid/EV Battery Current support data</t>
  </si>
  <si>
    <t>Hybrid/EV Battery System Current</t>
  </si>
  <si>
    <t>Hybrid/EV Battery Current shall display the current for the Hybrid/EV battery system. .  A negative current value indicates a battery charge while a positive current value indicates a battery discharge.</t>
  </si>
  <si>
    <t>Hybrid/EV Vehicle State</t>
  </si>
  <si>
    <t>Hybrid/EV Vehicle System Data</t>
  </si>
  <si>
    <t>Support of Hybrid/EV Vehicle System Data</t>
  </si>
  <si>
    <t>HEV_MODE: (CSM or CDM)</t>
  </si>
  <si>
    <t>0 = Charge Sustaining Mode / Not a PHEV
1 = Charge Depleting Mode</t>
  </si>
  <si>
    <t>0.1 A / bit (signed)</t>
  </si>
  <si>
    <t>Diesel Exhaust Fluid Sensor Output</t>
  </si>
  <si>
    <t>Support of DEF Sensor Data</t>
  </si>
  <si>
    <t>DEF Concentration supported</t>
  </si>
  <si>
    <t>DEF Temperature supported</t>
  </si>
  <si>
    <t>DEF Level supported</t>
  </si>
  <si>
    <t>1 = DEF Type supported</t>
  </si>
  <si>
    <t>1 = DEF Concentration supported</t>
  </si>
  <si>
    <t>1 = DEF Temperature supported</t>
  </si>
  <si>
    <t>1 = DEF Level supported</t>
  </si>
  <si>
    <t>DEF Concentration</t>
  </si>
  <si>
    <t>0.25 % per bit</t>
  </si>
  <si>
    <t>DEF_CON: xx.xx %</t>
  </si>
  <si>
    <t>63.75%</t>
  </si>
  <si>
    <t>DEF CON shall display the concentration of urea in water. Zero percent means that the tank contains no urea. A 32.5% value indicates that the diesel exhaust fluid is of the proper concentration. The 32.5% value indicates that the concentration is highest quality.</t>
  </si>
  <si>
    <t>DEF Tank Temperature</t>
  </si>
  <si>
    <t>+215 °C</t>
  </si>
  <si>
    <t>DEF_T: xxx °C (xxx °F)</t>
  </si>
  <si>
    <t>- 40 °C</t>
  </si>
  <si>
    <t>1 °C with - 40 °C offset</t>
  </si>
  <si>
    <t>DEF_T shall display the temperature of the diesel exhaust fluid in the storage tank.</t>
  </si>
  <si>
    <t>DEF Tank Level</t>
  </si>
  <si>
    <t>100/255 % per bit</t>
  </si>
  <si>
    <t>DEF_LVL: xxx.x%</t>
  </si>
  <si>
    <t>Energy</t>
  </si>
  <si>
    <t>0.1 kJ per bit unsigned</t>
  </si>
  <si>
    <t>kJ</t>
  </si>
  <si>
    <t>BTU</t>
  </si>
  <si>
    <t>Mass per energy</t>
  </si>
  <si>
    <t>Conversion kJ -&gt; BTU:</t>
  </si>
  <si>
    <t>1.055056 kJ = 1 BTU</t>
  </si>
  <si>
    <t>Conversion kWh -&gt; bhp-hr:</t>
  </si>
  <si>
    <t>1 kilowatt hour = 1.3410221084</t>
  </si>
  <si>
    <t>brake horsepower hour</t>
  </si>
  <si>
    <t>g/kWh</t>
  </si>
  <si>
    <t>0.00024414 g/kWh per bit unsigned</t>
  </si>
  <si>
    <t>g/bhp-hr</t>
  </si>
  <si>
    <t>EBBC, EBB1, EBB2</t>
  </si>
  <si>
    <t>Electronic Brake Boost Control Module</t>
  </si>
  <si>
    <t>ElecBrkBstCtrl</t>
  </si>
  <si>
    <t>ExhaustAftCtrl</t>
  </si>
  <si>
    <t>Distance Traveled Since Evap Monitoring Decision</t>
  </si>
  <si>
    <t>0xF814</t>
  </si>
  <si>
    <t>EVAP_DIST: xxxxx km (xxxxx miles)</t>
  </si>
  <si>
    <t>2 bytes
1 km per count
Min value: 0 km
Max value: 65535 km</t>
  </si>
  <si>
    <t>FUELCOMP: xxxxx cnts</t>
  </si>
  <si>
    <t>1310.7 g/s</t>
  </si>
  <si>
    <t>0.02 g/s per bit</t>
  </si>
  <si>
    <t>FUEL_RATE: xxxx.xx g/s</t>
  </si>
  <si>
    <t>0 kg/h</t>
  </si>
  <si>
    <t>13107.0 kg/h</t>
  </si>
  <si>
    <t>0.2 kg/h per bit</t>
  </si>
  <si>
    <t>EXH_RATE: xxxxx.x g/s</t>
  </si>
  <si>
    <t>Engine Exhaust Flow Rate</t>
  </si>
  <si>
    <t>Fuel System Percentage Use</t>
  </si>
  <si>
    <t>Support of Fuel System Percentage Use</t>
  </si>
  <si>
    <t>Fuel System A Use Percentage Bank 1 supported</t>
  </si>
  <si>
    <t>Fuel System B Use Percentage Bank 1 supported</t>
  </si>
  <si>
    <t>Fuel System A Use Percentage Bank 2 supported</t>
  </si>
  <si>
    <t>Fuel System B Use Percentage Bank 2 supported</t>
  </si>
  <si>
    <t>Fuel System A Use Percentage Bank 3 supported</t>
  </si>
  <si>
    <t>Fuel System B Use Percentage Bank 3 supported</t>
  </si>
  <si>
    <t>Fuel System A Use Percentage Bank 4 supported</t>
  </si>
  <si>
    <t>Fuel System B Use Percentage Bank 4 supported</t>
  </si>
  <si>
    <t>Fuel System A Use Percentage Bank 1</t>
  </si>
  <si>
    <t>Fuel System B Use Percentage Bank 1</t>
  </si>
  <si>
    <t>Fuel System A Use Percentage Bank 2</t>
  </si>
  <si>
    <t>Fuel System B Use Percentage Bank 2</t>
  </si>
  <si>
    <t>Fuel System A Use Percentage Bank 3</t>
  </si>
  <si>
    <t>Fuel System B Use Percentage Bank 3</t>
  </si>
  <si>
    <t>Fuel System A Use Percentage Bank 4</t>
  </si>
  <si>
    <t>Fuel System B Use Percentage Bank 4</t>
  </si>
  <si>
    <t>H</t>
  </si>
  <si>
    <t>I</t>
  </si>
  <si>
    <t>1 = Fuel System A Use Percentage Bank 1 supported</t>
  </si>
  <si>
    <t>1 = Fuel System B Use Percentage Bank 1 supported</t>
  </si>
  <si>
    <t>1 = Fuel System A Use Percentage Bank 2 supported</t>
  </si>
  <si>
    <t>1 = Fuel System B Use Percentage Bank 2 supported</t>
  </si>
  <si>
    <t>1 = Fuel System A Use Percentage Bank 3 supported</t>
  </si>
  <si>
    <t>1 = Fuel System B Use Percentage Bank 3 supported</t>
  </si>
  <si>
    <t>1 = Fuel System A Use Percentage Bank 4 supported</t>
  </si>
  <si>
    <t>1 = Fuel System B Use Percentage Bank 4 supported</t>
  </si>
  <si>
    <t>100/255 % / bit</t>
  </si>
  <si>
    <t>FUELSYSA_B1: xxx.x%</t>
  </si>
  <si>
    <t>FUELSYSB_B1: xxx.x%</t>
  </si>
  <si>
    <t>FUELSYSA_B2: xxx.x%</t>
  </si>
  <si>
    <t>FUELSYSB_B2: xxx.x%</t>
  </si>
  <si>
    <t>FUELSYSA_B3: xxx.x%</t>
  </si>
  <si>
    <t>FUELSYSB_B3: xxx.x%</t>
  </si>
  <si>
    <t>FUELSYSA_B4: xxx.x%</t>
  </si>
  <si>
    <t>FUELSYSB_B4: xxx.x%</t>
  </si>
  <si>
    <t>$18</t>
  </si>
  <si>
    <t>$19</t>
  </si>
  <si>
    <t>$1A</t>
  </si>
  <si>
    <t>$1B</t>
  </si>
  <si>
    <t>Natural Gas (as defined in SAE J1939) [Not to be used]</t>
  </si>
  <si>
    <t>NG</t>
  </si>
  <si>
    <t>Natural Gas</t>
  </si>
  <si>
    <t>Bi-fuel vehicle using Natural Gas</t>
  </si>
  <si>
    <t>BI_NG</t>
  </si>
  <si>
    <t>Bi-fuel vehicle using natural gas</t>
  </si>
  <si>
    <t>Natural gas</t>
  </si>
  <si>
    <t>Dual Fuel – Diesel and CNG</t>
  </si>
  <si>
    <t>DSL_CNG</t>
  </si>
  <si>
    <t>Dual fuel vehicle using diesel and CNG</t>
  </si>
  <si>
    <t>Recommended Gear Supported</t>
  </si>
  <si>
    <t>1 = Recommended gear supported</t>
  </si>
  <si>
    <t>Recommended gear support status</t>
  </si>
  <si>
    <t>Recommended transmission gear for current vehicle conditions</t>
  </si>
  <si>
    <t>B, bits 4 - 7</t>
  </si>
  <si>
    <t>GEAR_RCMD: 1 through 15</t>
  </si>
  <si>
    <t>Recommended transmission gear shall indicate the recommended transmission gear for the current vehicle conditions. This data may be used to indicate the recommended gear to the operator while running a vehicle on a test cycle.</t>
  </si>
  <si>
    <t>DEF_LVL shall display the ratio of volume of diesel exhaust fluid to the total volume of diesel exhaust fluid storage container. For systems that have discrete level sensing, e.g. Full (100%, Low (20%) and Empty (0%), REAG_LVL shall indicate the actual level at each discrete point and the average level of the discrete points when operating between discrete points. In the example above, REAG_LVL would indicate 60% when operating between 100% and 20% and 10% when operating between 20% and 0%. As an option, for systems with discrete level sensors and urea liquid between two discrete points, DEF_LVL can also be calculated based on urea consumption.
Note that DEF_LVL in PID $9B is same data as REAG_LVL in PID $85. If a DEF Quality Sensor is being supported using PID $9B, there is no need to support PID $85 just to support REAG_LVL. If PID $85 is required to meet OBD regulations, then REAG_LVL must be supported within PID $85 even if it is already supported in PID $9B.</t>
  </si>
  <si>
    <t>1 = Open loop due to driving conditions (Bank 2) (e.g. power enrichment, deceleration enleanment, cylinder deactivation)</t>
  </si>
  <si>
    <t>1 = Open loop - due to detected system fault (Bank 2)</t>
  </si>
  <si>
    <t>OL B2</t>
  </si>
  <si>
    <t>OL -Drive B2</t>
  </si>
  <si>
    <t>OL -Fault B2</t>
  </si>
  <si>
    <t>Unused bits shall be reported as ‘0’</t>
  </si>
  <si>
    <t>Open loop due to driving conditions (Bank 2) (e.g. power enrichment, deceleration enleanment, cylinder deactivation)</t>
  </si>
  <si>
    <t>Open loop - due to detected system fault (Bank 2)</t>
  </si>
  <si>
    <t>HEV_BATT_A: xxxx.x A</t>
  </si>
  <si>
    <t>Fuel Rate</t>
  </si>
  <si>
    <t>Vehicle Fuel Rate</t>
  </si>
  <si>
    <t>1 mg/stroke per bit signed</t>
  </si>
  <si>
    <t>$1C</t>
  </si>
  <si>
    <t>Torque</t>
  </si>
  <si>
    <t>0.1 Nm per bit signed</t>
  </si>
  <si>
    <t>Nm</t>
  </si>
  <si>
    <t>Conversion Nm -&gt; lbf ft:</t>
  </si>
  <si>
    <t>lbf ft</t>
  </si>
  <si>
    <t>0.1 s per bit signed</t>
  </si>
  <si>
    <t>1 Nm = 0.737562 lbf ft</t>
  </si>
  <si>
    <t>0xF4A1</t>
  </si>
  <si>
    <t>corrected NOx sensor output</t>
  </si>
  <si>
    <t>Support of NOx Sensor Corrected Data</t>
  </si>
  <si>
    <t>NOx Sensor Corrected Concentration Bank 1 Sensor 1 supported</t>
  </si>
  <si>
    <t>NOx Sensor Corrected Concentration Bank 1 Sensor 2 supported</t>
  </si>
  <si>
    <t>NOx Sensor Corrected Concentration Bank 2 Sensor 1 supported</t>
  </si>
  <si>
    <t>NOx Sensor Corrected Concentration Bank 2 Sensor 2 supported</t>
  </si>
  <si>
    <t>NOx Sensor Corrected Concentration Bank 1 Sensor 1</t>
  </si>
  <si>
    <t>NOx Sensor Corrected Concentration Bank 1 Sensor 2</t>
  </si>
  <si>
    <t>NOx Sensor Corrected Concentration Bank 2 Sensor 1</t>
  </si>
  <si>
    <t>NOx Sensor Corrected Concentration Bank 2 Sensor 2</t>
  </si>
  <si>
    <t>1 = NOx Sensor Corrected Concentration Bank 1 Sensor 1 supported</t>
  </si>
  <si>
    <t>1 = NOx Sensor Corrected Concentration Bank 1 Sensor 2 supported</t>
  </si>
  <si>
    <t>1 = NOx Sensor Corrected Concentration Bank 2 Sensor 1 supported</t>
  </si>
  <si>
    <t>1 = NOx Sensor Corrected Concentration Bank 2 Sensor 2 supported</t>
  </si>
  <si>
    <t>NOx Sensor Corrected Concentration Bank 1 Sensor 1 support status</t>
  </si>
  <si>
    <t>NOx Sensor Corrected Concentration Bank 1 Sensor 2 support status</t>
  </si>
  <si>
    <t>NOx Sensor Corrected Concentration Bank 2 Sensor 1 support status</t>
  </si>
  <si>
    <t>NOx Sensor Corrected Concentration Bank 2 Sensor 2 support status</t>
  </si>
  <si>
    <t>NOXC11 shall display corrected NOx concentration for Bank 1 Sensor 1.</t>
  </si>
  <si>
    <t>NOXC11: xxxxx ppm</t>
  </si>
  <si>
    <t>NOXC12: xxxxx ppm</t>
  </si>
  <si>
    <t>NOXC21: xxxxx ppm</t>
  </si>
  <si>
    <t>NOXC22: xxxxx ppm</t>
  </si>
  <si>
    <t>NOXC12 shall display corrected NOx concentration for Bank 1 Sensor 2.</t>
  </si>
  <si>
    <t>NOXC22 shall display corrected NOx concentration for Bank 2 Sensor 2.</t>
  </si>
  <si>
    <t>NOXC xx shall display the corrected NOX sensor signal. 2016 MY and later engines with NOx sensors may be required to output a ‘corrected’ NOx sensor signal in addition to the raw NOx sensor signal out using PID $83. The corrected value shall include all learned adaptions and offsets that are used to adjust the raw signal.</t>
  </si>
  <si>
    <t>NOX xx shall display the raw, uncorrected NOX sensor signal. 2016 MY and later engines with NOx sensors may be required to output a ‘corrected’ NOx sensor signal (see PID $A1) in addition to the raw NOx sensor signal output using PID $83.</t>
  </si>
  <si>
    <t>0xF4A2</t>
  </si>
  <si>
    <t>Cylinder Fuel Rate</t>
  </si>
  <si>
    <t>0 mg/stroke</t>
  </si>
  <si>
    <t>2047.96875 mg/stroke</t>
  </si>
  <si>
    <t>0.03125 mg/stoke per bit</t>
  </si>
  <si>
    <t>CYL_RATE: xxx.xx mg/stroke</t>
  </si>
  <si>
    <t>No direct reference, however it is not possible to calculate brake torque for PEMS without using friction torque</t>
  </si>
  <si>
    <t>fuel rate (mg/stroke)</t>
  </si>
  <si>
    <t>modeled exhaust flow</t>
  </si>
  <si>
    <t>0 = PTO not active (OFF); 1 = PTO active (ON)</t>
  </si>
  <si>
    <t>Brazil OBD Phase 3</t>
  </si>
  <si>
    <t>OBDBr-3</t>
  </si>
  <si>
    <t>NOx/SCR Catalyst Monitor Completion Condition Counts</t>
  </si>
  <si>
    <t>NOx/SCR Catalyst Monitor Conditions Encountered Counts</t>
  </si>
  <si>
    <t>corrected NOx sensor output (e.g., raw sensor signal corrected for estimated ammonia concentrations or auto-zero calculations and used by the applicable electronic control unit)</t>
  </si>
  <si>
    <t>reductant quality sensor output</t>
  </si>
  <si>
    <t>NOx Sensor Corrected</t>
  </si>
  <si>
    <t>DEF Type supported</t>
  </si>
  <si>
    <r>
      <t>mm</t>
    </r>
    <r>
      <rPr>
        <vertAlign val="superscript"/>
        <sz val="8"/>
        <rFont val="Arial"/>
        <family val="2"/>
      </rPr>
      <t>2</t>
    </r>
  </si>
  <si>
    <t>DEF Type</t>
  </si>
  <si>
    <t>Support and status of monitors (may be continuous or non-continuous)</t>
  </si>
  <si>
    <t>Supported monitors (non-continuous)</t>
  </si>
  <si>
    <t>Status of monitors (non-continuous)</t>
  </si>
  <si>
    <t xml:space="preserve">Fuel system "A" status: </t>
  </si>
  <si>
    <t>Open loop - has not yet satisfied conditions to go closed loop (Bank 1 or both)</t>
  </si>
  <si>
    <t>Closed loop - using all oxygen sensor(s) as feedback for fuel control</t>
  </si>
  <si>
    <t>1 = Open loop - has not yet satisfied conditions to go closed loop (Bank 1 or both)</t>
  </si>
  <si>
    <t>FUELSYSA:</t>
  </si>
  <si>
    <t>Open loop due to driving conditions (Bank 1 or both) (e.g. power enrichment, deceleration enleanment, cylinder deactivation)</t>
  </si>
  <si>
    <t>Open loop - due to detected system fault (Bank 1 or both)</t>
  </si>
  <si>
    <t>Closed loop, but fault with at least one oxygen sensor - may be using single oxygen sensor for fuel control (Bank 1 or Bank 2)</t>
  </si>
  <si>
    <t>1 = Open loop due to driving conditions (Bank 1 or both) (e.g. power enrichment, deceleration enleanment, cylinder deactivation)</t>
  </si>
  <si>
    <t>1 = Open loop - due to detected system fault (Bank 1 or both)</t>
  </si>
  <si>
    <t>1 = Closed loop, but fault with at least one oxygen sensor - may be using single oxygen sensor for fuel control (Bank 1 or Bank 2)</t>
  </si>
  <si>
    <t>Open loop - has not yet satisfied conditions to go closed loop (Bank 2)</t>
  </si>
  <si>
    <t>1 = Open loop - has not yet satisfied conditions to go closed loop (Bank 2)</t>
  </si>
  <si>
    <t>FUELSYSB:</t>
  </si>
  <si>
    <t xml:space="preserve">Fuel system "B" status: </t>
  </si>
  <si>
    <t>Brazil OBD Phase 2 and Phase 2+</t>
  </si>
  <si>
    <t>Completion status of supported monitors this monitoring cycle:</t>
  </si>
  <si>
    <t>Completion status of supported monitors this monitoring cycle (may be continuous or non-continuous):</t>
  </si>
  <si>
    <t>Bi-fuel vehicle using battery [Not to be used]</t>
  </si>
  <si>
    <t>Bi-fuel vehicle using battery and combustion engine [Not to be used]</t>
  </si>
  <si>
    <t>Hybrid vehicle using gasoline engine [Not to be used]</t>
  </si>
  <si>
    <t>Hybrid vehicle using gasoline engine on ethanol [Not to be used]</t>
  </si>
  <si>
    <t>Hybrid vehicle using diesel engine [Not to be used]</t>
  </si>
  <si>
    <t>Hybrid vehicle using battery [Not to be used]</t>
  </si>
  <si>
    <t>Hybrid vehicle using battery and combustion engine [Not to be used]</t>
  </si>
  <si>
    <t>Hybrid vehicle in regeneration mode [Not to be used]</t>
  </si>
  <si>
    <t>Bi-fuel vehicle using diesel (as defined in J1979) [Not to be used]</t>
  </si>
  <si>
    <t>Power Take Off (PTO) Output Status Supported</t>
  </si>
  <si>
    <t>Power Take Off (PTO) Output Status</t>
  </si>
  <si>
    <t>Glow Plug Lamp Output Status</t>
  </si>
  <si>
    <t>Power Take Off status shall display whether the PTO is active (On) or not active (Off)
Note: PTO input status is defined in PID $1E.</t>
  </si>
  <si>
    <t>Actual EGR displayed as a percent. EGR_A_ACT shall be normalized to the maximum EGR flow. EGR systems can use a variety of methods to determine  the amount of EGR delivered to the engine. If the control system does not use closed loop control, EGR_A_ACT shall not be supported.
1) If a valve position sensor is used, EGR_A_ACT shall display the fully closed position as 0% and the fully open position as 100%.  Intermediate positions shall be displayed as a percent of the full-open position. 
2) If a flow measurement is used, EGR_A_ACT shall display the no flow condition as 0% and the maximum flow condition as 100%.  Intermediate positions shall be displayed as a percent of the maximum flow condition.
3) Any other actuation method shall be normalized to display 0% when no EGR is commanded and 100% at the maximum commanded EGR position.</t>
  </si>
  <si>
    <t>Actual EGR displayed as a percent. EGR_B_ACT shall be normalized to the maximum EGR flow. EGR systems can use a variety of methods to determine the amount of EGR delivered to the engine. If the control system does not use closed loop control, EGR_B_ACT shall not be supported.
1) If a valve position sensor is used, EGR_B_ACT shall display the fully closed position as 0% and the fully open position as 100%.  Intermediate positions shall be displayed as a percent of the full-open position. 
2) If a flow measurement is used, EGR_B_ACT shall display the no flow condition as 0% and the maximum flow condition as 100%.  Intermediate positions shall be displayed as a percent of the maximum flow condition.
3) Any other actuation method shall be normalized to display 0% when no EGR is commanded and 100% at the maximum commanded EGR position.</t>
  </si>
  <si>
    <t>1 = EGR Temperature Sensor A (Bank 1, Sensor 1) data supported,
4 °C with -40 °C offset scaling</t>
  </si>
  <si>
    <t>1 = EGR Temperature Sensor C (Bank 1, Sensor 2) data supported,
4 °C with -40 °C offset scaling</t>
  </si>
  <si>
    <t>1 = EGR Temperature Sensor B (Bank 2, Sensor 1) data supported,
4 °C with -40 °C offset scaling</t>
  </si>
  <si>
    <t>1 = EGR Temperature Sensor D (Bank 2, Sensor 2) data supported,
4 °C with -40 °C offset scaling</t>
  </si>
  <si>
    <t>REAG_LVL shall indicate nominal reagent tank liquid fill capacity as a percent of maximum. For systems that have discrete level sensing, e.g. Full (100%, Low (20%) and Empty (0%), REAG_LVL shall indicate the actual level at each discrete point and the average level of the discrete points when operating between discrete points. In the example above, REAG_LVL would indicate 60% when operating between 100% and 20% and 10% when operating between 20% and 0%. As an option, for systems with discrete level sensors and urea liquid between two discrete points, REAG_LVL can also be calculated based on urea consumption.
Note that DEF_LVL in PID $9B is same data as REAG_LVL in PID $85. If a DEF Quality Sensor is being supported using PID $9B, there is no need to support PID $85 just to support REAG_LVL. If PID $85 is required to meet OBD regulations, then REAG_LVL must be supported within PID $85 even if it is already supported in PID $9B.</t>
  </si>
  <si>
    <t>0.01 per bit, signed</t>
  </si>
  <si>
    <t>see Fuel system "A" status above</t>
  </si>
  <si>
    <t>Type of fuel currently being utilized by the internal combustion engine</t>
  </si>
  <si>
    <r>
      <t xml:space="preserve">1 </t>
    </r>
    <r>
      <rPr>
        <sz val="8"/>
        <rFont val="Symbol"/>
        <family val="1"/>
        <charset val="2"/>
      </rPr>
      <t>m</t>
    </r>
    <r>
      <rPr>
        <sz val="8"/>
        <rFont val="Arial"/>
        <family val="2"/>
      </rPr>
      <t>s per bit signed</t>
    </r>
  </si>
  <si>
    <r>
      <t xml:space="preserve">Conversion </t>
    </r>
    <r>
      <rPr>
        <sz val="8"/>
        <rFont val="Symbol"/>
        <family val="1"/>
        <charset val="2"/>
      </rPr>
      <t>m</t>
    </r>
    <r>
      <rPr>
        <sz val="8"/>
        <rFont val="Arial"/>
        <family val="2"/>
      </rPr>
      <t>s -&gt; s:</t>
    </r>
  </si>
  <si>
    <r>
      <t xml:space="preserve">1000000 </t>
    </r>
    <r>
      <rPr>
        <sz val="8"/>
        <rFont val="Symbol"/>
        <family val="1"/>
        <charset val="2"/>
      </rPr>
      <t>m</t>
    </r>
    <r>
      <rPr>
        <sz val="8"/>
        <rFont val="Arial"/>
        <family val="2"/>
      </rPr>
      <t>s = 1 s</t>
    </r>
  </si>
  <si>
    <r>
      <rPr>
        <vertAlign val="superscript"/>
        <sz val="8"/>
        <rFont val="Arial"/>
        <family val="2"/>
      </rPr>
      <t>o</t>
    </r>
    <r>
      <rPr>
        <sz val="8"/>
        <rFont val="Arial"/>
        <family val="2"/>
      </rPr>
      <t>C</t>
    </r>
  </si>
  <si>
    <r>
      <rPr>
        <vertAlign val="superscript"/>
        <sz val="8"/>
        <rFont val="Arial"/>
        <family val="2"/>
      </rPr>
      <t>o</t>
    </r>
    <r>
      <rPr>
        <sz val="8"/>
        <rFont val="Arial"/>
        <family val="2"/>
      </rPr>
      <t>F</t>
    </r>
  </si>
  <si>
    <r>
      <t xml:space="preserve">0.1 </t>
    </r>
    <r>
      <rPr>
        <vertAlign val="superscript"/>
        <sz val="8"/>
        <rFont val="Arial"/>
        <family val="2"/>
      </rPr>
      <t>o</t>
    </r>
    <r>
      <rPr>
        <sz val="8"/>
        <rFont val="Arial"/>
        <family val="2"/>
      </rPr>
      <t>C per bit signed</t>
    </r>
  </si>
  <si>
    <r>
      <t xml:space="preserve"> o</t>
    </r>
    <r>
      <rPr>
        <sz val="8"/>
        <rFont val="Arial"/>
        <family val="2"/>
      </rPr>
      <t xml:space="preserve">F =  </t>
    </r>
    <r>
      <rPr>
        <vertAlign val="superscript"/>
        <sz val="8"/>
        <rFont val="Arial"/>
        <family val="2"/>
      </rPr>
      <t>o</t>
    </r>
    <r>
      <rPr>
        <sz val="8"/>
        <rFont val="Arial"/>
        <family val="2"/>
      </rPr>
      <t xml:space="preserve">C * 1.8 + 32 </t>
    </r>
    <r>
      <rPr>
        <vertAlign val="superscript"/>
        <sz val="8"/>
        <rFont val="Arial"/>
        <family val="2"/>
      </rPr>
      <t xml:space="preserve"> o</t>
    </r>
    <r>
      <rPr>
        <sz val="8"/>
        <rFont val="Arial"/>
        <family val="2"/>
      </rPr>
      <t>C</t>
    </r>
  </si>
  <si>
    <r>
      <rPr>
        <vertAlign val="superscript"/>
        <sz val="8"/>
        <rFont val="Arial"/>
        <family val="2"/>
      </rPr>
      <t>o</t>
    </r>
    <r>
      <rPr>
        <sz val="8"/>
        <rFont val="Arial"/>
        <family val="2"/>
      </rPr>
      <t>C/s</t>
    </r>
  </si>
  <si>
    <r>
      <rPr>
        <vertAlign val="superscript"/>
        <sz val="8"/>
        <rFont val="Arial"/>
        <family val="2"/>
      </rPr>
      <t>o</t>
    </r>
    <r>
      <rPr>
        <sz val="8"/>
        <rFont val="Arial"/>
        <family val="2"/>
      </rPr>
      <t>F/s</t>
    </r>
  </si>
  <si>
    <r>
      <t xml:space="preserve">0.01 </t>
    </r>
    <r>
      <rPr>
        <vertAlign val="superscript"/>
        <sz val="8"/>
        <rFont val="Arial"/>
        <family val="2"/>
      </rPr>
      <t>o</t>
    </r>
    <r>
      <rPr>
        <sz val="8"/>
        <rFont val="Arial"/>
        <family val="2"/>
      </rPr>
      <t>C/s per bit signed</t>
    </r>
  </si>
  <si>
    <r>
      <t xml:space="preserve"> o</t>
    </r>
    <r>
      <rPr>
        <sz val="8"/>
        <rFont val="Arial"/>
        <family val="2"/>
      </rPr>
      <t xml:space="preserve">F =  </t>
    </r>
    <r>
      <rPr>
        <vertAlign val="superscript"/>
        <sz val="8"/>
        <rFont val="Arial"/>
        <family val="2"/>
      </rPr>
      <t>o</t>
    </r>
    <r>
      <rPr>
        <sz val="8"/>
        <rFont val="Arial"/>
        <family val="2"/>
      </rPr>
      <t>C * 1.8</t>
    </r>
    <r>
      <rPr>
        <vertAlign val="superscript"/>
        <sz val="8"/>
        <rFont val="Arial"/>
        <family val="2"/>
      </rPr>
      <t xml:space="preserve"> o</t>
    </r>
    <r>
      <rPr>
        <sz val="8"/>
        <rFont val="Arial"/>
        <family val="2"/>
      </rPr>
      <t>C</t>
    </r>
  </si>
  <si>
    <t>PM Filter Monitor Completion Counts displays the number of times that all conditions necessary to detect a PM filter system malfunction have been encountered (numerator).
Note: If a commanded DPF regen (Service $08, TID $02) causes the PM filter monitor to complete and make a monitoring decision equivalent to one that would be made by the normal on board PM filter monitor, the numerator may be incremented after the PM filter monitor completes.</t>
  </si>
  <si>
    <t>Comprehensive component monitoring shall always indicate complete on all vehicles. 
NOTE: While there are many individual monitors within comprehensive components that do not run continuously or may take a while to complete, it is generally assumed that most of these monitors will have run by the time other readiness monitors (e.g., catalyst, exhaust gas sensor, etc.) indicate complete.  Additionally, given the large number of individual monitors within comprehensive components, it would be very difficult to determine which of the individual diagnostics have not yet run or are otherwise preventing this bit from indicating complete.  Accordingly, this bit should be set to always indicate “complete”.</t>
  </si>
  <si>
    <t xml:space="preserve">Short Term Fuel Trim shall be supported by spark ignition vehicles that use closed loop feedback control of air/fuel ratio. Short Term Fuel Trim Bank 1/3 shall indicate the correction currently being utilized by the closed loop fuel algorithm. If the fuel system is in open loop, SHRTFT1/3 shall report 0% correction. </t>
  </si>
  <si>
    <t>Long Term Fuel Trim shall be supported by spark ignition vehicles that use closed loop feedback control of air/fuel ratio. Fuel trim correction for Bank 1/3 stored in Non-volatile RAM or Keep-alive RAM. LONGFT shall indicate the correction currently being utilized by the fuel control algorithm at the time the data is requested, in both open loop and closed loop fuel control. If no correction is utilized in open loop fuel, LONGFT shall report 0% correction. If long-term fuel trim is not utilized at all by the fuel control algorithm, the PID shall not be supported.</t>
  </si>
  <si>
    <t xml:space="preserve">Short Term Fuel Trim shall be supported by spark ignition vehicles that use closed loop feedback control of air/fuel ratio. Short Term Fuel Trim Bank 2/4 shall indicate the correction currently being utilized by the closed loop fuel algorithm. If the fuel system is in open loop, SHRTFT24 shall report 0% correction. 
</t>
  </si>
  <si>
    <t>Long Term Fuel Trim shall be supported by spark ignition vehicles that use closed loop feedback control of air/fuel ratio. Fuel trim correction for Bank 2/4 stored in Non-volatile RAM or Keep-alive RAM. LONGFT shall indicate the correction currently being utilized by the fuel control algorithm at the time the data is requested, in both open loop and closed loop fuel control. If no correction is utilized in open loop fuel, LONGFT shall report 0% correction. If long-term fuel trim is not utilized at all by the fuel control algorithm, the PID shall not be supported.</t>
  </si>
  <si>
    <t>MAP shall display manifold pressure derived from a Manifold Absolute Pressure sensor, if a sensor is utilized. If a vehicle uses both a MAP and MAF sensor, both the MAP and MAF PIDs shall be supported.
If PID $4F is not supported for this ECU, or if PID $4F is supported and includes $00 for Intake Manifold Absolute Pressure, the external test equipment shall use the scaling values included in this table for those values. If PID $4F is supported for this ECU, the external test equipment shall calculate scaling and range for this PID as explained in the PID $4F Data D definition.</t>
  </si>
  <si>
    <t>EGR error, as a percent of commanded EGR. Often, EGR valve control outputs are not in the same engineering units as the EGR feedback input sensors. For example, an EGR valve can be controlled using a duty-cycled vacuum solenoid, however, the feedback input sensor is a position sensor. This makes it impossible to display "actual" versus "commanded" in the same engineering units. EGR error solved this problem by displaying a normalized (non-dimensional) EGR system feedback parameter. EGR error is defined to be:
((EGR actual - EGR commanded) / EGR  commanded) * 100%
For example if 10% EGR is commanded and 5% is delivered to the engine, the EGR_ERR is 
((5% - 10%) / 10%) * 100% = -50% error. 
EGR_ERR may be computed using various control parameters such as position, steps, counts, etc. All EGR systems must react to quickly changing conditions in the engine; therefore, EGR_ERR will generally show errors during transient conditions. Under steady condition, the error will be minimized (not necessarily zero, however) if the EGR system is under control.
If the control system does not use closed loop control, EGR_ERR shall not be supported. 
When commanded EGR is 0%, EGR error is technically undefined. In this case EGR error should be set to 0% when actual EGR = 0% or EGR error should be set to 99.2% when actual EGR &gt; 0%.</t>
  </si>
  <si>
    <t>Enable status of supported monitors this monitoring cycle  (may be continuous or non-continuous):</t>
  </si>
  <si>
    <t>Enable status of supported monitors this monitoring cycle: 
NO means disabled for rest of this monitoring cycle, N/A means not supported in PID $01; YES means enabled for this monitoring cycle. See PID $01 to determine which monitors are supported.</t>
  </si>
  <si>
    <t>VPWR – power input to the OBD control module. VPWR is normally battery voltage, less any voltage drop in the circuit between the battery and the control module.
NOTE   42 Volts vehicles may utilize multiple voltages for different systems on the vehicle. VPWR represents the voltage at the control module; it may be significantly different than battery voltage.</t>
  </si>
  <si>
    <t>AAT shall display ambient air temperature, if utilized by the control module strategy for OBD monitoring. AAT may be obtained directly from a sensor, may be obtained indirectly via the vehicle serial data communication bus, or may be inferred by the control strategy using other sensor inputs, e.g. IAT.</t>
  </si>
  <si>
    <t>Absolute throttle position B, if utilized by the control module, (not “relative” or “learned” throttle position) shall be displayed as a normalized value, scaled from 0 to 100%. For example, if a 0 to 5.0 volt sensor is used (uses a 5.0 volt reference voltage), and the closed throttle position is at 1.0 volts, TP_B shall display (1.0 / 5.0) = 20% at closed throttle and 50% at 2.5 volts. Throttle position at idle will usually indicate greater than 0%, and throttle position at wide open throttle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A single throttle plate could have up to three throttle position sensors, A, B and C. A dual throttle plate system could have up to four throttle position sensors, A, B, C and G.</t>
  </si>
  <si>
    <t>Absolute throttle position C, if utilized by the control module, (not “relative” or “learned” throttle position) shall be displayed as a normalized value, scaled from 0 to 100%. For example, if a 0 to 5.0 volt sensor is used (uses a 5.0 volt reference voltage), and the closed throttle position is a 1.0 volts, TP_C shall display (1.0 / 5.0) = 20% at closed throttle and 50% at 2.5 volts. Throttle position at idle will usually indicate greater than 0%, and throttle position at wide open throttle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A single throttle plate could have up to three throttle position sensors, A, B and C. A dual throttle plate system could have up to four throttle position sensors, A, B, C and G.</t>
  </si>
  <si>
    <t>Natural Gas (Compressed or Liquefied Natural Gas)</t>
  </si>
  <si>
    <t>Long Term Secondary Fuel Trim shall be supported by spark ignition engines that use secondary closed loop feedback control of air/fuel ratio. Secondary O2 Sensor Fuel trim correction for Bank 1/3 stored in Non-volatile RAM or Keep-alive RAM. LGSO2FT shall indicate the correction currently being utilized by the fuel control algorithm at the time the data is requested, in both open loop and closed loop fuel control. If no correction is utilized in open loop fuel, LGSO2FT shall report 0% correction. If secondary O2 sensor long-term fuel trim is not utilized at all by the fuel control algorithm, the PID shall not be supported.</t>
  </si>
  <si>
    <t>Short Term Secondary Fuel Trim shall be supported by spark ignition engines that use secondary closed loop feedback control of air/fuel ratio. Short Term Secondary O2 Sensor Fuel Trim Bank 2/4 shall indicate the correction currently being utilized by the closed loop fuel algorithm. If the fuel system is in open loop, STSO2FT shall report 0% correction.</t>
  </si>
  <si>
    <t>Long Term Secondary Fuel Trim shall be supported by spark ignition engines that use secondary closed loop feedback control of air/fuel ratio. Secondary Sensor Fuel trim correction for Bank 2/4 stored in Non-volatile RAM or Keep-alive RAM. LGSO2FT shall indicate the correction currently being utilized by the fuel control algorithm at the time the data is requested, in both open loop and closed loop fuel control. If no correction is utilized in open loop fuel, LGSO2FT shall report 0% correction. If post O2 sensor long-term fuel trim is not utilized at all by the fuel control algorithm, the PID shall not be supported.</t>
  </si>
  <si>
    <t>EGR_A_ERR, EGR error, as a percent of commanded EGR. Often, EGR valve control outputs are not in the same engineering units as the EGR feedback input sensors. For example, an EGR valve can be controlled using a duty-cycled vacuum solenoid, however, the feedback input sensor is a position sensor. This makes it impossible to display "actual" versus "commanded" in the same engineering units. EGR error solved this problem by displaying a normalized (non-dimensional) EGR system feedback parameter. EGR error is defined to be:
((EGR actual - EGR commanded) / EGR  commanded) * 100%
For example if 10% EGR is commanded and 5% is delivered to the engine, the EGR_A_ERR is 
((5% - 10%) / 10%) * 100% = -50% error. 
EGR_A_ERR may be computed using various control parameters such as position, steps, counts, etc. All EGR systems must react to quickly changing conditions in the engine; therefore, EGR_A_ERR will generally show errors during transient conditions. Under steady condition, the error will be minimized (not necessarily zero, however) if the EGR system is under control.
If the control system does not use closed loop control, EGR_A_ERR shall not be supported. 
When commanded EGR is 0%, EGR error is technically undefined. In this case EGR error should be set to 0% when actual EGR = 0% or EGR error should be set to 99.2% when actual EGR &gt; 0%.</t>
  </si>
  <si>
    <t>EGR_B_ERR, EGR error, as a percent of commanded EGR. Often, EGR valve control outputs are not in the same engineering units as the EGR feedback input sensors. For example, an EGR valve can be controlled using a duty-cycled vacuum solenoid, however, the feedback input sensor is a position sensor. This makes it impossible to display "actual" versus "commanded" in the same engineering units. EGR error solved this problem by displaying a normalized (non-dimensional) EGR system feedback parameter. EGR error is defined to be:
((EGR actual - EGR commanded) / EGR  commanded) * 100%
For example if 10% EGR is commanded and 5% is delivered to the engine, the EGR_B_ERR is 
((5% - 10%) / 10%) * 100% = -50% error. 
EGR_B_ERR may be computed using various control parameters such as position, steps, counts, etc. All EGR systems must react to quickly changing conditions in the engine; therefore, EGR_B_ERR will generally show errors during transient conditions. Under steady condition, the error will be minimized (not necessarily zero, however) if the EGR system is under control.
If the control system does not use closed loop control, EGR_B_ERR shall not be supported. 
When commanded EGR is 0%, EGR error is technically undefined. In this case EGR error should be set to 0% when actual EGR = 0% or EGR error should be set to 99.2% when actual EGR &gt; 0%.</t>
  </si>
  <si>
    <t>Commanded Intake Air Flow displayed as a percent. Intake Air Flow is also known as EGR Throttle on compression ignition vehicles. Intake air flow controls are typically used to induct EGR into a compression ignition engine. IAF_B_CMD shall be normalized to the maximum IAF commanded output control parameter. IAF systems can use different methods to control the throttle plate angle. 
 1) If a linear or stepper motor valve is used, the fully closed position (minimum, normally 0 degree throttle angle) shall be displayed as 0%, the fully open position (maximum, normally 90 degrees throttle angle) shall be displayed as 100%. Intermediate positions shall be displayed as a percent of the full-open position. For example, a stepper-motor that moves from 0 to 128 counts shall display 0% at 0 counts, 100% at 128 counts and 50% at 64 counts.
 2) Any other actuation method shall be normalized to display 0% when no IAF is commanded and 100% at the maximum commanded IAF position.</t>
  </si>
  <si>
    <t xml:space="preserve">Actual Intake Air Flow position displayed as a percent. Intake Air Flow position is also known as EGR Throttle Position on compression ignition vehicles. Intake air flow controls are typically used to induct EGR into a compression ignition engine.
Relative or "learned" IAF_B_REL position shall be displayed as a normalized value, scaled from 0 to 100%. IAF_B_REL should display a value of 0% at the "learned closed-throttle position. For example, if a 0 to 5.0 volt sensor is used (uses a 5.0 volt reference voltage), and the closed throttle position is at 1.0 volts, IAF_B_REL shall display (1.0 – 1.0 / 5.0) = 0% at closed throttle and 30% at 2.5 volts. Because of the closed-throttle offset, wide open throttle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t>
  </si>
  <si>
    <t>Inducement system active actual state</t>
  </si>
  <si>
    <t>O2S11 shall display O2 concentration for Bank 1 Sensor 1, if utilized by the control module strategy.</t>
  </si>
  <si>
    <t>O2S12 shall display O2 concentration for Bank 1 Sensor 2, if utilized by the control module strategy.</t>
  </si>
  <si>
    <t>O2S21 shall display O2 concentration for Bank 2 Sensor 1, if utilized by the control module strategy.</t>
  </si>
  <si>
    <t>O2S22 shall display O2 concentration for Bank 2 Sensor 2, if utilized by the control module strategy.</t>
  </si>
  <si>
    <t>Absolute throttle position G, if utilized by the control module, (not “relative” or “learned” throttle position) shall be displayed as a normalized value, scaled from 0 to 100%. For example, if a 0 to 5.0 volt sensor is used (uses a 5.0 volt reference voltage), and the closed throttle position is at 1.0 volts, TP_G shall display (1.0 / 5.0) = 20% at closed throttle and 50% at 2.5 volts. Throttle position at idle will usually indicate greater than 0%, and throttle position at wide open throttle will usually indicate less than 100%.
For systems where the output is proportional to the input voltage, this value is the percent of maximum input reference voltage. For systems where the output is inversely proportional to the input voltage, this value is 100% minus the percent of maximum input reference voltage.
A single throttle plate could have up to three throttle position sensors, A, B and C. A dual throttle plate system could have up to four throttle position sensors, A, B, C and G.</t>
  </si>
  <si>
    <t>This data indicates the number of engine operating hours that the continuous MI was active (or is still active). It shall be supported for WWH-OBD use case 1 (scan tool road worthiness check). 
Note: Specific regulatory reset conditions apply for this counter.</t>
  </si>
  <si>
    <t>This data indicates the number of engine operating hours that the continuous MI was active (or is still active) for an individual ECU.
Note: Specific regulatory reset conditions apply for this counter.</t>
  </si>
  <si>
    <t>O2S11 shall display O2 concentration for Bank 1 Sensor 3, if utilized by the control module strategy.</t>
  </si>
  <si>
    <t>O2S12 shall display O2 concentration for Bank 1 Sensor 4, if utilized by the control module strategy.</t>
  </si>
  <si>
    <t>O2S21 shall display O2 concentration for Bank 2 Sensor 3, if utilized by the control module strategy.</t>
  </si>
  <si>
    <t>O2S22 shall display O2 concentration for Bank 2 Sensor 4, if utilized by the control module strategy.</t>
  </si>
  <si>
    <t>O2SS11 shall display O2 Lambda for Bank 1 Sensor 3, if utilized by the control module strategy.</t>
  </si>
  <si>
    <t>O2S12 shall display O2 Lambda for Bank 1 Sensor 4, if utilized by the control module strategy.</t>
  </si>
  <si>
    <t>O2S21 shall display O2 Lambda for Bank 2 Sensor 3, if utilized by the control module strategy.</t>
  </si>
  <si>
    <t>O2S22 shall display O2 Lambda for Bank 2 Sensor 4, if utilized by the control module strategy.</t>
  </si>
  <si>
    <t>NOXC21 shall display  corrected NOx concentration for Bank 2 Sensor 1.</t>
  </si>
  <si>
    <t>Catalyst Heater Control Module</t>
  </si>
  <si>
    <t>Camshaft Position Control Module</t>
  </si>
  <si>
    <t>CatHeaterCtrl</t>
  </si>
  <si>
    <t>CamPosCtrl</t>
  </si>
  <si>
    <t>CATM, CAT1, CAT2</t>
  </si>
  <si>
    <t>CMPM, CMP1, CMP2</t>
  </si>
  <si>
    <t>VTMC, VTM1, VTM2</t>
  </si>
  <si>
    <t>Vehicle Thermal Management Control Module</t>
  </si>
  <si>
    <t>ThermalMgmt</t>
  </si>
  <si>
    <t>1 Pa per bit, signed</t>
  </si>
  <si>
    <t>0xF4A3</t>
  </si>
  <si>
    <t>Support of Evap System Vapor Pressure</t>
  </si>
  <si>
    <t>Evap System Vapor Pressure A supported</t>
  </si>
  <si>
    <t>Evap System Vapor Pressure A (wide range) supported</t>
  </si>
  <si>
    <t>Evap System Vapor Pressure B supported</t>
  </si>
  <si>
    <t>Evap System Vapor Pressure B (wide range) supported</t>
  </si>
  <si>
    <t>1 = Evap System Vapor Pressure A supported</t>
  </si>
  <si>
    <t>1 = Evap System Vapor Pressure A (wide range) supported</t>
  </si>
  <si>
    <t>1 = Evap System Vapor Pressure B supported</t>
  </si>
  <si>
    <t>1 = Evap System Vapor Pressure B (wide range) supported</t>
  </si>
  <si>
    <t>Evap System Vapor Pressure A support status</t>
  </si>
  <si>
    <t>Evap System Vapor Pressure A (wide range) support status</t>
  </si>
  <si>
    <t>Evap System Vapor Pressure B support status</t>
  </si>
  <si>
    <t>Evap System Vapor Pressure B (wide range) support status</t>
  </si>
  <si>
    <t>Evap System Vapor Pressure A</t>
  </si>
  <si>
    <t>($8000)
-8192 Pa
(-32.8878 in H2O)</t>
  </si>
  <si>
    <t>($7FFF)
8191.75 Pa, 
(32.8868 in H2O)</t>
  </si>
  <si>
    <t>0.25 Pa (1/4) per bit signed</t>
  </si>
  <si>
    <t>EVAP_B_VP: xxxx.xx Pa (xx.xxx in H2O)</t>
  </si>
  <si>
    <t>EVAP_A_VP: xxxx.xx Pa (xx.xxx in H2O)</t>
  </si>
  <si>
    <t>Evap System Vapor Pressure A (wide range)</t>
  </si>
  <si>
    <t>($8000)
-65536 Pa
(-263.10 in H2O)</t>
  </si>
  <si>
    <t>($7FFF)
65534 Pa, (263.10 in H2O)</t>
  </si>
  <si>
    <t>2 Pa per bit, signed</t>
  </si>
  <si>
    <t>EVAP_A_VP: xxxxx Pa (xxx.xx in H2O)</t>
  </si>
  <si>
    <t>EVAP_B_VP: xxxxx Pa (xxx.xx in H2O)</t>
  </si>
  <si>
    <t>Evap System Vapor Pressure B</t>
  </si>
  <si>
    <t>Evap System Vapor Pressure B (wide range)</t>
  </si>
  <si>
    <t>0xF4A4</t>
  </si>
  <si>
    <t>Transmission Actual Gear</t>
  </si>
  <si>
    <t>Transmission Actual Gear Status Supported</t>
  </si>
  <si>
    <t>Transmission Actual Gear  Status Supported</t>
  </si>
  <si>
    <t>B, bits 0 - 3</t>
  </si>
  <si>
    <t>1 = Actual transmission gear supported</t>
  </si>
  <si>
    <t>1 = Actual transmission gear ratio supported</t>
  </si>
  <si>
    <t>Transmission actual gear support status</t>
  </si>
  <si>
    <t>Transmission actual gear ratio support status</t>
  </si>
  <si>
    <t>Transmission Actual Gear Status</t>
  </si>
  <si>
    <t>65.535</t>
  </si>
  <si>
    <t>0.001 per bit</t>
  </si>
  <si>
    <t>GEAR_RAT: xx.xxx</t>
  </si>
  <si>
    <t>Table C1 defines standardized Test IDs. Applies only to SAE J1850,  ISO 9141-2, and ISO 14230-2.</t>
  </si>
  <si>
    <t>Table C2 defines standardized Test IDs. Applies only to ISO 15765-4.</t>
  </si>
  <si>
    <t>0000- neutral
0001 – Gear 1
0010 – Gear 2
0011 – Gear 3
0100 – Gear 4
0101 – Gear 5
0110 – Gear 6
0111 – Gear 7
1000 – Gear 8
1001 – Gear 9
1010 – Gear 10
1011 – Gear 11
1100 – Gear 12
1101 – Gear 13
1110 – Gear 14
1111 – Gear 15</t>
  </si>
  <si>
    <t>0xF4A5</t>
  </si>
  <si>
    <t>Diesel Exhaust Fluid Dosing</t>
  </si>
  <si>
    <t>Commanded DEF Dosing Supported</t>
  </si>
  <si>
    <t>DEF Usage for the Current Driving Cycle Supported</t>
  </si>
  <si>
    <t>1 = DEF_CMD supported</t>
  </si>
  <si>
    <t>1 = DEF UCDC supported</t>
  </si>
  <si>
    <t>Commanded DEF Dosing Support Status</t>
  </si>
  <si>
    <t>DEF Usage for the Current Driving Cycle Support Status</t>
  </si>
  <si>
    <t>Commanded DEF Dosing</t>
  </si>
  <si>
    <t>DEF Usage for the Current Driving Cycle.</t>
  </si>
  <si>
    <t>DEF_CMD: xxx.x %</t>
  </si>
  <si>
    <t>0 L</t>
  </si>
  <si>
    <t>20 kPa per bit signed</t>
  </si>
  <si>
    <t>20</t>
  </si>
  <si>
    <t>0xFA</t>
  </si>
  <si>
    <t>Air Fuel Ratio Imbalance Monitor Completion Counts Bank 1</t>
  </si>
  <si>
    <t>Air Fuel Ratio Imbalance Monitor Conditions Encountered Counts Bank 1</t>
  </si>
  <si>
    <t>AFRICOMP1: xxxxx cnts</t>
  </si>
  <si>
    <t>AFRICOMP2: xxxxx cnts</t>
  </si>
  <si>
    <t>AFRICOND2: xxxxx cnts</t>
  </si>
  <si>
    <t>Air Fuel Ratio Imbalance Monitor Completion Counts Bank 2</t>
  </si>
  <si>
    <t>Air Fuel Ratio Imbalance Monitor Conditions Encountered Counts Bank 2</t>
  </si>
  <si>
    <t>Air Fuel Ratio Imbalance Monitor Conditions Encountered Counts Bank 1 displays the number of times that the vehicle has been operated in the specified AFRI monitoring conditions (denominator).</t>
  </si>
  <si>
    <t>Air Fuel Ratio Imbalance Monitor Conditions Encountered Counts Bank 2 displays the number of times that the vehicle has been operated in the specified AFRI monitoring conditions (denominator).</t>
  </si>
  <si>
    <t>Parameter Name</t>
  </si>
  <si>
    <t>Cvt</t>
  </si>
  <si>
    <t>Byte Value (Hex)</t>
  </si>
  <si>
    <t>Mnemonic</t>
  </si>
  <si>
    <t>#1</t>
  </si>
  <si>
    <t>Request on-board monitoring test results for specific monitored systems response SID</t>
  </si>
  <si>
    <t>M</t>
  </si>
  <si>
    <t>SIDPR</t>
  </si>
  <si>
    <t>#2</t>
  </si>
  <si>
    <t>xx</t>
  </si>
  <si>
    <t>#3</t>
  </si>
  <si>
    <t>#4</t>
  </si>
  <si>
    <t>#5</t>
  </si>
  <si>
    <t>#6</t>
  </si>
  <si>
    <t>#7</t>
  </si>
  <si>
    <t>TVHI</t>
  </si>
  <si>
    <t>TVLO</t>
  </si>
  <si>
    <t>#8</t>
  </si>
  <si>
    <t>#9</t>
  </si>
  <si>
    <t>#10</t>
  </si>
  <si>
    <t>On-Board Diagnostic Monitor ID</t>
  </si>
  <si>
    <t>Std./Manuf. Defined TID#1</t>
  </si>
  <si>
    <t>Unit And Scaling ID#1</t>
  </si>
  <si>
    <t>Test Value (High Byte)#1</t>
  </si>
  <si>
    <t>Test Value (Low Byte)#1</t>
  </si>
  <si>
    <t>Min. Test Limit (High Byte)#1</t>
  </si>
  <si>
    <t>Min. Test Limit (Low Byte)#1</t>
  </si>
  <si>
    <t>Max. Test Limit (High Byte)#1</t>
  </si>
  <si>
    <t>Max. Test Limit (Low Byte)#1 ]</t>
  </si>
  <si>
    <t>OBDMIDREC</t>
  </si>
  <si>
    <t>OBDMID</t>
  </si>
  <si>
    <t>S/MDTID</t>
  </si>
  <si>
    <t>UASID</t>
  </si>
  <si>
    <t>MINTLHI</t>
  </si>
  <si>
    <t>MINTLLO</t>
  </si>
  <si>
    <t>MAXTLHI</t>
  </si>
  <si>
    <t>MAXTLLO</t>
  </si>
  <si>
    <t>#n-8</t>
  </si>
  <si>
    <t>#n-7</t>
  </si>
  <si>
    <t>#n-6</t>
  </si>
  <si>
    <t>#n-5</t>
  </si>
  <si>
    <t>#n-4</t>
  </si>
  <si>
    <t>#n-3</t>
  </si>
  <si>
    <t>#n-2</t>
  </si>
  <si>
    <t>#n-1</t>
  </si>
  <si>
    <t>#n</t>
  </si>
  <si>
    <t>Std./Manuf. Defined TID#m</t>
  </si>
  <si>
    <t>Unit And Scaling ID#m</t>
  </si>
  <si>
    <t>Test Value (High Byte)#m</t>
  </si>
  <si>
    <t>Test Value (Low Byte)#m</t>
  </si>
  <si>
    <t>Min. Test Limit (High Byte)#m</t>
  </si>
  <si>
    <t>Min. Test Limit (Low Byte)#m</t>
  </si>
  <si>
    <t>Max. Test Limit (High Byte)#m</t>
  </si>
  <si>
    <t>Max. Test Limit (Low Byte)#m ]</t>
  </si>
  <si>
    <t>C2</t>
  </si>
  <si>
    <t xml:space="preserve">data record of supported OBDMID = [ </t>
  </si>
  <si>
    <t>a C1 = Conditional - Parameter is only present if more than one (1) Manufacturer Defined TID is supported by the ECU for the requested Monitor ID.</t>
  </si>
  <si>
    <t>b C2 = Conditional - Parameter and value depend on selected Manufacturer Defined TID number and are only included if the Manufacturer Defined TID is supported by the ECU. The value shall be zero ($00) in case the On-Board Diagnostic Monitor has not been completed at least once since Clear/reset emission-related diagnostic information or battery disconnect.</t>
  </si>
  <si>
    <t>OBDMDID (LB)</t>
  </si>
  <si>
    <t>F6 – F7</t>
  </si>
  <si>
    <t>yy</t>
  </si>
  <si>
    <t>OBDMDID_HB</t>
  </si>
  <si>
    <t>OBDMDID_LB</t>
  </si>
  <si>
    <t>#11</t>
  </si>
  <si>
    <t>OBDMDIDREC</t>
  </si>
  <si>
    <t>C1</t>
  </si>
  <si>
    <t>The request and response message is limited to a maximum of 1 (one) OBDMDID.</t>
  </si>
  <si>
    <t xml:space="preserve">data record of supported OBDMDID = [ </t>
  </si>
  <si>
    <t>OBDMDID (HB)</t>
  </si>
  <si>
    <t>Current SAE J1979 / ISO 15031-5 Service $06 Definitions</t>
  </si>
  <si>
    <t>Future Commonized SAE J1979 / ISO 15031-5 Service $06 Definitions</t>
  </si>
  <si>
    <t>Current ISO 27145 / Future UDS J1979 Definitions</t>
  </si>
  <si>
    <r>
      <t>C1</t>
    </r>
    <r>
      <rPr>
        <vertAlign val="superscript"/>
        <sz val="8"/>
        <rFont val="Arial"/>
        <family val="2"/>
      </rPr>
      <t>a</t>
    </r>
  </si>
  <si>
    <r>
      <t>C2</t>
    </r>
    <r>
      <rPr>
        <vertAlign val="superscript"/>
        <sz val="8"/>
        <rFont val="Arial"/>
        <family val="2"/>
      </rPr>
      <t>b</t>
    </r>
  </si>
  <si>
    <r>
      <rPr>
        <vertAlign val="superscript"/>
        <sz val="8"/>
        <rFont val="Arial"/>
        <family val="2"/>
      </rPr>
      <t>a</t>
    </r>
    <r>
      <rPr>
        <sz val="8"/>
        <rFont val="Arial"/>
        <family val="2"/>
      </rPr>
      <t xml:space="preserve"> C1 = Conditional — Parameter and value depend on selected Manufacturer Defined TID number and are only included if the Manufacturer Defined TID is supported by the ECU. The value shall be zero ($00) in case the On-Board Diagnostic Monitor has not been completed at least once since Clear/reset emission-related diagnostic information or battery disconnect.</t>
    </r>
  </si>
  <si>
    <r>
      <rPr>
        <vertAlign val="superscript"/>
        <sz val="8"/>
        <rFont val="Arial"/>
        <family val="2"/>
      </rPr>
      <t>a</t>
    </r>
    <r>
      <rPr>
        <sz val="8"/>
        <rFont val="Arial"/>
        <family val="2"/>
      </rPr>
      <t xml:space="preserve"> C1 = Conditional - Parameter is only present if more than one (1) Manufacturer Defined TID is supported by the ECU for the requested Monitor ID.</t>
    </r>
  </si>
  <si>
    <r>
      <rPr>
        <vertAlign val="superscript"/>
        <sz val="8"/>
        <rFont val="Arial"/>
        <family val="2"/>
      </rPr>
      <t>b</t>
    </r>
    <r>
      <rPr>
        <sz val="8"/>
        <rFont val="Arial"/>
        <family val="2"/>
      </rPr>
      <t xml:space="preserve"> C2 = Conditional - Parameter and value depend on selected Manufacturer Defined TID number and are only included if the Manufacturer Defined TID is supported by the ECU. The value shall be zero ($00) in case the On-Board Diagnostic Monitor has not been completed at least once since Clear/reset emission-related diagnostic information or battery disconnect.</t>
    </r>
  </si>
  <si>
    <t>Support of DEF Dosing Data</t>
  </si>
  <si>
    <t>Note: If Sensor A, B, C and D designations represent banks and sensor numbers, it is recommended that manufacturers adopt the bank and sensor numbers used in this document. Otherwise, definition of A, B, C and D is left to the manufacturer.</t>
  </si>
  <si>
    <t>0.5 % per bit</t>
  </si>
  <si>
    <t>0xF611</t>
  </si>
  <si>
    <t>0xF612</t>
  </si>
  <si>
    <t>Exhaust Gas Sensor Monitor Bank 1 - Sensor 5</t>
  </si>
  <si>
    <t>Exhaust Gas Sensor Monitor Bank 2 - Sensor 5</t>
  </si>
  <si>
    <t>0xF651</t>
  </si>
  <si>
    <t>0xF652</t>
  </si>
  <si>
    <t>Exhaust Gas Sensor Heater Monitor Bank 1 - Sensor 5</t>
  </si>
  <si>
    <t>Exhaust Gas Sensor Heater Monitor Bank 2 - Sensor 5</t>
  </si>
  <si>
    <t>0xF4A6</t>
  </si>
  <si>
    <t>Vehicle Odometer</t>
  </si>
  <si>
    <t>A,B,C,D</t>
  </si>
  <si>
    <t>odometer reading</t>
  </si>
  <si>
    <t>Vehicle Odometer Reading</t>
  </si>
  <si>
    <t>0.1 km per bit</t>
  </si>
  <si>
    <t>429,496,729.5 km</t>
  </si>
  <si>
    <t>ODO: xxxxxxxxx.x km
(xxxxxxxxx.x miles)</t>
  </si>
  <si>
    <t>0xF815</t>
  </si>
  <si>
    <t>Total Engine Run Time (Lifetime)</t>
  </si>
  <si>
    <t>Total Engine Run Time (Recent)</t>
  </si>
  <si>
    <t>4 bytes
1 second per bit
Min value: 0 sec
Max value:4,294,967,295 sec</t>
  </si>
  <si>
    <t>4 bytes
0.1 km per bit
Min value: 0 km
Max value:429,496,729.5 km</t>
  </si>
  <si>
    <t>Vn (km/hr)</t>
  </si>
  <si>
    <t>Vn+1 (km/hr)</t>
  </si>
  <si>
    <t>Vave (km/hr)</t>
  </si>
  <si>
    <t>BCM, BCM1, BCM2</t>
  </si>
  <si>
    <t>Body Control Module</t>
  </si>
  <si>
    <t>BodyControl</t>
  </si>
  <si>
    <t>0xF816</t>
  </si>
  <si>
    <t>0xF817</t>
  </si>
  <si>
    <t>EPA-75 City Test</t>
  </si>
  <si>
    <t>Speed (mph)</t>
  </si>
  <si>
    <t>Speed (kph)</t>
  </si>
  <si>
    <t>Vehicle Operation Data - Engine Run/Idle Time</t>
  </si>
  <si>
    <t>16 bytes</t>
  </si>
  <si>
    <t>Vehicle Operation Data - Distance/Fuel Used</t>
  </si>
  <si>
    <t>0xF818</t>
  </si>
  <si>
    <t>24 bytes</t>
  </si>
  <si>
    <t>Vehicle Operation Data - PSA</t>
  </si>
  <si>
    <t>0xF819</t>
  </si>
  <si>
    <t>Plug-in Hybrid Vehicle Distance Data</t>
  </si>
  <si>
    <t>Plug-in Hybrid Vehicle Fuel Data</t>
  </si>
  <si>
    <t>0xF81A</t>
  </si>
  <si>
    <t>0xF81B</t>
  </si>
  <si>
    <t>Plug-in Hybrid Vehicle Grid Data</t>
  </si>
  <si>
    <t>0xF81C</t>
  </si>
  <si>
    <t>1.0 Throttle/Pedal Position Sensor PIDs</t>
  </si>
  <si>
    <t>The following DTCs are generally assigned to throttle position:</t>
  </si>
  <si>
    <t>P0120</t>
  </si>
  <si>
    <t>Throttle/Pedal Position Sensor "A" Circuit (J1979 PID $11 Absolute Throttle Position)</t>
  </si>
  <si>
    <t>P0220</t>
  </si>
  <si>
    <t>Throttle/Pedal Position Sensor/Switch "B" Circuit (J1979 PID $47 Absolute Throttle Position B)</t>
  </si>
  <si>
    <t>P0225</t>
  </si>
  <si>
    <t>Throttle/Pedal Position Sensor/Switch "C" Circuit (J1979 PID $48 Absolute Throttle Position C)</t>
  </si>
  <si>
    <t>P212A</t>
  </si>
  <si>
    <t>Throttle/Pedal Position Sensor/Switch "G" Circuit (J1979 PID $8D Absolute Throttle Position G)</t>
  </si>
  <si>
    <t>Early implementations used three sensors for redundancy. Later implementations went to two sensors with opposing slopes. “G” was added for a dual throttle body application where A and B were used for throttle body A and C and G were used for throttle body B.</t>
  </si>
  <si>
    <t>The following DTCs are generally assigned to pedal position. Early implementations used three sensors for redundancy. Later implementations went to two sensors with opposing slopes.</t>
  </si>
  <si>
    <t>P2120</t>
  </si>
  <si>
    <t>Throttle/Pedal Position Sensor/Switch "D" Circuit (J1979 PID $49 Accelerator Pedal Position D)</t>
  </si>
  <si>
    <t>P2125</t>
  </si>
  <si>
    <t>Throttle/Pedal Position Sensor/Switch "E" Circuit (J1979 PID $4A Accelerator Pedal Position E)</t>
  </si>
  <si>
    <t>P2130</t>
  </si>
  <si>
    <t>Throttle/Pedal Position Sensor/Switch "F" Circuit (J1979 PID $4B Accelerator Pedal Position F)</t>
  </si>
  <si>
    <t>2.0 Camshaft DTCs</t>
  </si>
  <si>
    <t>For DTCs that refer to camshafts, “A” generally refers to Intake and “B” generally refers to exhaust. Manufacturers must use alternative definitions for “A” and “B” consistently across their entire product line.</t>
  </si>
  <si>
    <t>Examples of “A” camshaft DTCs:</t>
  </si>
  <si>
    <t>P0010</t>
  </si>
  <si>
    <t>Intake Camshaft Position Actuator Control Circuit/Open (Bank 1)</t>
  </si>
  <si>
    <t>P0011</t>
  </si>
  <si>
    <t>Intake Camshaft Position Timing - Over-Advanced (Bank 1)</t>
  </si>
  <si>
    <t>P0012</t>
  </si>
  <si>
    <t>Intake Camshaft Position Timing - Over-Retarded (Bank 1)</t>
  </si>
  <si>
    <t>Examples of “B” camshaft DTCs:</t>
  </si>
  <si>
    <t>P0013</t>
  </si>
  <si>
    <t>Exhaust Camshaft Position Actuator Control Circuit/Open (Bank 1)</t>
  </si>
  <si>
    <t>P0014</t>
  </si>
  <si>
    <t>Exhaust Camshaft Position Timing - Over-Advanced (Bank 1)</t>
  </si>
  <si>
    <t>P0015</t>
  </si>
  <si>
    <t>Exhaust Camshaft Position Timing - Over-Retarded (Bank 1)</t>
  </si>
  <si>
    <t>3.0 Smart Device</t>
  </si>
  <si>
    <t>The OBD-II regulations (1968.2) now address requirements for smart devices.</t>
  </si>
  <si>
    <t>For purposes of criteria (1) and (2) above, “primary control” over a monitor means the control unit does any of the following: (a) determines if any enable conditions are satisfied; (b) calculates all or part of the diagnostic decision statistic or metric by which pass or fail decisions are made (e.g., the comparison of a component’s measured or calculated level of performance to a fault threshold); or (c) makes or processes pass or fail decisions (e.g., debounces diagnostic decision statistics or commands MIL illumination or fault code storage). Further, for purposes of criterion (2)(a) above, all glow plugs in an engine shall be considered “one” component in lieu of each glow plug being considered a separate component. For purposes of criteria (1) and (2) above, “input component” and “output component” includes hybrid components required to be monitored in accordance with the requirements under section (e)(15.2.1), (e)(15.2.2), (f)(15.2.1), or (f)(15.2.2)</t>
  </si>
  <si>
    <t>(1) It is a subcomponent integral to the function of the smart device;</t>
  </si>
  <si>
    <t>(2) It is permanently attached to the smart device with wires or one-time connectors; and</t>
  </si>
  <si>
    <t>(3) The smart device and subcomponent are designed, manufactured, installed, and serviced (per manufacturer published procedures) as a single component.</t>
  </si>
  <si>
    <t>….OBD II system shall monitor for malfunction any electronic powertrain component/system not otherwise described in sections (e)(1) through (e)(14) that either provides input to (directly or indirectly) or receives commands from an on-board computer or smart device, and: (1) can affect emissions in excess of the criteria described in section (e)(15.1.2) during any reasonable in-use driving condition, or (2) is used as part of the diagnostic strategy for any other monitored system or component. Each input to or output from a smart device that meets criterion (1) or (2) above shall be monitored pursuant to section (e)(15). Further detection or pinpointing of faults internal to the smart device is not required. If the vehicle compensates or adjusts for deterioration or malfunction of the component/system, manufacturers are subject to the default action requirements of section (d)(2.2.3) or (e)(15.4.4) as applicable.</t>
  </si>
  <si>
    <t>(i) For computer encoded digital inputs: lack of communication from the input to the on-board computer shall be separately detected and store a separate fault code. Separate fault codes are not required for each distinct out-of-range fault.</t>
  </si>
  <si>
    <t>Based on the reg language above, the SAE J2012 committee plans to assign the following standard sets of DTCs for smart input devices:</t>
  </si>
  <si>
    <t>U06xx - Lost Communication With XXX Sensor</t>
  </si>
  <si>
    <t>P0XXX - XXX Sensor Circuit</t>
  </si>
  <si>
    <t>P0XXX - XXX Sensor Circuit Range/Performance</t>
  </si>
  <si>
    <t>P0XXX - XXX Sensor Circuit Low</t>
  </si>
  <si>
    <t>P0XXX - XXX Sensor Circuit High</t>
  </si>
  <si>
    <t>P0XXX - XXX Sensor Circuit Intermittent/Erratic</t>
  </si>
  <si>
    <t>SENT devices communicate sensor data (typically analog voltages) to the main microprocessor using serial data. The microprocessor in these devices also diagnoses sensor faults and communicates that information as well. This provides several advantages over conventional sensors:</t>
  </si>
  <si>
    <t>Sensor faults identified by the SENT device would use the traditional P-codes, e.g. circuit low, circuit high. Service technicians are already familiar wither these codes. SENT micro issues would set a Range/Performance code. These P-codes would indicate, with certainty, that the SENT device needs to be replaced.</t>
  </si>
  <si>
    <t>If communication is lost with the SENT device, the Lost Communication code would be set. Most likely, it means that there is a wiring issue even though it could also mean the SENT device failed and is no longer communicating with the main micro. The service technician would proceed to troubleshoot the wires, but if no wiring fault could be identified, the next action would be to replace the SENT device. Note that if there are three sensors, three Lost Communication codes would be set.  Although not desirable, this strategy makes it unnecessary to come up with unique device names for every configuration of sensors and actuators that a manufacturer uses.</t>
  </si>
  <si>
    <t>SENT communication uses CRC errors to identify a communication fault. A CRC fault could be caused either by faulty wiring or by a faulty SENT microprocessor.  CRC errors would also set the Lost Communication code. Similar to troubleshooting the Lost Communication code in the previous section, the service technician would proceed to troubleshoot the wires, but if no wiring fault could be identified, the next action would be to replace the SENT device. Although there was discussion of using an “Invalid Data Received from sensor XXX” code, there is no advantage in service as the repair procedure is the same – troubleshoot wires, then replace device. In addition, “Invalid Data“ codes are used to point the service technician to retrieve DTCs from another module. In this case, there is no module to retrieve codes from, so using this DTC would most likely cause confusion for service technicians.</t>
  </si>
  <si>
    <t>The SENT device will send in-range as well as out-of-range sensor values to the main micro. The main micro will use this data to trigger the circuit/out-of-range faults (XXX Sensor Circuit Low and XXX Sensor Circuit High DTCs) and XXX Sensor Circuit Range/Performance and XXX Sensor Circuit Intermittent/Erratic DTCs if applicable. These same values shall be output as J1979 PIDs (if applicable). Failed sensors will report out-of-range (not default) values as required by J1979.</t>
  </si>
  <si>
    <t>Diagnostic Validation testing will be accomplished by unplugging the SENT device and substituting a box that will produce SENT messages that simulate sensors with out of range values. This will test the main micro software’s ability to set the correct DTC for a given sensor fault. The SENT device supplier is responsible for ensuring that the sensor output value on SENT matches the transfer function specified for the sensor/device.</t>
  </si>
  <si>
    <t>The SAE J2012 committee plans to assign the following standard sets of DTCs for smart output devices:</t>
  </si>
  <si>
    <t>U06xx - Lost Communication With XXX actuator</t>
  </si>
  <si>
    <t>Smart actuator devices communicate via a two-way bus, usually CAN or LIN, with the main microprocessor using serial data.  These devices may have one or more sensors (position, temperature, etc…) integrated also.  The microprocessor in these devices also diagnoses actuator and sensor faults and communicates that information as well.</t>
  </si>
  <si>
    <t>Both actuator and sensor faults identified by the device would use the traditional P-codes, e.g. circuit low, circuit high, control circuit high, etc. Service technicians are already familiar wither these codes. Device micro issues would set a Range/Performance code. These P-codes would indicate that the entire device needs to be replaced.</t>
  </si>
  <si>
    <t>If communication is lost with the device, the Lost Communication code would be set. Most likely, it means that there is a wiring issue even though it could also mean the entire device failed and is no longer communicating with the main micro. The service technician would proceed to troubleshoot the wires, but if no wiring fault could be identified, the next action would be to replace the entire device. Note that if there are three sensors and an actuator, four Lost Communication codes would be set.  Although not desirable, this strategy makes it unnecessary to come up with unique device names for every configuration of sensors and actuators that a manufacturer uses.</t>
  </si>
  <si>
    <t>The device will send actuator functional failure information. It will also send in-range as well as out-of-range sensor values to the main micro.  The main micro will use this data to trigger the circuit/out-of-range faults (XXX Sensor Circuit Low and XXX Sensor Circuit High DTCs) and XXX Sensor Circuit Range/Performance and XXX Sensor Circuit Intermittent/Erratic DTCs if applicable. It will also use this information to trigger actuator control circuit faults (XXX Actuator Control Circuit/Open, XXX Actuator Control Circuit Low and XXX Actuator Control Circuit High DTCs) and XXX Actuator Range/Performance.  These same values shall be output as J1979 PIDs (if applicable). Failed sensors will report out-of-range (not default) values as required by J1979.</t>
  </si>
  <si>
    <t>Diagnostic Validation testing will be accomplished by unplugging the smart device and substituting a box that will produce communication messages that simulate sensors with out of range values and actuator faults. This will test the main micro software’s ability to set the correct DTC for a given sensor fault. The smart device supplier is responsible for ensuring operational values on the communication bus matches the functionality specified for the device.</t>
  </si>
  <si>
    <t>4.0 LOAD Calculations</t>
  </si>
  <si>
    <t>During DFSO, air flow should remain constant regardless of whether fuel is added or combustion occurs. LOAD_ABS should not change when just entering DFSO. LOAD_ABS should reflect the airflow going though the engine, whether combustion took place or not.</t>
  </si>
  <si>
    <t>During cylinder deactivation, the engine may flow less air e.g. 6-cyinder engine is now a more efficient 3-cylinder engine.  LOAD_ABS should reflect the engine airflow while cylinder deactivation is active.</t>
  </si>
  <si>
    <t>5.0 I/M Readiness</t>
  </si>
  <si>
    <t>There are vehicles that have multiple ECUs reporting I/M readiness results.  In terms of I/M readiness, if one module reports “not ready” and all others report “ready” then the vehicle response is recorded as “not ready” by the I/M tool.</t>
  </si>
  <si>
    <t>6.0 High Side or Low Side Circuits</t>
  </si>
  <si>
    <t>In the context of categorizing or describing actuator circuit faults, no distinction is intended to be made in DTCs or PID information with regards to high side or low side driven circuit paths of the actuator.  While the logic of ECU diagnostics may detect unique malfunction conditions of either side of a dual driven (high and low) actuator, the DTCs and PIDs associated with the actuator do not differentiate between high and low circuits.</t>
  </si>
  <si>
    <t>EPA Rationale:</t>
  </si>
  <si>
    <t>If a vehicle is brought in for IUVP or IUCP testing and a scan tool query of the onboard computer indicates that the vehicle has successfully completed a full OBD-based evaporative system leak monitoring check within the last 750 miles and no evaporative system leak problems for any diameter above 0.020 inches are indicated (no pending or confirmed diagnostic trouble code(s) P0440, P0442, P0446, P0455, P0456, or P0457), the vehicle would be deemed to have met and passed the leak standard test requirement. However, if the system has not successfully completed a full OBD-based evaporative system leak check within 750 miles with no problem indicated then the manufacturer will have the option to run its OBD-based evaporative system leak check in the laboratory after prescribed preconditioning.</t>
  </si>
  <si>
    <t>EPA reg:</t>
  </si>
  <si>
    <t>Note: This requirement only applies to vehicles &lt;14,000 lb. which have a 0.020” leak check requirement.</t>
  </si>
  <si>
    <t>The J1979 requirement is to reset the distance when a monitoring decision has been made; either a pass or a fail. A no-call does not count. The ghost monitor does not need to run for a pass decision. Note that you have to wait until there is enough data to make a MIL decision, same as for the evap bit for I/M. A code clear has to reset to $FFFF. In summary:</t>
  </si>
  <si>
    <t>8.0 HD Euro 5 Non-erasable DTCs</t>
  </si>
  <si>
    <t>The HD Euro 5 reg calls for some non-erasable fault codes. (Excerpt in italics below)</t>
  </si>
  <si>
    <t>6.5.3.3. In addition, a non-erasable fault code identifying the reason why NOx exceeds the levels specified in the Paragraph above shall be stored in accordance with Paragraph 3.9.2 of Annex IV to Directive 2005/78/EC for at least 400 days or 9 600 hours of engine operation.</t>
  </si>
  <si>
    <t>A non-erasable fault code identifying the reason for torque limiter activation shall be stored in accordance with Paragraph 3.9.2 of Annex IV to Directive 2005/78/EC for a minimum of 400 days or 9 600 hours of engine operation.</t>
  </si>
  <si>
    <t>6.5.7.5. In the case of the removal or deactivation of elements of the emission control monitoring system, in accordance with Section 6.5.7.1, a non-erasable fault code shall be stored in accordance with Section 3.9.2 of Annex IV to Directive 2005/78/EC for a minimum of 400 days or 9 600 hours of engine operation.</t>
  </si>
  <si>
    <t>They were added without any J1979/ISO15031-5 methodology to support them. I’m not even sure what the purpose is. At I/M or a roadside inspection, you could see if vehicle had a fault set in the last 400 days or 9600 hours, but it would not tell you how long the operator drove around with the fault. PID $88 will tell you how long the vehicle has operated in an inducement state and for what basic reason. I assume the government wants to fine people that do not comply???</t>
  </si>
  <si>
    <t>As a result, manufacturers implemented some non-standard methods to deal with this. I believe that what most manufacturers do is just keep the few DTCs that apply in memory for 400 days or 9600 hours. This means that after a service technician clears codes, these codes will remain in memory for a little over a year. It would look just like a history code for the next year until it erased itself.</t>
  </si>
  <si>
    <t>I think you could take three approaches.</t>
  </si>
  <si>
    <t>1) Add a new service in J1979 to read non-erasable DTCs.</t>
  </si>
  <si>
    <t>2) Call non-erasable codes as permanent codes</t>
  </si>
  <si>
    <t>3) Do nothing – allow non-erasable DTCs to remain in memory after a codes clear for 400days/9600 hr.</t>
  </si>
  <si>
    <t>Here is my assessment.</t>
  </si>
  <si>
    <t>1) I don’t want to add a new service to J1979. It may have made sense in 2005 to do it but it is 10 years late. I think people have developed a way to deal with it. They will not want to change what they have already implemented .It is not required for HD Euro 6 so there is no incentive to do anything for the future.</t>
  </si>
  <si>
    <t>2) I believe that it would be incorrect put non-erasable DTCs and permanent DTCs in the same bin. There is a specific definition for permanent codes in the US. If you have a permanent code in memory, you may not be able to get through I/M. There is a way to clear permanent codes (by running the monitor) but there is no way to clear a non-erasable code. That confusion could prevent someone from getting to I/M for a year.</t>
  </si>
  <si>
    <t>3) I think “do nothing” is the best course of action. I hesitate to invent a new solution to an old problem. I think this is an issue of technician education so they understand what DTCs are non-erasable. We would have the same education problem even if we added a new service mode. In addition to education, we would have to change a lot of scan tool software world-wide even if there is no use for it. You have to comply with all the generic scan tool requirements to be called a generic scan tool. We could add some usage notes to J1979 to explain the suggested implementation of non-erasable DTCs and how they work. That would help both OEMs and technicians.</t>
  </si>
  <si>
    <t>Volvo response: Volvo doesn’t see a need for a new service. The non-erasable DTCs are those for NOx Exceedence malfunctions</t>
  </si>
  <si>
    <t>P2BA7</t>
  </si>
  <si>
    <t>NOx Exceedence - Empty Reagent Tank</t>
  </si>
  <si>
    <t>P2BA8</t>
  </si>
  <si>
    <t>NOx Exceedence - Interruption of Reagent Dosing Activity</t>
  </si>
  <si>
    <t>P2BA9</t>
  </si>
  <si>
    <t>NOx Exceedence - Insufficient Reagent Quality</t>
  </si>
  <si>
    <t>P2BAA</t>
  </si>
  <si>
    <t>NOx Exceedence - Low Reagent Consumption</t>
  </si>
  <si>
    <t>P2BAB</t>
  </si>
  <si>
    <t>NOx Exceedence - Incorrect EGR Flow</t>
  </si>
  <si>
    <t>P2BAC</t>
  </si>
  <si>
    <t>NOx Exceedence - Deactivation of EGR</t>
  </si>
  <si>
    <t>P2BAD</t>
  </si>
  <si>
    <t>NOx Exceedence - Root Cause Unknown</t>
  </si>
  <si>
    <t>P2BAE</t>
  </si>
  <si>
    <t>NOx Exceedence - NOx control monitoring system</t>
  </si>
  <si>
    <t>P2BAF</t>
  </si>
  <si>
    <t>NOx System Driver Inducement Active</t>
  </si>
  <si>
    <t>We store them for 400 days/9600 engine hours and just report them in Service 0x03 as Confirmed DTCs. They are not reported as Permanent DTCs.</t>
  </si>
  <si>
    <t>I think PID 85 is used in Euro V to indicate the total run time while NOx warning mode is activated.</t>
  </si>
  <si>
    <t>We have a vehicle manufacturer specific DID for our workshops to read out the number of days until the codes can be cleared.</t>
  </si>
  <si>
    <t>The Service technician should fix the root cause (by reading Service 0x03) and the NOx Exceedence DTCs are more an indication for an I/M station.</t>
  </si>
  <si>
    <t>So the Service technician should do nothing to fix DTC P2BA7-P2BAF, we don’t even have a fault tracing method for them, they are just for explanation.</t>
  </si>
  <si>
    <t>BTW: We have a monitor to check if the real time information (date) has been tampered with, otherwise it is just to change the date in the cluster to +1.5 year and the codes are gone.</t>
  </si>
  <si>
    <t>We check that the date does not change more than +10 days in one step (between engine off and engine on).</t>
  </si>
  <si>
    <t>9.0 Usage of EGT PIDs $78, $79, $98, $99</t>
  </si>
  <si>
    <t>The designation for numbering in these PIDs is as follows:</t>
  </si>
  <si>
    <t>x= Bank number</t>
  </si>
  <si>
    <t>y=Position in the stream</t>
  </si>
  <si>
    <t>Physical sensors shall be numbered in a manner where EGT 11 is the first sensor in the Bank 1 exhaust stream, and EGT21 is the first sensor in the Bank 2 exhaust stream.  The exhaust stream shall start at the exhaust manifold of the engine.</t>
  </si>
  <si>
    <t>The sensors on each vehicle application shall be numbered in sequential order, starting with the stream position number “1” and no sensor numbers shall be skipped.  For example, on a single bank system with two EGT sensors, EGT11 and EGT12 PIDs must be used, not EGT11 and EGT13, or any other combination that does not meet the above requirements.</t>
  </si>
  <si>
    <t>If a parameter value is modelled/inferred from other information on the vehicle, it may need to be provided in a J1979 PID.</t>
  </si>
  <si>
    <t>Example:</t>
  </si>
  <si>
    <t>Need to determine if an inferred EGR temperature value should be provided in a J1979 PID:</t>
  </si>
  <si>
    <t>Need to determine if a temperature sensor at the inlet of the DPF should use PID $7C</t>
  </si>
  <si>
    <t>ERT-R xxxxxxxxxx sec</t>
  </si>
  <si>
    <t>ERT-L xxxxxxxxxx sec</t>
  </si>
  <si>
    <t>IERT-R xxxxxxxxxx sec</t>
  </si>
  <si>
    <t>IERT-L xxxxxxxxxx sec</t>
  </si>
  <si>
    <t>4 bytes
0.01 liters per bit
Min value: 0 liters
Max value:42,949,672.95 liters</t>
  </si>
  <si>
    <t>FC-R xxxxxxxx.xx l</t>
  </si>
  <si>
    <t>FC-L xxxxxxxx.xx l</t>
  </si>
  <si>
    <t>Exhaust Gas Temperature (EGTxy) temperature values represented by PIDs $78, $79, $98, and $99 shall always be used for sensors that are physically present on the vehicle.  Modelled temperature values shall not use these PIDs.</t>
  </si>
  <si>
    <t>EGT information provided in these PIDs is not required to be duplicated in any additional J1979 PIDs, but may be at the manufacturer’s preference.</t>
  </si>
  <si>
    <t>PSA-R xxxxxxxxxx sec</t>
  </si>
  <si>
    <t>PSA-L xxxxxxxxxx sec</t>
  </si>
  <si>
    <t>IPSA-R xxxxxxxxxx sec</t>
  </si>
  <si>
    <t>IPSA-L xxxxxxxxxx sec</t>
  </si>
  <si>
    <t>CPSA-R xxxxxxxxxx sec</t>
  </si>
  <si>
    <t>CPSA-L xxxxxxxxxx sec</t>
  </si>
  <si>
    <t>CIDT-R xxxxxxxxx.x km</t>
  </si>
  <si>
    <t>CIDT-L xxxxxxxxx.x km</t>
  </si>
  <si>
    <t>1 = NOx Sensor Bank 1 Sensor 1 - No Sensor fault, no results available</t>
  </si>
  <si>
    <t>NOx Sensor Concentration Bank 1 Sensor 1 data availability</t>
  </si>
  <si>
    <t>NOx Sensor Concentration Bank 1 Sensor 2 data availability</t>
  </si>
  <si>
    <t>NOx Sensor Concentration Bank 2 Sensor 1 data availability</t>
  </si>
  <si>
    <t>NOx Sensor Concentration Bank 2 Sensor 2 data availability</t>
  </si>
  <si>
    <t>1 = NOx Sensor Bank 1 Sensor 2 - No Sensor fault, no results available</t>
  </si>
  <si>
    <t>1 = NOx Sensor Bank 2 Sensor 1 - No Sensor fault, no results available</t>
  </si>
  <si>
    <t>1 = NOx Sensor Bank 2 Sensor 2 - No Sensor fault, no results available</t>
  </si>
  <si>
    <t>NOx Sensor Corrected Concentration Bank 1 Sensor 1 data availability</t>
  </si>
  <si>
    <t>NOx Sensor Corrected Concentration Bank 1 Sensor 2 data availability</t>
  </si>
  <si>
    <t>NOx Sensor Corrected Concentration Bank 2 Sensor 1 data availability</t>
  </si>
  <si>
    <t>NOx Sensor Corrected Concentration Bank 2 Sensor 2 data availability</t>
  </si>
  <si>
    <t>1 = NOx Sensor Corrected Bank 1 Sensor 1 - No Sensor fault, no results available</t>
  </si>
  <si>
    <t>1 = NOx Sensor Corrected Bank 1 Sensor 2 - No Sensor fault, no results available</t>
  </si>
  <si>
    <t>1 = NOx Sensor Corrected Bank 2 Sensor 1 - No Sensor fault, no results available</t>
  </si>
  <si>
    <t>1 = NOx Sensor Corrected Bank 2 Sensor 2 - No Sensor fault, no results available</t>
  </si>
  <si>
    <t>0xF4A7</t>
  </si>
  <si>
    <t>NOx Sensor Concentration Bank 1 Sensor 3 supported</t>
  </si>
  <si>
    <t>NOx Sensor Concentration Bank 1 Sensor 4 supported</t>
  </si>
  <si>
    <t>NOx Sensor Concentration Bank 2 Sensor 3 supported</t>
  </si>
  <si>
    <t>NOx Sensor Concentration Bank 2 Sensor 4 supported</t>
  </si>
  <si>
    <t>NOx Sensor Concentration Bank 1 Sensor 3 data availability</t>
  </si>
  <si>
    <t>NOx Sensor Concentration Bank 1 Sensor 4 data availability</t>
  </si>
  <si>
    <t>NOx Sensor Concentration Bank 2 Sensor 3 data availability</t>
  </si>
  <si>
    <t>NOx Sensor Concentration Bank 2 Sensor 4 data availability</t>
  </si>
  <si>
    <t>NOx Sensor Concentration Bank 1 Sensor 3</t>
  </si>
  <si>
    <t>NOx Sensor Concentration Bank 1 Sensor 4</t>
  </si>
  <si>
    <t>NOx Sensor Concentration Bank 2 Sensor 3</t>
  </si>
  <si>
    <t>NOx Sensor Concentration Bank 2 Sensor 4</t>
  </si>
  <si>
    <t>1 = NOx Sensor Concentration Bank 1 Sensor 3 supported</t>
  </si>
  <si>
    <t>1 = NOx Sensor Concentration Bank 1 Sensor 4 supported</t>
  </si>
  <si>
    <t>1 = NOx Sensor Concentration Bank 2 Sensor 3 supported</t>
  </si>
  <si>
    <t>1 = NOx Sensor Concentration Bank 2 Sensor 4 supported</t>
  </si>
  <si>
    <t>1 = NOx Sensor Bank 1 Sensor 3 - No Sensor fault, no results available</t>
  </si>
  <si>
    <t>1 = NOx Sensor Bank 1 Sensor 4 - No Sensor fault, no results available</t>
  </si>
  <si>
    <t>1 = NOx Sensor Bank 2 Sensor 3 - No Sensor fault, no results available</t>
  </si>
  <si>
    <t>1 = NOx Sensor Bank 2 Sensor 4 - No Sensor fault, no results available</t>
  </si>
  <si>
    <t>NOX13: xxxxx ppm</t>
  </si>
  <si>
    <t>NOX14: xxxxx ppm</t>
  </si>
  <si>
    <t>NOX23: xxxxx ppm</t>
  </si>
  <si>
    <t>NOX24: xxxxx ppm</t>
  </si>
  <si>
    <t>NOX13 shall display NOx concentration for Bank 1 Sensor 3.</t>
  </si>
  <si>
    <t>NOx Sensor Concentration Bank 1 Sensor 3 support status</t>
  </si>
  <si>
    <t>NOx Sensor Concentration Bank 1 Sensor 4 support status</t>
  </si>
  <si>
    <t>NOx Sensor Concentration Bank 2 Sensor 3 support status</t>
  </si>
  <si>
    <t>NOx Sensor Concentration Bank 2 Sensor 4 support status</t>
  </si>
  <si>
    <t>NOX xx shall display the raw, uncorrected NOX sensor signal. 2016 MY and later engines with NOx sensors may be required to output a ‘corrected’ NOx sensor signal (see PID $A8) in addition to the raw NOx sensor signal output using PID $A7.</t>
  </si>
  <si>
    <t>0xF4A8</t>
  </si>
  <si>
    <t>NOXC13: xxxxx ppm</t>
  </si>
  <si>
    <t>NOXC14: xxxxx ppm</t>
  </si>
  <si>
    <t>NOXC23: xxxxx ppm</t>
  </si>
  <si>
    <t>NOXC24: xxxxx ppm</t>
  </si>
  <si>
    <t>NOXC xx shall display the corrected NOX sensor signal. 2016 MY and later engines with NOx sensors may be required to output a ‘corrected’ NOx sensor signal in addition to the raw NOx sensor signal out using PID $A7. The corrected value shall include all learned adaptions and offsets that are used to adjust the raw signal.</t>
  </si>
  <si>
    <t>Distance (km)</t>
  </si>
  <si>
    <t>This Appendix uses the following nomenclature for numbering and units for the U.S., European notation, and External Test Equipment display. Table B1 includes an example.</t>
  </si>
  <si>
    <t>Appendix Example</t>
  </si>
  <si>
    <t>U.S. Notation</t>
  </si>
  <si>
    <t>European Notation</t>
  </si>
  <si>
    <t>External Test Equipment Display</t>
  </si>
  <si>
    <r>
      <t>4750.75 min</t>
    </r>
    <r>
      <rPr>
        <sz val="7"/>
        <color rgb="FF000000"/>
        <rFont val="Symbol"/>
        <family val="1"/>
        <charset val="2"/>
      </rPr>
      <t>-</t>
    </r>
    <r>
      <rPr>
        <sz val="7"/>
        <color rgb="FF000000"/>
        <rFont val="Arial"/>
        <family val="2"/>
      </rPr>
      <t>1</t>
    </r>
  </si>
  <si>
    <t>The remote ECU is not functioning and sending any data.</t>
  </si>
  <si>
    <t>The OBD device that is hardwired to the remote ECU has failed and the remote ECU is sending a message with invalid data for the OBD remote device.</t>
  </si>
  <si>
    <t>In either one of these cases the following applies:</t>
  </si>
  <si>
    <t>Figure B1 is an example of Fuel Level Sending Unit input via network message illustrates a possible configuration of providing Fuel Level and Vehicle Speed information to the external test equipment.</t>
  </si>
  <si>
    <t>The network communication DTCs shall be obtained from SAE J2012 and/or SAE J2012 DA.</t>
  </si>
  <si>
    <t>In some cases, PID data can be inferred from one or more available signals in the OBD ECU. For example, BARO can be inferred using mass air flow, engine RPM and throttle position rather than being directly read from a BARO pressure sensor. If one or more of the inputs used to infer the data are faulted and the PID data is unavailable, the PID shall indicate default value currently being used by the OBD ECU.</t>
  </si>
  <si>
    <t>Key</t>
  </si>
  <si>
    <t>Fuel Level Sending Unit connected to Instrument Cluster via A/D hardwire link</t>
  </si>
  <si>
    <t>Body CAN bus</t>
  </si>
  <si>
    <t>IC sends fuel level data to BCM</t>
  </si>
  <si>
    <t>IC sends fuel level data to CGW</t>
  </si>
  <si>
    <t>Powertrain CAN bus</t>
  </si>
  <si>
    <t>ECM sends wheel speed data to CGW</t>
  </si>
  <si>
    <t>ABS sends wheel speed data to ECM via Powertrain CAN bus</t>
  </si>
  <si>
    <t xml:space="preserve">Wheel Speed Sensor connected to ABS (networked Wheel Speed read for ECM) </t>
  </si>
  <si>
    <t>Diagnostic CAN bus</t>
  </si>
  <si>
    <t>ABS</t>
  </si>
  <si>
    <t>Anti-lock Brake Control Module</t>
  </si>
  <si>
    <t>BCM</t>
  </si>
  <si>
    <t>CAN-B</t>
  </si>
  <si>
    <t>Body CAN</t>
  </si>
  <si>
    <t>CAN-P</t>
  </si>
  <si>
    <t>Powertrain CAN</t>
  </si>
  <si>
    <t>CAN-D</t>
  </si>
  <si>
    <t>Diagnostic CAN</t>
  </si>
  <si>
    <t>CGW</t>
  </si>
  <si>
    <t>Central Gateway</t>
  </si>
  <si>
    <t>ECM</t>
  </si>
  <si>
    <t>FLSU</t>
  </si>
  <si>
    <t>Fuel Level Sending Unit</t>
  </si>
  <si>
    <t>IC</t>
  </si>
  <si>
    <t>Instrument Cluster</t>
  </si>
  <si>
    <t>WSS</t>
  </si>
  <si>
    <t>Wheel Speed Sensor</t>
  </si>
  <si>
    <t>Figure B1 - Example of Fuel Level Sending Unit input via network message</t>
  </si>
  <si>
    <t>Many PIDs starting with PID $65 incorporate a new bit-mapped structure that creates duplicate PIDs e.g. $05 - Engine Coolant Temperature and $67 - Engine Coolant Temperature. In general, it is recommended that manufacturers support only one PID; however, there may be cases where some older tools and applications, e.g. a telematic unit, may not have been updated to read the new bit-mapped PIDs. As a result, there may be manufacturers that want to support both the old and new bit-mapped PIDs for backward compatibility. Using these duplicate PIDs to display the same ECU data is allowed unless otherwise specified in the PID description.</t>
  </si>
  <si>
    <t>J1979 PIDs have a defined length. When using PIDs that support multiple data items, all specified bytes must be used even if not all the data is supported. For example, PID $66 supports two MAF sensors, however, if only MAF A sensor is supported, the PID must still contain three bytes of data including data byte C for the unsupported MAF B sensor. The data for the unsupported sensor is not specified in this document; however, it is recommended that unsupported data bytes be filled with $00 or $0000.</t>
  </si>
  <si>
    <t>The primary OBD ECU shall report Service $01 and Service $02 data parameters as the minimum or maximum value to indicate that the signal has not been received. A PID which includes this invalid data (no signal) shall either be reported with a minimum value ($00 or $0000) or maximum value ($FF or $FFFF), e.g. PID $0D “Vehicle Speed Sensor” = $FF = 255 km/h, PID $2F “Fuel Level Input” = $00 = 0.0 %. The reported value shall be determined by the manufacturer based on system design and network architecture to represent the least likely value to be expected under normal conditions.</t>
  </si>
  <si>
    <t>B.1          Nomenclature</t>
  </si>
  <si>
    <t>Table B1 - Numbering and units for the U.S. notation, European notation and External Test Equipment display</t>
  </si>
  <si>
    <t>B.2          Signals received via distributed networks</t>
  </si>
  <si>
    <t>The OBD ECU may store a network communication DTC after appropriate filtering, if the ECU detects that any remote OBD signal is completely missing. It shall set a DTC for “Lost Communication with ‘X’ Control Module”.</t>
  </si>
  <si>
    <t>The OBD ECU may store a network communication DTC after appropriate filtering, if the ECU detects that any remote OBD signal is unavailable or invalid. This means that the remote ECU is still sending a message, but the OBD device hardwired to it is faulted and the data is indicated to be invalid or contains default data. It shall set a DTC for “Invalid Data Received from ‘X’ Control Module”.</t>
  </si>
  <si>
    <t>B.3          Inferred Signals</t>
  </si>
  <si>
    <t>B.4          PID Structure</t>
  </si>
  <si>
    <t>C.1 Definitions</t>
  </si>
  <si>
    <t>Positive Kinetic Energy (PKE)</t>
  </si>
  <si>
    <t>PKE will be that same for a given driving cycle, regardless of the weight of the vehicle.</t>
  </si>
  <si>
    <r>
      <t>Kinetic Energy (KE) = 1/2(mv</t>
    </r>
    <r>
      <rPr>
        <vertAlign val="superscript"/>
        <sz val="10"/>
        <rFont val="Arial"/>
        <family val="2"/>
      </rPr>
      <t>2</t>
    </r>
    <r>
      <rPr>
        <sz val="10"/>
        <rFont val="Arial"/>
        <family val="2"/>
      </rPr>
      <t>) where mass is the mass and v is the velocity</t>
    </r>
  </si>
  <si>
    <r>
      <t xml:space="preserve">Work (W) = Force * distance (d) = </t>
    </r>
    <r>
      <rPr>
        <sz val="10"/>
        <rFont val="Wingdings 3"/>
        <family val="1"/>
        <charset val="2"/>
      </rPr>
      <t>r</t>
    </r>
    <r>
      <rPr>
        <sz val="10"/>
        <rFont val="Arial"/>
        <family val="2"/>
      </rPr>
      <t>KE = 1/2(mv</t>
    </r>
    <r>
      <rPr>
        <vertAlign val="subscript"/>
        <sz val="10"/>
        <rFont val="Arial"/>
        <family val="2"/>
      </rPr>
      <t>1</t>
    </r>
    <r>
      <rPr>
        <vertAlign val="superscript"/>
        <sz val="10"/>
        <rFont val="Arial"/>
        <family val="2"/>
      </rPr>
      <t>2</t>
    </r>
    <r>
      <rPr>
        <sz val="10"/>
        <rFont val="Arial"/>
        <family val="2"/>
      </rPr>
      <t>) - 1/2(mv</t>
    </r>
    <r>
      <rPr>
        <vertAlign val="subscript"/>
        <sz val="10"/>
        <rFont val="Arial"/>
        <family val="2"/>
      </rPr>
      <t>0</t>
    </r>
    <r>
      <rPr>
        <vertAlign val="superscript"/>
        <sz val="10"/>
        <rFont val="Arial"/>
        <family val="2"/>
      </rPr>
      <t>2</t>
    </r>
    <r>
      <rPr>
        <sz val="10"/>
        <rFont val="Arial"/>
        <family val="2"/>
      </rPr>
      <t xml:space="preserve">) </t>
    </r>
  </si>
  <si>
    <r>
      <rPr>
        <sz val="10"/>
        <rFont val="Wingdings 3"/>
        <family val="1"/>
        <charset val="2"/>
      </rPr>
      <t>r</t>
    </r>
    <r>
      <rPr>
        <sz val="10"/>
        <rFont val="Arial"/>
        <family val="2"/>
      </rPr>
      <t>KE = 1/2(mv</t>
    </r>
    <r>
      <rPr>
        <vertAlign val="subscript"/>
        <sz val="10"/>
        <rFont val="Arial"/>
        <family val="2"/>
      </rPr>
      <t>1</t>
    </r>
    <r>
      <rPr>
        <vertAlign val="superscript"/>
        <sz val="10"/>
        <rFont val="Arial"/>
        <family val="2"/>
      </rPr>
      <t>2</t>
    </r>
    <r>
      <rPr>
        <sz val="10"/>
        <rFont val="Arial"/>
        <family val="2"/>
      </rPr>
      <t>) - 1/2(mv</t>
    </r>
    <r>
      <rPr>
        <vertAlign val="subscript"/>
        <sz val="10"/>
        <rFont val="Arial"/>
        <family val="2"/>
      </rPr>
      <t>0</t>
    </r>
    <r>
      <rPr>
        <vertAlign val="superscript"/>
        <sz val="10"/>
        <rFont val="Arial"/>
        <family val="2"/>
      </rPr>
      <t>2</t>
    </r>
    <r>
      <rPr>
        <sz val="10"/>
        <rFont val="Arial"/>
        <family val="2"/>
      </rPr>
      <t>) / d</t>
    </r>
  </si>
  <si>
    <r>
      <rPr>
        <sz val="10"/>
        <rFont val="Wingdings 3"/>
        <family val="1"/>
        <charset val="2"/>
      </rPr>
      <t>r</t>
    </r>
    <r>
      <rPr>
        <sz val="10"/>
        <rFont val="Arial"/>
        <family val="2"/>
      </rPr>
      <t>KE = (v</t>
    </r>
    <r>
      <rPr>
        <vertAlign val="subscript"/>
        <sz val="10"/>
        <rFont val="Arial"/>
        <family val="2"/>
      </rPr>
      <t>1</t>
    </r>
    <r>
      <rPr>
        <vertAlign val="superscript"/>
        <sz val="10"/>
        <rFont val="Arial"/>
        <family val="2"/>
      </rPr>
      <t>2</t>
    </r>
    <r>
      <rPr>
        <sz val="10"/>
        <rFont val="Arial"/>
        <family val="2"/>
      </rPr>
      <t>) - (v</t>
    </r>
    <r>
      <rPr>
        <vertAlign val="subscript"/>
        <sz val="10"/>
        <rFont val="Arial"/>
        <family val="2"/>
      </rPr>
      <t>0</t>
    </r>
    <r>
      <rPr>
        <vertAlign val="superscript"/>
        <sz val="10"/>
        <rFont val="Arial"/>
        <family val="2"/>
      </rPr>
      <t>2</t>
    </r>
    <r>
      <rPr>
        <sz val="10"/>
        <rFont val="Arial"/>
        <family val="2"/>
      </rPr>
      <t>) / d</t>
    </r>
  </si>
  <si>
    <t>We do not know mass (m) so we can discard it, we can discard the constant 1/2, and distance can be approximated by average velocity * time,</t>
  </si>
  <si>
    <t>If we accumulate only the positive accelerations and accumulate the total distance travelled, we get PKE</t>
  </si>
  <si>
    <r>
      <t>The PKE units are: (km/hr)</t>
    </r>
    <r>
      <rPr>
        <vertAlign val="superscript"/>
        <sz val="10"/>
        <rFont val="Arial"/>
        <family val="2"/>
      </rPr>
      <t>2</t>
    </r>
    <r>
      <rPr>
        <sz val="10"/>
        <rFont val="Arial"/>
        <family val="2"/>
      </rPr>
      <t xml:space="preserve"> - (km/hr)</t>
    </r>
    <r>
      <rPr>
        <vertAlign val="superscript"/>
        <sz val="10"/>
        <rFont val="Arial"/>
        <family val="2"/>
      </rPr>
      <t>2</t>
    </r>
    <r>
      <rPr>
        <sz val="10"/>
        <rFont val="Arial"/>
        <family val="2"/>
      </rPr>
      <t xml:space="preserve"> / km = km/hr</t>
    </r>
    <r>
      <rPr>
        <vertAlign val="superscript"/>
        <sz val="10"/>
        <rFont val="Arial"/>
        <family val="2"/>
      </rPr>
      <t>2</t>
    </r>
  </si>
  <si>
    <t>HWFET</t>
  </si>
  <si>
    <t>3-bag FTP</t>
  </si>
  <si>
    <t>LA4 UDDS</t>
  </si>
  <si>
    <t>SC03</t>
  </si>
  <si>
    <t>US06</t>
  </si>
  <si>
    <t>LA92 Unified</t>
  </si>
  <si>
    <t>Cycle</t>
  </si>
  <si>
    <r>
      <t>PKE (km/hr</t>
    </r>
    <r>
      <rPr>
        <b/>
        <vertAlign val="superscript"/>
        <sz val="10"/>
        <rFont val="Arial"/>
        <family val="2"/>
      </rPr>
      <t>2</t>
    </r>
    <r>
      <rPr>
        <b/>
        <sz val="10"/>
        <rFont val="Arial"/>
        <family val="2"/>
      </rPr>
      <t>)</t>
    </r>
  </si>
  <si>
    <t>Engine Output Energy</t>
  </si>
  <si>
    <t>Rotational work = Power = Force (torque) * distance = Torque * 2𝜋 * rpm / 60</t>
  </si>
  <si>
    <t>Power (W) = Brake Engine Torque (Nm) * 2𝜋 * rpm / 60</t>
  </si>
  <si>
    <t>Energy (Joules) = Power (Watts) * time (seconds), but Joules must be converted to kWh.</t>
  </si>
  <si>
    <t>Brake torque is calculated by subtracting Friction Torque (PID $8E) from Indicated Torque (PID $62) (both PIDs are percentages) and then multiplying by the reference torque (PID $63), which is in units of N*m</t>
  </si>
  <si>
    <t>Integral of brake engine power output over time will then give engine output energy in unit of Watts or Joules (J), which is then converted to kilowatt hours for the purposes of this PID.</t>
  </si>
  <si>
    <r>
      <t>Vn</t>
    </r>
    <r>
      <rPr>
        <vertAlign val="superscript"/>
        <sz val="10"/>
        <rFont val="Arial"/>
        <family val="2"/>
      </rPr>
      <t>2</t>
    </r>
    <r>
      <rPr>
        <sz val="10"/>
        <rFont val="Arial"/>
        <family val="2"/>
      </rPr>
      <t xml:space="preserve"> (kph</t>
    </r>
    <r>
      <rPr>
        <vertAlign val="superscript"/>
        <sz val="10"/>
        <rFont val="Arial"/>
        <family val="2"/>
      </rPr>
      <t>2</t>
    </r>
    <r>
      <rPr>
        <sz val="10"/>
        <rFont val="Arial"/>
        <family val="2"/>
      </rPr>
      <t>)</t>
    </r>
  </si>
  <si>
    <r>
      <t>Vn+1</t>
    </r>
    <r>
      <rPr>
        <vertAlign val="superscript"/>
        <sz val="10"/>
        <rFont val="Arial"/>
        <family val="2"/>
      </rPr>
      <t>2</t>
    </r>
    <r>
      <rPr>
        <sz val="10"/>
        <rFont val="Arial"/>
        <family val="2"/>
      </rPr>
      <t xml:space="preserve"> (kph</t>
    </r>
    <r>
      <rPr>
        <vertAlign val="superscript"/>
        <sz val="10"/>
        <rFont val="Arial"/>
        <family val="2"/>
      </rPr>
      <t>2</t>
    </r>
    <r>
      <rPr>
        <sz val="10"/>
        <rFont val="Arial"/>
        <family val="2"/>
      </rPr>
      <t>)</t>
    </r>
  </si>
  <si>
    <r>
      <t>PKE = (v</t>
    </r>
    <r>
      <rPr>
        <vertAlign val="subscript"/>
        <sz val="10"/>
        <rFont val="Arial"/>
        <family val="2"/>
      </rPr>
      <t>1</t>
    </r>
    <r>
      <rPr>
        <vertAlign val="superscript"/>
        <sz val="10"/>
        <rFont val="Arial"/>
        <family val="2"/>
      </rPr>
      <t>2</t>
    </r>
    <r>
      <rPr>
        <sz val="10"/>
        <rFont val="Arial"/>
        <family val="2"/>
      </rPr>
      <t>) - (v</t>
    </r>
    <r>
      <rPr>
        <vertAlign val="subscript"/>
        <sz val="10"/>
        <rFont val="Arial"/>
        <family val="2"/>
      </rPr>
      <t>0</t>
    </r>
    <r>
      <rPr>
        <vertAlign val="superscript"/>
        <sz val="10"/>
        <rFont val="Arial"/>
        <family val="2"/>
      </rPr>
      <t>2</t>
    </r>
    <r>
      <rPr>
        <sz val="10"/>
        <rFont val="Arial"/>
        <family val="2"/>
      </rPr>
      <t>) / d where distance is the average time between samples (nominally 1 second) and velocity is increasing. Units are km/hr</t>
    </r>
    <r>
      <rPr>
        <vertAlign val="superscript"/>
        <sz val="10"/>
        <rFont val="Arial"/>
        <family val="2"/>
      </rPr>
      <t xml:space="preserve">2 </t>
    </r>
    <r>
      <rPr>
        <sz val="10"/>
        <rFont val="Arial"/>
        <family val="2"/>
      </rPr>
      <t xml:space="preserve">  Calculation is done once per second.</t>
    </r>
  </si>
  <si>
    <r>
      <t>PKE (km/hr</t>
    </r>
    <r>
      <rPr>
        <vertAlign val="superscript"/>
        <sz val="10"/>
        <rFont val="Arial"/>
        <family val="2"/>
      </rPr>
      <t>2</t>
    </r>
    <r>
      <rPr>
        <sz val="10"/>
        <rFont val="Arial"/>
        <family val="2"/>
      </rPr>
      <t>)</t>
    </r>
  </si>
  <si>
    <r>
      <t>Delta Velocity (km</t>
    </r>
    <r>
      <rPr>
        <vertAlign val="superscript"/>
        <sz val="10"/>
        <rFont val="Arial"/>
        <family val="2"/>
      </rPr>
      <t>2</t>
    </r>
    <r>
      <rPr>
        <sz val="10"/>
        <rFont val="Arial"/>
        <family val="2"/>
      </rPr>
      <t>/hr</t>
    </r>
    <r>
      <rPr>
        <vertAlign val="superscript"/>
        <sz val="10"/>
        <rFont val="Arial"/>
        <family val="2"/>
      </rPr>
      <t>2</t>
    </r>
    <r>
      <rPr>
        <sz val="10"/>
        <rFont val="Arial"/>
        <family val="2"/>
      </rPr>
      <t>)</t>
    </r>
  </si>
  <si>
    <r>
      <t>Positive Delta Velocity (km</t>
    </r>
    <r>
      <rPr>
        <vertAlign val="superscript"/>
        <sz val="10"/>
        <rFont val="Arial"/>
        <family val="2"/>
      </rPr>
      <t>2</t>
    </r>
    <r>
      <rPr>
        <sz val="10"/>
        <rFont val="Arial"/>
        <family val="2"/>
      </rPr>
      <t>/hr</t>
    </r>
    <r>
      <rPr>
        <vertAlign val="superscript"/>
        <sz val="10"/>
        <rFont val="Arial"/>
        <family val="2"/>
      </rPr>
      <t>2</t>
    </r>
    <r>
      <rPr>
        <sz val="10"/>
        <rFont val="Arial"/>
        <family val="2"/>
      </rPr>
      <t>)</t>
    </r>
  </si>
  <si>
    <r>
      <t>Cumulative Delta Velocity (km</t>
    </r>
    <r>
      <rPr>
        <vertAlign val="superscript"/>
        <sz val="10"/>
        <rFont val="Arial"/>
        <family val="2"/>
      </rPr>
      <t>2</t>
    </r>
    <r>
      <rPr>
        <sz val="10"/>
        <rFont val="Arial"/>
        <family val="2"/>
      </rPr>
      <t>/hr</t>
    </r>
    <r>
      <rPr>
        <vertAlign val="superscript"/>
        <sz val="10"/>
        <rFont val="Arial"/>
        <family val="2"/>
      </rPr>
      <t>2</t>
    </r>
    <r>
      <rPr>
        <sz val="10"/>
        <rFont val="Arial"/>
        <family val="2"/>
      </rPr>
      <t>)</t>
    </r>
  </si>
  <si>
    <t>Cumulative distance km</t>
  </si>
  <si>
    <t>Total Idle Engine Run Time (Recent)</t>
  </si>
  <si>
    <t>Total Idle Engine Run Time (Lifetime)</t>
  </si>
  <si>
    <t>EOE-R xxxxxxxxx.x kWh</t>
  </si>
  <si>
    <t>EOE-L xxxxxxxxx.x kWh</t>
  </si>
  <si>
    <t>Total Distance Traveled (Recent)</t>
  </si>
  <si>
    <t>Total Fuel Consumed (Recent)</t>
  </si>
  <si>
    <t>Total Fuel Consumed (Lifetime)</t>
  </si>
  <si>
    <t>Total Distance Traveled (Lifetime)</t>
  </si>
  <si>
    <t>Positive Kinetic Energy (Recent)</t>
  </si>
  <si>
    <t>Positive Kinetic Energy (Lifetime)</t>
  </si>
  <si>
    <t>Engine Output Energy (Lifetime)</t>
  </si>
  <si>
    <t>Vehicle Operation Data - PKE/EOE</t>
  </si>
  <si>
    <t>4 bytes
0.1 kWh per bit
Min value: 0 kWh
Max value:429,496,729.5 kWh</t>
  </si>
  <si>
    <t>Total Propulsion System Active Time (Recent)</t>
  </si>
  <si>
    <t>Propulsion System Active</t>
  </si>
  <si>
    <t>Total Idle Propulsion System Active Time (Recent)</t>
  </si>
  <si>
    <t>Total Idle Propulsion System Active Time (Lifetime)</t>
  </si>
  <si>
    <t>Total City Propulsion System Active Time (Recent)</t>
  </si>
  <si>
    <t>Total City Propulsion System Active Time (Lifetime)</t>
  </si>
  <si>
    <t>Total Propulsion System Active Time (Lifetime)</t>
  </si>
  <si>
    <t>Total distance traveled in charge depleting operation with engine off (Lifetime)</t>
  </si>
  <si>
    <t>Total distance traveled in charge depleting operation with engine off (Recent)</t>
  </si>
  <si>
    <t>Total distance traveled in charge depleting operation with engine running (Lifetime)</t>
  </si>
  <si>
    <t>Total distance traveled in charge depleting operation with engine running (Recent)</t>
  </si>
  <si>
    <t>Total distance traveled in driver-selectable charge increasing operation (Recent)</t>
  </si>
  <si>
    <t>Total distance traveled in driver-selectable charge increasing operation (Lifetime)</t>
  </si>
  <si>
    <t>0xF613</t>
  </si>
  <si>
    <t>0xF614</t>
  </si>
  <si>
    <t>Exhaust Gas Sensor Monitor Bank 1 - Sensor 6</t>
  </si>
  <si>
    <t>Exhaust Gas Sensor Monitor Bank 2 - Sensor 6</t>
  </si>
  <si>
    <t>0xF653</t>
  </si>
  <si>
    <t>0xF654</t>
  </si>
  <si>
    <t>Exhaust Gas Sensor Heater Monitor Bank 1 - Sensor 6</t>
  </si>
  <si>
    <t>Exhaust Gas Sensor Heater Monitor Bank 2 - Sensor 6</t>
  </si>
  <si>
    <t>The Exhaust Regulation Or Type Approval Number (EROTAN) is defined by the vehicle manufacturer in accordance with the Type Approval registration office. It takes into account vehicle type, engine displacement, number of cylinders, engine power and emission standards. For vehicles that provide electronic access to the EROTAN, it is recommended to report it using this format for ease of use by the external test equipment intended either for Type Approval, Conformity of Production testing or Inspection/Maintenance. The length and format of the EROTAN are not specified, however, EROTAN shall be reported by always using up to 17 printable ASCII characters, preceded by any fill bytes of $00, followed by the EROTAN characters. Each of the EROTAN characters should be one of the letters in the set: [ABCDEFGHJKLMNPRSTUVWXYZ] ($41 - $48, $4A - $4E, $50, $52 - $5A), a numeral in the set: [0123456789] ($30 - $39) or a special character in the set [space, asterisk, hyphen, period, slash] ($20, $2A, $2D, $2E, $2F).
For ISO 9141-2, ISO 14230-4 and SAE J1850, the response consists of the following messages:
– Message #1 shall contain up to four filling bytes of $00 or EROTAN characters;
– Message #2 shall contain up to four filling bytes of $00 or EROTAN characters;
– Message #3 shall contain up to four filling bytes of $00 or EROTAN characters;
– Message #4 shall contain up to four filling bytes of $00 or EROTAN characters;
– Message #5 shall contain up to three filling bytes of $00, followed by any EROTAN characters;
For ISO 15765-4, there is only one response message, which contains 17 characters starting with any fill bytes of $00, followed by the ASCII EROTAN characters. 
Only one EROTAN value shall be reported for an ECU.</t>
  </si>
  <si>
    <t>CDFC-R xxxxxxxx.xx l</t>
  </si>
  <si>
    <t>CIFC-R xxxxxxxx.xx l</t>
  </si>
  <si>
    <t>CIFC-L xxxxxxxx.xx l</t>
  </si>
  <si>
    <t>Engine Output Energy (Recent)</t>
  </si>
  <si>
    <t>Total fuel consumed in charge depleting operation (Recent)</t>
  </si>
  <si>
    <t>Total fuel consumed in charge depleting operation (Lifetime)</t>
  </si>
  <si>
    <t>Total fuel consumed in driver-selectable charge increasing operation (Recent)</t>
  </si>
  <si>
    <t>Total fuel consumed in driver-selectable charge increasing operation (Lifetime)</t>
  </si>
  <si>
    <t>Total grid energy consumed in charge depleting operation with engine off (Recent)</t>
  </si>
  <si>
    <t>Total grid energy consumed in charge depleting operation with engine off (Lifetime)</t>
  </si>
  <si>
    <t>Total grid energy into the battery (Recent)</t>
  </si>
  <si>
    <t>Total grid energy into the battery (Lifetime)</t>
  </si>
  <si>
    <t xml:space="preserve">Kinetic Energy can be derived from velocity, distance travelled and  the mass of the vehicle. Since the mass of the vehicle is not known (e.g. heavily loaded truck versus empty truck), mass is not used in the calculation. </t>
  </si>
  <si>
    <t>Active Off-Cycle Credit Technology</t>
  </si>
  <si>
    <t>TG/EFN: XXXXXXXXXXXX</t>
  </si>
  <si>
    <t xml:space="preserve">Certification Test Group/Engine Family Number </t>
  </si>
  <si>
    <t>GE-R xxxxxxxxx.x kWh</t>
  </si>
  <si>
    <t>GE-L xxxxxxxxx.x kWh</t>
  </si>
  <si>
    <t>Time (sec)</t>
  </si>
  <si>
    <t>PID $62</t>
  </si>
  <si>
    <t>Ind Torque (%)</t>
  </si>
  <si>
    <t>Fric Torque (%)</t>
  </si>
  <si>
    <t>PID $8E</t>
  </si>
  <si>
    <t>Ref Torque (Nm)</t>
  </si>
  <si>
    <t>PID $63</t>
  </si>
  <si>
    <t>(if $62 &gt; $8E)</t>
  </si>
  <si>
    <t>Brake torque is calculated by subtracting Friction Torque (PID $8E) from Indicated Torque (PID $62) (both PIDs are percentages) and then multiplying by the reference torque (PID $63), which is in units of Nm. Set brake torque to zero if friction torque is &gt; indicated torque.</t>
  </si>
  <si>
    <t>Brake Torque (Nm)</t>
  </si>
  <si>
    <t>Engine Power (kW)</t>
  </si>
  <si>
    <t>PID $0C</t>
  </si>
  <si>
    <t>EOE (kWh)</t>
  </si>
  <si>
    <t>Engine Energy (kWs)</t>
  </si>
  <si>
    <t>Cumulative Eng Energy (kWh)</t>
  </si>
  <si>
    <t>Power (W) = Brake Engine Torque (Nm) * 2𝜋 * rpm / 60; Energy = Power * time</t>
  </si>
  <si>
    <t>Charge Depleting Operation</t>
  </si>
  <si>
    <t>“Charge depleting operation” means the state of vehicle operation when the current battery state of charge (SOC) is higher than the charge sustaining target SOC value and, while it may fluctuate, the intent of the vehicle control system is to deplete the SOC from a higher level down to the charge sustaining target SOC value. For the purposes of tracking grid energy consumed during charge depleting operation in section (g)(6.4), charge depleting operation shall also include when the vehicle is connected to the grid for charging. For the purposes of defining the transition of the control system from charge depleting operation to charge sustaining operating once the charge sustaining target SOC value has been met, the first occurrence of fueled engine operation once the SOC is less than or equal to the charge sustaining target SOC value shall be used as the transition point.</t>
  </si>
  <si>
    <t>Charge Sustaining Operation</t>
  </si>
  <si>
    <t>Driver-selectable Charge Increasing Operation</t>
  </si>
  <si>
    <t>“Driver-selectable charge increasing operation” means the state of vehicle operation where both: (a) the driver has selected a mode of operation different than the default or normal mode of the vehicle that is intended to increase the battery SOC (e.g., 'charge now' button); and (b) that the current intent of the vehicle control system is to increase the battery SOC from its current level to a higher SOC target value (i.e., the current SOC is lower than the target SOC). This state does not include operation in a driver-selectable mode where the control system has reached the target SOC and is now operating with the intent to maintain, on average, the target SOC. For the purposes of defining the transition of the control system from an intent to increase the SOC to an intent to maintain the SOC once the target has been reached, either the first time the SOC is greater than or equal to the target SOC or the first occurrence of engine off once the SOC is greater than or equal to the target SOC shall be used as the transition point. For continued operation in the driver-selectable mode once the system has transitioned to an intent to maintain the SOC, the operation shall be considered charge sustaining operation unless the actual SOC falls below the target SOC by more than five percent at which time the system will be considered as transitioned back to an intent to increase the SOC (driver-selectable charge increasing operation).</t>
  </si>
  <si>
    <t>Grid Energy</t>
  </si>
  <si>
    <t>“Grid energy”, for the purposes of tracking grid energy parameters in section (g)(6.4), means all energy into the battery while connected to grid power (e.g., plugged-in) and with the engine off. Grid energy shall not include electrical losses between the grid and the battery (e.g., from on-board charger inefficiency) or energy directly used by the vehicle without first going into the battery (e.g., electricity utilized directly from before or after the on-board charger to power on-vehicle devices for cabin conditioning, charging control, etc.). For the purposes of tracking grid energy consumed during charge depleting operation in section (g)(6.4), energy consumed (i.e., out of the battery) shall be considered non-grid energy until all non-grid energy is depleted. Additionally, on any trip where the vehicle transitions from charge depleting operation to charge sustaining operation once the charge sustaining target SOC value has been met, the values currently assumed for grid and non-grid energy remaining in the battery shall be reset to zero to minimize the accumulation of errors over time.</t>
  </si>
  <si>
    <t>Non-grid Energy</t>
  </si>
  <si>
    <t>“Non-grid energy”, for the purposes of tracking grid energy parameters in section (g)(6.4), means all energy into the battery during charge depleting operation and during driver-selectable charge increasing operation from any source other than grid power (i.e., while not connected to a source of power for charging). Examples of non-grid energy include energy recovered during braking and energy supplied to the battery during engine operation. If an engine running condition exists while connected to a source of grid power for charging, all energy going into the battery during the engine running event shall be considered non-grid energy. Non-grid energy may not include any energy into the battery during charge sustaining operation.</t>
  </si>
  <si>
    <t>1968.2 Requirement
31-JUL-2013</t>
  </si>
  <si>
    <t>1971.1 Requirement
31-JUL-2013</t>
  </si>
  <si>
    <t>distance traveled since fault memory last 
cleared; HD and diesel: (or engine run time
for engines not utilizing vehicle speed information)</t>
  </si>
  <si>
    <t>M - diesel, engine dyno cert, 2010 MY+ (6.1)</t>
  </si>
  <si>
    <t>1968.2 Requirement
25-SEP-2015</t>
  </si>
  <si>
    <t xml:space="preserve">Air/fuel ratio sensor output 
Oxygen sensor output 
Secondary oxygen sensor output (when fitted)
</t>
  </si>
  <si>
    <t>Engine friction torque (PEMS)</t>
  </si>
  <si>
    <t>actual engine torque (PEMS)</t>
  </si>
  <si>
    <t>engine fuel rate (PEMS)</t>
  </si>
  <si>
    <t>vehicle fuel rate (PEMS)</t>
  </si>
  <si>
    <t>modeled exhaust flow (PEMS)</t>
  </si>
  <si>
    <t>hybrid/EV charging state</t>
  </si>
  <si>
    <t>hybrid/EV battery system voltage</t>
  </si>
  <si>
    <t>hybrid/EV battery system current</t>
  </si>
  <si>
    <t>diesel exhaust fluid (DEF) sensor output (concentration and temperature)</t>
  </si>
  <si>
    <t>commanded DEF dosing, DEF usage for the current driving cycle, and DEF dosing rate</t>
  </si>
  <si>
    <t>Oxygen sensor output, air/fuel ratio sensor output</t>
  </si>
  <si>
    <t>Oxygen sensor output</t>
  </si>
  <si>
    <t>M - diesel, 2013 MY+ (5.2)</t>
  </si>
  <si>
    <t>M - all (5.2)</t>
  </si>
  <si>
    <t>CDFC-L xxxxxxxx.xx l</t>
  </si>
  <si>
    <t>Diesel fuel control system status in case of a closed loop system (e.g. in case of a fuel pressure closed loop system)</t>
  </si>
  <si>
    <t>12 ASCII characters
(12 bytes)</t>
  </si>
  <si>
    <t>China Nationwide Stage 6</t>
  </si>
  <si>
    <t>Motorcycle, Euro OBD-I</t>
  </si>
  <si>
    <t>Motorcycle, Euro OBD-II</t>
  </si>
  <si>
    <t>Motorcycle, China OBD-I</t>
  </si>
  <si>
    <t>Motorcycle, Taiwan OBD-I</t>
  </si>
  <si>
    <t>MC EOBD-I</t>
  </si>
  <si>
    <t>MC EOBD-II</t>
  </si>
  <si>
    <t>0xF81D</t>
  </si>
  <si>
    <t>1 byte state encoded</t>
  </si>
  <si>
    <t>Applicable Motorcycle Category for Type Approval</t>
  </si>
  <si>
    <t>0xF4A9</t>
  </si>
  <si>
    <t>Motorcycle Inputs/Output Status</t>
  </si>
  <si>
    <t>ABS Disable Switch Supported</t>
  </si>
  <si>
    <t>1 = ABS Disable Switch data supported</t>
  </si>
  <si>
    <t>ABS Disable Switch data supported</t>
  </si>
  <si>
    <t>A, bit 1-7</t>
  </si>
  <si>
    <t>ABS Disable Switch State</t>
  </si>
  <si>
    <t>B, bit 1-7</t>
  </si>
  <si>
    <t>ABS_DISABLED: YES or NO</t>
  </si>
  <si>
    <t>0 = ABS not disabled (NO); 1 = ABS disabled (YES)</t>
  </si>
  <si>
    <t>The ABS Disable Switch status shall display whether the ABS is disabled (YES) or not disabled (NO)
Note: PTO input status is defined in PID $1E.</t>
  </si>
  <si>
    <t>Siemens per centimeter</t>
  </si>
  <si>
    <t>1 µS per cm per bit unsigned</t>
  </si>
  <si>
    <t>µS/cm</t>
  </si>
  <si>
    <t>MC JOBD-I</t>
  </si>
  <si>
    <t>Motorcycle, Japan OBD-I</t>
  </si>
  <si>
    <t>CN-OBD-6</t>
  </si>
  <si>
    <t>MC COBD-I</t>
  </si>
  <si>
    <t>MC TOBD-I</t>
  </si>
  <si>
    <t>(A) For the gasoline evaporative system:</t>
  </si>
  <si>
    <t xml:space="preserve">(C) Gasoline Secondary Air System: sections (e)(5.2.2) and (e)(5.2.3) [decrease of airflow, functional test, </t>
  </si>
  <si>
    <t>(H) Diesel NMHC Converting Catalyst: sections (f)(1.2.2) and (f)(1.2.3)(A)</t>
  </si>
  <si>
    <t>(I) Diesel NOx Converting Catalyst: section (f)(2.2.2)</t>
  </si>
  <si>
    <t>(J) Diesel Misfire: section (f)(3.2.1) for vehicles with a separate monitor designed to detect misfires identified in section (f)(3.2.1) and subject to the monitoring conditions of sections (f)(3.3.1) and (f)(3.3.2)</t>
  </si>
  <si>
    <t>(K) Diesel Fuel System: sections (f)(4.2.1), (f)(4.2.2), and (f)(4.2.3)</t>
  </si>
  <si>
    <t>(L) Diesel Exhaust Gas Sensor: sections (f)(5.2.1)(A)(i), (f)(5.2.1)(A)(iv), (f)(5.2.1)(B)(i), (f)(5.2.1)(B)(iv), (f)(5.2.2)(A), (f)(5.2.2)(D), (f)(5.2.3)(A), and (f)(5.2.4)(A)</t>
  </si>
  <si>
    <t>(M) Diesel EGR/VVT: sections (f)(6.2.1), (f)(6.2.2), (f)(6.2.3), (f)(6.2.5), (f)(6.2.6), (f)(13.2.1), (f)(13.2.2), and (f)(13.2.3)</t>
  </si>
  <si>
    <t>(N) Diesel Boost Pressure Control System: sections (f)(7.2.1), (f)(7.2.2), (f)(7.2.3), and (f)(7.2.4)</t>
  </si>
  <si>
    <t>(O) Diesel NOx Aftertreatment: sections (f)(8.2.1) and (f)(8.2.2)</t>
  </si>
  <si>
    <t>(P) Diesel PM Filter: sections (f)(9.2.1), (f)(9.2.2), (f)(9.2.5), and (f)(9.2.6)</t>
  </si>
  <si>
    <t>(4.1.4) For 2019 and subsequent model year engines, for monitors that detect faults of more than one major emission-related component (e.g., a single monitor that is used to detect both oxygen sensor faults that are tied to the oxygen sensor readiness bit and air-fuel ratio cylinder imbalance faults that are tied to the fuel system readiness bit), the manufacturer shall include the monitor only in the readiness status for the component/system that the monitor is primarily calibrated, intended, or expected in-use to detect faults of.</t>
  </si>
  <si>
    <t>4.1.5) Except for the readiness bits under section (g)(4.1.1) above, the readiness status for each of the monitored components or systems shall indicate “not complete” whenever fault memory has been cleared or erased by a means other than that allowed in section (d)(2). Normal vehicle shut down (i.e., key off, engine off) may not cause the readiness status to indicate “not complete”.</t>
  </si>
  <si>
    <t>(4.1.6) Subject to Executive Officer approval, if monitoring is disabled for a multiple number of driving cycles due to the continued presence of extreme operating conditions (e.g., cold ambient temperatures, high altitudes, etc), readiness status for the subject monitoring system may be set to indicate “complete” without monitoring having been completed. Executive Officer approval shall be based on the conditions for monitoring system disablement and the number of driving cycles specified without completion of monitoring before readiness is indicated as “complete”.</t>
  </si>
  <si>
    <t>(4.1.7) If the manufacturer elects to additionally indicate readiness status through the MIL in the key on, engine off position as provided for in section (d)(2.1.3),</t>
  </si>
  <si>
    <t>(4.1.8) Manufacturers are not required to use the following monitors in determining the readiness status for the specific component or system:</t>
  </si>
  <si>
    <t>(A) Circuit and out-of-range monitors that are required to be continuous.</t>
  </si>
  <si>
    <t>(B) Gasoline and diesel exhaust gas sensor feedback monitors specified in sections (e)(7.2.1)(C), (e)(7.2.2)(E), (f)(5.2.1)(A)(iii), (f)(5.2.1)(B)(iii), and (f)(5.2.2)(C)</t>
  </si>
  <si>
    <t>(C) Gasoline fuel system monitors specified in sections (e)(6.2.1)(A), (e)(6.2.1)(B), (e)(6.2.2), and (e)(6.2.4)</t>
  </si>
  <si>
    <t>(D) Diesel feedback control monitors specified in sections (f)(2.2.3)(D), (f)(4.2.4), (f)(6.2.4), (f)(7.2.5), (f)(8.2.3), and (f)(9.2.7)</t>
  </si>
  <si>
    <t>Spark Ignition for CARB OBD-II</t>
  </si>
  <si>
    <t>Compression Ignition for CARB OBD-II</t>
  </si>
  <si>
    <t>IDLE_TIME shall display the total time the vehicle has been operated at idle. IDLE_TIME shall increment while the accelerator pedal is released by the driver, engine speed is greater than or equal to 50 to 150 rpm below the normal, warmed-up idle speed (as determined in the drive position for vehicles equipped with an automatic transmission), PTO not active, and either vehicle speed less than or equal to 1.6 kph (1 mph) or engine speed less than or equal to 200 rpm above normal warmed-up idle. It shall freeze if the engine stalls or the engine is no longer at idle.</t>
  </si>
  <si>
    <t>NOX14 shall display NOx concentration for Bank 1 Sensor 4.</t>
  </si>
  <si>
    <t>NOX23 shall display NOx concentration for Bank 2 Sensor 3.</t>
  </si>
  <si>
    <t>NOX24 shall display NOx concentration for Bank 2 Sensor 4.</t>
  </si>
  <si>
    <t>J.6.4.1 Readiness bit of readiness status of the components/systems listed as followings shall always
indicate “complete”:
(A) Gasoline engine misfire (J.4.3);
(B) Diesel engine misfire (J.5.3), mainly for vehicles that are not designed to use separate monitoring of misfire in J.5.3.2.1 to meet requirements of J.5.3.3.1 and J.5.3.3.2;
(C) Gasoline engine and diesel engine comprehensive components (J.3.14 and J.4.15).</t>
  </si>
  <si>
    <t>J.6.4.1.3 Except the readiness status bit mentioned in I.6.4.1.1 above, the readiness status of each monitored component or system shall indicate “not complete” whenever fault memory has been cleared by a method other than that specified in J.3. Normal vehicle shut down (key “off”, engine “off”) shall not cause the readiness status to indicate “not complete”.</t>
  </si>
  <si>
    <t>J.6.4.1.4 In accordance with type inspection competent authority approval, if monitoring is disabled for several driving cycles due to the continued extreme operating conditions (for example, low ambient temperatures, high altitudes, etc), readiness status for the monitoring system may be set to indicate “complete” before completion of monitoring. Type inspection competent shall grant approval to set readiness as “complete” based on the conditions for monitoring system disablement and the number of driving cycles without completion of monitoring before readiness is set as “complete”.</t>
  </si>
  <si>
    <t>China 6 I/M Readiness</t>
  </si>
  <si>
    <t>China 6 IUMPR</t>
  </si>
  <si>
    <t>J.3.5.1 For monitoring of IUPR ratio to be tracked and reported as required in J.3.3.2.2, relevant data shall be tracked and reported in accordance with the requirements of J.3.4, J.3.5 and J.6.5. OBD system shall respectively report numerator count and denominator count of following component IUPR.</t>
  </si>
  <si>
    <t>J.3.5.1.1 For gasoline vehicle, OBD system shall respectively monitor numerator count and denominator count of each component as follows: catalytic convertor, front oxygen sensor, evaporative system 1mm (0.5mm) leakage inspection system, EGR/VVT system, secondary air system and rear oxygen sensor. OBD system shall report general denominator count and ignition cycle count as per the criteria format specified in J.3.5.5, J.3.5.6 and J.6.5 at the same time.</t>
  </si>
  <si>
    <t>J.3.5.1.2 For diesel vehicle, OBD system shall respectively monitor numerator count and denominator count of each component as follows: catalytic converter of NMHC and NOx catalytic converter, diesel engine fuel system and exhaust gas sensor, EGR/VVT and boost pressure control system, a NOx adsorber, particulate filter. OBD system shall report general denominator count and ignition cycle count as per the criteria format specified in J.3.5.5, J.3.5.6 and J.6.5 at the same time.</t>
  </si>
  <si>
    <t>OBD-II I/M Readiness</t>
  </si>
  <si>
    <t>(3.2.2) In addition to meeting the requirements of section (d)(3.2.1), manufacturers shall implement software algorithms in the OBD II system to individually track and report in-use performance of the following monitors in the standardized format specified in section (d)(5):</t>
  </si>
  <si>
    <t>The OBD II system is not required to track and or report in-use performance for monitors other than those specifically identified above.</t>
  </si>
  <si>
    <t>OBD-II IUMPR</t>
  </si>
  <si>
    <t>Gray shading for pre-2019 MY</t>
  </si>
  <si>
    <t>Blue shading for 2019 MY and beyond</t>
  </si>
  <si>
    <t>Ignition Counter (Recent)</t>
  </si>
  <si>
    <t>Ignition Counter (Lifetime)</t>
  </si>
  <si>
    <t>Fueled Engine Operation Ignition Cycle Counter (Recent)</t>
  </si>
  <si>
    <t>Fueled Engine Operation Ignition Cycle Counter (Lifetime)</t>
  </si>
  <si>
    <t>IGNCNTR-R: xxxxxxxxxx cnts</t>
  </si>
  <si>
    <t>IGNCNTR-L: xxxxxxxxxx cnts</t>
  </si>
  <si>
    <t>FEOCNTR-R: xxxxxxxxxx cnts</t>
  </si>
  <si>
    <t>FEOCNTR-L: xxxxxxxxxx cnts</t>
  </si>
  <si>
    <t>32 bytes</t>
  </si>
  <si>
    <t>B, bits 1-2</t>
  </si>
  <si>
    <t>HEV_MODE: (CSM, CDM or  CIM)</t>
  </si>
  <si>
    <t>Bit Mapped/State Encoded</t>
  </si>
  <si>
    <t>Motorcycle Input/Output Status</t>
  </si>
  <si>
    <t>“Charge sustaining operation” (CSM) means the state of vehicle operation when the battery SOC may fluctuate but the intent of the vehicle control system is to maintain, on average, the current SOC. 
“Charge depleting operation” (CDM) means the state of vehicle operation when the current battery state of charge (SOC) is higher than the charge sustaining target SOC value and, while it may fluctuate, the intent of the vehicle control system is to deplete the SOC from a higher level down to the charge sustaining target SOC value.
“Driver-selectable charge increasing operation” (CIM) means the state of vehicle operation where both: (a) the driver has selected a mode of operation different than the default or normal mode of the vehicle that is intended to increase the battery SOC (e.g., 'charge now' button); and (b) that the current intent of the vehicle control system is to increase the battery SOC from its current level to a higher SOC target value (i.e., the current SOC is lower than the target SOC).
Support of bits 1 and 2 is required when the vehicle supports the hybrid vehicle tracking TIDs defined in Service $09 since the vehicle tracking TIDs include Charge Increasing Mode which is not supported with bit 0. Support for bit 0 is not required if bit 1 and 2 are supported.</t>
  </si>
  <si>
    <t>Particulate Filter Monitor Completion Counts Bank 1</t>
  </si>
  <si>
    <t>Particulate Filter Monitor Conditions Encountered Counts Bank 1</t>
  </si>
  <si>
    <t>Particulate Filter Monitor Completion Counts Bank 2</t>
  </si>
  <si>
    <t>Particulate Filter Monitor Conditions Encountered Counts Bank 2</t>
  </si>
  <si>
    <t>PFCOMP1: xxxxx cnts</t>
  </si>
  <si>
    <t>PFCOND1: xxxxx cnts</t>
  </si>
  <si>
    <t>PFCOMP2: xxxxx cnts</t>
  </si>
  <si>
    <t>PFCOND2: xxxxx cnts</t>
  </si>
  <si>
    <t>Air Fuel Ratio Imbalance Monitor Completion Counts Bank 1 displays the number of times that all conditions necessary to detect an AFRI bank 1 malfunction have been encountered (numerator).</t>
  </si>
  <si>
    <t>Air Fuel Ratio Imbalance Monitor Completion Counts Bank 2 displays the number of times that all conditions necessary to detect an AFRI bank 1 malfunction have been encountered (numerator).</t>
  </si>
  <si>
    <t>Particulate Filter Monitor Conditions Encountered Counts Bank 1 displays the number of times that the vehicle has been operated in the specified PF monitoring conditions (denominator).</t>
  </si>
  <si>
    <t>Particulate Filter Monitor Conditions Encountered Counts Bank 2 displays the number of times that the vehicle has been operated in the specified PF monitoring conditions (denominator).</t>
  </si>
  <si>
    <t>Engine Output Energy (Recent) is defined by integrating brake engine power output over time.  Brake engine power output is defined as (2*pi*brake engine torque*engine RPM)/60, which will give the units of Watts (W).  Brake torque is calculated by subtracting Friction Torque (PID $8E) from Indicated Torque (PID $62) (both PIDs are percentages) and then multiplying by the reference torque (PID $63), which is in units of N*m.   The integral of brake engine power output over time will then give engine output energy in the units of Joules (J) or W*s, which is then converted to kWh by dividing by 3,600,000.
The data shall be updated at a minimum rate of once per second.
See Note A for reset conditions, see Note C for freeze conditions.</t>
  </si>
  <si>
    <t>Total Propulsion System Active Time (Recent) shall accumulate the total propulsion system active time. The timer shall increment when the PSA conditions are met. 
See Note A for reset conditions, see Note C for freeze conditions.</t>
  </si>
  <si>
    <t>Total grid energy consumed in charge depleting operation with the engine off (Recent) shall accumulate the grid energy supplied by the battery pack over the sample period (typically one second).
See Note A for reset conditions, see Note C for freeze conditions.</t>
  </si>
  <si>
    <t>Total grid energy consumed in charge depleting operation with the engine off (Lifetime) shall accumulate the grid energy supplied by the battery pack over the sample period (typically one second).
See Note B for reset conditions, see Note C for freeze conditions.</t>
  </si>
  <si>
    <t>Total grid energy supplied to the battery pack (Lifetime) shall accumulate the grid energy supplied to the battery pack during a charging event over the sample period (typically one second).
See Note B for reset conditions, see Note C for freeze conditions.</t>
  </si>
  <si>
    <t>00 - Charge Sustaining Mode (PSA) / Not a PHEV
01 - Charge Depleting Mode (PSA)
10 - Charge Increasing Mode (PSA)
11 - Not PSA</t>
  </si>
  <si>
    <t xml:space="preserve">Total Fuel Consumed (Recent) shall accumulate the calculated amount of fuel injected into the engine and the calculated fuel injected directly into the aftertreatment system in liters over the sample period (typically one second). Fuel used by a fuel operated heater shall not be included.
The data shall be updated at a minimum rate of once per second.
See Note A for reset conditions, see Note C for freeze conditions.
Note: Data is valid only for liquid fuels, e.g. gasoline, E85, diesel. It is not valid for alternative fuels like LPG or CNG even though the calculation may be active. </t>
  </si>
  <si>
    <t xml:space="preserve">Total Fuel Consumed (Lifetime) shall accumulate the calculated amount of fuel injected into the engine and the calculated fuel injected directly into the aftertreatment system in liters over the sample period (typically one second). Fuel used by a fuel operated heater shall not be included.
The data shall be updated at a minimum rate of once per second.
See Note B for reset conditions, see Note C for freeze conditions.
Note: Data is valid only for liquid fuels, e.g. gasoline, E85, diesel. It is not valid for alternative fuels like LPG or CNG even though the calculation may be active. </t>
  </si>
  <si>
    <t>Total fuel consumed in charge depleting operation (Recent) shall accumulate the calculated amount of fuel injected into the engine and the calculated fuel injected directly into the aftertreatment system in liters over the sample period (typically one second). Fuel used by a fuel operated heater shall not be included.
See Note A for reset conditions, see Note C for freeze conditions.</t>
  </si>
  <si>
    <t>Total fuel consumed in charge depleting operation (Lifetime) shall accumulate the calculated amount of fuel injected into the engine and the calculated fuel injected directly into the aftertreatment system in liters over the sample period (typically one second). Fuel used by a fuel operated heater shall not be included.
See Note B for reset conditions, see Note C for freeze conditions.</t>
  </si>
  <si>
    <t>Total fuel consumed in driver-selectable charge increasing operation (Recent) shall accumulate the calculated amount of fuel injected into the engine and the calculated fuel injected directly into the aftertreatment system in liters over the sample period (typically one second). Fuel used by a fuel operated heater shall not be included.
See Note A for reset conditions, see Note C for freeze conditions.</t>
  </si>
  <si>
    <t>Total fuel consumed in driver-selectable charge increasing operation (Lifetime) shall accumulate the calculated amount of fuel injected into the engine and the calculated fuel injected directly into the aftertreatment system in liters over the sample period (typically one second). Fuel used by a fuel operated heater shall not be included.
See Note B for reset conditions, see Note C for freeze conditions.</t>
  </si>
  <si>
    <t>0xF81E</t>
  </si>
  <si>
    <t>0xF81F</t>
  </si>
  <si>
    <t>32.7675 L</t>
  </si>
  <si>
    <t>0.0005 L/bit</t>
  </si>
  <si>
    <t>DEF_UCDC: xx.xxxx L (x.xxxx gal)</t>
  </si>
  <si>
    <t>Engine heat recovery means a system that captures heat that would otherwise be lost through the exhaust system or through the radiator and converting that heat to electrical or mechanical energy to meet the requirements of the vehicle</t>
  </si>
  <si>
    <t>Engine heat recovery</t>
  </si>
  <si>
    <t>Active aerodynamic improvements</t>
  </si>
  <si>
    <t>Active aerodynamic improvements means technologies that are actively controlled to improve aerodynamic efficiency.</t>
  </si>
  <si>
    <t>Engine stop-start</t>
  </si>
  <si>
    <t>Active engine warm-up means a system that uses waste heat, thermal storage, or waste energy to warm up targeted sub-systems of the engine such that frictional losses are reduced. It would allow a faster transition from colder operation to warm operation, decreasing CO2 emissions, and increasing fuel economy.</t>
  </si>
  <si>
    <t>Active engine warm-up</t>
  </si>
  <si>
    <t>Active drivetrain warm-up means a system that uses waste heat or waste energy to warm-up driveline fluids quickly and reduces parasitic drivetrain (transmission, axles, PTUs, t-cases) system losses, related to friction and fluid viscosity</t>
  </si>
  <si>
    <t>Active drivetrain warm-up</t>
  </si>
  <si>
    <t>0xF823</t>
  </si>
  <si>
    <t>0xF824</t>
  </si>
  <si>
    <t>0xF825</t>
  </si>
  <si>
    <t>0xF826</t>
  </si>
  <si>
    <t>0xF827</t>
  </si>
  <si>
    <t>0xF828</t>
  </si>
  <si>
    <t xml:space="preserve">Conditions for inducement system numerator and denominator counters:
- Initial values for numerators and denominators are zero.
- Accumulate counts in km
- After every km, increment the denominator, SCR_IND_DIST_1D
- If the inducement system is active, increment the numerator, SCR_IND_DIST_1N, if the inducement system is not active, freeze SCR_IND_DIST_1N. Do not reset any bits in the status history
- If the inducement system is active, set the appropriate bit for the SCR_INDUCE_SYSTEM_HISTORY1 (Note: if the reasons change, multiple bits shall be set).
- When SCR_IND_DIST_1D reaches 10,000 km, freeze the values for the numerator and history, and copy each set of data (SCR_IND_DIST_xD and SCR_INDUCE_SYSTEM_HISTORYX) into the next older set of data (SCR_IND_DIST_x+1D and SCR_INDUCE_SYSTEM_HISTORYx+1).
- The denominators for SCR_IND_DIST_2N, SCR_IND_DIST_3N and SCR_IND_DIST_4N would always 10,000 km and do not need to be calculated or displayed. 
- If the data in the oldest block (SCR_IND_DIST_4N and SCR_INDUCE_SYSTEM_HISTORY4) is displaced by new data, it can be discarded.
- Reset SCR_IND_DIST_1D and SCR_INDUCE_SYSTEM_HISTORY1 and begin accumulating mileage and inducement status again for the current 10,000 block register.
- do not reset upon code clearing (Service $04) or battery disconnect
NOTE:  Each number shall be reset to zero only when a non-volatile memory reset occurs (e.g., reprogramming event). Data may not be reset to zero under any other circumstances, including when a scan tool (generic or enhanced) command to clear fault codes or reset KAM is received. </t>
  </si>
  <si>
    <t>P0XXX - XXX Actuator Control Circuit/Open</t>
  </si>
  <si>
    <t>P0XXX - XXX Actuator Control Circuit Range/Performance</t>
  </si>
  <si>
    <t>P0XXX - XXX Actuator Control Circuit Low</t>
  </si>
  <si>
    <t>P0XXX - XXX Actuator Control Circuit High</t>
  </si>
  <si>
    <t>2A</t>
  </si>
  <si>
    <t>DT-R xxxxxxxxx.x km</t>
  </si>
  <si>
    <t>DT-L xxxxxxxxx.x km</t>
  </si>
  <si>
    <t>Total grid energy consumed in charge depleting operation with the engine running (Recent) shall accumulate the grid energy supplied by the battery pack over the sample period (typically one second).
See Note A for reset conditions, see Note C for freeze conditions.</t>
  </si>
  <si>
    <t>Total grid energy consumed in charge depleting operation with the engine running (Lifetime) shall accumulate the grid energy supplied by the battery pack over the sample period (typically one second).
See Note B for reset conditions, see Note C for freeze conditions.</t>
  </si>
  <si>
    <t>Total grid energy consumed in charge depleting operation with engine running (Recent)</t>
  </si>
  <si>
    <t>Total grid energy consumed in charge depleting operation with engine running (Lifetime)</t>
  </si>
  <si>
    <t>CDEODT-R xxxxxxxxx.x km</t>
  </si>
  <si>
    <t>CDEODT-L xxxxxxxxx.x km</t>
  </si>
  <si>
    <t>CDERDT-R xxxxxxxxx.x km</t>
  </si>
  <si>
    <t>CDERDT-L xxxxxxxxx.x km</t>
  </si>
  <si>
    <t>CDEOGE-R xxxxxxxxx.x kWh</t>
  </si>
  <si>
    <t>CDEOGE-L xxxxxxxxx.x kWh</t>
  </si>
  <si>
    <t>CDERGE-R xxxxxxxxx.x kWh</t>
  </si>
  <si>
    <t>CDERGE-L xxxxxxxxx.x kWh</t>
  </si>
  <si>
    <t>AFRICOND1: xxxxx cnts</t>
  </si>
  <si>
    <t>0xF829</t>
  </si>
  <si>
    <t>Fueled Engine Operation Counter (Recent) shall display the number of ignition cycles a vehicle has experienced with fueled engine operation. The ignition cycle counter shall be incremented if the vehicle has met the fueled engine operation definition for at least 2 sec. +/- 1 sec. Fueled engine operation is the state where any fuel is introduced into the engine for the purpose of combustion. 
The counter shall be supported by every ECU that stores any vehicle tracking data (ITIDs 0x16 - 0x29). 
ECUs that receive ignition and fueled engine cycle data from another ECU shall individually count ignition and fueled engine cycle events rather than receive and store the accumulated counts. A mismatch of this data between ECUs can be used to identify an ECU that was swapped from another vehicle without being reset.
See Note A for reset conditions, see Note C for freeze conditions.</t>
  </si>
  <si>
    <t>Defined in Appendix A</t>
  </si>
  <si>
    <t>Required in message, used only for China 6</t>
  </si>
  <si>
    <t>Particulate Filter Monitor Completion Counts Bank 1 displays the number of times that all conditions necessary to detect a PF Bank 1 malfunction have been encountered (numerator).</t>
  </si>
  <si>
    <t>Particulate Filter Monitor Completion Counts Bank 2 displays the number of times that all conditions necessary to detect an PF Bank 2 malfunction have been encountered (numerator).</t>
  </si>
  <si>
    <t>7.0 Miles since EVAP decision (Service $09, InfoType $14)</t>
  </si>
  <si>
    <t>If data availability bit = 1, sensor data shall report $FFFF</t>
  </si>
  <si>
    <t>Transmission Actual Gear Ratio Supported</t>
  </si>
  <si>
    <t>Transmission actual gear shall indicate the gear currently utilized by the transmission. This value may reflect the actual transmission ratio or may be inferred using various engine/transmission speed parameters available in the ECU.</t>
  </si>
  <si>
    <t>Transmission Actual Gear Ratio</t>
  </si>
  <si>
    <t>Transmission Actual Gear Ratio shall display the ratio of input shaft speed to output shaft speed.</t>
  </si>
  <si>
    <t>(g)(4.8.1)</t>
  </si>
  <si>
    <t>(g)(4.9)</t>
  </si>
  <si>
    <t>(g)(4.6.1)</t>
  </si>
  <si>
    <t>(g)(4.7.1)</t>
  </si>
  <si>
    <t>(g)(5.1)</t>
  </si>
  <si>
    <t>(e) (1.3)</t>
  </si>
  <si>
    <t>(e)(7.3.1) (A)</t>
  </si>
  <si>
    <t>(e)(7.3.2)(A)</t>
  </si>
  <si>
    <t>(e) (8.3.1) and/or (e) (13.3)</t>
  </si>
  <si>
    <t>(e) (5.3.2)(B)</t>
  </si>
  <si>
    <t>(e)(4.3.2)</t>
  </si>
  <si>
    <t>(e)(6.3.2)</t>
  </si>
  <si>
    <t>(f) (1.3.1)</t>
  </si>
  <si>
    <t>(f) (2.3.1)</t>
  </si>
  <si>
    <t>(f) (8.3.1)</t>
  </si>
  <si>
    <t>(f) (9.3.1)</t>
  </si>
  <si>
    <t>(f) (5.3.1)(A)</t>
  </si>
  <si>
    <t>(f) (6.3.1)(A)</t>
  </si>
  <si>
    <t>(f) (7.3.2)</t>
  </si>
  <si>
    <t>(f)(4.3.3)</t>
  </si>
  <si>
    <t>(d)(5.5.1)</t>
  </si>
  <si>
    <t>(d)(5.5.2(C)</t>
  </si>
  <si>
    <t>(g)(6.3.1)</t>
  </si>
  <si>
    <t>(g)(6.3.2)</t>
  </si>
  <si>
    <t>(g)(6.3.3)</t>
  </si>
  <si>
    <t>(g)(6.3.4)</t>
  </si>
  <si>
    <t>(g)(6.3.5)</t>
  </si>
  <si>
    <t>(g)(6.3.6)</t>
  </si>
  <si>
    <t>(g)(6.3.7)</t>
  </si>
  <si>
    <t>(g)(6.3.8)</t>
  </si>
  <si>
    <t>(g)(6.3.9)</t>
  </si>
  <si>
    <t>(g)(6.4.1)</t>
  </si>
  <si>
    <t>(g)(6.4.2)</t>
  </si>
  <si>
    <t>(g)(6.4.3)</t>
  </si>
  <si>
    <t>(g)(6.4.4)</t>
  </si>
  <si>
    <t>(g)(6.4.5)</t>
  </si>
  <si>
    <t>(g)(6.4.6)</t>
  </si>
  <si>
    <t>(g)(6.4.7)</t>
  </si>
  <si>
    <t>(g)(6.4.8)</t>
  </si>
  <si>
    <t>(g)(4.2.2)(A)(ii)</t>
  </si>
  <si>
    <t>Active Grille Air Shutter "A" Timer 1 (Recent)</t>
  </si>
  <si>
    <t>Active Grille Air Shutter "A" Timer 2 (Recent)</t>
  </si>
  <si>
    <t>Active Grille Air Shutter "A" Timer 1 (Lifetime)</t>
  </si>
  <si>
    <t>Active Grille Air Shutter "A" Timer 2 (Lifetime)</t>
  </si>
  <si>
    <t>AGSA_TIME1-R xxxxxxxxxx sec</t>
  </si>
  <si>
    <t>AGSA_TIME2-R xxxxxxxxxx sec</t>
  </si>
  <si>
    <t>AGSA_TIME1-L xxxxxxxxxx sec</t>
  </si>
  <si>
    <t>AGSA_TIME2-L xxxxxxxxxx sec</t>
  </si>
  <si>
    <t>Active Grille Air Shutter "B" Timer 1 (Recent)</t>
  </si>
  <si>
    <t>Active Grille Air Shutter "B" Timer 2 (Recent)</t>
  </si>
  <si>
    <t>Active Grille Air Shutter "B" Timer 1 (Lifetime)</t>
  </si>
  <si>
    <t>Active Grille Air Shutter "B" Timer 2 (Lifetime)</t>
  </si>
  <si>
    <t>AGSB_TIME1-R xxxxxxxxxx sec</t>
  </si>
  <si>
    <t>AGSB_TIME2-R xxxxxxxxxx sec</t>
  </si>
  <si>
    <t>AGSB_TIME1-L xxxxxxxxxx sec</t>
  </si>
  <si>
    <t>AGSA_TIME1 shall display the total run time with Active Grille Shutter A functioning. AGSA_TIME1 shall increment while the vehicle is propulsion system active with Grille Shutter A active and commanded to a position intended to reduce aerodynamic drag. For Active Grille Shutters that only have two commanded positions (e.g., open or closed), Timer 1 shall be used to report the total run time while the Active Grille Shutter is commanded to the position intended to reduce aerodynamic drag (e.g., closed) and the propulsion system is active.  For Active Grille Shutters that have a varying commanded position, Timer 1 shall report the total run time when the Active Grille Shutter is commanded to a position intended to reduce aerodynamic drag of up to but not including 75 percent of the maximum commanded position intended to reduce aerodynamic drag (e.g., fully closed). 
See Note A for reset conditions, see Note C for freeze conditions.</t>
  </si>
  <si>
    <t>AGSA_TIME1 shall display the total run time with Active Grille Shutter A functioning. AGSA_TIME1 shall increment while the vehicle is propulsion system active with Grille Shutter A active and commanded to a position intended to reduce aerodynamic drag. For Active Grille Shutters that only have two commanded positions (e.g., open or closed), Timer 1 shall be used to report the total run time while the Active Grille Shutter is commanded to the position intended to reduce aerodynamic drag (e.g., closed) and the propulsion system is active.  For Active Grille Shutters that have a varying commanded position, Timer 1 shall report the total run time when the Active Grille Shutter is commanded to a position intended to reduce aerodynamic drag of up to but not including 75 percent of the maximum commanded position intended to reduce aerodynamic drag (e.g., fully closed). 
See Note B for reset conditions, see Note C for freeze conditions.</t>
  </si>
  <si>
    <t>AGSB_TIME1 shall display the total run time with Active Grille Shutter B functioning. AGSB_TIME1 shall increment while the vehicle is propulsion system active with Grille Shutter B active and commanded to a position intended to reduce aerodynamic drag. For Active Grille Shutters that only have two commanded positions (e.g., open or closed), Timer 1 shall be used to report the total run time while the Active Grille Shutter is commanded to the position intended to reduce aerodynamic drag (e.g., closed) and the propulsion system is active.  For Active Grille Shutters that have a varying commanded position, Timer 1 shall report the total run time when the Active Grille Shutter is commanded to a position intended to reduce aerodynamic drag of up to but not including 75 percent of the maximum commanded position intended to reduce aerodynamic drag (e.g., fully closed). 
See Note A for reset conditions, see Note C for freeze conditions.</t>
  </si>
  <si>
    <t>Active Aerodynamic Features #1 Off-cycle Credit Vehicle Data</t>
  </si>
  <si>
    <t>Active Aerodynamic Features #2 Off-cycle Credit Vehicle Data</t>
  </si>
  <si>
    <t>Vehicle Ride Height Control Timer 1 (Recent)</t>
  </si>
  <si>
    <t>Active Aerodynamic Features #3 Off-cycle Credit Vehicle Data</t>
  </si>
  <si>
    <t>Vehicle Ride Height Control Timer 2 (Recent)</t>
  </si>
  <si>
    <t>Vehicle Ride Height Control Timer 1 Lifetime)</t>
  </si>
  <si>
    <t>Vehicle Ride Height Control Timer 2 Lifetime)</t>
  </si>
  <si>
    <t>VRHC_TIME1-R xxxxxxxxxx sec</t>
  </si>
  <si>
    <t>VRHC_TIME2-R xxxxxxxxxx sec</t>
  </si>
  <si>
    <t>VRHC_TIME1-L xxxxxxxxxx sec</t>
  </si>
  <si>
    <t>VRHC_TIME2-L xxxxxxxxxx sec</t>
  </si>
  <si>
    <t>AGSA_TIME2 shall display the total run time with Active Grille Shutter A active. AGSA_TIME2 shall increment while the vehicle is propulsion system active with Grill Shutter A active and commanded to a position intended to reduce aerodynamic drag. For Active Grill Shutters that only have two commanded positions (e.g., open or closed), Timer 2 shall be reported as "Not Available" using the max value 4,294,967,295 secs.  For Active Grill Shutters that have a varying commanded position, Timer 2 shall report the total time when the Active Grill Shutter is commanded to a position of 75 percent or more of the maximum commanded position intended to reduce aerodynamic drag (e.g., closed) while the propulsion system is active.
See Note A for reset conditions, see Note C for freeze conditions.</t>
  </si>
  <si>
    <t>AGSA_TIME2 shall display the total run time with Active Grille Shutter A active. AGSA_TIME2 shall increment while the vehicle is propulsion system active with Grill Shutter A active and commanded to a position intended to reduce aerodynamic drag. For Active Grill Shutters that only have two commanded positions (e.g., open or closed), Timer 2 shall be reported as "Not Available" using the max value 4,294,967,295 secs.  For Active Grill Shutters that have a varying commanded position, Timer 2 shall report the total time when the Active Grill Shutter is commanded to a position of 75 percent or more of the maximum commanded position intended to reduce aerodynamic drag (e.g., closed) while the propulsion system is active.
See Note B for reset conditions, see Note C for freeze conditions.</t>
  </si>
  <si>
    <t>AGSB_TIME2 shall display the total run time with Active Grille Shutter B active. AGSB_TIME2 shall increment while the vehicle is propulsion system active with Grill Shutter B active and commanded to a position intended to reduce aerodynamic drag. For Active Grill Shutters that only have two commanded positions (e.g., open or closed), Timer 2 shall be reported as "Not Available" using the max value 4,294,967,295 secs.  For Active Grill Shutters that have a varying commanded position, Timer 2 shall report the total time when the Active Grill Shutter is commanded to a position of 75 percent or more of the maximum commanded position intended to reduce aerodynamic drag (e.g., closed) while the propulsion system is active.
See Note A for reset conditions, see Note C for freeze conditions.</t>
  </si>
  <si>
    <t>AGSB_TIME1 shall display the total run time with Active Grille Shutter B functioning. AGSB_TIME1 shall increment while the vehicle is propulsion system active with Grille Shutter B active and commanded to a position intended to reduce aerodynamic drag. For Active Grille Shutters that only have two commanded positions (e.g., open or closed), Timer 1 shall be used to report the total run time while the Active Grille Shutter is commanded to the position intended to reduce aerodynamic drag (e.g., closed) and the propulsion system is active.  For Active Grille Shutters that have a varying commanded position, Timer 1 shall report the total run time when the Active Grille Shutter is commanded to a position intended to reduce aerodynamic drag of up to but not including 75 percent of the maximum commanded position intended to reduce aerodynamic drag (e.g., fully closed). 
See Note b for reset conditions, see Note C for freeze conditions.</t>
  </si>
  <si>
    <t>AGSB_TIME2 shall display the total run time with Active Grille Shutter B active. AGSB_TIME2 shall increment while the vehicle is propulsion system active with Grill Shutter B active and commanded to a position intended to reduce aerodynamic drag. For Active Grill Shutters that only have two commanded positions (e.g., open or closed), Timer 2 shall be reported as "Not Available" using the max value 4,294,967,295 secs.  For Active Grill Shutters that have a varying commanded position, Timer 2 shall report the total time when the Active Grill Shutter is commanded to a position of 75 percent or more of the maximum commanded position intended to reduce aerodynamic drag (e.g., closed) while the propulsion system is active.
See Note b for reset conditions, see Note C for freeze conditions.</t>
  </si>
  <si>
    <t>X</t>
  </si>
  <si>
    <t>Active Aerodynamic Feature #1 Timer 1 (Recent)</t>
  </si>
  <si>
    <t>Active Aerodynamic Feature #1 Timer 2 (Recent)</t>
  </si>
  <si>
    <t>Active Aerodynamic Feature #1 Timer 1 (Lifetime)</t>
  </si>
  <si>
    <t>Active Aerodynamic Feature #1 Timer 2 (Lifetime)</t>
  </si>
  <si>
    <t>Active Aerodynamic Feature #2 Timer 1 (Recent)</t>
  </si>
  <si>
    <t>Active Aerodynamic Feature #2 Timer 2 (Recent)</t>
  </si>
  <si>
    <t>Active Aerodynamic Feature #2 Timer 1 (Lifetime)</t>
  </si>
  <si>
    <t>Active Aerodynamic Feature #2 Timer 2 (Lifetime)</t>
  </si>
  <si>
    <t>AAF1_TIME1-R xxxxxxxxxx sec</t>
  </si>
  <si>
    <t>AAF1_TIME2-R xxxxxxxxxx sec</t>
  </si>
  <si>
    <t>AAF1_TIME1-L xxxxxxxxxx sec</t>
  </si>
  <si>
    <t>AAF1_TIME2-L xxxxxxxxxx sec</t>
  </si>
  <si>
    <t>AAF2_TIME1-R xxxxxxxxxx sec</t>
  </si>
  <si>
    <t>AAF2_TIME2-R xxxxxxxxxx sec</t>
  </si>
  <si>
    <t>AAF2_TIME1-L xxxxxxxxxx sec</t>
  </si>
  <si>
    <t>AAF2_TIME2-L xxxxxxxxxx sec</t>
  </si>
  <si>
    <t>AAF1_TIME1 shall display the total run time with Active Aerodynamic Feature #1 active. AAF1_TIME1 shall increment while the vehicle is propulsion system active with Active Aerodynamic Feature #1 active (e.g., active front spoiler, active air dam) and commanded to a position intended to reduce aerodynamic drag. For Active Aerodynamic Features that only have two commanded positions (e.g., up or down), Timer 1 shall be used to report the total run time while the Active Aerodynamic Feature is commanded to the position intended to reduce aerodynamic drag (e.g., down) and the propulsion system is active.  For Active Aerodynamic Features that have a varying commanded position, Timer 1 shall report the total run time when the Active Aerodynamic Feature is commanded to a position intended to reduce aerodynamic drag of up to but not including 75 percent of the maximum commanded position intended to reduce aerodynamic drag (e.g., down). 
See Note A for reset conditions, see Note C for freeze conditions.</t>
  </si>
  <si>
    <t>AAF1_TIME2 shall display the total run time with Active Aerodynamic Feature #1 active. AFF1_TIME2 shall increment while the vehicle is propulsion system active with Active Aerodynamic Feature #1 active and commanded to a position intended to reduce aerodynamic drag. For Active Aerodynamic Features that only have two commanded positions (e.g., up or down), Timer 2 shall be reported as "Not Available" using the max value 4,294,967,295 secs.  For Active Aerodynamic Features that have a varying commanded position, Timer 2 shall report the total time when the Active Aerodynamic Feature is commanded to a position of 75 percent or more of the maximum commanded position intended to reduce aerodynamic drag (e.g., down) while the propulsion system is active.
See Note A for reset conditions, see Note C for freeze conditions.</t>
  </si>
  <si>
    <t>AAF1_TIME1 shall display the total run time with Active Aerodynamic Feature #1 active. AAF1_TIME1 shall increment while the vehicle is propulsion system active with Active Aerodynamic Feature #1 active (e.g., active front spoiler, active air dam) and commanded to a position intended to reduce aerodynamic drag. For Active Aerodynamic Features that only have two commanded positions (e.g., up or down), Timer 1 shall be used to report the total run time while the Active Aerodynamic Feature is commanded to the position intended to reduce aerodynamic drag (e.g., down) and the propulsion system is active.  For Active Aerodynamic Features that have a varying commanded position, Timer 1 shall report the total run time when the Active Aerodynamic Feature is commanded to a position intended to reduce aerodynamic drag of up to but not including 75 percent of the maximum commanded position intended to reduce aerodynamic drag (e.g., down). 
See Note B for reset conditions, see Note C for freeze conditions.</t>
  </si>
  <si>
    <t>AAF1_TIME2 shall display the total run time with Active Aerodynamic Feature #1 active. AFF1_TIME2 shall increment while the vehicle is propulsion system active with Active Aerodynamic Feature #1 active and commanded to a position intended to reduce aerodynamic drag. For Active Aerodynamic Features that only have two commanded positions (e.g., up or down), Timer 2 shall be reported as "Not Available" using the max value 4,294,967,295 secs.  For Active Aerodynamic Features that have a varying commanded position, Timer 2 shall report the total time when the Active Aerodynamic Feature is commanded to a position of 75 percent or more of the maximum commanded position intended to reduce aerodynamic drag (e.g., down) while the propulsion system is active.
See Note B for reset conditions, see Note C for freeze conditions.</t>
  </si>
  <si>
    <t>AAF2_TIME1 shall display the total run time with Active Aerodynamic Feature #2 active. AAF2_TIME1 shall increment while the vehicle is propulsion system active with Active Aerodynamic Feature #2 active (e.g., active front spoiler, active air dam) and commanded to a position intended to reduce aerodynamic drag. For Active Aerodynamic Features that only have two commanded positions (e.g., up or down), Timer 1 shall be used to report the total run time while the Active Aerodynamic Feature is commanded to the position intended to reduce aerodynamic drag (e.g., down) and the propulsion system is active.  For Active Aerodynamic Features that have a varying commanded position, Timer 1 shall report the total run time when the Active Aerodynamic Feature is commanded to a position intended to reduce aerodynamic drag of up to but not including 75 percent of the maximum commanded position intended to reduce aerodynamic drag (e.g., down). 
See Note A for reset conditions, see Note C for freeze conditions.</t>
  </si>
  <si>
    <t>AAF2_TIME2 shall display the total run time with Active Aerodynamic Feature #2 active. AFF2_TIME2 shall increment while the vehicle is propulsion system active with Active Aerodynamic Feature #2 active and commanded to a position intended to reduce aerodynamic drag. For Active Aerodynamic Features that only have two commanded positions (e.g., up or down), Timer 2 shall be reported as "Not Available" using the max value 4,294,967,295 secs.  For Active Aerodynamic Features that have a varying commanded position, Timer 2 shall report the total time when the Active Aerodynamic Feature is commanded to a position of 75 percent or more of the maximum commanded position intended to reduce aerodynamic drag (e.g., down) while the propulsion system is active.
See Note A for reset conditions, see Note C for freeze conditions.</t>
  </si>
  <si>
    <t>AAF2_TIME1 shall display the total run time with Active Aerodynamic Feature #2 active. AAF2_TIME1 shall increment while the vehicle is propulsion system active with Active Aerodynamic Feature #2 active (e.g., active front spoiler, active air dam) and commanded to a position intended to reduce aerodynamic drag. For Active Aerodynamic Features that only have two commanded positions (e.g., up or down), Timer 1 shall be used to report the total run time while the Active Aerodynamic Feature is commanded to the position intended to reduce aerodynamic drag (e.g., down) and the propulsion system is active.  For Active Aerodynamic Features that have a varying commanded position, Timer 1 shall report the total run time when the Active Aerodynamic Feature is commanded to a position intended to reduce aerodynamic drag of up to but not including 75 percent of the maximum commanded position intended to reduce aerodynamic drag (e.g., down). 
See Note B for reset conditions, see Note C for freeze conditions.</t>
  </si>
  <si>
    <t>AAF2_TIME2 shall display the total run time with Active Aerodynamic Feature #2 active. AFF2_TIME2 shall increment while the vehicle is propulsion system active with Active Aerodynamic Feature #2 active and commanded to a position intended to reduce aerodynamic drag. For Active Aerodynamic Features that only have two commanded positions (e.g., up or down), Timer 2 shall be reported as "Not Available" using the max value 4,294,967,295 secs.  For Active Aerodynamic Features that have a varying commanded position, Timer 2 shall report the total time when the Active Aerodynamic Feature is commanded to a position of 75 percent or more of the maximum commanded position intended to reduce aerodynamic drag (e.g., down) while the propulsion system is active.
See Note B for reset conditions, see Note C for freeze conditions.</t>
  </si>
  <si>
    <t>Driver-Selectable Operating Modes Off-cycle Credit Vehicle Data</t>
  </si>
  <si>
    <t>EDSM_TIME1-R xxxxxxxxxx sec</t>
  </si>
  <si>
    <t>EDSM_TIME1-L xxxxxxxxxx sec</t>
  </si>
  <si>
    <t>DSM1_TIME1-R xxxxxxxxxx sec</t>
  </si>
  <si>
    <t>DSM1_TIME1-L xxxxxxxxxx sec</t>
  </si>
  <si>
    <t>DSM1_TIME shall display the total vehicle propulsion system active run time with Driver-Selectable Mode #1 active. DSM1_TIME shall increment while the vehicle is propulsion system active and the DSM #1 is active (e.g., driver-selectable button has been activated by the driver). 
Note A for reset conditions, see Note C for freeze conditions.</t>
  </si>
  <si>
    <t>DSM1_TIME shall display the total vehicle propulsion system active run time with Driver-Selectable Mode #1 active. DSM1_TIME shall increment while the vehicle is propulsion system active and the DSM #1 is active (e.g., driver-selectable button has been activated by the driver). 
Note B for reset conditions, see Note C for freeze conditions.</t>
  </si>
  <si>
    <t>DSM2_TIME1-R xxxxxxxxxx sec</t>
  </si>
  <si>
    <t>DSM2_TIME1-L xxxxxxxxxx sec</t>
  </si>
  <si>
    <t>DSM3_TIME1-R xxxxxxxxxx sec</t>
  </si>
  <si>
    <t>DSM3_TIME1-L xxxxxxxxxx sec</t>
  </si>
  <si>
    <t>DSM3_TIME shall display the total vehicle propulsion system active run time with Driver-Selectable Mode #3 active. DSM3_TIME shall increment while the vehicle is propulsion system active and the DSM #3 is active (e.g., driver-selectable button has been activated by the driver). 
Note A for reset conditions, see Note C for freeze conditions.</t>
  </si>
  <si>
    <t>DSM3_TIME shall display the total vehicle propulsion system active run time with Driver-Selectable Mode #3 active. DSM3_TIME shall increment while the vehicle is propulsion system active and the DSM #3 is active (e.g., driver-selectable button has been activated by the driver). 
Note B for reset conditions, see Note C for freeze conditions.</t>
  </si>
  <si>
    <t>DSM2_TIME shall display the total vehicle propulsion system active run time with Driver-Selectable Mode #2 active. DSM2_TIME shall increment while the vehicle is propulsion system active and the DSM #2 is active (e.g., driver-selectable button has been activated by the driver). 
Note A for reset conditions, see Note C for freeze conditions.</t>
  </si>
  <si>
    <t>DSM2_TIME shall display the total vehicle propulsion system active run time with Driver-Selectable Mode #2 active. DSM2_TIME shall increment while the vehicle is propulsion system active and the DSM #2 is active (e.g., driver-selectable button has been activated by the driver). 
Note B for reset conditions, see Note C for freeze conditions.</t>
  </si>
  <si>
    <t>DSM4_TIME1-R xxxxxxxxxx sec</t>
  </si>
  <si>
    <t>DSM4_TIME1-L xxxxxxxxxx sec</t>
  </si>
  <si>
    <t>DSM4_TIME shall display the total vehicle propulsion system active run time with Driver-Selectable Mode #4 active. DSM4_TIME shall increment while the vehicle is propulsion system active and the DSM #4 is active (e.g., driver-selectable button has been activated by the driver). 
Note A for reset conditions, see Note C for freeze conditions.</t>
  </si>
  <si>
    <t>DSM4_TIME shall display the total vehicle propulsion system active run time with Driver-Selectable Mode #4 active. DSM4_TIME shall increment while the vehicle is propulsion system active and the DSM #4 is active (e.g., driver-selectable button has been activated by the driver). 
Note B for reset conditions, see Note C for freeze conditions.</t>
  </si>
  <si>
    <t>40 bytes</t>
  </si>
  <si>
    <t>Run Time for Stop-Start and Coasting Off-cycle Credit Vehicle Data</t>
  </si>
  <si>
    <t>Idle Stop-Start Timer (Recent)</t>
  </si>
  <si>
    <t>Idle Stop-Start Timer (Lifetime)</t>
  </si>
  <si>
    <t>ISS_TIME1-R xxxxxxxxxx sec</t>
  </si>
  <si>
    <t>Engine Running Coasting Timer (Recent)</t>
  </si>
  <si>
    <t>Engine Running Coasting Timer (Lifetime)</t>
  </si>
  <si>
    <t>Engine Off Coasting Timer (Recent)</t>
  </si>
  <si>
    <t>Engine Off Coasting Timer (Lifetime)</t>
  </si>
  <si>
    <t>ISS_TIME1-L xxxxxxxxxx sec</t>
  </si>
  <si>
    <t>ERC_TIME shall display the total vehicle propulsion system active run time with Engine Running Coasting (ERC) active.  ERC_TIME shall increment while the vehicle is propulsion system active with: ERC system actively commanding an ERC event, the engine decoupled from the drivetrain, the engine being fueled, and vehicle speed greater than or equal to 1 km/h (e.g., when the ERC system has decoupled the engine from the transmission but keeps the engine running during coasting or deceleration events where the vehicle is still moving).
Note A for reset conditions, see Note C for freeze conditions.</t>
  </si>
  <si>
    <t>ERC_TIME1-R xxxxxxxxxx sec</t>
  </si>
  <si>
    <t>ERC_TIME shall display the total vehicle propulsion system active run time with Engine Running Coasting (ERC) active.  ERC_TIME shall increment while the vehicle is propulsion system active with: ERC system actively commanding an ERC event, the engine decoupled from the drivetrain, the engine being fueled, and vehicle speed greater than or equal to 1 km/h (e.g., when the ERC system has decoupled the engine from the transmission but keeps the engine running during coasting or deceleration events where the vehicle is still moving).
Note B for reset conditions, see Note C for freeze conditions.</t>
  </si>
  <si>
    <t>ERC_TIME1-L xxxxxxxxxx sec</t>
  </si>
  <si>
    <t>EOC_TIME1-R xxxxxxxxxx sec</t>
  </si>
  <si>
    <t>EOC_TIME1-L xxxxxxxxxx sec</t>
  </si>
  <si>
    <t>EOC_TIME shall display the total vehicle propulsion system active run time with Engine Off Coasting (EOC) active.  EOC_TIME shall increment while the vehicle is propulsion system active with: EOC system actively commanding an EOC event, the engine decoupled from the drivetrain, the engine not being fueled, and vehicle speed greater than or equal to 1 km/h (e.g., when the system has decoupled the engine from the transmission and has commanded the engine off during coasting or deceleration events where the vehicle is still moving).
Note A for reset conditions, see Note C for freeze conditions.</t>
  </si>
  <si>
    <t>EOC_TIME shall display the total vehicle propulsion system active run time with Engine Off Coasting (EOC) active.  EOC_TIME shall increment while the vehicle is propulsion system active with: EOC system actively commanding an EOC event, the engine decoupled from the drivetrain, the engine not being fueled, and vehicle speed greater than or equal to 1 km/h (e.g., when the system has decoupled the engine from the transmission and has commanded the engine off during coasting or deceleration events where the vehicle is still moving).
Note B for reset conditions, see Note C for freeze conditions.</t>
  </si>
  <si>
    <t>Driver Coaching Technology Off-cycle Credit Vehicle Data</t>
  </si>
  <si>
    <t>DCTU1_CNTS shall display the total number of times that Driver-Coaching Technology #1 was utilized by the driver. DCTU1_CNTS shall increment for each occurrence where the vehicle is propulsion system active, the DCT #1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</si>
  <si>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DCTU1_CNTS shall display the total number of times that Driver-Coaching Technology #1 was utilized by the driver. DCTU1_CNTS shall increment for each occurrence where the vehicle is propulsion system active, the DCT #1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</si>
  <si>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t>Driver Coaching Technology 1 Enabled Counter (Recent)</t>
  </si>
  <si>
    <t>Driver Coaching Technology 1 Utilized Counter (Recent)</t>
  </si>
  <si>
    <t>Driver Coaching Technology 1 Enabled Counter (Lifetime)</t>
  </si>
  <si>
    <t>Driver Coaching Technology 2 Enabled Counter (Recent)</t>
  </si>
  <si>
    <t>Driver Coaching Technology 2 Utilized Counter (Recent)</t>
  </si>
  <si>
    <t>Driver Coaching Technology 2 Enabled Counter (Lifetime)</t>
  </si>
  <si>
    <t>Driver Coaching Technology 1 Utilized Counter (Lifetime)</t>
  </si>
  <si>
    <t>Driver Coaching Technology 2 Utilized Counter (Lifetime)</t>
  </si>
  <si>
    <t>DCTU2_CNTS shall display the total number of times that Driver-Coaching Technology #2 was utilized by the driver. DCTU2_CNTS shall increment for each occurrence where the vehicle is propulsion system active, the DCT #2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</si>
  <si>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DCTU2_CNTS shall display the total number of times that Driver-Coaching Technology #2 was utilized by the driver. DCTU2_CNTS shall increment for each occurrence where the vehicle is propulsion system active, the DCT #2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</si>
  <si>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t>Driver Coaching Technology 3 Enabled Counter (Recent)</t>
  </si>
  <si>
    <t>Driver Coaching Technology 3 Utilized Counter (Recent)</t>
  </si>
  <si>
    <t>Driver Coaching Technology 3 Enabled Counter (Lifetime)</t>
  </si>
  <si>
    <t>Driver Coaching Technology 3 Utilized Counter (Lifetime)</t>
  </si>
  <si>
    <t>DCTU3_CNTS shall display the total number of times that Driver-Coaching Technology #3 was utilized by the driver. DCTU3_CNTS shall increment for each occurrence where the vehicle is propulsion system active, the DCT #3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</si>
  <si>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DCTU3_CNTS shall display the total number of times that Driver-Coaching Technology #3 was utilized by the driver. DCTU3_CNTS shall increment for each occurrence where the vehicle is propulsion system active, the DCT #3 is active, and the driver has positively responded to the prompt such that the benefits of the technology are achieved (e.g., the system is enabled and prompted the driver to begin coasting and the driver has released the accelerator pedal to begin coasting).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</si>
  <si>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t>Active Powertrain Warm-up Features Off-cycle Credit Vehicle Data</t>
  </si>
  <si>
    <t xml:space="preserve"> Active Engine Warm-up Timer (Recent)</t>
  </si>
  <si>
    <t xml:space="preserve"> Active Engine Warm-up Timer (Lifetime)</t>
  </si>
  <si>
    <t xml:space="preserve"> Active Transmission Warm-up Timer (Recent)</t>
  </si>
  <si>
    <t xml:space="preserve"> Active Transmission Warm-up Timer (Lifetime)</t>
  </si>
  <si>
    <t>EWU_TIME-R xxxxxxxxxx sec</t>
  </si>
  <si>
    <t>EWU_TIME-L xxxxxxxxxx sec</t>
  </si>
  <si>
    <t>TWU_TIME-R xxxxxxxxxx sec</t>
  </si>
  <si>
    <t>TWU_TIME-L xxxxxxxxxx sec</t>
  </si>
  <si>
    <t>EWU_TIME shall display the total vehicle propulsion system active run time with active engine warm-up technology (EWU) functioning.  EWU_TIME shall increment while the vehicle is propulsion system active with EWU active (e.g., system eligible for off-cycle credits is actively commanding components such as cooling system valves to specific positions to accelerate engine warm-up).  
Note A for reset conditions, see Note C for freeze conditions.</t>
  </si>
  <si>
    <t>EWU_TIME shall display the total vehicle propulsion system active run time with active engine warm-up technology (EWU) functioning.  EWU_TIME shall increment while the vehicle is propulsion system active with EWU active (e.g., system eligible for off-cycle credits is actively commanding components such as cooling system valves to specific positions to accelerate engine warm-up).  
Note B for reset conditions, see Note C for freeze conditions.</t>
  </si>
  <si>
    <t>TWU_TIME shall display the total vehicle propulsion system active run time with active transmission warm-up technology (TWU) functioning.  TWU_TIME shall increment while the vehicle is propulsion system active with TWU active (e.g., system eligible for off-cycle credits is actively commanding components such as cooling system valves or transmission cooler bypass valves to specific positions to accelerate transmission warm-up).  
Note A for reset conditions, see Note C for freeze conditions.</t>
  </si>
  <si>
    <t>TWU_TIME shall display the total vehicle propulsion system active run time with active transmission warm-up technology (TWU) functioning.  TWU_TIME shall increment while the vehicle is propulsion system active with TWU active (e.g., system eligible for off-cycle credits is actively commanding components such as cooling system valves or transmission cooler bypass valves to specific positions to accelerate transmission warm-up).  
Note B for reset conditions, see Note C for freeze conditions.</t>
  </si>
  <si>
    <t>Off-cycle Credit Technology #1 Vehicle Data</t>
  </si>
  <si>
    <t>Active Off-Cycle Credit Technology #1 Timer 1 (Recent)</t>
  </si>
  <si>
    <t>Active Off-Cycle Credit Technology #1 Timer 2 (Recent)</t>
  </si>
  <si>
    <t>Active Off-Cycle Credit Technology #1 Timer 1 (Lifetime)</t>
  </si>
  <si>
    <t>Active Off-Cycle Credit Technology #1 Timer 2 (Lifetime)</t>
  </si>
  <si>
    <t>OCCT1_TIME1 shall display the total vehicle propulsion system active run time with Off-Cycle Credit Technology #1 active. OCCT1_TIME1 shall increment while the vehicle is propulsion system active with OCCT #1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A for reset conditions, see Note C for freeze conditions.</t>
  </si>
  <si>
    <t>OCCT1_TIME1-R xxxxxxxxxx sec</t>
  </si>
  <si>
    <t>OCCT1_TIME2-R xxxxxxxxxx sec</t>
  </si>
  <si>
    <t>OCCT1_TIME1-L xxxxxxxxxx sec</t>
  </si>
  <si>
    <t>OCCT1_TIME2-L xxxxxxxxxx sec</t>
  </si>
  <si>
    <t>OCCT1_TIME2 shall display the total vehicle propulsion system active run time with Off-Cycle Control Technology #1 active. OCCT1_TIME2 shall increment while the vehicle is propulsion system active with OCCT #1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A for reset conditions, see Note C for freeze conditions.</t>
  </si>
  <si>
    <t>OCCT1_TIME1 shall display the total vehicle propulsion system active run time with Off-Cycle Credit Technology #1 active. OCCT1_TIME1 shall increment while the vehicle is propulsion system active with OCCT #1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B for reset conditions, see Note C for freeze conditions.</t>
  </si>
  <si>
    <t>OCCT1_TIME2 shall display the total vehicle propulsion system active run time with Off-Cycle Control Technology #1 active. OCCT1_TIME2 shall increment while the vehicle is propulsion system active with OCCT #1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B for reset conditions, see Note C for freeze conditions.</t>
  </si>
  <si>
    <t>Off-cycle Credit Technology #2 Vehicle Data</t>
  </si>
  <si>
    <t>Active Off-Cycle Credit Technology #2 Timer 1 (Recent)</t>
  </si>
  <si>
    <t>Active Off-Cycle Credit Technology #2 Timer 2 (Recent)</t>
  </si>
  <si>
    <t>Active Off-Cycle Credit Technology #2 Timer 1 (Lifetime)</t>
  </si>
  <si>
    <t>Active Off-Cycle Credit Technology #2 Timer 2 (Lifetime)</t>
  </si>
  <si>
    <t>OCCT2_TIME1-R xxxxxxxxxx sec</t>
  </si>
  <si>
    <t>OCCT2_TIME2-R xxxxxxxxxx sec</t>
  </si>
  <si>
    <t>OCCT2_TIME1-L xxxxxxxxxx sec</t>
  </si>
  <si>
    <t>OCCT2_TIME2-L xxxxxxxxxx sec</t>
  </si>
  <si>
    <t>OCCT2_TIME1 shall display the total vehicle propulsion system active run time with Off-Cycle Credit Technology #2 active. OCCT2_TIME1 shall increment while the vehicle is propulsion system active with OCCT #2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A for reset conditions, see Note C for freeze conditions.</t>
  </si>
  <si>
    <t>OCCT2_TIME2 shall display the total vehicle propulsion system active run time with Off-Cycle Control Technology #2 active. OCCT2_TIME2 shall increment while the vehicle is propulsion system active with OCCT #2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A for reset conditions, see Note C for freeze conditions.</t>
  </si>
  <si>
    <t>OCCT2_TIME1 shall display the total vehicle propulsion system active run time with Off-Cycle Credit Technology #2 active. OCCT2_TIME1 shall increment while the vehicle is propulsion system active with OCCT #2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B for reset conditions, see Note C for freeze conditions.</t>
  </si>
  <si>
    <t>OCCT2_TIME2 shall display the total vehicle propulsion system active run time with Off-Cycle Control Technology #2 active. OCCT2_TIME2 shall increment while the vehicle is propulsion system active with OCCT #2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B for reset conditions, see Note C for freeze conditions.</t>
  </si>
  <si>
    <t>Off-cycle Credit Technology #3 Vehicle Data</t>
  </si>
  <si>
    <t>Active Off-Cycle Credit Technology #3 Timer 1 (Recent)</t>
  </si>
  <si>
    <t>Active Off-Cycle Credit Technology #3 Timer 2 (Recent)</t>
  </si>
  <si>
    <t>Active Off-Cycle Credit Technology #3 Timer 1 (Lifetime)</t>
  </si>
  <si>
    <t>Active Off-Cycle Credit Technology #3 Timer 2 (Lifetime)</t>
  </si>
  <si>
    <t>OCCT3_TIME1-R xxxxxxxxxx sec</t>
  </si>
  <si>
    <t>OCCT3_TIME2-R xxxxxxxxxx sec</t>
  </si>
  <si>
    <t>OCCT3_TIME1-L xxxxxxxxxx sec</t>
  </si>
  <si>
    <t>OCCT3_TIME2-L xxxxxxxxxx sec</t>
  </si>
  <si>
    <t>OCCT3_TIME1 shall display the total vehicle propulsion system active run time with Off-Cycle Credit Technology #3 active. OCCT3_TIME1 shall increment while the vehicle is propulsion system active with OCCT #3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A for reset conditions, see Note C for freeze conditions.</t>
  </si>
  <si>
    <t>OCCT3_TIME2 shall display the total vehicle propulsion system active run time with Off-Cycle Control Technology #3 active. OCCT3_TIME2 shall increment while the vehicle is propulsion system active with OCCT #3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A for reset conditions, see Note C for freeze conditions.</t>
  </si>
  <si>
    <t>OCCT3_TIME1 shall display the total vehicle propulsion system active run time with Off-Cycle Credit Technology #3 active. OCCT3_TIME1 shall increment while the vehicle is propulsion system active with OCCT #3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B for reset conditions, see Note C for freeze conditions.</t>
  </si>
  <si>
    <t>OCCT3_TIME2 shall display the total vehicle propulsion system active run time with Off-Cycle Control Technology #3 active. OCCT3_TIME2 shall increment while the vehicle is propulsion system active with OCCT #3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B for reset conditions, see Note C for freeze conditions.</t>
  </si>
  <si>
    <t>Off-cycle Credit Technology #4 Vehicle Data</t>
  </si>
  <si>
    <t>Active Off-Cycle Credit Technology #4 Timer 1 (Recent)</t>
  </si>
  <si>
    <t>Active Off-Cycle Credit Technology #4 Timer 2 (Recent)</t>
  </si>
  <si>
    <t>Active Off-Cycle Credit Technology #4 Timer 1 (Lifetime)</t>
  </si>
  <si>
    <t>Active Off-Cycle Credit Technology #4 Timer 2 (Lifetime)</t>
  </si>
  <si>
    <t>Off-cycle Credit Technology #5 Vehicle Data</t>
  </si>
  <si>
    <t>Active Off-Cycle Credit Technology #5 Timer 1 (Recent)</t>
  </si>
  <si>
    <t>Active Off-Cycle Credit Technology #5 Timer 2 (Recent)</t>
  </si>
  <si>
    <t>Active Off-Cycle Credit Technology #5 Timer 1 (Lifetime)</t>
  </si>
  <si>
    <t>Active Off-Cycle Credit Technology #5 Timer 2 (Lifetime)</t>
  </si>
  <si>
    <t>OCCT4_TIME1-R xxxxxxxxxx sec</t>
  </si>
  <si>
    <t>OCCT4_TIME2-R xxxxxxxxxx sec</t>
  </si>
  <si>
    <t>OCCT4_TIME1-L xxxxxxxxxx sec</t>
  </si>
  <si>
    <t>OCCT4_TIME2-L xxxxxxxxxx sec</t>
  </si>
  <si>
    <t>OCCT5_TIME1-R xxxxxxxxxx sec</t>
  </si>
  <si>
    <t>OCCT5_TIME2-R xxxxxxxxxx sec</t>
  </si>
  <si>
    <t>OCCT5_TIME1-L xxxxxxxxxx sec</t>
  </si>
  <si>
    <t>OCCT5_TIME2-L xxxxxxxxxx sec</t>
  </si>
  <si>
    <t>OCCT4_TIME1 shall display the total vehicle propulsion system active run time with Off-Cycle Credit Technology #4 active. OCCT4_TIME1 shall increment while the vehicle is propulsion system active with OCCT #4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A for reset conditions, see Note C for freeze conditions.</t>
  </si>
  <si>
    <t>OCCT4_TIME2 shall display the total vehicle propulsion system active run time with Off-Cycle Control Technology #4 active. OCCT4_TIME2 shall increment while the vehicle is propulsion system active with OCCT #4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A for reset conditions, see Note C for freeze conditions.</t>
  </si>
  <si>
    <t>OCCT4_TIME1 shall display the total vehicle propulsion system active run time with Off-Cycle Credit Technology #4 active. OCCT4_TIME1 shall increment while the vehicle is propulsion system active with OCCT #4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B for reset conditions, see Note C for freeze conditions.</t>
  </si>
  <si>
    <t>OCCT4_TIME2 shall display the total vehicle propulsion system active run time with Off-Cycle Control Technology #4 active. OCCT4_TIME2 shall increment while the vehicle is propulsion system active with OCCT #4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B for reset conditions, see Note C for freeze conditions.</t>
  </si>
  <si>
    <t>OCCT5_TIME1 shall display the total vehicle propulsion system active run time with Off-Cycle Credit Technology #5 active. OCCT5_TIME1 shall increment while the vehicle is propulsion system active with OCCT #5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A for reset conditions, see Note C for freeze conditions.</t>
  </si>
  <si>
    <t>OCCT5_TIME2 shall display the total vehicle propulsion system active run time with Off-Cycle Control Technology #5 active. OCCT5_TIME2 shall increment while the vehicle is propulsion system active with OCCT #5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A for reset conditions, see Note C for freeze conditions.</t>
  </si>
  <si>
    <t>OCCT5_TIME1 shall display the total vehicle propulsion system active run time with Off-Cycle Credit Technology #5 active. OCCT5_TIME1 shall increment while the vehicle is propulsion system active with OCCT #5 active. For OCCTs requiring only a single timer, Timer 1 shall be used to report the total vehicle propulsion system active run time for the OCCT.  For OCCTs requiring two timers, Timer 1 shall report the total run time when the OCCT is actively commanded to a state intended to reduce greenhouse gas emissions of up to but not including 75 percent of the maximum commanded state. 
See Note B for reset conditions, see Note C for freeze conditions.</t>
  </si>
  <si>
    <t>OCCT5_TIME2 shall display the total vehicle propulsion system active run time with Off-Cycle Control Technology #5 active. OCCT5_TIME2 shall increment while the vehicle is propulsion system active with OCCT #5 active.  For OCCTs requiring only a single timer, Timer 2 shall be reported as "Not Available" using the value 4,294,967,295 seconds. For OCCTs requiring two timers, Timer 2 shall report the total run time when the OCCT  is actively commanded to a state intended to reduce greenhouse gas emissions of 75 percent or more of the maximum commanded state.
See Note B for reset conditions, see Note C for freeze conditions.</t>
  </si>
  <si>
    <t>Note E: Grid Energy into the battery is defined as: all energy into the battery while connected to grid power (e.g., plugged-in) and with the engine off. Grid energy shall not include electrical losses between the grid and the battery (e.g., from on-board charger inefficiency) or energy directly used by the vehicle without first going into the battery (e.g., electricity utilized directly from before or after the on-board charger to power on-vehicle devices for cabin conditioning, charging control, etc.).</t>
  </si>
  <si>
    <t xml:space="preserve">Note F: Grid energy consumed is defined as: Energy sourced by the battery during the charge depletion phase, as measured at the battery terminals.  Grid energy does not include energy recovered during regen braking or energy supplied to the battery during engine operation.  The grid energy consumed for a full charge depletion will be less than the Grid energy into the battery, as there are losses in the battery during charging and discharging.  It is therefore expected that the total "grid energy into the battery" value will be greater than the sum of "Total grid energy consumed in charge depleting operation with engine off" and "Total grid energy consumed in charge depleting operation with engine on" due to the battery charge and discharge losses.  For example:  If the total grid energy into the battery is 10.0 kwh, then the total grid energy consumed with engine off and the total grid energy consumed with engine on may total to only 9.5 kwh.  </t>
  </si>
  <si>
    <t>48 bytes</t>
  </si>
  <si>
    <t>(4.2.2)(E)</t>
  </si>
  <si>
    <t>engine reference torque (PEMS), engine reference maximum torque in 1971.1</t>
  </si>
  <si>
    <t>DCTU2_CNTS-R xxxxxxxxxx cnts</t>
  </si>
  <si>
    <t>DCTE2_CNTS-L xxxxxxxxxx cnts</t>
  </si>
  <si>
    <t>DCTU2_CNTS-L xxxxxxxxxx cnts</t>
  </si>
  <si>
    <t>DCTE3_CNTS-R xxxxxxxxxx cnts</t>
  </si>
  <si>
    <t>DCTU3_CNTS-R xxxxxxxxxx cnts</t>
  </si>
  <si>
    <t>DCTE3_CNTS-L xxxxxxxxxx cnts</t>
  </si>
  <si>
    <t>DCTU3_CNTS-L xxxxxxxxxx cnts</t>
  </si>
  <si>
    <t>Engine Output Energy describes the brake engine power output over time.</t>
  </si>
  <si>
    <t>Derivation:</t>
  </si>
  <si>
    <t>EOE (kilowatt-hour) = 3.6 (mega joule)</t>
  </si>
  <si>
    <t>Engine stop-start means a technology which enables a vehicle to automatically turn off the engine when the vehicle comes to rest and restart the engine with driver action (e.g., applies pressure to the accelerator or releases the brake). Off-cycle engine stop start credits will only be allowed if the Administrator has made a determination under the testing and calculation provisions in 40 C.F.R. part 600 that engine stop-start is the predominant operating mode.</t>
  </si>
  <si>
    <t>PKE is a term found in the literature to describe the aggressiveness of a drive cycle. It does this my summing up the increasing (positive) changes in kinetic energy and discarding decreasing (negative) changes in kinetic energy.</t>
  </si>
  <si>
    <r>
      <t>Thus, the units of PKE are not actually units of energy. They are calculated in km/hr</t>
    </r>
    <r>
      <rPr>
        <vertAlign val="superscript"/>
        <sz val="10"/>
        <rFont val="Arial"/>
        <family val="2"/>
      </rPr>
      <t>2</t>
    </r>
    <r>
      <rPr>
        <sz val="10"/>
        <rFont val="Arial"/>
        <family val="2"/>
      </rPr>
      <t xml:space="preserve"> rather than Joules or kWh. In spite of this, PKE is useful in comparing the aggressiveness different driving cycles.</t>
    </r>
  </si>
  <si>
    <t>VRHC_TIME1 shall display the total run time with Vehicle Ride Height Control active. VRHC_TIME1 shall increment while the vehicle is propulsion system active with Vehicle Ride Height Control active and commanded to a position intended to reduce aerodynamic drag. For Vehicle Ride Height Controls that only have two commanded positions (e.g., low or high), Timer 1 shall be used to report the total run time while the Vehicle Ride Height Control is commanded to the position intended to reduce aerodynamic drag (e.g., low) and the propulsion system is active.  For Vehicle Ride Height Controls that have a varying commanded position (e.g., commanded height is a function of vehicle speed), Timer 1 shall report the total run time when the Vehicle Ride Height Control is commanded to a position intended to reduce aerodynamic drag of up to but not including 75 percent of the maximum commanded position intended to reduce aerodynamic drag (e.g., low). 
See Note A for reset conditions, see Note C for freeze conditions.</t>
  </si>
  <si>
    <t>VRHC_TIME2 shall display the total run time with Vehicle Ride Height Control active. VRHC_TIME2 shall increment while the vehicle is propulsion system active with Vehicle Ride Height Control active and commanded to a position intended to reduce aerodynamic drag. For Vehicle Ride Height Controls that only have two commanded positions (e.g., low or high), Timer 2 shall be reported as "Not Available" using the max value 4,294,967,295 secs.  For Vehicle Ride Height Controls that have a varying commanded position (e.g., commanded height is a function of vehicle speed), Timer 2 shall report the total run time when the Vehicle Ride Height Control is commanded to a position intended to reduce aerodynamic drag of 75 percent or more of the maximum commanded position intended to reduce aerodynamic drag (e.g., low).
See Note A for reset conditions, see Note C for freeze conditions.</t>
  </si>
  <si>
    <t>VRHC_TIME1 shall display the total run time with Vehicle Ride Height Control active. VRHC_TIME1 shall increment while the vehicle is propulsion system active with Vehicle Ride Height Control active and commanded to a position intended to reduce aerodynamic drag. For Vehicle Ride Height Controls that only have two commanded positions (e.g., low or high), Timer 1 shall be used to report the total run time while the Vehicle Ride Height Control is commanded to the position intended to reduce aerodynamic drag (e.g., low) and the propulsion system is active.  For Vehicle Ride Height Controls that have a varying commanded position (e.g., commanded height is a function of vehicle speed), Timer 1 shall report the total run time when the Vehicle Ride Height Control is commanded to a position intended to reduce aerodynamic drag of up to but not including 75 percent of the maximum commanded position intended to reduce aerodynamic drag (e.g., low). 
See Note B for reset conditions, see Note C for freeze conditions.</t>
  </si>
  <si>
    <t>VRHC_TIME2 shall display the total run time with Vehicle Ride Height Control active. VRHC_TIME2 shall increment while the vehicle is propulsion system active with Vehicle Ride Height Control active and commanded to a position intended to reduce aerodynamic drag. For Vehicle Ride Height Controls that only have two commanded positions (e.g., low or high), Timer 2 shall be reported as "Not Available" using the max value 4,294,967,295 secs.  For Vehicle Ride Height Controls that have a varying commanded position (e.g., commanded height is a function of vehicle speed), Timer 2 shall report the total run time when the Vehicle Ride Height Control is commanded to a position intended to reduce aerodynamic drag of 75 percent or more of the maximum commanded position intended to reduce aerodynamic drag (e.g., low).
See Note B for reset conditions, see Note C for freeze conditions.</t>
  </si>
  <si>
    <t>DCTE1_CNTS shall display the total number of times that Driver-Coaching Technology #1 was enabled. DCTE1_CNTS shall increment for each occurrence where the vehicle is propulsion system active and the DCT #1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</si>
  <si>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DCTE1_CNTS shall display the total number of times that Driver-Coaching Technology #1 was enabled. DCTE1_CNTS shall increment for each occurrence where the vehicle is propulsion system active and the DCT #1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</si>
  <si>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t>DCTE2_CNTS shall display the total number of times that Driver-Coaching Technology #2 was enabled. DCTE2_CNTS shall increment for each occurrence where the vehicle is propulsion system active and the DCT #2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</si>
  <si>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DCTE2_CNTS shall display the total number of times that Driver-Coaching Technology #2 was enabled. DCTE2_CNTS shall increment for each occurrence where the vehicle is propulsion system active and the DCT #2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</si>
  <si>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t>DCTE3_CNTS shall display the total number of times that Driver-Coaching Technology #3 was enabled. DCTE3_CNTS shall increment for each occurrence where the vehicle is propulsion system active and the DCT #3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A for reset conditions, see Note C for freeze conditions.</t>
  </si>
  <si>
    <t>DCTE3_CNTS shall display the total number of times that Driver-Coaching Technology #3 was enabled. DCTE3_CNTS shall increment for each occurrence where the vehicle is propulsion system active and the DCT #3 has been activated (e.g., the system is enabled and actively providing coaching/alerts to the driver such as currently illuminating a warning lamp advising the driver to release the accelerator pedal in advance of an upcoming braking event).  Driver-coaching off-cycle credit technologies are off-cycle credit technologies where the driver must take action to achieve the CO2 reduction benefits of the technology (e.g., driver coaching or feedback-based systems alerting the driver to take action to avoid unnecessary braking or acceleration). 
See Note B for reset conditions, see Note C for freeze conditions.</t>
  </si>
  <si>
    <t>J.3.5 Standardized tracking and reporting of monitor performance</t>
  </si>
  <si>
    <t>“Active off-cycle credit technology” refers to a technology that generates off-cycle credits in accordance with title 13, CCR section 1961.3(a)(8) or 40 Code of Federal Regulations (CFR) §86.1869-12 as it existed on August 5, 2015, as applicable, and that must be activated by the vehicle or driver in order to provide a carbon dioxide (CO2) reduction benefit. Examples of active off-cycle credit technologies include active aerodynamic features (e.g., grill shutters or ride height that is automatically adjusted by the vehicle control system based on vehicle speed or other conditions), active engine warmup technologies, and driver coaching and/or feedback systems that encourage the driver to alter his/her actions to maximize efficiency. Examples of off-cycle credit technologies that are not required to be tracked under section (g)(6) include non-active technologies such as solar glazing and solar reflective paint, thermal control technologies specified in title 13, CCR section 1961.3(a)(8)(A)1.a. or 40 CFR §86.1869-12(b)(1)(viii), as it existed on August 5, 2015, engine idle stop-start systems, driver-activated technologies where the driver does not have a less efficient selectable option (e.g., high efficiency exterior lights), and technologies related solely to heating, ventilation, and air conditioning for vehicle cabin conditioning.</t>
  </si>
  <si>
    <t>“Charge sustaining operation” means the state of vehicle operation when the battery SOC may fluctuate but the intent of the vehicle control system is to maintain, on average, the current SOC. Examples of this state include when a plug-in hybrid electric vehicle is operating as a conventional hybrid vehicle (i.e., if the vehicle has depleted all of the grid energy from the battery and is controlling to the charge sustaining target SOC value) as well as operation in any driver-selectable modes designed to maintain the current SOC (e.g., a ‘hold’ button intended to save electric drive operation for later in the driving cycle, a ‘charge now’ button after it has reached its target SOC and the intent of the control system is to maintain, on average, that target SOC).</t>
  </si>
  <si>
    <t>Charge sustaining target SOC value</t>
  </si>
  <si>
    <t>“Charge sustaining target SOC value” means the nominal target SOC that the control system is designed to maintain, on average, when operating as a conventional hybrid vehicle after depletion of any grid energy in the battery.</t>
  </si>
  <si>
    <t>“Propulsion system active” is the state where the powertrain (e.g., engine, electric machine) is enabled by the driver (e.g., after ignition on for conventional vehicles, after power button pushed for some hybrid vehicles, or after remote start activation) such that the vehicle is ready to be used (e.g., vehicle is ready to be driven, ready to be shifted from “park” to “drive”, heating, ventilation, and air conditioning (HVAC) turned on to condition cabin prior to driving). For purposes of this definition, “the state where the powertrain is enabled” does not include activations that are not driver-initiated (e.g., conditions where portions of the vehicle system wake up to perform OBD II monitoring or off-board charging). This state also does not include remote start activations that cannot cause the engine to start (e.g., in a remote activation to condition the cabin, the engine will not start until there is further action by the driver to enable the vehicle for operation regardless of cabin conditioning demand or length of cabin conditioning operation).</t>
  </si>
  <si>
    <t>Total Engine Run Time (Lifetime) shall accumulate the total engine run time. The timer shall increment while the engine is running at an engine speed greater than or equal to 150 rpm below the normal, warmed-up idle speed (as determined in the drive position for vehicles equipped with an automatic transmission). It shall freeze if the engine stalls. 
For hybrid vehicles or for vehicles that employ engine shutoff strategies (e.g. engine shutoff at idle), the timer shall increment when the propulsion system is active and the engine is running,
See Note B for reset conditions, see Note C for freeze conditions.</t>
  </si>
  <si>
    <t>Total Engine Run Time (Recent) shall accumulate the total engine run time. The timer shall increment while the engine is running at an engine speed greater than or equal to 150 rpm below the normal, warmed-up idle speed (as determined in the drive position for vehicles equipped with an automatic transmission). It shall freeze if the engine stalls. 
For hybrid vehicles or for vehicles that employ engine shutoff strategies (e.g. engine shutoff at idle), the timer shall increment when the propulsion system is active and the engine is running,
See Note A for reset conditions, see Note C for freeze conditions.</t>
  </si>
  <si>
    <t>Engine Output Energy (Lifetime) is defined by integrating brake engine power output over time.  Brake engine power output is defined as (2*pi*brake engine torque*engine RPM)/60, which will give the units of Watts (W).  Brake torque is calculated by subtracting Friction Torque (PID $8E) from Indicated Torque (PID $62) (both PIDs are percentages) and then multiplying by the reference torque (PID $63), which is in units of N*m.   The integral of brake engine power output over time will then give engine output energy in the units of Joules (J) or W*s, which is then converted to kWh by dividing by 3,600,000. The data shall be updated at a minimum rate of once per second.
See Note B for reset conditions, see Note C for freeze conditions.</t>
  </si>
  <si>
    <t>Total Propulsion System Active Time (Lifetime) shall accumulate the total propulsion system active time. The timer shall increment when the PSA conditions are met. 
See Note B for reset conditions, see Note C for freeze conditions.</t>
  </si>
  <si>
    <t>Total grid energy supplied to the battery pack (Recent) shall accumulate the grid energy supplied to the battery pack during a charging event over the sample period (typically one second).
See Note A for reset conditions, see Note C for freeze conditions.</t>
  </si>
  <si>
    <t>DCTE1_CNTS-R xxxxxxxxxx cnts</t>
  </si>
  <si>
    <t>DCTU1_CNTS-R xxxxxxxxxx cnts</t>
  </si>
  <si>
    <t>DCTE1_CNTS-L xxxxxxxxxx cnts</t>
  </si>
  <si>
    <t>DCTU1_CNTS-L xxxxxxxxxx cnts</t>
  </si>
  <si>
    <t>DCTE2_CNTS-R xxxxxxxxxx cnts</t>
  </si>
  <si>
    <t>(g)(6.5)</t>
  </si>
  <si>
    <t>Particulate Filter Bank 1</t>
  </si>
  <si>
    <t>PF Bank 1 Delta Pressure Supported</t>
  </si>
  <si>
    <t>PF Bank 1 Inlet Pressure Supported</t>
  </si>
  <si>
    <t>PF Bank 1 Outlet Pressure Supported</t>
  </si>
  <si>
    <t>Particulate Filter Bank 1 Delta Pressure</t>
  </si>
  <si>
    <t>Particulate Filter Bank 1 Inlet Pressure</t>
  </si>
  <si>
    <t>Particulate Filter Bank 1 Outlet Pressure</t>
  </si>
  <si>
    <t>Particulate Filter Bank 2</t>
  </si>
  <si>
    <t>PF Bank 2 Delta Pressure Supported</t>
  </si>
  <si>
    <t>PF Bank 2 Inlet Pressure Supported</t>
  </si>
  <si>
    <t>PF Bank 2 Outlet Pressure Supported</t>
  </si>
  <si>
    <t>Particulate Filter Bank 2 Delta Pressure</t>
  </si>
  <si>
    <t>Particulate Filter Bank 2 Inlet Pressure</t>
  </si>
  <si>
    <t>Particulate Filter Bank 2 Outlet Pressure</t>
  </si>
  <si>
    <t>Particulate Filter Temperature</t>
  </si>
  <si>
    <t>PF Bank 1 Inlet Temperature Supported</t>
  </si>
  <si>
    <t>PF Bank 1 Outlet Temperature Supported</t>
  </si>
  <si>
    <t>PF Bank 2 Inlet Temperature Supported</t>
  </si>
  <si>
    <t>PF Bank 2 Outlet Temperature Supported</t>
  </si>
  <si>
    <t>PF Bank 1 Delta Pressure support status</t>
  </si>
  <si>
    <t>PF Bank 1 Inlet Pressure support status</t>
  </si>
  <si>
    <t>PF Bank 1 Outlet Pressure support status</t>
  </si>
  <si>
    <t>PF1_DP: xxxx.xx kPa (xx.xxx PSI)</t>
  </si>
  <si>
    <t>PF1_INP: xxxx.xx kPa (xx.xxx PSI)</t>
  </si>
  <si>
    <t>PF1_OUTP: xxxx.xx kPa (xx.xxx PSI)</t>
  </si>
  <si>
    <t>PF Bank 2 Delta Pressure support status</t>
  </si>
  <si>
    <t>PF Bank 2 Inlet Pressure support status</t>
  </si>
  <si>
    <t>PF Bank 2 Outlet Pressure support status</t>
  </si>
  <si>
    <t>PF2_DP: xxxx.xx kPa (xx.xxx PSI)</t>
  </si>
  <si>
    <t>PF2_INP: xxxx.xx kPa (xx.xxx PSI)</t>
  </si>
  <si>
    <t>PF2_OUTP: xxxx.xx kPa (xx.xxx PSI)</t>
  </si>
  <si>
    <t>PF Bank 1 Inlet Temperature support status</t>
  </si>
  <si>
    <t>PF Bank 1 Outlet Temperature support status</t>
  </si>
  <si>
    <t>PF Bank 2 Inlet Temperature support status</t>
  </si>
  <si>
    <t>PF Bank 2 Outlet Temperature support status</t>
  </si>
  <si>
    <t>PF2_OUTT shall display PF Bank 2 outlet temperature.
Note: It is preferable to use EGT sensor PIDs $78, $79, $98 and $99 to preserve the standard exhaust gas sensor numbering convention.</t>
  </si>
  <si>
    <t>PF1_INT: xxxx.x °C (xxxx.x °F)</t>
  </si>
  <si>
    <t>PF1_OUTT: xxxx.x °C (xxxx.x °F)</t>
  </si>
  <si>
    <t>PF2_INT: xxxx.x °C (xxxx.x °F)</t>
  </si>
  <si>
    <t>PF2_OUTT: xxxx.x °C (xxxx.x °F)</t>
  </si>
  <si>
    <t>1 = PF Bank 1 Outlet Temperature data supported</t>
  </si>
  <si>
    <t>PF Bank 1 Inlet Temperature Sensor</t>
  </si>
  <si>
    <t>PF Bank 1 Outlet Temperature Sensor</t>
  </si>
  <si>
    <t>PF Bank 2 Inlet Temperature Sensor</t>
  </si>
  <si>
    <t>PF Bank 2 Outlet Temperature Sensor</t>
  </si>
  <si>
    <t>Aftertreatment Status</t>
  </si>
  <si>
    <t>Aftertreatment Status Supported</t>
  </si>
  <si>
    <t>Average time between PF regens supported</t>
  </si>
  <si>
    <t>1 = Average distance between PF regens supported</t>
  </si>
  <si>
    <t xml:space="preserve">PF_REGEN_STAT: YES or NO </t>
  </si>
  <si>
    <t>PF_REGEN_TYPE: ACTIVE or PASSIVE</t>
  </si>
  <si>
    <t>PF_REGEN_PCT</t>
  </si>
  <si>
    <t>PF_REGEN_AVGT: xxxx hrs, xx min</t>
  </si>
  <si>
    <t>fuel trim (short term)</t>
  </si>
  <si>
    <t>fuel trim (long term)</t>
  </si>
  <si>
    <t>fuel trim (secondary)</t>
  </si>
  <si>
    <t>TQ_DD shall display the torque requested from the propulsion system by the driver. The torque requested from the propulsion system is the vehicle’s total available torque inclusive of all torque contributors such as engine system, hybrid system and others, based on input from the following requestors external to the propulsion system: operator (via the accelerator pedal), cruise control and/or road speed limit governor,  autonomous vehicle functions that replace the operator's commands, etc. 
Excluded from TQ_DD are (1) dynamic commands within the powertrain (including Engine, Hybrid, and Transmission modes) such as smoke control, noise control, and low and high speed engine governing, transmission and (2) external non-propulsion related  commands to the engine such as those generated by traction control, ABS, transmission, hybrid, charging system. etc.  
The data is transmitted as a percent of the reference engine torque (see PID $63).
TQ_DD will be approximately zero at idle with zero vehicle speed (no driver demand torque).TQ_DD should not drop below zero with the pedal released at idle.</t>
  </si>
  <si>
    <t>charge air cooler temperature</t>
  </si>
  <si>
    <t>manifold surface temperature</t>
  </si>
  <si>
    <t>Charge Sustaining Mode (CSM) is a mode of operation that is characterized by the intent of a PHEV or EREV control system to maintain a predetermined State of Charge (SOC).  Charge Depletion Mode (CDM) is a mode of operation that is characterized by the intent of a PHEV or EREV control system to target an SOC that is lower than the existing SOC.  Charge Depletion Mode may include engine operation.  
On non-PHEVs, Data Byte B bit 0 shall always be set to 0. This bit (bit 0) is not required to be supported when the vehicle supports the hybrid vehicle tracking TIDs defined in Service $09. Support of bits 1 and 2 is required since the vehicle tracking TIDs include Charge Increasing Mode which is not supported with bit 0.</t>
  </si>
  <si>
    <t>Misfire monitoring shall always indicate complete for spark-ignition vehicles and for compression ignition vehicles that support partial or full range misfire monitoring. Misfire monitoring shall indicate complete for compression-ignition vehicles after the misfire evaluation is complete for vehicle that only support the idle misfire monitor.</t>
  </si>
  <si>
    <t>US Federal only OBD-certified (including vehicles using US Federal allowance to certify to California OBD II but then turn off/disable 0.020" evap leak detection prior to 2017 MY)</t>
  </si>
  <si>
    <t xml:space="preserve">This is distance accumulated since DTCs were cleared (via external test equipment or possibly, a battery disconnect). This PID is not associated with any particular DTC. It is simply an indication for I/M (Inspection/Maintenance), of the last time external test equipment was used to clear DTCs. If greater than 65,535 km has occurred, CLR_DIST shall remain at 65,535 km and not wrap to zero. Data may be reported for the vehicle by a single ECU or may be reported by each OBD ECU that activates the MIL. Freeze value if no source of vehicle speed available </t>
  </si>
  <si>
    <t>Support of PF System Data</t>
  </si>
  <si>
    <t>1 = PF Bank 1 Delta Pressure data supported</t>
  </si>
  <si>
    <t>1 = PF Bank 1 Inlet Pressure data supported</t>
  </si>
  <si>
    <t>1 = PF Bank 1 Outlet Pressure data supported</t>
  </si>
  <si>
    <t>PF1_DP shall display PF Bank 1 delta pressure.</t>
  </si>
  <si>
    <t>PF1_INP shall display PF Bank 1 inlet pressure.</t>
  </si>
  <si>
    <t>PF1_OUTP shall display PF Bank 1 outlet pressure.</t>
  </si>
  <si>
    <t>1 = PF Bank 2 Delta Pressure data supported</t>
  </si>
  <si>
    <t>1 = PF Bank 2 Inlet Pressure data supported</t>
  </si>
  <si>
    <t>1 = PF Bank 2 Outlet Pressure data supported</t>
  </si>
  <si>
    <t>PF2_DP shall display PF Bank 2 delta pressure.</t>
  </si>
  <si>
    <t>PF2_INP shall display PF Bank 2 inlet pressure.</t>
  </si>
  <si>
    <t>PF2_OUTP shall display PF Bank 2 outlet pressure.</t>
  </si>
  <si>
    <t>Support of PF Temperature Data</t>
  </si>
  <si>
    <t>1 = PF Bank 1 Inlet Temperature data supported</t>
  </si>
  <si>
    <t>1 = PF Bank 2 Inlet Temperature data supported</t>
  </si>
  <si>
    <t>1 = PF Bank 2 Outlet Temperature data supported</t>
  </si>
  <si>
    <t>PF1_INT shall display PF Bank 1 inlet temperature.
Note: It is preferable to use EGT sensor PIDs $78, $79, $98 and $99 to preserve the standard exhaust gas sensor numbering convention.</t>
  </si>
  <si>
    <t>PF1_OUTT shall display PF Bank 1 outlet temperature.
Note: It is preferable to use EGT sensor PIDs $78, $79, $98 and $99 to preserve the standard exhaust gas sensor numbering convention.</t>
  </si>
  <si>
    <t>PF2_INT shall display PF Bank 2 inlet temperature.
Note: It is preferable to use EGT sensor PIDs $78, $79, $98 and $99 to preserve the standard exhaust gas sensor numbering convention.</t>
  </si>
  <si>
    <t>Particulate Filter (PF) Regen Status Supported</t>
  </si>
  <si>
    <t>1 = PF regen status data supported</t>
  </si>
  <si>
    <t>Particulate Filter (PF) Regen Type Supported</t>
  </si>
  <si>
    <t>1 = PF regen; type data supported</t>
  </si>
  <si>
    <t>Normalized trigger for PF regen supported</t>
  </si>
  <si>
    <t>1 = Normalized trigger for PF regen supported</t>
  </si>
  <si>
    <t>1 = Average time between PF regens supported</t>
  </si>
  <si>
    <t xml:space="preserve">Average distance between PF regens supported </t>
  </si>
  <si>
    <t>Particulate Filter (PF) Regen Status</t>
  </si>
  <si>
    <t xml:space="preserve">1 = DPF Regen in progress; 0 = PF Regen not in progress </t>
  </si>
  <si>
    <t>Particulate Filter (PF) Regen Type</t>
  </si>
  <si>
    <t>1 = Active PF Regen; 0 = Passive PF Regen</t>
  </si>
  <si>
    <t>Normalized Trigger for PF Regen</t>
  </si>
  <si>
    <t>Average Time Between PF Regens</t>
  </si>
  <si>
    <t>Average Distance Between PF Regens</t>
  </si>
  <si>
    <t>Support of Fuel System Status</t>
  </si>
  <si>
    <t xml:space="preserve">For engines that employ two different types fuel systems (e.g. Direct Injection and Port Fuel Injection), fuel system “A” shall be the Direct Injection system and fuel system “B” shall be the Port Fuel Injection system.
For dual fuel engines that employ two different fuel systems (e.g. Diesel and CNG), fuel system “A” shall be the diesel fuel system “B” shall be the CNG system.
For bi-fuel/alternative fuel engines, (e.g. gasoline and CNG), fuel system “A” shall be the gasoline fuel system, fuel system “B” shall be the CNG system.
For engines that are not described above, fuel system “A” shall be the fuel system that the engine was originally certified with and fuel system “B” shall the  system that was added by the engine modifier.
See PID $03 for addition information. PID $9F and PID $03 must define fuel systems in the same manner.
Values for FUELSYSA and FUELSYSB, if utilized, shall indicate 0% when the engine is not running or the engine is in decel fuel cut off.
Values of FUELSYSA and FUELSYSB for each bank (1-4) should normally add up to 100%
</t>
  </si>
  <si>
    <r>
      <t xml:space="preserve">0.1 </t>
    </r>
    <r>
      <rPr>
        <vertAlign val="superscript"/>
        <sz val="8"/>
        <rFont val="Arial"/>
        <family val="2"/>
      </rPr>
      <t>o</t>
    </r>
    <r>
      <rPr>
        <sz val="8"/>
        <rFont val="Arial"/>
        <family val="2"/>
      </rPr>
      <t>C per bit - 40</t>
    </r>
    <r>
      <rPr>
        <vertAlign val="superscript"/>
        <sz val="8"/>
        <rFont val="Arial"/>
        <family val="2"/>
      </rPr>
      <t>o</t>
    </r>
    <r>
      <rPr>
        <sz val="8"/>
        <rFont val="Arial"/>
        <family val="2"/>
      </rPr>
      <t>C</t>
    </r>
  </si>
  <si>
    <t>Particulate Filter Regeneration</t>
  </si>
  <si>
    <t>This counter shall report data for the smallest monitored leak size the vehicle is certified to. For example, a vehicle certified to Light Duty California OBD-II would report data for the 0.020” leak requirement. A Heavy Duty Vehicle certified to HD OBD would report data for the 0.150” leak requirement. An evap decision is considered to be complete after the requisite number of decisions necessary for determining MIL status have been fully executed.
Conditions for “Distance traveled” counter:
• reset to $0000 when monitoring decision has been made, i.e., “pass” or “fail”;
• accumulate counts in km until monitor runs, completes and makes another pass or fail decision
• reset to $FFFF if diagnostic information is cleared either by service $04 or reprogramming
• do not wrap to $0000 if value is $FFFF.</t>
  </si>
  <si>
    <t>32 data bytes or 40 data bytes or 56 data bytes</t>
  </si>
  <si>
    <t xml:space="preserve">For vehicles that provide electronic access to the ESN, it is recommended to report it using this format for ease of use by the external test equipment intended either for vehicle diagnostics or Inspection/Maintenance programs. The length and format of the ESN are not specified, however, ESN shall be reported by always using up to 17 printable ASCII characters, preceded by any fill bytes of $00, followed by the ESN characters. Manufacturers shall use the same message format for ESN as for VIN. Each of the ESN characters shall be one of the letters in the set: [ABCDEFGHJKLMNPRSTUVWXYZ] ($41 - $48, $4A - $4E, $50, $52 - $5A), or a numeral in the set: [0123456789] ($30 - $39).
For ISO 9141-2, ISO 14230-4 and SAE J1850, the response consists of the following messages:
– Message #1 shall contain up to four filling bytes of $00 or ESN characters;
– Message #2 shall contain up to four filling bytes of $00 or ESN characters;
– Message #3 shall contain up to four filling bytes of $00 or ESN characters;
– Message #4 shall contain up to four filling bytes of $00 or ESN characters;
– Message #5 shall contain up to three filling bytes of $00, followed by any ESN characters;
For ISO 15765-4, there is only one response message, which contains 17 characters starting with any fill bytes of $00, followed by the ASCII ESN characters. </t>
  </si>
  <si>
    <t>11 ASCII characters
(11 bytes)</t>
  </si>
  <si>
    <t>The following criteria is recommended to determine if a PID should be supported:</t>
  </si>
  <si>
    <t>Answer:  Yes, the parameter is recommended to be supported in PID $6B “EGR Temperature”</t>
  </si>
  <si>
    <t>Answer:  No, recommend the parameter not be duplicated in PID $7C.  Hardwired sensors must use PIDs $78, $79, $98, $99</t>
  </si>
  <si>
    <t>(4.1.1) The readiness status for the following component/system readiness bits shall always indicate “complete”:</t>
  </si>
  <si>
    <t>(A) Gasoline Misfire (section (e)(3)); [gasoline misfire monitor]</t>
  </si>
  <si>
    <t xml:space="preserve">(B) Diesel Misfire (section (f)(3)) for vehicles with a single monitor designed to detect both misfires identified in section (f)(3.2.1) [old idle misfire monitor] and subject to the monitoring conditions of sections (f)(3.3.1) and (f)(3.3.2) and misfires identified in section (f)(3.2.2) [new full range misfire monitor] and subject to the monitoring conditions of (f)(3.3.3); </t>
  </si>
  <si>
    <t>(C) Gasoline and Diesel Comprehensive Component (sections (e)(15) and (f)(15)). [CCM]</t>
  </si>
  <si>
    <t>(4.1.2) For 2004 through 2018 model year vehicles, for components and systems not listed in section (g)(4.1.1) above, the readiness status shall immediately indicate “complete” upon the respective monitor(s) (except those monitors specified under section (g)(4.1.8) below) determining that the component or system is not malfunctioning. The readiness status for a component or system shall also indicate “complete” if after the requisite number of decisions necessary for determining MIL status has been fully executed, the monitor indicates a malfunction for the component or system.</t>
  </si>
  <si>
    <t>(i) Except as provided below in section (g)(4.1.2)(A)(ii), the readiness status shall be set to “complete” when the monitors specified in section (e)(4.2.2)(A) and either section (e)(4.2.2)(B) or (e)(4.2.2)(C) meet the criteria in section (g)(4.1.2). [purge flow monitor and either 0.040" or 0.020" monitor]</t>
  </si>
  <si>
    <t>(ii) For vehicles that utilize a 0.090 inch (in lieu of 0.040 inch) leak detection monitor in accordance with section (e)(4.2.5), the readiness status shall be set to “complete” when the monitors specified in sections (e)(4.2.2)(A) and (e)(4.2.2)(C) meet the criteria in section (g)(4.1.2). [purge flow monitor and 0.020" monitor]</t>
  </si>
  <si>
    <t>(4.1.3) For 2019 and subsequent model year vehicles, for components and systems not listed in section (g)(4.1.1) above, the readiness status for each component/system readiness bit listed below shall immediately indicate “complete” if any of the following conditions occur:</t>
  </si>
  <si>
    <t>(1) all the respective supported monitors listed below for each component/system have fully executed and determined that the component or system is not malfunctioning, or</t>
  </si>
  <si>
    <t>(2) at least one of the monitors listed below for each component/system has determined that the component or system is malfunctioning after the requisite number of decisions necessary for determining the MIL status have been fully executed, regardless of whether or not the other monitors listed have been fully executed:</t>
  </si>
  <si>
    <t>(A) Gasoline Catalyst: section (e)(1.2) [catalyst monitor]</t>
  </si>
  <si>
    <t>(B) Gasoline Evaporative System: section (e)(4.2.2)(A) and (e)(4.2.2)(C) [purge flow monitor and 0.020" monitor]</t>
  </si>
  <si>
    <t>(D) Gasoline Fuel System: section (e)(6.2.1)(C) [AFRIM monitor]</t>
  </si>
  <si>
    <t>(E) Gasoline Oxygen Sensor: sections (e)(7.2.1)(A), (e)(7.2.1)(D), (e)(7.2.2)(A), and (e)(7.2.2)(C) [Response rate monitor or any other characteristic for primary sensor, rear O2 response, any other characteristic]</t>
  </si>
  <si>
    <t>(F) Gasoline Oxygen Sensor Heater: (e)(7.2.3)(A) [Front sensor heaters]</t>
  </si>
  <si>
    <t>(G) Gasoline EGR/VVT: sections (e)(8.2.1), (e)(8.2.2), (e)(13.2.1), (e)(13.2.2), and (e)(13.2.3) [EGR flow too low, EGR flow too high, target error, slow response, functional failure]</t>
  </si>
  <si>
    <t>a. Catalyst (section (e)(1.3) or, where applicable, (f)(1.3)); [(e) 1.2 gasoline catalyst monitor, (f)(1.2.2) and(f)(1.2.3) diesel HNMC catalyst and other aftertreatment functions]</t>
  </si>
  <si>
    <t>b. Oxygen/exhaust gas sensor (section (e)(7.3.1)(A) or, where applicable, (f)(5.3.1)(A)); [gasoline primary sensors (e)(7.2.1)(A), response rate monitor or any other characteristic, and (D) characteristics not sufficient for use as OBD monitoring device, diesel exhaust gas sensors (f)(5.2.1)(A)(i), air-fuel ratio sensors performance, (5.2.1)(B)(i), sensors downstream of aftertreatment performance. (5.2.2)(A), NOx and PM sensor performance, and (5.2.2)(D), NOx and PM sensor monitoring capability.]</t>
  </si>
  <si>
    <t>c. Evaporative system (section (e)(4.3.2)); [(e)(4.2.2)(C), 0.020" leak test]</t>
  </si>
  <si>
    <t>d. EGR system (section (e)(8.3.1)), [(e)(8.2) EGR excessive, insufficient or at control limits] and VVT system (section (e)(13.3), [(e)(13.2.1), target error and (e)(13.2.2), slow response] or, where applicable, (f)(6.3.1)(A), [(f)(6.2.1) Low Flow and (f)(6.2.2) High Flow], (f)(6.3.2), [(f)(6.2.3) Slow response], (f)(6.3.4), [(f)(6.2.5) EGR Cooler Performance] and, (f)(13.3), [(f)(13.2), Target Error, Slow Response] );</t>
  </si>
  <si>
    <t>e. Secondary air system (section (e)(5.3.2)(B), [(e)(5.2) SAIR performance]);</t>
  </si>
  <si>
    <t>f. PM filter (section (f)(9.3), [(f)(9.2.1), PM filtering performance]);</t>
  </si>
  <si>
    <t>g. NOx adsorber (section (f)(8.3.1) [(f)(8.2.1) Nox adsorber capability]); and</t>
  </si>
  <si>
    <t>h. NOx catalyst (section (f)(2.3.1), [(f)(2.2.2) NOx catalyst conversion efficiency]);</t>
  </si>
  <si>
    <t>h.i. Secondary oxygen sensor (section (e)(7.3.2)(A), [(e)(7.2.2)(A) Secondary sensor response rate, other characteristic, performance and (C) Insufficient performance for other monitors]);</t>
  </si>
  <si>
    <t>i.j. Boost pressure control system (sections (f)(7.3.2) [(f)(7.2.3) Slow response] and (f)(7.3.3) [(f)(7.2.4) Charge Air Undercooling]); and</t>
  </si>
  <si>
    <t>j.k. Fuel system (section (e)(6.3.2) [(e)(6.2.1)(C) AFRIM] or (f)(4.3.3) [(f)(4.2.2) Injection Quantity, and (f)(4.2.3) Injection Timing] ).</t>
  </si>
  <si>
    <t>J.6.4.1 Readiness status: in accordance with SAE J1979 provisions, OBD system shall indicate “complete” or “not complete” after the stored fault code was last cleared for each of the monitored components or systems specified and designed in J.4.1-J.4.8 [Catalytic convertor monitoring, Heated catalytic convertor monitoring, Misfire monitoring, Evaporative system monitoring, Secondary air system monitoring, Fuel system monitoring, Exhaust gas sensor monitoring, Exhaust gas recirculation (EGR) system monitoring],  J.4.14 [Comprehensive component monitoring], J.5.1-J.5.4 [Non-methane hydrocarbon (NMHC) catalytic convertor monitoring, Nitrogen oxide (NOx) catalytic convertor monitoring, Misfire monitoring, Monitoring of fuel system], J.5.6 [Exhaust gas recirculation (EGR) system monitoring], J.5.8 [NOx adsorber monitoring], and J.5.14 [Comprehensive component monitoring], diesel vehicles shall additionally indicate readiness status for monitor components defined in J.5.5 [Exhaust gas sensor monitoring], J.5.7 [Boost pressure control system monitoring] and J.5.9 [Particulate matter (PM) filter monitoring]. All vehicles equipped with VVT system monitoring function and subject to the test results requirements specified in J.6.4.5.4 (C) shall additionally indicate readiness status for VVT system monitors specified in J.4.12 [VVT system monitoring] and J.5.13 [VVT system monitoring].</t>
  </si>
  <si>
    <t>J.6.4.1.2 For components and systems that are not listed in J.6.4.1.1 above, after relevant monitors (with the exception of the monitor described in J.6.4.1.8 below) confirm that components or systems are free from malfunction, readiness status shall immediately indicate “complete” status. After the number of decisions required for determination of MIL status has been completely executed, if components or systems monitor displays malfunction, then readiness status of components or systems shall also indicate “complete”. For fuel evaporation system, if monitors in J.4.4.2.2(A), J.4.4.2.2(B) or J.4.4.2(C) meet criteria of J.6.4.1.2 [fuel tank cap leak], readiness status shall be set as “complete”.</t>
  </si>
  <si>
    <t>J.3.3.2.2 In addition to the requirements specified in J.3.3.2.1, manufacturers shall use algorithms in the OBD system software to individually track and report IUPR ratio of the following monitors (if any) in the criteriaized format specified in J.3.5:
a. Catalytic converter (J.4.1.3 and J.5.1.3);
b. Front oxygen sensor/exhaust sensor (J.4.7.3.1 and J.5.5.3.1);
c. Evaporative emission control system (J.4.4.3.2);
d. EGR system (J.4.8.3.1) and VVT system (J.4.12.3, J.5.6.3.1(A), J.5.6.3.2, J.5.6.3.4 and
J.5.13.3);
e. Secondary air system (J.4.5.3.2(B));
f. Particulate Filter (J.4.13 (GPF) and J.5.9.3 (DPF);
g. NOx adsorber (J.5.8.3.1) and NOx catalytic converter (J.5.2.3.1);
h. Rear oxygen sensor (J.4.7.3.2(A));
i. Boost pressure control system (J.5.7.3.2 and J.5.7.3.3);
j. Fuel supply system (J.5.4.3.3).
The OBD system is not required to track and report IUPR ratio for monitors other than those specified above.</t>
  </si>
  <si>
    <t>0x15 - 0x1F</t>
  </si>
  <si>
    <t>0xF615 - 0xF61F</t>
  </si>
  <si>
    <t>0x55 - 0x5F</t>
  </si>
  <si>
    <t>0xF655 - 0xF65F</t>
  </si>
  <si>
    <t>$1E</t>
  </si>
  <si>
    <t>Fuel cell utilizing hydrogen</t>
  </si>
  <si>
    <t>FC_H2</t>
  </si>
  <si>
    <t>Hydrogen Internal Combustion Engine</t>
  </si>
  <si>
    <t>HICE_HHO</t>
  </si>
  <si>
    <t>0xF4AA</t>
  </si>
  <si>
    <t>Vehicle Speed Limiter Set Speed</t>
  </si>
  <si>
    <t>Maximum Current Vehicle Speed Limit</t>
  </si>
  <si>
    <t>V_SET: xxx km/h (xxx mph)</t>
  </si>
  <si>
    <r>
      <t xml:space="preserve">0.01 </t>
    </r>
    <r>
      <rPr>
        <sz val="8"/>
        <color rgb="FFFF0000"/>
        <rFont val="Arial"/>
        <family val="2"/>
      </rPr>
      <t>m</t>
    </r>
    <r>
      <rPr>
        <sz val="8"/>
        <rFont val="Arial"/>
        <family val="2"/>
      </rPr>
      <t>A per bit unsigned</t>
    </r>
  </si>
  <si>
    <t>1000 Hz = 1 KHz</t>
  </si>
  <si>
    <t>1000 KHz = 1 MHz</t>
  </si>
  <si>
    <t>MHz</t>
  </si>
  <si>
    <t xml:space="preserve"> scaling to achive a signed result.</t>
  </si>
  <si>
    <t>Note that this USID uses offset</t>
  </si>
  <si>
    <t>11.0 Overflow Detection for Vehicle Operation Tracking INFOTYPES</t>
  </si>
  <si>
    <t>10.0 Modelled/Inferred Parameters</t>
  </si>
  <si>
    <t> If any of the individual lifetime counters, except for positive kinetic energy, reach the maximum value, all lifetime counters shall be divided by two before any are incremented again to avoid overflow problems.</t>
  </si>
  <si>
    <t> Positive Kinetic Energy is actually defined as a ratio of two internal accumulators: Cumulative Delta Velocity and Cumulative Distance (see PKE Calc worksheet tab).</t>
  </si>
  <si>
    <t>Erasing Permanent DTCs upon Module Reprogramming</t>
  </si>
  <si>
    <t>Section (g)(4.4.6)(D)</t>
  </si>
  <si>
    <t>Permanent fault codes may not be erased when the control module containing the permanent fault codes is reprogrammed unless the following occur:</t>
  </si>
  <si>
    <t>(i) For vehicles not included in the phase-in specified in section (g)(4.4.6)(D)(ii) below, the readiness status (refer to section (g)(4.1)) for all monitored components and systems is set to “not complete” in conjunction with the reprogramming event.</t>
  </si>
  <si>
    <t>(ii) For 30 percent of 2019, 60 percent of 2020, and 100 percent of 2021 and subsequent model year vehicles, the readiness bits (refer to section (g)(4.1)) for all monitored components and systems in all modules that reported supported readiness for a readiness bit other than the comprehensive components readiness bit are set to “not complete” in conjunction with the reprogramming event.</t>
  </si>
  <si>
    <t>When does this regulation not apply?</t>
  </si>
  <si>
    <t>When no module being reprogrammed will erase Permanent DTCs in conjunction with reprogramming.</t>
  </si>
  <si>
    <t>When does this regulation apply?</t>
  </si>
  <si>
    <t>How can the reprogramming of another module be detected?</t>
  </si>
  <si>
    <t>An example of a method that meets these requirements is the detection of a CVN change in any module expected to erase permanent DTCs as part of reprogramming.   Only modules with I/M readiness other than CCM would be required to track the CVN values of other modules that will erase permanent DTCs upon reprogramming.</t>
  </si>
  <si>
    <t>In this scenario, only the ECM would need to track the reprogramming status of other OBD modules, and would only need to consider detecting a CVN change in the TCM.</t>
  </si>
  <si>
    <t>Design Consideration: After reprogramming, ECUs are allowed up to 120 seconds to recalculate a new CVN.</t>
  </si>
  <si>
    <t>Other methods:</t>
  </si>
  <si>
    <t xml:space="preserve">Notes:  </t>
  </si>
  <si>
    <t>The clearing of this information must be self-initiated, or be a prerequisite for reprogramming by the ECU.  It cannot rely on a command from the scan tool only.</t>
  </si>
  <si>
    <t>Reprogramming of identical software/calibration should not be allowed to clear permanent DTCs unless a method to clear all I/M readiness bits is implemented (CVN change detection does not cover this)</t>
  </si>
  <si>
    <t>(B) For 30 percent of 2019, 60 percent of 2020, and 100 percent of 2021 and subsequent model year vehicles, if the VIN is reprogrammable, in conjunction with reprogramming of the VIN, the OBD II system shall erase all emission-related diagnostic information identified in section (g)(4.10.1) in all control modules that reported supported readiness for a readiness bit other than the comprehensive components readiness bit.</t>
  </si>
  <si>
    <t>The module needs to check if VIN/ESN has been reprogrammed and in that case, sends a signal to the Diagnostic Event Manager to clear the fault code information. At same time, a signal may be sent to any other control module which support other readiness bits than CCM to clear their fault code information.</t>
  </si>
  <si>
    <t>When no module supports reprogramming of VIN or ESN or if one module supports reprogramming of VIN or ESN, and all other control modules just support CCM.</t>
  </si>
  <si>
    <t>When any module supports reprogramming of VIN or ESN.</t>
  </si>
  <si>
    <t>How can the VIN/ESN reprogramming of another module be detected?</t>
  </si>
  <si>
    <t>The module that contains VIN/ESN needs to send signals to other OBD modules with readiness other than CCM when VIN or ESN has been reprogrammed.</t>
  </si>
  <si>
    <t>Coordinated Code Clears</t>
  </si>
  <si>
    <t>(4.10.1) For purposes of section (g)(4.10), “emission-related diagnostic information” includes at least all the following:</t>
  </si>
  <si>
    <t>(4.10.2) For 30 percent of 2019, 60 percent of 2020, and 100 percent of 2021 and subsequent model year vehicles, the emission-related diagnostic information shall be erased as a result of a command by any scan tool (generic or enhanced) and may be erased if the power to the on-board computer is disconnected. At a minimum, the emission-related diagnostic information shall be erased as a result of a command by a scan tool while in the key on, engine off position. Further, except as provided for in sections (g)(4.4.6)(D), (g)(4.8.2), and (g)(4.10.4), if any of the emission-related diagnostic information is erased as a result of a command by a scan tool, all emission-related diagnostic information shall be erased from all control units that reported supported readiness for a readiness bit other than the comprehensive component readiness bit. For these control units, the OBD II system may not erase a subset of the emission-related diagnostic information in response to a scan tool command (e.g., in such cases, the OBD II system may not erase only one of three stored fault codes or only information from one control unit without erasing information from the other control unit(s)).</t>
  </si>
  <si>
    <t>How can the clearing of fault code information of another module be detected?</t>
  </si>
  <si>
    <t>Some suggested methodologies:</t>
  </si>
  <si>
    <t>In this scenario, the TCM and RDCM reject a physically addressed service request to clear fault information.</t>
  </si>
  <si>
    <t>In this scenario, the ECM needs to get a signal from TCM if there is a request to clear fault information in the TCM. There is no need to have a signal from ECM to TCM to clear fault information in TCM when the information is cleared in the ECM.</t>
  </si>
  <si>
    <t>2.       A functional code clear (Service $04) is required to be initiated before any OBD module that will clear permanent DTCs as part of reprogramming is reprogrammed.  In this case physically addressed Service $14 function must not be supported by any OBD modules.</t>
  </si>
  <si>
    <t xml:space="preserve">            (4.8.2) If the VIN is reprogrammable: </t>
  </si>
  <si>
    <t xml:space="preserve">            CCR 1968.2</t>
  </si>
  <si>
    <t xml:space="preserve">           CCR 1971.1</t>
  </si>
  <si>
    <t xml:space="preserve">           (4.8.3) If the VIN or ESN is reprogrammable, in conjunction with reprogramming of the VIN or the ESN, the OBD system shall erase all emission-related diagnostic information identified in section (h)(4.10.1) in all control modules that reported supported readiness for a readiness bit other than the comprehensive components readiness bit. </t>
  </si>
  <si>
    <t xml:space="preserve">            (4.10) Erasure of Emission-Related Diagnostic Information: </t>
  </si>
  <si>
    <t>0xF4AB</t>
  </si>
  <si>
    <t>Alternative Fuel Vehicle Data</t>
  </si>
  <si>
    <t>Support of Alternative Fuel Vehicle Data</t>
  </si>
  <si>
    <t>Alternative Fuel Rail Pressure supported</t>
  </si>
  <si>
    <t>Alternative Fuel Rail Temperature supported</t>
  </si>
  <si>
    <t>Alternative Fuel Tank Pressure supported</t>
  </si>
  <si>
    <t>Alternative Fuel Tank Pressure (Wide Range) supported</t>
  </si>
  <si>
    <t>Alternative Fuel Tank Temperature supported</t>
  </si>
  <si>
    <t>A, bit 5-7</t>
  </si>
  <si>
    <t>Alternative Fuel Rail Pressure</t>
  </si>
  <si>
    <t>Alternative Fuel Rail Temperature</t>
  </si>
  <si>
    <t>Alternative Fuel Tank Pressure</t>
  </si>
  <si>
    <t>Alternative Fuel Tank Pressure (Wide Range)</t>
  </si>
  <si>
    <t>Alternative Fuel Tank Temperature</t>
  </si>
  <si>
    <t>1 = Alternative Fuel Rail Pressure supported</t>
  </si>
  <si>
    <t>1 = Alternative Fuel Rail Temperature supported</t>
  </si>
  <si>
    <t>1 = Alternative Fuel Tank Pressure supported</t>
  </si>
  <si>
    <t>1 = Alternative Fuel Tank Pressure (Wide Range) supported</t>
  </si>
  <si>
    <t>1 = Alternative Fuel Tank Temperature supported</t>
  </si>
  <si>
    <t>FRP_AF:  xxx.xx kPa (xx.xx PSI)</t>
  </si>
  <si>
    <t>FRP_AF shall display the alternative fuel fuel rail pressure</t>
  </si>
  <si>
    <t>Alternative Fuel Rail Pressure support status</t>
  </si>
  <si>
    <t>Alternative Fuel Rail Temperature support status</t>
  </si>
  <si>
    <t>Alternative Fuel Tank Pressure support status</t>
  </si>
  <si>
    <t>Alternative Fuel Tank Pressure (Wide Range) support status</t>
  </si>
  <si>
    <t>Alternative Fuel Tank Temperature support status</t>
  </si>
  <si>
    <t>FRT_AF: xxx °C (xxx °F)</t>
  </si>
  <si>
    <t>FRT_AF shall display the alternative fuel fuel rail temperature.</t>
  </si>
  <si>
    <t>FTT_AF: xxx °C (xxx °F)</t>
  </si>
  <si>
    <t>FTT_AF shall display the alternative fuel fuel tank temperature.</t>
  </si>
  <si>
    <t>8191.875 kPa</t>
  </si>
  <si>
    <t>0.125 per bit</t>
  </si>
  <si>
    <t>FTP_AF:  xxx.xx kPa (xx.xx PSI)</t>
  </si>
  <si>
    <t>FTP_AF shall display the alternative fuel fuel tank pressure</t>
  </si>
  <si>
    <t>65535 kPa</t>
  </si>
  <si>
    <t>1 kPah per bit</t>
  </si>
  <si>
    <t>FTPW_AF:  xxxxx kPa (xxxx.x PSI)</t>
  </si>
  <si>
    <t>FTPW_AF shall display the alternative fuel fuel tank pressure</t>
  </si>
  <si>
    <t xml:space="preserve">Inducement System Reinitialization </t>
  </si>
  <si>
    <t>In the event that the inducement system has fully activated and disabled the vehicle, the inducement system shall only be deactivated if the proper quantity of reagent added to the vehicle or the malfunctions of the reagent dosing system have been rectified. After a repair has been carried out to correct a malfunctions in the reagent dosing system, the inducement system may be reinitialised via the OBD serial port (e.g. by a generic scan tool) to enable the vehicle to be restarted for self-diagnosis purposes. The vehicle shall operate for a maximum of 50 km to enable the success of the repair to be validated. The inducement system shall be fully reactivated if the fault persists after this validation.</t>
  </si>
  <si>
    <t>0xE003</t>
  </si>
  <si>
    <t>China6 
GB18352.6_2016</t>
  </si>
  <si>
    <t>M - all (J.6.4.1)</t>
  </si>
  <si>
    <t>M - all J.6.4.2.1</t>
  </si>
  <si>
    <t>M -  all (J.6.4.1.1)(A)(B)</t>
  </si>
  <si>
    <t>M - all (J.6.4.1.1)C</t>
  </si>
  <si>
    <t>M - all (J.6.4.1.1)D</t>
  </si>
  <si>
    <t>M -  gasoline(J.6.4.1)</t>
  </si>
  <si>
    <t>M -  diesel (J.6.4.1)</t>
  </si>
  <si>
    <t>M -  gasoline (J.6.4.1)</t>
  </si>
  <si>
    <t>M - gasoline (J.6.4.1)</t>
  </si>
  <si>
    <t>M - all (J.6.4.3.2)</t>
  </si>
  <si>
    <t>M - all, so equipped (J.6.4.2.2)A</t>
  </si>
  <si>
    <t>M - all (J.6.4.2.1), diesel (J.6.4.2.5)(A)</t>
  </si>
  <si>
    <t>M - all (J.6.4.2.1)</t>
  </si>
  <si>
    <t>M - all, so equipped (J.6.4.2.2)(A)</t>
  </si>
  <si>
    <t>M - all, so equipped (J.6.4.2.1)</t>
  </si>
  <si>
    <t>M - all, (J.6.4.2.1)</t>
  </si>
  <si>
    <t>M - all so equipped(J.6.4.2.1)
diesel J.6.4.2.5 D</t>
  </si>
  <si>
    <t>M - all gasoline, so equipped (J.6.4.2.2)(A)</t>
  </si>
  <si>
    <t>M - all, so equipped CAN (J.6.4.2.4), diesel, so equipped  (J.6.4.2.5)(D)</t>
  </si>
  <si>
    <t>M - all CAN (J.6.4.2.3), 
diesel (J.6.4.2.5)(A)</t>
  </si>
  <si>
    <t>M - all CAN (J.6.4.2.3), 
diesel (J.6.4.2.5)(C)</t>
  </si>
  <si>
    <t>M - all, so equipped CAN (J.6.4.2.4)</t>
  </si>
  <si>
    <t>M - all, so equipped CAN (J.6.4.2.3),
diesel, so equipped  (J.6.4.2.5)(B)</t>
  </si>
  <si>
    <t>M - all, so equipped CAN (J.6.4.2.3),
diesel, so equipped  (J.6.4.2.5)(C)</t>
  </si>
  <si>
    <t>M - all, so equipped CAN (J.6.4.2.3),
diesel, so equipped  (J.6.4.2.5)B</t>
  </si>
  <si>
    <t>M - all, so equipped CAN (J.6.4.2.3)</t>
  </si>
  <si>
    <t>M - all, so equipped CAN (J.6.4.2.3),
diesel, so equipped  (J.6.4.2.5)(D)</t>
  </si>
  <si>
    <t>M - diesel, without vehicle speed(J.6.4.2.5)C</t>
  </si>
  <si>
    <t>M - all, so equipped ,(J.6.4.2.2)(B)</t>
  </si>
  <si>
    <t>M - all, so equipped CAN (J.6.4.2.4),</t>
  </si>
  <si>
    <t>M - diesel,(J.6.4.2.5)(D)</t>
  </si>
  <si>
    <t>M - diesel so equipped(J.6.4.2.5)(A)</t>
  </si>
  <si>
    <t>M - diesel so equipped
 J.6.4.2.5 D</t>
  </si>
  <si>
    <t>M - diesel (J.6.4.2.5)(A)</t>
  </si>
  <si>
    <t>M - diesel(J.6.4.2.5)(A)</t>
  </si>
  <si>
    <t xml:space="preserve">No </t>
  </si>
  <si>
    <t>M - all, so equipped CAN (J.6.4.2.4)
diesel so equipped 
(J.6.4.2.5)(D)</t>
  </si>
  <si>
    <t>diesel so equipped 
(J.6.4.2.5)(D)</t>
  </si>
  <si>
    <t>M-all
J.6.4.2.1</t>
  </si>
  <si>
    <t>M - all, so equipped CAN (J.6.4.2.4),
 diesel, so equipped (J.6.4.2.5)(D)</t>
  </si>
  <si>
    <t>M - all, so equipped (J.6.4.2.2)(B)</t>
  </si>
  <si>
    <t>M - all, so equipped CAN (J.6.4.2.3)
diesel, so equipped
J.6.4.2.5(D)</t>
  </si>
  <si>
    <t>M - all, so equipped CAN (J.6.4.2.4), diesel, so equipped  (4.2.3)(D)</t>
  </si>
  <si>
    <t>M-diesel, so equipped
J.6.4.2.5(D)</t>
  </si>
  <si>
    <t>M - diesel, so equipped (J.6.4.2.5)(D)
NO-for gasoline</t>
  </si>
  <si>
    <t>M - diesel, so equipped (J.6.4.2.5)(D)</t>
  </si>
  <si>
    <t>M - diesel, (J.6.4.2.5)(E)</t>
  </si>
  <si>
    <t>M - diesel, (J.6.4.2.5)(F)</t>
  </si>
  <si>
    <t>M - all diesel, so equipped (J.6.4.2.2)(A)</t>
  </si>
  <si>
    <t>No</t>
  </si>
  <si>
    <t>M - all, so equipped (J.6.4.2.4)</t>
  </si>
  <si>
    <t>2B</t>
  </si>
  <si>
    <t>China Heavy Duty VI</t>
  </si>
  <si>
    <t>CN-HDOBD-VI</t>
  </si>
  <si>
    <t>10  rpm per bit signed</t>
  </si>
  <si>
    <t>-327680.0</t>
  </si>
  <si>
    <t>-10.0</t>
  </si>
  <si>
    <t>0.0</t>
  </si>
  <si>
    <t>10.0</t>
  </si>
  <si>
    <t>327670.0</t>
  </si>
  <si>
    <t>0xF4AC</t>
  </si>
  <si>
    <t>A, bit 2-7</t>
  </si>
  <si>
    <t>SCR Catalyst NH3 Storage data</t>
  </si>
  <si>
    <t>Support of SCR Catalyst NH3 Storage data</t>
  </si>
  <si>
    <t>0xF4AD</t>
  </si>
  <si>
    <t>Maximum DEF Dosing Rate</t>
  </si>
  <si>
    <t>19276.5</t>
  </si>
  <si>
    <t>0.3 g/hr per bit</t>
  </si>
  <si>
    <t>DEF_MAX: xxxxx.x g/hr</t>
  </si>
  <si>
    <t>0.0001 g/l per bit</t>
  </si>
  <si>
    <t>6.5535</t>
  </si>
  <si>
    <t>1 = EGT Bank 1, Sensor 5 data supported</t>
  </si>
  <si>
    <t>1 = EGT Bank 1, Sensor 6 data supported</t>
  </si>
  <si>
    <t>1 = EGT Bank 1, Sensor 8 data supported</t>
  </si>
  <si>
    <t>1 = EGT Bank 1, Sensor 7 data supported</t>
  </si>
  <si>
    <t>1 = EGT Bank 2, Sensor 5 data supported</t>
  </si>
  <si>
    <t>1 = EGT Bank 2, Sensor 6 data supported</t>
  </si>
  <si>
    <t>1 = EGT Bank 2, Sensor 7 data supported</t>
  </si>
  <si>
    <t>1 = EGT Bank 2, Sensor 8 data supported</t>
  </si>
  <si>
    <t>M - all (h)(4.1)</t>
  </si>
  <si>
    <t>M - gasoline (h)(4.2.1)(C)
M - diesel (h)(4.2.2)(C)</t>
  </si>
  <si>
    <t>M - all (h)(4.3.2)</t>
  </si>
  <si>
    <t>M - all, so equipped (h)(4.2.3)(A)</t>
  </si>
  <si>
    <t>M - gasoline (h)(4.2.1)(A)
M - diesel (h)(4.2.2)(A)</t>
  </si>
  <si>
    <t>M - gasoline (h)(4.2.1)(A)
M - diesel (h)(4.2.2)(B)</t>
  </si>
  <si>
    <t>M - all gasoline, so equipped, (h)(4.2.3)(C)</t>
  </si>
  <si>
    <t>M - gasoline (h)(4.2.1)(B)
M - diesel (h)(4.2.1)(B)</t>
  </si>
  <si>
    <t>M - gasoline (h)(4.2.1)(C)</t>
  </si>
  <si>
    <t>M - all, so equipped, 2013 MY+ (h)(4.2.3)(C)</t>
  </si>
  <si>
    <t>M - gasoline (h)(4.2.1)(B)
M - diesel (h)(4.2.2)(B)</t>
  </si>
  <si>
    <t>M - gasoline (h)(4.2.1)(B)</t>
  </si>
  <si>
    <t>M - all, so equipped, 2013 MY+ (h)(4.2.3)(B)</t>
  </si>
  <si>
    <t>M - diesel (h)(4.2.2)(A)</t>
  </si>
  <si>
    <t>M - diesel (h)(4.2.2)(D)</t>
  </si>
  <si>
    <t>M - all, so equipped, 2013 MY+ (h)(4.2.3)(D)</t>
  </si>
  <si>
    <t>M - diesel, 2013 MY+ (h)(4.2.2)(E)</t>
  </si>
  <si>
    <t>M - all diesel, so equipped, (h)(4.2.3)(C)</t>
  </si>
  <si>
    <t>M - diesel 2016 MY+ (h)(4.2.2)(G)</t>
  </si>
  <si>
    <t>M - all, so equipped, 2016 MY+ (h)(4.2.3)(E)</t>
  </si>
  <si>
    <t>M - all (g)(4.1)</t>
  </si>
  <si>
    <t>M - all (g)(4.2.1)(A)</t>
  </si>
  <si>
    <t>M - all (g)(4.2.1)</t>
  </si>
  <si>
    <t>M - diesel (g)(4.1)</t>
  </si>
  <si>
    <t>M - gasoline (g)(4.1)</t>
  </si>
  <si>
    <t>M - all (g)(4.3.2)</t>
  </si>
  <si>
    <t>M - all, so equipped (g)(4.2.1)(B)</t>
  </si>
  <si>
    <t>M - all, so equipped (g)(4.2.2)</t>
  </si>
  <si>
    <t>M - all (g)(4.2.1)(A), diesel 2010 MY+ (g)(4.2.3)(A)</t>
  </si>
  <si>
    <t>M - all (g)(4.2.1), diesel 2010 MY+ (g)(4.2.5)(A)</t>
  </si>
  <si>
    <t>M - all, so equipped (g)(4.2.1)(A), diesel, so equipped 2010MY+ (g)(4.2.3)(D)</t>
  </si>
  <si>
    <t>M - all, so equipped (g)(4.2.1), diesel, so equipped 2010MY+ (g)(4.2.5)(D)</t>
  </si>
  <si>
    <t>M - all gasoline, so equipped (g)(4.2.1)(B)</t>
  </si>
  <si>
    <t>M - all gasoline, so equipped (g)(4.2.2)</t>
  </si>
  <si>
    <t>M - all, so equipped 2005 MY+ CAN (g)(4.2.2)(B)(i), diesel, so equipped 2010 MY+ (g)(4.2.3)(D)</t>
  </si>
  <si>
    <t>M - all, so equipped 2005 MY+ CAN (g)(4.2.4), diesel, so equipped 2010 MY+ (g)(4.2.5)(D)</t>
  </si>
  <si>
    <t>M - all, 2005 MY+ CAN (g)(4.2.2)(A), diesel 2010 MY+ (g)(4.2.3)(A)</t>
  </si>
  <si>
    <t>M - all, 2005 MY+ CAN (g)(4.2.3), diesel 2010 MY+ (g)(4.2.5)(A)</t>
  </si>
  <si>
    <t>M - all, so equipped 2005 MY+ CAN (g)(4.2.2)(A), diesel, so equipped with vehicle speed 2010 MY+ (g)(4.2.3)(C)</t>
  </si>
  <si>
    <t>M - all, so equipped 2005 MY+ CAN (g)(4.2.3), diesel, so equipped with vehicle speed 2010 MY+ (g)(4.2.5)(C)</t>
  </si>
  <si>
    <t>M - all, so equipped 2005 MY+ CAN (g)(4.2.2)(B)(i)</t>
  </si>
  <si>
    <t>M - all, so equipped 2005 MY+ CAN (g)(4.2.4)</t>
  </si>
  <si>
    <t>M - all, so equipped 2005 MY+ CAN (g)(4.2.2)(A), diesel, so equipped 2010 MY+ (g)(4.2.3)(B)</t>
  </si>
  <si>
    <t>M - all, so equipped 2005 MY+ CAN (g)(4.2.3), diesel, so equipped 2010 MY+ (g)(4.2.5)(B)</t>
  </si>
  <si>
    <t>M - all, 2005 MY+ CAN (g)(4.2.2)(A), diesel 2010 MY+ (g)(4.2.3)(C)</t>
  </si>
  <si>
    <t>M - all, 2005 MY+ CAN (g)(4.2.3), diesel 2010 MY+ (g)(4.2.5)(C)</t>
  </si>
  <si>
    <t>M - all, 2005 MY+ CAN (g)(4.2.2)(A), diesel 2010 MY+ (g)(4.2.3)(B)</t>
  </si>
  <si>
    <t>M - all, 2005 MY+ CAN (g)(4.2.3), diesel 2010 MY+ (g)(4.2.5)(B)</t>
  </si>
  <si>
    <t>M - all, 2005 MY+ CAN (g)(4.2.2)(A)</t>
  </si>
  <si>
    <t>M - all, 2005 MY+ CAN (g)(4.2.3)</t>
  </si>
  <si>
    <t>M - all, so equipped 2005 MY+ CAN (g)(4.2.2)(A), diesel, so equipped 2010 MY+ (g)(4.2.3)(D)</t>
  </si>
  <si>
    <t>M - all, so equipped 2005 MY+ CAN (g)(4.2.3), diesel, so equipped 2010 MY+ (g)(4.2.4)(D)</t>
  </si>
  <si>
    <t>M - diesel, without vehicle speed 2010 MY+ (g)(4.2.3)(C)</t>
  </si>
  <si>
    <t>M - diesel, without vehicle speed 2010 MY+ (g)(4.2.5)(C)</t>
  </si>
  <si>
    <t>M - all, 2005 MY+ CAN, 2015 MY+ (g)(4.2.2)(A)(i)</t>
  </si>
  <si>
    <t>M - all, so equipped, 2015 MY+ (g)(4.2.7)</t>
  </si>
  <si>
    <t>M - all, so equipped 2005 MY+ CAN, 2013 MY+ (g)(4.2.2)(B)(ii)</t>
  </si>
  <si>
    <t>M - all, so equipped, 2013 MY+ (g)(4.2.6)(A)</t>
  </si>
  <si>
    <t>M - diesel, 2010 MY+ (g)(4.2.3)(D)</t>
  </si>
  <si>
    <t>M - diesel, 2010 MY+ (g)(4.2.5)(D)</t>
  </si>
  <si>
    <t>M - diesel, so equipped 2010 MY+ (g)(4.2.3)(A)</t>
  </si>
  <si>
    <t>M - diesel, so equipped 2010 MY+ (g)(4.2.5)(A)</t>
  </si>
  <si>
    <t>M - diesel, so equipped 2010 MY+ (g)(4.2.3)(D)</t>
  </si>
  <si>
    <t>M - diesel, so equipped 2010 MY+ (g)(4.2.5)(D)</t>
  </si>
  <si>
    <t>M - diesel, 2010 MY+ (g)(4.2.3)(A)</t>
  </si>
  <si>
    <t>M - diesel, 2010 MY+ (g)(4.2.5)(A)</t>
  </si>
  <si>
    <t>M - all, 2005 MY+ CAN, 2019 MY+ (g)(4.2.2)(A)(ii)</t>
  </si>
  <si>
    <t>M - diesel, engine dyno cert, 2010 MY+ (g)(4.2.3)(E)</t>
  </si>
  <si>
    <t>M - diesel, engine dyno cert, 2010 MY+ (g)(4.2.5)(E)</t>
  </si>
  <si>
    <t>M - all, so equipped 2005 MY+ CAN, 2019 MY+ (g)(4.2.2)(C)</t>
  </si>
  <si>
    <t>M - all, so equipped 2005 MY+ CAN, 2019 MY+ (g)(4.2.2)(C), diesel, so equipped 2010 MY+ (g)(4.2.3)(D)</t>
  </si>
  <si>
    <t>M - all, so equipped, 2013 MY+ (g)(4.2.6)(B)</t>
  </si>
  <si>
    <t>M - diesel, 2013 MY+ (g)(4.2.5)(F)</t>
  </si>
  <si>
    <t>M - diesel, 2013 MY+ (g)(4.2.3)(F)</t>
  </si>
  <si>
    <t>M - diesel, 2013 MY+ (g)(4.2.3)(G)</t>
  </si>
  <si>
    <t>M - diesel, 2013 MY+ (g)(4.2.5)(G)</t>
  </si>
  <si>
    <t>M - all diesel, so equipped (g)(4.2.1)(B)</t>
  </si>
  <si>
    <t>M - all diesel, so equipped (g)(4.2.2)</t>
  </si>
  <si>
    <t>M - all, so equipped (g)(4.2.1)(A)</t>
  </si>
  <si>
    <t>M - all, so equipped (g)(4.2.1)</t>
  </si>
  <si>
    <t>M - diesel, so equipped 2019 MY+ (g)(4.2.3)(D)(i)</t>
  </si>
  <si>
    <t>M - all, so equipped 2005 MY+ CAN, 2019 MY+ (g)(4.2.2)(B)(iii)</t>
  </si>
  <si>
    <t xml:space="preserve"> Divide both the PKE numerator (Cumulative Delta Velocity (lifetime)) and denominator (Cumulative Distance (lifetime)) by two if either the numerator or the denominator overflow.</t>
  </si>
  <si>
    <t>No other Vehicle tracking data should be divided by two if PKE overflows</t>
  </si>
  <si>
    <t>Continuous availability of the average value calculation (see Comment) fulfills the requirement for the demanded calculation over the previous 2400km from Annex XVI regulation.</t>
  </si>
  <si>
    <t>$1F</t>
  </si>
  <si>
    <t>Kerosene</t>
  </si>
  <si>
    <t>KERO</t>
  </si>
  <si>
    <t>0xF4AE</t>
  </si>
  <si>
    <t>M - all, so equipped, 2022 MY+ (h)(4.2.3)(F)</t>
  </si>
  <si>
    <t>0xF4AF</t>
  </si>
  <si>
    <t>EVAP System Purge Pressure Sensor</t>
  </si>
  <si>
    <t>Hydrocarbon Doser</t>
  </si>
  <si>
    <t>Support of Hydrocarbon Doser data</t>
  </si>
  <si>
    <t>Hydrocarbon Doser Flow Rate</t>
  </si>
  <si>
    <t>Hydrocarbon Doser Injector Duty Cycle</t>
  </si>
  <si>
    <t>A, bit 3-7</t>
  </si>
  <si>
    <t>Aftertreatment Fuel Pressure</t>
  </si>
  <si>
    <t>HC_INJ_DC: xxx.x %</t>
  </si>
  <si>
    <t>Off-Board Charger Control Module</t>
  </si>
  <si>
    <t>B+ManageCtrl</t>
  </si>
  <si>
    <t>BMCM, BMC1, BMC2</t>
  </si>
  <si>
    <t>Battery Management Control Module</t>
  </si>
  <si>
    <t>Gateway</t>
  </si>
  <si>
    <t>GWM, GWM1, GWM2</t>
  </si>
  <si>
    <t>Gateway Module</t>
  </si>
  <si>
    <t>0xF63E</t>
  </si>
  <si>
    <t>Crankcase Monitor</t>
  </si>
  <si>
    <t>0xF63F</t>
  </si>
  <si>
    <t>10 g/s per bit signed</t>
  </si>
  <si>
    <t>10 g/s = 0.022046 lb/s</t>
  </si>
  <si>
    <t>Fuel Cell Control Module</t>
  </si>
  <si>
    <t>FCCM, FCC1, FCC2</t>
  </si>
  <si>
    <t>FuelCellCtrl</t>
  </si>
  <si>
    <t>OfBChargerCtrl</t>
  </si>
  <si>
    <t>OFBC, OFB1, OFB2</t>
  </si>
  <si>
    <t>VFUEL_RATE: xxxx.xx g/s</t>
  </si>
  <si>
    <t>Target SCR Catalyst NH3 Storage "A"</t>
  </si>
  <si>
    <t>Target SCR Catalyst NH3 Storage "A" support data</t>
  </si>
  <si>
    <t>Actual/Modelled SCR Catalyst NH3 Storage "A"</t>
  </si>
  <si>
    <t>Actual SCR Catalyst NH3 Storage "A" support data</t>
  </si>
  <si>
    <t>Target SCR Catalyst NH3 Storage "B"</t>
  </si>
  <si>
    <t>Target SCR Catalyst NH3 Storage "B" support data</t>
  </si>
  <si>
    <t>Actual/Modelled SCR Catalyst NH3 Storage "B"</t>
  </si>
  <si>
    <t>Actual SCR Catalyst NH3 Storage "B" support data</t>
  </si>
  <si>
    <t>A, bit 4-7</t>
  </si>
  <si>
    <t>SCR_NH3_TGT_A: x.xxxx g/l</t>
  </si>
  <si>
    <t>SCR_NH3_ACT_A: x.xxxx g/l</t>
  </si>
  <si>
    <t>SCR_NH3_ACT_A shall display the current estimated concentration of ammonia in the SCR catalyst</t>
  </si>
  <si>
    <t>SCR_NH3_TGT_B: x.xxxx g/l</t>
  </si>
  <si>
    <t>SCR_NH3_ACT_B: x.xxxx g/l</t>
  </si>
  <si>
    <t>SCR_NH3_ACT_B shall display the current estimated concentration of ammonia in the SCR catalyst.  Support of "B" data may be required in instances where more than storage target is defined in the system (e.g. a second SCR brick with  separate dosing control). Support of this data should be reviewed with CARB.</t>
  </si>
  <si>
    <t>0.05 g/min per bit</t>
  </si>
  <si>
    <t>HC_INJ_FL: xxxx.xx g/min</t>
  </si>
  <si>
    <t xml:space="preserve">Hydrocarbon Doser Injector Duty Cycle displayed as a percent. HC_INJ_DC shall be normalized to the maximum commanded duty cycle.
 1) If an on/off solenoid is used, HC_INJ_DC shall display 0% when the injector is commanded off, 100% when the injector is commanded on.
 2) Any other actuation method shall be normalized to display 0% when no injection is commanded and 100% at the maximum commanded injector duty cycle.
</t>
  </si>
  <si>
    <t>6553.5</t>
  </si>
  <si>
    <t>0.1 kPa per bit</t>
  </si>
  <si>
    <t>AFT_FP: xxxx.x kPa</t>
  </si>
  <si>
    <t>NOx Mass Emission Rate</t>
  </si>
  <si>
    <t>Support of NOx Mass Emission Rate data</t>
  </si>
  <si>
    <t>NOx Mass Emission Rate - Engine Out</t>
  </si>
  <si>
    <t>NOx Mass Emission Rate - Engine Out support data</t>
  </si>
  <si>
    <t>NOx Mass Emission Rate - Tailpipe</t>
  </si>
  <si>
    <t>NOx Mass Emission Rate - Tailpipe support data</t>
  </si>
  <si>
    <t>0.0001 g/s per bit</t>
  </si>
  <si>
    <t>NOx_EO: xx.xxx g/s</t>
  </si>
  <si>
    <t>NOx_TP: xx.xxx g/s</t>
  </si>
  <si>
    <t>Maximum DEF Dosing Rate/Mode</t>
  </si>
  <si>
    <t>Support of DEF Dosing Rate/Mode</t>
  </si>
  <si>
    <t>DEF Dosing Mode</t>
  </si>
  <si>
    <t>DEF Dosing Mode support data</t>
  </si>
  <si>
    <t>Maximum DEF Dosing Rate support data</t>
  </si>
  <si>
    <t xml:space="preserve">DEF_Mode: </t>
  </si>
  <si>
    <t xml:space="preserve">DEF_ Mode shall display the current mode active for the SCR dosing system.   Values other than $00 are manufacturer specific and should be reviewed with CARB. </t>
  </si>
  <si>
    <t>Support of Crankcase Data</t>
  </si>
  <si>
    <t>CKC_P: xxxx.xx Pa</t>
  </si>
  <si>
    <t>1 RPM per bit</t>
  </si>
  <si>
    <t>CKC_OSEP_RPM: xxxxx RPM</t>
  </si>
  <si>
    <t>The speed of a rotating (centrifugal) crankcase oil separator.</t>
  </si>
  <si>
    <t>EVAP_PP: xxxx.xx Pa</t>
  </si>
  <si>
    <t>EVAP Purge Pressure</t>
  </si>
  <si>
    <t>Commanded/Target Fresh Air Flow</t>
  </si>
  <si>
    <t>3276.75</t>
  </si>
  <si>
    <t>0.05 kg/hr per bit</t>
  </si>
  <si>
    <t>AIR_FL_TGT: xxxx.xx kg/hr</t>
  </si>
  <si>
    <t>Commanded/Target Fresh Air Flow, required for vehicles that have intake control systems where commanded fresh air mass flow to engine is controlled, not influenced by EGR system.</t>
  </si>
  <si>
    <t>Parameter</t>
  </si>
  <si>
    <t>Bin #</t>
  </si>
  <si>
    <t>Percent Rated Power</t>
  </si>
  <si>
    <t>Vehicle Speed</t>
  </si>
  <si>
    <t>Notes</t>
  </si>
  <si>
    <t>All</t>
  </si>
  <si>
    <t>“Bin 1” stores the total value of the parameter in a given array. The values in Bins 2 through 14 must sum to equal the value in Bin 1.</t>
  </si>
  <si>
    <t>“Bin 2” stores data when the vehicle speed is zero kilometers per hour (km/h) for any level of engine power output;</t>
  </si>
  <si>
    <t>Rated power ≤ 25%</t>
  </si>
  <si>
    <t>25% &lt; Rated power ≤ 50%</t>
  </si>
  <si>
    <t>J</t>
  </si>
  <si>
    <t>50% &lt; Rated power</t>
  </si>
  <si>
    <t>N</t>
  </si>
  <si>
    <t>O</t>
  </si>
  <si>
    <t>P</t>
  </si>
  <si>
    <t>Q</t>
  </si>
  <si>
    <t>% of Rated Power</t>
  </si>
  <si>
    <t>&gt; 0
≤ 16</t>
  </si>
  <si>
    <t>&gt; 16
≤ 40</t>
  </si>
  <si>
    <t>&gt; 40
≤ 64</t>
  </si>
  <si>
    <t>&gt; 64</t>
  </si>
  <si>
    <t>NTE BIN</t>
  </si>
  <si>
    <t>Regen Bin</t>
  </si>
  <si>
    <t>≤ 25%</t>
  </si>
  <si>
    <t>Bin 2
Parameter B</t>
  </si>
  <si>
    <t>Bin 3
Parameter C</t>
  </si>
  <si>
    <t>Bin 4
Parameter D</t>
  </si>
  <si>
    <t>Bin 5
Parameter E</t>
  </si>
  <si>
    <t>Bin 6
Parameter F</t>
  </si>
  <si>
    <t>Bin 15
Parameter O</t>
  </si>
  <si>
    <t>Bin 16
Parameter P</t>
  </si>
  <si>
    <t>&gt; 25%
≤ 50%</t>
  </si>
  <si>
    <t>Bin 7
Parameter G</t>
  </si>
  <si>
    <t>Bin 8
Parameter H</t>
  </si>
  <si>
    <t>&gt;50%</t>
  </si>
  <si>
    <t>Bin 1 = Sum of Bins 2-14
Parameter A</t>
  </si>
  <si>
    <t>Bin 17 = All Rated Power and Vehicle Speed Regions with MIL On
Parameter Q</t>
  </si>
  <si>
    <t>EVAP System Purge Pressure Sensor (wide range)</t>
  </si>
  <si>
    <t>EVAP Purge Pressure (wide range)</t>
  </si>
  <si>
    <t>1 = Evap System Purge Pressure supported</t>
  </si>
  <si>
    <t>1 = Evap System Purge Pressure (wide range) supported</t>
  </si>
  <si>
    <t>evaporative system purge pressure</t>
  </si>
  <si>
    <t>target ammonia storage level on SCR</t>
  </si>
  <si>
    <t>modeled actual ammonia storage level on SCR</t>
  </si>
  <si>
    <t>hydrocarbon doser flow rate</t>
  </si>
  <si>
    <t>hydrocarbon doser injector duty cycle</t>
  </si>
  <si>
    <t>aftertreatment fuel pressure</t>
  </si>
  <si>
    <t>NOx mass emission rate - engine out</t>
  </si>
  <si>
    <t>NOx mass emission rate – tailpipe</t>
  </si>
  <si>
    <t>DEF dosing mode (A, B, C, etc.)</t>
  </si>
  <si>
    <t>crankcase pressure sensor output</t>
  </si>
  <si>
    <t>crankcase oil separator rotational speed</t>
  </si>
  <si>
    <t>vehicle speed limiter speed limit</t>
  </si>
  <si>
    <t>commanded/target fresh air flow</t>
  </si>
  <si>
    <t>EGR mass flow rate</t>
  </si>
  <si>
    <t>HD GHG and NOx Binning ITIDS</t>
  </si>
  <si>
    <t>HD GHG Active 100 Hour Data #1</t>
  </si>
  <si>
    <t>Engine Run time (Active)</t>
  </si>
  <si>
    <t>2 bytes
10 sec per bit
Min value: 0 sec
Max value: 655350 sec</t>
  </si>
  <si>
    <t>ERT-A xxxxxx sec</t>
  </si>
  <si>
    <t>(h)5.4.10</t>
  </si>
  <si>
    <t>Distance Traveled (Active)</t>
  </si>
  <si>
    <t>2 bytes
.25 km per bit
Min value: 0 km
Max value: 16383.75 km</t>
  </si>
  <si>
    <t>DT-A xxxxx.xx km</t>
  </si>
  <si>
    <t>(h)5.4.5</t>
  </si>
  <si>
    <t>Engine Output Energy (Active)</t>
  </si>
  <si>
    <t>(h)5.4.7</t>
  </si>
  <si>
    <t>Vehicle Fuel Consumption (Active)</t>
  </si>
  <si>
    <t>(h)5.4.1</t>
  </si>
  <si>
    <t>HD GHG Active 100 Hour Data #2</t>
  </si>
  <si>
    <t>Engine Fuel Consumption (Active)</t>
  </si>
  <si>
    <t>(h)5.4.2</t>
  </si>
  <si>
    <t>Idle Run Time (Active)</t>
  </si>
  <si>
    <t>IERT-A xxxxxxx sec</t>
  </si>
  <si>
    <t>(h)5.4.11</t>
  </si>
  <si>
    <t>Engine Idle Fuel Consumption (Active)</t>
  </si>
  <si>
    <t>(h)5.4.3</t>
  </si>
  <si>
    <t>Urban Speed Run Time (Active)</t>
  </si>
  <si>
    <t>UERT-A xxxxxxx sec</t>
  </si>
  <si>
    <t>(h)5.4.12</t>
  </si>
  <si>
    <t>Positive Kinetic Energy Numerator (Active)</t>
  </si>
  <si>
    <t>(h)5.4.9</t>
  </si>
  <si>
    <t>PTO Run Time (Active)</t>
  </si>
  <si>
    <t>PTOERT-A xxxxxxx sec</t>
  </si>
  <si>
    <t>(h)5.4.13</t>
  </si>
  <si>
    <t>PTO Fuel Consumption (Active)</t>
  </si>
  <si>
    <t>(h)5.4.4</t>
  </si>
  <si>
    <t>0xF843</t>
  </si>
  <si>
    <t>HD GHG Stored 100 Hour Data #1</t>
  </si>
  <si>
    <t>Engine Run time (Stored)</t>
  </si>
  <si>
    <t>ERT-S xxxxxx sec</t>
  </si>
  <si>
    <t>Distance Traveled (Stored)</t>
  </si>
  <si>
    <t>DT-S xxxxx.xx km</t>
  </si>
  <si>
    <t>Engine Output Energy (Stored)</t>
  </si>
  <si>
    <t>Vehicle Fuel Consumption (Stored)</t>
  </si>
  <si>
    <t>0xF844</t>
  </si>
  <si>
    <t>HD GHG Stored 100 Hour Data #2</t>
  </si>
  <si>
    <t>Engine Fuel Consumption (Stored)</t>
  </si>
  <si>
    <t>Idle Run Time (Stored)</t>
  </si>
  <si>
    <t>IERT-S xxxxxxx sec</t>
  </si>
  <si>
    <t>Engine Idle Fuel Consumption (Stored)</t>
  </si>
  <si>
    <t>Urban Speed Run Time (Stored)</t>
  </si>
  <si>
    <t>UERT-S xxxxxxx sec</t>
  </si>
  <si>
    <t>Positive Kinetic Energy Numerator (Stored)</t>
  </si>
  <si>
    <t>PTO Run Time (Stored)</t>
  </si>
  <si>
    <t>PTOERT-S xxxxxxx sec</t>
  </si>
  <si>
    <t>PTO Fuel Consumption (Stored)</t>
  </si>
  <si>
    <t>0xF845</t>
  </si>
  <si>
    <t>HD GHG Lifetime Data #1</t>
  </si>
  <si>
    <t>Engine Run time (Lifetime)</t>
  </si>
  <si>
    <t>4 bytes
1 sec per bit
Min value: 0 sec
Max value: 4294967295 sec</t>
  </si>
  <si>
    <t>ERT-L xxxxxxxxxxx sec</t>
  </si>
  <si>
    <t>Distance Traveled (Lifetime)</t>
  </si>
  <si>
    <t>4 bytes
5 m per bit
Min value: 0 km
Max value: 21474836.475 km</t>
  </si>
  <si>
    <t>DT-L xxxxxxxxxx.x km</t>
  </si>
  <si>
    <t>Vehicle Fuel Consumption (Lifetime)</t>
  </si>
  <si>
    <t>0xF846</t>
  </si>
  <si>
    <t>HD GHG Lifetime Data #2</t>
  </si>
  <si>
    <t>Engine Fuel Consumption (Lifetime)</t>
  </si>
  <si>
    <t>Idle Run Time (Lifetime)</t>
  </si>
  <si>
    <t>IERT-L xxxxxxxxxxxx sec</t>
  </si>
  <si>
    <t>Engine Idle Fuel Consumption (Lifetime)</t>
  </si>
  <si>
    <t>Urban Speed Run Time (Lifetime)</t>
  </si>
  <si>
    <t>UERT-L xxxxxxxxxxx sec</t>
  </si>
  <si>
    <t>Positive Kinetic Energy Numerator (Lifetime)</t>
  </si>
  <si>
    <t>PTO Run Time (Lifetime)</t>
  </si>
  <si>
    <t>PTOERT-L xxxxxxxxxxx sec</t>
  </si>
  <si>
    <t>PTO Fuel Consumption (Lifetime)</t>
  </si>
  <si>
    <t>0xF847</t>
  </si>
  <si>
    <t>HD GHG PSA Data</t>
  </si>
  <si>
    <t>Total Propulsion System Active Time (Active)</t>
  </si>
  <si>
    <t>PSA-A xxxxxx sec</t>
  </si>
  <si>
    <t>(h)5.5.1</t>
  </si>
  <si>
    <t>Total Propulsion System Active Time (Stored)</t>
  </si>
  <si>
    <t>PSA-S xxxxxx sec</t>
  </si>
  <si>
    <t>4 bytes per Bin
1 sec per bit
Min value: 0 sec
Max value: 4294967295 sec</t>
  </si>
  <si>
    <t>PSA-L xxxxxxxxxxx sec</t>
  </si>
  <si>
    <t>Total Idle Propulsion System Active Time (Active)</t>
  </si>
  <si>
    <t>IPSA-A xxxxxx sec</t>
  </si>
  <si>
    <t>(h)5.5.2</t>
  </si>
  <si>
    <t>Total Idle Propulsion System Active Time (Stored)</t>
  </si>
  <si>
    <t>IPSA-S xxxxxx sec</t>
  </si>
  <si>
    <t>IPSA-L xxxxxxxxxxx sec</t>
  </si>
  <si>
    <t>Total Urban Propulsion System Active Time (Active)</t>
  </si>
  <si>
    <t>UPSA-A xxxxxx sec</t>
  </si>
  <si>
    <t>(h)5.5.3</t>
  </si>
  <si>
    <t>Total Urban Propulsion System Active Time (Stored)</t>
  </si>
  <si>
    <t>UPSA-S xxxxxx sec</t>
  </si>
  <si>
    <t>Total Urban Propulsion System Active Time (Lifetime)</t>
  </si>
  <si>
    <t>UPSA-L xxxxxxxxxxx sec</t>
  </si>
  <si>
    <t>0xF848</t>
  </si>
  <si>
    <t>HD GHG Plug-in Hybrid Vehicle Distance Data</t>
  </si>
  <si>
    <t>Total distance traveled in charge depleting operation with engine off (Active)</t>
  </si>
  <si>
    <t>CDEODT-A xxxxx.x km</t>
  </si>
  <si>
    <t>(h)5.6.1</t>
  </si>
  <si>
    <t>Total distance traveled in charge depleting operation with engine off (Stored)</t>
  </si>
  <si>
    <t>CDEODT-S xxxxx.x km</t>
  </si>
  <si>
    <t>Total distance traveled in charge depleting operation with engine running (Active)</t>
  </si>
  <si>
    <t>CDERDT-A xxxxx.x km</t>
  </si>
  <si>
    <t>(h)5.6.2</t>
  </si>
  <si>
    <t>Total distance traveled in charge depleting operation with engine running (Stored)</t>
  </si>
  <si>
    <t>CDERDT-S xxxxx.x km</t>
  </si>
  <si>
    <t>Total distance traveled in driver-selectable charge increasing operation (Active)</t>
  </si>
  <si>
    <t>CIDT-A xxxxx.x km</t>
  </si>
  <si>
    <t>(h)5.6.3</t>
  </si>
  <si>
    <t>Total distance traveled in driver-selectable charge increasing operation (Stored)</t>
  </si>
  <si>
    <t>CIDT-S xxxxx.x km</t>
  </si>
  <si>
    <t>0xF849</t>
  </si>
  <si>
    <t>HD GHG Plug-in Hybrid Vehicle Fuel Data</t>
  </si>
  <si>
    <t>Total fuel consumed in charge depleting operation (Active)</t>
  </si>
  <si>
    <t>CDFC-A xxxxx.x l</t>
  </si>
  <si>
    <t>(h)5.6.4</t>
  </si>
  <si>
    <t>Total fuel consumed in charge depleting operation (Stored)</t>
  </si>
  <si>
    <t>CDFC-S xxxxx.x l</t>
  </si>
  <si>
    <t>CDFC-L xxxxxxxxxx.x l</t>
  </si>
  <si>
    <t>Total fuel consumed in driver-selectable charge increasing operation (Active)</t>
  </si>
  <si>
    <t>CIFC-A xxxxx.x l</t>
  </si>
  <si>
    <t>(h)5.6.5</t>
  </si>
  <si>
    <t>Total fuel consumed in driver-selectable charge increasing operation (Stored)</t>
  </si>
  <si>
    <t>CIFC-S xxxxx.x l</t>
  </si>
  <si>
    <t>CIFC-L xxxxxxxxxx.x l</t>
  </si>
  <si>
    <t>0xF850</t>
  </si>
  <si>
    <t>HD GHG Plug-in Hybrid Vehicle Grid Data</t>
  </si>
  <si>
    <t>Total grid energy consumed in charge depleting operation with engine off (Active)</t>
  </si>
  <si>
    <t>2 bytes
1 kWh per bit
Min value: 0 kWh
Max value: 65535 kWh</t>
  </si>
  <si>
    <t>CDEOGE-A xxxxx.x kWh</t>
  </si>
  <si>
    <t>(h)5.6.6</t>
  </si>
  <si>
    <t>Total grid energy consumed in charge depleting operation with engine off (Stored)</t>
  </si>
  <si>
    <t>CDEOGE-S xxxxx.x kWh</t>
  </si>
  <si>
    <t>Total grid energy consumed in charge depleting operation with engine running (Active)</t>
  </si>
  <si>
    <t>CDERGE-A xxxxx.x kWh</t>
  </si>
  <si>
    <t>(h)5.6.7</t>
  </si>
  <si>
    <t>Total grid energy consumed in charge depleting operation with engine running (Stored)</t>
  </si>
  <si>
    <t>CDERGE-S xxxxx.x kWh</t>
  </si>
  <si>
    <t>Total grid energy into the battery (Active)</t>
  </si>
  <si>
    <t>GE-A xxxxx.x kWh</t>
  </si>
  <si>
    <t>(h)5.6.8</t>
  </si>
  <si>
    <t>Total grid energy into the battery (Stored)</t>
  </si>
  <si>
    <t>GE-S xxxxx.x kWh</t>
  </si>
  <si>
    <t>0xF851</t>
  </si>
  <si>
    <t>HD GHG Active Technology: Stop-Start</t>
  </si>
  <si>
    <t>Stop-Start Propulsion System Active Time (Active)</t>
  </si>
  <si>
    <t>ISS_TIME-A: xxxxxx sec</t>
  </si>
  <si>
    <t>(h)5.4.15</t>
  </si>
  <si>
    <t>Stop-Start Propulsion System Active Time (Stored)</t>
  </si>
  <si>
    <t>ISS_TIME-S: xxxxxx sec</t>
  </si>
  <si>
    <t>Stop-Start Propulsion System Active Time (Lifetime)</t>
  </si>
  <si>
    <t>ISS_TIME-L: xxxxxxxxxxx sec</t>
  </si>
  <si>
    <t>0xF852</t>
  </si>
  <si>
    <t>HD GHG Active Technology: Automatic Engine Shutdown</t>
  </si>
  <si>
    <t>Automatic Engine Shutdown Technology Activation Count (Active)</t>
  </si>
  <si>
    <t>2 bytes
1 count per bit
Min value: 0 counts
Max value: 65535 counts</t>
  </si>
  <si>
    <t>AES_CNT-A: xxxxxx counts</t>
  </si>
  <si>
    <t>(h)5.4.16</t>
  </si>
  <si>
    <t>Automatic Engine Shutdown Technology Activation Count (Stored)</t>
  </si>
  <si>
    <t>AES_CNT-S: xxxxxx counts</t>
  </si>
  <si>
    <t>Automatic Engine Shutdown Technology Activation Count (Lifetime)</t>
  </si>
  <si>
    <t>AES_CNT-L: xxxxxxxxxx counts</t>
  </si>
  <si>
    <t>0xF853</t>
  </si>
  <si>
    <t xml:space="preserve">HD GHG Active Technology: Waste Heat Recovery (See Note J) </t>
  </si>
  <si>
    <t>WHR Propulsion System Active Time (Active)</t>
  </si>
  <si>
    <t>WHR_TIME-A: xxxxxx sec</t>
  </si>
  <si>
    <t>(h)5.4.14</t>
  </si>
  <si>
    <t>WHR Propulsion System Active Time (Stored)</t>
  </si>
  <si>
    <t>WHR_TIME-S: xxxxxx sec</t>
  </si>
  <si>
    <t>WHR Propulsion System Active Time (Lifetime)</t>
  </si>
  <si>
    <t>WHR_TIME-L: xxxxxxxxxxx sec</t>
  </si>
  <si>
    <t>WHR Distance Traveled (Active)</t>
  </si>
  <si>
    <t>WHR_DT-A: xxxxx.xx km</t>
  </si>
  <si>
    <t>(h)5.4.6</t>
  </si>
  <si>
    <t>WHR Distance Traveled (Stored)</t>
  </si>
  <si>
    <t>WHR_DT-S: xxxxx.xx km</t>
  </si>
  <si>
    <t>WHR Distance Traveled (Lifetime)</t>
  </si>
  <si>
    <t>WHR_DT-L: xxxxxxxxx.x km</t>
  </si>
  <si>
    <t>0xF854</t>
  </si>
  <si>
    <t>HD GHG Active Technology #1 and Active Technology #2</t>
  </si>
  <si>
    <t>Active Technology #1 Propulsion System Active Time (Active)</t>
  </si>
  <si>
    <t>AT1_TIME-A: xxxxxx sec</t>
  </si>
  <si>
    <t>(h)5.4.17</t>
  </si>
  <si>
    <t>Active Technology #1 Propulsion System Active Time (Stored)</t>
  </si>
  <si>
    <t>AT1_TIME-S: xxxxxx sec</t>
  </si>
  <si>
    <t>Active Technology #1 Propulsion System Active Time (Lifetime)</t>
  </si>
  <si>
    <t>AT1_TIME-L: xxxxxxxxxxx sec</t>
  </si>
  <si>
    <t>Active Technology #1 Distance traveled (Active)</t>
  </si>
  <si>
    <t>AT1_DT-A: xxxxx.xx km</t>
  </si>
  <si>
    <t>(h)5.4.20</t>
  </si>
  <si>
    <t>Active Technology #1 Distance traveled (Stored)</t>
  </si>
  <si>
    <t>AT1_DT-S: xxxxx.xx km</t>
  </si>
  <si>
    <t>Active Technology #1 Distance traveled (Lifetime)</t>
  </si>
  <si>
    <t>AT1_DT-L: xxxxxxxxx.x km</t>
  </si>
  <si>
    <t>Active Technology #2 Propulsion System Active Time (Active)</t>
  </si>
  <si>
    <t>AT2_TIME-A: xxxxxx sec</t>
  </si>
  <si>
    <t>(h)5.4.18</t>
  </si>
  <si>
    <t>Active Technology #2 Propulsion System Active Time (Stored)</t>
  </si>
  <si>
    <t>AT2_TIME-S: xxxxxx sec</t>
  </si>
  <si>
    <t>Active Technology #2 Propulsion System Active Time (Lifetime)</t>
  </si>
  <si>
    <t>AT2_TIME-L: xxxxxxxxxxxx sec</t>
  </si>
  <si>
    <t>Active Technology #2 Distance traveled (Active)</t>
  </si>
  <si>
    <t>AT2_DT-A: xxxxx.xx km</t>
  </si>
  <si>
    <t>(h)5.4.21</t>
  </si>
  <si>
    <t>Active Technology #2 Distance traveled (Stored)</t>
  </si>
  <si>
    <t>AT2_DT-S: xxxxx.xx km</t>
  </si>
  <si>
    <t>Active Technology #2 Distance traveled (Lifetime)</t>
  </si>
  <si>
    <t>AT2_DT-L: xxxxxxxxx.x km</t>
  </si>
  <si>
    <t>0xF855</t>
  </si>
  <si>
    <t>HD GHG Active Technology #3 and Active Technology #4</t>
  </si>
  <si>
    <t>Active Technology #3 Propulsion System Active Time (Active)</t>
  </si>
  <si>
    <t>AT3_TIME-A: xxxxxx sec</t>
  </si>
  <si>
    <t>(h)5.4.19</t>
  </si>
  <si>
    <t>Active Technology #3 Propulsion System Active Time (Stored)</t>
  </si>
  <si>
    <t>AT3_TIME-S: xxxxxx sec</t>
  </si>
  <si>
    <t>Active Technology #3 Propulsion System Active Time (Lifetime)</t>
  </si>
  <si>
    <t>AT3_TIME-L: xxxxxxxxxxx sec</t>
  </si>
  <si>
    <t>Active Technology #3 Distance traveled (Active)</t>
  </si>
  <si>
    <t>AT3_DT-A: xxxxx.xx km</t>
  </si>
  <si>
    <t>(h)5.4.22</t>
  </si>
  <si>
    <t>Active Technology #3 Distance traveled (Stored)</t>
  </si>
  <si>
    <t>AT3_DT-S: xxxxx.xx km</t>
  </si>
  <si>
    <t>Active Technology #3 Distance traveled (Lifetime)</t>
  </si>
  <si>
    <t>AT3_DT-L: xxxxxxxxx.x km</t>
  </si>
  <si>
    <t>Active Technology #4 Propulsion System Active Time (Active)</t>
  </si>
  <si>
    <t>AT4_TIME-A: xxxxxx sec</t>
  </si>
  <si>
    <t>Active Technology #4 Propulsion System Active Time (Stored)</t>
  </si>
  <si>
    <t>AT4_TIME-S: xxxxxx sec</t>
  </si>
  <si>
    <t>Active Technology #4 Propulsion System Active Time (Lifetime)</t>
  </si>
  <si>
    <t>AT4_TIME-L: xxxxxxxxxxx sec</t>
  </si>
  <si>
    <t>Active Technology #4 Distance traveled (Active)</t>
  </si>
  <si>
    <t>AT4_DT-A: xxxxx.xx km</t>
  </si>
  <si>
    <t>Active Technology #4 Distance traveled (Stored)</t>
  </si>
  <si>
    <t>AT4_DT-S: xxxxx.xx km</t>
  </si>
  <si>
    <t>Active Technology #4 Distance traveled (Lifetime)</t>
  </si>
  <si>
    <t>AT4_DT-L: xxxxxxxxx.x km</t>
  </si>
  <si>
    <t>0xF856</t>
  </si>
  <si>
    <t>HD GHG Active Technology #5 and Active Technology #6</t>
  </si>
  <si>
    <t>Active Technology #5 Propulsion System Active Time (Active)</t>
  </si>
  <si>
    <t>AT5_TIME-A: xxxxxx sec</t>
  </si>
  <si>
    <t>Active Technology #5 Propulsion System Active Time (Stored)</t>
  </si>
  <si>
    <t>AT5_TIME-S: xxxxxx sec</t>
  </si>
  <si>
    <t>Active Technology #5 Propulsion System Active Time (Lifetime)</t>
  </si>
  <si>
    <t>AT5_TIME-L: xxxxxxxxxxx sec</t>
  </si>
  <si>
    <t>Active Technology #5 Distance traveled (Active)</t>
  </si>
  <si>
    <t>AT5_DT-A: xxxxx.xx km</t>
  </si>
  <si>
    <t>Active Technology #5 Distance traveled (Stored)</t>
  </si>
  <si>
    <t>AT5_DT-S: xxxxx.xx km</t>
  </si>
  <si>
    <t>Active Technology #5 Distance traveled (Lifetime)</t>
  </si>
  <si>
    <t>AT5_DT-L: xxxxxxxxx.x km</t>
  </si>
  <si>
    <t>Active Technology #6 Propulsion System Active Time (Active)</t>
  </si>
  <si>
    <t>AT6_TIME-A: xxxxxx sec</t>
  </si>
  <si>
    <t>Active Technology #6 Propulsion System Active Time (Stored)</t>
  </si>
  <si>
    <t>AT6_TIME-S: xxxxxx sec</t>
  </si>
  <si>
    <t>Active Technology #6 Propulsion System Active Time (Lifetime)</t>
  </si>
  <si>
    <t>AT6_TIME-L: xxxxxxxxxxx sec</t>
  </si>
  <si>
    <t>Active Technology #6 Distance traveled (Active)</t>
  </si>
  <si>
    <t>AT6_DT-A: xxxxx.xx km</t>
  </si>
  <si>
    <t>Active Technology #6 Distance traveled (Stored)</t>
  </si>
  <si>
    <t>AT6_DT-S: xxxxx.xx km</t>
  </si>
  <si>
    <t>Active Technology #6 Distance traveled (Lifetime)</t>
  </si>
  <si>
    <t>AT6_DT-L: xxxxxxxxx.x km</t>
  </si>
  <si>
    <t>0xF857</t>
  </si>
  <si>
    <t>HD GHG Active Technology #7 and Active Technology #8</t>
  </si>
  <si>
    <t>Active Technology #7 Propulsion System Active Time (Active)</t>
  </si>
  <si>
    <t>AT7_TIME-A: xxxxxx sec</t>
  </si>
  <si>
    <t>Active Technology #7 Propulsion System Active Time (Stored)</t>
  </si>
  <si>
    <t>AT7_TIME-S: xxxxxx sec</t>
  </si>
  <si>
    <t>Active Technology #7 Propulsion System Active Time (Lifetime)</t>
  </si>
  <si>
    <t>AT7_TIME-L: xxxxxxxxxxx sec</t>
  </si>
  <si>
    <t>Active Technology #7 Distance traveled (Active)</t>
  </si>
  <si>
    <t>AT7_DT-A: xxxxx.xx km</t>
  </si>
  <si>
    <t>Active Technology #7 Distance traveled (Stored)</t>
  </si>
  <si>
    <t>AT7_DT-S: xxxxx.xx km</t>
  </si>
  <si>
    <t>Active Technology #7 Distance traveled (Lifetime)</t>
  </si>
  <si>
    <t>AT7_DT-L: xxxxxxxxx.x km</t>
  </si>
  <si>
    <t>Active Technology #8 Propulsion System Active Time (Active)</t>
  </si>
  <si>
    <t>AT8_TIME-A: xxxxxx sec</t>
  </si>
  <si>
    <t>Active Technology #8 Propulsion System Active Time (Stored)</t>
  </si>
  <si>
    <t>AT8_TIME-S: xxxxxx sec</t>
  </si>
  <si>
    <t>Active Technology #8 Propulsion System Active Time (Lifetime)</t>
  </si>
  <si>
    <t>AT8_TIME-L: xxxxxxxxxxx sec</t>
  </si>
  <si>
    <t>Active Technology #8 Distance traveled (Active)</t>
  </si>
  <si>
    <t>AT8_DT-A: xxxxx.xx km</t>
  </si>
  <si>
    <t>Active Technology #8 Distance traveled (Stored)</t>
  </si>
  <si>
    <t>AT8_DT-S: xxxxx.xx km</t>
  </si>
  <si>
    <t>Active Technology #8 Distance traveled (Lifetime)</t>
  </si>
  <si>
    <t>AT8_DT-L: xxxxxxxxx.x km</t>
  </si>
  <si>
    <t>0xF858</t>
  </si>
  <si>
    <t>HD GHG Active Technology #9 and Active Technology #10</t>
  </si>
  <si>
    <t>Active Technology #9 Propulsion System Active Time (Active)</t>
  </si>
  <si>
    <t>AT9_TIME-A: xxxxxx sec</t>
  </si>
  <si>
    <t>Active Technology #9 Propulsion System Active Time (Stored)</t>
  </si>
  <si>
    <t>AT9_TIME-S: xxxxxx sec</t>
  </si>
  <si>
    <t>Active Technology #9 Propulsion System Active Time (Lifetime)</t>
  </si>
  <si>
    <t>AT9_TIME-L: xxxxxxxxxxx sec</t>
  </si>
  <si>
    <t>Active Technology #9 Distance traveled (Active)</t>
  </si>
  <si>
    <t>AT9_DT-A: xxxxx.xx km</t>
  </si>
  <si>
    <t>Active Technology #9 Distance traveled (Stored)</t>
  </si>
  <si>
    <t>AT9_DT-S: xxxxx.xx km</t>
  </si>
  <si>
    <t>Active Technology #9 Distance traveled (Lifetime)</t>
  </si>
  <si>
    <t>AT9_DT-L: xxxxxxxxx.x km</t>
  </si>
  <si>
    <t>Active Technology #10 Propulsion System Active Time (Active)</t>
  </si>
  <si>
    <t>AT10_TIME-A: xxxxxx sec</t>
  </si>
  <si>
    <t>Active Technology #10 Propulsion System Active Time (Stored)</t>
  </si>
  <si>
    <t>AT10_TIME-S: xxxxxx sec</t>
  </si>
  <si>
    <t>Active Technology #10 Propulsion System Active Time (Lifetime)</t>
  </si>
  <si>
    <t>AT10_TIME-L: xxxxxxxxxxx sec</t>
  </si>
  <si>
    <t>Active Technology #10 Distance traveled (Active)</t>
  </si>
  <si>
    <t>AT10_DT-A: xxxxx.xx km</t>
  </si>
  <si>
    <t>Active Technology #10 Distance traveled (Stored)</t>
  </si>
  <si>
    <t>AT10_DT-S: xxxxx.xx km</t>
  </si>
  <si>
    <t>Active Technology #10 Distance traveled (Lifetime)</t>
  </si>
  <si>
    <t>AT10_DT-L: xxxxxxxxx.x km</t>
  </si>
  <si>
    <t>0xF859</t>
  </si>
  <si>
    <t>HD GHG Active Technology #11 and Active Technology #12</t>
  </si>
  <si>
    <t>Active Technology #11 Propulsion System Active Time (Active)</t>
  </si>
  <si>
    <t>AT11_TIME-A: xxxxxx sec</t>
  </si>
  <si>
    <t>Active Technology #11 Propulsion System Active Time (Stored)</t>
  </si>
  <si>
    <t>AT11_TIME-S: xxxxxx sec</t>
  </si>
  <si>
    <t>Active Technology #11 Propulsion System Active Time (Lifetime)</t>
  </si>
  <si>
    <t>AT11_TIME-L: xxxxxxxxxxx sec</t>
  </si>
  <si>
    <t>Active Technology #11 Distance traveled (Active)</t>
  </si>
  <si>
    <t>AT11_DT-A: xxxxx.xx km</t>
  </si>
  <si>
    <t>Active Technology #11 Distance traveled (Stored)</t>
  </si>
  <si>
    <t>AT11_DT-S: xxxxx.xx km</t>
  </si>
  <si>
    <t>Active Technology #11 Distance traveled (Lifetime)</t>
  </si>
  <si>
    <t>AT11_DT-L: xxxxxxxxx.x km</t>
  </si>
  <si>
    <t>Active Technology #12 Propulsion System Active Time (Active)</t>
  </si>
  <si>
    <t>AT12_TIME-A: xxxxxx sec</t>
  </si>
  <si>
    <t>Active Technology #12 Propulsion System Active Time (Stored)</t>
  </si>
  <si>
    <t>AT12_TIME-S: xxxxxx sec</t>
  </si>
  <si>
    <t>Active Technology #12 Propulsion System Active Time (Lifetime)</t>
  </si>
  <si>
    <t>AT12_TIME-L: xxxxxxxxxxx sec</t>
  </si>
  <si>
    <t>Active Technology #12 Distance traveled (Active)</t>
  </si>
  <si>
    <t>AT12_DT-A: xxxxx.xx km</t>
  </si>
  <si>
    <t>Active Technology #12 Distance traveled (Stored)</t>
  </si>
  <si>
    <t>AT12_DT-S: xxxxx.xx km</t>
  </si>
  <si>
    <t>Active Technology #12 Distance traveled (Lifetime)</t>
  </si>
  <si>
    <t>AT12_DT-L: xxxxxxxxx.x km</t>
  </si>
  <si>
    <t>0xF85A</t>
  </si>
  <si>
    <t>HD GHG Active Technology #13 and Active Technology #14</t>
  </si>
  <si>
    <t>Active Technology #13 Propulsion System Active Time (Active)</t>
  </si>
  <si>
    <t>AT13_TIME-A: xxxxxx sec</t>
  </si>
  <si>
    <t>Active Technology #13 Propulsion System Active Time (Stored)</t>
  </si>
  <si>
    <t>AT13_TIME-S: xxxxxx sec</t>
  </si>
  <si>
    <t>Active Technology #13 Propulsion System Active Time (Lifetime)</t>
  </si>
  <si>
    <t>AT13_TIME-L: xxxxxxxxxxx sec</t>
  </si>
  <si>
    <t>Active Technology #13 Distance traveled (Active)</t>
  </si>
  <si>
    <t>AT13_DT-A: xxxxx.xx km</t>
  </si>
  <si>
    <t>Active Technology #13 Distance traveled (Stored)</t>
  </si>
  <si>
    <t>AT13_DT-S: xxxxx.xx km</t>
  </si>
  <si>
    <t>Active Technology #13 Distance traveled (Lifetime)</t>
  </si>
  <si>
    <t>AT13_DT-L: xxxxxxxxx.x km</t>
  </si>
  <si>
    <t>Active Technology #14 Propulsion System Active Time (Active)</t>
  </si>
  <si>
    <t>AT14_TIME-A: xxxxxx sec</t>
  </si>
  <si>
    <t>Active Technology #14 Propulsion System Active Time (Stored)</t>
  </si>
  <si>
    <t>AT14_TIME-S: xxxxxx sec</t>
  </si>
  <si>
    <t>Active Technology #14 Propulsion System Active Time (Lifetime)</t>
  </si>
  <si>
    <t>AT14_TIME-L: xxxxxxxxxxx sec</t>
  </si>
  <si>
    <t>Active Technology #14 Distance traveled (Active)</t>
  </si>
  <si>
    <t>AT14_DT-A: xxxxx.xx km</t>
  </si>
  <si>
    <t>Active Technology #14 Distance traveled (Stored)</t>
  </si>
  <si>
    <t>AT14_DT-S: xxxxx.xx km</t>
  </si>
  <si>
    <t>Active Technology #14 Distance traveled (Lifetime)</t>
  </si>
  <si>
    <t>AT14_DT-L: xxxxxxxxx.x km</t>
  </si>
  <si>
    <t>0xF85B</t>
  </si>
  <si>
    <t>HD GHG Active Technology #15 and Active Technology #16</t>
  </si>
  <si>
    <t>Active Technology #15 Propulsion System Active Time (Active)</t>
  </si>
  <si>
    <t>AT15_TIME-A: xxxxxx sec</t>
  </si>
  <si>
    <t>Active Technology #15 Propulsion System Active Time (Stored)</t>
  </si>
  <si>
    <t>AT15_TIME-S: xxxxxx sec</t>
  </si>
  <si>
    <t>Active Technology #15 Propulsion System Active Time (Lifetime)</t>
  </si>
  <si>
    <t>AT15_TIME-L: xxxxxxxxxxx sec</t>
  </si>
  <si>
    <t>Active Technology #15 Distance traveled (Active)</t>
  </si>
  <si>
    <t>AT15_DT-A: xxxxx.xx km</t>
  </si>
  <si>
    <t>Active Technology #15 Distance traveled (Stored)</t>
  </si>
  <si>
    <t>AT15_DT-S: xxxxx.xx km</t>
  </si>
  <si>
    <t>Active Technology #15 Distance traveled (Lifetime)</t>
  </si>
  <si>
    <t>AT15_DT-L: xxxxxxxxx.x km</t>
  </si>
  <si>
    <t>Active Technology #16 Propulsion System Active Time (Active)</t>
  </si>
  <si>
    <t>AT16_TIME-A: xxxxxx sec</t>
  </si>
  <si>
    <t>Active Technology #16 Propulsion System Active Time (Stored)</t>
  </si>
  <si>
    <t>AT16_TIME-S: xxxxxx sec</t>
  </si>
  <si>
    <t>Active Technology #16 Propulsion System Active Time (Lifetime)</t>
  </si>
  <si>
    <t>AT16_TIME-L: xxxxxxxxxxx sec</t>
  </si>
  <si>
    <t>Active Technology #16 Distance traveled (Active)</t>
  </si>
  <si>
    <t>AT16_DT-A: xxxxx.xx km</t>
  </si>
  <si>
    <t>Active Technology #16 Distance traveled (Stored)</t>
  </si>
  <si>
    <t>AT16_DT-S: xxxxx.xx km</t>
  </si>
  <si>
    <t>Active Technology #16 Distance traveled (Lifetime)</t>
  </si>
  <si>
    <t>AT16_DT-L: xxxxxxxxx.x km</t>
  </si>
  <si>
    <t>0xF85C - 0xF85F</t>
  </si>
  <si>
    <t>0xF861</t>
  </si>
  <si>
    <t>NOx Binning: 100 Hour NOx Mass - Engine Out Bins (Active)</t>
  </si>
  <si>
    <t>NOxEOB-A xxx.xx kg</t>
  </si>
  <si>
    <t>(g)6.12</t>
  </si>
  <si>
    <t>(h)5.3</t>
  </si>
  <si>
    <t>0xF862</t>
  </si>
  <si>
    <t>NOx Binning: 100 Hour NOx Mass - Tailpipe Bins (Active)</t>
  </si>
  <si>
    <t>4 bytes per Bin
.0002 grams per bit
Min value: 0 kg
Max value: 858.9934590 kg</t>
  </si>
  <si>
    <t>NOxTPB-A xxx.xx kg</t>
  </si>
  <si>
    <t>0xF863</t>
  </si>
  <si>
    <t>NOx Binning: 100 Hour Engine Output Energy Bins (Active)</t>
  </si>
  <si>
    <t>Engine Output Energy (Active) is defined by integrating brake engine power output over time while all NOx sensors are active.  Brake engine power output is defined as (2*pi*brake engine torque*engine RPM)/60, which will give the units of Watts (W).  Brake torque is calculated by subtracting Friction Torque (PID $8E) from Indicated Torque (PID $62) (both PIDs are percentages) and then multiplying by the reference torque (PID $63), which is in units of N*m.   The integral of brake engine power output over time will then give engine output energy in the units of Joules (J) or W*s, which is then converted to MWh by dividing by 3,600,000,000.
The data shall be updated at a minimum rate of once per second.
See Note HD-A for reset conditions, see Note HD-C,HD-K for freeze conditions
See Annex H for NOx Binning Structure for layout</t>
  </si>
  <si>
    <t>0xF864</t>
  </si>
  <si>
    <t>NOx Binning: 100 Hour Distance traveled Bins (Active)</t>
  </si>
  <si>
    <t>2 bytes per Bin
.25 km per bit
Min value: 0 km
Max value: 16383.75 km</t>
  </si>
  <si>
    <t>DTB-A xxxxx.xx km</t>
  </si>
  <si>
    <t>0xF865</t>
  </si>
  <si>
    <t>NOx Binning: 100 Hour Engine Run Time Bins (Active)</t>
  </si>
  <si>
    <t>2 bytes per Bin
10 sec per bit
Min value: 0 sec
Max value: 655350 sec</t>
  </si>
  <si>
    <t>ERTB-A xxxxxx sec</t>
  </si>
  <si>
    <t>0xF866</t>
  </si>
  <si>
    <t>NOx Binning: 100 Hour Vehicle Fuel Consumption Bins (Active)</t>
  </si>
  <si>
    <t>Vehicle Fuel Consumed (Active) shall accumulate the calculated amount of fuel injected into the engine and the calculated fuel injected directly into the aftertreatment system in liters over the sample period (typically one second) while all NOx sensors are active. Fuel used by a fuel operated heater shall not be included.
Note: Data is valid only for liquid fuels, e.g. gasoline, E85, diesel. It is not valid for alternative fuels like LPG or CNG even though the calculation may be active. 
The data shall be updated at a minimum rate of once per second
See Note HD-A for reset conditions, see Note HD-C,HD-K for freeze conditions
See Annex H for NOx Binning Structure for layout</t>
  </si>
  <si>
    <t>0xF867</t>
  </si>
  <si>
    <t>NOx Binning: 100 Hour NOx Mass - Engine Out Bins (Stored)</t>
  </si>
  <si>
    <t>NOxEOB-S xxx.xx kg</t>
  </si>
  <si>
    <t>0xF868</t>
  </si>
  <si>
    <t>NOx Binning: 100 Hour NOx Mass - Tailpipe Bins (Stored)</t>
  </si>
  <si>
    <t>NOxTPB-S xxx.xx kg</t>
  </si>
  <si>
    <t>0xF869</t>
  </si>
  <si>
    <t>NOx Binning: 100 Hour Engine Output Energy Bins (Stored)</t>
  </si>
  <si>
    <t>Engine Output Energy (Stored) is defined by integrating brake engine power output over time while all NOx sensors are active.  Brake engine power output is defined as (2*pi*brake engine torque*engine RPM)/60, which will give the units of Watts (W).  Brake torque is calculated by subtracting Friction Torque (PID $8E) from Indicated Torque (PID $62) (both PIDs are percentages) and then multiplying by the reference torque (PID $63), which is in units of N*m.   The integral of brake engine power output over time will then give engine output energy in the units of Joules (J) or W*s, which is then converted to MWh by dividing by 3,600,000,000.
The data shall be updated at a minimum rate of once per second.
See Note HD-B for reset conditions, see Note HD-C,HD-K for freeze conditions
See Annex H for NOx Binning Structure for layout</t>
  </si>
  <si>
    <t>0xF86A</t>
  </si>
  <si>
    <t>NOx Binning: 100 Hour Distance traveled Bins (Stored)</t>
  </si>
  <si>
    <t>DTB-S xxxxx.xx km</t>
  </si>
  <si>
    <t>0xF86B</t>
  </si>
  <si>
    <t>NOx Binning: 100 Hour Engine Run Time Bins (Stored)</t>
  </si>
  <si>
    <t>ERTB-S xxxxxx sec</t>
  </si>
  <si>
    <t>0xF86C</t>
  </si>
  <si>
    <t>NOx Binning: 100 Hour Vehicle Fuel Consumption Bins (Stored)</t>
  </si>
  <si>
    <t>Vehicle Fuel Consumed (Stored) shall accumulate the calculated amount of fuel injected into the engine and the calculated fuel injected directly into the aftertreatment system in liters over the sample period (typically one second) while all NOx sensors are active. Fuel used by a fuel operated heater shall not be included.
Note: Data is valid only for liquid fuels, e.g. gasoline, E85, diesel. It is not valid for alternative fuels like LPG or CNG even though the calculation may be active. 
The data shall be updated at a minimum rate of once per second
See Note HD-B for reset conditions, see Note HD-C,HD-K for freeze conditions
See Annex H for NOx Binning Structure for layout</t>
  </si>
  <si>
    <t>0xF86D</t>
  </si>
  <si>
    <t>NOx Binning Valid NOx: NOx Mass - Engine Out Bins (Lifetime)</t>
  </si>
  <si>
    <t>4 bytes per Bin
1 grams per bit
Min value: 0 kg
Max value: 4294967.295 kg</t>
  </si>
  <si>
    <t>NOxEOB-L xxxxxxxx.xx kg</t>
  </si>
  <si>
    <t>0xF86E</t>
  </si>
  <si>
    <t>NOx Binning Valid NOx: NOx Mass - Tailpipe Bins (Lifetime)</t>
  </si>
  <si>
    <t>NOxTPB-L xxxxxxxx.xx kg</t>
  </si>
  <si>
    <t>0xF86F</t>
  </si>
  <si>
    <t>NOx Binning Valid NOx: Engine Output Energy Bins (Lifetime)</t>
  </si>
  <si>
    <t>Valid NOx: Engine Output Energy (Lifetime) is defined by integrating brake engine power output over time while all NOx sensors are active.  Brake engine power output is defined as (2*pi*brake engine torque*engine RPM)/60, which will give the units of Watts (W).  Brake torque is calculated by subtracting Friction Torque (PID $8E) from Indicated Torque (PID $62) (both PIDs are percentages) and then multiplying by the reference torque (PID $63), which is in units of N*m.   The integral of brake engine power output over time will then give engine output energy in the units of Joules (J) or W*s, which is then converted to MWh by dividing by 3,600,000,000.
The data shall be updated at a minimum rate of once per second.
See Note HD-B for reset conditions, see Note HD-C,HD-K for freeze conditions
See Annex H for NOx Binning Structure for layout</t>
  </si>
  <si>
    <t>0xF870</t>
  </si>
  <si>
    <t>NOx Binning Valid NOx: Distance traveled Bins (Lifetime)</t>
  </si>
  <si>
    <t>DTB-L xxxxxxxxxx.xx km</t>
  </si>
  <si>
    <t>0xF871</t>
  </si>
  <si>
    <t>NOx Binning Valid NOx: Engine Run Time Bins (Lifetime)</t>
  </si>
  <si>
    <t>ERTB-L xxxxxxxxxxx sec</t>
  </si>
  <si>
    <t>0xF872</t>
  </si>
  <si>
    <t>NOx Binning Valid NOx: Vehicle Fuel Consumption Bins (Lifetime)</t>
  </si>
  <si>
    <t>Valid NOx: Vehicle Fuel Consumed (Lifetime) shall accumulate the calculated amount of fuel injected into the engine and the calculated fuel injected directly into the aftertreatment system in liters over the sample period (typically one second) while all NOx sensors are active. Fuel used by a fuel operated heater shall not be included.
Note: Data is valid only for liquid fuels, e.g. gasoline, E85, diesel. It is not valid for alternative fuels like LPG or CNG even though the calculation may be active. 
The data shall be updated at a minimum rate of once per second
See Note HD-B for reset conditions, see Note HD-C,HD-K for freeze conditions
See Annex H for NOx Binning Structure for layout</t>
  </si>
  <si>
    <t>0xF873</t>
  </si>
  <si>
    <t>NOx Binning Engine Activity: Engine Output Energy Bins (Lifetime)</t>
  </si>
  <si>
    <t>0xF874</t>
  </si>
  <si>
    <t>NOx Binning Engine Activity: Distance Traveled Bins (Lifetime)</t>
  </si>
  <si>
    <t>DTB-EAL xxxxxxxxxx.xx km</t>
  </si>
  <si>
    <t>0xF875</t>
  </si>
  <si>
    <t>NOx Binning Engine Activity: Engine Run Time Bins (Lifetime)</t>
  </si>
  <si>
    <t>ERTB-EAL xxxxxxxxxxx sec</t>
  </si>
  <si>
    <t>0xF876</t>
  </si>
  <si>
    <t>NOx Binning Engine Activity: Vehicle Fuel Consumption Bins (Lifetime)</t>
  </si>
  <si>
    <t>0xF877</t>
  </si>
  <si>
    <t>NOX/PM Regeneration Vehicle Data</t>
  </si>
  <si>
    <t>36 bytes</t>
  </si>
  <si>
    <t>Total run time with no delivery of reductant used to control NOx emissions</t>
  </si>
  <si>
    <t>NOREDUCT_TIME-L xxxxxxxxxx sec</t>
  </si>
  <si>
    <t>(g)6.1.7</t>
  </si>
  <si>
    <t>(h)5.2.1</t>
  </si>
  <si>
    <t xml:space="preserve">Total run time with exhaust temperature below 200 degrees Celsius </t>
  </si>
  <si>
    <t>COLDEXH_TIME-L xxxxxxxxxx sec</t>
  </si>
  <si>
    <t>COLDEXH_TIME-L shall accumulate engine run time data when the exhaust temperature is below 200 degrees Celsius, as measured just upstream of the NOx converting catalyst. If an engine has more than one NOx converting catalyst, tracking shall be based on the temperature upstream of the catalyst that is closest to the engine</t>
  </si>
  <si>
    <t>Odometer reading at start of most recent PM filter Regeneration event</t>
  </si>
  <si>
    <t>REGEN1_SDIST xxxxxxxxxx km</t>
  </si>
  <si>
    <t xml:space="preserve">REGEN_SDIST1 shall display the odometer value at the start of the most recent PM filter regeneration event (Including Active Service regenerations).
Display default FFFFFFFF when a valid distance is not available (e.g. green module)
Odometer value at the start of new active regeneration would replace the most recent previous event.  
REGEN1_SDIST1 shall be retained for incomplete regeneration events, until a successful regeneration is completion and a finish odometer is available.
</t>
  </si>
  <si>
    <t>(g)4.2.3(I)</t>
  </si>
  <si>
    <t>(h)5.8.1</t>
  </si>
  <si>
    <t>Odometer reading at finish of most recent PM filter Regeneration event</t>
  </si>
  <si>
    <t>REGEN1_FDIST xxxxxxxxxx km</t>
  </si>
  <si>
    <t>Odometer reading at start of 2nd most recent PM filter Regeneration event</t>
  </si>
  <si>
    <t>REGEN2_SDIST xxxxxxxxxx km</t>
  </si>
  <si>
    <t>Odometer reading at finish of 2nd most recent PM filter Regeneration event</t>
  </si>
  <si>
    <t>REGEN2_FDIST xxxxxxxxxx km</t>
  </si>
  <si>
    <t>Odometer reading at start of 3rd most recent PM filter Regeneration event</t>
  </si>
  <si>
    <t>REGEN3_SDIST xxxxxxxxxx km</t>
  </si>
  <si>
    <t>Odometer reading at finish of 3rd most recent PM filter Regeneration event</t>
  </si>
  <si>
    <t>REGEN3_FDIST xxxxxxxxxx km</t>
  </si>
  <si>
    <t>Lifetime counter of PM filter Regeneration events</t>
  </si>
  <si>
    <t>4 bytes
1 count per bit
Min value: 0 count
Max value:4,294,967,295 counts</t>
  </si>
  <si>
    <t>(h)5.8.2</t>
  </si>
  <si>
    <t>0xF878</t>
  </si>
  <si>
    <t>Engine Ratings</t>
  </si>
  <si>
    <t>4 bytes</t>
  </si>
  <si>
    <t>Engine Rated Power</t>
  </si>
  <si>
    <t>2 bytes
0.5 kW per bit
Min value: 0 kW
Max value: 32767.5 kW</t>
  </si>
  <si>
    <t>PWR_RATING: xxxxx.x kW</t>
  </si>
  <si>
    <t>Net brake power that the engine will deliver continuously, specified for a given application at a rated speed.</t>
  </si>
  <si>
    <t>(h)4.2.2(H)</t>
  </si>
  <si>
    <t>Engine Rated Speed</t>
  </si>
  <si>
    <t>2 bytes
0.25 RPM per bit
Min value: 0 RPM
Max value:16,383.75 RPM</t>
  </si>
  <si>
    <t>RPM_RATING: xxxxx.xx RPM</t>
  </si>
  <si>
    <t xml:space="preserve">The maximum governed rotational velocity of the engine crankshaft under full load conditions. </t>
  </si>
  <si>
    <t>Two (2) response methods to report the CVN(s) to an external test equipment are allowed. The method to be implemented in the vehicle is specified by the applicable regulations.</t>
  </si>
  <si>
    <t xml:space="preserve">Method #1: The CVN(s) shall not be computed on demand, but instead shall be computed at least once per trip. A trip shall be of reasonable length (e.g. 5 to 10 min). </t>
  </si>
  <si>
    <t xml:space="preserve">The computed CVN(s) shall be stored in NVM (Non Volatile Memory) for immediate access by the external test equipment. Once the computation is completed for the first time after a reprogramming event of the ECU(s) or a battery disconnect,  </t>
  </si>
  <si>
    <t>the results shall be made available to the external test equipment, even if the engine is running. If the CVN(s) are requested before they have been computed, a negative response message with response code $78 – RequestCorrectlyReceived-ResponsePending</t>
  </si>
  <si>
    <t>shall be sent by the ECU(s) until the positive response message is available for the ISO 14230-4 and ISO 15765-4 protocols. For ISO 9141-2 and SAE J1850 protocols, the external test equipment and ECU(s) shall behave as specified in 5.2.4.3.2 and Figure 11.</t>
  </si>
  <si>
    <t xml:space="preserve">Method #2: If method #1 does not apply, the on-board software of the ECU(s) shall compute the CVN(s) on an external test equipment request message. If the ECU(s) are not able to send an immediate positive response message, </t>
  </si>
  <si>
    <t xml:space="preserve">a negative response message with response code $78 – RequestCorrectlyReceived-ResponsePending shall be sent by the ECU(s) until the positive response message is available for the ISO 14230-4 and ISO 15765-4 protocols. </t>
  </si>
  <si>
    <t>For ISO 9141-2 and SAE J1850 protocols, the external test equipment and ECU(s) shall behave as specified in 5.2.4.3.2 and Figure 11.</t>
  </si>
  <si>
    <t>13.0 Calibration Verification Number (CVN)</t>
  </si>
  <si>
    <t>Data Not Available: There may be a case where data is not available.</t>
  </si>
  <si>
    <t xml:space="preserve">CVNs are obtained from other modules on the vehicle (e.g. a Glow Plug Control Module and an Exhaust Aftertreatment Control Module) and the other modules have not yet sent the CVN data, or the modules are not functioning, or the </t>
  </si>
  <si>
    <t>communications between these modules and the reporting module is not functioning.</t>
  </si>
  <si>
    <t>If CVN is requested using Method #1 (Scan tool expects a response within P2 timing), in this case, the reporting module shall respond within P2 timing with either a default CVN for each missing CVN or with CVN data that was correctly</t>
  </si>
  <si>
    <t>received from the previous driving cycle. Default data shall replace each CVN character.</t>
  </si>
  <si>
    <t>A Calibration Verification Number (CVN) is used to verify the integrity of the vehicle software. The vehicle manufacturer is responsible for determining how many CVNs are required and how the CVNs are calculated, e.g. checksum, and the areas of memory to be included in each calculation. If regulations require calibration verification numbers for emission-related software, those shall be reported in a standardized format. Each calibration, as identified by a calibration ID number (InfoType $04), shall also have at least one unique calibration verification number (CVN) unless the entire ECU is not programmable. The CVN (or group of CVNs) assigned to a CALID shall be reported in the same order as the CALIDs are reported to the external test equipment.
Calibrations developed by any entity other than the vehicle manufacturer will generally have a calibration verification number that is different from that calculated based on the calibration developed by the vehicle manufacturer.
If the calculation technique does not use all four (4) bytes, the CVN shall be right justified and filled with $00.
Default data for CVN shall consist of $00. Default data indicates to a scan tool that a particular CVN is not currently available.
Note: Inability to provide updated CVN information may not meet local OBD regulatory requirements.</t>
  </si>
  <si>
    <t>Evap System Purge Pressure supported</t>
  </si>
  <si>
    <t>Evap System Purge Pressure (wide range) supported</t>
  </si>
  <si>
    <t>Evap System Purge Pressure support status</t>
  </si>
  <si>
    <t>Evap System Purge Pressure (wide range) support status</t>
  </si>
  <si>
    <t>EOE-A x.xxx MWh</t>
  </si>
  <si>
    <t>2 bytes
0.5 l per bit
Min value: 0 l
Max value: 32767.5 l</t>
  </si>
  <si>
    <t>VFC-A xxxxx.x l</t>
  </si>
  <si>
    <t>EFC-A xxxxx.x l</t>
  </si>
  <si>
    <t>IEFC-A xxxxx.x l</t>
  </si>
  <si>
    <t>PTOFC-A xxxxx.x l</t>
  </si>
  <si>
    <t>EOE-S x.xxx MWh</t>
  </si>
  <si>
    <t>VFC-S xxxxx.x l</t>
  </si>
  <si>
    <t>EFC-S xxxxx.x l</t>
  </si>
  <si>
    <t>IEFC-S xxxxx.x l</t>
  </si>
  <si>
    <t>PTOFC-S xxxxx.x l</t>
  </si>
  <si>
    <t>4 bytes per Bin
1 kWh per bit
Min value: 0 GWh
Max value: 4294.967295 GWh</t>
  </si>
  <si>
    <t>EOE-L xx.xxxxxxx GWh</t>
  </si>
  <si>
    <t>4 bytes
0.5 l per bit
Min value: 0 l
Max value: 2147483647.5 l</t>
  </si>
  <si>
    <t>VFC-L xxxxxxxxx.x l</t>
  </si>
  <si>
    <t>EFC-L xxxxxxxxxx.x l</t>
  </si>
  <si>
    <t>IEFC-L xxxxxxxxxx.x l</t>
  </si>
  <si>
    <t>4 bytes per Bin
0.5 l per bit
Min value: 0 l
Max value: 2147483647.5 l</t>
  </si>
  <si>
    <t>PTOFC-L xxxxxxxxxx.x l</t>
  </si>
  <si>
    <t>EOEB-A x.xxxx MWh</t>
  </si>
  <si>
    <t>2 bytes per Bin
0.5 l per bit
Min value: 0 l
Max value: 32767.5 l</t>
  </si>
  <si>
    <t>FCB-A xxxxx.x l</t>
  </si>
  <si>
    <t>EOEB-S x.xxxx MWh</t>
  </si>
  <si>
    <t>FCB-S xxxxx.x l</t>
  </si>
  <si>
    <t>EOEB-L xx.xxxxxxx GWh</t>
  </si>
  <si>
    <t>EOEB-EAL xx.xxxxxxx GWh</t>
  </si>
  <si>
    <t>lFCB-L xxxxxxxxxx.x l</t>
  </si>
  <si>
    <t>FCB-EAL xxxxxxxxxx.x l</t>
  </si>
  <si>
    <t>NOx Mass - Engine Out (Active) shall display the accumulated NOx mass produced by the engine while all NOx sensors are active.
Calculated using the following equation: 
NOx (g/s) = 0.001588 x NOx (ppm) * Exhaust Flow (kg/hr) * (1/3600)
The data shall be updated at a minimum rate of once per second
See Note HD-A for reset conditions, see Note HD-C,HD-K for freeze conditions
See Annex H for NOx Binning Structure for layout</t>
  </si>
  <si>
    <t>NOx Mass - Tailpipe (Active) shall display the accumulated NOx mass emitted at the vehicle tailpipe while all NOx sensors are active.
Calculated using the following equation: 
NOx (g/s) = 0.001588 x NOx (ppm) * Exhaust Flow (kg/hr) * (1/3600)
The data shall be updated at a minimum rate of once per second
See Note HD-A for reset conditions, see Note HD-C,HD-K for freeze conditions
See Annex H for NOx Binning Structure for layout</t>
  </si>
  <si>
    <t>NOx Mass - Engine Out (Stored) shall display the accumulated NOx mass produced by the engine while all NOx sensors are active.
Calculated using the following equation: 
NOx (g/s) = 0.001588 x NOx (ppm) * Exhaust Flow (kg/hr) * (1/3600)
The data shall be updated at a minimum rate of once per second
See Note HD-B for reset conditions, see Note HD-C,HD-K for freeze conditions
See Annex H for NOx Binning Structure for layout</t>
  </si>
  <si>
    <t>NOx Mass - Tailpipe (Stored) shall display the accumulated NOx mass emitted at the vehicle tailpipe while all NOx sensors are active.
Calculated using the following equation: 
NOx (g/s) = 0.001588 x NOx (ppm) * Exhaust Flow (kg/hr) * (1/3600)
The data shall be updated at a minimum rate of once per second
See Note HD-B for reset conditions, see Note HD-C,HD-K for freeze conditions
See Annex H for NOx Binning Structure for layout</t>
  </si>
  <si>
    <t>Valid NOx: NOx Mass - Engine Out (Lifetime) shall display the accumulated NOx mass produced by the engine while all NOx sensors are active.
Calculated using the following equation: 
NOx (g/s) = 0.001588 x NOx (ppm) * Exhaust Flow (kg/hr) * (1/3600)
The data shall be updated at a minimum rate of once per second
See Note HD-B for reset conditions, see Note HD-C,HD-K for freeze conditions
See Annex H for NOx Binning Structure for layout</t>
  </si>
  <si>
    <t>Valid NOx: NOx Mass - Tailpipe (Lifetime) shall display the accumulated NOx mass emitted at the vehicle tailpipe while all NOx sensors are active.
Calculated using the following equation: 
NOx (g/s) = 0.001588 x NOx (ppm) * Exhaust Flow (kg/hr) * (1/3600)
The data shall be updated at a minimum rate of once per second
See Note HD-B for reset conditions, see Note HD-C,HD-K for freeze conditions
See Annex H for NOx Binning Structure for layout</t>
  </si>
  <si>
    <t>Crankcase Ventilation Data</t>
  </si>
  <si>
    <t>Evaporative system purge pressure. The pressure signal is normally obtained from one or more sensors located in the fuel tank or in an evaporative system purge vapor line. Two pressure ranges are defined for up to two sensors. It is not allowed to support the same pressure sensor with two different scaling ranges.</t>
  </si>
  <si>
    <t>“Bin 16” stores data only when an active PM filter regeneration event is being commanded.  Data shall also be accumulated in other bins simultaneously, with the exception of Bin 17</t>
  </si>
  <si>
    <t>"Bin 17" Stores data only when the MIL is illuminated.  Bins 1-16 shall not accumulate data when the MIL is On.</t>
  </si>
  <si>
    <t>2 bytes per Bin
1 kWh per bit
Min value: 0 MWh
Max value: 65.535 MWh</t>
  </si>
  <si>
    <t>Centrifugal Crankcase Oil Separator RPM</t>
  </si>
  <si>
    <t>Engine Output Energy (Active) is defined by integrating brake engine power output over time.  Brake engine power output is defined as (2*pi*brake engine torque*engine RPM)/60, which will give the units of Watts (W).  Brake torque is calculated by subtracting Friction Torque (PID $8E) from Indicated Torque (PID $62) (both PIDs are percentages) and then multiplying by the reference torque (PID $63), which is in units of N*m.   The integral of brake engine power output over time will then give engine output energy in the units of Joules (J) or W*s, which is then converted to MWh by dividing by 3,600,000,000.
The data shall be updated at a minimum rate of once per second.
See Note HD-A for reset conditions, see Note HD-C, HD-K for freeze conditions.</t>
  </si>
  <si>
    <t xml:space="preserve">Vehicle Fuel Consumption (Active) shall accumulate the calculated amount of fuel injected into the engine and the calculated fuel injected directly into the aftertreatment system in liters over the sample period (typically one second). Fuel used by a fuel operated heater shall not be included.
The data shall be updated at a minimum rate of once per second.
See Note HD-A for reset conditions, see Note HD-C, HD-K for freeze conditions.
Note: Data is valid only for liquid fuels, e.g. gasoline, E85, diesel. It is not valid for alternative fuels like LPG or CNG even though the calculation may be active. </t>
  </si>
  <si>
    <t xml:space="preserve">Engine Fuel Consumption (Active) shall accumulate the calculated amount of fuel injected into the engine only.
The data shall be updated at a minimum rate of once per second.
See Note HD-A for reset conditions, see Note HD-C, HD-K for freeze conditions.
Note: Data is valid only for liquid fuels, e.g. gasoline, E85, diesel. It is not valid for alternative fuels like LPG or CNG even though the calculation may be active. </t>
  </si>
  <si>
    <t>Positive Kinetic Energy Numerator (Active) shall accumulate data once per second according to the following formula: Σ[(final velocity)2 – (initial velocity)2)] when the final velocity is greater than initial velocity. The ratio can be determined by dividing by ITID 0x41 Distance Traveled (Active).  The data shall be updated at a minimum rate of once per second, and the vehicle speed resolution should be 1 km/hr.
See Note HD-B for reset conditions, see Note HD-C, HD-K for freeze conditions.</t>
  </si>
  <si>
    <t>PTO Run Time (Active) shall accumulate the total engine run time while the vehicle PTO is active. The timer shall increment when the engine is running and the PTO is active.
See Note HD-A for reset conditions, see Note HD-C, HD-K for freeze conditions.</t>
  </si>
  <si>
    <t xml:space="preserve">PTO Fuel Consumption (Active) shall accumulate the calculated amount of fuel injected into the engine only while the PTO is active.
The data shall be updated at a minimum rate of once per second.
See Note HD-A for reset conditions, see Note HD-C, HD-K for freeze conditions.
Note: Data is valid only for liquid fuels, e.g. gasoline, E85, diesel. It is not valid for alternative fuels like LPG or CNG even though the calculation may be active. </t>
  </si>
  <si>
    <t>Engine Output Energy (Stored) is defined by integrating brake engine power output over time.  Brake engine power output is defined as (2*pi*brake engine torque*engine RPM)/60, which will give the units of Watts (W).  Brake torque is calculated by subtracting Friction Torque (PID $8E) from Indicated Torque (PID $62) (both PIDs are percentages) and then multiplying by the reference torque (PID $63), which is in units of N*m.   The integral of brake engine power output over time will then give engine output energy in the units of Joules (J) or W*s, which is then converted to MWh by dividing by 3,600,000,000.
The data shall be updated at a minimum rate of once per second.
See Note HD-B for reset conditions, see Note HD-C, HD-K for freeze conditions.</t>
  </si>
  <si>
    <t xml:space="preserve">Vehicle Fuel Consumption (Stored) shall accumulate the calculated amount of fuel injected into the engine and the calculated fuel injected directly into the aftertreatment system in liters over the sample period (typically one second). Fuel used by a fuel operated heater shall not be included.
The data shall be updated at a minimum rate of once per second.
See Note HD-B for reset conditions, see Note HD-C, HD-K for freeze conditions.
Note: Data is valid only for liquid fuels, e.g. gasoline, E85, diesel. It is not valid for alternative fuels like LPG or CNG even though the calculation may be active. </t>
  </si>
  <si>
    <t xml:space="preserve">Engine Fuel Consumption (Stored) shall accumulate the calculated amount of fuel injected into the engine only.
The data shall be updated at a minimum rate of once per second.
See Note HD-B for reset conditions, see Note HD-C, HD-K for freeze conditions.
Note: Data is valid only for liquid fuels, e.g. gasoline, E85, diesel. It is not valid for alternative fuels like LPG or CNG even though the calculation may be active. </t>
  </si>
  <si>
    <t>Positive Kinetic Energy Numerator (Stored) shall accumulate data once per second according to the following formula: Σ[(final velocity)2 – (initial velocity)2)] when the final velocity is greater than initial velocity. The ratio can be determined by dividing by ITID 0x43 Distance Traveled (Stored).  The data shall be updated at a minimum rate of once per second, and the vehicle speed resolution should be 1 km/hr.
See Note HD-B for reset conditions, see Note HD-C, HD-K for freeze conditions.</t>
  </si>
  <si>
    <t>PTO Run Time (Stored) shall accumulate the total engine run time while the vehicle PTO is active. The timer shall increment when the engine is running and the PTO is active.
See Note HD-B for reset conditions, see Note HD-C, HD-K for freeze conditions.</t>
  </si>
  <si>
    <t xml:space="preserve">PTO Fuel Consumption (Stored) shall accumulate the calculated amount of fuel injected into the engine only while the PTO is active.
The data shall be updated at a minimum rate of once per second.
See Note HD-B for reset conditions, see Note HD-C, HD-K for freeze conditions.
Note: Data is valid only for liquid fuels, e.g. gasoline, E85, diesel. It is not valid for alternative fuels like LPG or CNG even though the calculation may be active. </t>
  </si>
  <si>
    <t>Engine Output Energy (Lifetime) is defined by integrating brake engine power output over time.  Brake engine power output is defined as (2*pi*brake engine torque*engine RPM)/60, which will give the units of Watts (W).  Brake torque is calculated by subtracting Friction Torque (PID $8E) from Indicated Torque (PID $62) (both PIDs are percentages) and then multiplying by the reference torque (PID $63), which is in units of N*m.   The integral of brake engine power output over time will then give engine output energy in the units of Joules (J) or W*s, which is then converted to MWh by dividing by 3,600,000,000. The data shall be updated at a minimum rate of once per second.
See Note HD-B for reset conditions, see Note HD-C, HD-K for freeze conditions.</t>
  </si>
  <si>
    <t xml:space="preserve">Vehicle Fuel Consumption (Lifetime) shall accumulate the calculated amount of fuel injected into the engine and the calculated fuel injected directly into the aftertreatment system in liters over the sample period (typically one second). Fuel used by a fuel operated heater shall not be included.
The data shall be updated at a minimum rate of once per second.
See Note HD-B for reset conditions, see Note HD-C, HD-K for freeze conditions.
Note: Data is valid only for liquid fuels, e.g. gasoline, E85, diesel. It is not valid for alternative fuels like LPG or CNG even though the calculation may be active. </t>
  </si>
  <si>
    <t xml:space="preserve">Engine Fuel Consumption (Lifetime) shall accumulate the calculated amount of fuel injected into the engine only.
The data shall be updated at a minimum rate of once per second.
See Note HD-B for reset conditions, see Note HD-C, HD-K for freeze conditions.
Note: Data is valid only for liquid fuels, e.g. gasoline, E85, diesel. It is not valid for alternative fuels like LPG or CNG even though the calculation may be active. </t>
  </si>
  <si>
    <t>Positive Kinetic Energy Numerator (Lifetime) shall accumulate data once per second according to the following formula: Σ[(final velocity)2 – (initial velocity)2)] when the final velocity is greater than initial velocity. The ratio can be determined by dividing by ITID 0x45 Distance Traveled (Lifetime).  The data shall be updated at a minimum rate of once per second, and the vehicle speed resolution should be 1 km/hr.
See Note HD-B for reset conditions, see Note HD-C, HD-K for freeze conditions.</t>
  </si>
  <si>
    <t>PTO Run Time (Lifetime) shall accumulate the total engine run time while the vehicle PTO is active. The timer shall increment when the engine is running and the PTO is active.
See Note HD-B for reset conditions, see Note HD-C, HD-K for freeze conditions.</t>
  </si>
  <si>
    <t xml:space="preserve">PTO Fuel Consumption (Lifetime) shall accumulate the calculated amount of fuel injected into the engine only while the PTO is active.
The data shall be updated at a minimum rate of once per second.
See Note HD-B for reset conditions, see Note HD-C, HD-K for freeze conditions.
Note: Data is valid only for liquid fuels, e.g. gasoline, E85, diesel. It is not valid for alternative fuels like LPG or CNG even though the calculation may be active. </t>
  </si>
  <si>
    <t>Total Propulsion System Active Time (Active) shall accumulate the total propulsion system active time. The timer shall increment when the PSA conditions are met. 
See Note HD-A for reset conditions, see Note HD-C, HD-K for freeze conditions.</t>
  </si>
  <si>
    <t>Total Propulsion System Active Time (Stored) shall accumulate the total propulsion system active time. The timer shall increment when the PSA conditions are met. 
See Note HD-B for reset conditions, see Note HD-C, HD-K for freeze conditions.</t>
  </si>
  <si>
    <t>Total Propulsion System Active Time (Lifetime) shall accumulate the total propulsion system active time. The timer shall increment when the PSA conditions are met. 
See Note HD-B for reset conditions, see Note HD-C, HD-K for freeze conditions.</t>
  </si>
  <si>
    <t>Total fuel consumed in charge depleting operation (Active) shall accumulate the calculated amount of fuel injected into the engine and the calculated fuel injected directly into the aftertreatment system in liters over the sample period (typically one second). Fuel used by a fuel operated heater shall not be included.
See Note HD-A for reset conditions, see Note HD-C, HD-K for freeze conditions.</t>
  </si>
  <si>
    <t>Total fuel consumed in charge depleting operation (Stored) shall accumulate the calculated amount of fuel injected into the engine and the calculated fuel injected directly into the aftertreatment system in liters over the sample period (typically one second). Fuel used by a fuel operated heater shall not be included.
See Note HD-B for reset conditions, see Note HD-C, HD-K for freeze conditions.</t>
  </si>
  <si>
    <t>Total fuel consumed in charge depleting operation (Lifetime) shall accumulate the calculated amount of fuel injected into the engine and the calculated fuel injected directly into the aftertreatment system in liters over the sample period (typically one second). Fuel used by a fuel operated heater shall not be included.
See Note HD-B for reset conditions, see Note HD-C, HD-K for freeze conditions.</t>
  </si>
  <si>
    <t>Total fuel consumed in driver-selectable charge increasing operation (Active) shall accumulate the calculated amount of fuel injected into the engine and the calculated fuel injected directly into the aftertreatment system in liters over the sample period (typically one second). Fuel used by a fuel operated heater shall not be included.
See Note HD-A for reset conditions, see Note HD-C, HD-K for freeze conditions.</t>
  </si>
  <si>
    <t>Total fuel consumed in driver-selectable charge increasing operation (Stored) shall accumulate the calculated amount of fuel injected into the engine and the calculated fuel injected directly into the aftertreatment system in liters over the sample period (typically one second). Fuel used by a fuel operated heater shall not be included.
See Note HD-B for reset conditions, see Note HD-C, HD-K for freeze conditions.</t>
  </si>
  <si>
    <t>Total fuel consumed in driver-selectable charge increasing operation (Lifetime) shall accumulate the calculated amount of fuel injected into the engine and the calculated fuel injected directly into the aftertreatment system in liters over the sample period (typically one second). Fuel used by a fuel operated heater shall not be included.
See Note HD-B for reset conditions, see Note HD-C, HD-K for freeze conditions.</t>
  </si>
  <si>
    <t>Total grid energy consumed in charge depleting operation with the engine off (Active) shall accumulate the grid energy supplied by the battery pack over the sample period (typically one second).
See Note HD-A for reset conditions, see Note HD-C, HD-K for freeze conditions.</t>
  </si>
  <si>
    <t>Total grid energy consumed in charge depleting operation with the engine off (Stored) shall accumulate the grid energy supplied by the battery pack over the sample period (typically one second).
See Note HD-B for reset conditions, see Note HD-C, HD-K for freeze conditions.</t>
  </si>
  <si>
    <t>Total grid energy consumed in charge depleting operation with the engine off (Lifetime) shall accumulate the grid energy supplied by the battery pack over the sample period (typically one second).
See Note HD-B for reset conditions, see Note HD-C, HD-K for freeze conditions.</t>
  </si>
  <si>
    <t>Total grid energy consumed in charge depleting operation with the engine running (Active) shall accumulate the grid energy supplied by the battery pack over the sample period (typically one second).
See Note HD-A for reset conditions, see Note HD-C, HD-K for freeze conditions.</t>
  </si>
  <si>
    <t>Total grid energy consumed in charge depleting operation with the engine running (Stored) shall accumulate the grid energy supplied by the battery pack over the sample period (typically one second).
See Note HD-B for reset conditions, see Note HD-C, HD-K for freeze conditions.</t>
  </si>
  <si>
    <t>Total grid energy consumed in charge depleting operation with the engine running (Lifetime) shall accumulate the grid energy supplied by the battery pack over the sample period (typically one second).
See Note HD-B for reset conditions, see Note HD-C, HD-K for freeze conditions.</t>
  </si>
  <si>
    <t>Total grid energy supplied to the battery pack (Active) shall accumulate the grid energy supplied to the battery pack during a charging event over the sample period (typically one second).
See Note HD-A for reset conditions, see Note HD-C, HD-K for freeze conditions.</t>
  </si>
  <si>
    <t>Total grid energy supplied to the battery pack (Stored) shall accumulate the grid energy supplied to the battery pack during a charging event over the sample period (typically one second).
See Note HD-B for reset conditions, see Note HD-C, HD-K for freeze conditions.</t>
  </si>
  <si>
    <t>Total grid energy supplied to the battery pack (Lifetime) shall accumulate the grid energy supplied to the battery pack during a charging event over the sample period (typically one second).
See Note HD-B for reset conditions, see Note HD-C, HD-K for freeze conditions.</t>
  </si>
  <si>
    <t>ISS_TIME shall display the total vehicle propulsion system active run time with Idle Stop-Start (ISS) active. ISS_TIME shall increment while the vehicle is propulsion system active with: ISS actively commanding an engine stop event and the engine is not being fueled (e.g., vehicle is stopped and engine is off due to the idle stop-start system).  
Note HD-A for reset conditions, see Note HD-C, HD-K for freeze conditions.</t>
  </si>
  <si>
    <t>ISS_TIME shall display the total vehicle propulsion system active run time with Idle Stop-Start (ISS) active. ISS_TIME shall increment while the vehicle is propulsion system active with: ISS actively commanding an engine stop event and the engine is not being fueled (e.g., vehicle is stopped and engine is off due to the idle stop-start system).  
Note HD-B for reset conditions, see Note HD-C, HD-K for freeze conditions.</t>
  </si>
  <si>
    <t>AES_CNT shall display the total number of Automatic Engine Shutdown (AES) events. AES refers to a technology that shuts down the engine within a threshold inactivity period (e.g., 300 seconds or less for tractors) when the transmission is set to park, or the transmission is in neutral and the parking brake is engaged.  
Note HD-A for reset conditions, see Note HD-C, HD-K for freeze conditions.</t>
  </si>
  <si>
    <t>AES_CNT shall display the total number of Automatic Engine Shutdown (AES) events. AES refers to a technology that shuts down the engine within a threshold inactivity period (e.g., 300 seconds or less for tractors) when the transmission is set to park, or the transmission is in neutral and the parking brake is engaged 
Note HD-B for reset conditions, see Note HD-C, HD-K for freeze conditions.</t>
  </si>
  <si>
    <t>AES_CNT shall display the total number of Automatic Engine Shutdown (AES) events. AES refers to a technology that shuts down the engine within a threshold inactivity period (e.g., 300 seconds or less for tractors) when the transmission is set to park, or the transmission is in neutral and the parking brake is engaged
Note HD-B for reset conditions, see Note HD-C, HD-K for freeze conditions.</t>
  </si>
  <si>
    <t>WHR_TIME shall display the total vehicle propulsion system active run time with Waste Heat Recovery (WHR) active.
Note HD-A for reset conditions, see Note HD-C, HD-K for freeze conditions.</t>
  </si>
  <si>
    <t>WHR_TIME shall display the total vehicle propulsion system active run time with Waste Heat Recovery (WHR) active.
Note HD-B for reset conditions, see Note HD-C, HD-K for freeze conditions.</t>
  </si>
  <si>
    <t>WHR_DT shall display the total vehicle distance traveled with Waste Heat Recovery (WHR) active.
Note HD-A for reset conditions, see Note HD-C, HD-K for freeze conditions.</t>
  </si>
  <si>
    <t>WHR_DT shall display the total vehicle distance traveled with Waste Heat Recovery (WHR) active.
Note HD-B for reset conditions, see Note HD-C, HD-K for freeze conditions.</t>
  </si>
  <si>
    <t>AT1_TIME shall display the total vehicle propulsion system active run time with Active Technology #1 active. AT1_TIME shall increment while the vehicle is propulsion system active with Active Technology #1 active.
See Note HD-A for reset conditions, see Note HD-C, HD-K for freeze conditions.</t>
  </si>
  <si>
    <t>AT1_TIME shall display the total vehicle propulsion system active run time with Active Technology #1 active. AT1_TIME shall increment while the vehicle is propulsion system active with Active Technology #1 active.
See Note HD-B for reset conditions, see Note HD-C, HD-K for freeze conditions.</t>
  </si>
  <si>
    <t>AT1_DT shall display the total vehicle distance traveled with Active Technology #1 active. AT1_DT shall increment while the vehicle is propulsion system active with Active Technology #1 active.
See Note HD-A for reset conditions, see Note HD-C, HD-K for freeze conditions.</t>
  </si>
  <si>
    <t>AT1_DT shall display the total vehicle distance traveled with Active Technology #1 active. AT1_DT shall increment while the vehicle is propulsion system active with Active Technology #1 active.
See Note HD-B for reset conditions, see Note HD-C, HD-K for freeze conditions.</t>
  </si>
  <si>
    <t>AT2_TIME shall display the total vehicle propulsion system active run time with Active Technology #2 active. AT2_TIME shall increment while the vehicle is propulsion system active with Active Technology #2 active.
See Note HD-A for reset conditions, see Note HD-C, HD-K for freeze conditions.</t>
  </si>
  <si>
    <t>AT2_TIME shall display the total vehicle propulsion system active run time with Active Technology #2 active. AT2_TIME shall increment while the vehicle is propulsion system active with Active Technology #2 active.
See Note HD-B for reset conditions, see Note HD-C, HD-K for freeze conditions.</t>
  </si>
  <si>
    <t>AT2_DT shall display the total vehicle distance traveled with Active Technology #2 active. AT2_DT shall increment while the vehicle is propulsion system active with Active Technology #2 active.
See Note HD-A for reset conditions, see Note HD-C, HD-K for freeze conditions.</t>
  </si>
  <si>
    <t>AT2_DT shall display the total vehicle distance traveled with Active Technology #2 active. AT2_DT shall increment while the vehicle is propulsion system active with Active Technology #2 active.
See Note HD-B for reset conditions, see Note HD-C, HD-K for freeze conditions.</t>
  </si>
  <si>
    <t>AT3_TIME shall display the total vehicle propulsion system active run time with Active Technology #3 active. AT3_TIME shall increment while the vehicle is propulsion system active with Active Technology #3 active.
See Note HD-A for reset conditions, see Note HD-C, HD-K for freeze conditions.</t>
  </si>
  <si>
    <t>AT3_TIME shall display the total vehicle propulsion system active run time with Active Technology #3 active. AT3_TIME shall increment while the vehicle is propulsion system active with Active Technology #3 active.
See Note HD-B for reset conditions, see Note HD-C, HD-K for freeze conditions.</t>
  </si>
  <si>
    <t>AT3_DT shall display the total vehicle distance traveled with Active Technology #3 active. AT3_DT shall increment while the vehicle is propulsion system active with Active Technology #3 active.
See Note HD-A for reset conditions, see Note HD-C, HD-K for freeze conditions.</t>
  </si>
  <si>
    <t>AT3_DT shall display the total vehicle distance traveled with Active Technology #3 active. AT3_DT shall increment while the vehicle is propulsion system active with Active Technology #3 active.
See Note HD-B for reset conditions, see Note HD-C, HD-K for freeze conditions.</t>
  </si>
  <si>
    <t>AT4_TIME shall display the total vehicle propulsion system active run time with Active Technology #4 active. AT4_TIME shall increment while the vehicle is propulsion system active with Active Technology #4 active.
See Note HD-A for reset conditions, see Note HD-C, HD-K for freeze conditions.</t>
  </si>
  <si>
    <t>AT4_TIME shall display the total vehicle propulsion system active run time with Active Technology #4 active. AT4_TIME shall increment while the vehicle is propulsion system active with Active Technology #4 active.
See Note HD-B for reset conditions, see Note HD-C, HD-K for freeze conditions.</t>
  </si>
  <si>
    <t>AT4_DT shall display the total vehicle distance traveled with Active Technology #4 active. AT4_DT shall increment while the vehicle is propulsion system active with Active Technology #4 active.
See Note HD-A for reset conditions, see Note HD-C, HD-K for freeze conditions.</t>
  </si>
  <si>
    <t>AT4_DT shall display the total vehicle distance traveled with Active Technology #4 active. AT4_DT shall increment while the vehicle is propulsion system active with Active Technology #4 active.
See Note HD-B for reset conditions, see Note HD-C, HD-K for freeze conditions.</t>
  </si>
  <si>
    <t>AT5_TIME shall display the total vehicle propulsion system active run time with Active Technology #5 active. AT5_TIME shall increment while the vehicle is propulsion system active with Active Technology #5 active.
See Note HD-A for reset conditions, see Note HD-C, HD-K for freeze conditions.</t>
  </si>
  <si>
    <t>AT5_TIME shall display the total vehicle propulsion system active run time with Active Technology #5 active. AT5_TIME shall increment while the vehicle is propulsion system active with Active Technology #5 active.
See Note HD-B for reset conditions, see Note HD-C, HD-K for freeze conditions.</t>
  </si>
  <si>
    <t>AT5_DT shall display the total vehicle distance traveled with Active Technology #5 active. AT5_DT shall increment while the vehicle is propulsion system active with Active Technology #5 active.
See Note HD-A for reset conditions, see Note HD-C, HD-K for freeze conditions.</t>
  </si>
  <si>
    <t>AT5_DT shall display the total vehicle distance traveled with Active Technology #5 active. AT5_DT shall increment while the vehicle is propulsion system active with Active Technology #5 active.
See Note HD-B for reset conditions, see Note HD-C, HD-K for freeze conditions.</t>
  </si>
  <si>
    <t>AT6_TIME shall display the total vehicle propulsion system active run time with Active Technology #6 active. AT6_TIME shall increment while the vehicle is propulsion system active with Active Technology #6 active.
See Note HD-A for reset conditions, see Note HD-C, HD-K for freeze conditions.</t>
  </si>
  <si>
    <t>AT6_TIME shall display the total vehicle propulsion system active run time with Active Technology #6 active. AT6_TIME shall increment while the vehicle is propulsion system active with Active Technology #6 active.
See Note HD-B for reset conditions, see Note HD-C, HD-K for freeze conditions.</t>
  </si>
  <si>
    <t>AT6_DT shall display the total vehicle distance traveled with Active Technology #6 active. AT6_DT shall increment while the vehicle is propulsion system active with Active Technology #6 active.
See Note HD-A for reset conditions, see Note HD-C, HD-K for freeze conditions.</t>
  </si>
  <si>
    <t>AT6_DT shall display the total vehicle distance traveled with Active Technology #6 active. AT6_DT shall increment while the vehicle is propulsion system active with Active Technology #6 active.
See Note HD-B for reset conditions, see Note HD-C, HD-K for freeze conditions.</t>
  </si>
  <si>
    <t>AT7_TIME shall display the total vehicle propulsion system active run time with Active Technology #7 active. AT7_TIME shall increment while the vehicle is propulsion system active with Active Technology #7 active.
See Note HD-A for reset conditions, see Note HD-C, HD-K for freeze conditions.</t>
  </si>
  <si>
    <t>AT7_TIME shall display the total vehicle propulsion system active run time with Active Technology #7 active. AT7_TIME shall increment while the vehicle is propulsion system active with Active Technology #7 active.
See Note HD-B for reset conditions, see Note HD-C, HD-K for freeze conditions.</t>
  </si>
  <si>
    <t>AT7_DT shall display the total vehicle distance traveled with Active Technology #7 active. AT7_DT shall increment while the vehicle is propulsion system active with Active Technology #7 active.
See Note HD-A for reset conditions, see Note HD-C, HD-K for freeze conditions.</t>
  </si>
  <si>
    <t>AT7_DT shall display the total vehicle distance traveled with Active Technology #7 active. AT7_DT shall increment while the vehicle is propulsion system active with Active Technology #7 active.
See Note HD-B for reset conditions, see Note HD-C, HD-K for freeze conditions.</t>
  </si>
  <si>
    <t>AT8_TIME shall display the total vehicle propulsion system active run time with Active Technology #8 active. AT8_TIME shall increment while the vehicle is propulsion system active with Active Technology #8 active.
See Note HD-A for reset conditions, see Note HD-C, HD-K for freeze conditions.</t>
  </si>
  <si>
    <t>AT8_TIME shall display the total vehicle propulsion system active run time with Active Technology #8 active. AT8_TIME shall increment while the vehicle is propulsion system active with Active Technology #8 active.
See Note HD-B for reset conditions, see Note HD-C, HD-K for freeze conditions.</t>
  </si>
  <si>
    <t>AT8_DT shall display the total vehicle distance traveled with Active Technology #8 active. AT8_DT shall increment while the vehicle is propulsion system active with Active Technology #8 active.
See Note HD-A for reset conditions, see Note HD-C, HD-K for freeze conditions.</t>
  </si>
  <si>
    <t>AT8_DT shall display the total vehicle distance traveled with Active Technology #8 active. AT8_DT shall increment while the vehicle is propulsion system active with Active Technology #8 active.
See Note HD-B for reset conditions, see Note HD-C, HD-K for freeze conditions.</t>
  </si>
  <si>
    <t>AT9_TIME shall display the total vehicle propulsion system active run time with Active Technology #9 active. AT9_TIME shall increment while the vehicle is propulsion system active with Active Technology #9 active.
See Note HD-A for reset conditions, see Note HD-C, HD-K for freeze conditions.</t>
  </si>
  <si>
    <t>AT9_TIME shall display the total vehicle propulsion system active run time with Active Technology #9 active. AT9_TIME shall increment while the vehicle is propulsion system active with Active Technology #9 active.
See Note HD-B for reset conditions, see Note HD-C, HD-K for freeze conditions.</t>
  </si>
  <si>
    <t>AT9_DT shall display the total vehicle distance traveled with Active Technology #9 active. AT9_DT shall increment while the vehicle is propulsion system active with Active Technology #9 active.
See Note HD-A for reset conditions, see Note HD-C, HD-K for freeze conditions.</t>
  </si>
  <si>
    <t>AT9_DT shall display the total vehicle distance traveled with Active Technology #9 active. AT9_DT shall increment while the vehicle is propulsion system active with Active Technology #9 active.
See Note HD-B for reset conditions, see Note HD-C, HD-K for freeze conditions.</t>
  </si>
  <si>
    <t>AT10_TIME shall display the total vehicle propulsion system active run time with Active Technology #10 active. AT10_TIME shall increment while the vehicle is propulsion system active with Active Technology #10 active.
See Note HD-A for reset conditions, see Note HD-C, HD-K for freeze conditions.</t>
  </si>
  <si>
    <t>AT10_TIME shall display the total vehicle propulsion system active run time with Active Technology #10 active. AT10_TIME shall increment while the vehicle is propulsion system active with Active Technology #10 active.
See Note HD-B for reset conditions, see Note HD-C, HD-K for freeze conditions.</t>
  </si>
  <si>
    <t>AT10_DT shall display the total vehicle distance traveled with Active Technology #10 active. AT10_DT shall increment while the vehicle is propulsion system active with Active Technology #10 active.
See Note HD-A for reset conditions, see Note HD-C, HD-K for freeze conditions.</t>
  </si>
  <si>
    <t>AT10_DT shall display the total vehicle distance traveled with Active Technology #10 active. AT10_DT shall increment while the vehicle is propulsion system active with Active Technology #10 active.
See Note HD-B for reset conditions, see Note HD-C, HD-K for freeze conditions.</t>
  </si>
  <si>
    <t>AT11_TIME shall display the total vehicle propulsion system active run time with Active Technology #11 active. AT11_TIME shall increment while the vehicle is propulsion system active with Active Technology #11 active.
See Note HD-A for reset conditions, see Note HD-C, HD-K for freeze conditions.</t>
  </si>
  <si>
    <t>AT11_TIME shall display the total vehicle propulsion system active run time with Active Technology #11 active. AT11_TIME shall increment while the vehicle is propulsion system active with Active Technology #11 active.
See Note HD-B for reset conditions, see Note HD-C, HD-K for freeze conditions.</t>
  </si>
  <si>
    <t>AT11_DT shall display the total vehicle distance traveled with Active Technology #11 active. AT11_DT shall increment while the vehicle is propulsion system active with Active Technology #11 active.
See Note HD-A for reset conditions, see Note HD-C, HD-K for freeze conditions.</t>
  </si>
  <si>
    <t>AT11_DT shall display the total vehicle distance traveled with Active Technology #11 active. AT11_DT shall increment while the vehicle is propulsion system active with Active Technology #11 active.
See Note HD-B for reset conditions, see Note HD-C, HD-K for freeze conditions.</t>
  </si>
  <si>
    <t>AT12_TIME shall display the total vehicle propulsion system active run time with Active Technology #12 active. AT12_TIME shall increment while the vehicle is propulsion system active with Active Technology #12 active.
See Note HD-A for reset conditions, see Note HD-C, HD-K for freeze conditions.</t>
  </si>
  <si>
    <t>AT12_TIME shall display the total vehicle propulsion system active run time with Active Technology #12 active. AT12_TIME shall increment while the vehicle is propulsion system active with Active Technology #12 active.
See Note HD-B for reset conditions, see Note HD-C, HD-K for freeze conditions.</t>
  </si>
  <si>
    <t>AT12_DT shall display the total vehicle distance traveled with Active Technology #12 active. AT12_DT shall increment while the vehicle is propulsion system active with Active Technology #12 active.
See Note HD-A for reset conditions, see Note HD-C, HD-K for freeze conditions.</t>
  </si>
  <si>
    <t>AT12_DT shall display the total vehicle distance traveled with Active Technology #12 active. AT12_DT shall increment while the vehicle is propulsion system active with Active Technology #12 active.
See Note HD-B for reset conditions, see Note HD-C, HD-K for freeze conditions.</t>
  </si>
  <si>
    <t>AT13_TIME shall display the total vehicle propulsion system active run time with Active Technology #13 active. AT13_TIME shall increment while the vehicle is propulsion system active with Active Technology #13 active.
See Note HD-A for reset conditions, see Note HD-C, HD-K for freeze conditions.</t>
  </si>
  <si>
    <t>AT13_TIME shall display the total vehicle propulsion system active run time with Active Technology #13 active. AT13_TIME shall increment while the vehicle is propulsion system active with Active Technology #13 active.
See Note HD-B for reset conditions, see Note HD-C, HD-K for freeze conditions.</t>
  </si>
  <si>
    <t>AT13_DT shall display the total vehicle distance traveled with Active Technology #13 active. AT13_DT shall increment while the vehicle is propulsion system active with Active Technology #13 active.
See Note HD-A for reset conditions, see Note HD-C, HD-K for freeze conditions.</t>
  </si>
  <si>
    <t>AT13_DT shall display the total vehicle distance traveled with Active Technology #13 active. AT13_DT shall increment while the vehicle is propulsion system active with Active Technology #13 active.
See Note HD-B for reset conditions, see Note HD-C, HD-K for freeze conditions.</t>
  </si>
  <si>
    <t>AT14_TIME shall display the total vehicle propulsion system active run time with Active Technology #14 active. AT14_TIME shall increment while the vehicle is propulsion system active with Active Technology #14 active.
See Note HD-A for reset conditions, see Note HD-C, HD-K for freeze conditions.</t>
  </si>
  <si>
    <t>AT14_TIME shall display the total vehicle propulsion system active run time with Active Technology #14 active. AT14_TIME shall increment while the vehicle is propulsion system active with Active Technology #14 active.
See Note HD-B for reset conditions, see Note HD-C, HD-K for freeze conditions.</t>
  </si>
  <si>
    <t>AT14_DT shall display the total vehicle distance traveled with Active Technology #14 active. AT14_DT shall increment while the vehicle is propulsion system active with Active Technology #14 active.
See Note HD-A for reset conditions, see Note HD-C, HD-K for freeze conditions.</t>
  </si>
  <si>
    <t>AT14_DT shall display the total vehicle distance traveled with Active Technology #14 active. AT14_DT shall increment while the vehicle is propulsion system active with Active Technology #14 active.
See Note HD-B for reset conditions, see Note HD-C, HD-K for freeze conditions.</t>
  </si>
  <si>
    <t>AT15_TIME shall display the total vehicle propulsion system active run time with Active Technology #15 active. AT15_TIME shall increment while the vehicle is propulsion system active with Active Technology #15 active.
See Note HD-A for reset conditions, see Note HD-C, HD-K for freeze conditions.</t>
  </si>
  <si>
    <t>AT15_TIME shall display the total vehicle propulsion system active run time with Active Technology #15 active. AT15_TIME shall increment while the vehicle is propulsion system active with Active Technology #15 active.
See Note HD-B for reset conditions, see Note HD-C, HD-K for freeze conditions.</t>
  </si>
  <si>
    <t>AT15_DT shall display the total vehicle distance traveled with Active Technology #15 active. AT15_DT shall increment while the vehicle is propulsion system active with Active Technology #15 active.
See Note HD-A for reset conditions, see Note HD-C, HD-K for freeze conditions.</t>
  </si>
  <si>
    <t>AT15_DT shall display the total vehicle distance traveled with Active Technology #15 active. AT15_DT shall increment while the vehicle is propulsion system active with Active Technology #15 active.
See Note HD-B for reset conditions, see Note HD-C, HD-K for freeze conditions.</t>
  </si>
  <si>
    <t>AT16_TIME shall display the total vehicle propulsion system active run time with Active Technology #16 active. AT16_TIME shall increment while the vehicle is propulsion system active with Active Technology #16 active.
See Note HD-A for reset conditions, see Note HD-C, HD-K for freeze conditions.</t>
  </si>
  <si>
    <t>AT16_TIME shall display the total vehicle propulsion system active run time with Active Technology #16 active. AT16_TIME shall increment while the vehicle is propulsion system active with Active Technology #16 active.
See Note HD-B for reset conditions, see Note HD-C, HD-K for freeze conditions.</t>
  </si>
  <si>
    <t>AT16_DT shall display the total vehicle distance traveled with Active Technology #16 active. AT16_DT shall increment while the vehicle is propulsion system active with Active Technology #16 active.
See Note HD-A for reset conditions, see Note HD-C, HD-K for freeze conditions.</t>
  </si>
  <si>
    <t>AT16_DT shall display the total vehicle distance traveled with Active Technology #16 active. AT16_DT shall increment while the vehicle is propulsion system active with Active Technology #16 active.
See Note HD-B for reset conditions, see Note HD-C, HD-K for freeze conditions.</t>
  </si>
  <si>
    <t>4 bytes per Bin
0.0005 grams per bit
Min value: 0 kg
Max value: 2147.4836475 kg</t>
  </si>
  <si>
    <t>Engine Run Time (Active) shall accumulate the total engine run time. The timer shall increment while the engine is running at an engine speed greater than or equal to 150 rpm below the normal, warmed-up idle speed (as determined in the drive position for vehicles equipped with an automatic transmission).
For hybrid vehicles or for vehicles that employ engine shutoff strategies (e.g. engine shutoff at idle), the timer shall increment when the propulsion system is active and the engine is running,
See Note HD-A for reset conditions, see Note HD-C, HD-K for freeze conditions.</t>
  </si>
  <si>
    <t>Total Idle Engine Run Time (Active) shall accumulate the total time the vehicle has been operated at idle with the engine running. The timer shall increment while the propulsion system is active, the engine is being fueled, the accelerator pedal is released by the driver, engine speed is greater than or equal to 150 rpm below the normal, warmed-up idle speed (as determined in the drive position for vehicles equipped with an automatic transmission), PTO not active, and vehicle speed is less than or equal to 1.6 kph.
See Note HD-A for reset conditions, see Note HD-C, HD-K for freeze conditions.</t>
  </si>
  <si>
    <t xml:space="preserve">Engine Idle Fuel Consumption (Active) shall accumulate the calculated amount of fuel injected into the engine only during idle conditions: while the propulsion system is active, the engine is being fueled, the accelerator pedal is released by the driver, engine speed is greater than or equal to 150 rpm below the normal, warmed-up idle speed (as determined in the drive position for vehicles equipped with an automatic transmission), PTO not active, and vehicle speed is less than or equal to 1.6 kph.
The data shall be updated at a minimum rate of once per second.
See Note HD-A for reset conditions, see Note HD-C, HD-K for freeze conditions.
Note: Data is valid only for liquid fuels, e.g. gasoline, E85, diesel. It is not valid for alternative fuels like LPG or CNG even though the calculation may be active. </t>
  </si>
  <si>
    <t>Engine Run Time (Stored) shall accumulate the total engine run time. The timer shall increment while the engine is running at an engine speed greater than or equal to 150 rpm below the normal, warmed-up idle speed (as determined in the drive position for vehicles equipped with an automatic transmission). 
For hybrid vehicles or for vehicles that employ engine shutoff strategies (e.g. engine shutoff at idle), the timer shall increment when the propulsion system is active and the engine is running,
See Note HD-B for reset conditions, see Note HD-C, HD-K for freeze conditions.</t>
  </si>
  <si>
    <t>Total Idle Engine Run Time (Stored) shall accumulate the total time the vehicle has been operated at idle with the engine running. The timer shall increment while the propulsion system is active, the engine is being fueled, the accelerator pedal is released by the driver, engine speed is greater than or equal to 150 rpm below the normal, warmed-up idle speed (as determined in the drive position for vehicles equipped with an automatic transmission), PTO not active, and vehicle speed is less than or equal to 1.6 kph.
See Note HD-B for reset conditions, see Note HD-C, HD-K for freeze conditions.</t>
  </si>
  <si>
    <t xml:space="preserve">Engine Fuel Consumption (Stored) shall accumulate the calculated amount of fuel injected into the engine only during idle conditions: while the propulsion system is active, the engine is being fueled, the accelerator pedal is released by the driver, engine speed is greater than or equal to 150 rpm below the normal, warmed-up idle speed (as determined in the drive position for vehicles equipped with an automatic transmission), PTO not active, and vehicle speed is less than or equal to 1.6 kph.
The data shall be updated at a minimum rate of once per second.
See Note HD-B for reset conditions, see Note HD-C, HD-K for freeze conditions.
Note: Data is valid only for liquid fuels, e.g. gasoline, E85, diesel. It is not valid for alternative fuels like LPG or CNG even though the calculation may be active. </t>
  </si>
  <si>
    <t>Total Engine Run Time (Lifetime) shall accumulate the total engine run time for the life of the vehicle. The timer shall increment while the engine is running at an engine speed greater than or equal to 150 rpm below the normal, warmed-up idle speed (as determined in the drive position for vehicles equipped with an automatic transmission). 
For hybrid vehicles or for vehicles that employ engine shutoff strategies (e.g. engine shutoff at idle), the timer shall increment when the propulsion system is active and the engine is running,
See Note HD-B for reset conditions, see Note HD-C, HD-K for freeze conditions.</t>
  </si>
  <si>
    <t>Idle Engine Run Time (Lifetime) shall accumulate the total time the vehicle has been operated at idle with the engine running. The timer shall increment while the propulsion system is active, the engine is being fueled, the accelerator pedal is released by the driver, engine speed is greater than or equal to 150 rpm below the normal, warmed-up idle speed (as determined in the drive position for vehicles equipped with an automatic transmission), PTO not active, and vehicle speed is less than or equal to 1.6 kph.
See Note HD-B for reset conditions, see Note HD-C, HD-K for freeze conditions.</t>
  </si>
  <si>
    <t xml:space="preserve">Engine Fuel Consumption (Lifetime) shall accumulate the calculated amount of fuel injected into the engine only during idle conditions: while the propulsion system is active, the engine is being fueled, the accelerator pedal is released by the driver, engine speed is greater than or equal to 150 rpm below the normal, warmed-up idle speed (as determined in the drive position for vehicles equipped with an automatic transmission), PTO not active, and vehicle speed is less than or equal to 1.6 kph.
The data shall be updated at a minimum rate of once per second.
See Note HD-B for reset conditions, see Note HD-C, HD-K for freeze conditions.
Note: Data is valid only for liquid fuels, e.g. gasoline, E85, diesel. It is not valid for alternative fuels like LPG or CNG even though the calculation may be active. </t>
  </si>
  <si>
    <t>Engine Run Time (Active) shall accumulate the total engine run time while all NOx sensors are active. The timer shall increment while the engine is running at an engine speed greater than or equal to 150 rpm below the normal, warmed-up idle speed (as determined in the drive position for vehicles equipped with an automatic transmission).
For hybrid vehicles or for vehicles that employ engine shutoff strategies (e.g. engine shutoff at idle), the timer shall increment when the propulsion system is active and the engine is running,
See Note HD-A for reset conditions, see Note HD-C,HD-K for freeze conditions
See Annex H for NOx Binning Structure for layout</t>
  </si>
  <si>
    <t>Engine Run Time (Stored) shall accumulate the total engine run time while all NOx sensors are active. The timer shall increment while the engine is running at an engine speed greater than or equal to 150 rpm below the normal, warmed-up idle speed (as determined in the drive position for vehicles equipped with an automatic transmission).
For hybrid vehicles or for vehicles that employ engine shutoff strategies (e.g. engine shutoff at idle), the timer shall increment when the propulsion system is active and the engine is running,
See Note HD-B for reset conditions, see Note HD-C,HD-K for freeze conditions
See Annex H for NOx Binning Structure for layout</t>
  </si>
  <si>
    <t>Valid NOx: Engine Run Time (Lifetime) shall accumulate the total engine run time while all NOx sensors are active. The timer shall increment while the engine is running at an engine speed greater than or equal to 150 rpm below the normal, warmed-up idle speed (as determined in the drive position for vehicles equipped with an automatic transmission).
For hybrid vehicles or for vehicles that employ engine shutoff strategies (e.g. engine shutoff at idle), the timer shall increment when the propulsion system is active and the engine is running,
See Note HD-B for reset conditions, see Note HD-C,HD-K for freeze conditions
See Annex H for NOx Binning Structure for layout</t>
  </si>
  <si>
    <t>EGR Mass Flow</t>
  </si>
  <si>
    <t>EGR Mass Flow Rate B</t>
  </si>
  <si>
    <t>EGR Mass Flow Rate A</t>
  </si>
  <si>
    <t>EGR_M_FL_A: xxxx.xx kg/hr</t>
  </si>
  <si>
    <t>EGR_M_FL_B: xxxx.xx kg/hr</t>
  </si>
  <si>
    <t>EGR Mass Flow Rate A support data</t>
  </si>
  <si>
    <t>EGR Mass Flow Rate B support data</t>
  </si>
  <si>
    <t>0 km/h &lt; Speed ≤ 16 km/h</t>
  </si>
  <si>
    <t>16 km/h &lt; Speed ≤ 40 km/h</t>
  </si>
  <si>
    <t>40 km/h &lt; Speed ≤ 64 km/h</t>
  </si>
  <si>
    <t>64 km/h &lt; Speed</t>
  </si>
  <si>
    <t>Vehicle Speed (km/h)</t>
  </si>
  <si>
    <t>- 256 °C</t>
  </si>
  <si>
    <t>+ 254 °C</t>
  </si>
  <si>
    <t>2 °C with - 256 °C offset</t>
  </si>
  <si>
    <t>0xF4B0</t>
  </si>
  <si>
    <t>$E1-$FE</t>
  </si>
  <si>
    <t>Misfire counts for last/current driving cycles (calculated, rounded to an integer value)
This TEST ID shall be reported with OBD Monitor IDs $A2 – $B1 (refer to Appendix D and/or SAE J1979-DA) and the Scaling ID $24 (refer to Appendix E and/or SAE J1979-DA).</t>
  </si>
  <si>
    <t>$80-$FE</t>
  </si>
  <si>
    <t>For ISO 15765-4 protocol, DATA_A - DATA_E shall not be included in the request and response message. If the conditions are not proper to run the test, the vehicle shall respond with a negative response message with a response code $22 – conditionsNotCorrect.
This service requests the vehicle to initiate a PF regeneration. The vehicle manufacturer is responsible to determine the criteria to enable, start and stop the test, such as engine running, vehicle speed, or engine rpm.</t>
  </si>
  <si>
    <t>$04 – $FF</t>
  </si>
  <si>
    <t>0xE004 – 0xE0FF</t>
  </si>
  <si>
    <t>Euro VI (HD)</t>
  </si>
  <si>
    <t>The Fueled Engine Operation Counter shall track and report an ignition cycle counter that shall be incremented within ten seconds if and only if the vehicle has met the fueled engine operation definition for at least two seconds plus or minus one second. “Fueled engine operation” is the state where any fuel is introduced into the engine for the purpose of combustion. This counter is required for plug-in hybrid electric vehicles; it is optional for all other vehicles.  Note: This value may differ from ITID 0x16 information due to range differences and/or freeze conditions.</t>
  </si>
  <si>
    <t>Fueled Engine Operation Counter (Lifetime) shall display the number of ignition cycles a vehicle has experienced with fueled engine operation. The ignition cycle counter shall be incremented if the vehicle has met the fueled engine operation definition for at least 2 sec. +/- 1 sec. Fueled engine operation is the state where any fuel is introduced into the engine for the purpose of combustion. 
The counter shall be supported by every ECU that stores any vehicle tracking data (ITIDs 0x16 - 0x29). 
ECUs that receive ignition and fueled engine cycle data from another ECU shall individually count ignition and fueled engine cycle events rather than receive and store the accumulated counts. A mismatch of this data between ECUs can be used to identify an ECU that was swapped from another vehicle without being reset.  This may also differ from the data in ITID 0x12 due to range differences and/or freeze conditions.
See Note B for reset conditions, see Note C for freeze conditions.</t>
  </si>
  <si>
    <t>Total Idle Engine Run Time (Recent) shall accumulate the total time the vehicle has been operated at idle with the engine running. The timer shall increment while the propulsion system is active, the engine is being fueled, the accelerator pedal is released by the driver, engine speed is greater than or equal to 150 rpm below the normal, warmed-up idle speed (as determined in the drive position for vehicles equipped with an automatic transmission), PTO not active, and vehicle speed is less than or equal to 1.6 kph. It shall freeze if the engine stalls or the engine is no longer at idle.
See Note A for reset conditions, see Note C for freeze conditions.</t>
  </si>
  <si>
    <t>Total Idle Engine Run Time (Lifetime) shall accumulate the total time the vehicle has been operated at idle with the engine running. The timer shall increment while the propulsion system is active, the engine is being fueled, the accelerator pedal is released by the driver, engine speed is greater than or equal to 150 rpm below the normal, warmed-up idle speed (as determined in the drive position for vehicles equipped with an automatic transmission), PTO not active, and vehicle speed is less than or equal to 1.6 kph. It shall freeze if the engine stalls or the engine is no longer at idle.
See Note B for reset conditions, see Note C for freeze conditions.</t>
  </si>
  <si>
    <t>Total Idle Propulsion System Active Time (Recent) shall accumulate the total propulsion system active time while at idle. The timer shall increment when the PSA conditions are met, the accelerator pedal is released by the driver and vehicle speed is less than or equal to 1.6 kph (regardless if the engine is running or not).
See Note A for reset conditions, see Note C for freeze conditions.</t>
  </si>
  <si>
    <t>Total Idle Propulsion System Active Time (Lifetime) shall accumulate the total propulsion system active time while at idle. The timer shall increment when the PSA conditions are met and the accelerator pedal released by driver, and vehicle speed is less than or equal to 1.6 kph (regardless if the engine is running or not).
See Note B for reset conditions, see Note C for freeze conditions.</t>
  </si>
  <si>
    <t>Total City Propulsion System Active Time (Recent) shall accumulate the total propulsion system active time while at slow to moderate vehicle speeds. The timer shall increment when the PSA conditions are met and the vehicle speed is greater than 1.6 kph and less than or equal to 60 kph.
See Note A for reset conditions, see Note C for freeze conditions.</t>
  </si>
  <si>
    <t>Total City Propulsion System Active Time (Lifetime) shall accumulate the total propulsion system active time while at slow to moderate speeds. The timer shall increment when the PSA conditions are met and the vehicle speed is greater than 1.6 kph and less than or equal to 60 kph.
See Note B for reset conditions, see Note C for freeze conditions.</t>
  </si>
  <si>
    <t>ISS_TIME shall display the total vehicle idle propulsion system active run time with Idle Stop-Start (ISS) active. ISS_TIME shall increment while the vehicle is idle propulsion system active with: ISS actively commanding an engine stop event and the engine is not being fueled (e.g., vehicle is stopped and engine is off due to the idle stop-start system).  
Note A for reset conditions, see Note C for freeze conditions.</t>
  </si>
  <si>
    <t>Code Clear upon VIN or ESN Reprogramming</t>
  </si>
  <si>
    <t>reserved (bit shall be reported as '0')</t>
  </si>
  <si>
    <t>O2 Sensor Concentration Bank 2 Sensor 4</t>
  </si>
  <si>
    <t>LAMBDA (preferred) or EQ_RAT associated with O2S11 (uses PID $13) or
LAMBDA (preferred) or EQ_RAT associated with O2S11 (uses PID $1D),
$FFFF if the sensor is not used in the calculation</t>
  </si>
  <si>
    <t>LAMBDA (preferred) or EQ_RAT associated with O2S12 (uses PID $13) or
LAMBDA (preferred) or EQ_RAT associated with O2S12 (uses PID $1D),
$FFFF if the sensor is not used in the calculation</t>
  </si>
  <si>
    <t>LAMBDA (preferred) or EQ_RAT associated with O2S13 (uses PID $13) or
LAMBDA (preferred) or EQ_RAT associated with O2S21 (uses PID $1D),
$FFFF if the sensor is not used in the calculation</t>
  </si>
  <si>
    <t>LAMBDA (preferred) or EQ_RAT associated with O2S14 (uses PID $13) or
LAMBDA (preferred) or EQ_RAT associated with O2S22 (uses PID $1D),
$FFFF if the sensor is not used in the calculation</t>
  </si>
  <si>
    <t>LAMBDA (preferred) or EQ_RAT associated with O2S21 (uses PID $13) or
LAMBDA (preferred) or EQ_RAT associated with O2S31 (uses PID $1D),
$FFFF if the sensor is not used in the calculation</t>
  </si>
  <si>
    <t>LAMBDA (preferred) or EQ_RAT associated with O2S22 (uses PID $13) or
LAMBDA (preferred) or EQ_RAT associated with O2S32 (uses PID $1D),
$FFFF if the sensor is not used in the calculation</t>
  </si>
  <si>
    <t>LAMBDA (preferred) or EQ_RAT associated with O2S23 (uses PID $13) or
LAMBDA (preferred) or EQ_RAT associated with O2S41 (uses PID $1D),
$FFFF if the sensor is not used in the calculation</t>
  </si>
  <si>
    <t>LAMBDA (preferred) or EQ_RAT associated with O2S24 (uses PID $13) or
LAMBDA (preferred) or EQ_RAT associated with O2S42 (uses PID $1D),
$FFFF if the sensor is not used in the calculation</t>
  </si>
  <si>
    <t>Commanded evaporative purge control valve displayed as a percent. EVAP_PCT shall be normalized to the maximum EVAP purge commanded output control parameter.
 1) If an on/off solenoid is used, EVAP_PCT shall display 0% when purge is commanded off, 100% when purge is commanded on.
 2) If a vacuum solenoid is duty cycled, the EVAP purge valve duty cycle from 0 to 100% shall be displayed.
 3) If a linear or stepper motor valve is used, the fully closed position shall be displayed as 0%, the fully open position shall be displayed as 100%. Intermediate positions shall be displayed as a percent of the full-open position. For example, a stepper-motor EVAP purge valve that moves from 0 to 128 counts shall display 0% at 0 counts, 100% at 128 counts and 50% at 64 counts.
 4) Any other actuation method shall be normalized to display 0% when no purge is commanded and 100% at the maximum commanded purge position/flow.
If more than one purge valve is utilized, PID $2E shall display the value for Bank 1.</t>
  </si>
  <si>
    <t xml:space="preserve"> The bit in this PID shall report two pieces of information for each monitor:
 1) Monitor enable status for the current driving cycle. This bit shall indicate when a monitor is disabled in a manner such that there is no easy way for the driver to operate the vehicle to allow the monitor to run. Typical examples are:
 - Engine-off soak not long enough (e.g., cold start temperature conditions not satisfied),
 - Monitor maximum time limit or number of attempts/aborts exceeded,
 - Ambient air temperature too low or too high,
 - BARO too low (high altitude).
 - monitor disabled due to sensor failure.
The monitor shall not indicate "disabled" for operator-controlled conditions such as rpm, load, and throttle position. The monitor shall not indicate "disabled" from key on because minimum time limit has not been exceeded or engine warm-up conditions have not been met, since these conditions will eventually be met as the vehicle continues to be driven.
NOTE If the operator drives the vehicle to a different altitude or ambient air temperature conditions, monitor status may change from enabled to disabled. The monitor status for this PID shall not change from disable to enable even if the conditions change back and the monitor is actually enabled. This could result in a monitor status showing "disabled" but eventually showing "complete".
2) Monitor completion status for the current driving/monitoring cycle. Monitor completion criteria is the same as for PID $01 except that the status shall be reset to "not complete" upon starting a new monitoring cycle and indicate complete without regard to MIL status. Note that some monitoring cycles can include various engine-operating conditions; other monitoring cycles begin after the ignition key is turned off. Some status bits on a given vehicle can utilize engine-running monitoring cycles while others can utilize engine-off monitoring cycles. Resetting the bits to "not complete" upon starting the engine will accommodate most engine-running and engine-off monitoring cycles, however, manufacturers are free to define their own monitoring cycles.
NOTE   PID $41 bits shall be utilized for all non-continuous monitors which are supported. If a non-continuous monitor is not supported or always shows "complete", the corresponding PID $41 bits shall indicate disabled and complete. PID $41 bits may be utilized at the vehicle manufacturer's discretion for all continuous monitors which are supported with the exception of data byte B bit 2 which shall always show CCM (Comprehensive Component Monitoring) as enabled for spark ignition and compression ignition vehicles. 
</t>
  </si>
  <si>
    <t>Spark ignition fuel control systems that utilize conventional (not wide range) oxygen sensor shall display the commanded open loop F/A equivalence ratio (also known as lambda) while the fuel control system is in open loop. LAMBDA/EQ_RAT shall indicate 1.000 while in closed-loop fuel. Fuel systems that utilize wide-range/linear oxygen sensors shall display the commanded F/A equivalence ratio (lambda) in both open-loop and closed-loop operation.
NOTE: A/F Equivalence Ratio (AFR)  = (Stoichiometric A/F Ratio) / (Actual A/F Ratio); &gt; 1 is rich, &lt; 1 is lean
           Lambda (λ) = (Actual A/F Ratio) / (Stoichiometric A/F Ratio); &gt; 1 is lean, &lt; 1 is rich
           Lambda is the inverse of A/F equivalence ratio
           F/A Equivalence Ratio (FAR)  = (Stoichiometric F/A Ratio) / (Actual F/A Ratio); &gt; 1 is lean, &lt; 1 is rich
           Lambda is same as F/A equivalence ratio
To obtain the actual A/F ratio being commanded, multiply the stoichiometric A/F ratio of the fuel by the  F/A equivalence ratio (lambda). For example, for gasoline, stoichiometric is a ratio of 14.64:1. If the fuel control system was commanding a 0.95 LAMBDA/EQ_RAT, the commanded A/F ratio to the engine would be 14.64 * 0.95 = 13.9 A/F.
If PID $4F is not supported for this ECU, or if PID $4F is supported and includes $00 for Equivalence Ratio, the external test equipment shall use the scaling value included in this table. If PID $4F is supported for this ECU, the external test equipment shall calculate scaling for this PID as explained in the PID $4F definition.
If each bank of the engine can be controlled independently. PID $44 shall display the value for Bank 1.</t>
  </si>
  <si>
    <t>Dual Fuel – Diesel and LNG</t>
  </si>
  <si>
    <t>DSL_LNG</t>
  </si>
  <si>
    <t>Dual fuel vehicle using diesel and LNG</t>
  </si>
  <si>
    <t>PF_REGEN_PCT shall indicate the normalized PF loading, time, distance, drive cycles or other criteria before the next PF regen where 0% means the PF is clean (a complete regen just occurred) and 100% means the PF is ready to be regenerated. When there are multiple criteria to trigger a regen, the one that is closest to triggering the regen shall be displayed.
Note: A commanded PF regen (Service $08, TID $02) shall be reflected in this data.</t>
  </si>
  <si>
    <t>PF_REGEN_AVGT shall indicate the EWMA filtered time between successful, active triggered PF regens. The weighting factor shall be chosen to  produce a representative value after 6 regen cycles (~0.5)
Note: A commanded PF regen (Service $08, TID $02) shall be reflected in this data.</t>
  </si>
  <si>
    <t>PF_REGEN_AVGD: xxxxx km, xxxxx mi</t>
  </si>
  <si>
    <t>PF_REGEN_AVGD shall indicate the EWMA filtered distance between successful, active triggered PF regens. The weighting factor shall be chosen to  produce a representative value after 6 regen cycles (~0.5)
Note: A commanded PF regen (Service $08, TID $02) shall be reflected in this data.</t>
  </si>
  <si>
    <t>Note: Active regeneration means that the ECU has entered a special mode to increase the temperature in the exhaust system to burn the soot in the PF. The ECU can make the decision either by algorithm, operator interaction or tool request.</t>
  </si>
  <si>
    <t>M - all, so equipped, 2019 MY+ (g)(4.2.2)(D)</t>
  </si>
  <si>
    <t>Hybrid/EV Vehicle Charging State supported</t>
  </si>
  <si>
    <t>1 = Hybrid/EV Vehicle Charging State supported</t>
  </si>
  <si>
    <t>Hybrid/EV Vehicle Charging State support data</t>
  </si>
  <si>
    <t>Enhanced Hybrid/EV Vehicle Charging State supported</t>
  </si>
  <si>
    <t>1 = Enhanced Hybrid/EV Vehicle Charging State supported</t>
  </si>
  <si>
    <t>Enhanced Hybrid/EV Vehicle Charging State support data</t>
  </si>
  <si>
    <t>Hybrid/EV Vehicle Charging State</t>
  </si>
  <si>
    <t>Enhanced Hybrid/EV Vehicle Charging State</t>
  </si>
  <si>
    <t>($8000) 
-3276.8 A</t>
  </si>
  <si>
    <t>($7FFF)
+3276.7 A</t>
  </si>
  <si>
    <t>0000 – Urea Concentration Too High
0001 – Urea Concentration Too Low
0010 – Fluid is Diesel/Other
0011 – DEF is proper mixture
1101 – No Concentration Sensor fault, no results available/Not able to determine diesel exhaust fluid property (fluid type unknown)
1110 - Concentration Sensor fault, no results available/Error with diesel exhaust fluid property detection
0100 through 1100, 1111 - Reserved</t>
  </si>
  <si>
    <t>M - all, 2019 MY+ (g)(4.2.2)(A)(ii)</t>
  </si>
  <si>
    <t>EHX_RATE shall indicate the measured/calculated exhaust gas mass flow upstream of the aftertreatment system in kilograms per hour.
EHX_RATE shall be calculated as the average exhaust flow rate over the last 1000 milliseconds prior to the time when EXH_RATE is updated, multiplied by 3600 in order to convert the units from seconds to hours.
EXH_RATE shall be updated at least once per second.
NOTE: EXH_RATE shall indicate zero kg/h when the engine is not running.</t>
  </si>
  <si>
    <t>M - all, so equipped, 2019 MY+ (g)(4.2.2)(B)(iii)</t>
  </si>
  <si>
    <t>M - diesel, 2019 MY+ (g)(4.2.3)(H)</t>
  </si>
  <si>
    <t>CYL_RATE shall indicate the calculated amount of fuel injected into the cylinder for combustion during the most recent intake stroke of the engine. It shall not include fuel used for post injections.
NOTE: CYL_RATE shall indicate zero mg/stoke when the engine is not running.</t>
  </si>
  <si>
    <t>0000- neutral
0001 – Gear 1/Reverse
0010 – Gear 2
0011 – Gear 3
0100 – Gear 4
0101 – Gear 5
0110 – Gear 6
0111 – Gear 7
1000 – Gear 8
1001 – Gear 9
1010 – Gear 10
1011 – Gear 11
1100 – Gear 12
1101 – Gear 13
1110 – Gear 14
1111 – Gear 15</t>
  </si>
  <si>
    <t>GEAR_ACT: 0 through 15</t>
  </si>
  <si>
    <t>1 = NOx Sensor Corrected Concentration Bank 1 Sensor 3 supported</t>
  </si>
  <si>
    <t>NOx Sensor Corrected Concentration Bank 1 Sensor 4 supported</t>
  </si>
  <si>
    <t>1 = NOx Sensor Corrected Concentration Bank 1 Sensor 4 supported</t>
  </si>
  <si>
    <t>NOx Sensor Corrected Concentration Bank 1 Sensor 4 support status</t>
  </si>
  <si>
    <t>NOx Sensor Corrected Concentration Bank 2 Sensor 3 supported</t>
  </si>
  <si>
    <t>1 = NOx Sensor Corrected Concentration Bank 2 Sensor 3 supported</t>
  </si>
  <si>
    <t>NOx Sensor Corrected Concentration Bank 2 Sensor 3 support status</t>
  </si>
  <si>
    <t>NOx Sensor Corrected Concentration Bank 2 Sensor 4 supported</t>
  </si>
  <si>
    <t>1 = NOx Sensor Corrected Concentration Bank 2 Sensor 4 supported</t>
  </si>
  <si>
    <t>NOx Sensor Corrected Concentration Bank 2 Sensor 4 support status</t>
  </si>
  <si>
    <t>1 = NOx Sensor Corrected Bank 1 Sensor 3 - No Sensor Corrected fault, no results available</t>
  </si>
  <si>
    <t>NOx Sensor Corrected Concentration Bank 2 Sensor 3 data availability</t>
  </si>
  <si>
    <t>1 = NOx Sensor Corrected Bank 2 Sensor 3 - No Sensor Corrected fault, no results available</t>
  </si>
  <si>
    <t>NOx Sensor Corrected Concentration Bank 2 Sensor 4 data availability</t>
  </si>
  <si>
    <t>NOx Sensor Corrected Concentration Bank 1 Sensor 3</t>
  </si>
  <si>
    <t>NOx Sensor Corrected Concentration Bank 1 Sensor 4</t>
  </si>
  <si>
    <t>NOx Sensor Corrected Concentration Bank 2 Sensor 3</t>
  </si>
  <si>
    <t>$20</t>
  </si>
  <si>
    <t>Heavy Fuel Oil</t>
  </si>
  <si>
    <t>HFO</t>
  </si>
  <si>
    <t>China 6 reference</t>
  </si>
  <si>
    <t>0 = GPF not supported (NO)
1 = GPF monitor supported</t>
  </si>
  <si>
    <t>GPF_SUP: NO or YES</t>
  </si>
  <si>
    <t>Indicates support of gasoline particulate filter monitoring on spark ignition vehicles.</t>
  </si>
  <si>
    <t xml:space="preserve">Gasoline Particulate Filter Monitor Supported
(spark ignition supported) </t>
  </si>
  <si>
    <t xml:space="preserve">Gasoline particulate filter monitoring ready
(spark ignition supported) </t>
  </si>
  <si>
    <t>GPF_RDY: YES, NO or N/A</t>
  </si>
  <si>
    <t xml:space="preserve">Reserved (bit shall always be reported as '0')
(compression ignition) </t>
  </si>
  <si>
    <t xml:space="preserve">Gasoline particulate filter monitoring enabled
(spark ignition supported) </t>
  </si>
  <si>
    <t>Indicates gasoline particulate filter monitor enabled for this monitoring cycle</t>
  </si>
  <si>
    <t xml:space="preserve">Reserved, always report as 0
(compression ignition) </t>
  </si>
  <si>
    <t xml:space="preserve">Gasoline particulate filter monitoring complete
(spark ignition supported) </t>
  </si>
  <si>
    <t>GPF_CMPL: YES, NO or N/A</t>
  </si>
  <si>
    <t>Gasoline particulate filter monitoring on spark ignition vehicles complete this monitoring cycle</t>
  </si>
  <si>
    <t>0xF4B1</t>
  </si>
  <si>
    <t>Compression Ignition Fuel System Information</t>
  </si>
  <si>
    <t>A, bit 6-7</t>
  </si>
  <si>
    <t>Fuel system status Bank 1 supported</t>
  </si>
  <si>
    <t>Fuel system status Bank 2 supported</t>
  </si>
  <si>
    <t>Short term fuel trim Bank 1 supported</t>
  </si>
  <si>
    <t>Long term fuel trim Bank 1 supported</t>
  </si>
  <si>
    <t>Short term fuel trim Bank 2 supported</t>
  </si>
  <si>
    <t>Long term fuel trim Bank 2 supported</t>
  </si>
  <si>
    <t>1 = Open Loop</t>
  </si>
  <si>
    <t>1 = Closed Loop</t>
  </si>
  <si>
    <t>1 = Open loop due to malfunctions</t>
  </si>
  <si>
    <t>Reserved</t>
  </si>
  <si>
    <t>Fuel System Status Bank 2</t>
  </si>
  <si>
    <t>Fuel System Status Bank 1</t>
  </si>
  <si>
    <t>Short Term Fuel Trim Bank 1</t>
  </si>
  <si>
    <t>Long Term Fuel Trim Bank 1</t>
  </si>
  <si>
    <t>Short Term Fuel Trim Bank 2</t>
  </si>
  <si>
    <t>Long Term Fuel Trim Bank 2</t>
  </si>
  <si>
    <t>LONGFT2: xxx.x %</t>
  </si>
  <si>
    <t>FUELSYS1:</t>
  </si>
  <si>
    <t>FUELSYS2:</t>
  </si>
  <si>
    <t>Gasoline particulate filter monitoring on spark ignition vehicles complete since DTCs cleared.</t>
  </si>
  <si>
    <t>GPF_ENA: NO, YES or N/A</t>
  </si>
  <si>
    <t>(J.6.4.8.1)</t>
  </si>
  <si>
    <t>(J.6.4.6.1)</t>
  </si>
  <si>
    <t>(J.6.4.7.1)</t>
  </si>
  <si>
    <t>(J.3.5.1.1)
(J.6.5.1)</t>
  </si>
  <si>
    <t>(J.3.6.5.1)(B)</t>
  </si>
  <si>
    <t>(J.3.5.5.1)(D)</t>
  </si>
  <si>
    <t>(J.3.3.2.2)a.
(J.4.1.3)</t>
  </si>
  <si>
    <t>(J.3.3.2.2)b.
(J.4.7.3.1)(A)</t>
  </si>
  <si>
    <t>(J.3.3.2.2)d.
(J.4.8.3.1)
(J.4.12.3)</t>
  </si>
  <si>
    <t>(J.3.3.2.2)e.
(J.4.5.3)</t>
  </si>
  <si>
    <t>(J.3.3.2.2)c.
(J.4.4.3.1)</t>
  </si>
  <si>
    <t>(J.3.3.2.2)h.
(J.4.7.3.2)(A)</t>
  </si>
  <si>
    <t>AFRI Not req'd for China6</t>
  </si>
  <si>
    <t>July, 2020 per implementation</t>
  </si>
  <si>
    <t>(J.6.4.9)</t>
  </si>
  <si>
    <t>(J.3.5.1.2)
(J.6.5.1)</t>
  </si>
  <si>
    <t>(J.3.5.5.1)</t>
  </si>
  <si>
    <t>(J.3.3.2.2)a.
(J.5.3.1)</t>
  </si>
  <si>
    <t>(J.3.3.2.2)g.
(J.5.2.3.1)</t>
  </si>
  <si>
    <t>(J.3.3.2.2)g.
(J.5.8.3.1)</t>
  </si>
  <si>
    <t>(J.3.3.2.2)f.
(J.5.9.3)</t>
  </si>
  <si>
    <t>(J.3.3.2.2)b.
(J.5.5.3.1)(A)</t>
  </si>
  <si>
    <t>(J.3.3.2.2)d.
(J.5.6.3.1)(A)
(J.5.6.3.2)
(J.5.6.3.4)
(J.5.13.3)</t>
  </si>
  <si>
    <t>(J.3.3.2.2)i.
(J.5.7.3.2)
(J.5.7.3.3)</t>
  </si>
  <si>
    <t>Not req'd for China6</t>
  </si>
  <si>
    <t>(J.3.5.5.1)(C )
(J.3.5.5.2)(C )</t>
  </si>
  <si>
    <t>Required for Mode $02?</t>
  </si>
  <si>
    <t>NO - if no DEC ECU uses TP as an OBD input per  1968.2 (g)(4.3.3) &amp; 1971.1 (h)(4.3.2), support PID $45 instead</t>
  </si>
  <si>
    <t>NO (1968.2)
YES (1971.1)</t>
  </si>
  <si>
    <t>NO (Mode $09 ITID $61-$62)</t>
  </si>
  <si>
    <t>NO-but SAE Recommended</t>
  </si>
  <si>
    <t>If a Primary OBD Module does not automatically erase a Permanent Fault Code in conjunction with the reprogramming of a secondary module providing the fault information, readiness does not need to be reset</t>
  </si>
  <si>
    <t>1.       A parameter is set to a default value during software reprogramming .   When the application starts, it checks if the value of the parameter is the default value and if it is, it sends a signal to the Diagnostic Event Manager to Clear the DTC information and a signal to other OBD Modules to do the same.</t>
  </si>
  <si>
    <t>If the RDCM is requested to clear fault information, it sends a signal to the ECM to clear it's fault information.  The TCM is not required to clear DTCs in this scenario</t>
  </si>
  <si>
    <t>IOBD-II-BS4</t>
  </si>
  <si>
    <t>IOBD-I-BS4</t>
  </si>
  <si>
    <t>2C</t>
  </si>
  <si>
    <t>2D</t>
  </si>
  <si>
    <t>IOBD-I-BS6</t>
  </si>
  <si>
    <t>IOBD-II-BS6</t>
  </si>
  <si>
    <t>India BS6 OBD I</t>
  </si>
  <si>
    <t>India OBD I Bharat Stage 6</t>
  </si>
  <si>
    <t>India BS6 OBD II</t>
  </si>
  <si>
    <t>India OBD II Bharat Stage 6</t>
  </si>
  <si>
    <t>2E</t>
  </si>
  <si>
    <t>India BSVI HD OBD</t>
  </si>
  <si>
    <t>IHDOBD-BSVI</t>
  </si>
  <si>
    <t>India HD OBD Bharat Stage VI</t>
  </si>
  <si>
    <t>M - all so equipped, (g)(4.2.1)(B)
diesels, so equipped 2010MY+ (g)(4.2.3)(D)</t>
  </si>
  <si>
    <t>M - diesels, so equipped 2010MY+ (g)(4.2.3)(D)</t>
  </si>
  <si>
    <t>M - all so equipped, (g)(4.2.1)(B)</t>
  </si>
  <si>
    <t>M - all, so equipped, (h)(4.2.3)(A)</t>
  </si>
  <si>
    <t>YES (diesels only)</t>
  </si>
  <si>
    <t>1971.1 Requirement
02-OCT-2019</t>
  </si>
  <si>
    <t>1968.2 Requirement
02-OCT_2019</t>
  </si>
  <si>
    <t>M - all, so equipped 2005 MY+ CAN, 2013 MY+ (g)(4.2.2)(B)(ii)b.</t>
  </si>
  <si>
    <t>M - all so equipped, (g)(4.2.3)(A) ??</t>
  </si>
  <si>
    <t>M - gasoline, so equipped 2024 MY+
(g)(4.2.2)(B)(v)</t>
  </si>
  <si>
    <t>M - all, so equipped 2024 MY+
(g)(4.2.2)(B)(v)</t>
  </si>
  <si>
    <t>M - diesel, so equipped 2022 MY+
(g)(4.2.2)(B)(iv)</t>
  </si>
  <si>
    <t>M - gasoline MDV-E, so equipped 2024 MY+
(g)(4.2.2)(B(vi)</t>
  </si>
  <si>
    <t>M - all, so equipped 2005 MY+ CAN, 2013 MY+ (g)(4.2.2)(B)(ii)a.</t>
  </si>
  <si>
    <t>M - diesel, engine dyno cert, 2010 MY+ (h)(6.1)</t>
  </si>
  <si>
    <t>M - diesel, engine dyno cert, 2010 MY+ (g)(6.1)</t>
  </si>
  <si>
    <t>M - all, so equipped 2005 MY+ CAN, 2013 MY+ (g)(4.2.2)(B)(ii)a.-b.
M - all, so equipped 2024MY+ (g)(4.2.2)(B)(vi)</t>
  </si>
  <si>
    <t>M - gasoline, so equipped 2024 MY+
(g)(4.2.2)(B)(vi)
M - diesel, so equipped 2019 MY+ (g)(4.2.3)(D)(i)</t>
  </si>
  <si>
    <t>M - gasoline MDV-E, so equipped 2024 MY+
(g)(4.2.2)(B(vi)
M - diesel, so equipped 2019 MY+ (g)(4.2.3)(D)(i)</t>
  </si>
  <si>
    <t>2F</t>
  </si>
  <si>
    <t>OBDBr-P8</t>
  </si>
  <si>
    <t>Brazil OBD Phase 8</t>
  </si>
  <si>
    <t>HD-ZEV</t>
  </si>
  <si>
    <t xml:space="preserve">Heavy Duty ZEV </t>
  </si>
  <si>
    <t>10 mg/s per bit signed</t>
  </si>
  <si>
    <t>10 mg/s = 0.000022046 lb/s</t>
  </si>
  <si>
    <t>Conversion mg/s -&gt; lb/s:</t>
  </si>
  <si>
    <t>0xF4B2</t>
  </si>
  <si>
    <t>100/255%</t>
  </si>
  <si>
    <t>The information of the HVESS must always be supported if the PID is supported</t>
  </si>
  <si>
    <t>0xF4B3</t>
  </si>
  <si>
    <t>0xB4</t>
  </si>
  <si>
    <t>0xF4B4</t>
  </si>
  <si>
    <t>HVESS Actual charge rate</t>
  </si>
  <si>
    <t>0.05 kW/bit</t>
  </si>
  <si>
    <t>R,S</t>
  </si>
  <si>
    <t>HVESP Actual Charge Rate</t>
  </si>
  <si>
    <t>HVESS Temperature</t>
  </si>
  <si>
    <t>-40 °C</t>
  </si>
  <si>
    <t>1 °C/bit</t>
  </si>
  <si>
    <t>215 °C</t>
  </si>
  <si>
    <t>HVESP Temperature</t>
  </si>
  <si>
    <t>HVESS Current</t>
  </si>
  <si>
    <t>-1600 A</t>
  </si>
  <si>
    <t>0.05 A/bit</t>
  </si>
  <si>
    <t>0xB5</t>
  </si>
  <si>
    <t>0xF4B5</t>
  </si>
  <si>
    <t>HVESP Current</t>
  </si>
  <si>
    <t>HVESS Voltage Level</t>
  </si>
  <si>
    <t>0.05 V/bit</t>
  </si>
  <si>
    <t>0xB6</t>
  </si>
  <si>
    <t>HVESP Voltage Level</t>
  </si>
  <si>
    <t>0xF4B6</t>
  </si>
  <si>
    <t>Hybrid/EV Battery Min Cell Temperature</t>
  </si>
  <si>
    <t xml:space="preserve">HEV Batt Min Cell Temp : xxx °C (xxx °F) </t>
  </si>
  <si>
    <t>Hybrid/EV Battery Max Cell Temperature</t>
  </si>
  <si>
    <t xml:space="preserve">HEV Batt Max Cell Temp : xxx °C (xxx °F) </t>
  </si>
  <si>
    <t>Hybrid/EV Battery Temperature (average cell temperature)</t>
  </si>
  <si>
    <t xml:space="preserve">HEV Batt Ave Cell Temp : xxx °C (xxx °F) </t>
  </si>
  <si>
    <t>Hybrid/EV Battery Bus Bar Temperature</t>
  </si>
  <si>
    <t xml:space="preserve">HEV Batt Bus Bar Temp : xxx °C (xxx °F) </t>
  </si>
  <si>
    <t>Hybrid/EV Battery Coolant Temperature</t>
  </si>
  <si>
    <t xml:space="preserve">HEV Batt Coolant Temp : xxx °C (xxx °F) </t>
  </si>
  <si>
    <t>Hybrid/EV Battery High Voltage System Active Time Since Last Cell Balancing Complete</t>
  </si>
  <si>
    <t xml:space="preserve"> Hybrid/EV Battery Min Cell Voltage</t>
  </si>
  <si>
    <t>0V</t>
  </si>
  <si>
    <t>65.535V</t>
  </si>
  <si>
    <t>HEV Batt Min Cell Voltage : xx.xx V</t>
  </si>
  <si>
    <t xml:space="preserve"> Hybrid/EV Battery Max Cell Voltage</t>
  </si>
  <si>
    <t>HEV Batt Max Cell Voltage : xx.xx V</t>
  </si>
  <si>
    <t xml:space="preserve"> Hybrid/EV Battery Continuous Rated Power Available </t>
  </si>
  <si>
    <t>100/255 %</t>
  </si>
  <si>
    <t>HEV Batt PWR Available: xxx.x %</t>
  </si>
  <si>
    <t xml:space="preserve"> Hybrid/EV Battery Continuous Charge Current Limit</t>
  </si>
  <si>
    <t>-3276.8 A</t>
  </si>
  <si>
    <t xml:space="preserve">HEV Batt Charge Current Limit : xxxx.x A </t>
  </si>
  <si>
    <t xml:space="preserve"> Hybrid/EV Battery Continuous Discharge Current Limit</t>
  </si>
  <si>
    <t>HEV Batt Discharge Current Limit : xxxx.x A</t>
  </si>
  <si>
    <t>0.1 A /bit signed</t>
  </si>
  <si>
    <t>0.001 V (1/1000) per bit</t>
  </si>
  <si>
    <t>1 min per bit</t>
  </si>
  <si>
    <t xml:space="preserve"> Hybrid/EV Battery Min/Max Cell Voltage</t>
  </si>
  <si>
    <t>Hybrid/EV Battery Temperature Data</t>
  </si>
  <si>
    <t xml:space="preserve"> Hybrid/EV Battery Continuous Power</t>
  </si>
  <si>
    <t>0xB7</t>
  </si>
  <si>
    <t>0xF4B7</t>
  </si>
  <si>
    <t>0xB8</t>
  </si>
  <si>
    <t>0xF4B8</t>
  </si>
  <si>
    <t>0xB9</t>
  </si>
  <si>
    <t>0xF4B9</t>
  </si>
  <si>
    <t>0xBA</t>
  </si>
  <si>
    <t>0xF4BA</t>
  </si>
  <si>
    <t>Hybrid/EV Battery Min Cell Temperature supported</t>
  </si>
  <si>
    <t>Hybrid/EV Battery Max Cell Temperature supported</t>
  </si>
  <si>
    <t>Hybrid/EV Battery Temperature (average cell temperature) supported</t>
  </si>
  <si>
    <t>Hybrid/EV Battery Bus Bar Temperature supported</t>
  </si>
  <si>
    <t>Hybrid/EV Battery Coolant Temperature supported</t>
  </si>
  <si>
    <t>1= Hybrid/EV Battery Min Cell Temperature supported</t>
  </si>
  <si>
    <t>1= Hybrid/EV Battery Max Cell Temperature supported</t>
  </si>
  <si>
    <t>1= Hybrid/EV Battery Temperature (average cell temperature) supported</t>
  </si>
  <si>
    <t>1= Hybrid/EV Battery Bus Bar Temperature supported</t>
  </si>
  <si>
    <t>1= Hybrid/EV Battery Coolant Temperature supported</t>
  </si>
  <si>
    <t xml:space="preserve"> Hybrid/EV Battery Cooling State supported</t>
  </si>
  <si>
    <t>1= Support of Hybrid/EV Battery Cooling State supported</t>
  </si>
  <si>
    <t>Cumulative energy into High Voltage Energy Storage system</t>
  </si>
  <si>
    <t>1 kWh/bit</t>
  </si>
  <si>
    <t>Cumulative energy from High Voltage Energy Storage system</t>
  </si>
  <si>
    <t>HVESS Total Energy Throughput</t>
  </si>
  <si>
    <t>100 Watt-hour per bit</t>
  </si>
  <si>
    <t>HVESS State of Health</t>
  </si>
  <si>
    <t>0.4 %/bit</t>
  </si>
  <si>
    <t>HVESS Recommended Minimum State Of Charge</t>
  </si>
  <si>
    <t>0.0015625 %/bit</t>
  </si>
  <si>
    <t>HVESS Recommended Maximum State Of Charge</t>
  </si>
  <si>
    <t>HVESS Discharge Energy Capacity</t>
  </si>
  <si>
    <t>B,C,D</t>
  </si>
  <si>
    <t>0.001 kWh per bit</t>
  </si>
  <si>
    <t>E,F,G</t>
  </si>
  <si>
    <t>H,I,J</t>
  </si>
  <si>
    <t>K,L,M</t>
  </si>
  <si>
    <t>N,O,P</t>
  </si>
  <si>
    <t>Q,R,S</t>
  </si>
  <si>
    <t>T,U,V</t>
  </si>
  <si>
    <t>W,X,Y</t>
  </si>
  <si>
    <t>0xBB</t>
  </si>
  <si>
    <t>0xF4BB</t>
  </si>
  <si>
    <t>0xBC</t>
  </si>
  <si>
    <t>0xF4BC</t>
  </si>
  <si>
    <t>0xBD</t>
  </si>
  <si>
    <t>0xF4BD</t>
  </si>
  <si>
    <t>0xBE</t>
  </si>
  <si>
    <t>0xF4BE</t>
  </si>
  <si>
    <t>0xBF</t>
  </si>
  <si>
    <t>0xF4BF</t>
  </si>
  <si>
    <t>Fuel  control system status</t>
  </si>
  <si>
    <t xml:space="preserve"> Hybrid/EV Battery ESS Thermal State - (Active/Passive/Off)</t>
  </si>
  <si>
    <t xml:space="preserve">HEV_Batt_Therm_Mode: </t>
  </si>
  <si>
    <t>HD-KOBD-II</t>
  </si>
  <si>
    <t>HD-JOBD-II</t>
  </si>
  <si>
    <t>Automated Driving Control Module</t>
  </si>
  <si>
    <t>ADCM, ADC1, ADC2</t>
  </si>
  <si>
    <t>AutDrivingCtrl</t>
  </si>
  <si>
    <t>D1,E1,F1,G1</t>
  </si>
  <si>
    <t>Z,A1,B1</t>
  </si>
  <si>
    <t>102%</t>
  </si>
  <si>
    <t>3,276.75 kW</t>
  </si>
  <si>
    <t>1676.75 A</t>
  </si>
  <si>
    <t>3276.75 V</t>
  </si>
  <si>
    <t>3276.7 A</t>
  </si>
  <si>
    <t>102.3984375 %</t>
  </si>
  <si>
    <t>16777.215 kWh</t>
  </si>
  <si>
    <t>4,294,967,295 kWh</t>
  </si>
  <si>
    <t>429,496,729,500 Watt-hour</t>
  </si>
  <si>
    <t>0.1 % per bit unsigned</t>
  </si>
  <si>
    <t>.00005</t>
  </si>
  <si>
    <t>8FFF</t>
  </si>
  <si>
    <t>0.00005 V per % Duty Cycle per bit unsigned</t>
  </si>
  <si>
    <t>Voltage/% Duty Cycle</t>
  </si>
  <si>
    <t>0.05 L/h per bit signed</t>
  </si>
  <si>
    <t>Liters per hour</t>
  </si>
  <si>
    <t>L/h</t>
  </si>
  <si>
    <t>COOL_SUP: NO or YES</t>
  </si>
  <si>
    <t>Misfire monitoring shall indicate complete after 4000 fueled engine revolutions</t>
  </si>
  <si>
    <t>COOL_RDY: NO or YES</t>
  </si>
  <si>
    <t>0 = Engine Cooling System monitor not supported (NO)
1 = Engine Cooling System monitor supported (YES)</t>
  </si>
  <si>
    <t>0 = Engine Cooling System monitor complete, or not applicable (YES)
1 = Engine Cooling System monitor not complete (NO)</t>
  </si>
  <si>
    <t>Engine Cooling System monitoring shall indicate complete when all Cooling System monitors have completed.</t>
  </si>
  <si>
    <t>PF_SUP: NO or YES</t>
  </si>
  <si>
    <t>PF_RDY: YES, NO or N/A</t>
  </si>
  <si>
    <t>E, bit 2</t>
  </si>
  <si>
    <t>E, bit 3</t>
  </si>
  <si>
    <t xml:space="preserve">EGR system monitoring supported
(spark ignition and compression ignition) </t>
  </si>
  <si>
    <t xml:space="preserve">VVT system monitoring supported
(spark ignition and compression ignition) </t>
  </si>
  <si>
    <t>0 = EGR monitor not supported (NO)
1 = EGR monitor supported</t>
  </si>
  <si>
    <t>0 = VVT monitor not supported (NO)
1 = VVT monitor supported</t>
  </si>
  <si>
    <t>VVT_SUP: NO or YES</t>
  </si>
  <si>
    <t>Indicates support of EGR monitoring on spark or compression ignition vehicles.</t>
  </si>
  <si>
    <t>Indicates support of Variable Valve Timing monitoring on spark or compression ignition vehicles.</t>
  </si>
  <si>
    <t>0 = PF monitor not supported (NO)
1 = PF monitor supported</t>
  </si>
  <si>
    <t xml:space="preserve">CV System monitoring ready
(spark ignition and compression ignition) </t>
  </si>
  <si>
    <t xml:space="preserve">CV system monitoring supported
(spark ignition and compression ignition) </t>
  </si>
  <si>
    <t>0 = CV monitor not supported (NO)
1 = CV monitor supported</t>
  </si>
  <si>
    <t>CV_SUP: NO or YES</t>
  </si>
  <si>
    <t>Indicates support of crankcase ventilation monitoring on spark and compression ignition vehicles.</t>
  </si>
  <si>
    <t>CV_RDY: YES, NO or N/A</t>
  </si>
  <si>
    <t>Crankcase Ventilation System monitoring on spark and compression ignition vehicles complete since DTCs cleared.</t>
  </si>
  <si>
    <t>E, bit 4</t>
  </si>
  <si>
    <t>E, bit 5</t>
  </si>
  <si>
    <t>E, bit 6</t>
  </si>
  <si>
    <t>E, bit 7</t>
  </si>
  <si>
    <t xml:space="preserve">EGR system monitoring ready
(spark ignition and compression ignition) </t>
  </si>
  <si>
    <t xml:space="preserve">VVT system monitoring ready
(spark ignition and compression ignition) </t>
  </si>
  <si>
    <t>VVT_RDY: YES, NO or N/A</t>
  </si>
  <si>
    <t>EGR monitoring on spark and compression ignition vehicles complete since DTCs cleared.</t>
  </si>
  <si>
    <t>VVT monitoring on spark and compression ignition vehicles complete since DTCs cleared.</t>
  </si>
  <si>
    <t>F, bit 0</t>
  </si>
  <si>
    <t>F, bit 1</t>
  </si>
  <si>
    <t>F, bit 2</t>
  </si>
  <si>
    <t>F, bit 3</t>
  </si>
  <si>
    <t xml:space="preserve">DOR monitoring supported
(spark ignition and compression ignition) </t>
  </si>
  <si>
    <t>DOR_RDY: YES, NO or N/A</t>
  </si>
  <si>
    <t xml:space="preserve">CSER system monitoring supported
(spark ignition and compression ignition) </t>
  </si>
  <si>
    <t>0 = DOR system monitor not supported (NO)
1 = DOR system monitor supported</t>
  </si>
  <si>
    <t>DOR_SUP: NO or YES</t>
  </si>
  <si>
    <t>Indicates support of Direct Ozone Reduction system monitoring on spark and compression ignition vehicles.</t>
  </si>
  <si>
    <t>0 = CSER monitor not supported (NO)
1 = CSER monitor supported</t>
  </si>
  <si>
    <t>CSER_SUP: NO or YES</t>
  </si>
  <si>
    <t>Indicates support of Cold Start Emission Reduction monitoring on spark and compression ignition vehicles.</t>
  </si>
  <si>
    <t xml:space="preserve">"Other" system monitoring supported
(spark ignition and compression ignition) </t>
  </si>
  <si>
    <t xml:space="preserve">NOx Adsorber monitoring supported
(compression ignition) </t>
  </si>
  <si>
    <t>0 = NAC monitor not supported (NO)
1 = NAC monitor supported</t>
  </si>
  <si>
    <t>NAC_SUP: NO or YES</t>
  </si>
  <si>
    <t>Indicates support of NOx Adsorber monitoring on compression ignition vehicles.</t>
  </si>
  <si>
    <t>Indicates support of any "Other" monitoring on spark or compression ignition vehicles.</t>
  </si>
  <si>
    <t>OTH_SUP: NO or YES</t>
  </si>
  <si>
    <t>0 = OTH monitor not supported (NO)
1 = OTH monitor supported</t>
  </si>
  <si>
    <t>F, bit 4</t>
  </si>
  <si>
    <t>F, bit 5</t>
  </si>
  <si>
    <t>F, bit 6</t>
  </si>
  <si>
    <t>F, bit 7</t>
  </si>
  <si>
    <t xml:space="preserve">DOR monitoring ready
(spark ignition and compression ignition) </t>
  </si>
  <si>
    <t xml:space="preserve">CSER system monitoring ready
(spark ignition and compression ignition) </t>
  </si>
  <si>
    <t xml:space="preserve">NOx Adsorber monitoring ready
(compression ignition) </t>
  </si>
  <si>
    <t xml:space="preserve">"Other" system monitoring ready
(spark ignition and compression ignition) </t>
  </si>
  <si>
    <t>CSER_RDY: YES, NO or N/A</t>
  </si>
  <si>
    <t>NAC_RDY: YES, NO or N/A</t>
  </si>
  <si>
    <t>OTH_RDY: YES, NO or N/A</t>
  </si>
  <si>
    <t>"Other" monitoring on spark and compression ignition vehicles complete since DTCs cleared.</t>
  </si>
  <si>
    <t>NOx Adsorber monitoring on compression ignition vehicles complete since DTCs cleared.</t>
  </si>
  <si>
    <t>Cold Start Emission Reduction monitoring on spark and compression ignition vehicles complete since DTCs cleared.</t>
  </si>
  <si>
    <t>Direct Ozone Reduction system monitoring on spark and compression ignition vehicles complete since DTCs cleared.</t>
  </si>
  <si>
    <t>Bin 9
Parameter I</t>
  </si>
  <si>
    <t>Bin 10
Parameter J</t>
  </si>
  <si>
    <t>Bin 11
Parameter K</t>
  </si>
  <si>
    <t>Bin 12
Parameter L</t>
  </si>
  <si>
    <t>Bin 13
Parameter M</t>
  </si>
  <si>
    <t>Bin 14
Parameter N</t>
  </si>
  <si>
    <t>B-F</t>
  </si>
  <si>
    <t xml:space="preserve">Exhaust gas sensor monitoring ready
(spark ignition and compression ignition) </t>
  </si>
  <si>
    <t xml:space="preserve">Exhaust gas sensor monitoring supported
(spark ignition and compression ignition) </t>
  </si>
  <si>
    <t xml:space="preserve">HVESS_Temp: xxx °C </t>
  </si>
  <si>
    <t xml:space="preserve">HVESS_Cur: xxxx.xx A </t>
  </si>
  <si>
    <t xml:space="preserve">HVESS_Volt: xxxx.xx V </t>
  </si>
  <si>
    <t xml:space="preserve">HVESS_Enrg_In: xxxxxxxxxx kWh </t>
  </si>
  <si>
    <t xml:space="preserve">HVESS_Enrg_Out: xxxxxxxxxx kWh </t>
  </si>
  <si>
    <t xml:space="preserve">HVESS_Enrg_Tput: xxxxxxxxxxxx Wh </t>
  </si>
  <si>
    <t xml:space="preserve">HVESS_SOH: xxx.x % </t>
  </si>
  <si>
    <t xml:space="preserve">HVESS_MIN_SOC: xxx.xxxxxxx % </t>
  </si>
  <si>
    <t xml:space="preserve">HVESS_MAX_SOC: xxx.xxxxxxx % </t>
  </si>
  <si>
    <t xml:space="preserve">HVESS_DEnrg_CAP: xxxxx.xxx kWh </t>
  </si>
  <si>
    <t>Unit and Scaling ID (J1979 Mode $06)</t>
  </si>
  <si>
    <t>Unit and Scaling ID (J1979-2)</t>
  </si>
  <si>
    <t>0x0001</t>
  </si>
  <si>
    <t>0x0002</t>
  </si>
  <si>
    <t>0x0003</t>
  </si>
  <si>
    <t>0x0004</t>
  </si>
  <si>
    <t>0x0005</t>
  </si>
  <si>
    <t>0x0006</t>
  </si>
  <si>
    <t>0x0007</t>
  </si>
  <si>
    <t>0x0008</t>
  </si>
  <si>
    <t>0x0009</t>
  </si>
  <si>
    <t>0x000A</t>
  </si>
  <si>
    <t>0x000B</t>
  </si>
  <si>
    <t>0x000C</t>
  </si>
  <si>
    <t>0x000D</t>
  </si>
  <si>
    <t>0x000E</t>
  </si>
  <si>
    <t>0x000F</t>
  </si>
  <si>
    <t>0x0010</t>
  </si>
  <si>
    <t>0x0011</t>
  </si>
  <si>
    <t>0x0012</t>
  </si>
  <si>
    <t>0x0013</t>
  </si>
  <si>
    <t>0x0014</t>
  </si>
  <si>
    <t>0x0015</t>
  </si>
  <si>
    <t>0x0016</t>
  </si>
  <si>
    <t>0x0017</t>
  </si>
  <si>
    <t>0x0018</t>
  </si>
  <si>
    <t>0x0019</t>
  </si>
  <si>
    <t>0x001A</t>
  </si>
  <si>
    <t>0x001B</t>
  </si>
  <si>
    <t>0x001C</t>
  </si>
  <si>
    <t>0x001D</t>
  </si>
  <si>
    <t>0x001E</t>
  </si>
  <si>
    <t>0x001F</t>
  </si>
  <si>
    <t>0x0020</t>
  </si>
  <si>
    <t>0x0021</t>
  </si>
  <si>
    <t>0x0022</t>
  </si>
  <si>
    <t>0x0023</t>
  </si>
  <si>
    <t>0x0024</t>
  </si>
  <si>
    <t>0x0025</t>
  </si>
  <si>
    <t>0x0026</t>
  </si>
  <si>
    <t>0x0027</t>
  </si>
  <si>
    <t>0x0028</t>
  </si>
  <si>
    <t>0x0029</t>
  </si>
  <si>
    <t>0x002A</t>
  </si>
  <si>
    <t>0x002B</t>
  </si>
  <si>
    <t>0x002C</t>
  </si>
  <si>
    <t>0x002D</t>
  </si>
  <si>
    <t>0x002E</t>
  </si>
  <si>
    <t>0x002F</t>
  </si>
  <si>
    <t>0x0030</t>
  </si>
  <si>
    <t>0x0031</t>
  </si>
  <si>
    <t>0x0032</t>
  </si>
  <si>
    <t>0x0033</t>
  </si>
  <si>
    <t>0x0034</t>
  </si>
  <si>
    <t>0x0035</t>
  </si>
  <si>
    <t>0x0036</t>
  </si>
  <si>
    <t>0x0037</t>
  </si>
  <si>
    <t>0x0038</t>
  </si>
  <si>
    <t>0x0039</t>
  </si>
  <si>
    <t>0x003A</t>
  </si>
  <si>
    <t>0x003B</t>
  </si>
  <si>
    <t>0x003C</t>
  </si>
  <si>
    <t>0x003D</t>
  </si>
  <si>
    <t>0x003E</t>
  </si>
  <si>
    <t>0x003F</t>
  </si>
  <si>
    <t>0x0040</t>
  </si>
  <si>
    <t>0x0041</t>
  </si>
  <si>
    <t>0x0042</t>
  </si>
  <si>
    <t>0x0043</t>
  </si>
  <si>
    <t>0x0044</t>
  </si>
  <si>
    <t>0x0045</t>
  </si>
  <si>
    <t>0x0046</t>
  </si>
  <si>
    <t>0x0081</t>
  </si>
  <si>
    <t>0x0082</t>
  </si>
  <si>
    <t>0x0083</t>
  </si>
  <si>
    <t>0x0084</t>
  </si>
  <si>
    <t>0x0085</t>
  </si>
  <si>
    <t>0x0086</t>
  </si>
  <si>
    <t>0x0087</t>
  </si>
  <si>
    <t>0x008A</t>
  </si>
  <si>
    <t>0x008B</t>
  </si>
  <si>
    <t>0x008C</t>
  </si>
  <si>
    <t>0x008D</t>
  </si>
  <si>
    <t>0x008E</t>
  </si>
  <si>
    <t>0x008F</t>
  </si>
  <si>
    <t>0x0090</t>
  </si>
  <si>
    <t>0x0091</t>
  </si>
  <si>
    <t>0x0092</t>
  </si>
  <si>
    <t>0x0093</t>
  </si>
  <si>
    <t>0x0096</t>
  </si>
  <si>
    <t>0x0097</t>
  </si>
  <si>
    <t>0x0098</t>
  </si>
  <si>
    <t>0x0099</t>
  </si>
  <si>
    <t>0x009C</t>
  </si>
  <si>
    <t>0x009D</t>
  </si>
  <si>
    <t>0x00A8</t>
  </si>
  <si>
    <t>0x00A9</t>
  </si>
  <si>
    <t>0x00AA</t>
  </si>
  <si>
    <t>0x00AB</t>
  </si>
  <si>
    <t>0x00AD</t>
  </si>
  <si>
    <t>0x00AE</t>
  </si>
  <si>
    <t>0x00AF</t>
  </si>
  <si>
    <t>0x00B0</t>
  </si>
  <si>
    <t>0x00B1</t>
  </si>
  <si>
    <t>0x00B2</t>
  </si>
  <si>
    <t>0x00FA</t>
  </si>
  <si>
    <t>0x00FB</t>
  </si>
  <si>
    <t>0x00FC</t>
  </si>
  <si>
    <t>0x00FE</t>
  </si>
  <si>
    <t>Byte Value</t>
  </si>
  <si>
    <t>ISOSAERESRVD</t>
  </si>
  <si>
    <t>This range of values is reserved by this document for future definition.</t>
  </si>
  <si>
    <t>FailureSpecificB1Counter (Euro VI HDV)</t>
  </si>
  <si>
    <t xml:space="preserve">The Failure Specific B1 Counter provides an individual B1 counter, supported by the system. The counter provides the number of hours the B1 failure has been confirmed and active. </t>
  </si>
  <si>
    <t>Data Length:  2 bytes</t>
  </si>
  <si>
    <t>Resolution:  0.1 hr/bit, 0 offset</t>
  </si>
  <si>
    <t>Data Range:  0 to 6553.5 hrs</t>
  </si>
  <si>
    <t>U</t>
  </si>
  <si>
    <t>DTC based IUMPR (FRO 1968/FRO 1971)</t>
  </si>
  <si>
    <t>This record contains the IUMPR for a specific DTC.</t>
  </si>
  <si>
    <t>Monitor Completion Counts 2 byte</t>
  </si>
  <si>
    <t>Monitor Condition Encountered Counts 2 byte</t>
  </si>
  <si>
    <t>DTC based Test Result (FRO 1968/FRO 1971)</t>
  </si>
  <si>
    <t>This record contains the Test Result for a specific DTC.</t>
  </si>
  <si>
    <t>Test Value  2 byte</t>
  </si>
  <si>
    <t xml:space="preserve">Min. Test Limit 2 byte </t>
  </si>
  <si>
    <t xml:space="preserve">Max. Test Limit 2 byte </t>
  </si>
  <si>
    <t>Reserved for Regulated OBD</t>
  </si>
  <si>
    <t>Number of Test Results 1 byte</t>
  </si>
  <si>
    <t>This record contains the IUMPR Alternative for a specific DTC.</t>
  </si>
  <si>
    <t>0x94-0x9F</t>
  </si>
  <si>
    <t>0xA0-0xEF</t>
  </si>
  <si>
    <t>Bit</t>
  </si>
  <si>
    <t>APPLICABLE REGULATION</t>
  </si>
  <si>
    <t>R49</t>
  </si>
  <si>
    <t>Off road</t>
  </si>
  <si>
    <t>CCR1968.2</t>
  </si>
  <si>
    <t>CCR1971.1</t>
  </si>
  <si>
    <t>R83</t>
  </si>
  <si>
    <t>#0</t>
  </si>
  <si>
    <t>DTCClass_0</t>
  </si>
  <si>
    <t>No Class</t>
  </si>
  <si>
    <t>DTCClass_1</t>
  </si>
  <si>
    <t>Class A</t>
  </si>
  <si>
    <t>emission related DTC</t>
  </si>
  <si>
    <t>DTCClass_2</t>
  </si>
  <si>
    <t>Class B1</t>
  </si>
  <si>
    <t>DTCClass_3</t>
  </si>
  <si>
    <t>Class B2</t>
  </si>
  <si>
    <t>DTCClass_4</t>
  </si>
  <si>
    <t>Class C</t>
  </si>
  <si>
    <t>maintenance Only</t>
  </si>
  <si>
    <t>check At Next Halt</t>
  </si>
  <si>
    <t>check Immediately</t>
  </si>
  <si>
    <t>China VI/ Stage IV/Stage V</t>
  </si>
  <si>
    <t>DTC SEVERITY AND DTC CLASS BIT DEFINITION FOR EACH REGULATION</t>
  </si>
  <si>
    <t>00 = System Off
01 = Active Cooling
02 = Passive Cooling
03 = Active Heating
04 = Passive Heating
05-FF = Reserved</t>
  </si>
  <si>
    <t>Unit And Scaling ID 2 byte</t>
  </si>
  <si>
    <t>R83 - Euro LD Passenger Car</t>
  </si>
  <si>
    <t>Particulate matter filter monitor supported
(spark ignition and compression ignition)</t>
  </si>
  <si>
    <t xml:space="preserve">NOx catalyst monitoring ready
(compression ignition supported) </t>
  </si>
  <si>
    <t xml:space="preserve">NOx catalyst monitoring supported
(compression ignition supported) </t>
  </si>
  <si>
    <t>Engine cooling system monitoring supported
(spark ignition and compression ignition)</t>
  </si>
  <si>
    <t>Engine cooling system monitoring ready
(spark ignition and compression ignition)</t>
  </si>
  <si>
    <t>0xF84A - 0xF84F</t>
  </si>
  <si>
    <t>0xC3</t>
  </si>
  <si>
    <t>0xF4C3</t>
  </si>
  <si>
    <t>FLI_A: xxx.x %</t>
  </si>
  <si>
    <t>FLI_B: xxx.x %</t>
  </si>
  <si>
    <t>FLI_A shall indicate nominal fuel tank liquid fill capacity as a percent of maximum. FLI may be obtained directly from a sensor, may be obtained indirectly via the vehicle serial data communication bus, or may be inferred by the control strategy using other sensor inputs. Vehicles that use gaseous fuels shall display the percent of useable fuel capacity. If there are two tanks in a bi-fuel car, one for each fuel type, the Fuel Level Input reported shall be from the tank, which contains the fuel type the engine is running on.</t>
  </si>
  <si>
    <t>Fuel Level Input A</t>
  </si>
  <si>
    <t>Fuel Level Input B</t>
  </si>
  <si>
    <t>Fuel Level Input A support data</t>
  </si>
  <si>
    <t>Fuel Level Input B support data</t>
  </si>
  <si>
    <t>FLI_B shall indicate nominal fuel tank liquid fill capacity as a percent of maximum. FLI may be obtained directly from a sensor, may be obtained indirectly via the vehicle serial data communication bus, or may be inferred by the control strategy using other sensor inputs. Vehicles that use gaseous fuels shall display the percent of useable fuel capacity. Fuel Level Input B may be used in a dual fuel vehicle, or for a fuel level input from a secondary module.</t>
  </si>
  <si>
    <t>InfotainCtrl</t>
  </si>
  <si>
    <t>Infotainment Control Module</t>
  </si>
  <si>
    <t>ICM, ICM1, ICM2</t>
  </si>
  <si>
    <t>High Computation Control Module</t>
  </si>
  <si>
    <t>HighCompCtrl</t>
  </si>
  <si>
    <t>Japan Heavy Duty OBD-II</t>
  </si>
  <si>
    <t>Korea Heavy Duty OBD-II</t>
  </si>
  <si>
    <t>Catalyst Monitor</t>
  </si>
  <si>
    <t>Heated Catalyst Monitor</t>
  </si>
  <si>
    <t>Misfire Monitor</t>
  </si>
  <si>
    <t>Evaporative System Monitoring</t>
  </si>
  <si>
    <t>Secondary Air System Monitoring</t>
  </si>
  <si>
    <t>Fuel System Monitoring</t>
  </si>
  <si>
    <t>Exhaust Gas Sensor Monitoring</t>
  </si>
  <si>
    <t>Exhaust Gas Recirculation (EGR) System Monitoring</t>
  </si>
  <si>
    <t>Positive/Crankcase Ventilation (PCV) System Monitoring</t>
  </si>
  <si>
    <t>Engine Cooling System Monitoring</t>
  </si>
  <si>
    <t>Cold Start Emission Reduction Strategy Monitoring</t>
  </si>
  <si>
    <t>Direct Ozone Reduction (DOR) System Monitoring</t>
  </si>
  <si>
    <t>Comprehensive Component Monitoring</t>
  </si>
  <si>
    <t>Other Emission Control or Source System Monitoring</t>
  </si>
  <si>
    <t>Non-Methane Hydrocarbon (NMHC) Converting Catalyst Monitoring</t>
  </si>
  <si>
    <t>Oxides of Nitrogen (NOx) Converting Catalyst Monitoring</t>
  </si>
  <si>
    <t>Boost Pressure Control System Monitoring</t>
  </si>
  <si>
    <t>NOx Adsorber Monitoring</t>
  </si>
  <si>
    <t>Particulate Matter (PM) Filter Monitoring</t>
  </si>
  <si>
    <t>Readiness Group Identifier (RGID)</t>
  </si>
  <si>
    <t>No Readiness Group</t>
  </si>
  <si>
    <t>0x15-0xFF</t>
  </si>
  <si>
    <t>Engine Exhaust Particulate Control System</t>
  </si>
  <si>
    <t>Exhaust Particulate Control System Diagnostic Time</t>
  </si>
  <si>
    <t>EXH_PM_TIME shall display the total time the exhaust particulate control diagnostic codes have been active. Total time only includes the active time for codes which have been active above a predetermined time threshold. The time for a code that has been active less than the predetermined time threshold (for example, 20 hours) will not be included in this total time. This parameter will accumulate over the life of the product and will never be reset.</t>
  </si>
  <si>
    <t>Exhaust Particulate Control System Diagnostic Count</t>
  </si>
  <si>
    <t>E,F,G,H</t>
  </si>
  <si>
    <t xml:space="preserve">0 </t>
  </si>
  <si>
    <t>0xC4</t>
  </si>
  <si>
    <t>0xF4C4</t>
  </si>
  <si>
    <t>4,294,967,295 counts</t>
  </si>
  <si>
    <t>EXH_PM_TIME: xxxxxxxxxx sec</t>
  </si>
  <si>
    <t>EXH_PM_OCC_CNT: xxxxxxxxxx counts</t>
  </si>
  <si>
    <t>Euro 6d (LD)</t>
  </si>
  <si>
    <t>M - all 
EU 2017/1151 Annex I Appendix 5 Section 3.1</t>
  </si>
  <si>
    <t>M - all
EU 2017/1151 Annex I Appendix 5 Section 3.1(g),(j)</t>
  </si>
  <si>
    <t>M - all
EU 2018/1132 Annex 11 Appendix 1 Item 24
UN ECE Reg 83-07 Annex 11 Section 5 Appendix 1  Para 6.5.1.5</t>
  </si>
  <si>
    <t>M - all
EU 2018/1132 Annex 11 Appendix 1 Item 24</t>
  </si>
  <si>
    <t>No requirement found for Euro 6d</t>
  </si>
  <si>
    <t>M - all
EU 2017/1151 3.1.4
UN ECE Reg 83-07 Annex 11 Appendix 1  Para 7.6.1</t>
  </si>
  <si>
    <t>Para 7.6.1</t>
  </si>
  <si>
    <t>Para 7.6.1(a)</t>
  </si>
  <si>
    <t>Para 7.6.1(b)</t>
  </si>
  <si>
    <t>Para 7.6.1(d), (e )</t>
  </si>
  <si>
    <t>Para 7.6.1(f)</t>
  </si>
  <si>
    <t>Para 7.6.1(c)</t>
  </si>
  <si>
    <t>N/R</t>
  </si>
  <si>
    <t>Para 7.6.1(g)</t>
  </si>
  <si>
    <t>M - all 
EU 2017/1151 3.1.4
UN ECE Reg 83-07 Annex 11 Appendix 1  Para 7.6.1</t>
  </si>
  <si>
    <t>Para 7.6.1(i)</t>
  </si>
  <si>
    <t>NR</t>
  </si>
  <si>
    <t>Recommended - All 
EU 2018/1832  
Preamble (17), Annex III (10), (32)(d)
UN ECE 83-07 3.2.18.1</t>
  </si>
  <si>
    <t>Supplemental Monitor Activity Data (FRO 1968.2/FRO 1971.1)</t>
  </si>
  <si>
    <t>Stored Monitor Activity Ratio 1 byte (Scaling 1/255 per bit)</t>
  </si>
  <si>
    <t>0xF879</t>
  </si>
  <si>
    <t>Monitor Activity Denominator</t>
  </si>
  <si>
    <t>1 byte
1 count per bit</t>
  </si>
  <si>
    <t>MAD: xxx</t>
  </si>
  <si>
    <t>RDE 2.4</t>
  </si>
  <si>
    <t xml:space="preserve">EOE is normalized for distance travelled by dividing ITID $18 EOE by ITID $17 DT to calculate kWh/km.  EOE is meant primarily for trucks and SUVs with larger towing capacities.  Fuel economy (ITID $17 DT/FC) can vary </t>
  </si>
  <si>
    <t xml:space="preserve">dramatically for the same PKE value. CARB wanted a metric to indicate why fuel economy might be below average if PKE is also low, i.e., non-aggressive driving.  EOE/km captures this. </t>
  </si>
  <si>
    <t>The same vehicle with the same PKE on the same drive cycle can have very different EOE/km when empty compared to being loaded at its maximum tow rating.</t>
  </si>
  <si>
    <t>Low-Pressure Fuel System</t>
  </si>
  <si>
    <t>Support of Low-Pressure Fuel System data</t>
  </si>
  <si>
    <t>Fuel Pressure A supported</t>
  </si>
  <si>
    <t>1 = Fuel Pressure A data supported</t>
  </si>
  <si>
    <t>Fuel Pressure A support status</t>
  </si>
  <si>
    <t>Fuel Pressure B supported</t>
  </si>
  <si>
    <t>1 = Fuel Pressure B data supported</t>
  </si>
  <si>
    <t>Fuel Pressure B support status</t>
  </si>
  <si>
    <t>Fuel Pressure A</t>
  </si>
  <si>
    <t>Fuel Pressure A shall display the fuel pressure within the low-pressure fuel system when the reading is referenced to atmosphere.</t>
  </si>
  <si>
    <t>Fuel Pressure B</t>
  </si>
  <si>
    <t>Fuel Pressure B shall display the fuel pressure within the low-pressure fuel system when the reading is referenced to atmosphere.</t>
  </si>
  <si>
    <t>0xC5</t>
  </si>
  <si>
    <t>0xF4C5</t>
  </si>
  <si>
    <t>LFP_A: xxxx.xxx kPa (xxx.x PSI)</t>
  </si>
  <si>
    <t>LFP_B: xxxx.xxx kPa (xxx.x PSI)</t>
  </si>
  <si>
    <t>Monitor Activity Numerator Counts 1 byte (1 count per bit)</t>
  </si>
  <si>
    <t>Denominator for Monitor Activity Ratio.   Each DEC ECU should support one MAD parameter, not per DTC</t>
  </si>
  <si>
    <t>0 = NOx catalyst monitor not supported (NO)
1 = NOx catalyst monitor supported</t>
  </si>
  <si>
    <t>NOx catalyst monitoring on compression ignition vehicles complete since DTCs cleared.</t>
  </si>
  <si>
    <t>Indicates support of NOx catalyst monitoring on compression ignition vehicles.</t>
  </si>
  <si>
    <t>Shall be supported on vehicles that utilize engine cooling system monitoring</t>
  </si>
  <si>
    <t>Indicates support of particulate matter filter monitoring on spark and compression ignition vehicles.</t>
  </si>
  <si>
    <t>Particulate matter filter monitoring on spark and compression ignition vehicles complete since DTCs cleared.</t>
  </si>
  <si>
    <t>PID B1 is for engines which utilize fuel system based on feedback from exhaust sensors, while PID 92 is using other sensors (e.g. pressure sensors) as feedback. Both PIDs can be supported if the necessary sensors/algorithms are supported</t>
  </si>
  <si>
    <t>HEV Batt Time Since Last Balance : xxxx hrs , xx min</t>
  </si>
  <si>
    <t>HVESS_ACR: xxxx.xx kW</t>
  </si>
  <si>
    <t>Variable Valve Timing, Lift, and/or Control (VVT) System Monitoring</t>
  </si>
  <si>
    <t>Comments</t>
  </si>
  <si>
    <t>Inducement only</t>
  </si>
  <si>
    <t>R49 - HD Diesel Euro VI WWHOBD (also used in China, S. Korea, Japan, Brazil, India)</t>
  </si>
  <si>
    <t>Definitions:</t>
  </si>
  <si>
    <t>Not Required for CCR 1968.2, CCR 1971.1</t>
  </si>
  <si>
    <t>Usage Notes for Monitor Activity Ratio</t>
  </si>
  <si>
    <t>See Monitor Activity Ratio tab for more details</t>
  </si>
  <si>
    <t>0.015625</t>
  </si>
  <si>
    <t>0.015625 °C/kg/s per bit</t>
  </si>
  <si>
    <t>°C/kg/s</t>
  </si>
  <si>
    <t>Temperature per mass flow</t>
  </si>
  <si>
    <t>0x00B3</t>
  </si>
  <si>
    <t>12.0 Coordinated Code Clears (Not Required for J1979-2 OBDonUDS applications)</t>
  </si>
  <si>
    <t>VDCM, VDC1, VDC2</t>
  </si>
  <si>
    <t>Vehicle Dynamics Control Module</t>
  </si>
  <si>
    <t>VehDynCtrl</t>
  </si>
  <si>
    <t>M - diesel, 2013 MY+ (5.2); M - all 2024 MY+ h(5.2)</t>
  </si>
  <si>
    <t>World Wide Harmonized OBD (Recommend using alternative value based on local regulations)</t>
  </si>
  <si>
    <t>India OBD I Bharat Stage 4</t>
  </si>
  <si>
    <t>India OBD II Bharat Stage 4</t>
  </si>
  <si>
    <t>Heavy Duty ZEV</t>
  </si>
  <si>
    <t>India BS4 OBD I</t>
  </si>
  <si>
    <t>India BS4 OBD II</t>
  </si>
  <si>
    <t>Brazil OBD Phase 7</t>
  </si>
  <si>
    <t>OBDBr-P7</t>
  </si>
  <si>
    <t>25,700%</t>
  </si>
  <si>
    <t>$21 - $FF</t>
  </si>
  <si>
    <t>FUEL_RATE shall indicate the calculated amount of fuel consumed by engine per unit of time in liters per hour. 
FUEL_RATE shall be calculated as the sum of the fuel consumed over the last 1000 milliseconds prior to the time when FUEL_RATE is updated. FUEL_RATE shall be updated at a minimum rate of 1000 milliseconds.
(Liters of Fuel used over 1 second block)/(1 hour/3600 seconds) = xxx.xx L/h
Note: FUEL_RATE shall indicate zero L/h when the engine is not running.
Local regulations may require this PID in addition to PID 0x9D
If FUEL_RATE exceeds 3,276.5 L/h, the value should be clipped at 3,276.5 L/h</t>
  </si>
  <si>
    <t>IAT Bank 1, Sensor 1 shall display intake system air temperature, if utilized by the control module strategy. IAT may be obtained directly from a sensor, or may be inferred by the control strategy using other sensor inputs.</t>
  </si>
  <si>
    <t>IAT Bank 1, Sensor 2 shall display intake system air temperature.</t>
  </si>
  <si>
    <t>IAT Bank 1, Sensor 3 shall display intake system air temperature.</t>
  </si>
  <si>
    <t>IAT Bank 2, Sensor 1 shall display intake system air temperature.</t>
  </si>
  <si>
    <t>IAT Bank 2, Sensor 2 shall display intake system air temperature.</t>
  </si>
  <si>
    <t>IAT Bank 2, Sensor 3 shall display intake system air temperature.</t>
  </si>
  <si>
    <t>REAG_RATE shall indicate average reagent consumption in liters per hour by the engine system either over the previous complete 48 hour period of engine operation or the period needed for a demanded reagent consumption of at least 15 liters, whichever is longer. Local regulations may require or allow different calculation methods (e.g. calculation over the period of a certain/specific driven distance). Note: REAG_RATE shall indicate zero L/h when the engine is not running.</t>
  </si>
  <si>
    <t>REAG_DEMD shall indicate average demanded reagent consumption in liters per hour by the engine system either over the previous complete 48 hour period of engine operation or the period needed for a demanded reagent consumption of at least 15 liters, whichever is longer. Local regulations may require or allow different calculation methods (e.g. calculation over the period of a certain/specific driven distance). Note: REAG_DEMD shall indicate zero L/h when the engine is not running.</t>
  </si>
  <si>
    <t>This data indicates the cumulative number of engine operating hours during which the continuous MI was activated. This counter shall increment at any time the vehicle MI is in the on state. This counter shall not be reset.
Local regulations may require the data to not be reset by reprogramming</t>
  </si>
  <si>
    <t>Engine FUEL_RATE shall indicate the calculated amount of fuel injected into the engine per unit of time (does not include fuel injected directly into the aftertreatment system), in grams per 1 second.
Engine FUEL_RATE shall be calculated as the sum of the fuel injected over the last 1000 milliseconds prior to the time when Engine FUEL_RATE is updated. Engine FUEL_RATE shall be updated at least once per second.
NOTE: Engine FUEL_RATE shall indicate zero g/s when the engine is not running.</t>
  </si>
  <si>
    <t>Vehicle FUEL_RATE shall indicate the calculated amount of fuel injected into the engine and fuel injected directly into the aftertreatment system per unit of time, in grams per 1 second. Fuel used by a fuel operated heater shall not be included.
Vehicle FUEL_RATE shall be calculated as the sum of the fuel injected over the last 1000 milliseconds prior to the time when vehicle FUEL_RATE is updated. Vehicle FUEL_RATE shall be updated at least once per second.
NOTE: Vehicle FUEL_RATE shall indicate zero g/s when the engine is not running.</t>
  </si>
  <si>
    <t>Manufacturers shall support engine fuel rate and vehicle fuel rate even if the vehicle does not use fuel for the aftertreatment system. (Both parameters will report the same value.)
For dual fuel engines or engine with two fuel systems, FUEL_RATE shall report the total fuel used by the engine/vehicle.
Note several ITIDs reference "Fuel Consumed" and may have different criteria for calculation of data.</t>
  </si>
  <si>
    <t>0.000030517578 per bit signed</t>
  </si>
  <si>
    <t>0.000305 per bit signed</t>
  </si>
  <si>
    <t>0.1220703125 mV per bit signed</t>
  </si>
  <si>
    <t>0.00390625 mA per bit signed</t>
  </si>
  <si>
    <t>0.001 A per bit signed</t>
  </si>
  <si>
    <t>0xFD</t>
  </si>
  <si>
    <t>“Bin 15” stores data only when the engine is operating within the NOx NTE control area and no exclusions apply.  NTE conditions are defined in 40 CFR 86.1370.  Data shall also be accumulated in other bins simultaneously, with the exception of Bin 17
Note:  Medium Duty Chassis Certified Vehicles not subject to NTE requirements should not accumulate data in this Bin (Report "0" data)</t>
  </si>
  <si>
    <r>
      <t xml:space="preserve">ISO/SAE </t>
    </r>
    <r>
      <rPr>
        <sz val="10.5"/>
        <rFont val="Arial"/>
        <family val="2"/>
      </rPr>
      <t>This range of values is reserved by this document for future legislated OBD definition.</t>
    </r>
  </si>
  <si>
    <r>
      <t>No</t>
    </r>
    <r>
      <rPr>
        <sz val="10"/>
        <rFont val="Yu Mincho"/>
        <family val="1"/>
        <charset val="128"/>
      </rPr>
      <t xml:space="preserve"> </t>
    </r>
    <r>
      <rPr>
        <sz val="10"/>
        <rFont val="Arial"/>
        <family val="2"/>
      </rPr>
      <t>Class</t>
    </r>
  </si>
  <si>
    <r>
      <t>Off</t>
    </r>
    <r>
      <rPr>
        <u/>
        <sz val="10"/>
        <rFont val="Yu Mincho"/>
        <family val="1"/>
        <charset val="128"/>
      </rPr>
      <t xml:space="preserve"> </t>
    </r>
    <r>
      <rPr>
        <u/>
        <sz val="10"/>
        <rFont val="Arial"/>
        <family val="2"/>
      </rPr>
      <t>road</t>
    </r>
  </si>
  <si>
    <t xml:space="preserve">            When no module being reprogrammed supports Permanent DTC Functionality.  Secondary OBD modules are excluded as the OBD DTCs are managed in Primary OBD modules only</t>
  </si>
  <si>
    <t>When any Primary OBD module being reprogrammed will erase Permanent DTCs as part of the reprogramming event.</t>
  </si>
  <si>
    <t>ECM:  A Primary OBD module that supports Permanent DTCs, All I/M readiness bits, will erase permanent DTCs upon reprogramming</t>
  </si>
  <si>
    <t>TCM:  A Primary OBD module that supports Permanent DTCs, only CCM Readiness, will erase permanent DTCs upon reprogramming</t>
  </si>
  <si>
    <t>RDCM:  A Secondary OBD module that supports only Mode $01 PID $00 and Mode $09 data</t>
  </si>
  <si>
    <t>A module which only supports CCM does not need to be cleared if another module clears its fault code information. Secondary OBD modules are excluded as the OBD DTCs are managed in Primary OBD modules only</t>
  </si>
  <si>
    <t>When there are two or more Primary OBD modules in the vehicle.</t>
  </si>
  <si>
    <t>1.       Each Primary OBD module rejects physically addressed diagnostic services to clear the diagnostic information for all implemented diagnostic protocols.</t>
  </si>
  <si>
    <t>2.       Each Primary OBD module sends a signal to the other Primary OBD modules upon a request for clearing fault information. Care must be taken to not get into a “ping-pong” situation where OBD modules try to clear fault information in each other repeatedly.</t>
  </si>
  <si>
    <t>ECM:  A Primary OBD module that supports All I/M readiness bits,</t>
  </si>
  <si>
    <t>TCM:  A Primary OBD module that supports only CCM Readiness</t>
  </si>
  <si>
    <t>RDCM:  A Primary OBD module that supports Readiness for NOx Aftertreatment</t>
  </si>
  <si>
    <t>For vehicles that provide electronic access to the VIN, it is recommended to report it using this format for ease of use by the external test equipment intended either for vehicle diagnostics or Inspection/Maintenance programs. 
For ISO 9141-2, ISO 14230-4 and SAE J1850, the response consists of the following messages:
- Message #1 shall contain three (3) filling bytes of $00, followed by VIN character #1;
- Message #2 shall contain VIN characters #2 to #5 inclusive;
- Message #3 shall contain VIN characters #6 to #9 inclusive;
- Message #4 shall contain VIN characters #10 to #13 inclusive;
- Message #5 shall contain VIN characters #14 to #17 inclusive.
For ISO 15765-4, there is only one response message, which contains all VIN characters without any filling bytes.
Data Not Available: There may be two cases where data is not available.
1) VIN has not been programmed in the module.
2) VIN is obtained from another module on the vehicle (e.g. a Body Control Module) and the other module has not yet sent the VIN data, or the module is not functioning, or the communications between modules is not functioning.
If VIN is requested in these cases, the module shall respond within P2 timing with either default VIN data or VIN data that was correctly received from the previous driving cycle. Default data shall replace each VIN character.
Default data for VIN shall consist of $3F [ASCII ?]. Default data indicates to a scan tool that VIN has not been programmed or is not currently available. If data is not available due to slow data transmission rates between modules, requesting the data 30 seconds after startup should result in data that has been properly updated.
Note: Inability to provide updated VIN information may not meet local OBD regulatory requirements.</t>
  </si>
  <si>
    <t>Ignition Cycle Counter displays the count of the number of times that the engine has been started.  Note: This value may differ from ITID 0x16 information due to range differences and/or freeze conditions.
If the ignition cycle counter reaches the maximum value of 65,535 ±2, the ignition cycle counter shall rollover and increment to zero on the next ignition cycle to avoid overflow problems.</t>
  </si>
  <si>
    <t>OBD Monitoring Conditions Encountered Counts displays the number of times that the vehicle has been operated in the specified OBD monitoring conditions (general denominator).
If the general denominator reaches the maximum value of 65,535 ±2, the general denominator shall rollover and increment to zero on the next driving cycle that meets the general denominator definition to avoid overflow problems.</t>
  </si>
  <si>
    <t>This data is used to support regulatory requirements for In-use Performance Tracking for compression ignition engines for 2010 MY and beyond. Manufacturers are required to implement software algorithms that track in-use performance for each of the following components: NMHC catalyst, NOx catalyst monitor, NOx adsorber monitor, PM filter monitor, exhaust gas sensor monitor, EGR/ VVT monitor, boost pressure monitor, and fuel system monitor for 2013 MY and beyond.
The numerator for each component or system shall track the number of times that all conditions necessary for a specific monitor to detect a malfunction have been encountered.
The denominator for each component or system shall track the number of times that the vehicle has been operated in the specified conditions. These conditions are specified for each monitored component or system.
The ignition cycle counter shall be incremented within ten seconds if the vehicle meets the engine start definition for a conventional vehicles or the propulsion system active definition for a hybrid vehicle for at least two seconds plus or minus one second.
“Engine start” is defined as the point when the engine reaches a speed 150 rpm below the normal, warmed-up idle speed (as determined in the drive position for vehicles equipped with an automatic transmission).
“Propulsion system active” is the state where the powertrain (e.g., engine, electric machine) is enabled by the driver (e.g., after ignition on for conventional vehicles, after power button pushed for some hybrid vehicles, after remote start activation) such that the vehicle is ready to be used (e.g., vehicle is ready to be driven, ready to be shifted from “park” to “drive”, heating, ventilation, and air conditioning (HVAC) turned on to condition cabin prior to driving), when such an HVAC operating mode could eventually cause a fueled start of the engine).  For purposes of this definition, “the state where the powertrain is enabled” does not include activations that are not driver-initiated (e.g., conditions where portions of the vehicle system wake up to perform OBD II monitoring or off-board charging).
All data items of the In-use Performance Tracking record have to be reported in the order as listed in this table.
Data values, which are not implemented (e.g. NOx adsorber monitor) shall be reported as $0000. 
If a vehicle utilizes Variable Valve Timing (VVT) in place of EGR, the VVT in-use data shall be reported in place of the EGR in-use data. If a vehicle utilizes both an EGR system and a VVT system, the ECU shall track the in-use performance data for both monitors, but shall report only the data for the system with the lowest numerical ratio.
Each number shall be reset to zero only when a non-volatile memory reset occurs (reprogramming event, etc.) or, if the numbers are stored in KAM, when KAM is lost due to an interruption in electrical power to the control module (e.g., battery disconnect, etc.). Numbers may not be reset to zero under any other circumstances including when a scan tool command to clear fault codes or reset KAM is received.
If either the numerator or denominator for a specific component reaches the maximum value of 65,535 ±2 (allows flexibility in implementation), both numbers shall be divided by two before either is incremented again to avoid overflow problems.</t>
  </si>
  <si>
    <t>All vehicles sold in the United States have a unique drive-train identifier called the "Test Group" (light duty vehicles and trucks) or "Engine Family Number" (heavy duty vehicles). This number is on the Vehicle Emission Control Information label located in the engine compartment in a clearly visible position, most often directly on the underside of the hood. The Test Group/Engine Family Number consists of twelve (12) characters. The Test Group/Engine Family Number can contain only printable ASCII characters ($20 through $7E), and will be reported as ASCII values. Any unused data shall be reported as $00. Only one ECU on the vehicle shall report the Test Group/Engine Family Number.  In order to support configuration of this parameter, it is not required to be part of the CVN calculation.
Data Not Available: There may be a case where data is not available.
1) TG/EFN is obtained from another module on the vehicle and the other module has not yet sent the TG/EFN data, or the module is not functioning, or the communications between this module and the reporting module is not functioning.
If TG/EFN is requested in this case, the reporting module shall respond within P2 timing with default data.
Default data for TG/EFN shall consist of $3F [ASCII ?]. Default data indicates to a scan tool that the TG/EFN is not currently available. If data is not available due to slow data transmission rates between modules, requesting the data 30 seconds after startup shall result in data that has been properly updated.
Note: Inability to provide updated TGT/EFN information may not meet local OBD regulatory requirements.</t>
  </si>
  <si>
    <t>Positive Kinetic Energy (Recent) shall accumulate data once per second according to the following formula: (1/distance) * Σ[(final velocity)2 – (initial velocity)2)] when the final velocity is greater than initial velocity. Distance = Vaverage * time,  where time is the 1 second sample rate. Vaverage is the average of the initial velocity and the final velocity. Distance is total distance traveled including when final velocity is less than or equal to initial velocity. The data shall be updated at a minimum rate of once per second,  and the vehicle speed resolution shall be 1 km/hr.
See Note A for reset conditions, see Note C for freeze conditions.</t>
  </si>
  <si>
    <t>Positive Kinetic Energy (Lifetime) shall accumulate data once per second according to the following formula: (1/distance) * Σ[(final velocity)2 – (initial velocity)2)] when the final velocity is greater than initial velocity. Distance = Vaverage * time,  where time is the 1 second sample rate. Vaverage is the average of the initial velocity and the final velocity. Distance is total distance traveled including when final velocity is less than or equal to initial velocity. The data shall be updated at a minimum rate of once per second, and the vehicle speed resolution shall be 1 km/hr.
See Note B for reset conditions, see Note C for freeze conditions.</t>
  </si>
  <si>
    <t>ISS_TIME shall display the total vehicle idle propulsion system active run time with Idle Stop-Start (ISS) active. ISS_TIME shall increment while the vehicle is idle propulsion system active with: ISS actively commanding an engine stop event and the engine is not being fueled (e.g., vehicle is stopped and engine is off due to the idle stop-start system).  
Note B for reset conditions, see Note C for freeze conditions.</t>
  </si>
  <si>
    <t>Urban Speed Run Time (Active) shall accumulate the total engine run time while at slow to moderate vehicle speeds. The timer shall increment when the engine is running and the vehicle speed is greater than 1.6 kph and less than or equal to 60 kph.
See Note HD-A for reset conditions, see Note HD-C, HD-K for freeze conditions.</t>
  </si>
  <si>
    <t>2 bytes
1 kWh per bit
Min value: 0 MWh
Max value: 65.535 MWh</t>
  </si>
  <si>
    <t>Urban Speed Run Time (Stored) shall accumulate the total engine run time while at slow to moderate vehicle speeds. The timer shall increment when the engine is running and the vehicle speed is greater than 1.6 kph and less than or equal to 60 kph.
See Note HD-B for reset conditions, see Note HD-C, HD-K for freeze conditions.</t>
  </si>
  <si>
    <t>4 bytes
1 kWh per bit
Min value: 0 GWh
Max value: 4294.967295 GWh</t>
  </si>
  <si>
    <t>Urban Speed Run Time (Active) shall accumulate the total engine run time while at slow to moderate vehicle speeds. The timer shall increment when the engine is running and the vehicle speed is greater than 1.6 kph and less than or equal to 60 kph.
See Note HD-B for reset conditions, see Note HD-C, HD-K for freeze conditions.</t>
  </si>
  <si>
    <t>Total Idle Propulsion System Active Time (Active) shall accumulate the total propulsion system active time while at idle. The timer shall increment when the PSA conditions are met, the accelerator pedal is released by the driver and vehicle speed is less than or equal to 1.6 kph (regardless if the engine is running or not).
See Note HD-A for reset conditions, see Note HD-C, HD-K for freeze conditions.</t>
  </si>
  <si>
    <t>Total Idle Propulsion System Active Time (Stored) shall accumulate the total propulsion system active time while at idle. The timer shall increment when the PSA conditions are met, the accelerator pedal is released by the driver and vehicle speed is less than or equal to 1.6 kph (regardless if the engine is running or not).
See Note HD-B for reset conditions, see Note HD-C, HD-K for freeze conditions.</t>
  </si>
  <si>
    <t>Total Idle Propulsion System Active Time (Lifetime) shall accumulate the total propulsion system active time while at idle. The timer shall increment when the PSA conditions are met and the accelerator pedal released by driver, and vehicle speed is less than or equal to 1.6 kph (regardless if the engine is running or not).
See Note HD-B for reset conditions, see Note HD-C, HD-K for freeze conditions.</t>
  </si>
  <si>
    <t>Total Urban Propulsion System Active Time (Active) shall accumulate the total propulsion system active time while at slow to moderate vehicle speeds. The timer shall increment when the PSA conditions are met and the vehicle speed is greater than 1.6 kph and less than or equal to 60 kph.
See Note HD-A for reset conditions, see Note HD-C, HD-K for freeze conditions.</t>
  </si>
  <si>
    <t>Total Urban Propulsion System Active Time (Stored) shall accumulate the total propulsion system active time while at slow to moderate vehicle speeds. The timer shall increment when the PSA conditions are met and the vehicle speed is greater than 1.6 kph and less than or equal to 60 kph.
See Note HD-B for reset conditions, see Note HD-C, HD-K for freeze conditions.</t>
  </si>
  <si>
    <t>Total Urban Propulsion System Active Time (Lifetime) shall accumulate the total propulsion system active time while at slow to moderate speeds. The timer shall increment when the PSA conditions are met and the vehicle speed is greater than 1.6 kph and less than or equal to 60 kph.
See Note HD-B for reset conditions, see Note HD-C, HD-K for freeze conditions.</t>
  </si>
  <si>
    <t>4 bytes
1 kWh per bit
Min value: 0 GWh
Max value:4294.967295 GWh</t>
  </si>
  <si>
    <t>CDEOGE-L xxxx.xxxxxx GWh</t>
  </si>
  <si>
    <t>CDERGE-L xxxx.xxxxxx GWh</t>
  </si>
  <si>
    <t>GE-L xxxx.xxxxxx GWh</t>
  </si>
  <si>
    <t>4 bytes
1 count per bit
Min value: 0 sec
Max value: 4294967295 counts</t>
  </si>
  <si>
    <t>Engine Activity: Engine Run Time (Lifetime) shall accumulate the total engine run time. The timer shall increment while the engine is running at an engine speed greater than or equal to 150 rpm below the normal, warmed-up idle speed (as determined in the drive position for vehicles equipped with an automatic transmission). 
For hybrid vehicles or for vehicles that employ engine shutoff strategies (e.g. engine shutoff at idle), the timer shall increment when the propulsion system is active and the engine is running,
See Note HD-B for reset conditions, see Note HD-C,HD-K for freeze conditions
See Annex H for NOx Binning Structure for layout</t>
  </si>
  <si>
    <t>Engine Activity: Engine Output Energy (Lifetime) is defined by integrating brake engine power output over time.  Brake engine power output is defined as (2*pi*brake engine torque*engine RPM)/60, which will give the units of Watts (W).  Brake torque is calculated by subtracting Friction Torque (PID $8E) from Indicated Torque (PID $62) (both PIDs are percentages) and then multiplying by the reference torque (PID $63), which is in units of N*m.   The integral of brake engine power output over time will then give engine output energy in the units of Joules (J) or W*s, which is then converted to MWh by dividing by 3,600,000,000.
The data shall be updated at a minimum rate of once per second.
See Note HD-B for reset conditions, see Note HD-C,HD-K for freeze conditions
See Annex H for NOx Binning Structure for layout</t>
  </si>
  <si>
    <t>Engine Activity: Vehicle Fuel Consumed (Lifetime) shall accumulate the calculated amount of fuel injected into the engine and the calculated fuel injected directly into the aftertreatment system in liters over the sample period (typically one second). Fuel used by a fuel operated heater shall not be included.
Note: Data is valid only for liquid fuels, e.g. gasoline, E85, diesel. It is not valid for alternative fuels like LPG or CNG even though the calculation may be active. 
The data shall be updated at a minimum rate of once per second
See Note HD-B for reset conditions, see Note HD-C,HD-K for freeze conditions
See Annex H for NOx Binning Structure for layout</t>
  </si>
  <si>
    <t>REGEN_CNTR-L xxxxxxxxxx counts</t>
  </si>
  <si>
    <t>Zero Emission Powertrain (ZEP)</t>
  </si>
  <si>
    <t>ZEP</t>
  </si>
  <si>
    <t>Euro LD ZEV</t>
  </si>
  <si>
    <t>Euro HD ZEV</t>
  </si>
  <si>
    <t>HD Euro ZEV</t>
  </si>
  <si>
    <t>LD Euro 6? ZEV (Includes Japan)</t>
  </si>
  <si>
    <t>China ZEV</t>
  </si>
  <si>
    <t>EPA Federal ZEV</t>
  </si>
  <si>
    <t>ZEV Industry Recommended Support</t>
  </si>
  <si>
    <t>O2 Sensor Concentration Bank 1 Sensor 5 supported</t>
  </si>
  <si>
    <t>1 = O2 Sensor Concentration Bank 1 Sensor 5 supported</t>
  </si>
  <si>
    <t>O2 Sensor Concentration Bank 1 Sensor 5 support status</t>
  </si>
  <si>
    <t>O2 Sensor Concentration Bank 1 Sensor 6 supported</t>
  </si>
  <si>
    <t>1 = O2 Sensor Concentration Bank 1 Sensor 6 supported</t>
  </si>
  <si>
    <t>O2 Sensor Concentration Bank 1 Sensor 6 support status</t>
  </si>
  <si>
    <t>O2 Sensor Concentration Bank 2 Sensor 5 supported</t>
  </si>
  <si>
    <t>1 = O2 Sensor Concentration Bank 2 Sensor 5 supported</t>
  </si>
  <si>
    <t>O2 Sensor Concentration Bank 2 Sensor 5 support status</t>
  </si>
  <si>
    <t>O2 Sensor Concentration Bank 2 Sensor 6 supported</t>
  </si>
  <si>
    <t>1 = O2 Sensor Concentration Bank 2 Sensor 6 supported</t>
  </si>
  <si>
    <t>O2 Sensor Concentration Bank 2 Sensor 6 support status</t>
  </si>
  <si>
    <t>O2 Sensor Lambda Bank 1 Sensor 5 supported</t>
  </si>
  <si>
    <t>1 = O2 Sensor Lambda Bank 1 Sensor 5 supported</t>
  </si>
  <si>
    <t>O2 Sensor Lambda Bank 1 Sensor 5 support status</t>
  </si>
  <si>
    <t>O2 Sensor Lambda Bank 1 Sensor 6 supported</t>
  </si>
  <si>
    <t>1 = O2 Sensor Lambda Bank 1 Sensor 6 supported</t>
  </si>
  <si>
    <t>O2 Sensor Lambda Bank 1 Sensor 6 support status</t>
  </si>
  <si>
    <t>O2 Sensor Lambda Bank 2 Sensor 5 supported</t>
  </si>
  <si>
    <t>1 = O2 Sensor Lambda Bank 2 Sensor 5 supported</t>
  </si>
  <si>
    <t>O2 Sensor Lambda Bank 2 Sensor 5 support status</t>
  </si>
  <si>
    <t>O2 Sensor Lambda Bank 2 Sensor 6 supported</t>
  </si>
  <si>
    <t>1 = O2 Sensor Lambda Bank 2 Sensor 6 supported</t>
  </si>
  <si>
    <t>O2 Sensor Lambda Bank 2 Sensor 6 support status</t>
  </si>
  <si>
    <t>O2 Sensor Concentration Bank 1 Sensor 5</t>
  </si>
  <si>
    <t>O2S15_PCT xxx.xxxxxx %</t>
  </si>
  <si>
    <t>O2S15 shall display O2 concentration for Bank 1 Sensor 5, if utilized by the control module strategy.</t>
  </si>
  <si>
    <t>O2 Sensor Concentration Bank 1 Sensor 6</t>
  </si>
  <si>
    <t>O2S16_PCT xxx.xxxxxx %</t>
  </si>
  <si>
    <t>O2S16 shall display O2 concentration for Bank 1 Sensor 6, if utilized by the control module strategy.</t>
  </si>
  <si>
    <t>O2 Sensor Concentration Bank 2 Sensor 5</t>
  </si>
  <si>
    <t>O2S25_PCT xxx.xxxxxx %</t>
  </si>
  <si>
    <t>O2S25 shall display O2 concentration for Bank 2 Sensor 5, if utilized by the control module strategy.</t>
  </si>
  <si>
    <t>O2 Sensor Concentration Bank 2 Sensor 6</t>
  </si>
  <si>
    <t>O2S26_PCT xxx.xxxxxx %</t>
  </si>
  <si>
    <t>O2S26 shall display O2 concentration for Bank 2 Sensor 6, if utilized by the control module strategy.</t>
  </si>
  <si>
    <t>O2 Sensor Lambda Bank 1 Sensor 5</t>
  </si>
  <si>
    <t>LAMBDA15: x.xxx</t>
  </si>
  <si>
    <t>LAMBDA15 shall display O2 Lambda for Bank 1 Sensor 5, if utilized by the control module strategy.</t>
  </si>
  <si>
    <t>O2 Sensor Lambda Bank 1 Sensor 6</t>
  </si>
  <si>
    <t>LAMBDA16: x.xxx</t>
  </si>
  <si>
    <t>LAMBDA16 shall display O2 Lambda for Bank 1 Sensor 6, if utilized by the control module strategy.</t>
  </si>
  <si>
    <t>O2 Sensor Lambda Bank 2 Sensor 5</t>
  </si>
  <si>
    <t>LAMBDA25 shall display O2 Lambda for Bank 2 Sensor 5, if utilized by the control module strategy.</t>
  </si>
  <si>
    <t>O2 Sensor Lambda Bank 2 Sensor 6</t>
  </si>
  <si>
    <t>LAMBDA26 shall display O2 Lambda for Bank 2 Sensor 6, if utilized by the control module strategy.</t>
  </si>
  <si>
    <t>0xC9</t>
  </si>
  <si>
    <t>0xF4C9</t>
  </si>
  <si>
    <t>0xC6</t>
  </si>
  <si>
    <t>0xF4C6</t>
  </si>
  <si>
    <t>Particulate control - driver inducement system status and counters</t>
  </si>
  <si>
    <t xml:space="preserve">For China off Road </t>
  </si>
  <si>
    <t>Particulate warning and inducement systems supported</t>
  </si>
  <si>
    <t>Particulate warning system activation status supported</t>
  </si>
  <si>
    <t>1 = Particulate warning system activation status supported</t>
  </si>
  <si>
    <t>Removal or block of the particulate aftertreatment system counter supported</t>
  </si>
  <si>
    <t>1 = Removal or block of the particulate aftertreatment system counter supported</t>
  </si>
  <si>
    <t>Malfunction of Particulate control monitoring system counter supported</t>
  </si>
  <si>
    <t>1 = Malfunction of Particulate control monitoring system counter supported</t>
  </si>
  <si>
    <t>0</t>
    <phoneticPr fontId="3" type="noConversion"/>
  </si>
  <si>
    <t>Particulate warning system activation status</t>
  </si>
  <si>
    <t>PM_WARN_ACT: YES or NO</t>
  </si>
  <si>
    <t>Particulate warning and inducement system current status (active/inactive)</t>
  </si>
  <si>
    <t>Level one inducement status</t>
    <phoneticPr fontId="3" type="noConversion"/>
  </si>
  <si>
    <t>Level one inducement current status (e.g. low-level inducement using torque reduction). Status can be inactive (normal operation), enabled (i.e. triggered for activation but not yet active) or active.</t>
    <phoneticPr fontId="3" type="noConversion"/>
  </si>
  <si>
    <t xml:space="preserve">Removal or block of the particulate aftertreatment system counter </t>
  </si>
  <si>
    <t>The Removal or block of the particulate aftertreatment system counter  shall count the number of engine operating hours which detects the removal or block of the particulate after-treatment system
Note that the defined range of the counter greatly exceeds the range need to meet the legislated requirements. A value of 65534 hours may be reported when the counter is at its maximum legislated range. A value of 65535 hours shall be reported if the counter is not supported.</t>
  </si>
  <si>
    <t>Malfunction of Particulate control monitoring system counter</t>
  </si>
  <si>
    <t>G,H</t>
    <phoneticPr fontId="3" type="noConversion"/>
  </si>
  <si>
    <t>The PCD_FAILURE activity counter shall count the number of engine operating hours which occur with an  PCD system failure activity
Note that the defined range of the counter greatly exceeds the range need to meet the legislated requirements. A value of 65534 hours may be reported when the counter is at its maximum legislated range. A value of 65535 hours shall be reported if the counter is not supported.</t>
    <phoneticPr fontId="3" type="noConversion"/>
  </si>
  <si>
    <t>0xC7</t>
  </si>
  <si>
    <t>0xF4C7</t>
  </si>
  <si>
    <t>0xF4C8</t>
  </si>
  <si>
    <t>A, bit 0,1</t>
  </si>
  <si>
    <t>A, bit 2,3</t>
  </si>
  <si>
    <t>A, bit 4,5</t>
  </si>
  <si>
    <t>0xC8</t>
  </si>
  <si>
    <t>(g)4.2.3(J)</t>
  </si>
  <si>
    <t>(g)6.13.1</t>
  </si>
  <si>
    <t>(g)6.13.2</t>
  </si>
  <si>
    <t>0xF880</t>
  </si>
  <si>
    <t>M - all, so equipped, 2024 MY+ (h)(4.2.3)(G)</t>
  </si>
  <si>
    <t>M - gas 2024 MY+ (h)(4.2.1)(D)
M - diesel 2024 MY+ (h)(4.2.2)(I)</t>
  </si>
  <si>
    <t>Warning Lamp status for NCD and PCD</t>
  </si>
  <si>
    <t>NCD Warning Lamp status</t>
  </si>
  <si>
    <t>PCD Warning Lamp status</t>
  </si>
  <si>
    <t>China Off-Road IV OBD</t>
  </si>
  <si>
    <t>CN-OROBD-IV</t>
  </si>
  <si>
    <t>China Off-Road OBD</t>
  </si>
  <si>
    <t>Brazil PLA 8</t>
  </si>
  <si>
    <t>Allowed for use on spark ignition optionally</t>
  </si>
  <si>
    <t>LAMBDA25: x.xxx</t>
  </si>
  <si>
    <t>LAMBDA26: x.xxx</t>
  </si>
  <si>
    <t>0xF882</t>
  </si>
  <si>
    <t>0xF881</t>
  </si>
  <si>
    <t>2 bytes
1 count per bit</t>
  </si>
  <si>
    <t>NOx Control Diagnostic (NCD) and Particulate Control Diagnostic (PCD) Warning Lamp status</t>
  </si>
  <si>
    <t>PID $C9 shall be used for linear or wide-ratio oxygen sensors on compression ignition engines that can be stand-alone sensors or part of the NOx sensor  (See PID $83 for NOx PIDs).
The O2S outputs can be Lambda (typically 0 to 4 for a compression ignition engine) and/or O2 concentration (typically 0 to 25%)
NOTE:  Compression ignition vehicles do not use the O2 sensor location PIDs $13 or $1D to define the oxygen sensor location.</t>
  </si>
  <si>
    <t>0xCA</t>
  </si>
  <si>
    <t>0xF4CA</t>
  </si>
  <si>
    <t>A. bit 4</t>
  </si>
  <si>
    <t>Evap System Sealing Status Supported</t>
  </si>
  <si>
    <t>Evap System Sealing Status</t>
  </si>
  <si>
    <t>1 = Evap System Sealing Status Supported</t>
  </si>
  <si>
    <t>1 = Evap System Sealed</t>
  </si>
  <si>
    <t>EVAP_SEAL</t>
  </si>
  <si>
    <t>Particulate matter filter monitoring ready
(spark ignition and compression ignition)</t>
  </si>
  <si>
    <t>Exhaust Pressure Sensor Bank 1 Sensor 2</t>
  </si>
  <si>
    <t>Exhaust Pressure Sensor Bank 2 Sensor 2</t>
  </si>
  <si>
    <t>Exhaust Pressure Sensor Bank 1 Sensor 2 supported</t>
  </si>
  <si>
    <t>Exhaust Pressure Sensor Bank 2 Sensor 2 supported</t>
  </si>
  <si>
    <t>EP_12: xxxx.xx kPa (xx.xxx PSI)</t>
  </si>
  <si>
    <t>EP_22: xxxx.xx kPa (xx.xxx PSI)</t>
  </si>
  <si>
    <t>Exhaust Pressure Sensor Bank 1 Sensor 2 data support status</t>
  </si>
  <si>
    <t>Exhaust Pressure Sensor Bank 2 Sensor 2 data support status</t>
  </si>
  <si>
    <t>EP_12 shall display Bank 1 Sensor 2 exhaust pressure.</t>
  </si>
  <si>
    <t>EP_22 shall display Bank 2 Sensor 2 exhaust pressure.</t>
  </si>
  <si>
    <t>2 bytes 
1 kJ per bit
Min value: 0 kJ
Max value: 65535 kJ</t>
  </si>
  <si>
    <t>EGR mass flow until the specified FTP engine output energy, as defined in (g)(6.14.1)(D), is achieved.</t>
  </si>
  <si>
    <t>Time Until FTP Engine Output Energy</t>
  </si>
  <si>
    <t>2 bytes 
5 kJ per bit
Min value: 0 kJ
Max value: 327675 kJ</t>
  </si>
  <si>
    <t>2 bytes 
5 kJ per bit
Min value: 0 kJ
Max value:  327675 kJ</t>
  </si>
  <si>
    <t>2 bytes 
1 g per bit
Min value: 0  g
Max value: 65535 g</t>
  </si>
  <si>
    <t>2 bytes 
1 g per bit
Min value: 0 g
Max value: 65535 g</t>
  </si>
  <si>
    <t>Support of Misfire Cylinder 1-8 Data</t>
  </si>
  <si>
    <t>Misfire Cylinder 1 Data supported</t>
  </si>
  <si>
    <t>1 = Misfire Cylinder 1 Data supported</t>
  </si>
  <si>
    <t>Misfire Cylinder 1 Data supported status</t>
  </si>
  <si>
    <t>Misfire Cylinder 2 Data supported</t>
  </si>
  <si>
    <t>1 = Misfire Cylinder 2 Data supported</t>
  </si>
  <si>
    <t>Misfire Cylinder 2 Data supported status</t>
  </si>
  <si>
    <t>Misfire Cylinder 3 Data supported</t>
  </si>
  <si>
    <t>1 = Misfire Cylinder 3 Data supported</t>
  </si>
  <si>
    <t>Misfire Cylinder 3 Data supported status</t>
  </si>
  <si>
    <t>Misfire Cylinder 4 Data supported</t>
  </si>
  <si>
    <t>1 = Misfire Cylinder 4 Data supported</t>
  </si>
  <si>
    <t>Misfire Cylinder 4 Data supported status</t>
  </si>
  <si>
    <t>Misfire Cylinder 5 Data supported</t>
  </si>
  <si>
    <t>1 = Misfire Cylinder 5 Data supported</t>
  </si>
  <si>
    <t>Misfire Cylinder 5 Data supported status</t>
  </si>
  <si>
    <t>Misfire Cylinder 6 Data supported</t>
  </si>
  <si>
    <t>1 = Misfire Cylinder 6 Data supported</t>
  </si>
  <si>
    <t>Misfire Cylinder 6 Data supported status</t>
  </si>
  <si>
    <t>Misfire Cylinder 7 Data supported</t>
  </si>
  <si>
    <t>1 = Misfire Cylinder 7 Data supported</t>
  </si>
  <si>
    <t>Misfire Cylinder 7 Data supported status</t>
  </si>
  <si>
    <t>Misfire Cylinder 8 Data supported</t>
  </si>
  <si>
    <t>1 = Misfire Cylinder 8 Data supported</t>
  </si>
  <si>
    <t>Misfire Cylinder 8 Data supported status</t>
  </si>
  <si>
    <t>Misfire Cylinder 1 Misfire counts for last/current driving cycles</t>
  </si>
  <si>
    <t>MIS1_CUR_DCY: xxxxx counts</t>
  </si>
  <si>
    <t xml:space="preserve">
Misfire counts for last/current driving cycles (calculated, rounded to an integer value)</t>
  </si>
  <si>
    <t>Misfire Cylinder 2 Misfire counts for last/current driving cycles</t>
  </si>
  <si>
    <t>MIS2_CUR_DCY: xxxxx counts</t>
  </si>
  <si>
    <t>Misfire Cylinder 3 Misfire counts for last/current driving cycles</t>
  </si>
  <si>
    <t>MIS3_CUR_DCY: xxxxx counts</t>
  </si>
  <si>
    <t>Misfire Cylinder 4 Misfire counts for last/current driving cycles</t>
  </si>
  <si>
    <t>MIS4_CUR_DCY: xxxxx counts</t>
  </si>
  <si>
    <t>Misfire Cylinder 5 Misfire counts for last/current driving cycles</t>
  </si>
  <si>
    <t>MIS5_CUR_DCY: xxxxx counts</t>
  </si>
  <si>
    <t>Misfire Cylinder 6 Misfire counts for last/current driving cycles</t>
  </si>
  <si>
    <t>MIS6_CUR_DCY: xxxxx counts</t>
  </si>
  <si>
    <t>Misfire Cylinder 7 Misfire counts for last/current driving cycles</t>
  </si>
  <si>
    <t>MIS7_CUR_DCY: xxxxx counts</t>
  </si>
  <si>
    <t>Misfire Cylinder 8 Misfire counts for last/current driving cycles</t>
  </si>
  <si>
    <t>P,Q,</t>
  </si>
  <si>
    <t>MIS8_CUR_DCY: xxxxx counts</t>
  </si>
  <si>
    <t>Support of Misfire Cylinder 9-16 Data</t>
  </si>
  <si>
    <t>Misfire Cylinder 9 Data supported</t>
  </si>
  <si>
    <t>1 = Misfire Cylinder 9 Data supported</t>
  </si>
  <si>
    <t>Misfire Cylinder 9 Data supported status</t>
  </si>
  <si>
    <t>Misfire Cylinder 10 Data supported</t>
  </si>
  <si>
    <t>1 = Misfire Cylinder 10 Data supported</t>
  </si>
  <si>
    <t>Misfire Cylinder 10 Data supported status</t>
  </si>
  <si>
    <t>Misfire Cylinder 11 Data supported</t>
  </si>
  <si>
    <t>1 = Misfire Cylinder 11 Data supported</t>
  </si>
  <si>
    <t>Misfire Cylinder 11 Data supported status</t>
  </si>
  <si>
    <t>Misfire Cylinder 12 Data supported</t>
  </si>
  <si>
    <t>1 = Misfire Cylinder 12 Data supported</t>
  </si>
  <si>
    <t>Misfire Cylinder 12 Data supported status</t>
  </si>
  <si>
    <t>Misfire Cylinder 13 Data supported</t>
  </si>
  <si>
    <t>1 = Misfire Cylinder 13 Data supported</t>
  </si>
  <si>
    <t>Misfire Cylinder 13 Data supported status</t>
  </si>
  <si>
    <t>Misfire Cylinder 14 Data supported</t>
  </si>
  <si>
    <t>1 = Misfire Cylinder 14 Data supported</t>
  </si>
  <si>
    <t>Misfire Cylinder 14 Data supported status</t>
  </si>
  <si>
    <t>Misfire Cylinder 15 Data supported</t>
  </si>
  <si>
    <t>1 = Misfire Cylinder 15 Data supported</t>
  </si>
  <si>
    <t>Misfire Cylinder 15 Data supported status</t>
  </si>
  <si>
    <t>Misfire Cylinder 16 Data supported</t>
  </si>
  <si>
    <t>1 = Misfire Cylinder 16 Data supported</t>
  </si>
  <si>
    <t>Misfire Cylinder 16 Data supported status</t>
  </si>
  <si>
    <t>Misfire Cylinder 1-8 Current Data</t>
  </si>
  <si>
    <t>Misfire Cylinder 9-16 Current Data</t>
  </si>
  <si>
    <t>Misfire Cylinder 1-8 EWMA Data</t>
  </si>
  <si>
    <t>Misfire Cylinder 9-16 EWMA Data</t>
  </si>
  <si>
    <t>Misfire Cylinder 9 Misfire counts for last/current driving cycles</t>
  </si>
  <si>
    <t>MIS9_CUR_DCY: xxxxx counts</t>
  </si>
  <si>
    <t>Misfire Cylinder 10 Misfire counts for last/current driving cycles</t>
  </si>
  <si>
    <t>MIS10_CUR_DCY: xxxxx counts</t>
  </si>
  <si>
    <t>Misfire Cylinder 11 Misfire counts for last/current driving cycles</t>
  </si>
  <si>
    <t>MIS11_CUR_DCY: xxxxx counts</t>
  </si>
  <si>
    <t>Misfire Cylinder 12 Misfire counts for last/current driving cycles</t>
  </si>
  <si>
    <t>MIS12_CUR_DCY: xxxxx counts</t>
  </si>
  <si>
    <t>Misfire Cylinder 13 Misfire counts for last/current driving cycles</t>
  </si>
  <si>
    <t>MIS13_CUR_DCY: xxxxx counts</t>
  </si>
  <si>
    <t>Misfire Cylinder 14 Misfire counts for last/current driving cycles</t>
  </si>
  <si>
    <t>MIS14_CUR_DCY: xxxxx counts</t>
  </si>
  <si>
    <t>Misfire Cylinder 15 Misfire counts for last/current driving cycles</t>
  </si>
  <si>
    <t>MIS15_CUR_DCY: xxxxx counts</t>
  </si>
  <si>
    <t>Misfire Cylinder 16 Misfire counts for last/current driving cycles</t>
  </si>
  <si>
    <t>MIS16_CUR_DCY: xxxxx counts</t>
  </si>
  <si>
    <t>0xF503</t>
  </si>
  <si>
    <t>0xF504</t>
  </si>
  <si>
    <t>0xF505</t>
  </si>
  <si>
    <t>Misfire Cylinder 1 Misfire 10 trip EWMA</t>
  </si>
  <si>
    <t>Misfire Cylinder 2 Misfire 10 trip EWMA</t>
  </si>
  <si>
    <t>Misfire Cylinder 3 Misfire 10 trip EWMA</t>
  </si>
  <si>
    <t>Misfire Cylinder 4 Misfire 10 trip EWMA</t>
  </si>
  <si>
    <t>Misfire Cylinder 5 Misfire 10 trip EWMA</t>
  </si>
  <si>
    <t>Misfire Cylinder 6 Misfire 10 trip EWMA</t>
  </si>
  <si>
    <t>Misfire Cylinder 7 Misfire 10 trip EWMA</t>
  </si>
  <si>
    <t>Misfire Cylinder 8 Misfire 10 trip EWMA</t>
  </si>
  <si>
    <t xml:space="preserve">
Misfire 10 trip EWMA (calculated, rounded to an integer value)</t>
  </si>
  <si>
    <t>Misfire Cylinder 9 Misfire 10 trip EWMA</t>
  </si>
  <si>
    <t>Misfire Cylinder 10 Misfire 10 trip EWMA</t>
  </si>
  <si>
    <t>Misfire Cylinder 11 Misfire 10 trip EWMA</t>
  </si>
  <si>
    <t>Misfire Cylinder 12 Misfire 10 trip EWMA</t>
  </si>
  <si>
    <t>Misfire Cylinder 13 Misfire 10 trip EWMA</t>
  </si>
  <si>
    <t>Misfire Cylinder 14 Misfire 10 trip EWMA</t>
  </si>
  <si>
    <t>Misfire Cylinder 15 Misfire 10 trip EWMA</t>
  </si>
  <si>
    <t>Misfire Cylinder 16 Misfire 10 trip EWMA</t>
  </si>
  <si>
    <t>MIS9_EWMA: xxxxx counts</t>
  </si>
  <si>
    <t>MIS10_EWMA: xxxxx counts</t>
  </si>
  <si>
    <t>MIS11_EWMA: xxxxx counts</t>
  </si>
  <si>
    <t>MIS12_EWMA: xxxxx counts</t>
  </si>
  <si>
    <t>MIS13_EWMA: xxxxx counts</t>
  </si>
  <si>
    <t>MIS14_EWMA: xxxxx counts</t>
  </si>
  <si>
    <t>MIS15_EWMA: xxxxx counts</t>
  </si>
  <si>
    <t>MIS16_EWMA: xxxxx counts</t>
  </si>
  <si>
    <t>MIS1_EWMA: xxxxx counts</t>
  </si>
  <si>
    <t>MIS2_EWMA: xxxxx counts</t>
  </si>
  <si>
    <t>MIS3_EWMA: xxxxx counts</t>
  </si>
  <si>
    <t>MIS4_EWMA: xxxxx counts</t>
  </si>
  <si>
    <t>MIS5_EWMA: xxxxx counts</t>
  </si>
  <si>
    <t>MIS6_EWMA: xxxxx counts</t>
  </si>
  <si>
    <t>MIS7_EWMA: xxxxx counts</t>
  </si>
  <si>
    <t>MIS8_EWMA: xxxxx counts</t>
  </si>
  <si>
    <t>CAT_EOE_CUR: xxxxx kJ</t>
  </si>
  <si>
    <t>EGR_EOE_CUR: xxxxx g</t>
  </si>
  <si>
    <t>CAT_EOE_EWMA: xxxxx kJ</t>
  </si>
  <si>
    <t>EGR_EOE_EWMA: xxxxx g</t>
  </si>
  <si>
    <t>TIME_EOE_CUR: xxxxx sec</t>
  </si>
  <si>
    <t>TIME_EOE_EWMA: xxxxx sec</t>
  </si>
  <si>
    <t>In-Use Performance Data for OBDonUDS</t>
  </si>
  <si>
    <t>Pre-SCR heat energy until the specified FTP engine output energy, as defined in (g)(6.14.1)(D), is achieved.</t>
  </si>
  <si>
    <t>Pre-SCR heat energy until the FTP catalyst cold start tracking temperature, as defined in (g)(6.14.1)(A), is achieved.</t>
  </si>
  <si>
    <t xml:space="preserve">Engine output energy until the FTP catalyst cold start tracking time, as defined in (g)(6.14.1)(B), is achieved. </t>
  </si>
  <si>
    <t>Pre-SCR heat energy (in units of kJ) until the FTP catalyst cold start tracking time, as defined in (g)(6.14.1)(B), is achieved</t>
  </si>
  <si>
    <t>Engine output energy until the FTP catalyst cold start tracking temperature, as defined in (g)(6.14.1)(A), is achieved.</t>
  </si>
  <si>
    <t>EGR mass flow until the FTP catalyst cold start tracking time, as defined in (g)(6.14.1)(B), is achieved.</t>
  </si>
  <si>
    <t>Time until the specified FTP engine output energy, as defined in (g)(6.14.1)(D), is achieved.</t>
  </si>
  <si>
    <t>Time until the FTP catalyst cold start tracking temperature, as defined in (g)(6.14.1)(A), is achieved.</t>
  </si>
  <si>
    <t>EGR mass flow until the FTP catalyst cold start tracking temperature, as defined in (g)(6.14.1)(A), is achieved.</t>
  </si>
  <si>
    <t>Catalyst Heat Energy at FTP Cold Start Tracking Time</t>
  </si>
  <si>
    <t>Catalyst Heat Energy at FTP Engine Output Energy</t>
  </si>
  <si>
    <t>Catalyst Heat Energy at FTP Cold Start Tracking Catalyst Temperature</t>
  </si>
  <si>
    <t>Engine Output Energy at FTP Cold Start Tracking Time</t>
  </si>
  <si>
    <t>Engine Output Energy at FTP Cold Start Tracking Catalyst Temperature</t>
  </si>
  <si>
    <t>EGR Mass at FTP Cold Start Tracking Time</t>
  </si>
  <si>
    <t>EGR Mass at FTP Engine Output Energy</t>
  </si>
  <si>
    <t>EGR Mass at FTP Cold Start Tracking Catalyst Temperature</t>
  </si>
  <si>
    <t>Time Until FTP Catalyst Cold Start Tracking Temperature</t>
  </si>
  <si>
    <t>CAT_CSTIME_CUR: xxxxx kJ</t>
  </si>
  <si>
    <t>CAT_CSTEMP_CUR: xxxxx kJ</t>
  </si>
  <si>
    <t>EOE_CSTIME_CUR: xxxxx kJ</t>
  </si>
  <si>
    <t>EOE_CSTEMP_CUR: xxxxx kJ</t>
  </si>
  <si>
    <t>EGR_CSTIME_CUR; xxxxx g</t>
  </si>
  <si>
    <t>EGR_CSTEMP_CUR: xxxxx g</t>
  </si>
  <si>
    <t>TIME_CSTEMP_CUR: xxxxx sec</t>
  </si>
  <si>
    <t>CAT_CSTIME_EWMA: xxxxx kJ</t>
  </si>
  <si>
    <t>CAT_CSTEMP_EWMA: xxxxx kJ</t>
  </si>
  <si>
    <t>EOE_CSTIME_EWMA: xxxxx kJ</t>
  </si>
  <si>
    <t>EOE_CSTEMP_EWMA: xxxxx kJ</t>
  </si>
  <si>
    <t>EGR_CSTIME_EWMA; xxxxx g</t>
  </si>
  <si>
    <t>EGR_CSTEMP_EWMA: xxxxx g</t>
  </si>
  <si>
    <t>TIME_CSTEMP_EWMA: xxxxx sec</t>
  </si>
  <si>
    <t>Diesel CSERS Historical EWMA data (20 bytes) - See Notes CSR-A, CSR-C</t>
  </si>
  <si>
    <t>Diesel CSERS Current Drive Cycle Data (20 bytes) - See Notes CSR-A CSR-B</t>
  </si>
  <si>
    <t>EVCM, EVC1, EVC2</t>
  </si>
  <si>
    <t>Electric Vehicle Control Module</t>
  </si>
  <si>
    <t>ElecVehiclCtrl</t>
  </si>
  <si>
    <t>MC JOBD-II</t>
  </si>
  <si>
    <t>Motorcycle, Japan OBD-II</t>
  </si>
  <si>
    <t>00= NCD/PCD Warning Lamp off 
01 =NCD/PCD Warning Lamp continuous ON
10= NCD/PCD Warning Lamp blink
11= Not Utilized</t>
  </si>
  <si>
    <t>00= NCD Warning Lamp off 
01 =NCD Warning Lamp continuous ON
10= NCD Warning Lamp blink
11= Not Utilized</t>
  </si>
  <si>
    <t>00= PCD Warning Lamp off 
01 =PCD Warning Lamp continuous ON
10= PCD Warning Lamp blink
11= Not Utilized</t>
  </si>
  <si>
    <t>Utilized only if one lamp is used for both systems</t>
  </si>
  <si>
    <t>NCD_PCD_WL: Off or On</t>
  </si>
  <si>
    <t>NCD_WL: Off or On</t>
  </si>
  <si>
    <t>PCD_WL: Off or On</t>
  </si>
  <si>
    <t>DPF_REMOVAL_BLOCKED_TIME: xxxxx hr</t>
  </si>
  <si>
    <t>LRIS_FAILURE_TIME: xxxxx hr</t>
  </si>
  <si>
    <t>PCD_FAILURE_TIME: xxxxx hr</t>
  </si>
  <si>
    <t>Note D: The calculated amount of fuel injected into the engine for vehicle tracking data (ITIDs 0x16 - 0x2A) does not require the estimation of purge fuel vapors to be included in the consumed fuel calculation although a manufacturer is not prohibited from doing so. Most manufacturers do not have an accurate method to perform such an estimation at this time. 
"Fuel Consumed" ITIDs may have different criteria for calculation than PID 0x9D</t>
  </si>
  <si>
    <t xml:space="preserve">Note G: The NODI value in the response message for the vehicle tracking data (ITIDs 0x16 - 0x2A) shall be reported as 1. </t>
  </si>
  <si>
    <t>Note H: For the Off-cycle Credit Technology InfoTypes (ITIDs 0x1D - 0x2A), if data is "Not Supported" (e.g. only grille shutter A is supported) or Not Available" (e.g. grille shutter A Timer 2 is not utilized), not intended to generate credits or not required to be tracked, or is a vehicle option that is not installed, the data shall be reported using the max value of 0xFFFFFFFF.</t>
  </si>
  <si>
    <t>Note I:  Unsupported Infotype parameters - For ITID 0x16, all parameters are required to be supported for CARB OBDII applications in any OBD module that contains an ITID 0x16-0x2A.  ITID 0x16 is optional for Euro markets.  For ITIDs 0x1A-0x1C there would be a “no response” to a tool if the ITID is not supported.  For all other ITIDS, unused parameters should be set to 0xFFFFFFFF.   Any implementations using 0x00000000 during the phase-in period should be updated to use 0xFFFFFFFF in new software implementations.</t>
  </si>
  <si>
    <t>0xCB</t>
  </si>
  <si>
    <t>0xF4CB</t>
  </si>
  <si>
    <t>HVESPA Actual charge rate supported</t>
  </si>
  <si>
    <t>HVESPA Actual charge rate</t>
  </si>
  <si>
    <t>HVESPA Temperature supported</t>
  </si>
  <si>
    <t>HVESPA Temperature</t>
  </si>
  <si>
    <t>HVESPA Current Supported</t>
  </si>
  <si>
    <t>HVESPA Current</t>
  </si>
  <si>
    <t>HVESPA Voltage Level Supported</t>
  </si>
  <si>
    <t>HVESPA Voltage Level</t>
  </si>
  <si>
    <t>HVESPB Actual charge rate supported</t>
  </si>
  <si>
    <t>HVESPB Actual charge rate</t>
  </si>
  <si>
    <t>HVESPB Temperature supported</t>
  </si>
  <si>
    <t>HVESPB Temperature</t>
  </si>
  <si>
    <t>HVESPB Current Supported</t>
  </si>
  <si>
    <t>HVESPB Current</t>
  </si>
  <si>
    <t>HVESPB Voltage Level Supported</t>
  </si>
  <si>
    <t>HVESPB Voltage Level</t>
  </si>
  <si>
    <t>HVESPC Actual charge rate supported</t>
  </si>
  <si>
    <t>HVESPC Actual charge rate</t>
  </si>
  <si>
    <t>HVESPC Temperature supported</t>
  </si>
  <si>
    <t>HVESPC Temperature</t>
  </si>
  <si>
    <t>HVESPC Current Supported</t>
  </si>
  <si>
    <t>HVESPC Current</t>
  </si>
  <si>
    <t>HVESPC Voltage Level Supported</t>
  </si>
  <si>
    <t>HVESPC Voltage Level</t>
  </si>
  <si>
    <t>HVESPD Actual charge rate supported</t>
  </si>
  <si>
    <t>HVESPD Actual charge rate</t>
  </si>
  <si>
    <t>HVESPD Temperature supported</t>
  </si>
  <si>
    <t>HVESPD Temperature</t>
  </si>
  <si>
    <t>HVESPD Current Supported</t>
  </si>
  <si>
    <t>HVESPD Current</t>
  </si>
  <si>
    <t>HVESPD Voltage Level Supported</t>
  </si>
  <si>
    <t>HVESPD Voltage Level</t>
  </si>
  <si>
    <t>HVESPE Actual charge rate supported</t>
  </si>
  <si>
    <t>HVESPE Actual charge rate</t>
  </si>
  <si>
    <t>HVESPE Temperature supported</t>
  </si>
  <si>
    <t>HVESPE Temperature</t>
  </si>
  <si>
    <t>HVESPE Current Supported</t>
  </si>
  <si>
    <t>HVESPE Current</t>
  </si>
  <si>
    <t>HVESPE Voltage Level Supported</t>
  </si>
  <si>
    <t>HVESPE Voltage Level</t>
  </si>
  <si>
    <t>HVESPF Actual charge rate supported</t>
  </si>
  <si>
    <t>HVESPF Actual charge rate</t>
  </si>
  <si>
    <t>HVESPF Temperature supported</t>
  </si>
  <si>
    <t>HVESPF Temperature</t>
  </si>
  <si>
    <t>HVESPF Current Supported</t>
  </si>
  <si>
    <t>HVESPF Current</t>
  </si>
  <si>
    <t>HVESPF Voltage Level Supported</t>
  </si>
  <si>
    <t>HVESPF Voltage Level</t>
  </si>
  <si>
    <t>HVESPG Actual charge rate supported</t>
  </si>
  <si>
    <t>HVESPG Actual charge rate</t>
  </si>
  <si>
    <t>HVESPG Temperature supported</t>
  </si>
  <si>
    <t>HVESPG Temperature</t>
  </si>
  <si>
    <t>HVESPG Current Supported</t>
  </si>
  <si>
    <t>HVESPG Current</t>
  </si>
  <si>
    <t>HVESPG Voltage Level Supported</t>
  </si>
  <si>
    <t>HVESPG Voltage Level</t>
  </si>
  <si>
    <t>HVESPH Actual charge rate supported</t>
  </si>
  <si>
    <t>HVESPH Actual charge rate</t>
  </si>
  <si>
    <t>HVESPH Temperature supported</t>
  </si>
  <si>
    <t>HVESPH Temperature</t>
  </si>
  <si>
    <t>HVESPH Current Supported</t>
  </si>
  <si>
    <t>HVESPH Current</t>
  </si>
  <si>
    <t>HVESPH Voltage Level Supported</t>
  </si>
  <si>
    <t>HVESPH Voltage Level</t>
  </si>
  <si>
    <t>1= HVESPA Actual charge rate supported</t>
  </si>
  <si>
    <t>HVESPA_ACR: xxxx.xx kW</t>
  </si>
  <si>
    <t>1= HVESPA Temperature supported</t>
  </si>
  <si>
    <t xml:space="preserve">HVESPA_Temp: xxx °C </t>
  </si>
  <si>
    <t>1= HVESPA Current Supported</t>
  </si>
  <si>
    <t xml:space="preserve">HVESPA_Cur: xxxx.xx A </t>
  </si>
  <si>
    <t>1= HVESPA Voltage Level Supported</t>
  </si>
  <si>
    <t xml:space="preserve">HVESPA_Volt: xxxx.xx V </t>
  </si>
  <si>
    <t>1= HVESPB Actual charge rate supported</t>
  </si>
  <si>
    <t>HVESPB_ACR: xxxx.xx kW</t>
  </si>
  <si>
    <t>1= HVESPB Temperature supported</t>
  </si>
  <si>
    <t xml:space="preserve">HVESPB_Temp: xxx °C </t>
  </si>
  <si>
    <t>1= HVESPB Current Supported</t>
  </si>
  <si>
    <t xml:space="preserve">HVESPB_Cur: xxxx.xx A </t>
  </si>
  <si>
    <t>1= HVESPB Voltage Level Supported</t>
  </si>
  <si>
    <t xml:space="preserve">HVESPB_Volt: xxxx.xx V </t>
  </si>
  <si>
    <t>1= HVESPC Actual charge rate supported</t>
  </si>
  <si>
    <t>HVESPC_ACR: xxxx.xx kW</t>
  </si>
  <si>
    <t>1= HVESPC Temperature supported</t>
  </si>
  <si>
    <t xml:space="preserve">HVESPC_Temp: xxx °C </t>
  </si>
  <si>
    <t>1= HVESPC Current Supported</t>
  </si>
  <si>
    <t xml:space="preserve">HVESPC_Cur: xxxx.xx A </t>
  </si>
  <si>
    <t>1= HVESPC Voltage Level Supported</t>
  </si>
  <si>
    <t xml:space="preserve">HVESPC_Volt: xxxx.xx V </t>
  </si>
  <si>
    <t>1= HVESPD Actual charge rate supported</t>
  </si>
  <si>
    <t>HVESPD_ACR: xxxx.xx kW</t>
  </si>
  <si>
    <t>1= HVESPD Temperature supported</t>
  </si>
  <si>
    <t xml:space="preserve">HVESPD_Temp: xxx °C </t>
  </si>
  <si>
    <t>1= HVESPD Current Supported</t>
  </si>
  <si>
    <t xml:space="preserve">HVESPD_Cur: xxxx.xx A </t>
  </si>
  <si>
    <t>1= HVESPD Voltage Level Supported</t>
  </si>
  <si>
    <t xml:space="preserve">HVESPD_Volt: xxxx.xx V </t>
  </si>
  <si>
    <t>1= HVESPE Actual charge rate supported</t>
  </si>
  <si>
    <t>HVESPE_ACR: xxxx.xx kW</t>
  </si>
  <si>
    <t>1= HVESPE Temperature supported</t>
  </si>
  <si>
    <t xml:space="preserve">HVESPE_Temp: xxx °C </t>
  </si>
  <si>
    <t>1= HVESPE Current Supported</t>
  </si>
  <si>
    <t xml:space="preserve">HVESPE_Cur: xxxx.xx A </t>
  </si>
  <si>
    <t>1= HVESPE Voltage Level Supported</t>
  </si>
  <si>
    <t xml:space="preserve">HVESPE_Volt: xxxx.xx V </t>
  </si>
  <si>
    <t>1= HVESPF Actual charge rate supported</t>
  </si>
  <si>
    <t>HVESPF_ACR: xxxx.xx kW</t>
  </si>
  <si>
    <t>1= HVESPF Temperature supported</t>
  </si>
  <si>
    <t xml:space="preserve">HVESPF_Temp: xxx °C </t>
  </si>
  <si>
    <t>1= HVESPF Current Supported</t>
  </si>
  <si>
    <t xml:space="preserve">HVESPF_Cur: xxxx.xx A </t>
  </si>
  <si>
    <t>1= HVESPF Voltage Level Supported</t>
  </si>
  <si>
    <t xml:space="preserve">HVESPF_Volt: xxxx.xx V </t>
  </si>
  <si>
    <t>1= HVESPG Actual charge rate supported</t>
  </si>
  <si>
    <t>HVESPG_ACR: xxxx.xx kW</t>
  </si>
  <si>
    <t>1= HVESPG Temperature supported</t>
  </si>
  <si>
    <t xml:space="preserve">HVESPG_Temp: xxx °C </t>
  </si>
  <si>
    <t>1= HVESPG Current Supported</t>
  </si>
  <si>
    <t xml:space="preserve">HVESPG_Cur: xxxx.xx A </t>
  </si>
  <si>
    <t>1= HVESPG Voltage Level Supported</t>
  </si>
  <si>
    <t xml:space="preserve">HVESPG_Volt: xxxx.xx V </t>
  </si>
  <si>
    <t>1= HVESPH Actual charge rate supported</t>
  </si>
  <si>
    <t>HVESPH_ACR: xxxx.xx kW</t>
  </si>
  <si>
    <t>1= HVESPH Temperature supported</t>
  </si>
  <si>
    <t xml:space="preserve">HVESPH_Temp: xxx °C </t>
  </si>
  <si>
    <t>1= HVESPH Current Supported</t>
  </si>
  <si>
    <t xml:space="preserve">HVESPH_Cur: xxxx.xx A </t>
  </si>
  <si>
    <t>1= HVESPH Voltage Level Supported</t>
  </si>
  <si>
    <t xml:space="preserve">HVESPH_Volt: xxxx.xx V </t>
  </si>
  <si>
    <t>Cumulative energy into High Voltage Energy Storage Pack A Supported</t>
  </si>
  <si>
    <t>Cumulative energy into High Voltage Energy Storage Pack A</t>
  </si>
  <si>
    <t>Cumulative energy from High Voltage Energy Storage Pack A Supported</t>
  </si>
  <si>
    <t>Cumulative energy from High Voltage Energy Storage Pack A</t>
  </si>
  <si>
    <t>HVESPA Total Energy Throughput Supported</t>
  </si>
  <si>
    <t>HVESPA Total Energy Throughput</t>
  </si>
  <si>
    <t>HVESPA State of Health Supported</t>
  </si>
  <si>
    <t>HVESPA State of Health</t>
  </si>
  <si>
    <t>HVESPA Recommended Minimum State Of Charge Supported</t>
  </si>
  <si>
    <t>HVESPA Recommended Minimum State Of Charge</t>
  </si>
  <si>
    <t>HVESPA Recommended Maximum State Of Charge Supported</t>
  </si>
  <si>
    <t>HVESPA Recommended Maximum State Of Charge</t>
  </si>
  <si>
    <t>HVESPA Discharge Energy Capacity Supported</t>
  </si>
  <si>
    <t>HVESPA Discharge Energy Capacity</t>
  </si>
  <si>
    <t>Cumulative energy into High Voltage Energy Storage Pack B Supported</t>
  </si>
  <si>
    <t>Cumulative energy into High Voltage Energy Storage Pack B</t>
  </si>
  <si>
    <t>Cumulative energy from High Voltage Energy Storage Pack B Supported</t>
  </si>
  <si>
    <t>Cumulative energy from High Voltage Energy Storage Pack B</t>
  </si>
  <si>
    <t>HVESPB Total Energy Throughput Supported</t>
  </si>
  <si>
    <t>HVESPB Total Energy Throughput</t>
  </si>
  <si>
    <t>HVESPB State of Health Supported</t>
  </si>
  <si>
    <t>HVESPB State of Health</t>
  </si>
  <si>
    <t>HVESPB Recommended Minimum State Of Charge Supported</t>
  </si>
  <si>
    <t>HVESPB Recommended Minimum State Of Charge</t>
  </si>
  <si>
    <t>HVESPB Recommended Maximum State Of Charge Supported</t>
  </si>
  <si>
    <t>HVESPB Recommended Maximum State Of Charge</t>
  </si>
  <si>
    <t>HVESPB Discharge Energy Capacity Supported</t>
  </si>
  <si>
    <t>HVESPB Discharge Energy Capacity</t>
  </si>
  <si>
    <t>Cumulative energy into High Voltage Energy Storage Pack C Supported</t>
  </si>
  <si>
    <t>Cumulative energy into High Voltage Energy Storage Pack C</t>
  </si>
  <si>
    <t>Cumulative energy from High Voltage Energy Storage Pack C Supported</t>
  </si>
  <si>
    <t>Cumulative energy from High Voltage Energy Storage Pack C</t>
  </si>
  <si>
    <t>HVESPC Total Energy Throughput Supported</t>
  </si>
  <si>
    <t>HVESPC Total Energy Throughput</t>
  </si>
  <si>
    <t>HVESPC State of Health Supported</t>
  </si>
  <si>
    <t>HVESPC State of Health</t>
  </si>
  <si>
    <t>HVESPC Recommended Minimum State Of Charge Supported</t>
  </si>
  <si>
    <t>HVESPC Recommended Minimum State Of Charge</t>
  </si>
  <si>
    <t>HVESPC Recommended Maximum State Of Charge Supported</t>
  </si>
  <si>
    <t>HVESPC Recommended Maximum State Of Charge</t>
  </si>
  <si>
    <t>HVESPC Discharge Energy Capacity Supported</t>
  </si>
  <si>
    <t>HVESPC Discharge Energy Capacity</t>
  </si>
  <si>
    <t>Cumulative energy into High Voltage Energy Storage Pack D Supported</t>
  </si>
  <si>
    <t>Cumulative energy into High Voltage Energy Storage Pack D</t>
  </si>
  <si>
    <t>Cumulative energy from High Voltage Energy Storage Pack D Supported</t>
  </si>
  <si>
    <t>Cumulative energy from High Voltage Energy Storage Pack D</t>
  </si>
  <si>
    <t>HVESPD Total Energy Throughput Supported</t>
  </si>
  <si>
    <t>HVESPD Total Energy Throughput</t>
  </si>
  <si>
    <t>HVESPD State of Health Supported</t>
  </si>
  <si>
    <t>HVESPD State of Health</t>
  </si>
  <si>
    <t>HVESPD Recommended Minimum State Of Charge Supported</t>
  </si>
  <si>
    <t>HVESPD Recommended Minimum State Of Charge</t>
  </si>
  <si>
    <t>HVESPD Recommended Maximum State Of Charge Supported</t>
  </si>
  <si>
    <t>HVESPD Recommended Maximum State Of Charge</t>
  </si>
  <si>
    <t>HVESPD Discharge Energy Capacity Supported</t>
  </si>
  <si>
    <t>HVESPD Discharge Energy Capacity</t>
  </si>
  <si>
    <t>Cumulative energy into High Voltage Energy Storage Pack E Supported</t>
  </si>
  <si>
    <t>Cumulative energy into High Voltage Energy Storage Pack E</t>
  </si>
  <si>
    <t>Cumulative energy from High Voltage Energy Storage Pack E Supported</t>
  </si>
  <si>
    <t>Cumulative energy from High Voltage Energy Storage Pack E</t>
  </si>
  <si>
    <t>HVESPE Total Energy Throughput Supported</t>
  </si>
  <si>
    <t>HVESPE Total Energy Throughput</t>
  </si>
  <si>
    <t>HVESPE State of Health Supported</t>
  </si>
  <si>
    <t>HVESPE State of Health</t>
  </si>
  <si>
    <t>HVESPE Recommended Minimum State Of Charge Supported</t>
  </si>
  <si>
    <t>HVESPE Recommended Minimum State Of Charge</t>
  </si>
  <si>
    <t>HVESPE Recommended Maximum State Of Charge Supported</t>
  </si>
  <si>
    <t>HVESPE Recommended Maximum State Of Charge</t>
  </si>
  <si>
    <t>HVESPE Discharge Energy Capacity Supported</t>
  </si>
  <si>
    <t>HVESPE Discharge Energy Capacity</t>
  </si>
  <si>
    <t>Cumulative energy into High Voltage Energy Storage Pack F Supported</t>
  </si>
  <si>
    <t>Cumulative energy into High Voltage Energy Storage Pack F</t>
  </si>
  <si>
    <t>Cumulative energy from High Voltage Energy Storage Pack F Supported</t>
  </si>
  <si>
    <t>Cumulative energy from High Voltage Energy Storage Pack F</t>
  </si>
  <si>
    <t>HVESPF Total Energy Throughput Supported</t>
  </si>
  <si>
    <t>HVESPF Total Energy Throughput</t>
  </si>
  <si>
    <t>HVESPF State of Health Supported</t>
  </si>
  <si>
    <t>HVESPF State of Health</t>
  </si>
  <si>
    <t>HVESPF Recommended Minimum State Of Charge Supported</t>
  </si>
  <si>
    <t>HVESPF Recommended Minimum State Of Charge</t>
  </si>
  <si>
    <t>HVESPF Recommended Maximum State Of Charge Supported</t>
  </si>
  <si>
    <t>HVESPF Recommended Maximum State Of Charge</t>
  </si>
  <si>
    <t>HVESPF Discharge Energy Capacity Supported</t>
  </si>
  <si>
    <t>HVESPF Discharge Energy Capacity</t>
  </si>
  <si>
    <t>Cumulative energy into High Voltage Energy Storage Pack G Supported</t>
  </si>
  <si>
    <t>Cumulative energy into High Voltage Energy Storage Pack G</t>
  </si>
  <si>
    <t>Cumulative energy from High Voltage Energy Storage Pack G Supported</t>
  </si>
  <si>
    <t>Cumulative energy from High Voltage Energy Storage Pack G</t>
  </si>
  <si>
    <t>HVESPG Total Energy Throughput Supported</t>
  </si>
  <si>
    <t>HVESPG Total Energy Throughput</t>
  </si>
  <si>
    <t>HVESPG State of Health Supported</t>
  </si>
  <si>
    <t>HVESPG State of Health</t>
  </si>
  <si>
    <t>HVESPG Recommended Minimum State Of Charge Supported</t>
  </si>
  <si>
    <t>HVESPG Recommended Minimum State Of Charge</t>
  </si>
  <si>
    <t>HVESPG Recommended Maximum State Of Charge Supported</t>
  </si>
  <si>
    <t>HVESPG Recommended Maximum State Of Charge</t>
  </si>
  <si>
    <t>HVESPG Discharge Energy Capacity Supported</t>
  </si>
  <si>
    <t>HVESPG Discharge Energy Capacity</t>
  </si>
  <si>
    <t>Cumulative energy into High Voltage Energy Storage Pack H Supported</t>
  </si>
  <si>
    <t>Cumulative energy into High Voltage Energy Storage Pack H</t>
  </si>
  <si>
    <t>Cumulative energy from High Voltage Energy Storage Pack H Supported</t>
  </si>
  <si>
    <t>Cumulative energy from High Voltage Energy Storage Pack H</t>
  </si>
  <si>
    <t>HVESPH Total Energy Throughput Supported</t>
  </si>
  <si>
    <t>HVESPH Total Energy Throughput</t>
  </si>
  <si>
    <t>HVESPH State of Health Supported</t>
  </si>
  <si>
    <t>HVESPH State of Health</t>
  </si>
  <si>
    <t>HVESPH Recommended Minimum State Of Charge Supported</t>
  </si>
  <si>
    <t>HVESPH Recommended Minimum State Of Charge</t>
  </si>
  <si>
    <t>HVESPH Recommended Maximum State Of Charge Supported</t>
  </si>
  <si>
    <t>HVESPH Recommended Maximum State Of Charge</t>
  </si>
  <si>
    <t>HVESPH Discharge Energy Capacity Supported</t>
  </si>
  <si>
    <t>HVESPH Discharge Energy Capacity</t>
  </si>
  <si>
    <t>1= Cumulative energy into HVESPA supported</t>
  </si>
  <si>
    <t xml:space="preserve">HVESPA_Enrg_In: xxxxxxxxxx kWh </t>
  </si>
  <si>
    <t>1= Cumulative energy from HVESPA supported</t>
  </si>
  <si>
    <t xml:space="preserve">HVESPA_Enrg_Out: xxxxxxxxxx kWh </t>
  </si>
  <si>
    <t>1= HVESPA Total Energy Throughput Supported</t>
  </si>
  <si>
    <t xml:space="preserve">HVESPA_Enrg_Tput: xxxxxxxxxxxx Wh </t>
  </si>
  <si>
    <t>1= HVESPA State of Health Supported</t>
  </si>
  <si>
    <t xml:space="preserve">HVESPA_SOH: xxx.x % </t>
  </si>
  <si>
    <t>1= Support of 1= Support of HVESPA Recommended Minimum State Of Charge Supported</t>
  </si>
  <si>
    <t xml:space="preserve">HVESPA_MIN_SOC: xxx.xxxxxxx % </t>
  </si>
  <si>
    <t>1= Support of HVESPA Recommended Maximum State Of Charge Supported</t>
  </si>
  <si>
    <t xml:space="preserve">HVESPA_MAX_SOC: xxx.xxxxxxx % </t>
  </si>
  <si>
    <t>1= Support of HVESPA Discharge Energy Capacity Supported</t>
  </si>
  <si>
    <t xml:space="preserve">HVESPA_DEnrg_CAP: xxxxx.xxx kWh </t>
  </si>
  <si>
    <t>1= Cumulative energy into HVESPB supported</t>
  </si>
  <si>
    <t xml:space="preserve">HVESPB_Enrg_In: xxxxxxxxxx kWh </t>
  </si>
  <si>
    <t>1= Cumulative energy from HVESPB supported</t>
  </si>
  <si>
    <t xml:space="preserve">HVESPB_Enrg_Out: xxxxxxxxxx kWh </t>
  </si>
  <si>
    <t>1= HVESPB Total Energy Throughput Supported</t>
  </si>
  <si>
    <t xml:space="preserve">HVESPB_Enrg_Tput: xxxxxxxxxxxx Wh </t>
  </si>
  <si>
    <t>1= HVESPB State of Health Supported</t>
  </si>
  <si>
    <t xml:space="preserve">HVESPB_SOH: xxx.x % </t>
  </si>
  <si>
    <t>1= Support of HVESPB Recommended Minimum State Of Charge Supported</t>
  </si>
  <si>
    <t xml:space="preserve">HVESPB_MIN_SOC: xxx.xxxxxxx % </t>
  </si>
  <si>
    <t>1= Support of HVESPB Recommended Maximum State Of Charge Supported</t>
  </si>
  <si>
    <t xml:space="preserve">HVESPB_MAX_SOC: xxx.xxxxxxx % </t>
  </si>
  <si>
    <t>1= Support of HVESPB Discharge Energy Capacity Supported</t>
  </si>
  <si>
    <t xml:space="preserve">HVESPB_DEnrg_CAP: xxxxx.xxx kWh </t>
  </si>
  <si>
    <t>1= Cumulative energy into HVESPC supported</t>
  </si>
  <si>
    <t xml:space="preserve">HVESPC_Enrg_In: xxxxxxxxxx kWh </t>
  </si>
  <si>
    <t>1= Cumulative energy from HVESPC supported</t>
  </si>
  <si>
    <t xml:space="preserve">HVESPC_Enrg_Out: xxxxxxxxxx kWh </t>
  </si>
  <si>
    <t>1= HVESPC Total Energy Throughput Supported</t>
  </si>
  <si>
    <t xml:space="preserve">HVESPC_Enrg_Tput: xxxxxxxxxxxx Wh </t>
  </si>
  <si>
    <t>1= HVESPC State of Health Supported</t>
  </si>
  <si>
    <t xml:space="preserve">HVESPC_SOH: xxx.x % </t>
  </si>
  <si>
    <t>1= Support of HVESPC Recommended Minimum State Of Charge Supported</t>
  </si>
  <si>
    <t xml:space="preserve">HVESPC_MIN_SOC: xxx.xxxxxxx % </t>
  </si>
  <si>
    <t>1= Support of HVESPC Recommended Maximum State Of Charge Supported</t>
  </si>
  <si>
    <t xml:space="preserve">HVESPC_MAX_SOC: xxx.xxxxxxx % </t>
  </si>
  <si>
    <t>1= Support of HVESPC Discharge Energy Capacity Supported</t>
  </si>
  <si>
    <t xml:space="preserve">HVESPC_DEnrg_CAP: xxxxx.xxx kWh </t>
  </si>
  <si>
    <t>1= Cumulative energy into HVESPD supported</t>
  </si>
  <si>
    <t xml:space="preserve">HVESPD_Enrg_In: xxxxxxxxxx kWh </t>
  </si>
  <si>
    <t>1= Cumulative energy from HVESPD supported</t>
  </si>
  <si>
    <t xml:space="preserve">HVESPD_Enrg_Out: xxxxxxxxxx kWh </t>
  </si>
  <si>
    <t>1= HVESPD Total Energy Throughput Supported</t>
  </si>
  <si>
    <t xml:space="preserve">HVESPD_Enrg_Tput: xxxxxxxxxxxx Wh </t>
  </si>
  <si>
    <t>1= HVESPD State of Health Supported</t>
  </si>
  <si>
    <t xml:space="preserve">HVESPD_SOH: xxx.x % </t>
  </si>
  <si>
    <t>1= Support of HVESPD Recommended Minimum State Of Charge Supported</t>
  </si>
  <si>
    <t xml:space="preserve">HVESPD_MIN_SOC: xxx.xxxxxxx % </t>
  </si>
  <si>
    <t>1= Support of HVESPD Recommended Maximum State Of Charge Supported</t>
  </si>
  <si>
    <t xml:space="preserve">HVESPD_MAX_SOC: xxx.xxxxxxx % </t>
  </si>
  <si>
    <t>1= Support of HVESPD Discharge Energy Capacity Supported</t>
  </si>
  <si>
    <t xml:space="preserve">HVESPD_DEnrg_CAP: xxxxx.xxx kWh </t>
  </si>
  <si>
    <t>1= Cumulative energy into HVESPE supported</t>
  </si>
  <si>
    <t xml:space="preserve">HVESPE_Enrg_In: xxxxxxxxxx kWh </t>
  </si>
  <si>
    <t>1= Cumulative energy from HVESPE supported</t>
  </si>
  <si>
    <t xml:space="preserve">HVESPE_Enrg_Out: xxxxxxxxxx kWh </t>
  </si>
  <si>
    <t>1= HVESPE Total Energy Throughput Supported</t>
  </si>
  <si>
    <t xml:space="preserve">HVESPE_Enrg_Tput: xxxxxxxxxxxx Wh </t>
  </si>
  <si>
    <t>1= HVESPE State of Health Supported</t>
  </si>
  <si>
    <t xml:space="preserve">HVESPE_SOH: xxx.x % </t>
  </si>
  <si>
    <t>1= Support of HVESPE Recommended Minimum State Of Charge Supported</t>
  </si>
  <si>
    <t xml:space="preserve">HVESPE_MIN_SOC: xxx.xxxxxxx % </t>
  </si>
  <si>
    <t>1= Support of HVESPE Recommended Maximum State Of Charge Supported</t>
  </si>
  <si>
    <t xml:space="preserve">HVESPE_MAX_SOC: xxx.xxxxxxx % </t>
  </si>
  <si>
    <t>1= Support of HVESPE Discharge Energy Capacity Supported</t>
  </si>
  <si>
    <t xml:space="preserve">HVESPE_DEnrg_CAP: xxxxx.xxx kWh </t>
  </si>
  <si>
    <t>1= Cumulative energy into HVESPF supported</t>
  </si>
  <si>
    <t xml:space="preserve">HVESPF_Enrg_In: xxxxxxxxxx kWh </t>
  </si>
  <si>
    <t>1= Cumulative energy from HVESPF supported</t>
  </si>
  <si>
    <t xml:space="preserve">HVESPF_Enrg_Out: xxxxxxxxxx kWh </t>
  </si>
  <si>
    <t>1= HVESPF Total Energy Throughput Supported</t>
  </si>
  <si>
    <t xml:space="preserve">HVESPF_Enrg_Tput: xxxxxxxxxxxx Wh </t>
  </si>
  <si>
    <t>1= HVESPF State of Health Supported</t>
  </si>
  <si>
    <t xml:space="preserve">HVESPF_SOH: xxx.x % </t>
  </si>
  <si>
    <t>1= Support of HVESPF Recommended Minimum State Of Charge Supported</t>
  </si>
  <si>
    <t xml:space="preserve">HVESPF_MIN_SOC: xxx.xxxxxxx % </t>
  </si>
  <si>
    <t>1= Support of HVESPF Recommended Maximum State Of Charge Supported</t>
  </si>
  <si>
    <t xml:space="preserve">HVESPF_MAX_SOC: xxx.xxxxxxx % </t>
  </si>
  <si>
    <t>1= Support of HVESPF Discharge Energy Capacity Supported</t>
  </si>
  <si>
    <t xml:space="preserve">HVESPF_DEnrg_CAP: xxxxx.xxx kWh </t>
  </si>
  <si>
    <t>1= Cumulative energy into HVESPG supported</t>
  </si>
  <si>
    <t xml:space="preserve">HVESPG_Enrg_In: xxxxxxxxxx kWh </t>
  </si>
  <si>
    <t>1= Cumulative energy from HVESPG supported</t>
  </si>
  <si>
    <t xml:space="preserve">HVESPG_Enrg_Out: xxxxxxxxxx kWh </t>
  </si>
  <si>
    <t>1= HVESPG Total Energy Throughput Supported</t>
  </si>
  <si>
    <t xml:space="preserve">HVESPG_Enrg_Tput: xxxxxxxxxxxx Wh </t>
  </si>
  <si>
    <t>1= HVESPG State of Health Supported</t>
  </si>
  <si>
    <t xml:space="preserve">HVESPG_SOH: xxx.x % </t>
  </si>
  <si>
    <t>1= Support of HVESPG Recommended Minimum State Of Charge Supported</t>
  </si>
  <si>
    <t xml:space="preserve">HVESPG_MIN_SOC: xxx.xxxxxxx % </t>
  </si>
  <si>
    <t>1= Support of HVESPG Recommended Maximum State Of Charge Supported</t>
  </si>
  <si>
    <t xml:space="preserve">HVESPG_MAX_SOC: xxx.xxxxxxx % </t>
  </si>
  <si>
    <t>1= Support of HVESPG Discharge Energy Capacity Supported</t>
  </si>
  <si>
    <t xml:space="preserve">HVESPG_DEnrg_CAP: xxxxx.xxx kWh </t>
  </si>
  <si>
    <t>1= Cumulative energy into HVESPH supported</t>
  </si>
  <si>
    <t xml:space="preserve">HVESPH_Enrg_In: xxxxxxxxxx kWh </t>
  </si>
  <si>
    <t>1= Cumulative energy from HVESPH supported</t>
  </si>
  <si>
    <t xml:space="preserve">HVESPH_Enrg_Out: xxxxxxxxxx kWh </t>
  </si>
  <si>
    <t>1= HVESPH Total Energy Throughput Supported</t>
  </si>
  <si>
    <t xml:space="preserve">HVESPH_Enrg_Tput: xxxxxxxxxxxx Wh </t>
  </si>
  <si>
    <t>1= HVESPH State of Health Supported</t>
  </si>
  <si>
    <t xml:space="preserve">HVESPH_SOH: xxx.x % </t>
  </si>
  <si>
    <t>1= Support of HVESPH Recommended Minimum State Of Charge Supported</t>
  </si>
  <si>
    <t xml:space="preserve">HVESPH_MIN_SOC: xxx.xxxxxxx % </t>
  </si>
  <si>
    <t>1= Support of HVESPH Recommended Maximum State Of Charge Supported</t>
  </si>
  <si>
    <t xml:space="preserve">HVESPH_MAX_SOC: xxx.xxxxxxx % </t>
  </si>
  <si>
    <t>1= Support of HVESPH Discharge Energy Capacity Supported</t>
  </si>
  <si>
    <t xml:space="preserve">HVESPH_DEnrg_CAP: xxxxx.xxx kWh </t>
  </si>
  <si>
    <t>Electric motor rpm</t>
  </si>
  <si>
    <t>EMR Motor A Supported</t>
  </si>
  <si>
    <t>1= Support the Electric Motor A rpm</t>
  </si>
  <si>
    <t>EMR Motor B Supported</t>
  </si>
  <si>
    <t>1= Support the Electric Motor B rpm</t>
  </si>
  <si>
    <t>EMR Motor C Supported</t>
  </si>
  <si>
    <t>1= Support the Electric Motor C rpm</t>
  </si>
  <si>
    <t>EMR Motor D Supported</t>
  </si>
  <si>
    <t>1= Support the Electric Motor D rpm</t>
  </si>
  <si>
    <t>EMR Motor E Supported</t>
  </si>
  <si>
    <t>1= Support the Electric Motor E rpm</t>
  </si>
  <si>
    <t>EMR Motor F Supported</t>
  </si>
  <si>
    <t>1= Support the Electric Motor F rpm</t>
  </si>
  <si>
    <t>EMR Motor G Supported</t>
  </si>
  <si>
    <t>1= Support the Electric Motor G rpm</t>
  </si>
  <si>
    <t>EMR Motor H Supported</t>
  </si>
  <si>
    <t>1= Support the Electric Motor H rpm</t>
  </si>
  <si>
    <t>EMR Motor A motor rpm</t>
  </si>
  <si>
    <t>-32768 min-1</t>
  </si>
  <si>
    <t>32767 min-1</t>
  </si>
  <si>
    <t>1rpm per bit</t>
  </si>
  <si>
    <t>EMR Motor B motor rpm</t>
  </si>
  <si>
    <t>EMR Motor C motor rpm</t>
  </si>
  <si>
    <t>F.G</t>
  </si>
  <si>
    <t>EMR Motor D motor rpm</t>
  </si>
  <si>
    <t>EMR Motor E motor rpm</t>
  </si>
  <si>
    <t>EMR Motor F motor rpm</t>
  </si>
  <si>
    <t>EMR Motor G motor rpm</t>
  </si>
  <si>
    <t>EMR Motor H motor rpm</t>
  </si>
  <si>
    <t>RPM shall display revolutions per minute of the motor output shaft.</t>
  </si>
  <si>
    <t>0xCC</t>
  </si>
  <si>
    <t>0xF4CC</t>
  </si>
  <si>
    <t>Electric motors include either motors used for either propulsion of the vehicle; or motors used to drive PTO(s).</t>
  </si>
  <si>
    <t>Electric motor A Supported</t>
  </si>
  <si>
    <t>1 = Electric motor A Torque Supported</t>
  </si>
  <si>
    <t>Electric motor B Supported</t>
  </si>
  <si>
    <t>1 = Electric motor B Torque Supported</t>
  </si>
  <si>
    <t>Electric motor C Supported</t>
  </si>
  <si>
    <t>1 = Electric motor C Torque Supported</t>
  </si>
  <si>
    <t>Electric motor D Supported</t>
  </si>
  <si>
    <t>Electric motor E Supported</t>
  </si>
  <si>
    <t>1 = Electric motor D Torque Supported</t>
  </si>
  <si>
    <t>Electric motor F Supported</t>
  </si>
  <si>
    <t>1 = Electric motor E Torque Supported</t>
  </si>
  <si>
    <t>Electric motor G Supported</t>
  </si>
  <si>
    <t>1 = Electric motor F Torque Supported</t>
  </si>
  <si>
    <t>Electric motor H Supported</t>
  </si>
  <si>
    <t>1 = Electric motor G Torque Supported</t>
  </si>
  <si>
    <t>Electric motor A torque</t>
  </si>
  <si>
    <t>-32768 Nm</t>
  </si>
  <si>
    <t>32767 Nm</t>
  </si>
  <si>
    <t>EM A TQ: xxxxx Nm</t>
  </si>
  <si>
    <t>Electric motor B torque</t>
  </si>
  <si>
    <t>EM B TQ: xxxxx Nm</t>
  </si>
  <si>
    <t>Electric motor C torque</t>
  </si>
  <si>
    <t>EM C TQ: xxxxx Nm</t>
  </si>
  <si>
    <t>Electric motor D torque</t>
  </si>
  <si>
    <t>EM D TQ: xxxxx Nm</t>
  </si>
  <si>
    <t>Electric motor E torque</t>
  </si>
  <si>
    <t>EM E TQ: xxxxx Nm</t>
  </si>
  <si>
    <t>Electric motor F torque</t>
  </si>
  <si>
    <t>EM F TQ: xxxxx Nm</t>
  </si>
  <si>
    <t>Electric motor G torque</t>
  </si>
  <si>
    <t>EM G TQ: xxxxx Nm</t>
  </si>
  <si>
    <t>Electric motor H torque</t>
  </si>
  <si>
    <t>0xCD</t>
  </si>
  <si>
    <t>0xF4CD</t>
  </si>
  <si>
    <t> 1 Nm/bit</t>
  </si>
  <si>
    <t>1 Nm/bit </t>
  </si>
  <si>
    <t>Electric Motor Torque</t>
  </si>
  <si>
    <t>"Eco" Driver-Selectable Mode Enabled Timer (Recent)</t>
  </si>
  <si>
    <t>EDSM_TIME_E-R xxxxxxxxxx sec</t>
  </si>
  <si>
    <t>"Eco" Driver-Selectable Mode Enabled Timer (Lifetime)</t>
  </si>
  <si>
    <t>EDSM_TIME_E-L xxxxxxxxxx sec</t>
  </si>
  <si>
    <t>EDSM_TIME_E shall display the total vehicle propulsion system active run time with "Eco" Driver-Selectable Mode in the "Eco" ON state. EDSM_TIME_E shall increment while the vehicle is propulsion system active and the EDSM is in the "Eco" ON state. EDSM_TIME_E is required for all vehicles equipped with an "Eco" Driver-Selectable Mode that is used to obtain active off-cycle credit.
Note A for reset conditions, see Note C for freeze conditions.</t>
  </si>
  <si>
    <t>0xF82A</t>
  </si>
  <si>
    <t>"Eco" Driver-Selectable Mode Active Timer (Lifetime)</t>
  </si>
  <si>
    <t>EDSM_TIME_A-R xxxxxxxxxx sec</t>
  </si>
  <si>
    <t>EDSM_TIME_A-L xxxxxxxxxx sec</t>
  </si>
  <si>
    <t>EDSM_TIME_E shall display the total vehicle propulsion system active run time with "Eco" Driver-Selectable Mode in the "Eco" ON state. EDSM_TIME_E shall increment while the vehicle is propulsion system active and the EDSM is in the "Eco" ON state. EDSM_TIME_E is required for all vehicles equipped with an "Eco" Driver-Selectable Mode that is used to obtain active off-cycle credit. 
Note B for reset conditions, see Note C for freeze conditions.</t>
  </si>
  <si>
    <t>EDSM_TIME_A shall display the total vehicle propulsion system active run time with Driver-Selectable Mode #1 active "Eco" Driver-Selectable Mode in the "Eco" ON state and the vehicle is actively reducing carbon dioxide emissions. EDSM_TIME_A shall increment while the vehicle is propulsion system active, the EDSM is in the "Eco" ON state and the vehicle is actively reducing CO2 emissions (e.g., for pedal map with reduced throttle opening above 25% pedal position in "Eco" mode., timer should increment when throttle opening is above 25%). Timer should not increment when control has not been altered to reduce CO2.  EDSM_TIME_A is required for all vehicles equipped with an "Eco" Driver-Selectable Mode that is used to obtain active off-cycle credit.
Note A for reset conditions, see Note C for freeze conditions.</t>
  </si>
  <si>
    <t>EDSM_TIME_A shall display the total vehicle propulsion system active run time with Driver-Selectable Mode #1 active "Eco" Driver-Selectable Mode in the "Eco" ON state and the vehicle is actively reducing carbon dioxide emissions. EDSM_TIME_A shall increment while the vehicle is propulsion system active, the EDSM is in the "Eco" ON state and the vehicle is actively reducing CO2 emissions (e.g., for pedal map with reduced throttle opening above 25% pedal position in "Eco" mode., timer should increment when throttle opening is above 25%). Timer should not increment when control has not been altered to reduce CO2. EDSM_TIME_A is required for all vehicles equipped with an "Eco" Driver-Selectable Mode that is used to obtain active off-cycle credit.
Note B for reset conditions, see Note C for freeze conditions.</t>
  </si>
  <si>
    <t>0xF883</t>
  </si>
  <si>
    <t>0xF884</t>
  </si>
  <si>
    <t>0x00FD</t>
  </si>
  <si>
    <t>M - CCR 1962.5</t>
  </si>
  <si>
    <t>Let's use an example of an analog ECT sensor that is hardwired to the ECM. The ECM also sends the PID value to the TCM and the HPCM because ECT is used for OBD enablements and Freeze Frame so these modules must display PID $05.</t>
  </si>
  <si>
    <t>If the ECT sensor is disconnected, the voltage will go to 5 volts. This would be converted to -40 deg C for display in PID $05. The ECM would display -40 deg C on a scan tool which would look like a "broken" value to a service tech. The ECM also provides this PID $05 value to the TCM and the HPCM. The ECM would send out -40 deg so the TCM and the HPCM would also display -40 deg in PID $05. All three values of ECT displayed on a scan tool should be the same. </t>
  </si>
  <si>
    <t>The ECM knows the sensor is faulted, stores a P0118 and substitutes a modeled ECT value for engine control purposes. The ECM must tell the TCM and the HPCM that the ECT sensor is faulted so they can disable any monitors that depend on having an accurate ECT value. It should also provide a substituted value of ECT that will allow the TCM and HPCM control systems to function properly. The ECT value provided for control should be different that the ECT value provided for PID $05. The PID $05 value will be -40 deg but the modeled ECT value will look normal. I think people may be trying to use a single value of ECT for PID $05 and for control, however, that is not a good idea.</t>
  </si>
  <si>
    <t>Let's now add a failure to this scenario. Let's add a CAN fault between the ECM and the TCM which operate on a private CAN network, not the same network that talks to a scan tool.</t>
  </si>
  <si>
    <t>Again, the ECM will send out -40 deg to the TCM and HPCM for PID $05 and a modeled ECT value for control purposes. The TCM, however, does not receive the ECT data from the ECM. In this case, when data is unavailable, J1979DA directs the receiver to select a min or max display value for the PID that looks broken. The TCM could select either -40 deg C or 215 deg C to display for PID $05. As a result, the ECM and HPCM will display -40 deg, but the TCM could display either -40 or 215 deg C. I direct my people to display an open circuit value because this is the most common failure mode. If the TCM did that, all three PIDs would would -40 deg C. In this case, the TCM is also missing the modeled ECT value being provided by the ECM so it will probably have to use a single default value which may cause some control issues.   </t>
  </si>
  <si>
    <t>14.0 Signals Multiplexed to Other OBD modules</t>
  </si>
  <si>
    <t>Distance Since Reflash or Module Replacement</t>
  </si>
  <si>
    <t>REFLASH_DIST: xxxxx km (xxxxx miles)</t>
  </si>
  <si>
    <t>This is distance accumulated since the module was reflashed, or a replacement module was installed in the vehicle.  If greater than 65,535 km has occurred, REFLASH_DIST shall remain at 65,535 km and not wrap to zero. Data may be reported for the vehicle by a single ECU or may be reported by each OBD ECU that activates the MIL. Freeze value if no source of vehicle speed available.
Note: Support for this PID is not required if the vehicle supports Total Distance Travelled (Lifetime) in ITID 0x17 in non-volatile memory, and this value is reset upon reprogramming</t>
  </si>
  <si>
    <t>M - Medium Duty Engine Dyno Certified, so equipped 2024 MY+ CAN (g)(4.2.2)(B)(v)</t>
  </si>
  <si>
    <t xml:space="preserve">Liquid reagent injection system (e.g. fuel-borne catalyst) failure counter </t>
  </si>
  <si>
    <t>The Liquid reagent injection system (e.g. fuel-borne catalyst) failure counter shall count the number of engine operating hours which occur with an removal of the liquid reagent injection system or loss of the particulate after-treatment system function the reagent dosing.
Note that the defined range of the counter greatly exceeds the range need to meet the legislated requirements. A value of 65534 hours may be reported when the counter is at its maximum legislated range. A value of 65535 hours shall be reported if the counter is not supported.</t>
  </si>
  <si>
    <t>Liquid reagent injection system (e.g. fuel-borne catalyst) failure counter supported</t>
  </si>
  <si>
    <t>1 =Liquid reagent injection system (e.g. fuel-borne catalyst) failure counter supported</t>
  </si>
  <si>
    <t>0xCE</t>
  </si>
  <si>
    <t>0xF4CE</t>
  </si>
  <si>
    <t xml:space="preserve">M - diesel, engine dyno cert, 2010 MY+ (h)(6.1)
</t>
  </si>
  <si>
    <t>M - all, so equipped 2024MY+ (g)(4.2.2)(B)(vi)</t>
  </si>
  <si>
    <t xml:space="preserve">M - all so equipped, (g)(4.2.1)(B)
</t>
  </si>
  <si>
    <t xml:space="preserve">
M - all, so equipped, 2024 MY+ (h)(4.2.3)(G)</t>
  </si>
  <si>
    <t xml:space="preserve">
M - all so equipped 2024 MY+ (h)(4.2.3)(G)</t>
  </si>
  <si>
    <t>ISO 27145-2/J1979-2
 PID</t>
  </si>
  <si>
    <t>$0000 indicates no stored freeze frame data, DTC format and DTCs are defined in ISO 15031-6
Not required for J1979-2 applications, freeze frame is requested by DTC number</t>
  </si>
  <si>
    <t>SHRTFT associated with O2S12 (uses PID $13) or
SHRTFT associated with O2S12 (uses PID $1D),
reported as $FF if the sensor is not used in the calculation or if SHRTFT is not applicable.
If the fuel system is in open loop, SHRTFT shall report 0% correction.</t>
  </si>
  <si>
    <t>SHRTFT associated with O2S13 (uses PID $13) or
SHRTFT associated with O2S21 (uses PID $1D),
reported as $FF if the sensor is not used in the calculation or if SHRTFT is not applicable.
For O2S13, If the fuel system is in open loop, SHRTFT shall report 0% correction.</t>
  </si>
  <si>
    <t>SHRTFT associated with O2S14 (uses PID $13) or
SHRTFT associated with O2S22 (uses PID $1D),
reported as $FF if the sensor is not used in the calculation or if SHRTFT is not applicable.
If the fuel system is in open loop, SHRTFT shall report 0% correction.</t>
  </si>
  <si>
    <t>SHRTFT associated with O2S22 (uses PID $13) or
SHRTFT associated with O2S32 (uses PID $1D),
reported as $FF if the sensor is not used in the calculation or if SHRTFT is not applicable.
If the fuel system is in open loop, SHRTFT shall report 0% correction.</t>
  </si>
  <si>
    <t>SHRTFT associated with O2S23 (uses PID $13) or
SHRTFT associated with O2S41 (uses PID $1D),
reported as $FF if the sensor is not used in the calculation or if SHRTFT is not applicable.
For O2S23, If the fuel system is in open loop, SHRTFT shall report 0% correction.</t>
  </si>
  <si>
    <t>SHRTFT associated with O2S24 (uses PID $13) or
SHRTFT associated with O2S42 (uses PID $1D),
reported as $FF if the sensor is not used in the calculation or if SHRTFT is not applicable.
If the fuel system is in open loop, SHRTFT shall report 0% correction.</t>
  </si>
  <si>
    <t>Short Term Secondary Fuel Trim shall be supported by spark ignition engines that use secondary closed loop feedback control of air/fuel ratio. Short Term Secondary O2 Sensor Fuel Trim Bank 1/3 shall indicate the correction currently being utilized by the closed loop fuel algorithm. If the fuel system is in open loop, STSO2FT shall report 0% correction.  This information is redundant to the Fuel Trim Values in the Secondary O2 sensor PIDs.</t>
  </si>
  <si>
    <t>M - diesel (h)(4.2.2)(A)
M - gas 2024 MY+ (h)(4.2.1)(D)</t>
  </si>
  <si>
    <t>NO (1968.2)
NO (1971.1)</t>
  </si>
  <si>
    <t>NO (1971.1)</t>
  </si>
  <si>
    <t>Exhaust Pressure Sensor Bank 1 Sensor 1 supported</t>
  </si>
  <si>
    <t>Exhaust Pressure Sensor Bank 1 Sensor 1 data support status</t>
  </si>
  <si>
    <t>Exhaust Pressure Sensor Bank 2 Sensor 1 supported</t>
  </si>
  <si>
    <t>Exhaust Pressure Sensor Bank 2 Sensor 1 data support status</t>
  </si>
  <si>
    <t>Exhaust Pressure Sensor Bank 1 Sensor 1</t>
  </si>
  <si>
    <t>EP_11: xxxx.xx kPa (xx.xxx PSI)</t>
  </si>
  <si>
    <t>EP_11 shall display Bank 1 Sensor 1 exhaust pressure.</t>
  </si>
  <si>
    <t>Exhaust Pressure Sensor Bank 2 Sensor 1</t>
  </si>
  <si>
    <t>EP_21: xxxx.xx kPa (xx.xxx PSI)</t>
  </si>
  <si>
    <t>EP_21 shall display Bank 2 Sensor 1 exhaust pressure.</t>
  </si>
  <si>
    <t>M - all, so equipped (h)(4.2.3)(A)
M - all, so equipped 2024 MY+ (h)(4.2.3(G)</t>
  </si>
  <si>
    <t>LAMBDA11 shall display O2 Lambda for Bank 1 Sensor 1, if utilized by the control module strategy.</t>
  </si>
  <si>
    <t>LAMBDA12 shall display O2 Lambda for Bank 1 Sensor 2, if utilized by the control module strategy.</t>
  </si>
  <si>
    <t>LAMBDA21 shall display O2 Lambda for Bank 2 Sensor 1, if utilized by the control module strategy.</t>
  </si>
  <si>
    <t>LAMBDA22 shall display O2 Lambda for Bank 2 Sensor 2, if utilized by the control module strategy.</t>
  </si>
  <si>
    <t xml:space="preserve">
M - diesel (h)(4.2.2)(A)
M - gas (h)(4.2.1)(D)</t>
  </si>
  <si>
    <t>PM11 shall display normalized PM sensor output for Bank 1 Sensor 1. Normalization shall be based on sensor output signal (e.g. voltage, resistance, current, impedance etc.). 100% shall represent manufacturer defined sensor soot load level when sensor regeneration is needed.  Alternatively 100% shall represent a manufacturer defined reference output so that the PM sensor output range used by the OBD-system is included in the PM11 range. 0% shall represent fully cleaned / regenerated sensor.</t>
  </si>
  <si>
    <t>PM21 shall display normalized PM sensor output for Bank 2 Sensor 1. Normalization shall be based on sensor output signal (e.g. voltage, resistance, current, impedance etc.). 100% shall represent manufacturer defined sensor soot load level when sensor regeneration is needed.  Alternatively 100% shall represent a manufacturer defined reference output so that the PM sensor output range used by the OBD-system is included in the PM21 range. 0% shall represent fully cleaned / regenerated sensor.</t>
  </si>
  <si>
    <t>Fuel system control status shall be supported by compression ignition engines that use any of the closed loop feedback control functions listed. More than one function system can be in closed loop at a time, e.g. fuel pressure control and fuel balance/contribution control in closed loop at the same time.
If the engine is off and the ignition is on, any inactive control loop bits in Data Byte B shall be reported as '0'.
Fuel systems 1 and 2 do not normally refer to injector banks. Fuel systems 1 and 2 are intended to represent completely different fuel systems that can independently enter and exit closed-loop fuel functions.</t>
  </si>
  <si>
    <t>NOx_EO shall be updated at a minimum rate of at least once per second. NOTE: When PIDs $83 and $A1 indicate NOx concentration = 0xFFFF, NOx_EO shall also indicate 0xFFFF.  NOx_EO shall indicate zero g/s when the engine is not running.
Calculated using the following equation: 
NOx (g/s) = 0.001588 x NOx (ppm) * Exhaust Flow (kg/hr) * (1/3600)</t>
  </si>
  <si>
    <t>NOx_TP shall be updated at a minimum rate of at least once per second. NOTE: When PIDs $83 and $A1 indicate NOx concentration = 0xFFFF, NOx_EO shall also indicate 0xFFFF.  NOx_TP shall indicate zero g/s when the engine is not running.
Calculated using the following equation: 
NOx (g/s) = 0.001588 x NOx (ppm) * Exhaust Flow (kg/hr) * (1/3600)</t>
  </si>
  <si>
    <t>M - diesel 2016 MY+ (h)(4.2.2)(G)
M - gas 2024 MY+ (h)(4.2.1)(D)</t>
  </si>
  <si>
    <t>00 = Dosing System Off
01-FD = Manufacturer Specific
FE = Error (not dosing)
FF = Not Available</t>
  </si>
  <si>
    <t>27145-2/J1979-2</t>
  </si>
  <si>
    <t>ISO 27145-2/J1979-2</t>
  </si>
  <si>
    <r>
      <t xml:space="preserve">In network architectures, certain OBD devices may be hardwired to other ECUs or be independent OBD mechatronic devices, </t>
    </r>
    <r>
      <rPr>
        <sz val="10"/>
        <color rgb="FFFF0000"/>
        <rFont val="Arial"/>
        <family val="2"/>
      </rPr>
      <t xml:space="preserve">or </t>
    </r>
    <r>
      <rPr>
        <sz val="10"/>
        <rFont val="Arial"/>
        <family val="2"/>
      </rPr>
      <t>smart sensor/actuator, connected through a network from another ECU (both referred to as remote OBD devices). When remote OBD devices are not hardwired to the OBD ECU and the data is not received over the data bus from the specific remote OBD device, this may occur for two reasons:</t>
    </r>
  </si>
  <si>
    <t>EWMA (Exponential Weighted Moving Average) misfire counts for previous driving cycles (calculated, rounded to an integer value)
General EWMA calculation: 0.1 * (current misfire counts) + 0.9 * (previous misfire counts average)
Initial value for (previous misfire counts average) = 0
NOTE:  Internal ECU calculation registers with precision higher than one count must be used and retained to calculate the contents of registers $0B and $0C to prevent rounding errors. If this is not done, these registers will never count back down to zero after misfire stops. The calculations must be done using the high-precision registers, and then rounded to the nearest integer value to be output as register $0B and $0C.
High_Precision_EWMA_Misfire_Counts current = Rounded [(0.1) * High_Precision_Misfire_Counts current + (0.9) * High_Precision_EWMA_Misfire_Counts previous]
Where: Rounded means rounded to the nearest integer. The high-precision values are never reported, they are only used for internal calculations.
This TEST ID shall be reported with OBD Monitor IDs $A2 – $B1 (refer to Appendix D and/or SAE J1979-DA) and the Scaling ID $24 (refer to Appendix E and/or SAE J1979-DA).
This data shall be reset to zero in response to a Service $04 request message.</t>
  </si>
  <si>
    <r>
      <t xml:space="preserve">0x53 </t>
    </r>
    <r>
      <rPr>
        <strike/>
        <sz val="8"/>
        <rFont val="Arial"/>
        <family val="2"/>
      </rPr>
      <t>1</t>
    </r>
  </si>
  <si>
    <r>
      <t xml:space="preserve">0x54 </t>
    </r>
    <r>
      <rPr>
        <strike/>
        <sz val="8"/>
        <rFont val="Arial"/>
        <family val="2"/>
      </rPr>
      <t>2</t>
    </r>
  </si>
  <si>
    <t>ISO 27145-2/J1979-2 Description</t>
  </si>
  <si>
    <t xml:space="preserve">ISO 27145-2/J1979-2
ITID
</t>
  </si>
  <si>
    <t>EDSM_TIME shall display the total vehicle propulsion system active run time with "Eco" Driver-Selectable Mode active. EDSM_TIME shall increment while the vehicle is propulsion system active and the EDSM is active (e.g., driver-selectable "Eco" button has been activated by the driver).  This timer is being replaced by ITID 0x2A, implementation timing to be approved by CARB executive officer.
Note A for reset conditions, see Note C for freeze conditions.</t>
  </si>
  <si>
    <t>EDSM_TIME shall display the total vehicle propulsion system active run time with "Eco" Driver-Selectable Mode active. EDSM_TIME shall increment while the vehicle is propulsion system active and the EDSM is active (e.g., driver-selectable "Eco" button has been activated by the driver).  This timer is being replaced by ITID 0x2A, implementation timing to be approved by CARB executive officer.
Note B for reset conditions, see Note C for freeze conditions.</t>
  </si>
  <si>
    <t>0xF82B - 0xF83F</t>
  </si>
  <si>
    <t>4 bytes per Bin
5 m per bit
Min value: 0 km
Max value: 21474836.475 km</t>
  </si>
  <si>
    <t>0xF885</t>
  </si>
  <si>
    <t>Total net battery current in propulsion system active operation (Recent)</t>
  </si>
  <si>
    <t>Total net battery current in propulsion system active operation (Lifetime)</t>
  </si>
  <si>
    <t>0xF886</t>
  </si>
  <si>
    <t>Total net energy consumed in propulsion system active operation (Lifetime)</t>
  </si>
  <si>
    <t>0xF887</t>
  </si>
  <si>
    <t>Total grid energy into the battery during off-board charging (Recent)</t>
  </si>
  <si>
    <t>Total grid energy into the battery during off-board charging (Lifetime)</t>
  </si>
  <si>
    <t>0xF888</t>
  </si>
  <si>
    <t>0xF889</t>
  </si>
  <si>
    <t>Total grid energy into the battery from off-board direct current (DC) charging (Recent)</t>
  </si>
  <si>
    <t>Total grid energy into the battery from off-board direct current (DC) charging (Lifetime)</t>
  </si>
  <si>
    <t>0xF88A</t>
  </si>
  <si>
    <t>Total grid energy into the vehicle from off-board AC charging. (Recent)</t>
  </si>
  <si>
    <t>Total grid energy into the vehicle from off-board AC charging. (Lifetime)</t>
  </si>
  <si>
    <t>0xF88B</t>
  </si>
  <si>
    <t>0xF88C</t>
  </si>
  <si>
    <t>0xF88D</t>
  </si>
  <si>
    <t>0xF88E</t>
  </si>
  <si>
    <t>0xF88F</t>
  </si>
  <si>
    <t>0xF890</t>
  </si>
  <si>
    <t>Date of Manufacture of Vehicle</t>
  </si>
  <si>
    <t>0xF891</t>
  </si>
  <si>
    <t>0xF892</t>
  </si>
  <si>
    <t>0xF893</t>
  </si>
  <si>
    <t>0xF894</t>
  </si>
  <si>
    <t>0xF895</t>
  </si>
  <si>
    <t>0xF896</t>
  </si>
  <si>
    <t>0xF897</t>
  </si>
  <si>
    <t>0xF898</t>
  </si>
  <si>
    <t>0xF899</t>
  </si>
  <si>
    <t>V2X Ratio</t>
  </si>
  <si>
    <t>0xF89A</t>
  </si>
  <si>
    <t>HEALTH_DIST: xxxxx km (xxxxx miles)</t>
  </si>
  <si>
    <t>CCR1962.5</t>
  </si>
  <si>
    <t>CCR1962.5 - California ACC2 ZEV Standardization</t>
  </si>
  <si>
    <t>ZEV Propulsion related DTC</t>
  </si>
  <si>
    <t>8 bytes
ASCII data</t>
  </si>
  <si>
    <t>Manf_Date: YYYY:MM:DD</t>
  </si>
  <si>
    <t>4 bytes
0.1 km per bit
Min: 0 km
Max: 429,496,729.5 km</t>
  </si>
  <si>
    <t>V2X_RAT: xxx.xx %</t>
  </si>
  <si>
    <t>A,bit 0</t>
  </si>
  <si>
    <t>A,bit 1</t>
  </si>
  <si>
    <t>1 = State of certified energy supported</t>
  </si>
  <si>
    <t>1 = State of certified range supported</t>
  </si>
  <si>
    <t>M - diesel, so equipped 2010 MY+ (g)(4.2.3)(D)
M-all MDV-E, so equipped 2024MY+ (g)(4.2.2)(B)(v)</t>
  </si>
  <si>
    <t>Evap System Vapor Pressure C</t>
  </si>
  <si>
    <t>Evap System Vapor Pressure D</t>
  </si>
  <si>
    <t>EVAP_C_VP: xxxx.xx Pa (xx.xxx in H2O)</t>
  </si>
  <si>
    <t>EVAP_C_VP: xxxxx Pa (xxx.xx in H2O)</t>
  </si>
  <si>
    <t>Evap System Vapor Pressure C (wide range)</t>
  </si>
  <si>
    <t>Evap System Vapor Pressure D (wide range)</t>
  </si>
  <si>
    <t>EVAP_D_VP: xxxxx Pa (xxx.xx in H2O)</t>
  </si>
  <si>
    <t>EVAP_D_VP: xxxx.xx Pa (xx.xxx in H2O)</t>
  </si>
  <si>
    <t>1 = Evap System Vapor Pressure C supported</t>
  </si>
  <si>
    <t>1 = Evap System Vapor Pressure C (wide range) supported</t>
  </si>
  <si>
    <t>1 = Evap System Vapor Pressure D supported</t>
  </si>
  <si>
    <t>1 = Evap System Vapor Pressure D (wide range) supported</t>
  </si>
  <si>
    <t>Evap System Vapor Pressure C support status</t>
  </si>
  <si>
    <t>Evap System Vapor Pressure C (wide range) support status</t>
  </si>
  <si>
    <t>Evap System Vapor Pressure D support status</t>
  </si>
  <si>
    <t>Evap System Vapor Pressure D (wide range) support status</t>
  </si>
  <si>
    <t>Evaporative system vapor pressure. The pressure signal is normally obtained from one or more sensors located in the fuel tank or in an evaporative system vapor line. Two pressure ranges are defined for up to two sensors. It is not allowed to support the same pressure sensor with two different scaling ranges.
For systems supporting Evap System Vapor Pressure, at least one of the following 4 PIDs is required: $32, $54, $A3, or $CE.</t>
  </si>
  <si>
    <t>0xCF</t>
  </si>
  <si>
    <t>0xF4CF</t>
  </si>
  <si>
    <t>Catalyst Temperature "A"</t>
  </si>
  <si>
    <t>Catalyst Temperature "B"</t>
  </si>
  <si>
    <t>Catalyst Temperature "C"</t>
  </si>
  <si>
    <t>Catalyst Temperature "D"</t>
  </si>
  <si>
    <t>CATTEMPA: xxxx.x °C (xxxx.x °F)</t>
  </si>
  <si>
    <t>CATTEMPB: xxxx.x °C (xxxx.x °F)</t>
  </si>
  <si>
    <t>CATTEMPC: xxxx.x °C (xxxx.x °F)</t>
  </si>
  <si>
    <t>CATTEMPD: xxxx.x °C (xxxx.x °F)</t>
  </si>
  <si>
    <t>1 = Catalyst Temperature Sensor "A" data supported</t>
  </si>
  <si>
    <t>1 = Catalyst Temperature Sensor "B" data supported</t>
  </si>
  <si>
    <t>1 = Catalyst Temperature Sensor "C" data supported</t>
  </si>
  <si>
    <t>1 = Catalyst Temperature Sensor "D" data supported</t>
  </si>
  <si>
    <t>Catalyst Temperature Sensor "A" data supported</t>
  </si>
  <si>
    <t>Catalyst Temperature Sensor "B" data supported</t>
  </si>
  <si>
    <t>Catalyst Temperature Sensor "C" data supported</t>
  </si>
  <si>
    <t>Catalyst Temperature Sensor "D" data supported</t>
  </si>
  <si>
    <t>4 bytes
1 sec per bit
Min Value: 0 sec
Max Value: 4,294,967,295 sec</t>
  </si>
  <si>
    <t>0xF89B</t>
  </si>
  <si>
    <t>2 bytes
1 count per bit
Min Value: 0 counts
Max Value: 65535 counts</t>
  </si>
  <si>
    <t>Remaining Reserve Capacity</t>
  </si>
  <si>
    <t>1 byte
100/255% per bit
Min Value: 0%
Max Value: 100%</t>
  </si>
  <si>
    <t>0xD1</t>
  </si>
  <si>
    <t>0xF4D1</t>
  </si>
  <si>
    <t>0xD0</t>
  </si>
  <si>
    <t>0xF4D0</t>
  </si>
  <si>
    <t>Distance Since Last SOH Update</t>
  </si>
  <si>
    <t>Distance Since Last SOH Update Supported</t>
  </si>
  <si>
    <t>SAE Reserved</t>
  </si>
  <si>
    <t>D, E</t>
  </si>
  <si>
    <t>F, G</t>
  </si>
  <si>
    <t>Support of Battery Capacity and Health Metrics</t>
  </si>
  <si>
    <t>1 = Distance Since Last SOH Update Supported</t>
  </si>
  <si>
    <t xml:space="preserve"> 0 kWh</t>
  </si>
  <si>
    <t>6553.5 kWh</t>
  </si>
  <si>
    <t>REMAINING_ESS_RSRV_CAP: xxxxx kWh</t>
  </si>
  <si>
    <t>INIT_ESS_RSRV_CAP: xxxxx kWh</t>
  </si>
  <si>
    <t>CALCULATED_ESS_CAP: xxxxx kWh</t>
  </si>
  <si>
    <t>0xD2</t>
  </si>
  <si>
    <t>0xF4D2</t>
  </si>
  <si>
    <t>4 bytes
0.01 kg per bit
Min value: 0 kg
Max value:42,949,672.95 kg</t>
  </si>
  <si>
    <t>FC-L xxxxxxxx.xx kg</t>
  </si>
  <si>
    <t>Total Fuel Consumed (Lifetime) shall accumulate the calculated amount of fuel injected into the fuel cell  in kilograms over the sample period (typically one second). 
The data shall be updated at a minimum rate of once per second.
See Note B for reset conditions, see Note C for freeze conditions.</t>
  </si>
  <si>
    <t>Motorcycle, Federal (EPA) OBD</t>
  </si>
  <si>
    <t>MC EPA OBD</t>
  </si>
  <si>
    <t>Engine Odometer</t>
  </si>
  <si>
    <t>0xD3</t>
  </si>
  <si>
    <t>0xF4D3</t>
  </si>
  <si>
    <t>Engine Odometer Reading</t>
  </si>
  <si>
    <t>Number of propulsion system active trips since
fault memory last cleared</t>
  </si>
  <si>
    <t>NUMPSATRIPSFLTMEMCLR:  xxxx cnts</t>
  </si>
  <si>
    <t>M - 1962.5(c)(4)A.2.a</t>
  </si>
  <si>
    <t>Hybrid/EV Battery Capacity and Health Metrics</t>
  </si>
  <si>
    <t>M - 1962.5(c)(4)A.1.a</t>
  </si>
  <si>
    <t>LD CARB ZEV: ACC2 1962.5</t>
  </si>
  <si>
    <t>M - 1962.5(c)(4)A.1.b</t>
  </si>
  <si>
    <t>Cumulative energy into High Voltage Energy Storage</t>
  </si>
  <si>
    <t>0.1 kWh per bit</t>
  </si>
  <si>
    <t xml:space="preserve">Fuel cell system voltage </t>
  </si>
  <si>
    <t>M - 1962.5(c)(4)A.3</t>
  </si>
  <si>
    <t>1962.5(c)(4)(D)1.a</t>
  </si>
  <si>
    <t>1962.5(c)(4)(D)1.b</t>
  </si>
  <si>
    <t>1962.5(c)(4)(D)1.c</t>
  </si>
  <si>
    <t>1962.5(c)(4)(D)1.d</t>
  </si>
  <si>
    <t>1962.5(c)(4)(D)1.j</t>
  </si>
  <si>
    <t>FC-R xxxxxxxx.xx kg</t>
  </si>
  <si>
    <t>Total Fuel Cell Active Time (Recent)</t>
  </si>
  <si>
    <t>FCAT-R xxxxxxxxxx sec</t>
  </si>
  <si>
    <t>Total Fuel Cell Active Time (Lifetime)</t>
  </si>
  <si>
    <t>FCAT-L xxxxxxxxxx sec</t>
  </si>
  <si>
    <t>Total Fuel Cell Active Time (Recent) shall accumulate the total time in which
the fuel cell stack consumes hydrogen and generates
electricity in any mode of operation.
See Note A for reset conditions, see Note C for freeze conditions.</t>
  </si>
  <si>
    <t>Total Fuel Cell Active Time (Lifetime) shall accumulate the total time in which
the fuel cell stack consumes hydrogen and generates
electricity in any mode of operation.
See Note B for reset conditions, see Note C for freeze conditions.</t>
  </si>
  <si>
    <t>1962.5(c)(4)(D)1.h</t>
  </si>
  <si>
    <t>Total Fuel Cell system energy generated.
See Note A for reset conditions, see Note C for freeze conditions.</t>
  </si>
  <si>
    <t>1962.5(c)(4)(D)1.i</t>
  </si>
  <si>
    <t>1962.5(c)(4)(D)1.k</t>
  </si>
  <si>
    <t>1962.5(c)(4)(D)1.l</t>
  </si>
  <si>
    <t>1962.5(c)(4)(D)1.m</t>
  </si>
  <si>
    <t>1962.5(c)(4)(D)1.n</t>
  </si>
  <si>
    <t>1962.5(c)(4)(D)1.o</t>
  </si>
  <si>
    <t>1962.5(c)(4)(D)1.p</t>
  </si>
  <si>
    <t>1962.5(c)(4)(D)1.r</t>
  </si>
  <si>
    <t>Average battery temperature during Propulsion System Active (Recent)</t>
  </si>
  <si>
    <t>Average battery temperature during Charging (Recent)</t>
  </si>
  <si>
    <t>Average battery temperature while vehicle Off (Recent)</t>
  </si>
  <si>
    <t>Average battery temperature during Propulsion System Active (Lifetime)</t>
  </si>
  <si>
    <t>Average battery temperature during Charging (Lifetime)</t>
  </si>
  <si>
    <t>Average battery temperature while vehicle Off (Lifetime)</t>
  </si>
  <si>
    <t>1962.5(c)(4)(D)1.s</t>
  </si>
  <si>
    <t>1962.5(c)(4)(D)1.t</t>
  </si>
  <si>
    <t>1962.5(c)(4)(D)1.q</t>
  </si>
  <si>
    <t>Battery Accumulation Data</t>
  </si>
  <si>
    <t xml:space="preserve">High Voltage Battery Net Amp Hours </t>
  </si>
  <si>
    <t>High Voltage Battery Net Energy</t>
  </si>
  <si>
    <t>4 bytes
0.001 Ahr per bit
Min value: -2,147,483.648 Ahr
Max value: 2,147,483.647 Ahr</t>
  </si>
  <si>
    <t>HVB_NAH: xxx Ah</t>
  </si>
  <si>
    <t>HVB_NE: xxx Kwh</t>
  </si>
  <si>
    <t>Battery Capacity Calculation Ready</t>
  </si>
  <si>
    <t>0 = Not Ready
1 = Ready</t>
  </si>
  <si>
    <t>BCAP_R: Not Ready, Ready</t>
  </si>
  <si>
    <t>Energy Storage System Time at Temperature Range Axis</t>
  </si>
  <si>
    <t>Energy Storage System Cumulative Time at State of Charge Range Axis</t>
  </si>
  <si>
    <t>Energy Storage System Depth of Discharge Charge Cycle Counters Range Axis</t>
  </si>
  <si>
    <t>1 Byte
1 °C with -40 °C offset
Min Value: -40 C
Max Value: 215 C</t>
  </si>
  <si>
    <t>4 bytes
0.001 kWh per bit
Min value: -2,147,483.648 kWh
Max value: 2,147,483.647 kWh</t>
  </si>
  <si>
    <t>Battery Pack Time at Temperature during PSA  
&lt; Range 1 (Lifetime)</t>
  </si>
  <si>
    <t>Battery Pack Time at Temperature during Charging &lt; Range 1  (Lifetime)</t>
  </si>
  <si>
    <t>Battery Pack Time at Temperature during Charging within &gt;=Range 1
&lt; Range 2  (Lifetime)</t>
  </si>
  <si>
    <t>Battery Pack Time at Temperature during PSA within &gt;=Range 1
&lt; Range 2  (Lifetime)</t>
  </si>
  <si>
    <t>Battery Pack Time at Temperature during PSA within &gt;=Range 2
&lt; Range 3 (Lifetime)</t>
  </si>
  <si>
    <t>Battery Pack Time at Temperature during Charging within &gt;=Range 2
&lt; Range 3  (Lifetime)</t>
  </si>
  <si>
    <t>Battery Pack Time at Temperature during Charging within &gt;=Range 3
&lt; Range 4  (Lifetime)</t>
  </si>
  <si>
    <t>Battery Pack Time at Temperature during PSA within &gt;=Range 3
&lt; Range 4 (Lifetime)</t>
  </si>
  <si>
    <t>Battery Pack Time at Temperature during PSA within &gt;=Range 4
&lt; Range 5  (Lifetime)</t>
  </si>
  <si>
    <t>Battery Pack Time at Temperature during PSA &gt; Range 5  (Lifetime)</t>
  </si>
  <si>
    <t>Battery Pack Time at Temperature during Charging within &gt;=Range 4
&lt; Range 5  (Lifetime)</t>
  </si>
  <si>
    <t xml:space="preserve">UNEVE 
GTR22 </t>
  </si>
  <si>
    <t xml:space="preserve">UN EVE 
GTR22 </t>
  </si>
  <si>
    <t>0xF89C</t>
  </si>
  <si>
    <t>1  byte
0 : Table Not Supported
1 : Range =
 [20, 30, 40, 50, 60]  C
2-255: Reserved</t>
  </si>
  <si>
    <t>1  byte
0 : Table Not Supported
1 : Range =
 [25, 50, 60, 70, 80, 90, 95]  
%SOC
2-255: Reserved</t>
  </si>
  <si>
    <t>1  byte
0 : Table Not Supported
1 : Range =
 [25, 50, 60, 70, 80, 90, 95]  
%DOD
2-255: Reserved</t>
  </si>
  <si>
    <t>State of Health Metrics</t>
  </si>
  <si>
    <t>Electric Traction Motor A total output energy (Lifetime)</t>
  </si>
  <si>
    <t>Electric Traction Motor A total output energy (Recent)</t>
  </si>
  <si>
    <t>Electric Traction Motor B total output energy (Recent)</t>
  </si>
  <si>
    <t>Electric Traction Motor B total output energy (Lifetime)</t>
  </si>
  <si>
    <t>Electric Traction Motor C total output energy (Recent)</t>
  </si>
  <si>
    <t>Electric Traction Motor C total output energy (Lifetime)</t>
  </si>
  <si>
    <t>Electric Traction Motor D total output energy (Recent)</t>
  </si>
  <si>
    <t>Electric Traction Motor D total output energy (Lifetime)</t>
  </si>
  <si>
    <t xml:space="preserve">0xF89B </t>
  </si>
  <si>
    <t>Total Fuel Cell Fuel Consumed (Recent)</t>
  </si>
  <si>
    <t>Total Fuel Cell Fuel Consumed (Lifetime)</t>
  </si>
  <si>
    <t>4 bytes
1 kWh per bit
Min Value: 0 kWh
Max Value: 4,294,967,295 kWh</t>
  </si>
  <si>
    <t xml:space="preserve">ZEV Industry Recommended </t>
  </si>
  <si>
    <t>ZEV Only : Positive Kinetic Energy (Recent) shall accumulate data once per second according to the following formula: (1/distance) * Σ[(final velocity)2 – (initial velocity)2)] when the final velocity is greater than initial velocity. Distance = Vaverage * time,  where time is the 1 second sample rate. Vaverage is the average of the initial velocity and the final velocity. Distance is total distance traveled including when final velocity is less than or equal to initial velocity. The data shall be updated at a minimum rate of once per second,  and the vehicle speed resolution shall be 1 km/hr.
See Note A for reset conditions, see Note C for freeze conditions.</t>
  </si>
  <si>
    <t>ZEV Only : Positive Kinetic Energy (Lifetime) shall accumulate data once per second according to the following formula: (1/distance) * Σ[(final velocity)2 – (initial velocity)2)] when the final velocity is greater than initial velocity. Distance = Vaverage * time,  where time is the 1 second sample rate. Vaverage is the average of the initial velocity and the final velocity. Distance is total distance traveled including when final velocity is less than or equal to initial velocity. The data shall be updated at a minimum rate of once per second, and the vehicle speed resolution shall be 1 km/hr.
See Note B for reset conditions, see Note C for freeze conditions.</t>
  </si>
  <si>
    <t>Total distance traveled  (Recent)</t>
  </si>
  <si>
    <t>Total distance traveled  (Lifetime)</t>
  </si>
  <si>
    <t>4 bytes
1 cnts per bit
Min value: 0 cnts
Max value: 4,294,967,295 cnts</t>
  </si>
  <si>
    <t>Battery Pack Time at Temperature during Charging &gt;= Range 5  (Lifetime)</t>
  </si>
  <si>
    <t>Energy Storage System Depth of Discharge Counter (Recent)</t>
  </si>
  <si>
    <t>Energy Storage System Depth of Discharge Counter &lt; Range 1  (Recent)</t>
  </si>
  <si>
    <t>Energy Storage System Depth of Discharge Counter within &gt;=Range 1
&lt; Range 2  (Recent)</t>
  </si>
  <si>
    <t>Energy Storage System Depth of Discharge Counter within &gt;=Range 2
&lt; Range 3  (Recent)</t>
  </si>
  <si>
    <t>Energy Storage System Depth of Discharge Counter within &gt;=Range 3
&lt; Range 4  (Recent)</t>
  </si>
  <si>
    <t>Energy Storage System Depth of Discharge Counter within &gt;=Range 4
&lt; Range 5  (Recent)</t>
  </si>
  <si>
    <t>Energy Storage System Depth of Discharge Counter within &gt;=Range 5
&lt; Range 6  (Recent)</t>
  </si>
  <si>
    <t>Energy Storage System Depth of Discharge Counter within &gt;=Range 6
&lt; Range 7  (Recent)</t>
  </si>
  <si>
    <t>Energy Storage System Depth of Discharge Counter &gt;= Range 7  (Recent)</t>
  </si>
  <si>
    <t>Energy Storage System Depth of Discharge Counter &lt; Range 1  (Lifetime)</t>
  </si>
  <si>
    <t>Energy Storage System Depth of Discharge Counter within &gt;=Range 1
&lt; Range 2  (Lifetime)</t>
  </si>
  <si>
    <t>Energy Storage System Depth of Discharge Counter within &gt;=Range 2
&lt; Range 3  (Lifetime)</t>
  </si>
  <si>
    <t>Energy Storage System Depth of Discharge Counter within &gt;=Range 3
&lt; Range 4  (Lifetime)</t>
  </si>
  <si>
    <t>Energy Storage System Depth of Discharge Counter within &gt;=Range 4
&lt; Range 5  (Lifetime)</t>
  </si>
  <si>
    <t>Energy Storage System Depth of Discharge Counter within &gt;=Range 5
&lt; Range 6  (Lifetime)</t>
  </si>
  <si>
    <t>Energy Storage System Depth of Discharge Counter within &gt;=Range 6
&lt; Range 7  (Lifetime)</t>
  </si>
  <si>
    <t>Energy Storage System Depth of Discharge Counter &gt;= Range 7  (Lifetime)</t>
  </si>
  <si>
    <t xml:space="preserve">For use in generating Arrays for 0xF898, 0xF899.Each value in the array is a boundary condition between the elements in the array referred to as Range 1, Range 2, etc..  </t>
  </si>
  <si>
    <t>Battery Pack Time at Temperature with Vehicle Charging (Lifetime)</t>
  </si>
  <si>
    <t>Battery Pack Time at Temperature during PSA (Lifetime)</t>
  </si>
  <si>
    <t>Time accumulated when average energy storage system temp is &lt; Range 1 (Range provided in 0xF89A Byte-A).
See Note B for reset conditions, see Note C for freeze conditions.</t>
  </si>
  <si>
    <t>Time accumulated when average energy storage system temp is &gt;= Ranges 1 and &lt; Range 2 (Ranges provided in 0xF89A Byte-A).
See Note B for reset conditions, see Note C for freeze conditions.</t>
  </si>
  <si>
    <t>Time accumulated when average energy storage system temp is &gt;= Ranges 2 and &lt; Range 3 (Ranges provided in 0xF89A Byte-A).
See Note B for reset conditions, see Note C for freeze conditions.</t>
  </si>
  <si>
    <t>Time accumulated when average energy storage system temp is &gt;= Ranges 3 and &lt; Range 4 (Ranges provided in 0xF89A Byte-A).
See Note B for reset conditions, see Note C for freeze conditions.</t>
  </si>
  <si>
    <t>Time accumulated when average energy storage system temp is &gt;= Ranges 4 and &lt; Range 5 (Ranges provided in 0xF89A Byte-A).
See Note B for reset conditions, see Note C for freeze conditions.</t>
  </si>
  <si>
    <t>Time accumulated when average energy storage system temp is &gt;=  Range 5 (Range provided in 0xF89A Byte-A).
See Note B for reset conditions, see Note C for freeze conditions.</t>
  </si>
  <si>
    <t>Time accumulated when average energy storage system temp during charging is &gt;= Ranges 1 and &lt; Range 2 (Ranges provided in 0xF89A Byte-A).
See Note B for reset conditions, see Note C for freeze conditions.</t>
  </si>
  <si>
    <t>Time accumulated when average energy storage system temp during charging  is &gt;= Ranges 2 and &lt; Range 3 (Ranges provided in 0xF89A Byte-A).
See Note B for reset conditions, see Note C for freeze conditions.</t>
  </si>
  <si>
    <t>Time accumulated when average energy storage system temp during charging is &gt;= Ranges 3 and &lt; Range 4 (Ranges provided in 0xF89A Byte-A).
See Note B for reset conditions, see Note C for freeze conditions.</t>
  </si>
  <si>
    <t>Time accumulated when average energy storage system temp during charging is &gt;= Ranges 4 and &lt; Range 5 (Ranges provided in 0xF89A Byte-A).
See Note B for reset conditions, see Note C for freeze conditions.</t>
  </si>
  <si>
    <t>Time accumulated when average energy storage system temp during charging is &gt;=  Range 5 (Range provided in 0xF89A Byte-A).
See Note B for reset conditions, see Note C for freeze conditions.</t>
  </si>
  <si>
    <t>The average battery temperature (lifetime) when propulsion system is active and not connected to a charger (wired or wireless).
See Note B for reset conditions, see Note C for freeze conditions.</t>
  </si>
  <si>
    <t>The average battery temperature (recent)  when propulsion system is active and not connected to a charger (wired or wireless).   
See Note A for reset conditions, see Note C for freeze conditions.</t>
  </si>
  <si>
    <t>The average battery temperature (recent)  when vehicle is idle.    For purposes of this ITID vehicle idle is defined as whenever the vehicle not connected to a charger and not in propulsion system active. This value shall be updated whenever the battery system monitor is measuring the battery temperature.   If the system is monitoring between sleep cycles, the system may infer an average temp between wakeup observations (if a sleep timer is available) or may use only the absolute awake times when the battery monitor is awake.
See Note A for reset conditions, see Note C for freeze conditions.</t>
  </si>
  <si>
    <t>The average battery temperature (lifetime)  when vehicle is idle.    For purposes of this ITID vehicle idle is defined as whenever the vehicle not connected to a charger and not in propulsion system active. This value shall be updated whenever the battery system monitor is measuring the battery temperature.   If the system is monitoring between sleep cycles, the system may infer an average temp between wakeup observations (if a sleep timer is available) or may use only the absolute awake times when the battery monitor is awake.
See Note B for reset conditions, see Note C for freeze conditions.</t>
  </si>
  <si>
    <t>Energy Storage System Tracking Tables</t>
  </si>
  <si>
    <t>High Voltage Battery Charging Rate Data</t>
  </si>
  <si>
    <t>High Voltage Battery State of Certified Energy/Range</t>
  </si>
  <si>
    <t>0xF87A</t>
  </si>
  <si>
    <t>AES IDs and States</t>
  </si>
  <si>
    <t>Auxiliary Emission Strategy Identifier #x</t>
  </si>
  <si>
    <t>2 bytes
State Encoded
Min Value: 0
Max Value: 65535</t>
  </si>
  <si>
    <t>AESIDx: xxxxx</t>
  </si>
  <si>
    <t>Auxiliary Emission Strategy #x State</t>
  </si>
  <si>
    <t>1 byte
Bit 0
0 = Not Active
1 = Active
Bits 1-7 reserved (shall be reported as "0")</t>
  </si>
  <si>
    <t>AESIDx_Activity_State: Active/Inactive</t>
  </si>
  <si>
    <t>State of AES #x, "Active" indicates that the AES is currently running on the vehicle</t>
  </si>
  <si>
    <t>0xF87B</t>
  </si>
  <si>
    <t>NOx Binning</t>
  </si>
  <si>
    <t>Note HD-B: Reset conditions for "Stored" and "Lifetime" vehicle tracking data (ITIDs 0x41 - 0x76) for all ECUs that support this data. 
The data for all ECUs that report vehicle tracking data shall be reset to zero when:
The vehicle tracking data stored in non-volatile memory (NVRAM) is lost or unreliable for any ECU that tracks this data, e.g. when checksum data indicates that the vehicle tracking data is corrupt, ECU is reprogrammed and data is lost, etc. 
Vehicle tracking data may be retained during a reprogramming event if data for all ECUs that track this data is "inhaled" by the scan tool prior to reprogramming and "exhaled" back to the ECU after reprogramming.  
The data may not be reset to zero under any other circumstances including when a scan tool (generic or enhanced) command to clear fault codes or reset other KAM data is received.
Local regulations may required different reset conditions.</t>
  </si>
  <si>
    <t>Note HD-D: The calculated amount of fuel injected into the engine for vehicle tracking data (ITIDs 0x41 - 0x76) does not require the estimation of purge fuel vapors to be included in the consumed fuel calculation although a manufacturer is not prohibited from doing so. Most manufacturers do not have an accurate method to perform such an estimation at this time. 
"Fuel Consumed" ITIDs may have different criteria for calculation than PID 0x9D</t>
  </si>
  <si>
    <t>Note HD-E: Grid Energy into the battery is defined as: all energy into the battery while connected to grid power (e.g., plugged-in) and with the engine off. Grid energy shall not include electrical losses between the grid and the battery (e.g., from on-board charger inefficiency) or energy directly used by the vehicle without first going into the battery (e.g., electricity utilized directly from before or after the on-board charger to power on-vehicle devices for cabin conditioning, charging control, etc.).</t>
  </si>
  <si>
    <t xml:space="preserve">Note HD-F: Grid energy consumed is defined as: Energy sourced by the battery during the charge depletion phase, as measured at the battery terminals.  Grid energy does not include energy recovered during regen braking or energy supplied to the battery during engine operation.  The grid energy consumed for a full charge depletion will be less than the Grid energy into the battery, as there are losses in the battery during charging and discharging.  It is therefore expected that the total "grid energy into the battery" value will be greater than the sum of "Total grid energy consumed in charge depleting operation with engine off" and "Total grid energy consumed in charge depleting operation with engine on" due to the battery charge and discharge losses.  For example:  If the total grid energy into the battery is 10.0 kwh, then the total grid energy consumed with engine off and the total grid energy consumed with engine on may total to only 9.5 kwh.  </t>
  </si>
  <si>
    <t xml:space="preserve">Note HD-G: The NODI value in the response message for the vehicle tracking data (ITIDs 0x41 - 0x78) shall be reported as 1. </t>
  </si>
  <si>
    <t>Note HD-H: For the Off-cycle Credit Technology InfoTypes (ITIDs 0x51 - 0x5B), if data is "Not Supported" (e.g. only Active Technology #1 is supported), or not required to be tracked, or is a vehicle option that is not installed, the data shall be reported using the max value of 0xFFFFFFFF.</t>
  </si>
  <si>
    <t xml:space="preserve">Note HD-I:  Unsupported Infotype parameters -  For ITIDs 0x47-0x50 there would be a “no response” to a tool if the ITID is not supported.  For all other ITIDS, unused parameters should be set to 0xFFFFFFFF.  </t>
  </si>
  <si>
    <t>Note HD-J:  Turbo-compounding without a clutch does not require any of the WHR data</t>
  </si>
  <si>
    <t>Note HD-K: Additional Freeze Conditions for HD GHG and NOx Binning:
(i)  A malfunction of any component used to determine vehicle speed has been detected and the MIL is commanded on for that malfunction;
(ii)  A NOx sensor malfunction has been detected and the MIL is commanded on for that malfunction;
(iii)  A malfunction of any component used as a primary input to the exhaust gas flow model has been detected and the MIL is commanded on; or
(iv)  The engine stop lamp is commanded on</t>
  </si>
  <si>
    <t>Note CSR-A: Reset conditions 
Each number shall be reset to zero only when a non-volatile memory reset occurs (e.g., reprogramming event). Numbers may not be reset to zero under any other circumstances including when a scan tool (generic or enhanced) command to clear fault codes or reset KAM is received.</t>
  </si>
  <si>
    <t>Note CSR-B: Freeze conditions
The OBD II system shall pause tracking of all parameters listed in section (g)(6.14.2) within 10 seconds if a malfunction of a component used as an input to any of the parameters or a CSERS malfunction described in section (f)(12.2.2) or (f)(12.2.3) has been detected and is lighting the MIL.  When the malfunction is no longer detected and the MIL is extinguished, tracking of all parameters in section (g)(6.14.2) shall resume within 10 seconds.</t>
  </si>
  <si>
    <t>Note CSR-C: EWMA Calculation
Historical data, using an exponentially weighted moving average (EWMA) equation with lambda (λ) = 0.2 for calculation of the historical data, with the EWMA equation as follows:
EWMA(t) = (1-λ)*EWMA(t-1) + λ*Y(t) (for t = 1, 2, ..., n), where
EWMA(t) is the weighted mean of historical data (the current weighted moving average),
EWMA(t-1) is the weighted mean of historical data calculated one event prior to time t,
Y(t) is the observation at time t,
n is the number of measurements, and
λ is a constant that determines the degree of weighting/filtering for the EWMA calculation.
The OBD II system shall store each number within 600 seconds after the end of a driving cycle.</t>
  </si>
  <si>
    <t>Catalyst Temperature</t>
  </si>
  <si>
    <t>Support of Catalyst Temperature Sensor Data</t>
  </si>
  <si>
    <t>Torque Vectoring Differential Control Module</t>
  </si>
  <si>
    <t>TVDC, TVD1, TVD2</t>
  </si>
  <si>
    <t>Turbocharger/Supercharger Control Module</t>
  </si>
  <si>
    <t>TSCM, TSC1, TSC2</t>
  </si>
  <si>
    <t>B, C</t>
  </si>
  <si>
    <t>H, I</t>
  </si>
  <si>
    <t>0xD4</t>
  </si>
  <si>
    <t>0xF4D4</t>
  </si>
  <si>
    <t>High Voltage Battery Pack System Energy</t>
  </si>
  <si>
    <t>0xF4D5</t>
  </si>
  <si>
    <t>TrqVecDiffCtl</t>
  </si>
  <si>
    <t>TrboSupercCtrl</t>
  </si>
  <si>
    <t>.0</t>
  </si>
  <si>
    <t>The purpose of this DID is to report the Net Ahrs passing through an energy storage device for use in certification testing. It provides the Net Amp Hours (Ahrs) since the last reset of this DID. This value can be reset to 0 using an IODID and/or a Code Clear (Service $04 and/or $14). Depletion of the battery shall be reflected in a negative accumulation of Ah. Charging of the battery shall result in a positive accumulation of Ah.  Manufacturers shall use current measurements at a sampling rate of no less than 20 hertz and those cumulative values shall be updated at a minimum frequency of 1 hertz.</t>
  </si>
  <si>
    <t>The purpose of this DID is to report the energy passing through an energy storage device for use in certification testing. It provides the Net Energy (kWh) since the last reset of this DID. This value can be reset to 0 using an IODID and/or a Code Clear (Service $04 and/or $14). Depletion of the battery shall be reflected in a negative accumulation of energy. Charging of the battery shall result in a positive accumulation of energy. Manufacturers shall use current and voltage measurements at a sampling rate of no less than 20 hertz and those cumulative values shall be updated at a minimum frequency of 1 hertz.</t>
  </si>
  <si>
    <t>M - 1962.5(c)(4)(D)1.e</t>
  </si>
  <si>
    <t>M - 1962.5(c)(4)(D)1.f</t>
  </si>
  <si>
    <t>M - 1962.5(c)(4)(D)1.g</t>
  </si>
  <si>
    <t>Total energy into battery during propulsion system active (Recent)</t>
  </si>
  <si>
    <t>Total energy into battery during propulsion system active (Lifetime)</t>
  </si>
  <si>
    <t>Total battery energy supplied to an off-board usage during propulsion system non-active operation (Lifetime)</t>
  </si>
  <si>
    <t>Total battery energy supplied to an off-board usage during propulsion system non-active operation (Recent)</t>
  </si>
  <si>
    <t>Total grid energy into the battery during off-board charging.  For purposes of this parameter, grid energy is defined as any off-vehicle energy source.
See Note A for reset conditions, see Note C for freeze conditions.</t>
  </si>
  <si>
    <t>Total grid energy into the battery during off-board charging. For purposes of this parameter, grid energy is defined as any off-vehicle energy source.
See Note B for reset conditions, see Note C for freeze conditions.</t>
  </si>
  <si>
    <t>Total grid energy into the battery from off-board direct current (DC) charging. For purposes of this parameter, grid energy is defined as any off-vehicle energy source.
See Note A for reset conditions, see Note C for freeze conditions.</t>
  </si>
  <si>
    <t>Total grid energy into the battery from off-board direct current (DC) charging. For purposes of this parameter, grid energy is defined as any off-vehicle energy source.
See Note B for reset conditions, see Note C for freeze conditions.</t>
  </si>
  <si>
    <t>A counter that increments each time the control system transitions into propulsion system active state.  
See Note A for reset conditions, see Note C for freeze conditions.</t>
  </si>
  <si>
    <t>A counter that increments each time the control system transitions into propulsion system active state.  
See Note B for reset conditions, see Note C for freeze conditions.</t>
  </si>
  <si>
    <t>Battery Pack Time at Temperature with Vehicle Off (Lifetime)</t>
  </si>
  <si>
    <t>TNBC_PSA-R: XXXXXXXX.XXX Ahr</t>
  </si>
  <si>
    <t>TNBC_PSA-L: XXXXXXXX.XXX Ahr</t>
  </si>
  <si>
    <t>TNEC_PSA-R:XXXXXXXXXX kWh</t>
  </si>
  <si>
    <t>TNEC_PSA-L:XXXXXXXXXX kWh</t>
  </si>
  <si>
    <t>TEB_PSA-R: XXXXXXXXXX kWh</t>
  </si>
  <si>
    <t>TEB_PSA-L: XXXXXXXXXX kWh</t>
  </si>
  <si>
    <t>TGE_OVC-R: XXXXXXXXXX kWh</t>
  </si>
  <si>
    <t>TGE_OVC-L: XXXXXXXXXX kWh</t>
  </si>
  <si>
    <t>GE_CHG_OVC_DC-R: XXXXXXXXXX kWh</t>
  </si>
  <si>
    <t>GE_CHG_OVC_AC-R: XXXXXXXXXX kWh</t>
  </si>
  <si>
    <t>QTY_PSA_TRIPS-R: XXXXXXXXXX Cnts</t>
  </si>
  <si>
    <t>QTY_PSA_TRIPS-L: XXXXXXXXXX Cnts</t>
  </si>
  <si>
    <t>AVG_BATTEMP_PSA-R: XXX C</t>
  </si>
  <si>
    <t>AVG_BATTEMP_PSA-L: XXX C</t>
  </si>
  <si>
    <t>AVG_BATTEMP_OVC-R: XXX C</t>
  </si>
  <si>
    <t>AVG_BATTEMP_OVC-L: XXX C</t>
  </si>
  <si>
    <t>AVG_BATTEMP_OFF-R: XXX C</t>
  </si>
  <si>
    <t>AVG_BATTEMP_OFF-L: XXX C</t>
  </si>
  <si>
    <t>RESS_T_TEMP_PSA_RNG1-L: XXXXXXXXXX sec</t>
  </si>
  <si>
    <t>RESS_T_TEMP_PSA_RNG12-L: XXXXXXXXXX sec</t>
  </si>
  <si>
    <t>RESS_T_TEMP_PSA_RNG23-L: XXXXXXXXXX sec</t>
  </si>
  <si>
    <t>RESS_T_TEMP_PSA_RNG34-L: XXXXXXXXXX sec</t>
  </si>
  <si>
    <t>RESS_T_TEMP_PSA_RNG45-L: XXXXXXXXXX sec</t>
  </si>
  <si>
    <t>RESS_T_TEMP_PSA_RNG5-L: XXXXXXXXXX sec</t>
  </si>
  <si>
    <t>RESS_T_TEMP_OVC_RNG1-L: XXXXXXXXXX sec</t>
  </si>
  <si>
    <t>RESS_T_TEMP_OVC_RNG12-L: XXXXXXXXXX sec</t>
  </si>
  <si>
    <t>RESS_T_TEMP_OVC_RNG23-L: XXXXXXXXXX sec</t>
  </si>
  <si>
    <t>RESS_T_TEMP_OVC_RNG34-L: XXXXXXXXXX sec</t>
  </si>
  <si>
    <t>RESS_T_TEMP_OVC_RNG45-L: XXXXXXXXXX sec</t>
  </si>
  <si>
    <t>RESS_T_TEMP_OVC_RNG5-L: XXXXXXXXXX sec</t>
  </si>
  <si>
    <t>RESS_T_TEMP_OFF_RNG1-L: XXXXXXXXXX sec</t>
  </si>
  <si>
    <t>RESS_T_TEMP_OFF_RNG12-L: XXXXXXXXXX sec</t>
  </si>
  <si>
    <t>RESS_T_TEMP_OFF_RNG23-L: XXXXXXXXXX sec</t>
  </si>
  <si>
    <t>RESS_T_TEMP_OFF_RNG34-L: XXXXXXXXXX sec</t>
  </si>
  <si>
    <t>RESS_T_TEMP_OFF_RNG45-L: XXXXXXXXXX sec</t>
  </si>
  <si>
    <t>RESS_T_TEMP_OFF_RNG5-L: XXXXXXXXXX sec</t>
  </si>
  <si>
    <t>RESS_T_TEMP_RNGAXIS:  XXX</t>
  </si>
  <si>
    <t>RESS_CNTS_DOD_RNGAXIS: XXX</t>
  </si>
  <si>
    <t>RESS_TIME_SOC_RNGAXIS: XXX</t>
  </si>
  <si>
    <t>TFSEG_R: xxxxxxxxxx kWh</t>
  </si>
  <si>
    <t>TFSEG_L: xxxxxxxxxx kWh</t>
  </si>
  <si>
    <t>ETM_A_TOE_R: xxxxxxxxxx kWh</t>
  </si>
  <si>
    <t>ETM_A_TOE_L: xxxxxxxxxx kWh</t>
  </si>
  <si>
    <t>ETM_B_TOE_R: xxxxxxxxxx kWh</t>
  </si>
  <si>
    <t>ETM_C_TOE_R: xxxxxxxxxx kWh</t>
  </si>
  <si>
    <t>ETM_C_TOE_L: xxxxxxxxxx kWh</t>
  </si>
  <si>
    <t>ETM_D_TOE_R: xxxxxxxxxx kWh</t>
  </si>
  <si>
    <t>ETM_B_TOE_L: xxxxxxxxxx kWh</t>
  </si>
  <si>
    <t>ETM_D_TOE_L: xxxxxxxxxx kWh</t>
  </si>
  <si>
    <t>Electric Traction Motor E total output energy (Recent)</t>
  </si>
  <si>
    <t>Electric Traction Motor E total output energy (Lifetime)</t>
  </si>
  <si>
    <t>ETM_E_TOE_R: xxxxxxxxxx kWh</t>
  </si>
  <si>
    <t>ETM_E_TOE_L: xxxxxxxxxx kWh</t>
  </si>
  <si>
    <t>FC_FUEL_RATE: xxxx.xx g/s</t>
  </si>
  <si>
    <t xml:space="preserve">This should represent the minimum measured cell voltage on the energy storage device for the propulsion system.   </t>
  </si>
  <si>
    <t xml:space="preserve">This should represent the maximum measured cell voltage on the energy storage device for the propulsion system.   </t>
  </si>
  <si>
    <t>Remaining Energy Storage System  Reserve Energy Supported</t>
  </si>
  <si>
    <t>1 = Remaining Energy Storage System  Reserve Energy Supported</t>
  </si>
  <si>
    <t>Initial Energy Storage System Reserve Energy Supported</t>
  </si>
  <si>
    <t>1 = Initial Energy Storage System Reserve Energy Supported</t>
  </si>
  <si>
    <t>Initial Energy Storage System Reserve Energy</t>
  </si>
  <si>
    <t>Reported fuel cell system voltage shall be measured to represent the values at the output of any boost convertor or similar power conditioning device that receives electricity from the fuel cell stack and in turn provides conditioned power to the vehicle motors, battery, or other vehicle loads.</t>
  </si>
  <si>
    <t>Used for systems that retain a quantity of reserve energy storage capacity for deferred release throughout the life of a vehicle, this value provides the initial quantity of energy held in reserve.  For systems with no reserve capacity this DID shall not be supported or reported as Zero.</t>
  </si>
  <si>
    <t>0xF4D6</t>
  </si>
  <si>
    <t>0xF4D7</t>
  </si>
  <si>
    <t>0.0005 g/s per bit</t>
  </si>
  <si>
    <t>32.7675 g/s</t>
  </si>
  <si>
    <t>Counter that provides the quantity of propulsion system active trips since fault memory was last cleared due to a service 04/14 or memory reset.</t>
  </si>
  <si>
    <t xml:space="preserve">FC_VOLT: xxxx.xx V </t>
  </si>
  <si>
    <t>Total Fuel Cell System Energy Generated  (Recent)</t>
  </si>
  <si>
    <t>Total Fuel Cell System Energy Generated   (Lifetime)</t>
  </si>
  <si>
    <t xml:space="preserve">Japanese Road Transport Act. 8 Exhibit 125 </t>
  </si>
  <si>
    <t>M: 3-1(1)</t>
  </si>
  <si>
    <t>M: 3-1(2)</t>
  </si>
  <si>
    <t>M: 3-1(7)</t>
  </si>
  <si>
    <t>M -  3-1 (4)</t>
  </si>
  <si>
    <t>M - 3-1(6), 3-2(4)</t>
  </si>
  <si>
    <t>M - 3-1(6), 3-2(4), 3-3(11), 3-4(2)</t>
  </si>
  <si>
    <t>Battery Pack Time at Temperature during Vehicle Off &lt; Range 1  (Lifetime)</t>
  </si>
  <si>
    <t>Battery Pack Time at Temperature during Vehicle Off  within &gt;=Range 1
&lt; Range 2  (Lifetime)</t>
  </si>
  <si>
    <t>Battery Pack Time at Temperature during Vehicle Off  within &gt;=Range 2
&lt; Range 3  (Lifetime)</t>
  </si>
  <si>
    <t>Battery Pack Time at Temperature during Vehicle Off within &gt;=Range 3
&lt; Range 4  (Lifetime)</t>
  </si>
  <si>
    <t>Battery Pack Time at Temperature during Vehicle Off within &gt;=Range 4
&lt; Range 5 (Lifetime)</t>
  </si>
  <si>
    <t>Battery Pack Time at Temperature during Vehicle Off &gt;= Range5  (Lifetime)</t>
  </si>
  <si>
    <t>Time accumulated when average energy storage system temp during vehicle off is &lt; Range 1 (Range provided in 0xF89A Byte-A).
See Note B for reset conditions, see Note C for freeze conditions.</t>
  </si>
  <si>
    <t>Time accumulated when average energy storage system temp during vehicle off  is &gt;= Ranges 2 and &lt; Range 3 (Ranges provided in 0xF89A Byte-A).
See Note B for reset conditions, see Note C for freeze conditions.</t>
  </si>
  <si>
    <t>Time accumulated when average energy storage system temp during vehicle off is &gt;= Ranges 3 and &lt; Range 4 (Ranges provided in 0xF89A Byte-A).
See Note B for reset conditions, see Note C for freeze conditions.</t>
  </si>
  <si>
    <t>Time accumulated when average energy storage system temp during vehicle  off is &gt;= Ranges 4 and &lt; Range 5 (Ranges provided in 0xF89A Byte-A).
See Note B for reset conditions, see Note C for freeze conditions.</t>
  </si>
  <si>
    <t>Time accumulated when average energy storage system temp during vehicle off is &gt;=  Range 5 (Range provided in 0xF89A Byte-A).
See Note B for reset conditions, see Note C for freeze conditions.</t>
  </si>
  <si>
    <t>Time accumulated when average energy storage system temp during vehicle off is &gt;= Ranges 1 and &lt; Range 2 (Ranges provided in 0xF89A Byte-A).
See Note B for reset conditions, see Note C for freeze conditions.</t>
  </si>
  <si>
    <t>0xF89D</t>
  </si>
  <si>
    <t>0xF89E</t>
  </si>
  <si>
    <t>0xF89F</t>
  </si>
  <si>
    <t>If vehicle is equipped with two DEF dosers, this PID covers doser "A" and a separate PID reports this information for doser "B".</t>
  </si>
  <si>
    <t>0xD5</t>
  </si>
  <si>
    <t>0xD6</t>
  </si>
  <si>
    <t>Diesel Exhaust Fluid Dosing - Doser B</t>
  </si>
  <si>
    <t>If vehicle is equipped with two DEF dosers, this PID covers doser "B" and other PIDs report this information for doser "A".</t>
  </si>
  <si>
    <t>DEF Dosing Mode Supported</t>
  </si>
  <si>
    <t>Maximum DEF Dosing Rate Supported</t>
  </si>
  <si>
    <t>0xD7</t>
  </si>
  <si>
    <t>Evap System Vapor Pressure C supported</t>
  </si>
  <si>
    <t>Evap System Vapor Pressure C (wide range) supported</t>
  </si>
  <si>
    <t>Evap System Vapor Pressure D supported</t>
  </si>
  <si>
    <t>Evap System Vapor Pressure D (wide range) supported</t>
  </si>
  <si>
    <t>0xF506 -
0xF5FF</t>
  </si>
  <si>
    <t>SAE J1979 DA defines the support of the following TIDs / DIDs as equivalent alternatives to test results for misfire monitors:</t>
  </si>
  <si>
    <t>Alternative #2 for SAE J1979-2 (OBDonUDS):</t>
  </si>
  <si>
    <t>15.0 Test Results for Misfire Monitors</t>
  </si>
  <si>
    <t xml:space="preserve"> - TID 0x0B EWMA misfire counts for previous driving cycles</t>
  </si>
  <si>
    <t xml:space="preserve"> - TID 0x0C Misfire counts for last/current driving cycles</t>
  </si>
  <si>
    <t xml:space="preserve"> - DID 0xF502 Misfire Cylinder 1-8 Current Data</t>
  </si>
  <si>
    <t xml:space="preserve"> - DID 0xF503 Misfire Cylinder 9-16 Current Data</t>
  </si>
  <si>
    <t xml:space="preserve"> - DID 0xF504 Misfire Cylinder 1-8 EWMA Data</t>
  </si>
  <si>
    <t xml:space="preserve"> - DID 0xF505 Misfire Cylinder 9-16 EWMA Data</t>
  </si>
  <si>
    <t>Alternative #1 for SAE J1979 (OBD classic):</t>
  </si>
  <si>
    <t>Energy Storage System Actual Charging Power</t>
  </si>
  <si>
    <t>HVESS_CHARGE_LIM: xxxx.xx kW</t>
  </si>
  <si>
    <t>HVESS_CHARGE_ACT: xxxx.xx kW</t>
  </si>
  <si>
    <t xml:space="preserve"> 0xF882 is required for reporting general denominator and ignition cycle counter for J1979-2 OBDonUDS without need for 0xF808/B, although also using 0xF808/B is optionally allowed.</t>
  </si>
  <si>
    <t>16.0 OBDonUDS Readiness Groups</t>
  </si>
  <si>
    <t>The Service$22 DID 0xF501 “I/M Readiness Data” per definition has no information for “No Readiness Group” (0x00).</t>
  </si>
  <si>
    <t>The list of Readiness Group Identifiers (RGIDs) for Service$19 56 includes RGID 0x00 (“No Readiness Group”).</t>
  </si>
  <si>
    <t>There are two use cases for RGID 0x00 (“No Readiness Group”):</t>
  </si>
  <si>
    <t xml:space="preserve">( ready / not ready ) for each Readiness Group. </t>
  </si>
  <si>
    <t xml:space="preserve">The service technician first requests Service$22 DID 0xF501 to receive “I/M Readiness Data”. If one Readiness Group is not ready, the service technician can request Service$19 56 for that specific </t>
  </si>
  <si>
    <t xml:space="preserve">Readiness Group and receives al list of all DTCs assigned to this Readiness Group. The response includes the StatusOfDTC to each DTC. This information can be used to identify all monitors/DTCs </t>
  </si>
  <si>
    <t>in this Readiness Group that have not yet completed since DTCs cleared and cause the Readiness Group to show not ready.</t>
  </si>
  <si>
    <t>to be continuous. In this case, the ECU shall support Service$19 56 for RGID 0x00 (“No Readiness Group”).</t>
  </si>
  <si>
    <t xml:space="preserve">            NRC 0x31 RequestOutOfRange.</t>
  </si>
  <si>
    <t>Total distance traveled (Recent) shall accumulate the distance traveled using the same data source that the vehicle odometer uses .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If the odometer data is not available, the mileage counter shall freeze.
See Note A for reset conditions, see Note C for freeze conditions.</t>
  </si>
  <si>
    <t>Total distance traveled (Lifetime) shall accumulate the distance traveled using the same data source that the vehicle odometer uses .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If the odometer data is not available, the mileage counter shall freeze.
See Note B for reset conditions, see Note C for freeze conditions.</t>
  </si>
  <si>
    <t>Total grid energy into the battery from off-board AC charging. For purposes of this parameter, grid energy is defined as any off-vehicle energy source.
See Note B for reset conditions, see Note C for freeze conditions.</t>
  </si>
  <si>
    <t xml:space="preserve">
A,B,C,D</t>
  </si>
  <si>
    <t>Euro Battery Directive
Standardized Data</t>
  </si>
  <si>
    <t>0xF4D8</t>
  </si>
  <si>
    <t>Annex VII</t>
  </si>
  <si>
    <t>0xF8A0</t>
  </si>
  <si>
    <t>0xF8A1</t>
  </si>
  <si>
    <t>0xF8A2</t>
  </si>
  <si>
    <t>0xF8A3</t>
  </si>
  <si>
    <t>0xF8A4</t>
  </si>
  <si>
    <t>0xF8A5</t>
  </si>
  <si>
    <t>0xF8A6</t>
  </si>
  <si>
    <t>Elapsed Time since Last Charged by more than 50% swing (Days)</t>
  </si>
  <si>
    <t>0xF8A7</t>
  </si>
  <si>
    <t>Light Duty ZEV, ACC-II</t>
  </si>
  <si>
    <t>CARB ACC-II</t>
  </si>
  <si>
    <t>Heavy Duty ZEV, CARB ZEP</t>
  </si>
  <si>
    <t>HD ZEV CARB ZEP</t>
  </si>
  <si>
    <t>MC CARB &amp; EPA OBD</t>
  </si>
  <si>
    <t>MC CARB OBD</t>
  </si>
  <si>
    <t>Motorcycle, California (CARB) OBD</t>
  </si>
  <si>
    <t>Motorcycle, 50-State (CARB &amp; EPA) OBD</t>
  </si>
  <si>
    <t>Bit 2-7</t>
  </si>
  <si>
    <t>Energy Storage Tracker Guidance</t>
  </si>
  <si>
    <t>Certified Energy Consumption</t>
  </si>
  <si>
    <t>Total number of propulsion system active events (Recent)</t>
  </si>
  <si>
    <t>Total number of propulsion system active events (Lifetime)</t>
  </si>
  <si>
    <t xml:space="preserve">The date of manufacture of the vehicle.  Each digit in the year month and day is represented by the ASCII numerical value of the character.  </t>
  </si>
  <si>
    <t>CEC_WC: xxxx.x Wh / km</t>
  </si>
  <si>
    <t>Total grid energy into the battery from off-board AC charging. For purposes of this parameter, grid energy is defined as any off-vehicle AC energy source.
See Note A for reset conditions, see Note C for freeze conditions.</t>
  </si>
  <si>
    <t>SOC_T_50PCT_SWG: xxxxx days</t>
  </si>
  <si>
    <t xml:space="preserve">"State of certified energy" (SOCE) is the on-board estimated UBE performance at a specific point in its lifetime, expressed as a percentage of the certified usable battery energy.   </t>
  </si>
  <si>
    <t>ES_DT: xxxxxxxxx.x km</t>
  </si>
  <si>
    <t>Energy Storage System Depth of Discharge Counter (Lifetime)</t>
  </si>
  <si>
    <t xml:space="preserve">Defined in Appendix A </t>
  </si>
  <si>
    <t>Traction Battery Pack State of Health</t>
  </si>
  <si>
    <t>BAT_SOH: xxx.x%</t>
  </si>
  <si>
    <t>0xD8</t>
  </si>
  <si>
    <t>SOCE: XXX.X %</t>
  </si>
  <si>
    <t>100.0%</t>
  </si>
  <si>
    <t>SOCR: XXX.X %</t>
  </si>
  <si>
    <t>0xF8A8</t>
  </si>
  <si>
    <t>4 bytes
.001 kWh per bit
Min Value: 0 kWh
Max Value: 4,294,967.295 kWh</t>
  </si>
  <si>
    <t>Certified Usable Battery Energy Measured</t>
  </si>
  <si>
    <t>Odometer shall be reported for the engine by a single ECU. This may be different from the one that reports odometer for the vehicle. 
Odometer shall be updated at a minimum rate of 1 second.
Odometer shall continue to report data while in the key on, engine off position.
PID $D3 may be reset to zero only when a reprogramming event occurs. Odometer shall not be reset to zero under any other circumstances, including when a scan tool (generic or enhanced) command to clear fault codes or reset KAM is received.
Data Not Available: There may be two cases where data is not available.
1) The communication network used to obtain engine odometer from the supplying ECU is not functioning.
2) The ECU that holds the engine odometer is not functioning.
After the detected fault matures, if odometer is requested, the ECU shall respond within P2 timing with the last valid odometer value previously received. 
Note: If 0.1 km resolution is not available from the engine odometer, it will be necessary to calculate the 0.1 km portion from other sources of data (e.g. ABS or transmission).</t>
  </si>
  <si>
    <t>0xF4D9</t>
  </si>
  <si>
    <t>UBE_CERT: XXXXXXXX.XXX</t>
  </si>
  <si>
    <t>This is the value of usable battery energy that is most recently calculated by the battery monitoring system  for the numerator of the SOH and SOCE Percentage.    
For systems utilizing reserve capacity release strategies,  this calculation shall not include any reserve adjustments.   Reserve capacity adjustments shall be made in the SOH and SOCE calculations.
- May be rounded to the nearest 0.1 kWh at the discretion of the manufacturer or to the precision required by a regional certification authority.</t>
  </si>
  <si>
    <t>4,294,967.295 kWh</t>
  </si>
  <si>
    <t>0xD9</t>
  </si>
  <si>
    <t>0xDA</t>
  </si>
  <si>
    <t>0xF4DA</t>
  </si>
  <si>
    <t>Provides the cumulative battery system current consumption for the last 1 second.
Individual samples contributing to the calculation shall be sampled at no less than 20 Hz.
When queried, this value shall reflect the accumulated current passing through the energy storage system in the last second.   A scan tool should query the system at a rate of 1 Hz in order to properly accumulate all of the current passing through the energy storage device on a given driving cycle.   Positive value reflects current into the energy storage system (charging).</t>
  </si>
  <si>
    <t>Fuel cell system voltage Supported</t>
  </si>
  <si>
    <t>A,bit 2</t>
  </si>
  <si>
    <t>A,bit 3</t>
  </si>
  <si>
    <t>1 = Fuel cell system voltage Supported</t>
  </si>
  <si>
    <t>Reserved (Reported as "0")</t>
  </si>
  <si>
    <t>Fuel Cell Fuel Consumed During One Second Supported</t>
  </si>
  <si>
    <t>Fuel Cell Cumulative Current During One Second Supported</t>
  </si>
  <si>
    <t>Fuel Cell Cumulative Energy During One Second Supported</t>
  </si>
  <si>
    <t>1 = Fuel Cell Fuel Consumed During One Second Supported</t>
  </si>
  <si>
    <t>1 = Fuel Cell Cumulative Current During One Second Supported</t>
  </si>
  <si>
    <t>1 = Fuel Cell Cumulative Energy During One Second Supported</t>
  </si>
  <si>
    <t>High Voltage Battery Pack Cumulative Energy During One Second</t>
  </si>
  <si>
    <t>High Voltage Battery Pack Cumulative Current During One Second</t>
  </si>
  <si>
    <t>Remaining Energy Storage System Reserve Energy</t>
  </si>
  <si>
    <t xml:space="preserve">
[8000 0000]
- 2147.483648 Ah /s</t>
  </si>
  <si>
    <t xml:space="preserve">
[7FFF FFFF]
2147.483647 Ah/s</t>
  </si>
  <si>
    <t xml:space="preserve">
0.000001 Ah /s per bit (signed)  [4 byte]</t>
  </si>
  <si>
    <t>HVESS_ENER:  -XXXX.XXXXXX  Ah /s</t>
  </si>
  <si>
    <t>Calculated Energy Storage System Energy</t>
  </si>
  <si>
    <t>Fuel Cell System</t>
  </si>
  <si>
    <t>Support of Fuel Cell System data</t>
  </si>
  <si>
    <t>Fuel Cell Fuel Consumed During One Second shall indicate the calculated  mass of fuel consumed by the fuel cell per unit of time in gram per 1 second.
It  shall be calculated as the sum of the mass over the last 1000 milliseconds prior to the time when Fuel Cell  Cumulative Fuel is updated. It shall be updated at least once per second.
NOTE: Fuel Cell Fuel Rate shall indicate zero g/s when the fuel cell  is not operating.</t>
  </si>
  <si>
    <t>Fuel Cell Cumulative Current During One Second</t>
  </si>
  <si>
    <t>Fuel Cell Cumulative Energy During One Second</t>
  </si>
  <si>
    <t>HVESS_ENER:  -XXXX.XXXXXX  Wh/s</t>
  </si>
  <si>
    <t xml:space="preserve">
[8000 0000]
- 2147.483648 Wh/s</t>
  </si>
  <si>
    <t xml:space="preserve">
[7FFF FFFF]
2147.483647 Wh/s</t>
  </si>
  <si>
    <t xml:space="preserve">
0.000001 Wh/s per bit (signed)  [4 byte]</t>
  </si>
  <si>
    <t>0 mAh/s</t>
  </si>
  <si>
    <t>1310.7 mAh/s</t>
  </si>
  <si>
    <t>0.02 mAh/s per bit</t>
  </si>
  <si>
    <t>FC_CUMUL_CURR: xxxx.xx mAh/s</t>
  </si>
  <si>
    <t>Fuel Cell Cumulative Current shall indicate the calculated  current produced by the fuel cell per unit of one second time.
Individual samples contributing to the calculation shall be sampled at no less than 20 Hz.
It shall be calculated as the sum of the current measured over the last 1000 milliseconds prior to the time when Fuel Cell  Cumulative Current is updated. It shall be updated at least once per second.
NOTE: Fuel Cell Cumulative Current shall indicate zero A/s when the fuel cell is not operating.
Reported fuel cell system current shall be measured to represent the values at the output of any boost convertor or similar power conditioning device that receives electricity from the fuel cell stack and in turn provides conditioned power to the vehicle motors, battery, or other vehicle loads.
See Annex J for a Figure describing the general expectation of how cumulative 1 second DIDS are expected to function.</t>
  </si>
  <si>
    <t>Fuel Cell Cumulative Energy shall indicate the calculated  energy produced by the fuel cell per unit of time in Wh/ per 1 second.
Individual samples contributing to the calculation shall be sampled at no less than 20 Hz.
It shall be calculated as the sum of the power measured over the last 1000 milliseconds prior to the time when Fuel Cell  Cumulative Power is updated. It shall be updated at least once per second.
NOTE: Fuel Cell Cumulative Power shall indicate zero kW/s when the fuel cell is not running.
Reported fuel cell system energy shall be measured to represent the values at the output of any boost convertor or similar power conditioning device that receives electricity from the fuel cell stack and in turn provides conditioned power to the vehicle motors, battery, or other vehicle loads.
See Annex J for a Figure describing the general expectation of how cumulative 1 second DIDS are expected to function.</t>
  </si>
  <si>
    <t>H,I,J,K</t>
  </si>
  <si>
    <t>0 Wh/s</t>
  </si>
  <si>
    <t>FC_CUMUL_EMER: xxxx.xx Wh/s</t>
  </si>
  <si>
    <t>Provides the cumulative battery system energy (i.e.,
power via integrated voltage times current)
consumption for the last 1 second.
Individual samples contributing to the calculation shall be sampled at no less than 20 Hz.
When queried, this value shall reflect the accumulated energy passing through the energy storage system in the last second.   A scan tool should query the system at a rate of 1 Hz in order to properly accumulate all of the power passing through the energy storage device on a given drive cycle.   Positive value reflects energy into the energy storage system (charging).
See Annex J for a Figure describing the general expectation of how cumulative 1 second DIDS are expected to function.</t>
  </si>
  <si>
    <t>The ratio of lifetime virtual distance (0xF8A3)  to total lifetime distance travelled (0xF88D).  When Lifetime Distance Travelled = 0, in order to avoid divide by zero, this value shall report 100%.</t>
  </si>
  <si>
    <t>Percent of maximum available engine torque
Vehicles which utilize spark ignition and compression ignition engines for propulsion shall use the following definition for calculating LOAD_PCT:
LOAD_PCT = [current engine torque] / [(peak engine torque @ STP as a function of rpm) * (BARO/29.92) * SQRT(298/(AAT+273))]
  Where: STP = Standard Temperature and Pressure = 25 °C, 29.92 in Hg BARO, SQRT = square root;
  AAT = Ambient Air Temperature and is in °C
Alternatively, vehicles with spark ignition engines can use the following definition:
LOAD_PCT = [current airflow] / [(peak airflow at WOT@STP as a function of rpm) * (BARO/29.92) * SQRT(298/(AAT+273))]
   Where: STP = Standard Temperature and Pressure = 25 °C, 29.92 in Hg BARO, SQRT = square root;
   WOT = wide open throttle, AAT = Ambient Air Temperature and is in °C
Characteristics of LOAD_PCT:
  Reaches 100 % at Wide Open Throttle/Wide Open Pedal at any altitude, temperature or rpm for both naturally aspirated and boosted engines.Note: If engine load is limited for powertrain protection e.g. engine/turbocharger 
  protection, LOAD_PCT may not reach 100%.
  Indicates percent of peak available torque during normal, fault-free conditions.
  For spark ignition engines, linearly correlated with engine vacuum at MBT spark and stoichiometry. Note that hybrid engine controls can independently control torque.
  Compression-ignition engines (diesels) shall support this PID using torque.
NOTE: At engine off and ignition on the LOAD_PCT = 0 %. If engine torque is negative, LOAD_PCT shall be reported as 0%.
For hybrid vehicles, LOAD_PCT reflects the torque produced only by the internal combustion engine, not the torque being delivered by the entire powertrain.
All vehicles with internal combustion engines used for propulsion shall support PID $04. See PID $43 for an additional definition of engine LOAD.</t>
  </si>
  <si>
    <t xml:space="preserve">LOAD_ABS is the normalized value of air mass per intake stroke displayed as a percent.
The absolute load value has some different characteristics than the LOAD_PCT defined in PID $04. Vehicles which utilize spark or compression ignition engines for propulsion shall use the following definition for calculating LOAD_ABS:
LOAD_ABS = [air mass (g / intake stroke)] / [1.184 (g / liter) * cylinder displacement (liters / intake stroke)]
Derivation:
 - air mass (g / intake stroke) = [total engine air mass (g/sec)] / [rpm (revs/min)* (1 min / 60 sec) * (1/2 # of cylinders (intake strokes / rev)],
 - LOAD_ABS = [air mass (g)/intake stroke] / [maximum air mass (g)/intake stroke at WOT@STP at 100% volumetric efficiency] * 100%.
Where: 
 - STP = Standard Temperature and Pressure = 25 oC, 29.92 in Hg (101.3 kPa) BARO, WOT = wide open throttle.
The quantity (maximum air mass (g)/intake stroke at WOT@STP at 100% volumetric efficiency) is a constant for a given cylinder swept volume. The constant is 1.184 (g/liter) * cylinder displacement (liters/intake stroke) based on air density at STP.
Characteristics of LOAD_ABS are:
-  Ranges from 0% to approximately 95% for naturally aspirated engines, 0% – 400% for boosted engines,
 - Linearly correlated with engine indicated and brake torque with all cylinders fueled and active,
 - Often used to schedule spark and EGR rates,
 - Peak value of LOAD_ABS correlates with volumetric efficiency at WOT.,
 - Indicates the pumping efficiency of the engine for diagnostic purposes.
NOTE At engine off and ignition on the LOAD_ABS = 0 %. During Decel Fuel Shut Off, LOAD_ABS should reflect the airflow going though the engine. During cylinder deactivation, LOAD_ABS should reflect the engine airflow while cylinder deactivation is active.
</t>
  </si>
  <si>
    <t>PM Sensor Mass Concentration Bank 1 Sensor 1 support status</t>
  </si>
  <si>
    <t>PM Sensor Mass Concentration Bank 2 Sensor 1 support status</t>
  </si>
  <si>
    <t xml:space="preserve">Fuel Cell Fuel Consumed During One Second </t>
  </si>
  <si>
    <t>0xF87C - 0xF87F</t>
  </si>
  <si>
    <t>ISO/SAE Reserved</t>
  </si>
  <si>
    <t xml:space="preserve">
429,496.7295 Wh/s</t>
  </si>
  <si>
    <t xml:space="preserve">
0.0001 Wh/s per bit</t>
  </si>
  <si>
    <t>0xF8A9</t>
  </si>
  <si>
    <t>0xF8AA</t>
  </si>
  <si>
    <t>Energy Storage Accumulated Time at State of Charge During PSA (Recent)</t>
  </si>
  <si>
    <t>Energy Storage Accumulated Time at State of Charge during PSA  &lt; Range 1  (Recent)</t>
  </si>
  <si>
    <t>Energy Storage Accumulated Time at State of Charge during PSA within &gt;=Range 1
&lt; Range 2  (Recent)</t>
  </si>
  <si>
    <t>Energy Storage Accumulated Time at State of Charge during PSA within &gt;=Range 2
&lt; Range 3  (Recent)</t>
  </si>
  <si>
    <t>Energy Storage Accumulated Time at State of Charge during PSA within &gt;=Range 3
&lt; Range 4  (Recent)</t>
  </si>
  <si>
    <t>Energy Storage Accumulated Time at State of Charge during PSA within &gt;=Range 4
&lt; Range 5  (Recent)</t>
  </si>
  <si>
    <t>Energy Storage Accumulated Time at State of Charge during PSA within &gt;=Range 5
&lt; Range 6  (Recent)</t>
  </si>
  <si>
    <t>Energy Storage Accumulated Time at State of Charge during PSA within &gt;=Range 6
&lt; Range 7  (Recent)</t>
  </si>
  <si>
    <t>Energy Storage Accumulated Time at State of Charge during PSA &gt;=Range 7  (Recent)</t>
  </si>
  <si>
    <t>Energy Storage Accumulated Time at State of Charge during PSA (Lifetime)</t>
  </si>
  <si>
    <t>Energy Storage Accumulated Time at State of Charge during PSA &lt; Range 1  (Lifetime)</t>
  </si>
  <si>
    <t>Energy Storage Accumulated Time at State of Charge during PSA within &gt;=Range 1
&lt; Range 2  (Lifetime)</t>
  </si>
  <si>
    <t>Energy Storage Accumulated Time at State of Charge during PSA within &gt;=Range 2
&lt; Range 3  (Lifetime)</t>
  </si>
  <si>
    <t>Energy Storage Accumulated Time at State of Charge during PSA within &gt;=Range 3
&lt; Range 4  (Lifetime)</t>
  </si>
  <si>
    <t>Energy Storage Accumulated Time at State of Charge during PSA within &gt;=Range 4
&lt; Range 5  (Lifetime)</t>
  </si>
  <si>
    <t>Energy Storage Accumulated Time at State of Charge during PSA within &gt;=Range 5
&lt; Range 6  (Lifetime)</t>
  </si>
  <si>
    <t>Energy Storage Accumulated Time at State of Charge during PSA within &gt;=Range 6
&lt; Range 7  (Lifetime)</t>
  </si>
  <si>
    <t>Energy Storage Accumulated Time at State of Charge during PSA &gt;=Range 7  (Lifetime)</t>
  </si>
  <si>
    <t>Energy Storage Accumulated Time at State of Charge during PSA is less than Range 1 (Range provided in 0xF89A Byte-B).
See Note A for reset conditions, see Note C for freeze conditions.</t>
  </si>
  <si>
    <t>Energy Storage Accumulated Time at State of Charge during PSA is &gt;= Ranges 1 and &lt; Range 2 (Ranges provided in 0xF89A Byte-B).
See Note A for reset conditions, see Note C for freeze conditions.</t>
  </si>
  <si>
    <t>Energy Storage Accumulated Time at State of Charge during PSA is &gt;= Ranges 2 and &lt; Range 3 (Ranges provided in 0xF89A Byte-B).
See Note A for reset conditions, see Note C for freeze conditions.</t>
  </si>
  <si>
    <t>Energy Storage Accumulated Time at State of Charge during PSA is &gt;= Ranges 3 and &lt; Range 4 (Ranges provided in 0xF89A Byte-B).
See Note A for reset conditions, see Note C for freeze conditions.</t>
  </si>
  <si>
    <t>Energy Storage Accumulated Time at State of Charge during PSA is &gt;= Ranges 4 and &lt; Range 5 (Ranges provided in 0xF89A Byte-B).
See Note A for reset conditions, see Note C for freeze conditions.</t>
  </si>
  <si>
    <t>Energy Storage Accumulated Time at State of Charge during PSA is &gt;= Ranges 5 and &lt; Range 6 (Ranges provided in 0xF89A Byte-B).
See Note A for reset conditions, see Note C for freeze conditions.</t>
  </si>
  <si>
    <t>Energy Storage Accumulated Time at State of Charge during PSA is &gt;= Ranges 6 and &lt; Range 7 (Ranges provided in 0xF89A Byte-B).
See Note A for reset conditions, see Note C for freeze conditions.</t>
  </si>
  <si>
    <t>Energy Storage Accumulated Time at State of Charge during PSA is &gt;= Range 7 (Range provided in 0xF89A Byte-B).
See Note A for reset conditions, see Note C for freeze conditions.</t>
  </si>
  <si>
    <t>Energy Storage Accumulated Time at State of Charge during PSA is less than Range 1 (Range provided in 0xF89A Byte-B).
See Note B for reset conditions, see Note C for freeze conditions.</t>
  </si>
  <si>
    <t>Energy Storage Accumulated Time at State of Charge during PSA is &gt;= Ranges 1 and &lt; Range 2 (Ranges provided in 0xF89A Byte-B).
See Note B for reset conditions, see Note C for freeze conditions.</t>
  </si>
  <si>
    <t>Energy Storage Accumulated Time at State of Charge during PSA is &gt;= Ranges 2 and &lt; Range 3 (Ranges provided in 0xF89A Byte-B).
See Note B for reset conditions, see Note C for freeze conditions.</t>
  </si>
  <si>
    <t>Energy Storage Accumulated Time at State of Charge during PSA is &gt;= Ranges 3 and &lt; Range 4 (Ranges provided in 0xF89A Byte-B).
See Note B for reset conditions, see Note C for freeze conditions.</t>
  </si>
  <si>
    <t>Energy Storage Accumulated Time at State of Charge during PSA is &gt;= Ranges 4 and &lt; Range 5 (Ranges provided in 0xF89A Byte-B).
See Note B for reset conditions, see Note C for freeze conditions.</t>
  </si>
  <si>
    <t>Energy Storage Accumulated Time at State of Charge during PSA is &gt;= Ranges 5 and &lt; Range 6 (Ranges provided in 0xF89A Byte-B).
See Note B for reset conditions, see Note C for freeze conditions.</t>
  </si>
  <si>
    <t>Energy Storage Accumulated Time at State of Charge during PSA is &gt;= Ranges 6 and &lt; Range 7 (Ranges provided in 0xF89A Byte-B).
See Note B for reset conditions, see Note C for freeze conditions.</t>
  </si>
  <si>
    <t>Energy Storage Accumulated Time at State of Charge during PSA is &gt;= Range 7 (Range provided in 0xF89A Byte-B).
See Note B for reset conditions, see Note C for freeze conditions.</t>
  </si>
  <si>
    <t>RESS_TIME_SOC_PSA_RNG1-R: XXXXXXXXXX sec</t>
  </si>
  <si>
    <t>RESS_TIME_SOC_PSA_RNG12-R: XXXXXXXXXX sec</t>
  </si>
  <si>
    <t>RESS_TIME_SOC_PSA_RNG23-R: XXXXXXXXXX sec</t>
  </si>
  <si>
    <t>RESS_TIME_SOC_PSA_RNG34-R: XXXXXXXXXX sec</t>
  </si>
  <si>
    <t>RESS_TIME_SOC_PSA_RNG45-R: XXXXXXXXXX sec</t>
  </si>
  <si>
    <t>RESS_TIME_SOC_PSA_RNG56-R: XXXXXXXXXX sec</t>
  </si>
  <si>
    <t>RESS_TIME_SOC_PSA_RNG67-R: XXXXXXXXXX sec</t>
  </si>
  <si>
    <t>RESS_TIME_SOC_PSA_RNG7-R: XXXXXXXXXX sec</t>
  </si>
  <si>
    <t>RESS_TIME_SOC_PSA_RNG1-L: XXXXXXXXXX sec</t>
  </si>
  <si>
    <t>RESS_TIME_SOC_PSA_RNG12-L: XXXXXXXXXX sec</t>
  </si>
  <si>
    <t>RESS_TIME_SOC_PSA_RNG23-L: XXXXXXXXXX sec</t>
  </si>
  <si>
    <t>RESS_TIME_SOC_PSA_RNG34-L: XXXXXXXXXX sec</t>
  </si>
  <si>
    <t>RESS_TIME_SOC_PSA_RNG45-L: XXXXXXXXXX sec</t>
  </si>
  <si>
    <t>RESS_TIME_SOC_PSA_RNG56-L: XXXXXXXXXX sec</t>
  </si>
  <si>
    <t>RESS_TIME_SOC_PSA_RNG67-L: XXXXXXXXXX sec</t>
  </si>
  <si>
    <t>RESS_TIME_SOC_PSA_RNG7-L: XXXXXXXXXX sec</t>
  </si>
  <si>
    <t>Energy Storage Accumulated Time at State of Charge During Charging (Recent)</t>
  </si>
  <si>
    <t xml:space="preserve">Energy Storage Accumulated time at State of Charge during Charging (Recent) is an array containing a set of timers that accumulate the total time an energy storage system is held at various state of charge levels.   The elements of the array are partitioned according to the setting of ITID 0xF89A Byte-B.   The array shall be updated whenever the battery monitoring system is monitoring state of charge. 
See Note A for reset conditions, see Note C for freeze conditions.  </t>
  </si>
  <si>
    <t>Energy Storage Accumulated Time at State of Charge during Charging  &lt; Range 1  (Recent)</t>
  </si>
  <si>
    <t>Energy Storage Accumulated Time at State of Charge during Charging is less than Range 1 (Range provided in 0xF89A Byte-B).
See Note A for reset conditions, see Note C for freeze conditions.</t>
  </si>
  <si>
    <t>Energy Storage Accumulated Time at State of Charge during Charging within &gt;=Range 1
&lt; Range 2  (Recent)</t>
  </si>
  <si>
    <t>Energy Storage Accumulated Time at State of Charge during Charging is &gt;= Ranges 1 and &lt; Range 2 (Ranges provided in 0xF89A Byte-B).
See Note A for reset conditions, see Note C for freeze conditions.</t>
  </si>
  <si>
    <t>Energy Storage Accumulated Time at State of Charge during Charging within &gt;=Range 2
&lt; Range 3  (Recent)</t>
  </si>
  <si>
    <t>Energy Storage Accumulated Time at State of Charge during Charging is &gt;= Ranges 2 and &lt; Range 3 (Ranges provided in 0xF89A Byte-B).
See Note A for reset conditions, see Note C for freeze conditions.</t>
  </si>
  <si>
    <t>Energy Storage Accumulated Time at State of Charge during Charging within &gt;=Range 3
&lt; Range 4  (Recent)</t>
  </si>
  <si>
    <t>Energy Storage Accumulated Time at State of Charge during Charging is &gt;= Ranges 3 and &lt; Range 4 (Ranges provided in 0xF89A Byte-B).
See Note A for reset conditions, see Note C for freeze conditions.</t>
  </si>
  <si>
    <t>Energy Storage Accumulated Time at State of Charge during Charging within &gt;=Range 4
&lt; Range 5  (Recent)</t>
  </si>
  <si>
    <t>Energy Storage Accumulated Time at State of Charge during Charging is &gt;= Ranges 4 and &lt; Range 5 (Ranges provided in 0xF89A Byte-B).
See Note A for reset conditions, see Note C for freeze conditions.</t>
  </si>
  <si>
    <t>Energy Storage Accumulated Time at State of Charge during Charging within &gt;=Range 5
&lt; Range 6  (Recent)</t>
  </si>
  <si>
    <t>Energy Storage Accumulated Time at State of Charge during Charging is &gt;= Ranges 5 and &lt; Range 6 (Ranges provided in 0xF89A Byte-B).
See Note A for reset conditions, see Note C for freeze conditions.</t>
  </si>
  <si>
    <t>Energy Storage Accumulated Time at State of Charge during Charging within &gt;=Range 6
&lt; Range 7  (Recent)</t>
  </si>
  <si>
    <t>Energy Storage Accumulated Time at State of Charge during Charging is &gt;= Ranges 6 and &lt; Range 7 (Ranges provided in 0xF89A Byte-B).
See Note A for reset conditions, see Note C for freeze conditions.</t>
  </si>
  <si>
    <t>Energy Storage Accumulated Time at State of Charge during Charging &gt;=Range 7  (Recent)</t>
  </si>
  <si>
    <t>Energy Storage Accumulated Time at State of Charge during Charging is &gt;= Range 7 (Range provided in 0xF89A Byte-B).
See Note A for reset conditions, see Note C for freeze conditions.</t>
  </si>
  <si>
    <t>Energy Storage Accumulated Time at State of Charge during Charging (Lifetime)</t>
  </si>
  <si>
    <t>Energy Storage Accumulated Time at State of Charge during Charging (Lifetime) is an array containing a set of timers that accumulate the total time an energy storage system is held at various state of charge levels.   The elements of the array are partitioned according to the setting of ITID 0F89A Byte-B.   The array shall be updated whenever the battery monitoring system is monitoring state of charge. 
See Note B for reset conditions, see Note C for freeze conditions.</t>
  </si>
  <si>
    <t>Energy Storage Accumulated Time at State of Charge during Charging &lt; Range 1  (Lifetime)</t>
  </si>
  <si>
    <t>Energy Storage Accumulated Time at State of Charge during Charging is less than Range 1 (Range provided in 0xF89A Byte-B).
See Note B for reset conditions, see Note C for freeze conditions.</t>
  </si>
  <si>
    <t>Energy Storage Accumulated Time at State of Charge during Charging within &gt;=Range 1
&lt; Range 2  (Lifetime)</t>
  </si>
  <si>
    <t>Energy Storage Accumulated Time at State of Charge during Charging is &gt;= Ranges 1 and &lt; Range 2 (Ranges provided in 0xF89A Byte-B).
See Note B for reset conditions, see Note C for freeze conditions.</t>
  </si>
  <si>
    <t>Energy Storage Accumulated Time at State of Charge during Charging within &gt;=Range 2
&lt; Range 3  (Lifetime)</t>
  </si>
  <si>
    <t>Energy Storage Accumulated Time at State of Charge during Charging is &gt;= Ranges 2 and &lt; Range 3 (Ranges provided in 0xF89A Byte-B).
See Note B for reset conditions, see Note C for freeze conditions.</t>
  </si>
  <si>
    <t>Energy Storage Accumulated Time at State of Charge during Charging within &gt;=Range 3
&lt; Range 4  (Lifetime)</t>
  </si>
  <si>
    <t>Energy Storage Accumulated Time at State of Charge during Charging is &gt;= Ranges 3 and &lt; Range 4 (Ranges provided in 0xF89A Byte-B).
See Note B for reset conditions, see Note C for freeze conditions.</t>
  </si>
  <si>
    <t>Energy Storage Accumulated Time at State of Charge during Charging within &gt;=Range 4
&lt; Range 5  (Lifetime)</t>
  </si>
  <si>
    <t>Energy Storage Accumulated Time at State of Charge during Charging is &gt;= Ranges 4 and &lt; Range 5 (Ranges provided in 0xF89A Byte-B).
See Note B for reset conditions, see Note C for freeze conditions.</t>
  </si>
  <si>
    <t>Energy Storage Accumulated Time at State of Charge during Charging within &gt;=Range 5
&lt; Range 6  (Lifetime)</t>
  </si>
  <si>
    <t>Energy Storage Accumulated Time at State of Charge during Charging is &gt;= Ranges 5 and &lt; Range 6 (Ranges provided in 0xF89A Byte-B).
See Note B for reset conditions, see Note C for freeze conditions.</t>
  </si>
  <si>
    <t>Energy Storage Accumulated Time at State of Charge during Charging within &gt;=Range 6
&lt; Range 7  (Lifetime)</t>
  </si>
  <si>
    <t>Energy Storage Accumulated Time at State of Charge during Charging is &gt;= Ranges 6 and &lt; Range 7 (Ranges provided in 0xF89A Byte-B).
See Note B for reset conditions, see Note C for freeze conditions.</t>
  </si>
  <si>
    <t>Energy Storage Accumulated Time at State of Charge during Charging &gt;=Range 7  (Lifetime)</t>
  </si>
  <si>
    <t>Energy Storage Accumulated Time at State of Charge during Charging is &gt;= Range 7 (Range provided in 0xF89A Byte-B).
See Note B for reset conditions, see Note C for freeze conditions.</t>
  </si>
  <si>
    <t>RESS_TIME_SOC_CHG_RNG1-R: XXXXXXXXXX sec</t>
  </si>
  <si>
    <t>RESS_TIME_SOC_CHG_RNG12-R: XXXXXXXXXX sec</t>
  </si>
  <si>
    <t>RESS_TIME_SOC_CHG_RNG23-R: XXXXXXXXXX sec</t>
  </si>
  <si>
    <t>RESS_TIME_SOC_CHG_RNG34-R: XXXXXXXXXX sec</t>
  </si>
  <si>
    <t>RESS_TIME_SOC_CHG_RNG45-R: XXXXXXXXXX sec</t>
  </si>
  <si>
    <t>RESS_TIME_SOC_CHG_RNG56-R: XXXXXXXXXX sec</t>
  </si>
  <si>
    <t>RESS_TIME_SOC_CHG_RNG67-R: XXXXXXXXXX sec</t>
  </si>
  <si>
    <t>RESS_TIME_SOC_CHG_RNG7-R: XXXXXXXXXX sec</t>
  </si>
  <si>
    <t>RESS_TIME_SOC_CHG_RNG1-L: XXXXXXXXXX sec</t>
  </si>
  <si>
    <t>RESS_TIME_SOC_CHG_RNG12-L: XXXXXXXXXX sec</t>
  </si>
  <si>
    <t>RESS_TIME_SOC_CHG_RNG23-L: XXXXXXXXXX sec</t>
  </si>
  <si>
    <t>RESS_TIME_SOC_CHG_RNG34-L: XXXXXXXXXX sec</t>
  </si>
  <si>
    <t>RESS_TIME_SOC_CHG_RNG45-L: XXXXXXXXXX sec</t>
  </si>
  <si>
    <t>RESS_TIME_SOC_CHG_RNG56-L: XXXXXXXXXX sec</t>
  </si>
  <si>
    <t>RESS_TIME_SOC_CHG_RNG67-L: XXXXXXXXXX sec</t>
  </si>
  <si>
    <t>RESS_TIME_SOC_CHG_RNG7-L: XXXXXXXXXX sec</t>
  </si>
  <si>
    <t xml:space="preserve">Energy Storage Accumulated time at State of Charge during PSA (Recent) is an array containing a set of timers that accumulate the total time an energy storage system is held at various state of charge levels when propulsion system is active and not connected to a charger (wired or wireless).   The elements of the array are partitioned according to the setting of ITID 0xF89A Byte-B.   The array shall be updated whenever the battery monitoring system is monitoring state of charge. 
See Note A for reset conditions, see Note C for freeze conditions.  </t>
  </si>
  <si>
    <t>Energy Storage Accumulated Time at State of Charge during PSA (Lifetime) is an array containing a set of timers that accumulate the total time an energy storage system is held at various state of charge levels when propulsion system is active and not connected to a charger (wired or wireless).   The elements of the array are partitioned according to the setting of ITID 0F89A Byte-B.   The array shall be updated whenever the battery monitoring system is monitoring state of charge. 
See Note B for reset conditions, see Note C for freeze conditions.</t>
  </si>
  <si>
    <t>0xF8AB</t>
  </si>
  <si>
    <t>0xF8AC</t>
  </si>
  <si>
    <t>0xF8AD</t>
  </si>
  <si>
    <t>0xF8AE</t>
  </si>
  <si>
    <t>Energy Storage Accumulated Time at State of Charge During Vehicle Off (Recent)</t>
  </si>
  <si>
    <t xml:space="preserve">Energy Storage Accumulated time at State of Charge during Vehicle Off (Recent) is an array containing a set of timers that accumulate the total time an energy storage system is held at various state of charge levels.   The elements of the array are partitioned according to the setting of ITID 0xF89A Byte-B.   The array shall be updated whenever the battery monitoring system is monitoring state of charge. For purposes of this ITID vehicle off is defined as whenever the vehicle not connected to a charger and not in propulsion system active. This value shall be updated whenever the battery system monitor is measuring the battery temperature.   If the system is monitoring between sleep cycles, the system may infer an average temp between wakeup observations (if a sleep timer is available) or may use only the absolute awake times when the battery monitor is awake.
See Note A for reset conditions, see Note C for freeze conditions.  </t>
  </si>
  <si>
    <t>Energy Storage Accumulated Time at State of Charge during Vehicle Off  &lt; Range 1  (Recent)</t>
  </si>
  <si>
    <t>Energy Storage Accumulated Time at State of Charge during Vehicle Off within &gt;=Range 1
&lt; Range 2  (Recent)</t>
  </si>
  <si>
    <t>Energy Storage Accumulated Time at State of Charge during Vehicle Off within &gt;=Range 2
&lt; Range 3  (Recent)</t>
  </si>
  <si>
    <t>Energy Storage Accumulated Time at State of Charge during Vehicle Off within &gt;=Range 3
&lt; Range 4  (Recent)</t>
  </si>
  <si>
    <t>Energy Storage Accumulated Time at State of Charge during Vehicle Off within &gt;=Range 4
&lt; Range 5  (Recent)</t>
  </si>
  <si>
    <t>Energy Storage Accumulated Time at State of Charge during Vehicle Off within &gt;=Range 5
&lt; Range 6  (Recent)</t>
  </si>
  <si>
    <t>Energy Storage Accumulated Time at State of Charge during Vehicle Off within &gt;=Range 6
&lt; Range 7  (Recent)</t>
  </si>
  <si>
    <t>Energy Storage Accumulated Time at State of Charge during Vehicle Off &gt;=Range 7  (Recent)</t>
  </si>
  <si>
    <t>Energy Storage Accumulated Time at State of Charge during Vehicle Off (Lifetime)</t>
  </si>
  <si>
    <t>Energy Storage Accumulated Time at State of Charge during Vehicle Off &lt; Range 1  (Lifetime)</t>
  </si>
  <si>
    <t>Energy Storage Accumulated Time at State of Charge during Vehicle Off within &gt;=Range 1
&lt; Range 2  (Lifetime)</t>
  </si>
  <si>
    <t>Energy Storage Accumulated Time at State of Charge during Vehicle Off within &gt;=Range 2
&lt; Range 3  (Lifetime)</t>
  </si>
  <si>
    <t>Energy Storage Accumulated Time at State of Charge during Vehicle Off within &gt;=Range 3
&lt; Range 4  (Lifetime)</t>
  </si>
  <si>
    <t>Energy Storage Accumulated Time at State of Charge during Vehicle Off within &gt;=Range 4
&lt; Range 5  (Lifetime)</t>
  </si>
  <si>
    <t>Energy Storage Accumulated Time at State of Charge during Vehicle Off within &gt;=Range 5
&lt; Range 6  (Lifetime)</t>
  </si>
  <si>
    <t>Energy Storage Accumulated Time at State of Charge during Vehicle Off within &gt;=Range 6
&lt; Range 7  (Lifetime)</t>
  </si>
  <si>
    <t>Energy Storage Accumulated Time at State of Charge during Vehicle Off &gt;=Range 7  (Lifetime)</t>
  </si>
  <si>
    <t>RESS_TIME_SOC_OFF_RNG1-R: XXXXXXXXXX sec</t>
  </si>
  <si>
    <t>RESS_TIME_SOC_OFF_RNG12-R: XXXXXXXXXX sec</t>
  </si>
  <si>
    <t>RESS_TIME_SOC_OFF_RNG23-R: XXXXXXXXXX sec</t>
  </si>
  <si>
    <t>RESS_TIME_SOC_OFF_RNG34-R: XXXXXXXXXX sec</t>
  </si>
  <si>
    <t>RESS_TIME_SOC_OFF_RNG45-R: XXXXXXXXXX sec</t>
  </si>
  <si>
    <t>RESS_TIME_SOC_OFF_RNG56-R: XXXXXXXXXX sec</t>
  </si>
  <si>
    <t>RESS_TIME_SOC_OFF_RNG67-R: XXXXXXXXXX sec</t>
  </si>
  <si>
    <t>RESS_TIME_SOC_OFF_RNG7-R: XXXXXXXXXX sec</t>
  </si>
  <si>
    <t>RESS_TIME_SOC_OFF_RNG1-L: XXXXXXXXXX sec</t>
  </si>
  <si>
    <t>RESS_TIME_SOC_OFF_RNG12-L: XXXXXXXXXX sec</t>
  </si>
  <si>
    <t>RESS_TIME_SOC_OFF_RNG23-L: XXXXXXXXXX sec</t>
  </si>
  <si>
    <t>RESS_TIME_SOC_OFF_RNG34-L: XXXXXXXXXX sec</t>
  </si>
  <si>
    <t>RESS_TIME_SOC_OFF_RNG45-L: XXXXXXXXXX sec</t>
  </si>
  <si>
    <t>RESS_TIME_SOC_OFF_RNG56-L: XXXXXXXXXX sec</t>
  </si>
  <si>
    <t>RESS_TIME_SOC_OFF_RNG67-L: XXXXXXXXXX sec</t>
  </si>
  <si>
    <t>RESS_TIME_SOC_OFF_RNG7-L: XXXXXXXXXX sec</t>
  </si>
  <si>
    <t>Energy Storage Accumulated Time at State of Charge during Vehicle Off is less than Range 1 (Range provided in 0xF89A Byte-B).
See Note A for reset conditions, see Note C for freeze conditions.</t>
  </si>
  <si>
    <t>Energy Storage Accumulated Time at State of Charge during Vehicle Off is &gt;= Ranges 1 and &lt; Range 2 (Ranges provided in 0xF89A Byte-B).
See Note A for reset conditions, see Note C for freeze conditions.</t>
  </si>
  <si>
    <t>Energy Storage Accumulated Time at State of Charge during Vehicle Off is &gt;= Ranges 2 and &lt; Range 3 (Ranges provided in 0xF89A Byte-B).
See Note A for reset conditions, see Note C for freeze conditions.</t>
  </si>
  <si>
    <t>Energy Storage Accumulated Time at State of Charge during Vehicle Off is &gt;= Ranges 3 and &lt; Range 4 (Ranges provided in 0xF89A Byte-B).
See Note A for reset conditions, see Note C for freeze conditions.</t>
  </si>
  <si>
    <t>Energy Storage Accumulated Time at State of Charge during Vehicle Off is &gt;= Ranges 4 and &lt; Range 5 (Ranges provided in 0xF89A Byte-B).
See Note A for reset conditions, see Note C for freeze conditions.</t>
  </si>
  <si>
    <t>Energy Storage Accumulated Time at State of Charge during Vehicle Off is &gt;= Ranges 5 and &lt; Range 6 (Ranges provided in 0xF89A Byte-B).
See Note A for reset conditions, see Note C for freeze conditions.</t>
  </si>
  <si>
    <t>Energy Storage Accumulated Time at State of Charge during Vehicle Off is &gt;= Ranges 6 and &lt; Range 7 (Ranges provided in 0xF89A Byte-B).
See Note A for reset conditions, see Note C for freeze conditions.</t>
  </si>
  <si>
    <t>Energy Storage Accumulated Time at State of Charge during Vehicle Off is &gt;= Range 7 (Range provided in 0xF89A Byte-B).
See Note A for reset conditions, see Note C for freeze conditions.</t>
  </si>
  <si>
    <t>Energy Storage Accumulated Time at State of Charge during Vehicle Off (Lifetime) is an array containing a set of timers that accumulate the total time an energy storage system is held at various state of charge levels.   The elements of the array are partitioned according to the setting of ITID 0F89A Byte-B.   The array shall be updated whenever the battery monitoring system is monitoring state of charge.  For purposes of this ITID vehicle off is defined as whenever the vehicle not connected to a charger and not in propulsion system active. This value shall be updated whenever the battery system monitor is measuring the battery temperature.   If the system is monitoring between sleep cycles, the system may infer an average temp between wakeup observations (if a sleep timer is available) or may use only the absolute awake times when the battery monitor is awake.
See Note B for reset conditions, see Note C for freeze conditions.</t>
  </si>
  <si>
    <t>Energy Storage Accumulated Time at State of Charge during Vehicle Off is less than Range 1 (Range provided in 0xF89A Byte-B).
See Note B for reset conditions, see Note C for freeze conditions.</t>
  </si>
  <si>
    <t>Energy Storage Accumulated Time at State of Charge during Vehicle Off is &gt;= Ranges 1 and &lt; Range 2 (Ranges provided in 0xF89A Byte-B).
See Note B for reset conditions, see Note C for freeze conditions.</t>
  </si>
  <si>
    <t>Energy Storage Accumulated Time at State of Charge during Vehicle Off is &gt;= Ranges 2 and &lt; Range 3 (Ranges provided in 0xF89A Byte-B).
See Note B for reset conditions, see Note C for freeze conditions.</t>
  </si>
  <si>
    <t>Energy Storage Accumulated Time at State of Charge during Vehicle Off is &gt;= Ranges 3 and &lt; Range 4 (Ranges provided in 0xF89A Byte-B).
See Note B for reset conditions, see Note C for freeze conditions.</t>
  </si>
  <si>
    <t>Energy Storage Accumulated Time at State of Charge during Vehicle Off is &gt;= Ranges 4 and &lt; Range 5 (Ranges provided in 0xF89A Byte-B).
See Note B for reset conditions, see Note C for freeze conditions.</t>
  </si>
  <si>
    <t>Energy Storage Accumulated Time at State of Charge during Vehicle Off is &gt;= Ranges 5 and &lt; Range 6 (Ranges provided in 0xF89A Byte-B).
See Note B for reset conditions, see Note C for freeze conditions.</t>
  </si>
  <si>
    <t>Energy Storage Accumulated Time at State of Charge during Vehicle Off is &gt;= Ranges 6 and &lt; Range 7 (Ranges provided in 0xF89A Byte-B).
See Note B for reset conditions, see Note C for freeze conditions.</t>
  </si>
  <si>
    <t>Energy Storage Accumulated Time at State of Charge during Vehicle Off is &gt;= Range 7 (Range provided in 0xF89A Byte-B).
See Note B for reset conditions, see Note C for freeze conditions.</t>
  </si>
  <si>
    <t>Total Distance Travelled</t>
  </si>
  <si>
    <t>Total Number of Propulsion System Active Events</t>
  </si>
  <si>
    <t>32 Bytes</t>
  </si>
  <si>
    <t>1 Byte</t>
  </si>
  <si>
    <t>Average Battery Temperature While Vehicle Off</t>
  </si>
  <si>
    <t>2 Bytes</t>
  </si>
  <si>
    <t>Average Battery Temperature during Charging</t>
  </si>
  <si>
    <t>8 Bytes</t>
  </si>
  <si>
    <t>Positive Kinetic Energy</t>
  </si>
  <si>
    <t>Total battery energy supplied to an off-board usage during propulsion system non-active operation</t>
  </si>
  <si>
    <t>Total grid energy into the vehicle from off-board AC charging</t>
  </si>
  <si>
    <t>Total grid energy into the battery from off-board direct current (DC) charging</t>
  </si>
  <si>
    <t>Total grid energy into the battery during off-board charging</t>
  </si>
  <si>
    <t>Total energy into battery during propulsion system active</t>
  </si>
  <si>
    <t>Total net energy consumed in propulsion system active operation (Recent)</t>
  </si>
  <si>
    <t>Total net energy consumed in propulsion system active operation</t>
  </si>
  <si>
    <t>Total net battery current in propulsion system active operation</t>
  </si>
  <si>
    <t>3 Bytes</t>
  </si>
  <si>
    <t>Electric Traction Motor A Total Output Energy</t>
  </si>
  <si>
    <t>Electric Traction Motor E Total Output Energy</t>
  </si>
  <si>
    <t>Electric Traction Motor C Total Output Energy</t>
  </si>
  <si>
    <t>Electric Traction Motor B Total Output Energy</t>
  </si>
  <si>
    <t>Accumulates the Output energy of Traction Motor A</t>
  </si>
  <si>
    <t>Accumulates the Output energy of Traction Motor B</t>
  </si>
  <si>
    <t>Accumulates the Output energy of Traction Motor C</t>
  </si>
  <si>
    <t>Accumulates the Output energy of Traction Motor E</t>
  </si>
  <si>
    <t>Accumulates the Output energy of Traction Motor D</t>
  </si>
  <si>
    <t>Electric Traction Motor D Total Output Energy</t>
  </si>
  <si>
    <t>Fuel Cell System Data</t>
  </si>
  <si>
    <t>24 Bytes</t>
  </si>
  <si>
    <t>Fuel Cell Tracking Parameters</t>
  </si>
  <si>
    <t>Total number of propulsion system active events</t>
  </si>
  <si>
    <t>1962.5.4.c.C.4</t>
  </si>
  <si>
    <t>HCCM, HCC1, HCC2</t>
  </si>
  <si>
    <t>8 bytes</t>
  </si>
  <si>
    <t>A counter for Depth of Discharges whose magnitude is &gt;= Ranges 1 and &lt; Range 2 (Ranges provided in 0xF89A Byte-C).
See Note A for reset conditions, see Note C for freeze conditions.</t>
  </si>
  <si>
    <t>A counter for Depth of Discharges whose magnitude is &gt;= Ranges 2 and &lt; Range 3 (Ranges provided in 0xF89A Byte-C).
See Note A for reset conditions, see Note C for freeze conditions.</t>
  </si>
  <si>
    <t>A counter for Depth of Discharges whose magnitude is &gt;= Ranges 3 and &lt; Range 4 (Ranges provided in 0xF89A Byte-C).
See Note A for reset conditions, see Note C for freeze conditions.</t>
  </si>
  <si>
    <t>A counter for Depth of Discharges whose magnitude is &gt;= Ranges 4 and &lt; Range 5 (Ranges provided in 0xF89A Byte-C).
See Note A for reset conditions, see Note C for freeze conditions.</t>
  </si>
  <si>
    <t>A counter for Depth of Discharges whose magnitude is &gt;= Ranges 5 and &lt; Range 6 (Ranges provided in 0xF89A Byte-C).
See Note A for reset conditions, see Note C for freeze conditions.</t>
  </si>
  <si>
    <t>A counter for Depth of Discharges whose magnitude is &gt;= Ranges 6 and &lt; Range 7 (Ranges provided in 0xF89A Byte-C).
See Note A for reset conditions, see Note C for freeze conditions.</t>
  </si>
  <si>
    <t>A counter for Depth of Discharges whose magnitude is &gt;=  Range 7 (Ranges provided in 0xF89A Byte-C).
See Note A for reset conditions, see Note C for freeze conditions.</t>
  </si>
  <si>
    <t>A counter for Depth of Discharges whose magnitude is &gt;= Ranges 1 and &lt; Range 2 (Ranges provided in 0xF89A Byte-C).
See Note B for reset conditions, see Note C for freeze conditions.</t>
  </si>
  <si>
    <t>A counter for Depth of Discharges whose magnitude is &gt;= Ranges 2 and &lt; Range 3 (Ranges provided in 0xF89A Byte-C).
See Note B for reset conditions, see Note C for freeze conditions.</t>
  </si>
  <si>
    <t>A counter for Depth of Discharges whose magnitude is &gt;= Ranges 3 and &lt; Range 4 (Ranges provided in 0xF89A Byte-C).
See Note B for reset conditions, see Note C for freeze conditions.</t>
  </si>
  <si>
    <t>A counter for Depth of Discharges whose magnitude is &gt;= Ranges 4 and &lt; Range 5 (Ranges provided in 0xF89A Byte-C).
See Note B for reset conditions, see Note C for freeze conditions.</t>
  </si>
  <si>
    <t>A counter for Depth of Discharges whose magnitude is &gt;= Ranges 5 and &lt; Range 6 (Ranges provided in 0xF89A Byte-C).
See Note B for reset conditions, see Note C for freeze conditions.</t>
  </si>
  <si>
    <t>A counter for Depth of Discharges whose magnitude is &gt;= Ranges 6 and &lt; Range 7 (Ranges provided in 0xF89A Byte-C).
See Note B for reset conditions, see Note C for freeze conditions.</t>
  </si>
  <si>
    <t>A counter for Depth of Discharges whose magnitude is &gt;=  Range 7 (Ranges provided in 0xF89A Byte-C).
See Note B for reset conditions, see Note C for freeze conditions.</t>
  </si>
  <si>
    <t>Total Fuel Consumed (Recent) shall accumulate the calculated amount of fuel injected into the fuel cell  in kilograms over the sample period (typically one second). 
The data shall be updated at a minimum rate of once per second.
See Note A for reset conditions, see Note C for freeze conditions.</t>
  </si>
  <si>
    <t>RESS_V2X_EN_NONPSA-R: XXXXXXXXXX kWh</t>
  </si>
  <si>
    <t>RESS_V2X_EN_NONPSA-L: XXXXXXXXXX kWh</t>
  </si>
  <si>
    <t xml:space="preserve">The useable battery energy used to represent the nominal UBE for the vehicle at certification.
A)  Value contributes to the denominator of the SOH and SOCE calculations.
B)  Utilized in the calculation of the Virtual Distance Calculation. 
- May be rounded to the nearest 0.1 kWh at the discretion of the manufacturer or to the precision required by a regional certification authority.
Note:  For systems utilizing the release of reserve energy, this value reflects the expected useable battery energy deployed on a new energy storage system during the certification test or characterization activity and does not include the energy stored in reserve at certification.   </t>
  </si>
  <si>
    <t>Average Battery Temperature  during Propulsion System Active</t>
  </si>
  <si>
    <t>Maximum Pack Temperature  (Lifetime)</t>
  </si>
  <si>
    <t>Minimum Pack Temperature  (Lifetime)</t>
  </si>
  <si>
    <t>MAX_BATTEMP-L: XXX C</t>
  </si>
  <si>
    <t>MIN_BATTEMP-L: XXX C</t>
  </si>
  <si>
    <t>AVG_BATTEMP-L: XXX C</t>
  </si>
  <si>
    <t>The maximum measured temperature in the energy storage system over its lifetime.
See Note B for reset conditions, see Note C for freeze conditions.</t>
  </si>
  <si>
    <t>Average Battery Pack Temperature (Lifetime)</t>
  </si>
  <si>
    <t>The average measured temperature in the energy storage system over its lifetime.  The lifetime average shall be calculated as a running average of each individual  propulsion system active cycles and charging cycles.  
See Note B for reset conditions, see Note C for freeze conditions.</t>
  </si>
  <si>
    <t>Minimum and  Maximum Pack Temperature (Lifetime)</t>
  </si>
  <si>
    <t>The minimum measured temperature in the energy storage system over its lifetime.
See Note B for reset conditions, see Note C for freeze conditions.</t>
  </si>
  <si>
    <t>J1979-3 Oct 2022</t>
  </si>
  <si>
    <t>M - 1962.5(c)(4)A.1.a
J1979-3 Oct 2022</t>
  </si>
  <si>
    <t>Energy Storage System Actual Charging Limit</t>
  </si>
  <si>
    <t>Total net energy consumed in propulsion system active operation.   This value shall reflect cumulative discharge energy observed by the energy storage system.   Therefore, certain equipment or use-cases on a given vehicle (solar panels, regen braking)  may allow for this value to report slightly higher quantities than the total usable battery energy for a given complete discharge.   In other simple cases,  such as a complete highway discharge, the value would reflect the energy storage usable battery energy for that given driving cycle.
See Note A for reset conditions, see Note C for freeze conditions.</t>
  </si>
  <si>
    <t>Total net energy consumed in propulsion system active operation.   This value shall reflect cumulative discharge energy observed by the energy storage system.   Therefore, certain equipment or use-cases on a given vehicle (solar panels, regen braking)  may allow for this value to report slightly higher quantities than the total usable battery energy for a given complete discharge.   In other simple cases,  such as a complete highway discharge, the value would reflect the energy storage usable battery energy for that given driving cycle.
See Note B for reset conditions, see Note C for freeze conditions.</t>
  </si>
  <si>
    <t>Total battery energy supplied to an off-board usage (e.g., grid, powerport) during propulsion system non-active operation (e.g., vehicle to home).   For purposes of this V2X parameter, this represents all energy discharged from the energy storage system from devices that are specifically enabled for the purposes of providing high voltage energy to an off board source and the energy storage system is purposefully connected to support that discharge.  Accessory loads accumulated during the specific enablement of a V2X hardware/feature may also be accumulated within this parameter.  
See Note A for reset conditions, see Note C for freeze conditions.</t>
  </si>
  <si>
    <t>Total net battery current in propulsion system active operation. This value shall reflect cumulative discharge current observed by the energy storage system.   Therefore, certain equipment or use-cases on a given vehicle (solar panels, regen braking)  may allow for this value to report slightly higher quantities than the total usable battery current for a given complete discharge.   In other simple cases,  such as a complete highway discharge, the value would reflect the energy storage usable battery current for that given driving cycle.
See Note B for reset conditions, see Note C for freeze conditions.</t>
  </si>
  <si>
    <t>Total net battery current in propulsion system active operation. This value shall reflect cumulative discharge current observed by the energy storage system.   Therefore, certain equipment or use-cases on a given vehicle (solar panels, regen braking)  may allow for this value to report slightly higher quantities than the total usable battery current for a given complete discharge.   In other simple cases,  such as a complete highway discharge, the value would reflect the energy storage usable battery current for that given driving cycle.
See Note A for reset conditions, see Note C for freeze conditions.</t>
  </si>
  <si>
    <t>M - 1962.5(c)(4)(C)(3)</t>
  </si>
  <si>
    <t>M - 1962.5(c)(4)(C)(2)</t>
  </si>
  <si>
    <t>M - 1962.5(c)(4)(C)(1)</t>
  </si>
  <si>
    <t>Light Duty ZEV CARB ACC-II</t>
  </si>
  <si>
    <t>1 = DEF Dosing Mode Supported</t>
  </si>
  <si>
    <t>1 = Maximum DEF Dosing Rate Supported</t>
  </si>
  <si>
    <t>Support of Fuel Level Input data</t>
  </si>
  <si>
    <t>Fuel Level Input A Support</t>
  </si>
  <si>
    <t>Fuel Level Input B Support</t>
  </si>
  <si>
    <t>1 = Fuel Level Input A Support</t>
  </si>
  <si>
    <t>1 = Fuel Level Input B Support</t>
  </si>
  <si>
    <t>Support of Compression Ignition Fuel System Data</t>
  </si>
  <si>
    <t>1 = Fuel system status Bank 1 Supported</t>
  </si>
  <si>
    <t>1 = Fuel system status Bank 2 Supported</t>
  </si>
  <si>
    <t>1 = Short term fuel trim Bank 1 Supported</t>
  </si>
  <si>
    <t>1 = Long term fuel trim Bank 1 Supported</t>
  </si>
  <si>
    <t>1 = Short term fuel trim Bank 2 Supported</t>
  </si>
  <si>
    <t>1 = Long term fuel trim Bank 2 Supported</t>
  </si>
  <si>
    <t>Support of EGR Mass Flow data</t>
  </si>
  <si>
    <t>EGR Mass Flow Rate A Supported</t>
  </si>
  <si>
    <t>EGR Mass Flow Rate B Supported</t>
  </si>
  <si>
    <t>1 = EGR Mass Flow Rate A Supported</t>
  </si>
  <si>
    <t>1 = EGR Mass Flow Rate B Supported</t>
  </si>
  <si>
    <t>Support of EVAP System Purge Pressure Sensor</t>
  </si>
  <si>
    <t>19660.5</t>
  </si>
  <si>
    <t>Hydrocarbon Doser Flow Rate Supported</t>
  </si>
  <si>
    <t>Hydrocarbon Doser Injector Duty Cycle Supported</t>
  </si>
  <si>
    <t>Aftertreatment Fuel Pressure Supported</t>
  </si>
  <si>
    <t>1 = Hydrocarbon Doser Flow Rate Supported</t>
  </si>
  <si>
    <t>1 = Hydrocarbon Doser Injector Duty Cycle Supported</t>
  </si>
  <si>
    <t>1 = Aftertreatment Fuel Pressure Supported</t>
  </si>
  <si>
    <t>Target SCR Catalyst NH3 Storage "A" Supported</t>
  </si>
  <si>
    <t>Actual/Modelled SCR Catalyst NH3 Storage "A" Supported</t>
  </si>
  <si>
    <t>Target SCR Catalyst NH3 Storage "B" Supported</t>
  </si>
  <si>
    <t>Actual/Modelled SCR Catalyst NH3 Storage "B" Supported</t>
  </si>
  <si>
    <t>1 = Target SCR Catalyst NH3 Storage "A" supported</t>
  </si>
  <si>
    <t>1 = Actual/Modelled SCR Catalyst NH3 Storage "A" supported</t>
  </si>
  <si>
    <t>1 = Target SCR Catalyst NH3 Storage "B" supported</t>
  </si>
  <si>
    <t>1 = Actual/Modelled SCR Catalyst NH3 Storage "B" supported</t>
  </si>
  <si>
    <t>For use in generating Arrays for 0xF8A9, 0xF8AA, 0xF8AB, 0xF8AC, 0xF8AD, 0xF8AE. Each value in the array is a boundary condition between the elements in the array referred to as Range 1, Range 2, etc.</t>
  </si>
  <si>
    <t>"Eco" Driver-Selectable Mode Timer (Recent)</t>
  </si>
  <si>
    <t>"Eco" Driver-Selectable Mode Timer (Lifetime)</t>
  </si>
  <si>
    <t>Driver-Selectable Mode Timer 1 (Recent)</t>
  </si>
  <si>
    <t>Driver-Selectable Mode Timer 1 (Lifetime)</t>
  </si>
  <si>
    <t>Driver-Selectable Mode Timer 2 (Recent)</t>
  </si>
  <si>
    <t>Driver-Selectable Mode Timer 2 (Lifetime)</t>
  </si>
  <si>
    <t>Driver-Selectable Mode Timer 3 (Recent)</t>
  </si>
  <si>
    <t>Driver-Selectable Mode Timer 3 (Lifetime)</t>
  </si>
  <si>
    <t>Driver-Selectable Mode Timer 4 (Recent)</t>
  </si>
  <si>
    <t>Driver-Selectable Mode Timer 4 (Lifetime)</t>
  </si>
  <si>
    <t>"Eco" Driver-Selectable Mode Active Timer (Recent)</t>
  </si>
  <si>
    <t>Support of SoC Data</t>
  </si>
  <si>
    <t>State of certified energy supported</t>
  </si>
  <si>
    <t>State of certified range supported</t>
  </si>
  <si>
    <t>State of certified energy</t>
  </si>
  <si>
    <t>State of certified range</t>
  </si>
  <si>
    <t>This parameter is used in coordination with the interpretation and display of battery energy/capacity related metrics.  It is important that only valid SOH calculations are presented to the vehicle operator or technician. Therefore for cases when the calculation is not ready, this parameter is used.   It indicates that the battery energy storage calculation is not complete and should not be displayed to customer.   Examples are, first time vehicle assembly,  battery pack repair (section or pack),  ECU reprogramming or replacement, non volatile reset, long vehicle soak times without proper vehicle operation, or another situation deemed not appropriate for communication of an invalid energy storage.  If for cases of ECU reprogramming and ECU replacement, if an energy storage value (such as SOH)  is retained before reprogramming and is used to replace the value within the freshly installed ECU or software, the replaced value may be treated as a fresh calculation and the State of Health Calculation Ready Flag may be set to Ready.   Upon acceptance of a Service $14 request the SOH capacity calculation ready flag may be set to "Not Ready" at OEM discretion, as a way of indicating that a repair to the battery occurred and a fresh calculation of SOH is required.</t>
  </si>
  <si>
    <t>The bits in this PID shall report two pieces of information for each monitor:
– monitor status since DTCs were last cleared, saved in NVRAM or Keep Alive RAM; and
– monitors supported on this vehicle.
Note: DTC status byte information for individual DTCs may indicate "Not completed since last code clear" in some cases even when the group status is "ready" (e.g., if a monitor is being bypassed, or if the MIL is illuminated for a DTC in the group)</t>
  </si>
  <si>
    <t>Energy Storage System Depth of Discharge Counter (Recent) is an array containing a set of counters that accumulate the total number of times an energy storage different depth of discharge magnitudes.   The elements of the array are partitioned according to the setting of ITID 0xF89A Byte-C.   The array shall be updated whenever the battery monitoring system determines a charge cycle is complete/terminated*.
*Refer to Annex J for calculation considerations in determining the top and bottom of charge for use in populating the %DOD.</t>
  </si>
  <si>
    <t>For use in generating Arrays for 0xF891, 0xF892, 0xF893.   Each value in the array is a boundary condition between the elements in the array referred to as Range 1, Range 2, etc.</t>
  </si>
  <si>
    <t>2 bytes
0.1 Wh / km per bit
Min Value: 0 Wh / km
Max Value: 6553.5 Wh / km</t>
  </si>
  <si>
    <t>1 byte
100/255 % per bit
Min Value: 0 %
Max Value: 100.00 %</t>
  </si>
  <si>
    <t>SCR_NH3_ACT_B shall display the control system target concentration of ammonia in the SCR catalyst.  Support of "B" data may be required in instances where more than storage target is defined in the system (e.g. a second SCR brick with separate dosing control).  Support of this data should be reviewed with CARB.</t>
  </si>
  <si>
    <t>SCR_NH3_ACT_A shall display the control system target concentration of ammonia in the SCR catalyst</t>
  </si>
  <si>
    <t>OCC_CNT shall display the total occurrences of diagnostic codes for the exhaust particulate control system that have been active above a predetermined time threshold. A code that has been active less than the predetermined time threshold (for example, 20 hours) will not be included in the total occurrences. This parameter will accumulate over the life of the product and will never be reset.</t>
  </si>
  <si>
    <t>TQ shall display motor produced torque. This PID value is not constant but can change. The friction is included in the torque calculation.</t>
  </si>
  <si>
    <t>CATTEMPA shall display Catalyst temperature "A", which can be an inferred value or a hard-wired temperature sensor.</t>
  </si>
  <si>
    <t>CATTEMPB shall display Catalyst temperature "B", which can be an inferred value or a hard-wired temperature sensor.</t>
  </si>
  <si>
    <t>CATTEMPC shall display Catalyst temperature "C", which can be an inferred value or a hard-wired temperature sensor.</t>
  </si>
  <si>
    <t>CATTEMPD shall display Catalyst temperature "D", which can be an inferred value or a hard-wired temperature sensor.</t>
  </si>
  <si>
    <t>For ISO 15765-4 protocol, DATA_A - DATA_E shall not be included in the request and response message. If the conditions are not proper to run the test, the vehicle shall respond with a negative response message with a response code $22 – conditionsNotCorrect.
This service requests the vehicle to initiate a reinitialize the inducement system. The vehicle manufacturer is responsible to determine the criteria to enable, start and stop the test, such as engine running, vehicle speed, or engine rpm.</t>
  </si>
  <si>
    <t xml:space="preserve">REGEN_FDIST1 shall display the odometer value at the completion of the most recent PM filter regeneration event (Including Active Service regenerations).
Display default FFFFFFFF when a valid distance is not available (e.g. green module), or at start of a new regeneration event.
At the start of new active regeneration REGEN_FDIST1 shall display default data until a successful regeneration is completed and finish odometer is available.
</t>
  </si>
  <si>
    <t xml:space="preserve">REGEN_SDIST2 shall display the odometer value at the start of the 2nd most recent PM filter regeneration event.
Display default FFFFFFFF when a valid distance is not available (e.g. green module)
</t>
  </si>
  <si>
    <t xml:space="preserve">REGEN_FDIST2 shall display the odometer value at the completion of the 2nd most recent PM filter regeneration event.
Display default FFFFFFFF when a valid distance is not available (e.g. green module).
</t>
  </si>
  <si>
    <t xml:space="preserve">REGEN_SDIST3 shall display the odometer value at the start of the 3rd most recent PM filter regeneration event.
Display default FFFFFFFF when a valid distance is not available (e.g. green module)
</t>
  </si>
  <si>
    <t xml:space="preserve">REGEN_FDIST3 shall display the odometer value at the completion of the 3rd most recent PM filter regeneration event.
Display default FFFFFFFF when a valid distance is not available (e.g. green module).
</t>
  </si>
  <si>
    <t>REGEN_CNTR-L shall accumulate the number of completed events for the lifetime of the vehicle.</t>
  </si>
  <si>
    <t>Manufacturer defined AES #x in certification documentation.  Manufacturers may define up to 65535 AES definitions.   Data should be provided to scan tool in format AESIDx/AESIDx_Activity_State and repeat until all AES data has been transmitted.  The NODI value for Mode $09 shall indicate the number of AESIDs and States that will be transmitted to the tool.  The maximum number of AESIDs and States reported to Generic Scan Tools is 255. The NODI value and the AESIDx are constant values assigned to an individual CALID and does not change under normal operating conditions. Furthermore the order of AESIDx within the InfoType is also assigned to an individual CALID and also does not change under normal operating conditions.</t>
  </si>
  <si>
    <t>Positive Kinetic Energy (PKE) - ZEV Only</t>
  </si>
  <si>
    <t>ZEV Specific Tracking Metrics (See elsewhere for PHEV/Conventional Vehicle trackers with similar descriptions)</t>
  </si>
  <si>
    <t>The average battery temperature (recent)  when connected to a charger (wired or wireless).    For purposes of this ITID, charging is defined as whenever the vehicle is connected to an off board charging device (wired or wireless), even if charging is delayed, ongoing, or completed.  If a vehicle is capable of being propulsion system active while charging, this ITID array shall be the one that tracks battery temperature activity.
See Note A for reset conditions, see Note C for freeze conditions.</t>
  </si>
  <si>
    <t>The average battery temperature (lifetime)  when connected to a charger (wired or wireless).    For purposes of this ITID, charging is defined as whenever the vehicle is connected to an off board charging device (wired or wireless), even if charging is delayed, ongoing, or completed.  If a vehicle is capable of being propulsion system active while charging, this ITID array shall be the one that tracks battery temperature activity.
See Note B for reset conditions, see Note C for freeze conditions.</t>
  </si>
  <si>
    <t xml:space="preserve">Battery Pack Time at Temperature during Charging (Lifetime) is an array containing a set of timers that accumulate the total time an energy storage system average temperature is in certain temperature regions.   The temperature regions are elements of an array that is partitioned according to the values provided in ITID 0xF89A Byte-A.   This array shall be updated whenever the vehicle is in charging. For purposes of this ITID, charging is defined as whenever the vehicle is connected to an off board charging device (wired or wireless), even if charging is delayed, ongoing, or completed.  If a vehicle is capable of being propulsion system active while charging, this ITID array shall be the one that tracks battery temperature activity.
See Note B for reset conditions, see Note C for freeze conditions.  </t>
  </si>
  <si>
    <t xml:space="preserve">Battery Pack Time at Temperature during PSA (Lifetime) is an array containing a set of timers that accumulate the total time an energy storage system average temperature is in certain temperature regions.   The temperature regions are elements of an array that is partitioned according to the values provided in ITID 0xF89A Byte-A.   This array shall be updated whenever the vehicle is in propulsion system active. 
See Note B for reset conditions, see Note C for freeze conditions.  </t>
  </si>
  <si>
    <t xml:space="preserve">Battery Pack Time at Temperature during Vehicle Idle (Lifetime) is an array containing a set of timers that accumulate the total time an energy storage system average temperature is in certain temperature regions.   The temperature regions are elements of an array that is partitioned according to the values provided in ITID 0xF89A Byte-A.   For purposes of this ITID vehicle off is defined as whenever the vehicle not connected to a charger and not in propulsion system active. This value shall be updated whenever the battery system monitor is measuring the battery temperature.   If the system is monitoring between sleep cycles, the system may infer an average temp between wakeup observations (if a sleep timer is available) or may use only the absolute awake times when the battery monitor is awake.
See Note B for reset conditions, see Note C for freeze conditions.  </t>
  </si>
  <si>
    <t>Time accumulated when average energy storage system temp during charging is &lt; Range 1 (Range provided in 0xF89A Byte-A).
See Note B for reset conditions, see Note C for freeze conditions.</t>
  </si>
  <si>
    <t>A counter for Depth of Discharges whose magnitude is less than Range 1 (Range provided in 0xF89A Byte-C).
See Note A for reset conditions, see Note C for freeze conditions.</t>
  </si>
  <si>
    <t>A counter for Depth of Discharges whose magnitude is less than Range 1 (Range provided in 0xF89A Byte-C).
See Note B for reset conditions, see Note C for freeze conditions.</t>
  </si>
  <si>
    <t>Energy Storage System Depth of Discharge Counter (Lifetime) is an array containing a set of counters that accumulate the total number of times an energy storage experiences discharges of different magnitudes.   The elements of the array are partitioned according to the setting of ITID 0xF89A Byte-C.   The array shall be updated whenever the battery monitoring system determines a charge cycle is complete*.
See Note B for reset conditions, see Note C for freeze conditions.</t>
  </si>
  <si>
    <t>Tables are used to track the Recent and Lifetime exposure of an energy storage system.   Tables are used to provide flexibility for future chemistries which may require focus in different areas.  The term "Range" is used  in this context to describe the separation between each element of the tracking array.   New scaling requires the entry of a new array pattern.  Each Range axis has room for 255 different range axis selections.  Care should be taken during implementation to verify the operators between each element.  (i.e.,  &lt; or &lt;=,  etc.).
New Ranges should be provided in the Scaling/bit column in the format.   The quantity of each element in the array is fixed, so new entries require the same number of elements.
RangeArray = [Range 1, Range 2, Range 3, Range 4, Range 4, Range 5, Range 6,  ... , Range n]</t>
  </si>
  <si>
    <t>NOx Binning Structure</t>
  </si>
  <si>
    <t>End</t>
  </si>
  <si>
    <t>4 bytes
0.001 Ahr per bit
Min value: 0 Ahr
Max value: 4,294,967.295 Ahr</t>
  </si>
  <si>
    <t>Reset w/Serv. $04/$14</t>
  </si>
  <si>
    <r>
      <t>Fuel system status shall be supported by spark ignition vehicles that use closed loop feedback control of air/fuel ratio.
NOTE: Fuel systems "A" and "B" do not refer to injector banks. Fuel systems "A" and "B" are intended to represent completely different fuel systems that can independently enter and exit closed-loop fuel.</t>
    </r>
    <r>
      <rPr>
        <strike/>
        <sz val="8"/>
        <color theme="1"/>
        <rFont val="Arial"/>
        <family val="2"/>
      </rPr>
      <t xml:space="preserve">
</t>
    </r>
    <r>
      <rPr>
        <sz val="8"/>
        <color theme="1"/>
        <rFont val="Arial"/>
        <family val="2"/>
      </rPr>
      <t>For manufacturers that independently enter and exit closed loop by bank on a single fuel system, Data A bits 0-7 can be used to report status of each bank. For manufacturers that do not independently enter and exit closed loop by bank on a single fuel system, Data A bits 0-4 can be used to report status of both banks.
Note: For two bank systems, if there is an oxygen sensor fault on at least one bank and at least one bank remains closed loop, Bit 4 (CL Fault) shall be set to 1 and bit 1 (CL) shall be set to 0. Bits 3 (OL Fault B1) and 7 (OL fault B2) shall reflect the correct open/closed loop status. For two bank systems with cylinder deactivation, if all cylinders on one bank are deactivated while the other bank is in closed loop operation and no system fault detected on either bank, bit 1 (CL) shall be set to 1 and bit 2 (OL Drive B1) and bit 6 (OL Drive B2) shall reflect the correct open/closed loop status. Cylinder deactivation using single cylinders is not reflected within this PID.
For engines that employ two different types fuel systems (e.g. Direct Injection and Port Fuel Injection), fuel system “A” shall be the Direct Injection system and fuel system “B” shall be the Port Fuel Injection system.
For dual fuel engines that employ two different fuel systems (e.g. Diesel and CNG), fuel system “A” shall be the diesel fuel system “B” shall be the CNG system.
For bi-fuel/alternative fuel engines, (e.g. gasoline and CNG), fuel system “A” shall be the gasoline fuel system, fuel system “B” shall be the CNG system.
For single fuel systems, only fuel system A shall be used.
For engines that are not described above, fuel system “A” shall be the fuel system that the engine was originally certified with and fuel system “B” shall the system that was added by the engine modifier.</t>
    </r>
    <r>
      <rPr>
        <strike/>
        <sz val="8"/>
        <color theme="1"/>
        <rFont val="Arial"/>
        <family val="2"/>
      </rPr>
      <t xml:space="preserve">
</t>
    </r>
    <r>
      <rPr>
        <sz val="8"/>
        <color theme="1"/>
        <rFont val="Arial"/>
        <family val="2"/>
      </rPr>
      <t xml:space="preserve">
If the engine is off and the ignition is on, all bits in Data Byte A and Data Byte B shall be reported as '0'. For vehicles that employ engine shutoff strategies (e.g. engine shutoff at idle) all bits in Data Byte A and Data Byte B shall be reported as '0', when the engine is turned off by the vehicle control system</t>
    </r>
  </si>
  <si>
    <r>
      <t xml:space="preserve">1 = Closed loop - using </t>
    </r>
    <r>
      <rPr>
        <strike/>
        <sz val="8"/>
        <color theme="1"/>
        <rFont val="Arial"/>
        <family val="2"/>
      </rPr>
      <t>all</t>
    </r>
    <r>
      <rPr>
        <sz val="8"/>
        <color theme="1"/>
        <rFont val="Arial"/>
        <family val="2"/>
      </rPr>
      <t xml:space="preserve"> oxygen sensor(s) as feedback for fuel control</t>
    </r>
  </si>
  <si>
    <r>
      <t>RPM: xxxxx min</t>
    </r>
    <r>
      <rPr>
        <vertAlign val="superscript"/>
        <sz val="8"/>
        <color theme="1"/>
        <rFont val="Arial"/>
        <family val="2"/>
      </rPr>
      <t>-1</t>
    </r>
  </si>
  <si>
    <r>
      <t xml:space="preserve">Bank 4 -Sensor </t>
    </r>
    <r>
      <rPr>
        <strike/>
        <sz val="8"/>
        <color theme="1"/>
        <rFont val="Arial"/>
        <family val="2"/>
      </rPr>
      <t>1</t>
    </r>
    <r>
      <rPr>
        <sz val="8"/>
        <color theme="1"/>
        <rFont val="Arial"/>
        <family val="2"/>
      </rPr>
      <t>2 present at that location</t>
    </r>
  </si>
  <si>
    <r>
      <t xml:space="preserve">02S Bank 4, Sensor </t>
    </r>
    <r>
      <rPr>
        <strike/>
        <sz val="8"/>
        <color theme="1"/>
        <rFont val="Arial"/>
        <family val="2"/>
      </rPr>
      <t>1</t>
    </r>
    <r>
      <rPr>
        <sz val="8"/>
        <color theme="1"/>
        <rFont val="Arial"/>
        <family val="2"/>
      </rPr>
      <t>2 present</t>
    </r>
  </si>
  <si>
    <t>For non-hybrid vehicles, RUNTM shall increment after the ignition switch is turned to the on position and the engine is running. RUNTM shall be reset to zero during every control module power-up and when entering the key-on, engine off position. RUNTM is limited to 65,535 seconds and shall not wrap around to zero. 
For hybrid vehicles,  ZEVs, or for vehicles that employ engine shutoff strategies (e.g. engine shutoff at idle), RUNTM shall increment after the ignition switch is turned to the on position and the engine is running, or, (such as for ZEVs) if the vehicle can be started in electric-only mode, RUNTM shall increment after the propulsion system is active. It shall continue to increment even if the engine is turned off by the vehicle control system. RUNTM shall be reset to zero during every control module power-up or when exiting propulsion system active. RUNTM is limited to 65,535 seconds and shall not wrap around to zero.
“Propulsion system active” is the state where the powertrain (e.g., engine, electric machine) is enabled by the driver (e.g., after ignition on for conventional vehicles, after power button pushed for some hybrid vehicles, after remote start activation) such that the vehicle is ready to be used (e.g., vehicle is ready to be driven, ready to be shifted from “park” to “drive”, heating, ventilation, and air conditioning (HVAC) turned on to condition cabin prior to driving, when such an HVAC operating mode could eventually cause a fueled start of the engine).  For purposes of this definition, “the state where the powertrain is enabled” does not include activations that are not driver-initiated (e.g., conditions where portions of the vehicle system wake up to perform OBD II monitoring or off-board charging).</t>
  </si>
  <si>
    <t>Number of OBD warm-up cycles since all DTCs were cleared (via external test equipment or possibly, a battery disconnect). 
A warm-up cycle means a driving cycle with sufficient vehicle operation such that the coolant temperature has risen by at least 40 °F or 22.2 °C from engine starting and reaches a minimum temperature of at least 160 °F or 71.1 °C (140 °F or 60 °C for applications with diesel engines).
Alternatively, (for ZEV's) manufacturers may define warm-up cycle as a driving cycle with vehicle operation where the following criteria are satisfied on any single driving cycle:
     Cumulative time since engine start/propulsion system active is =&gt; 600 seconds;
     Cumulative vehicle operation =&gt; 25 mph occurs for =&gt; 300 seconds
     Cumulative operation =&gt; 1150 rpm in lieu of =&gt; 25 mph for dyno cert diesels
     Continuous vehicle operation at idle for =&gt; 30 seconds (i.e., accelerator pedal released by driver and either vehicle speed &lt;= 1 mph or engine speed &lt;= 200 rpm above normal warmed-up idle 
This PID is not associated with any particular DTC. It is simply an indication for I/M, of the last time external test equipment was used to clear DTCs. If greater than 255 warm ups have occurred, WARM_UPS shall remain at 255 and not wrap to zero. Data may be reported for the vehicle by a single ECU or may be reported by each OBD ECU that activates the MIL.</t>
  </si>
  <si>
    <r>
      <t>EVAP_VP: xxxx.xx Pa (xx.xxx in H</t>
    </r>
    <r>
      <rPr>
        <vertAlign val="subscript"/>
        <sz val="8"/>
        <color theme="1"/>
        <rFont val="Arial"/>
        <family val="2"/>
      </rPr>
      <t>2</t>
    </r>
    <r>
      <rPr>
        <sz val="8"/>
        <color theme="1"/>
        <rFont val="Arial"/>
        <family val="2"/>
      </rPr>
      <t>O)</t>
    </r>
  </si>
  <si>
    <t>Evaporative system vapor pressure, if utilized by the control module. The pressure signal is normally obtained from a sensor located in the fuel tank (FTP – Fuel Tank Pressure) or a sensor in an evaporative system vapor line. If a wider pressure range is required, PID $54 scaling allows for a wider pressure range than PID $32. 
For systems supporting Evap System Vapor Pressure, at least one of the following 4 PIDs is required: $32, $54, $A3, or $CE.</t>
  </si>
  <si>
    <t>O2S Output Current Bank 1, Sensor 2 (uses PID $13) or
O2S Output Current Bank 1, Sensor 2 (uses PID $1D).                                                                                                                                                                                                  Report 0xFFFF if not applicable, e.g. for NOx Sensors.</t>
  </si>
  <si>
    <t>O2S Output Current Bank 1, Sensor 2 (uses PID $13) or
O2S Output Current Bank 1, Sensor 2 (uses PID $1D).                                                                                                                                                                                                  Report 0xFFFF if not applicable, e.g. for NOx Sensors</t>
  </si>
  <si>
    <t>O2S Output Current Bank 1, Sensor 2 (uses PID $13) or
O2S Output Current Bank 1, Sensor 2 (uses PID $1D).                                                                                                                                                                                                 Report 0xFFFF if not applicable, e.g. for NOx Sensors.</t>
  </si>
  <si>
    <t>Engine run time accumulated since DTCs were cleared (via external test equipment or possibly, a battery disconnect). This PID is not associated with any particular DTC. It is simply an indication for I/M (Inspection/Maintenance) of the last time external test equipment was used to clear DTCs. If greater than 65,535 min has occurred, CLR_TIME shall remain at 65,535 min and not wrap to zero.
For hybrid vehicles or for vehicles that employ engine shutoff strategies (e.g. engine shutoff at idle), the engine run timer after cleared DTCs shall increment: 
- after the ignition switch is turned to the on position and the engine is running,
- if the vehicle can be started in electric-only mode, after the propulsion system is active. 
- if the engine is turned off by the vehicle control system during normal operation.
Specifically for ZEV's this timer shall increment whenever the vehicle is propulsion system active.   The timer shall reset upon code clear.</t>
  </si>
  <si>
    <r>
      <t>These values shall be used by the external test equipment to calculate scaling factors for linear or wide-ratio oxygen sensor data reported with PIDs $24 to $2B, PIDs $34 to $3B, and PID $44.
Data A shall be used by the external test equipment to calculate the scaling per bit of PIDs $24 to $2B, PIDs $34 to $3B, and PID $44. If Data A is reported as $00, the external test equipment shall use the “Maximum value for Equivalence Ratio” included in the original PID definition (1.999 / 65535 = 0.0000305 per bit). If the value reported in Data A of PID $4F is greater than $00, that value shall be divided by 65535 to calculate the scaling per bit to use to display Equivalence Ratio. (Data A contains the new maximum value for PIDs $24 to $2B, PIDs $34 to $3B and PID $44).
The following is an example to calculate PID $24 with PID $4F supported and including a non zero value. In this example, a manufacturer needs a range of equivalence ratio larger than 0 to 1.999. The manufacturer needs a range of 0 to 4 and sets Data A = 4.
EXAMPLE 
   LAMBDA11</t>
    </r>
    <r>
      <rPr>
        <vertAlign val="subscript"/>
        <sz val="8"/>
        <color theme="1"/>
        <rFont val="Arial"/>
        <family val="2"/>
      </rPr>
      <t>(PID24)</t>
    </r>
    <r>
      <rPr>
        <sz val="8"/>
        <color theme="1"/>
        <rFont val="Arial"/>
        <family val="2"/>
      </rPr>
      <t xml:space="preserve"> = DATA_A_B</t>
    </r>
    <r>
      <rPr>
        <vertAlign val="subscript"/>
        <sz val="8"/>
        <color theme="1"/>
        <rFont val="Arial"/>
        <family val="2"/>
      </rPr>
      <t>(PID24)</t>
    </r>
    <r>
      <rPr>
        <sz val="8"/>
        <color theme="1"/>
        <rFont val="Arial"/>
        <family val="2"/>
      </rPr>
      <t xml:space="preserve"> * (DATA_A</t>
    </r>
    <r>
      <rPr>
        <vertAlign val="subscript"/>
        <sz val="8"/>
        <color theme="1"/>
        <rFont val="Arial"/>
        <family val="2"/>
      </rPr>
      <t>(PID4F)</t>
    </r>
    <r>
      <rPr>
        <sz val="8"/>
        <color theme="1"/>
        <rFont val="Arial"/>
        <family val="2"/>
      </rPr>
      <t xml:space="preserve"> / 65535)
   New scaling per bit for PID $24 = DATA_A</t>
    </r>
    <r>
      <rPr>
        <vertAlign val="subscript"/>
        <sz val="8"/>
        <color theme="1"/>
        <rFont val="Arial"/>
        <family val="2"/>
      </rPr>
      <t>(PID4F)</t>
    </r>
    <r>
      <rPr>
        <sz val="8"/>
        <color theme="1"/>
        <rFont val="Arial"/>
        <family val="2"/>
      </rPr>
      <t xml:space="preserve"> / 65535 = 4</t>
    </r>
    <r>
      <rPr>
        <vertAlign val="subscript"/>
        <sz val="8"/>
        <color theme="1"/>
        <rFont val="Arial"/>
        <family val="2"/>
      </rPr>
      <t>(10)</t>
    </r>
    <r>
      <rPr>
        <sz val="8"/>
        <color theme="1"/>
        <rFont val="Arial"/>
        <family val="2"/>
      </rPr>
      <t xml:space="preserve"> / 65535</t>
    </r>
    <r>
      <rPr>
        <vertAlign val="subscript"/>
        <sz val="8"/>
        <color theme="1"/>
        <rFont val="Arial"/>
        <family val="2"/>
      </rPr>
      <t>(10)</t>
    </r>
    <r>
      <rPr>
        <sz val="8"/>
        <color theme="1"/>
        <rFont val="Arial"/>
        <family val="2"/>
      </rPr>
      <t xml:space="preserve"> = 0.0000610 per bit
   DATA_A_B</t>
    </r>
    <r>
      <rPr>
        <vertAlign val="subscript"/>
        <sz val="8"/>
        <color theme="1"/>
        <rFont val="Arial"/>
        <family val="2"/>
      </rPr>
      <t>(PID24)</t>
    </r>
    <r>
      <rPr>
        <sz val="8"/>
        <color theme="1"/>
        <rFont val="Arial"/>
        <family val="2"/>
      </rPr>
      <t xml:space="preserve"> = $7D00 = 32000</t>
    </r>
    <r>
      <rPr>
        <vertAlign val="subscript"/>
        <sz val="8"/>
        <color theme="1"/>
        <rFont val="Arial"/>
        <family val="2"/>
      </rPr>
      <t>(10)</t>
    </r>
    <r>
      <rPr>
        <sz val="8"/>
        <color theme="1"/>
        <rFont val="Arial"/>
        <family val="2"/>
      </rPr>
      <t xml:space="preserve"> = value reported by vehicle ECU
   LAMBDA11</t>
    </r>
    <r>
      <rPr>
        <vertAlign val="subscript"/>
        <sz val="8"/>
        <color theme="1"/>
        <rFont val="Arial"/>
        <family val="2"/>
      </rPr>
      <t>(PID24)</t>
    </r>
    <r>
      <rPr>
        <sz val="8"/>
        <color theme="1"/>
        <rFont val="Arial"/>
        <family val="2"/>
      </rPr>
      <t xml:space="preserve"> = 32000 * (4 / 65535) = 1.953
</t>
    </r>
  </si>
  <si>
    <r>
      <t>Data B shall be used by the external test equipment to calculate the scaling per bit of PIDs $24 to $2B. If PIDs $24 to $2B are supported by this ECU and Data B is reported as $00, the external test equipment shall use the “Maximum value for Oxygen Sensor Voltage” included in the original PID definition (7.999 V / 65535 bits = 0.000122 V per bit). If the value reported in Data B of PID $4F is greater than $00, that value shall be divided by 65535 to calculate the scaling per bit to use to display Oxygen Sensor Voltage. If PIDs $34 to $3B are supported by this ECU, this value shall be reported as $00.
The following is an example to calculate PID $24 with PID $4F supported and including a non zero value. In this example, a manufacturer needs a range of voltage larger than 0 to 7.999 V. The manufacturer needs a range of 0 to 16 V and sets Data A = 16.
EXAMPLE 
   O2S11</t>
    </r>
    <r>
      <rPr>
        <vertAlign val="subscript"/>
        <sz val="8"/>
        <color theme="1"/>
        <rFont val="Arial"/>
        <family val="2"/>
      </rPr>
      <t>(PID24)</t>
    </r>
    <r>
      <rPr>
        <sz val="8"/>
        <color theme="1"/>
        <rFont val="Arial"/>
        <family val="2"/>
      </rPr>
      <t xml:space="preserve"> = DATA_C_D</t>
    </r>
    <r>
      <rPr>
        <vertAlign val="subscript"/>
        <sz val="8"/>
        <color theme="1"/>
        <rFont val="Arial"/>
        <family val="2"/>
      </rPr>
      <t>(PID24)</t>
    </r>
    <r>
      <rPr>
        <sz val="8"/>
        <color theme="1"/>
        <rFont val="Arial"/>
        <family val="2"/>
      </rPr>
      <t xml:space="preserve"> * (DATA_B</t>
    </r>
    <r>
      <rPr>
        <vertAlign val="subscript"/>
        <sz val="8"/>
        <color theme="1"/>
        <rFont val="Arial"/>
        <family val="2"/>
      </rPr>
      <t>(PID4F)</t>
    </r>
    <r>
      <rPr>
        <sz val="8"/>
        <color theme="1"/>
        <rFont val="Arial"/>
        <family val="2"/>
      </rPr>
      <t xml:space="preserve"> * 1 V/ 65535)
   New scaling per bit for PID $24 = DATA_B</t>
    </r>
    <r>
      <rPr>
        <vertAlign val="subscript"/>
        <sz val="8"/>
        <color theme="1"/>
        <rFont val="Arial"/>
        <family val="2"/>
      </rPr>
      <t>(PID4F)</t>
    </r>
    <r>
      <rPr>
        <sz val="8"/>
        <color theme="1"/>
        <rFont val="Arial"/>
        <family val="2"/>
      </rPr>
      <t xml:space="preserve"> * 1 V / 65535 = 16</t>
    </r>
    <r>
      <rPr>
        <vertAlign val="subscript"/>
        <sz val="8"/>
        <color theme="1"/>
        <rFont val="Arial"/>
        <family val="2"/>
      </rPr>
      <t>(10)</t>
    </r>
    <r>
      <rPr>
        <sz val="8"/>
        <color theme="1"/>
        <rFont val="Arial"/>
        <family val="2"/>
      </rPr>
      <t xml:space="preserve"> * 1 V / 65535</t>
    </r>
    <r>
      <rPr>
        <vertAlign val="subscript"/>
        <sz val="8"/>
        <color theme="1"/>
        <rFont val="Arial"/>
        <family val="2"/>
      </rPr>
      <t>(10)</t>
    </r>
    <r>
      <rPr>
        <sz val="8"/>
        <color theme="1"/>
        <rFont val="Arial"/>
        <family val="2"/>
      </rPr>
      <t xml:space="preserve"> = 0.000244 V per bit 
   DATA_C_D</t>
    </r>
    <r>
      <rPr>
        <vertAlign val="subscript"/>
        <sz val="8"/>
        <color theme="1"/>
        <rFont val="Arial"/>
        <family val="2"/>
      </rPr>
      <t>(PID24)</t>
    </r>
    <r>
      <rPr>
        <sz val="8"/>
        <color theme="1"/>
        <rFont val="Arial"/>
        <family val="2"/>
      </rPr>
      <t xml:space="preserve"> = $9C40 = 40000</t>
    </r>
    <r>
      <rPr>
        <vertAlign val="subscript"/>
        <sz val="8"/>
        <color theme="1"/>
        <rFont val="Arial"/>
        <family val="2"/>
      </rPr>
      <t>(10)</t>
    </r>
    <r>
      <rPr>
        <sz val="8"/>
        <color theme="1"/>
        <rFont val="Arial"/>
        <family val="2"/>
      </rPr>
      <t xml:space="preserve"> = value reported by vehicle ECU
   O2S11</t>
    </r>
    <r>
      <rPr>
        <vertAlign val="subscript"/>
        <sz val="8"/>
        <color theme="1"/>
        <rFont val="Arial"/>
        <family val="2"/>
      </rPr>
      <t>(PID24)</t>
    </r>
    <r>
      <rPr>
        <sz val="8"/>
        <color theme="1"/>
        <rFont val="Arial"/>
        <family val="2"/>
      </rPr>
      <t xml:space="preserve"> = 40000 * (16 V / 65535) = 9.766 V</t>
    </r>
  </si>
  <si>
    <r>
      <t>Data C shall be used by the external test equipment to calculate the scaling per bit of PIDs $34 to $3B. If PIDs $34 to $3B are supported by this ECU and Data C is reported as $00, the external test equipment shall use the “Maximum value for Oxygen Sensor Current” included in the original PID definition (128 mA / 32768 bits = 0.00390625 mA per bit). If the value reported in Data C of PID $4F is greater than $00, that value shall be divided by 32768 (oxygen sensor current range is ½ of 65536 because both negative and positive currents can be represented) to calculate the scaling per bit to use to display Oxygen Sensor Current. If PIDs $24 to $2B are supported by this ECU, this value shall be reported as $00. 
The following is an example to calculate PID $34 with PID $4F supported and including a non zero value. In this example, a manufacturer doesn't need a range of –128 to 127.996 milliamps and wishes to increase the resolution. The manufacturer only needs a range of - 64 to +64 mA and sets Data C = 64 mA.
EXAMPLE:        O2S11</t>
    </r>
    <r>
      <rPr>
        <vertAlign val="subscript"/>
        <sz val="8"/>
        <color theme="1"/>
        <rFont val="Arial"/>
        <family val="2"/>
      </rPr>
      <t>(PID34)</t>
    </r>
    <r>
      <rPr>
        <sz val="8"/>
        <color theme="1"/>
        <rFont val="Arial"/>
        <family val="2"/>
      </rPr>
      <t xml:space="preserve"> = DATA_C_D</t>
    </r>
    <r>
      <rPr>
        <vertAlign val="subscript"/>
        <sz val="8"/>
        <color theme="1"/>
        <rFont val="Arial"/>
        <family val="2"/>
      </rPr>
      <t xml:space="preserve">(PID34) </t>
    </r>
    <r>
      <rPr>
        <sz val="8"/>
        <color theme="1"/>
        <rFont val="Arial"/>
        <family val="2"/>
      </rPr>
      <t>* (DATA_C</t>
    </r>
    <r>
      <rPr>
        <vertAlign val="subscript"/>
        <sz val="8"/>
        <color theme="1"/>
        <rFont val="Arial"/>
        <family val="2"/>
      </rPr>
      <t>(PID4F)</t>
    </r>
    <r>
      <rPr>
        <sz val="8"/>
        <color theme="1"/>
        <rFont val="Arial"/>
        <family val="2"/>
      </rPr>
      <t xml:space="preserve"> * 1 mA / 32768) 
        New scaling per bit for PID $34 = DATA_C</t>
    </r>
    <r>
      <rPr>
        <vertAlign val="subscript"/>
        <sz val="8"/>
        <color theme="1"/>
        <rFont val="Arial"/>
        <family val="2"/>
      </rPr>
      <t>(PID4F)</t>
    </r>
    <r>
      <rPr>
        <sz val="8"/>
        <color theme="1"/>
        <rFont val="Arial"/>
        <family val="2"/>
      </rPr>
      <t xml:space="preserve"> * 1 mA / 32768 = 64</t>
    </r>
    <r>
      <rPr>
        <vertAlign val="subscript"/>
        <sz val="8"/>
        <color theme="1"/>
        <rFont val="Arial"/>
        <family val="2"/>
      </rPr>
      <t>(10)</t>
    </r>
    <r>
      <rPr>
        <sz val="8"/>
        <color theme="1"/>
        <rFont val="Arial"/>
        <family val="2"/>
      </rPr>
      <t xml:space="preserve"> mA / 32768(10) = 0.001953 mA per bit 
        Positive value reported by vehicle ECU:  
        DATA_C_D</t>
    </r>
    <r>
      <rPr>
        <vertAlign val="subscript"/>
        <sz val="8"/>
        <color theme="1"/>
        <rFont val="Arial"/>
        <family val="2"/>
      </rPr>
      <t>(PID34)</t>
    </r>
    <r>
      <rPr>
        <sz val="8"/>
        <color theme="1"/>
        <rFont val="Arial"/>
        <family val="2"/>
      </rPr>
      <t xml:space="preserve"> = $9C40 (applying the appropriate offset $9C40 - $8000) = 7232</t>
    </r>
    <r>
      <rPr>
        <vertAlign val="subscript"/>
        <sz val="8"/>
        <color theme="1"/>
        <rFont val="Arial"/>
        <family val="2"/>
      </rPr>
      <t>(10)</t>
    </r>
    <r>
      <rPr>
        <sz val="8"/>
        <color theme="1"/>
        <rFont val="Arial"/>
        <family val="2"/>
      </rPr>
      <t xml:space="preserve"> = 
        O2S11</t>
    </r>
    <r>
      <rPr>
        <vertAlign val="subscript"/>
        <sz val="8"/>
        <color theme="1"/>
        <rFont val="Arial"/>
        <family val="2"/>
      </rPr>
      <t>(PID34)</t>
    </r>
    <r>
      <rPr>
        <sz val="8"/>
        <color theme="1"/>
        <rFont val="Arial"/>
        <family val="2"/>
      </rPr>
      <t xml:space="preserve"> = 7232 * (64 mA / 32768) = +14.125 mA 
        Negative value reported by vehicle ECU 
        DATA_C_D</t>
    </r>
    <r>
      <rPr>
        <vertAlign val="subscript"/>
        <sz val="8"/>
        <color theme="1"/>
        <rFont val="Arial"/>
        <family val="2"/>
      </rPr>
      <t>(PID34)</t>
    </r>
    <r>
      <rPr>
        <sz val="8"/>
        <color theme="1"/>
        <rFont val="Arial"/>
        <family val="2"/>
      </rPr>
      <t xml:space="preserve"> = $5C40 (applying the appropriate offset $5C40 - $8000) = -9152</t>
    </r>
    <r>
      <rPr>
        <vertAlign val="subscript"/>
        <sz val="8"/>
        <color theme="1"/>
        <rFont val="Arial"/>
        <family val="2"/>
      </rPr>
      <t>(10)</t>
    </r>
    <r>
      <rPr>
        <sz val="8"/>
        <color theme="1"/>
        <rFont val="Arial"/>
        <family val="2"/>
      </rPr>
      <t xml:space="preserve"> = 
        O2S11</t>
    </r>
    <r>
      <rPr>
        <vertAlign val="subscript"/>
        <sz val="8"/>
        <color theme="1"/>
        <rFont val="Arial"/>
        <family val="2"/>
      </rPr>
      <t>(PID34)</t>
    </r>
    <r>
      <rPr>
        <sz val="8"/>
        <color theme="1"/>
        <rFont val="Arial"/>
        <family val="2"/>
      </rPr>
      <t xml:space="preserve"> = -9152 * (64 mA / 32768) = -17.825 mA </t>
    </r>
  </si>
  <si>
    <r>
      <t>Data D shall be used by the external test equipment to calculate the scaling per bit of PID $0B. If Data D is reported as $00, the external test equipment shall use the “Intake Manifold Absolute Pressure” included in the original PID definition (255 kPa / 255 bits = 1 kPa per bit). If the value reported in Data D of PID $4F is greater than $00, that value shall be multiplied by 10 kPa per bit and then divided by 255 to calculate the scaling per bit to use to display Intake Manifold Absolute Pressure.
The following is an example to calculate PID $0B with PID $4F supported and including a non zero value. In this example, a manufacturer needs a range of pressure larger than 0 to 255 kPa. The manufacturer needs a range of 0 to 765 kPa and sets Data A = 77, the closest value possible to 76.5.
EXAMPLE 
   MAP</t>
    </r>
    <r>
      <rPr>
        <vertAlign val="subscript"/>
        <sz val="8"/>
        <color theme="1"/>
        <rFont val="Arial"/>
        <family val="2"/>
      </rPr>
      <t>(PID0B)</t>
    </r>
    <r>
      <rPr>
        <sz val="8"/>
        <color theme="1"/>
        <rFont val="Arial"/>
        <family val="2"/>
      </rPr>
      <t xml:space="preserve"> = DATA_A</t>
    </r>
    <r>
      <rPr>
        <vertAlign val="subscript"/>
        <sz val="8"/>
        <color theme="1"/>
        <rFont val="Arial"/>
        <family val="2"/>
      </rPr>
      <t>(PID0B)</t>
    </r>
    <r>
      <rPr>
        <sz val="8"/>
        <color theme="1"/>
        <rFont val="Arial"/>
        <family val="2"/>
      </rPr>
      <t xml:space="preserve"> * (DATA_D</t>
    </r>
    <r>
      <rPr>
        <vertAlign val="subscript"/>
        <sz val="8"/>
        <color theme="1"/>
        <rFont val="Arial"/>
        <family val="2"/>
      </rPr>
      <t>(PID4F)</t>
    </r>
    <r>
      <rPr>
        <sz val="8"/>
        <color theme="1"/>
        <rFont val="Arial"/>
        <family val="2"/>
      </rPr>
      <t xml:space="preserve"> * 10 kPa per bit / 255)
   New scaling per bit for PID $0B = DATA_D</t>
    </r>
    <r>
      <rPr>
        <vertAlign val="subscript"/>
        <sz val="8"/>
        <color theme="1"/>
        <rFont val="Arial"/>
        <family val="2"/>
      </rPr>
      <t>(PID4F)</t>
    </r>
    <r>
      <rPr>
        <sz val="8"/>
        <color theme="1"/>
        <rFont val="Arial"/>
        <family val="2"/>
      </rPr>
      <t xml:space="preserve"> * 10 kPa / 255 = 77</t>
    </r>
    <r>
      <rPr>
        <vertAlign val="subscript"/>
        <sz val="8"/>
        <color theme="1"/>
        <rFont val="Arial"/>
        <family val="2"/>
      </rPr>
      <t>(10)</t>
    </r>
    <r>
      <rPr>
        <sz val="8"/>
        <color theme="1"/>
        <rFont val="Arial"/>
        <family val="2"/>
      </rPr>
      <t xml:space="preserve"> *10 kPa / 255 = 3.0196 kPa per bit.
   DATA_A</t>
    </r>
    <r>
      <rPr>
        <vertAlign val="subscript"/>
        <sz val="8"/>
        <color theme="1"/>
        <rFont val="Arial"/>
        <family val="2"/>
      </rPr>
      <t>(PID0B)</t>
    </r>
    <r>
      <rPr>
        <sz val="8"/>
        <color theme="1"/>
        <rFont val="Arial"/>
        <family val="2"/>
      </rPr>
      <t xml:space="preserve"> = $7F = 127</t>
    </r>
    <r>
      <rPr>
        <vertAlign val="subscript"/>
        <sz val="8"/>
        <color theme="1"/>
        <rFont val="Arial"/>
        <family val="2"/>
      </rPr>
      <t>(10)</t>
    </r>
    <r>
      <rPr>
        <sz val="8"/>
        <color theme="1"/>
        <rFont val="Arial"/>
        <family val="2"/>
      </rPr>
      <t xml:space="preserve"> = value reported by vehicle ECU */
   MAP</t>
    </r>
    <r>
      <rPr>
        <vertAlign val="subscript"/>
        <sz val="8"/>
        <color theme="1"/>
        <rFont val="Arial"/>
        <family val="2"/>
      </rPr>
      <t>(PID0B)</t>
    </r>
    <r>
      <rPr>
        <sz val="8"/>
        <color theme="1"/>
        <rFont val="Arial"/>
        <family val="2"/>
      </rPr>
      <t xml:space="preserve"> = 127 * (770 kPa / 255) = 383.5 kPa</t>
    </r>
  </si>
  <si>
    <r>
      <t>Data A shall be used by the external test equipment to calculate the scaling per bit of PID $10. If Data A is reported as $00, the external test equipment shall use the “Air Flow Rate from Mass Air Flow Sensor” included in the original PID definition (655.35 g/s / 65535 bits = 0.01 g/s per bit). If the value reported in Data A of PID $50 is greater than $00, that value shall be divided multiplied by 10 g/s and then divided by 65535 to calculate the scaling per bit to use to display Air Flow Rate from Mass Air Flow Sensor.
The following is an example to calculate PID $10 with PID $50 supported and including a non zero value. In this example, a manufacturer needs a range of air flow rate larger than 0 to 655.35 g/s. The manufacturer needs a range of 0 to 1000 g/s and sets Data A = 100,
EXAMPLE 
   MAF</t>
    </r>
    <r>
      <rPr>
        <vertAlign val="subscript"/>
        <sz val="8"/>
        <color theme="1"/>
        <rFont val="Arial"/>
        <family val="2"/>
      </rPr>
      <t>(PID10)</t>
    </r>
    <r>
      <rPr>
        <sz val="8"/>
        <color theme="1"/>
        <rFont val="Arial"/>
        <family val="2"/>
      </rPr>
      <t xml:space="preserve"> = DATA_A_B</t>
    </r>
    <r>
      <rPr>
        <vertAlign val="subscript"/>
        <sz val="8"/>
        <color theme="1"/>
        <rFont val="Arial"/>
        <family val="2"/>
      </rPr>
      <t>(PID10)</t>
    </r>
    <r>
      <rPr>
        <sz val="8"/>
        <color theme="1"/>
        <rFont val="Arial"/>
        <family val="2"/>
      </rPr>
      <t xml:space="preserve"> * (DATA_A</t>
    </r>
    <r>
      <rPr>
        <vertAlign val="subscript"/>
        <sz val="8"/>
        <color theme="1"/>
        <rFont val="Arial"/>
        <family val="2"/>
      </rPr>
      <t>(PID50)</t>
    </r>
    <r>
      <rPr>
        <sz val="8"/>
        <color theme="1"/>
        <rFont val="Arial"/>
        <family val="2"/>
      </rPr>
      <t xml:space="preserve"> * 10 g/s / 65535)
   New scaling per bit for PID $10 = DATA_A</t>
    </r>
    <r>
      <rPr>
        <vertAlign val="subscript"/>
        <sz val="8"/>
        <color theme="1"/>
        <rFont val="Arial"/>
        <family val="2"/>
      </rPr>
      <t xml:space="preserve">(PID50) </t>
    </r>
    <r>
      <rPr>
        <sz val="8"/>
        <color theme="1"/>
        <rFont val="Arial"/>
        <family val="2"/>
      </rPr>
      <t>* 10 g/s / 65535 = 100</t>
    </r>
    <r>
      <rPr>
        <vertAlign val="subscript"/>
        <sz val="8"/>
        <color theme="1"/>
        <rFont val="Arial"/>
        <family val="2"/>
      </rPr>
      <t>(10)</t>
    </r>
    <r>
      <rPr>
        <sz val="8"/>
        <color theme="1"/>
        <rFont val="Arial"/>
        <family val="2"/>
      </rPr>
      <t xml:space="preserve"> * 10 g/s / 65535 = 0.01526 g/s per bit
   DATA_A_B</t>
    </r>
    <r>
      <rPr>
        <vertAlign val="subscript"/>
        <sz val="8"/>
        <color theme="1"/>
        <rFont val="Arial"/>
        <family val="2"/>
      </rPr>
      <t xml:space="preserve">(PID10) </t>
    </r>
    <r>
      <rPr>
        <sz val="8"/>
        <color theme="1"/>
        <rFont val="Arial"/>
        <family val="2"/>
      </rPr>
      <t>= $E290 = 58000</t>
    </r>
    <r>
      <rPr>
        <vertAlign val="subscript"/>
        <sz val="8"/>
        <color theme="1"/>
        <rFont val="Arial"/>
        <family val="2"/>
      </rPr>
      <t>(10)</t>
    </r>
    <r>
      <rPr>
        <sz val="8"/>
        <color theme="1"/>
        <rFont val="Arial"/>
        <family val="2"/>
      </rPr>
      <t xml:space="preserve"> = value reported by vehicle ECU */
   MAF</t>
    </r>
    <r>
      <rPr>
        <vertAlign val="subscript"/>
        <sz val="8"/>
        <color theme="1"/>
        <rFont val="Arial"/>
        <family val="2"/>
      </rPr>
      <t>(PID10)</t>
    </r>
    <r>
      <rPr>
        <sz val="8"/>
        <color theme="1"/>
        <rFont val="Arial"/>
        <family val="2"/>
      </rPr>
      <t xml:space="preserve"> = 58000 * (1000 g/s / 65535) = 885.02 g/s</t>
    </r>
  </si>
  <si>
    <r>
      <t>The following definitions apply when utilizing this PID:
- Single-fuel engines are capable of running on only one fuel.
- Bi-fuel engines are capable of running on two fuels. On internal combustion engines, one fuel is typically gasoline or diesel, and the other is an alternate fuel such as natural gas (CNG), LPG, or hydrogen. The two fuels are stored in separate tanks and the engine runs on one fuel at a time. Bi-fuel vehicles have the capability to switch back and forth from gasoline or diesel to the other fuel, manually or automatically. 
- Flexible-fuel vehicles (FFVs) have engines that are capable of running on a mixture of two fuels.  FFVs store the two different fuels mixed together (in potentially any ratio) in the same fuel tank, and the fuel system supplies the resulting blend to the combustion chamber. The most commonly used fuels by FFVs today are unleaded gasoline and ethanol fuel; E85 in North America and E100 in South America. Ethanol FFVs can run on pure gasoline (E0), an ethanol/gasoline mix (E85), pure ethanol (E100) or any combination of these fuels.
- Dual fuel vehicles are engines capable of running on two different fuels at the same time. For example, on a diesel engine, the primary fuel may be natural gas or LPG, but the engine is designed to operate with diesel as the ignition source. As the engine goes to full load, an increasing amount of CNG or LPG replaces the diesel fuel. Another example is a gasoline turbocharged engine with separate gasoline and ethanol (E85) fuel injectors for each cylinder. The gasoline system mixes fuel and air in the intake manifold using port fuel injection. The second system uses direct injection to introduce small amounts of ethanol directly into the combustion chamber to control premature detonation, or knock, which results from the high temperature and pressure of the turbocharged engine. There is currently one FUEL_TYPE definition</t>
    </r>
    <r>
      <rPr>
        <strike/>
        <sz val="8"/>
        <color theme="1"/>
        <rFont val="Arial"/>
        <family val="2"/>
      </rPr>
      <t>s</t>
    </r>
    <r>
      <rPr>
        <sz val="8"/>
        <color theme="1"/>
        <rFont val="Arial"/>
        <family val="2"/>
      </rPr>
      <t xml:space="preserve"> for dual fuel vehicles.
- Hybrid electric vehicles combine a conventional internal combustion engine propulsion system with an electric propulsion system.</t>
    </r>
    <r>
      <rPr>
        <strike/>
        <sz val="8"/>
        <color theme="1"/>
        <rFont val="Arial"/>
        <family val="2"/>
      </rPr>
      <t xml:space="preserve">  </t>
    </r>
    <r>
      <rPr>
        <sz val="8"/>
        <color theme="1"/>
        <rFont val="Arial"/>
        <family val="2"/>
      </rPr>
      <t>The various hybrid electrified states shall no longer be utilized within this PID, i.e. $0F through $16. The complexity of the various modes cannot be adequately described within this structure and there is minimal usefulness for service. The internal combustion engine will fall into one of the remaining categories. For example, an HEV with a gasoline engine would report state $01 as static data.
State $17 shall no longer be used to resolve a definition conflict between J1979 and J1939.</t>
    </r>
  </si>
  <si>
    <r>
      <t>This PID shall be utilized by all vehicles.</t>
    </r>
    <r>
      <rPr>
        <strike/>
        <sz val="8"/>
        <color theme="1"/>
        <rFont val="Arial"/>
        <family val="2"/>
      </rPr>
      <t xml:space="preserve"> </t>
    </r>
    <r>
      <rPr>
        <sz val="8"/>
        <color theme="1"/>
        <rFont val="Arial"/>
        <family val="2"/>
      </rPr>
      <t xml:space="preserve">This PID is not intended to indicate whether the engine is running or not and should not reflect Start/Stop or hybrid engine operation or Decel Fuel Cut Off operation. 
- For a single-fuel vehicle, this PID shall report static data (i.e., always report the fuel that it is designed to be operated on)
- For an FFV, this PID shall report static data (e.g., $03 Ethanol (FFV)) regardless of what blend of fuel it is currently operating on. It shall be used in conjunction with PID $52 which reports the percentage of alcohol in the fuel currently being used.
- For a bi-fuel vehicle, this PID shall report the FUEL_TYPE corresponding to the fuel currently in use. For example, a gasoline/CNG bi-fuel vehicle would report $09 while running on gasoline and $0D while running on CNG.
 - State $17 shall no longer be used to resolve a definition conflict between J1979 and J1939.
Note: For bi-fuel </t>
    </r>
    <r>
      <rPr>
        <strike/>
        <sz val="8"/>
        <color theme="1"/>
        <rFont val="Arial"/>
        <family val="2"/>
      </rPr>
      <t xml:space="preserve"> </t>
    </r>
    <r>
      <rPr>
        <sz val="8"/>
        <color theme="1"/>
        <rFont val="Arial"/>
        <family val="2"/>
      </rPr>
      <t>vehicles, "not available" ($00) may be used during initial ignition on conditions where no fuel is being utilized and the vehicle cannot determine which fuel will be used at engine or vehicle start. Alternatively, the data may reflect the fuel type used by the vehicle at the previous shut down and be updated after the vehicle starts and the fuel type can be determined.</t>
    </r>
  </si>
  <si>
    <r>
      <t>EVAP_VPA: xxx.xxx kPa (xxxx.xx inH</t>
    </r>
    <r>
      <rPr>
        <vertAlign val="subscript"/>
        <sz val="8"/>
        <color theme="1"/>
        <rFont val="Arial"/>
        <family val="2"/>
      </rPr>
      <t>2</t>
    </r>
    <r>
      <rPr>
        <sz val="8"/>
        <color theme="1"/>
        <rFont val="Arial"/>
        <family val="2"/>
      </rPr>
      <t>O)</t>
    </r>
  </si>
  <si>
    <r>
      <t>EVAP_VP: xxxxx Pa (xxx.xx inH</t>
    </r>
    <r>
      <rPr>
        <vertAlign val="subscript"/>
        <sz val="8"/>
        <color theme="1"/>
        <rFont val="Arial"/>
        <family val="2"/>
      </rPr>
      <t>2</t>
    </r>
    <r>
      <rPr>
        <sz val="8"/>
        <color theme="1"/>
        <rFont val="Arial"/>
        <family val="2"/>
      </rPr>
      <t>O)</t>
    </r>
  </si>
  <si>
    <t>Evaporative system vapor pressure. The pressure signal is normally obtained from a sensor located in the fuel tank (FTP – Fuel Tank Pressure) or a sensor in an evaporative system vapor line. PID $54 scaling allows for a wider pressure range than PID $32. 
For systems supporting Evap System Vapor Pressure, at least one of the following 4 PIDs is required: $32, $54, $A3, or $CE.</t>
  </si>
  <si>
    <t>BAT_SOC: xxx.x%</t>
  </si>
  <si>
    <r>
      <t>TQ_REF shall display engine reference torque. This PID is the 100% reference value for all defined</t>
    </r>
    <r>
      <rPr>
        <strike/>
        <sz val="8"/>
        <color theme="1"/>
        <rFont val="Arial"/>
        <family val="2"/>
      </rPr>
      <t xml:space="preserve"> </t>
    </r>
    <r>
      <rPr>
        <sz val="8"/>
        <color theme="1"/>
        <rFont val="Arial"/>
        <family val="2"/>
      </rPr>
      <t>engine torque parameters. It is only defined once and doesn't change if a different engine torque map becomes valid.</t>
    </r>
  </si>
  <si>
    <r>
      <t>EGR Temperature Sensor A (Bank 1, Sensor 1</t>
    </r>
    <r>
      <rPr>
        <strike/>
        <sz val="8"/>
        <color theme="1"/>
        <rFont val="Arial"/>
        <family val="2"/>
      </rPr>
      <t>2</t>
    </r>
    <r>
      <rPr>
        <sz val="8"/>
        <color theme="1"/>
        <rFont val="Arial"/>
        <family val="2"/>
      </rPr>
      <t>) Wide Range supported</t>
    </r>
  </si>
  <si>
    <r>
      <t>EGR Temperature Sensor B (Bank 2, Sensor 1</t>
    </r>
    <r>
      <rPr>
        <strike/>
        <sz val="8"/>
        <color theme="1"/>
        <rFont val="Arial"/>
        <family val="2"/>
      </rPr>
      <t>2</t>
    </r>
    <r>
      <rPr>
        <sz val="8"/>
        <color theme="1"/>
        <rFont val="Arial"/>
        <family val="2"/>
      </rPr>
      <t>) Wide Range supported</t>
    </r>
  </si>
  <si>
    <r>
      <t>TCA_RPM: xxxxx min</t>
    </r>
    <r>
      <rPr>
        <vertAlign val="superscript"/>
        <sz val="8"/>
        <color theme="1"/>
        <rFont val="Arial"/>
        <family val="2"/>
      </rPr>
      <t>-1</t>
    </r>
  </si>
  <si>
    <r>
      <t>TCB_RPM: xxxxx min</t>
    </r>
    <r>
      <rPr>
        <vertAlign val="superscript"/>
        <sz val="8"/>
        <color theme="1"/>
        <rFont val="Arial"/>
        <family val="2"/>
      </rPr>
      <t>-1</t>
    </r>
  </si>
  <si>
    <r>
      <t>M - diesel, so equipped 2010 MY+ (g)(4.2.3)(D)
M-all MDV-E, so equipped 2024MY+ (g)(4.2.2)(B)(v)</t>
    </r>
    <r>
      <rPr>
        <strike/>
        <sz val="8"/>
        <color theme="1"/>
        <rFont val="Arial"/>
        <family val="2"/>
      </rPr>
      <t>??</t>
    </r>
  </si>
  <si>
    <r>
      <t>AECD1_TIME1 shall display the total engine run time with Emission Increasing Auxiliary Emission Control Device #1 active. AECD1_TIME1 shall increment while the engine is running with EI-AECD #</t>
    </r>
    <r>
      <rPr>
        <i/>
        <sz val="8"/>
        <color theme="1"/>
        <rFont val="Arial"/>
        <family val="2"/>
      </rPr>
      <t>1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</si>
  <si>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AECD1_TIME2 shall display the total engine run time with Emission Increasing Auxiliary Emission Control Device #1 active. AECD1_TIME2 shall increment while the engine is running with EI-AECD #</t>
    </r>
    <r>
      <rPr>
        <i/>
        <sz val="8"/>
        <color theme="1"/>
        <rFont val="Arial"/>
        <family val="2"/>
      </rPr>
      <t>1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</si>
  <si>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AECD2_TIME1 shall display the total engine run time with Emission Increasing Auxiliary Emission Control Device #2 active. AECD2_TIME1 shall increment while the engine is running with EI-AECD #2</t>
    </r>
    <r>
      <rPr>
        <i/>
        <sz val="8"/>
        <color theme="1"/>
        <rFont val="Arial"/>
        <family val="2"/>
      </rPr>
      <t xml:space="preserve">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</si>
  <si>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AECD2_TIME2 shall display the total engine run time with Emission Increasing Auxiliary Emission Control Device #2 active. AECD2_TIME2 shall increment while the engine is running with EI-AECD #2</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</si>
  <si>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AECD3_TIME1 shall display the total engine run time with Emission Increasing Auxiliary Emission Control Device #3 active. AECD3_TIME1 shall increment while the engine is running with EI-AECD #3</t>
    </r>
    <r>
      <rPr>
        <i/>
        <sz val="8"/>
        <color theme="1"/>
        <rFont val="Arial"/>
        <family val="2"/>
      </rPr>
      <t xml:space="preserve">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</si>
  <si>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AECD3_TIME2 shall display the total engine run time with Emission Increasing Auxiliary Emission Control Device #3 active. AECD3_TIME2 shall increment while the engine is running with EI-AECD #3</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</si>
  <si>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AECD4_TIME1 shall display the total engine run time with Emission Increasing Auxiliary Emission Control Device #4 active. AECD4_TIME1 shall increment while the engine is running with EI-AECD #4</t>
    </r>
    <r>
      <rPr>
        <i/>
        <sz val="8"/>
        <color theme="1"/>
        <rFont val="Arial"/>
        <family val="2"/>
      </rPr>
      <t xml:space="preserve">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</si>
  <si>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AECD4_TIME2 shall display the total engine run time with Emission Increasing Auxiliary Emission Control Device #4 active. AECD4_TIME2 shall increment while the engine is running with EI-AECD #4</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</si>
  <si>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AECD5_TIME1 shall display the total engine run time with Emission Increasing Auxiliary Emission Control Device #5 active. AECD5_TIME1 shall increment while the engine is running with EI-AECD #5</t>
    </r>
    <r>
      <rPr>
        <i/>
        <sz val="8"/>
        <color theme="1"/>
        <rFont val="Arial"/>
        <family val="2"/>
      </rPr>
      <t xml:space="preserve"> active</t>
    </r>
    <r>
      <rPr>
        <sz val="8"/>
        <color theme="1"/>
        <rFont val="Arial"/>
        <family val="2"/>
      </rPr>
      <t>. It shall freeze if the engine stalls. For EI-AECDs requiring only a single timer, Timer 4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</si>
  <si>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AECD5_TIME2 shall display the total engine run time with Emission Increasing Auxiliary Emission Control Device #5 active. AECD5_TIME2 shall increment while the engine is running with EI-AECD #5</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</si>
  <si>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AECD6_TIME1 shall display the total engine run time with Emission Increasing Auxiliary Emission Control Device #6 active. AECD6_TIME1 shall increment while the engine is running with EI-AECD #</t>
    </r>
    <r>
      <rPr>
        <i/>
        <sz val="8"/>
        <color theme="1"/>
        <rFont val="Arial"/>
        <family val="2"/>
      </rPr>
      <t>6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</si>
  <si>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AECD6_TIME2 shall display the total engine run time with Emission Increasing Auxiliary Emission Control Device #6 active. AECD6_TIME2 shall increment while the engine is running with EI-AECD #6</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</si>
  <si>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AECD7_TIME1 shall display the total engine run time with Emission Increasing Auxiliary Emission Control Device #7 active. AECD7_TIME1 shall increment while the engine is running with EI-AECD #7</t>
    </r>
    <r>
      <rPr>
        <i/>
        <sz val="8"/>
        <color theme="1"/>
        <rFont val="Arial"/>
        <family val="2"/>
      </rPr>
      <t xml:space="preserve">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</si>
  <si>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AECD7_TIME2 shall display the total engine run time with Emission Increasing Auxiliary Emission Control Device #7 active. AECD7_TIME2 shall increment while the engine is running with EI-AECD #7</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</si>
  <si>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AECD8_TIME1 shall display the total engine run time with Emission Increasing Auxiliary Emission Control Device #8 active. AECD8_TIME1 shall increment while the engine is running with EI-AECD #8</t>
    </r>
    <r>
      <rPr>
        <i/>
        <sz val="8"/>
        <color theme="1"/>
        <rFont val="Arial"/>
        <family val="2"/>
      </rPr>
      <t xml:space="preserve"> active</t>
    </r>
    <r>
      <rPr>
        <sz val="8"/>
        <color theme="1"/>
        <rFont val="Arial"/>
        <family val="2"/>
      </rPr>
      <t xml:space="preserve">.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 </t>
    </r>
  </si>
  <si>
    <r>
      <t>AECD8_TIME2 shall display the total engine run time with Emission Increasing Auxiliary Emission Control Device #8 active. AECD8_TIME2 shall increment while the engine is running with EI-AECD #8</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</si>
  <si>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AECD9_TIME1 shall display the total engine run time with Emission Increasing Auxiliary Emission Control Device #9 active. AECD9_TIME1 shall increment while the engine is running with EI-AECD #9</t>
    </r>
    <r>
      <rPr>
        <i/>
        <sz val="8"/>
        <color theme="1"/>
        <rFont val="Arial"/>
        <family val="2"/>
      </rPr>
      <t xml:space="preserve"> active</t>
    </r>
    <r>
      <rPr>
        <sz val="8"/>
        <color theme="1"/>
        <rFont val="Arial"/>
        <family val="2"/>
      </rPr>
      <t xml:space="preserve">.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 </t>
    </r>
  </si>
  <si>
    <r>
      <t>AECD9_TIME2 shall display the total engine run time with Emission Increasing Auxiliary Emission Control Device #9 active. AECD9_TIME2 shall increment while the engine is running with EI-AECD #9</t>
    </r>
    <r>
      <rPr>
        <i/>
        <sz val="8"/>
        <color theme="1"/>
        <rFont val="Arial"/>
        <family val="2"/>
      </rPr>
      <t xml:space="preserve"> active</t>
    </r>
    <r>
      <rPr>
        <sz val="8"/>
        <color theme="1"/>
        <rFont val="Arial"/>
        <family val="2"/>
      </rPr>
      <t xml:space="preserve">.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 </t>
    </r>
  </si>
  <si>
    <r>
      <t>AECD10_TIME1 shall display the total engine run time with Emission Increasing Auxiliary Emission Control Device #10 active. AECD10_TIME1 shall increment while the engine is running with EI-AECD #10</t>
    </r>
    <r>
      <rPr>
        <i/>
        <sz val="8"/>
        <color theme="1"/>
        <rFont val="Arial"/>
        <family val="2"/>
      </rPr>
      <t xml:space="preserve"> active</t>
    </r>
    <r>
      <rPr>
        <sz val="8"/>
        <color theme="1"/>
        <rFont val="Arial"/>
        <family val="2"/>
      </rPr>
      <t xml:space="preserve">. It shall freeze if the engine stalls. For EI-AECDs requiring only a single timer, Timer 4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 </t>
    </r>
  </si>
  <si>
    <r>
      <t>AECD10_TIME2 shall display the total engine run time with Emission Increasing Auxiliary Emission Control Device #10 active. AECD10_TIME2 shall increment while the engine is running with EI-AECD #10</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</si>
  <si>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0 mg/m</t>
    </r>
    <r>
      <rPr>
        <vertAlign val="superscript"/>
        <sz val="8"/>
        <color theme="1"/>
        <rFont val="Arial"/>
        <family val="2"/>
      </rPr>
      <t>3</t>
    </r>
  </si>
  <si>
    <r>
      <t>819.1875 mg/m</t>
    </r>
    <r>
      <rPr>
        <vertAlign val="superscript"/>
        <sz val="8"/>
        <color theme="1"/>
        <rFont val="Arial"/>
        <family val="2"/>
      </rPr>
      <t>3</t>
    </r>
  </si>
  <si>
    <r>
      <t>PM11: xxx.xx mg/m</t>
    </r>
    <r>
      <rPr>
        <vertAlign val="superscript"/>
        <sz val="8"/>
        <color theme="1"/>
        <rFont val="Arial"/>
        <family val="2"/>
      </rPr>
      <t>3</t>
    </r>
  </si>
  <si>
    <r>
      <t>PM21: xxx.xx mg/m</t>
    </r>
    <r>
      <rPr>
        <vertAlign val="superscript"/>
        <sz val="8"/>
        <color theme="1"/>
        <rFont val="Arial"/>
        <family val="2"/>
      </rPr>
      <t>3</t>
    </r>
  </si>
  <si>
    <r>
      <t>AECD11_TIME1 shall display the total engine run time with Emission Increasing Auxiliary Emission Control Device #11 active. AECD11_TIME1 shall increment while the engine is running with EI-AECD #1</t>
    </r>
    <r>
      <rPr>
        <i/>
        <sz val="8"/>
        <color theme="1"/>
        <rFont val="Arial"/>
        <family val="2"/>
      </rPr>
      <t>1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</si>
  <si>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AECD11_TIME2 shall display the total engine run time with Emission Increasing Auxiliary Emission Control Device #11 active. AECD11_TIME2 shall increment while the engine is running with EI-AECD #1</t>
    </r>
    <r>
      <rPr>
        <i/>
        <sz val="8"/>
        <color theme="1"/>
        <rFont val="Arial"/>
        <family val="2"/>
      </rPr>
      <t>1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</si>
  <si>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AECD12_TIME1 shall display the total engine run time with Emission Increasing Auxiliary Emission Control Device #12 active. AECD12_TIME1 shall increment while the engine is running with EI-AECD #12</t>
    </r>
    <r>
      <rPr>
        <i/>
        <sz val="8"/>
        <color theme="1"/>
        <rFont val="Arial"/>
        <family val="2"/>
      </rPr>
      <t xml:space="preserve">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</si>
  <si>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AECD12_TIME2 shall display the total engine run time with Emission Increasing Auxiliary Emission Control Device #12 active. AECD12_TIME2 shall increment while the engine is running with EI-AECD #12</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</si>
  <si>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AECD13_TIME1 shall display the total engine run time with Emission Increasing Auxiliary Emission Control Device #13 active. AECD13_TIME1 shall increment while the engine is running with EI-AECD #13</t>
    </r>
    <r>
      <rPr>
        <i/>
        <sz val="8"/>
        <color theme="1"/>
        <rFont val="Arial"/>
        <family val="2"/>
      </rPr>
      <t xml:space="preserve">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</si>
  <si>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AECD13_TIME2 shall display the total engine run time with Emission Increasing Auxiliary Emission Control Device #13 active. AECD13_TIME2 shall increment while the engine is running with EI-AECD #13</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</si>
  <si>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AECD14_TIME1 shall display the total engine run time with Emission Increasing Auxiliary Emission Control Device #14 active. AECD14_TIME1 shall increment while the engine is running with EI-AECD #14</t>
    </r>
    <r>
      <rPr>
        <i/>
        <sz val="8"/>
        <color theme="1"/>
        <rFont val="Arial"/>
        <family val="2"/>
      </rPr>
      <t xml:space="preserve">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</si>
  <si>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AECD14_TIME2 shall display the total engine run time with Emission Increasing Auxiliary Emission Control Device #14 active. AECD14_TIME2 shall increment while the engine is running with EI-AECD #14</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</si>
  <si>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AECD15_TIME1 shall display the total engine run time with Emission Increasing Auxiliary Emission Control Device #15 active. AECD15_TIME1 shall increment while the engine is running with EI-AECD #15</t>
    </r>
    <r>
      <rPr>
        <i/>
        <sz val="8"/>
        <color theme="1"/>
        <rFont val="Arial"/>
        <family val="2"/>
      </rPr>
      <t xml:space="preserve"> active</t>
    </r>
    <r>
      <rPr>
        <sz val="8"/>
        <color theme="1"/>
        <rFont val="Arial"/>
        <family val="2"/>
      </rPr>
      <t>. It shall freeze if the engine stalls. For EI-AECDs requiring only a single timer, Timer 4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</si>
  <si>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AECD15_TIME2 shall display the total engine run time with Emission Increasing Auxiliary Emission Control Device #15 active. AECD15_TIME2 shall increment while the engine is running with EI-AECD #15</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</si>
  <si>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AECD16_TIME1 shall display the total engine run time with Emission Increasing Auxiliary Emission Control Device #16 active. AECD16_TIME1 shall increment while the engine is running with EI-AECD #16</t>
    </r>
    <r>
      <rPr>
        <i/>
        <sz val="8"/>
        <color theme="1"/>
        <rFont val="Arial"/>
        <family val="2"/>
      </rPr>
      <t xml:space="preserve">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</si>
  <si>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AECD16_TIME2 shall display the total engine run time with Emission Increasing Auxiliary Emission Control Device #16 active. AECD16_TIME2 shall increment while the engine is running with EI-AECD #16</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</si>
  <si>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AECD17_TIME1 shall display the total engine run time with Emission Increasing Auxiliary Emission Control Device #17 active. AECD17_TIME1 shall increment while the engine is running with EI-AECD #17</t>
    </r>
    <r>
      <rPr>
        <i/>
        <sz val="8"/>
        <color theme="1"/>
        <rFont val="Arial"/>
        <family val="2"/>
      </rPr>
      <t xml:space="preserve">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</si>
  <si>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AECD17_TIME2 shall display the total engine run time with Emission Increasing Auxiliary Emission Control Device #17 active. AECD17_TIME2 shall increment while the engine is running with EI-AECD #17</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</si>
  <si>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AECD18_TIME1 shall display the total engine run time with Emission Increasing Auxiliary Emission Control Device #18 active. AECD18_TIME1 shall increment while the engine is running with EI-AECD #18</t>
    </r>
    <r>
      <rPr>
        <i/>
        <sz val="8"/>
        <color theme="1"/>
        <rFont val="Arial"/>
        <family val="2"/>
      </rPr>
      <t xml:space="preserve">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</si>
  <si>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AECD18_TIME2 shall display the total engine run time with Emission Increasing Auxiliary Emission Control Device #18 active. AECD18_TIME2 shall increment while the engine is running with EI-AECD #18</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</si>
  <si>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AECD19_TIME1 shall display the total engine run time with Emission Increasing Auxiliary Emission Control Device #19 active. AECD19_TIME1 shall increment while the engine is running with EI-AECD #19</t>
    </r>
    <r>
      <rPr>
        <i/>
        <sz val="8"/>
        <color theme="1"/>
        <rFont val="Arial"/>
        <family val="2"/>
      </rPr>
      <t xml:space="preserve">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</si>
  <si>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AECD19_TIME2 shall display the total engine run time with Emission Increasing Auxiliary Emission Control Device #19 active. AECD19_TIME2 shall increment while the engine is running with EI-AECD #19</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</si>
  <si>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AECD20_TIME1 shall display the total engine run time with Emission Increasing Auxiliary Emission Control Device #20 active. AECD20_TIME1 shall increment while the engine is running with EI-AECD #20</t>
    </r>
    <r>
      <rPr>
        <i/>
        <sz val="8"/>
        <color theme="1"/>
        <rFont val="Arial"/>
        <family val="2"/>
      </rPr>
      <t xml:space="preserve"> active</t>
    </r>
    <r>
      <rPr>
        <sz val="8"/>
        <color theme="1"/>
        <rFont val="Arial"/>
        <family val="2"/>
      </rPr>
      <t>. It shall freeze if the engine stalls. For EI-AECDs requiring only a single timer, Timer 4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</si>
  <si>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AECD20_TIME2 shall display the total engine run time with Emission Increasing Auxiliary Emission Control Device #20 active. AECD20_TIME2 shall increment while the engine is running with EI-AECD #20</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</si>
  <si>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 xml:space="preserve">Hybrid/EV Battery Voltage shall display the voltage for the Hybrid/EV battery system.  The voltage shall be measured across the two terminals of the battery system as a whole.  The system shall report  the voltage as configured for propulsion system active operation and charging.   When disconnected (from propulsion system and charging),  the energy storage system may report the voltage of the system as configured or zero.
Some propulsion systems may be equipped with the ability to join modules in series or parallel configuration to adapt the high voltage system voltage for certain needs.   For multi-pack designs  this voltage shall reflect the configuration of the system in real time.  (e.g., a series string of two 400 V packs might report 800 V while charging, and reconfigured to a parallel string would report 400V for driving).
For individual pack voltages, use Pack Voltage DIDS in 0xF4B6.
</t>
  </si>
  <si>
    <t>System sealing status (sealed by the control system, including as a result of Routine $E001)</t>
  </si>
  <si>
    <t>DEF_UCDC shall indicate the accumulated, calculated amount of DEF introduced into the aftertreatment system for the current driving cycle in Liters. DEF_UCDC shall be updated at a minimum rate of 5000 milliseconds. DEF_UCDC shall retain its value after the engine is turned off. It shall be reset to zero after engine start on the subsequent driving cycle. For systems with more than one doser this PID shall report the sum of commanded DEF dosing for the whole system.</t>
  </si>
  <si>
    <t>Odometer shall be reported using data from the vehicle odometer visible to the operator.
Odometer shall be reported for the vehicle by a single ECU.
Odometer shall be updated at a minimum rate of 1 second.
Odometer shall continue to report data while in the key on, engine off position.
PID $A6 may be reset to zero only when a reprogramming event occurs. Odometer shall not be reset to zero under any other circumstances, including when a scan tool (generic or enhanced) command to clear fault codes or reset KAM is received.
Data Not Available: There may be two cases where data is not available.
1) The communication network used to obtain odometer from the main ECU is not functioning.
2) The ECU that holds the vehicle odometer (e.g. instrument cluster) is not functioning.
After the detected fault matures, if odometer is requested, the ECU shall respond within P2 timing with the last valid odometer value previously received. 
Note: If 0.1 km resolution is not available from the vehicle odometer, it will be necessary to calculate the 0.1 km portion from other sources of data (e.g. ABS or transmission).</t>
  </si>
  <si>
    <r>
      <t>NOx Sensor Corrected Concentration Bank 1 Sensor</t>
    </r>
    <r>
      <rPr>
        <strike/>
        <sz val="8"/>
        <color theme="1"/>
        <rFont val="Arial"/>
        <family val="2"/>
      </rPr>
      <t xml:space="preserve"> </t>
    </r>
    <r>
      <rPr>
        <sz val="8"/>
        <color theme="1"/>
        <rFont val="Arial"/>
        <family val="2"/>
      </rPr>
      <t>3 supported</t>
    </r>
  </si>
  <si>
    <r>
      <t>NOx Sensor Corrected Concentration Bank 1 Sensor</t>
    </r>
    <r>
      <rPr>
        <strike/>
        <sz val="8"/>
        <color theme="1"/>
        <rFont val="Arial"/>
        <family val="2"/>
      </rPr>
      <t xml:space="preserve"> </t>
    </r>
    <r>
      <rPr>
        <sz val="8"/>
        <color theme="1"/>
        <rFont val="Arial"/>
        <family val="2"/>
      </rPr>
      <t>3 support status</t>
    </r>
  </si>
  <si>
    <r>
      <t>NOx Sensor Corrected Concentration Bank 1 Sensor</t>
    </r>
    <r>
      <rPr>
        <strike/>
        <sz val="8"/>
        <color theme="1"/>
        <rFont val="Arial"/>
        <family val="2"/>
      </rPr>
      <t xml:space="preserve"> </t>
    </r>
    <r>
      <rPr>
        <sz val="8"/>
        <color theme="1"/>
        <rFont val="Arial"/>
        <family val="2"/>
      </rPr>
      <t>3 data availability</t>
    </r>
  </si>
  <si>
    <r>
      <t>NOx Sensor Corrected Concentration Bank 1 Sensor</t>
    </r>
    <r>
      <rPr>
        <strike/>
        <sz val="8"/>
        <color theme="1"/>
        <rFont val="Arial"/>
        <family val="2"/>
      </rPr>
      <t xml:space="preserve"> </t>
    </r>
    <r>
      <rPr>
        <sz val="8"/>
        <color theme="1"/>
        <rFont val="Arial"/>
        <family val="2"/>
      </rPr>
      <t>4 data availability</t>
    </r>
  </si>
  <si>
    <r>
      <t>1 = NOx Sensor Corrected Bank 1 Sensor</t>
    </r>
    <r>
      <rPr>
        <strike/>
        <sz val="8"/>
        <color theme="1"/>
        <rFont val="Arial"/>
        <family val="2"/>
      </rPr>
      <t xml:space="preserve"> </t>
    </r>
    <r>
      <rPr>
        <sz val="8"/>
        <color theme="1"/>
        <rFont val="Arial"/>
        <family val="2"/>
      </rPr>
      <t>4 - No Sensor Corrected fault, no results available</t>
    </r>
  </si>
  <si>
    <r>
      <t>1 = NOx Sensor Corrected Bank 2 Sensor</t>
    </r>
    <r>
      <rPr>
        <strike/>
        <sz val="8"/>
        <color theme="1"/>
        <rFont val="Arial"/>
        <family val="2"/>
      </rPr>
      <t xml:space="preserve"> </t>
    </r>
    <r>
      <rPr>
        <sz val="8"/>
        <color theme="1"/>
        <rFont val="Arial"/>
        <family val="2"/>
      </rPr>
      <t>4 - No Sensor Corrected fault, no results available</t>
    </r>
  </si>
  <si>
    <r>
      <t>NOx Sensor Corrected Concentration Bank 2 Sensor</t>
    </r>
    <r>
      <rPr>
        <strike/>
        <sz val="8"/>
        <color theme="1"/>
        <rFont val="Arial"/>
        <family val="2"/>
      </rPr>
      <t xml:space="preserve"> </t>
    </r>
    <r>
      <rPr>
        <sz val="8"/>
        <color theme="1"/>
        <rFont val="Arial"/>
        <family val="2"/>
      </rPr>
      <t>4</t>
    </r>
  </si>
  <si>
    <r>
      <t>EM A RPM: xxxxx min</t>
    </r>
    <r>
      <rPr>
        <vertAlign val="superscript"/>
        <sz val="8"/>
        <color theme="1"/>
        <rFont val="Arial"/>
        <family val="2"/>
      </rPr>
      <t>-1</t>
    </r>
  </si>
  <si>
    <r>
      <t>EM B RPM: xxxxx min</t>
    </r>
    <r>
      <rPr>
        <vertAlign val="superscript"/>
        <sz val="8"/>
        <color theme="1"/>
        <rFont val="Arial"/>
        <family val="2"/>
      </rPr>
      <t>-1</t>
    </r>
  </si>
  <si>
    <r>
      <t>EM C RPM: xxxxx min</t>
    </r>
    <r>
      <rPr>
        <vertAlign val="superscript"/>
        <sz val="8"/>
        <color theme="1"/>
        <rFont val="Arial"/>
        <family val="2"/>
      </rPr>
      <t>-1</t>
    </r>
  </si>
  <si>
    <r>
      <t>EM D RPM: xxxxx min</t>
    </r>
    <r>
      <rPr>
        <vertAlign val="superscript"/>
        <sz val="8"/>
        <color theme="1"/>
        <rFont val="Arial"/>
        <family val="2"/>
      </rPr>
      <t>-1</t>
    </r>
  </si>
  <si>
    <r>
      <t>EM E RPM: xxxxx min</t>
    </r>
    <r>
      <rPr>
        <vertAlign val="superscript"/>
        <sz val="8"/>
        <color theme="1"/>
        <rFont val="Arial"/>
        <family val="2"/>
      </rPr>
      <t>-1</t>
    </r>
  </si>
  <si>
    <r>
      <t>EM F RPM: xxxxx min</t>
    </r>
    <r>
      <rPr>
        <vertAlign val="superscript"/>
        <sz val="8"/>
        <color theme="1"/>
        <rFont val="Arial"/>
        <family val="2"/>
      </rPr>
      <t>-1</t>
    </r>
  </si>
  <si>
    <r>
      <t>EM G RPM: xxxxx min</t>
    </r>
    <r>
      <rPr>
        <vertAlign val="superscript"/>
        <sz val="8"/>
        <color theme="1"/>
        <rFont val="Arial"/>
        <family val="2"/>
      </rPr>
      <t>-1</t>
    </r>
  </si>
  <si>
    <r>
      <t>EM H RPM: xxxxx min</t>
    </r>
    <r>
      <rPr>
        <vertAlign val="superscript"/>
        <sz val="8"/>
        <color theme="1"/>
        <rFont val="Arial"/>
        <family val="2"/>
      </rPr>
      <t>-1</t>
    </r>
  </si>
  <si>
    <t>EM H TQ: xxxxx Nm</t>
  </si>
  <si>
    <r>
      <t>This parameter accumulates kilometers driven to indicate the distance driven since an SOH calculation has been completed.  The act of resetting this metric to zero is used to communicate with a customer that the on-board measurement of the quantity of stored energy has been updated with a more recent calculation.     
Freeze value if no source of vehicle speed available.  
Initialize to Max Value upon reprogramming ,  or non-volatile reset, or code clear.   
Reset the parameter to zero upon an updated capacity calculation that leads to an update of the state of health (SOH) provided to the customer.   
If greater than 65,535 km has occurred, HEALTH_DIST shall remain at 65,535 km and not wrap to zero. 
Additionally,  for those systems utilizing the SOH ready value , the system is permitted to utilize the "Not Ready" signal and appropriately mask the displayed distance value for the vehicle operator and/or scan-tool user until an acceptable SOH value is completed.</t>
    </r>
    <r>
      <rPr>
        <b/>
        <sz val="8"/>
        <color theme="1"/>
        <rFont val="Arial"/>
        <family val="2"/>
      </rPr>
      <t xml:space="preserve">
 </t>
    </r>
  </si>
  <si>
    <r>
      <t>M - 1962.5(c)(4)A.</t>
    </r>
    <r>
      <rPr>
        <b/>
        <sz val="8"/>
        <color theme="1"/>
        <rFont val="Arial"/>
        <family val="2"/>
      </rPr>
      <t>2.b</t>
    </r>
  </si>
  <si>
    <r>
      <t xml:space="preserve">"State of certified range" (SOCR) represents the on-board estimated electric range at a specific point in its lifetime, expressed as a percentage of the certified electric range.
To the extent feasible, this calculation reflects the control systems best characterization of the degradation of the plurality of propulsion components that contribute to the range of the vehicle.   (Energy storage system, motors and power electronics (traction, on board chargers, and 12 V conversion, etc.).)   The numerator of the SOCR shall amalgamate the  recent onboard characterization of all of these components.   This characterization is limited to the on-board propulsion components and shall not include the mechanical deterioration of tires,  wheel bearings, or half shafts.
For systems where on-board characterization of powertrain components is not feasible, this calculation shall at least include the energy storage systems contribution to range degradation.
</t>
    </r>
    <r>
      <rPr>
        <b/>
        <sz val="8"/>
        <color theme="1"/>
        <rFont val="Arial"/>
        <family val="2"/>
      </rPr>
      <t>The denominator of the ratio shall represent the as-certified range of a nominal energy storage system for the particular certification region.</t>
    </r>
  </si>
  <si>
    <t>Number of confirmed emission-related DTCs stored in the ECU available for display using Service $19.
Note: Vehicles compliant with WWH-OBD regulations using ISO 27145 shall not support this data. (WWH-OBD uses PIDs $90/$91) The default value reported for Data A shall be $00.</t>
  </si>
  <si>
    <t>Cylinder-specific misfire counts for cylinder 1-8
Misfire counts for last/current driving cycles (calculated, rounded to an integer value)
This data shall be reset to zero if the vehicle for the first time in a driving cycle meets the engine start definition or, for hybrid vehicles, the vehicle meets the propulsion system active definition.
This data shall be reset to zero in response to a Service $14 request message.</t>
  </si>
  <si>
    <t>Cylinder-specific misfire counts for cylinder 9-16
Misfire counts for last/current driving cycles (calculated, rounded to an integer value)
This data shall be reset to zero if the vehicle for the first time in a driving cycle meets the engine start definition or, for hybrid vehicles, the vehicle meets the propulsion system active definition.
This data shall be reset to zero in response to a Service $14 request message.</t>
  </si>
  <si>
    <t>EWMA (Exponential Weighted Moving Average) misfire counts for previous driving cycles for Cylinders 1-8 (calculated, rounded to an integer value)
General EWMA calculation: 0.1 * (current misfire counts) = 0.9 * (previous misfire counts average)
Initial value for (previous misfire counts average) = 0
NOTE:  Internal ECU calculation registers with precision higher than one count must be used and retained to prevent rounding errors. If this is not done, these registers will never count back down to zero after misfire stops. The calculations must be done using the high-precision registers, and then rounded to the nearest integer value. 
High_Precision_EWMA_Misfire_Counts current = Rounded [(0.1) * High_Precision_Misfire_Counts current = (0.9) * High_Precision_EWMA_Misfire_Counts previous]
Where: Rounded means rounded to the nearest integer. The high-precision values are never reported, they are only used for internal calculations.
This data shall be reset to zero in response to a Service $14 request message.</t>
  </si>
  <si>
    <t>EWMA (Exponential Weighted Moving Average) misfire counts for previous driving cycles for Cylinders 9-16 (calculated, rounded to an integer value)
General EWMA calculation: 0.1 * (current misfire counts) = 0.9 * (previous misfire counts average)
Initial value for (previous misfire counts average) = 0
NOTE:  Internal ECU calculation registers with precision higher than one count must be used and retained to prevent rounding errors. If this is not done, these registers will never count back down to zero after misfire stops. The calculations must be done using the high-precision registers, and then rounded to the nearest integer value. 
High_Precision_EWMA_Misfire_Counts current = Rounded [(0.1) * High_Precision_Misfire_Counts current = (0.9) * High_Precision_EWMA_Misfire_Counts previous]
Where: Rounded means rounded to the nearest integer. The high-precision values are never reported, they are only used for internal calculations.
This data shall be reset to zero in response to a Service $14 request message.</t>
  </si>
  <si>
    <t>Multiple calibration identifications may be reported for a controller, depending on the software architecture. Calibration identifications can include a maximum of sixteen (16) characters. Each calibration identification can contain only printable ASCII characters ($20 through $7E), and will be reported as ASCII values. Any unused data bytes shall be reported as $00 and filled at the end of the calibration identification. 
Calibration identifications shall uniquely identify the software installed in the ECU. If regulations require calibration identifications for emission-related software, those shall be reported in a standardized format.
Calibrations developed by any entity other than the vehicle/engine manufacturer (e.g. aftermarket) shall also contain unique calibration identification to indicate that a calibration is installed in the vehicle that is different from that developed by the vehicle/engine manufacturer.
Vehicle controllers that contain calibration identifications shall store and report sixteen (16) ASCII-character calibration identifications, even though they may not use all sixteen (16) characters. This will allow modified calibration IDs to be reported that include additional characters.
Data Not Available: There may be cases where data is not available.
1) CALIDs are obtained from other modules on the vehicle (e.g. a Glow Plug Control Module and an Exhaust Aftertreatment Control Module) and the other modules have not yet sent the CALID data, or the modules are not functioning, or the communications between these modules and the reporting module is not functioning.
2) After reprogramming, CALID selection availability timing may depend on ECU internal operations.                                                                                                                                                                                                                                                                                                                                                                                                                                                                                                                                                                                                                                                                                                                                                                                                                          If CALID is requested in this case, the reporting module shall respond within P2 timing with either a default CALID for each missing CALID or with CALID data that was correctly received from the previous driving cycle. Default data shall replace each CALID character.
Default data for CALID shall consist of $3F [ASCII ?]. Default data indicates to a scan tool that a particular CALID is not currently available. If data is not available due to slow data transmission rates between modules, requesting the data 30 seconds after startup shall result in data that has been properly updated.
Note: Inability to provide updated CALID information may not meet local OBD regulatory requirements.</t>
  </si>
  <si>
    <t>Number of messages to report In-use Performance Tracking using InfoType $08 for spark ignition engines and InfoType $0B for compression ignition engines. — For ISO 9141-2, ISO 14230-4 and SAE J1850, the message count in the response shall be $08 if sixteen (16) values are required to be reported, $09 if eighteen (18) values are required to be reported, and $0A if twenty (20) values are required to be reported (one message is required to report two values). For ISO 15765-4 and ISO 14229-1/ ISO 14229-3, support for parameter 0x07/0xF807 is not recommended/required for the ECU and the external test equipment. The external test equipment shall use the PCI byte value from the 0xF808/0xF80B response message to determine number of message response(s).</t>
  </si>
  <si>
    <t>This data is used to support regulatory requirements for In-use Performance Tracking for spark ignition engines and compression ignition engines. Manufacturers are required to implement software algorithms that track in-use performance for each of the following components: catalyst bank 1, catalyst bank 2, primary oxygen sensor bank 1, primary oxygen sensor bank 2, evaporative 0.020" leak detection system, EGR system, and secondary air system, and secondary oxygen sensor bank 1 and secondary oxygen sensor bank 2, A/F Ratio Imbalance banks 1/2 and Gasoline Particulate Filter Banks 1/2.
The numerator for each component or system shall track the number of times that all conditions necessary for a specific monitor to detect a malfunction have been encountered.
The denominator for each component or system shall track the number of times that the vehicle has been operated in the specified conditions. These conditions are specified for each monitored component or system.
The ignition cycle counter shall be incremented within ten seconds if the vehicle meets the engine start definition for a conventional vehicles or the propulsion system active definition for a hybrid vehicle for at least two seconds plus or minus one second.
“Engine start” is defined as the point when the engine reaches a speed 150 rpm below the normal, warmed-up idle speed (as determined in the drive position for vehicles equipped with an automatic transmission).
“Propulsion system active” is the state where the powertrain (e.g., engine, electric machine) is enabled by the driver (e.g., after ignition on for conventional vehicles, after power button pushed for some hybrid vehicles, after remote start activation) such that the vehicle is ready to be used (e.g., vehicle is ready to be driven, ready to be shifted from “park” to “drive”, heating, ventilation, and air conditioning (HVAC) turned on to condition cabin prior to driving), when such an HVAC operating mode could eventually cause a fueled start of the engine).  For purposes of this definition, “the state where the powertrain is enabled” does not include activations that are not driver-initiated (e.g., conditions where portions of the vehicle system wake up to perform OBD II monitoring or off-board charging).
If a vehicle utilizes Variable Valve Timing (VVT) in place of EGR, the VVT in-use data shall be reported in place of the EGR in-use data. If a vehicle utilizes both an EGR system and a VVT system, the ECU shall track the in-use performance data for both monitors, but shall report only the data for the system with the lowest numerical ratio.
If a vehicle utilizes an evaporative system monitor that is certified to 0.040" requirements instead of 0.020" requirements, the ECU shall report the 0.040" monitor in-use performance data in place of the 0.020" in-use performance data.
All data items of the In-use Performance Tracking record have to be reported in the order as listed in this table.
Only three data lengths are supported: 32 bytes (NODI = $10), 40 bytes (NODI = $14) or 56 bytes (NODI = $1C)
Data values, which are not implemented (e.g. bank 2 of the catalyst monitor of a 1 bank system or GPF for a CARB OBD-II vehicle) shall be reported as $0000.
For all ECUs that report IUPT data, each number shall be reset to zero only when a non-volatile memory reset occurs (reprogramming event, etc.) or, if the numbers are stored in KAM, when KAM is lost due to an interruption in electrical power to the control module (e.g., battery disconnect, etc.), or data is unreliable, e.g., checksum data indicates that the IUPT data is corrupt. Numbers may not be reset to zero under any other circumstances including when a scan tool command to clear fault codes or reset KAM is received. 
If either the numerator or denominator for a specific component reaches the maximum value of 65,535 ±2 (allows flexibility in implementation), both numbers shall be divided by two before either is incremented again to avoid overflow problems.</t>
  </si>
  <si>
    <t>The ECUs (control modules), if emission-related, and/or a ZEVonUDS ECU shall report the external test equipment acronym and name as listed below. This table is not complete and emissions-related ECUs not listed in the table shall be reported to ISO/SAE for definition.</t>
  </si>
  <si>
    <t>This piece of information is used to identify the type of protocol supported by the ECU. It is required for the initialization sequence specified in ISO 15765-4 (CAN) or ISO 27145-4 (Ethernet)
0x00 reserved
0x01  OBDonUDS or ZEVonUDS
0x02 - 0xFF reserved</t>
  </si>
  <si>
    <t>This data is used to identify the GTR revision the WWH-OBD vehicle is compliant with.
XXX is the 3 character main GTR version and xxx is the 3 character minor GTR version
All 11 ASCII characters shall always be reported. (Zeros are ASCII $30)</t>
  </si>
  <si>
    <r>
      <t>Ignition Cycle Counter (Recent) shall display the number of ignition cycles a vehicle has experienced. The ignition cycle counter shall be incremented if the vehicle meets the engine start definition for at least 2 sec. +/- 1 sec or, for hybrid vehicles, the vehicle meets the propulsion system active definition for at least 2 sec +/- 1 sec.
The counter shall be supported by every ECU that stores any vehicle tracking data (ITIDs 0x16 - 0x29). 
ECUs that receive ignition cycle data from another ECU shall individually count ignition events rather than receive and store the accumulated counts. A mismatch of this data between ECUs can be used to identify an ECU that was swapped from another vehicle without being reset.</t>
    </r>
    <r>
      <rPr>
        <strike/>
        <sz val="8"/>
        <color theme="1"/>
        <rFont val="Arial"/>
        <family val="2"/>
      </rPr>
      <t xml:space="preserve">
</t>
    </r>
    <r>
      <rPr>
        <sz val="8"/>
        <color theme="1"/>
        <rFont val="Arial"/>
        <family val="2"/>
      </rPr>
      <t>See Note A for reset conditions, see Note C for freeze conditions.</t>
    </r>
  </si>
  <si>
    <r>
      <t>Ignition Cycle Counter (Lifetime) shall display the number of ignition cycles a vehicle has experienced. The ignition cycle counter shall be incremented if the vehicle meets the engine start definition for at least 2 sec. +/- 1 sec or, for hybrid vehicles, the vehicle meets the propulsion system active definition for at least 2 sec +/- 1 sec.
The counter shall be supported by every ECU that stores any vehicle tracking data (ITIDs 0x16 - 0x29). 
ECUs that receive ignition cycle data from another ECU shall individually count ignition events rather than receive and store the accumulated counts. A mismatch of this data between ECUs can be used to identify an ECU that was swapped from another vehicle without being reset.  This may also differ from the Ignition Counter data in ITIDs 0x08 or 0x0B due to range differences and/or freeze conditions.</t>
    </r>
    <r>
      <rPr>
        <strike/>
        <sz val="8"/>
        <color theme="1"/>
        <rFont val="Arial"/>
        <family val="2"/>
      </rPr>
      <t xml:space="preserve">
</t>
    </r>
    <r>
      <rPr>
        <sz val="8"/>
        <color theme="1"/>
        <rFont val="Arial"/>
        <family val="2"/>
      </rPr>
      <t>See Note B for reset conditions, see Note C for freeze conditions.</t>
    </r>
  </si>
  <si>
    <t>Total Distance Traveled (Recent) shall accumulate the distance traveled using the same data source that the vehicle odometer uses.
The data is updated by accumulating the difference between the previous odometer reading and the current odometer reading.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If the odometer data is not available, the mileage counter shall freeze.  
See Note A for reset conditions, see Note C for freeze conditions.</t>
  </si>
  <si>
    <t>Total Distance Traveled (Lifetime) shall accumulate the distance traveled using the same data source that the vehicle odometer uses.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If the odometer data is not available, the mileage counter shall freeze.  
See Note B for reset conditions, see Note C for freeze conditions.</t>
  </si>
  <si>
    <r>
      <t>4 bytes
1 km/h</t>
    </r>
    <r>
      <rPr>
        <strike/>
        <sz val="8"/>
        <color theme="1"/>
        <rFont val="Arial"/>
        <family val="2"/>
      </rPr>
      <t>r</t>
    </r>
    <r>
      <rPr>
        <vertAlign val="superscript"/>
        <sz val="8"/>
        <color theme="1"/>
        <rFont val="Arial"/>
        <family val="2"/>
      </rPr>
      <t>2</t>
    </r>
    <r>
      <rPr>
        <sz val="8"/>
        <color theme="1"/>
        <rFont val="Arial"/>
        <family val="2"/>
      </rPr>
      <t xml:space="preserve"> per bit
Min value: 0 km/h</t>
    </r>
    <r>
      <rPr>
        <strike/>
        <sz val="8"/>
        <color theme="1"/>
        <rFont val="Arial"/>
        <family val="2"/>
      </rPr>
      <t>r</t>
    </r>
    <r>
      <rPr>
        <vertAlign val="superscript"/>
        <sz val="8"/>
        <color theme="1"/>
        <rFont val="Arial"/>
        <family val="2"/>
      </rPr>
      <t>2</t>
    </r>
    <r>
      <rPr>
        <sz val="8"/>
        <color theme="1"/>
        <rFont val="Arial"/>
        <family val="2"/>
      </rPr>
      <t xml:space="preserve">
Max value: 4,294,967,295 km/h</t>
    </r>
    <r>
      <rPr>
        <strike/>
        <sz val="8"/>
        <color theme="1"/>
        <rFont val="Arial"/>
        <family val="2"/>
      </rPr>
      <t>r</t>
    </r>
    <r>
      <rPr>
        <vertAlign val="superscript"/>
        <sz val="8"/>
        <color theme="1"/>
        <rFont val="Arial"/>
        <family val="2"/>
      </rPr>
      <t>2</t>
    </r>
  </si>
  <si>
    <r>
      <t>PKE-R xxxxxxxxxx km/h</t>
    </r>
    <r>
      <rPr>
        <strike/>
        <sz val="8"/>
        <color theme="1"/>
        <rFont val="Arial"/>
        <family val="2"/>
      </rPr>
      <t>r</t>
    </r>
    <r>
      <rPr>
        <vertAlign val="superscript"/>
        <sz val="8"/>
        <color theme="1"/>
        <rFont val="Arial"/>
        <family val="2"/>
      </rPr>
      <t>2</t>
    </r>
  </si>
  <si>
    <r>
      <t>PKE-L xxxxxxxxxx km/h</t>
    </r>
    <r>
      <rPr>
        <strike/>
        <sz val="8"/>
        <color theme="1"/>
        <rFont val="Arial"/>
        <family val="2"/>
      </rPr>
      <t>r</t>
    </r>
    <r>
      <rPr>
        <vertAlign val="superscript"/>
        <sz val="8"/>
        <color theme="1"/>
        <rFont val="Arial"/>
        <family val="2"/>
      </rPr>
      <t>2</t>
    </r>
  </si>
  <si>
    <t>Total distance traveled in charge depleting operation with engine off (Recent) shall accumulate the distance traveled while in charge depleting operation with the engine off using the same data source that the vehicle odometer uses .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If the odometer data is not available, the mileage counter shall freeze.
See Note A for reset conditions, see Note C for freeze conditions.</t>
  </si>
  <si>
    <t>Total distance traveled in charge depleting operation with engine off (Lifetime) shall accumulate the distance traveled while in charge depleting operation with the engine off using the same data source that the vehicle odometer uses .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If the odometer data is not available, the mileage counter shall freeze.
See Note B for reset conditions, see Note C for freeze conditions.</t>
  </si>
  <si>
    <t>Total distance traveled in charge depleting operation with engine running (Recent) shall accumulate the distance traveled while in charge depleting operation with the engine running using the same data source that the vehicle odometer uses.
The data shall be updated at a minimum rate of once per second.
"Engine running" for this parameter shall be defined as fueled engine operation (including temporary fuel cut operation).
Data Not Available: There may be two cases where data is not available.
1) The communication network used to obtain odometer from the main ECU is not functioning.
2) The ECU that holds the vehicle odometer (e.g. instrument cluster) is not functioning.
If the odometer data is not available, the mileage counter shall freeze.
See Note A for reset conditions, see Note C for freeze conditions.</t>
  </si>
  <si>
    <t>Total distance traveled in charge depleting operation with engine running (Lifetime) shall accumulate the distance traveled while in charge depleting operation with the engine running using the same data source that the vehicle odometer uses.
The data shall be updated at a minimum rate of once per second.
"Engine running" for this parameter shall be defined as fueled engine operation (including temporary fuel cut operation).
Data Not Available: There may be two cases where data is not available.
1) The communication network used to obtain odometer from the main ECU is not functioning.
2) The ECU that holds the vehicle odometer (e.g. instrument cluster) is not functioning.
If the odometer data is not available, the mileage counter shall freeze.
See Note B for reset conditions, see Note C for freeze conditions.</t>
  </si>
  <si>
    <t>Total distance traveled in driver-selectable charge increasing operation (Recent) shall accumulate the distance traveled while in a driver-selectable mode of charge increasing operation using the same data source that the vehicle odometer uses.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If the odometer data is not available, the mileage counter shall freeze.
See Note A for reset conditions, see Note C for freeze conditions.</t>
  </si>
  <si>
    <t>Total distance traveled in driver-selectable charge increasing operation (Lifetime) shall accumulate the distance traveled while in a driver-selectable mode of charge increasing operation using the same data source that the vehicle odometer uses.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If the odometer data is not available, the mileage counter shall freeze.
See Note B for reset conditions, see Note C for freeze conditions.</t>
  </si>
  <si>
    <t>Total Distance Traveled (Active) shall accumulate the distance traveled using the same data source that the vehicle odometer uses.
The data is updated by accumulating the difference between the previous odometer reading and the current odometer reading.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See Note HD-A for reset conditions, see Note HD-C, HD-K for freeze conditions.</t>
  </si>
  <si>
    <r>
      <t>2 bytes</t>
    </r>
    <r>
      <rPr>
        <strike/>
        <sz val="8"/>
        <color theme="1"/>
        <rFont val="Arial"/>
        <family val="2"/>
      </rPr>
      <t xml:space="preserve"> </t>
    </r>
    <r>
      <rPr>
        <sz val="8"/>
        <color theme="1"/>
        <rFont val="Arial"/>
        <family val="2"/>
      </rPr>
      <t xml:space="preserve">
1 kWh per bit
Min value: 0 MWh
Max value: 65.535 MWh</t>
    </r>
  </si>
  <si>
    <r>
      <t>4 bytes
1 km</t>
    </r>
    <r>
      <rPr>
        <vertAlign val="superscript"/>
        <sz val="8"/>
        <color theme="1"/>
        <rFont val="Arial"/>
        <family val="2"/>
      </rPr>
      <t>2</t>
    </r>
    <r>
      <rPr>
        <sz val="8"/>
        <color theme="1"/>
        <rFont val="Arial"/>
        <family val="2"/>
      </rPr>
      <t>/h</t>
    </r>
    <r>
      <rPr>
        <vertAlign val="superscript"/>
        <sz val="8"/>
        <color theme="1"/>
        <rFont val="Arial"/>
        <family val="2"/>
      </rPr>
      <t>2</t>
    </r>
    <r>
      <rPr>
        <sz val="8"/>
        <color theme="1"/>
        <rFont val="Arial"/>
        <family val="2"/>
      </rPr>
      <t xml:space="preserve"> per bit
Min value: 0 km</t>
    </r>
    <r>
      <rPr>
        <vertAlign val="superscript"/>
        <sz val="8"/>
        <color theme="1"/>
        <rFont val="Arial"/>
        <family val="2"/>
      </rPr>
      <t>2</t>
    </r>
    <r>
      <rPr>
        <sz val="8"/>
        <color theme="1"/>
        <rFont val="Arial"/>
        <family val="2"/>
      </rPr>
      <t>/h</t>
    </r>
    <r>
      <rPr>
        <vertAlign val="superscript"/>
        <sz val="8"/>
        <color theme="1"/>
        <rFont val="Arial"/>
        <family val="2"/>
      </rPr>
      <t>2</t>
    </r>
    <r>
      <rPr>
        <sz val="8"/>
        <color theme="1"/>
        <rFont val="Arial"/>
        <family val="2"/>
      </rPr>
      <t xml:space="preserve">
Max value: 4,294,967,295 km</t>
    </r>
    <r>
      <rPr>
        <vertAlign val="superscript"/>
        <sz val="8"/>
        <color theme="1"/>
        <rFont val="Arial"/>
        <family val="2"/>
      </rPr>
      <t>2</t>
    </r>
    <r>
      <rPr>
        <sz val="8"/>
        <color theme="1"/>
        <rFont val="Arial"/>
        <family val="2"/>
      </rPr>
      <t>/h</t>
    </r>
    <r>
      <rPr>
        <vertAlign val="superscript"/>
        <sz val="8"/>
        <color theme="1"/>
        <rFont val="Arial"/>
        <family val="2"/>
      </rPr>
      <t>2</t>
    </r>
  </si>
  <si>
    <r>
      <t>PKE-A xxxxxxxxxx km</t>
    </r>
    <r>
      <rPr>
        <vertAlign val="superscript"/>
        <sz val="8"/>
        <color theme="1"/>
        <rFont val="Arial"/>
        <family val="2"/>
      </rPr>
      <t>2</t>
    </r>
    <r>
      <rPr>
        <sz val="8"/>
        <color theme="1"/>
        <rFont val="Arial"/>
        <family val="2"/>
      </rPr>
      <t>/h</t>
    </r>
    <r>
      <rPr>
        <vertAlign val="superscript"/>
        <sz val="8"/>
        <color theme="1"/>
        <rFont val="Arial"/>
        <family val="2"/>
      </rPr>
      <t>2</t>
    </r>
  </si>
  <si>
    <t>Total Distance Traveled (Stored) shall accumulate the distance traveled using the same data source that the vehicle odometer uses.
The data is updated by accumulating the difference between the previous odometer reading and the current odometer reading.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See Note HD-B for reset conditions, see Note HD-C, HD-K for freeze conditions.</t>
  </si>
  <si>
    <r>
      <t>PKE-S xxxxxxxxxx km</t>
    </r>
    <r>
      <rPr>
        <vertAlign val="superscript"/>
        <sz val="8"/>
        <color theme="1"/>
        <rFont val="Arial"/>
        <family val="2"/>
      </rPr>
      <t>2</t>
    </r>
    <r>
      <rPr>
        <sz val="8"/>
        <color theme="1"/>
        <rFont val="Arial"/>
        <family val="2"/>
      </rPr>
      <t>/h</t>
    </r>
    <r>
      <rPr>
        <vertAlign val="superscript"/>
        <sz val="8"/>
        <color theme="1"/>
        <rFont val="Arial"/>
        <family val="2"/>
      </rPr>
      <t>2</t>
    </r>
  </si>
  <si>
    <t>Vehicle Distance (Lifetime) shall accumulate the distance traveled using the same data source that the vehicle odometer uses.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See Note HD-B for reset conditions, see Note HD-C, HD-K for freeze conditions.</t>
  </si>
  <si>
    <r>
      <t>4 bytes
5 km</t>
    </r>
    <r>
      <rPr>
        <vertAlign val="superscript"/>
        <sz val="8"/>
        <color theme="1"/>
        <rFont val="Arial"/>
        <family val="2"/>
      </rPr>
      <t>2</t>
    </r>
    <r>
      <rPr>
        <sz val="8"/>
        <color theme="1"/>
        <rFont val="Arial"/>
        <family val="2"/>
      </rPr>
      <t>/h</t>
    </r>
    <r>
      <rPr>
        <vertAlign val="superscript"/>
        <sz val="8"/>
        <color theme="1"/>
        <rFont val="Arial"/>
        <family val="2"/>
      </rPr>
      <t>2</t>
    </r>
    <r>
      <rPr>
        <sz val="8"/>
        <color theme="1"/>
        <rFont val="Arial"/>
        <family val="2"/>
      </rPr>
      <t xml:space="preserve"> per bit
Min value: 0 km</t>
    </r>
    <r>
      <rPr>
        <vertAlign val="superscript"/>
        <sz val="8"/>
        <color theme="1"/>
        <rFont val="Arial"/>
        <family val="2"/>
      </rPr>
      <t>2</t>
    </r>
    <r>
      <rPr>
        <sz val="8"/>
        <color theme="1"/>
        <rFont val="Arial"/>
        <family val="2"/>
      </rPr>
      <t>/h</t>
    </r>
    <r>
      <rPr>
        <vertAlign val="superscript"/>
        <sz val="8"/>
        <color theme="1"/>
        <rFont val="Arial"/>
        <family val="2"/>
      </rPr>
      <t>2</t>
    </r>
    <r>
      <rPr>
        <sz val="8"/>
        <color theme="1"/>
        <rFont val="Arial"/>
        <family val="2"/>
      </rPr>
      <t xml:space="preserve">
Max value: 21,474,836,475 km</t>
    </r>
    <r>
      <rPr>
        <vertAlign val="superscript"/>
        <sz val="8"/>
        <color theme="1"/>
        <rFont val="Arial"/>
        <family val="2"/>
      </rPr>
      <t>2</t>
    </r>
    <r>
      <rPr>
        <sz val="8"/>
        <color theme="1"/>
        <rFont val="Arial"/>
        <family val="2"/>
      </rPr>
      <t>/h</t>
    </r>
    <r>
      <rPr>
        <vertAlign val="superscript"/>
        <sz val="8"/>
        <color theme="1"/>
        <rFont val="Arial"/>
        <family val="2"/>
      </rPr>
      <t>2</t>
    </r>
  </si>
  <si>
    <r>
      <t>PKE-L xxxxxxxxxx km</t>
    </r>
    <r>
      <rPr>
        <vertAlign val="superscript"/>
        <sz val="8"/>
        <color theme="1"/>
        <rFont val="Arial"/>
        <family val="2"/>
      </rPr>
      <t>2</t>
    </r>
    <r>
      <rPr>
        <sz val="8"/>
        <color theme="1"/>
        <rFont val="Arial"/>
        <family val="2"/>
      </rPr>
      <t>/h</t>
    </r>
    <r>
      <rPr>
        <vertAlign val="superscript"/>
        <sz val="8"/>
        <color theme="1"/>
        <rFont val="Arial"/>
        <family val="2"/>
      </rPr>
      <t>2</t>
    </r>
  </si>
  <si>
    <t>Total distance traveled in charge depleting operation with engine off (Active) shall accumulate the distance traveled while in charge depleting operation with the engine off using the same data source that the vehicle odometer uses .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See Note HD-A for reset conditions, see Note HD-C, HD-K for freeze conditions.</t>
  </si>
  <si>
    <t>Total distance traveled in charge depleting operation with engine off (Stored) shall accumulate the distance traveled while in charge depleting operation with the engine off using the same data source that the vehicle odometer uses .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See Note HD-B for reset conditions, see Note HD-C, HD-K for freeze conditions.</t>
  </si>
  <si>
    <t>Total distance traveled in charge depleting operation with engine off (Lifetime) shall accumulate the distance traveled while in charge depleting operation with the engine off using the same data source that the vehicle odometer uses .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See Note HD-B for reset conditions, see Note HD-C, HD-K for freeze conditions.</t>
  </si>
  <si>
    <t>Total distance traveled in charge depleting operation with engine running (Active) shall accumulate the distance traveled while in charge depleting operation with the engine running using the same data source that the vehicle odometer uses.
The data shall be updated at a minimum rate of once per second.
"Engine running" for this parameter shall be defined as fueled engine operation.
Data Not Available: There may be two cases where data is not available.
1) The communication network used to obtain odometer from the main ECU is not functioning.
2) The ECU that holds the vehicle odometer (e.g. instrument cluster) is not functioning.
See Note HD-A for reset conditions, see Note HD-C, HD-K for freeze conditions.</t>
  </si>
  <si>
    <t>Total distance traveled in charge depleting operation with engine running (Stored) shall accumulate the distance traveled while in charge depleting operation with the engine running using the same data source that the vehicle odometer uses.
The data shall be updated at a minimum rate of once per second.
"Engine running" for this parameter shall be defined as fueled engine operation.
Data Not Available: There may be two cases where data is not available.
1) The communication network used to obtain odometer from the main ECU is not functioning.
2) The ECU that holds the vehicle odometer (e.g. instrument cluster) is not functioning.
See Note HD-B for reset conditions, see Note HD-C, HD-K for freeze conditions.</t>
  </si>
  <si>
    <t>Total distance traveled in charge depleting operation with engine running (Lifetime) shall accumulate the distance traveled while in charge depleting operation with the engine running using the same data source that the vehicle odometer uses.
The data shall be updated at a minimum rate of once per second.
"Engine running" for this parameter shall be defined as fueled engine operation.
Data Not Available: There may be two cases where data is not available.
1) The communication network used to obtain odometer from the main ECU is not functioning.
2) The ECU that holds the vehicle odometer (e.g. instrument cluster) is not functioning.
See Note HD-B for reset conditions, see Note HD-C, HD-K for freeze conditions.</t>
  </si>
  <si>
    <t>Total distance traveled in driver-selectable charge increasing operation (Active) shall accumulate the distance traveled while in a driver-selectable mode of charge increasing operation using the same data source that the vehicle odometer uses.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See Note HD-A for reset conditions, see Note HD-C, HD-K for freeze conditions.</t>
  </si>
  <si>
    <t>Total distance traveled in driver-selectable charge increasing operation (Stored) shall accumulate the distance traveled while in a driver-selectable mode of charge increasing operation using the same data source that the vehicle odometer uses.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See Note HD-B for reset conditions, see Note HD-C, HD-K for freeze conditions.</t>
  </si>
  <si>
    <t>Total distance traveled in driver-selectable charge increasing operation (Lifetime) shall accumulate the distance traveled while in a driver-selectable mode of charge increasing operation using the same data source that the vehicle odometer uses.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See Note HD-B for reset conditions, see Note HD-C, HD-K for freeze conditions.</t>
  </si>
  <si>
    <t>Distance Traveled (Active) shall accumulate the distance traveled while all NOx sensors are active using the same data source that the vehicle odometer uses.
The data is updated by accumulating the difference between the previous odometer reading and the current odometer reading.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See Note HD-A for reset conditions, see Note HD-C,HD-K for freeze conditions
See Annex H for NOx Binning Structure for layout</t>
  </si>
  <si>
    <t>Distance Traveled (Stored) shall accumulate the distance traveled while all NOx sensors are active using the same data source that the vehicle odometer uses.
The data is updated by accumulating the difference between the previous odometer reading and the current odometer reading.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See Note HD-B for reset conditions, see Note HD-C,HD-K for freeze conditions
See Annex H for NOx Binning Structure for layout</t>
  </si>
  <si>
    <t>Valid NOx: Distance Traveled (Lifetime) shall accumulate the distance traveled while all NOx sensors are active using the same data source that the vehicle odometer uses.
The data is updated by accumulating the difference between the previous odometer reading and the current odometer reading.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See Note HD-B for reset conditions, see Note HD-C,HD-K for freeze conditions
See Annex H for NOx Binning Structure for layout</t>
  </si>
  <si>
    <t>Engine Activity: Distance Traveled (Lifetime) shall accumulate the distance traveled using the same data source that the vehicle odometer uses.
The data is updated by accumulating the difference between the previous odometer reading and the current odometer reading.
The data shall be updated at a minimum rate of once per second.
Data Not Available: There may be two cases where data is not available.
1) The communication network used to obtain odometer from the main ECU is not functioning.
2) The ECU that holds the vehicle odometer (e.g. instrument cluster) is not functioning.
See Note HD-B for reset conditions, see Note HD-C,HD-K for freeze conditions
See Annex H for NOx Binning Structure for layout</t>
  </si>
  <si>
    <r>
      <t xml:space="preserve">Note HD-A: Reset conditions for all "Active" vehicle tracking data (ITIDs 0x41 - 0x76) for all ECUs that support this data. 
The data for all ECUs that report vehicle tracking data shall be reset to zero when:  
1) For ITIDs 0x40-0x5F: ITID 0x41 "Engine Run Time (Active)" reaches 100 hours, or on Hybrid </t>
    </r>
    <r>
      <rPr>
        <strike/>
        <sz val="8"/>
        <color theme="1"/>
        <rFont val="Arial"/>
        <family val="2"/>
      </rPr>
      <t xml:space="preserve"> </t>
    </r>
    <r>
      <rPr>
        <sz val="8"/>
        <color theme="1"/>
        <rFont val="Arial"/>
        <family val="2"/>
      </rPr>
      <t xml:space="preserve">vehicles when ITID 0x47 "Propulsion System Active Time (Active) reaches 100 hours ("Active" data should be transferred to "Stored")
For ITIDs 0x60-0x76: Bin 1 of ITID 0x65 "NOx Binning: 100 Hour Engine Run Time Bins (Active)" reaches 100 hours ("Active" data should be transferred to "Stored")
2) a scan tool command to clear fault codes (Service $04) is received.
3) the vehicle tracking data stored in non-volatile memory (NVRAM) or keep-alive memory (KAM) is lost or unreliable for any ECU that tracks this data, e.g., when KAM is lost due to an interruption in electrical power/battery disconnect, or checksum data indicates that the vehicle tracking data is corrupt, ECU is reprogrammed and data is lost, etc. 
Vehicle tracking data may be retained during a reprogramming event if data for all ECUs that track this data is "inhaled" by the scan tool prior to reprogramming and "exhaled" back to each ECU after reprogramming.  </t>
    </r>
  </si>
  <si>
    <r>
      <t>Note HD-C: (1) Freeze conditions for</t>
    </r>
    <r>
      <rPr>
        <strike/>
        <sz val="8"/>
        <color theme="1"/>
        <rFont val="Arial"/>
        <family val="2"/>
      </rPr>
      <t xml:space="preserve"> </t>
    </r>
    <r>
      <rPr>
        <sz val="8"/>
        <color theme="1"/>
        <rFont val="Arial"/>
        <family val="2"/>
      </rPr>
      <t>vehicle tracking data (ITIDs 0x41 - 0x76) for all ECUs that support this data.
NOTE:  FREEZE CONDITIONS MUST BE REVIEWED AND APPROVED BY CARB 
Engine Run Time and Hybrid</t>
    </r>
    <r>
      <rPr>
        <strike/>
        <sz val="8"/>
        <color theme="1"/>
        <rFont val="Arial"/>
        <family val="2"/>
      </rPr>
      <t xml:space="preserve"> </t>
    </r>
    <r>
      <rPr>
        <sz val="8"/>
        <color theme="1"/>
        <rFont val="Arial"/>
        <family val="2"/>
      </rPr>
      <t xml:space="preserve">vehicle tracking data is intended to be updated simultaneously at the specified rate. If any primary input to any of the supported vehicle tracking ITIDs is failed or otherwise not available (loss of communications/ECU offline) for any ECU that tracks this data, all the vehicle ITIDs shall be frozen within 10 seconds for all ECUs and shall not resume tracking until no faults exist. A primary input is an input that determines the data that is being tracked or is used to select which data is tracked. Examples of primary inputs that would freeze the vehicle tracking data are: odometer/vehicle speed (primary input for distance traveled data), battery voltage and current (primary input for battery/grid data), EV vehicle state (CD, CI, CS is the primary input for the hybrid data). It is expected that over the life of the vehicle, faults may occur that reduce the fidelity of the data during the duration of the fault, e.g. misfire may reduce EOE data fidelity. The Engine Run Time and Hybrid vehicle tracking data shall continue to update in the presence of these faults unless a primary input is lost.
(2) Freeze conditions for all Active Technology tracking data (ITIDs 0x51 - 0x5B) for all ECUs that support this data. Requirements for incrementing active technology counters include the following: 
- Any self-calibration of the component is not a contributor to GHG reduction and should not increment the counter.
- Where feedback is available, the counter may be incremented based on the commanded action/position, not the actual action/position unless a fault has been detected.
- Freeze the counter if a fault is detected that prevents the system from achieving the desired GHG reduction. A component failure for any active technology tracking counter shall only disable that associated counter, not all the remaining vehicle tracking data or unrelated Active Technology counters. </t>
    </r>
  </si>
  <si>
    <r>
      <t>NOREDUCT_TIME-L shall accumulate engine run time data when</t>
    </r>
    <r>
      <rPr>
        <strike/>
        <sz val="8"/>
        <color theme="1"/>
        <rFont val="Arial"/>
        <family val="2"/>
      </rPr>
      <t xml:space="preserve"> </t>
    </r>
    <r>
      <rPr>
        <sz val="8"/>
        <color theme="1"/>
        <rFont val="Arial"/>
        <family val="2"/>
      </rPr>
      <t>the exhaust temperature is below the threshold to begin DEF dosing. Note: For dual SCR catalyst systems, time shall accumulate only when both catalysts are not dosed.</t>
    </r>
  </si>
  <si>
    <r>
      <t>2 bytes</t>
    </r>
    <r>
      <rPr>
        <strike/>
        <sz val="8"/>
        <color theme="1"/>
        <rFont val="Arial"/>
        <family val="2"/>
      </rPr>
      <t xml:space="preserve"> </t>
    </r>
    <r>
      <rPr>
        <sz val="8"/>
        <color theme="1"/>
        <rFont val="Arial"/>
        <family val="2"/>
      </rPr>
      <t xml:space="preserve">
1 kJ per bit
Min value: 0 kJ
Max value: 65535 kJ</t>
    </r>
  </si>
  <si>
    <r>
      <t>2 bytes</t>
    </r>
    <r>
      <rPr>
        <strike/>
        <sz val="8"/>
        <color theme="1"/>
        <rFont val="Arial"/>
        <family val="2"/>
      </rPr>
      <t xml:space="preserve"> </t>
    </r>
    <r>
      <rPr>
        <sz val="8"/>
        <color theme="1"/>
        <rFont val="Arial"/>
        <family val="2"/>
      </rPr>
      <t xml:space="preserve">
1 g per bit
Min value: 0 g
Max value: 65535 g</t>
    </r>
  </si>
  <si>
    <r>
      <t>2 bytes</t>
    </r>
    <r>
      <rPr>
        <strike/>
        <sz val="8"/>
        <color theme="1"/>
        <rFont val="Arial"/>
        <family val="2"/>
      </rPr>
      <t xml:space="preserve"> </t>
    </r>
    <r>
      <rPr>
        <sz val="8"/>
        <color theme="1"/>
        <rFont val="Arial"/>
        <family val="2"/>
      </rPr>
      <t xml:space="preserve">
1 sec per bit
Min value: 0 sec
Max value: 65535 sec</t>
    </r>
  </si>
  <si>
    <r>
      <t>2 bytes</t>
    </r>
    <r>
      <rPr>
        <strike/>
        <sz val="8"/>
        <color theme="1"/>
        <rFont val="Arial"/>
        <family val="2"/>
      </rPr>
      <t xml:space="preserve"> </t>
    </r>
    <r>
      <rPr>
        <sz val="8"/>
        <color theme="1"/>
        <rFont val="Arial"/>
        <family val="2"/>
      </rPr>
      <t xml:space="preserve">
1 day per bit
Min value: 0 days
Max value: 65535 days</t>
    </r>
  </si>
  <si>
    <r>
      <t>“</t>
    </r>
    <r>
      <rPr>
        <b/>
        <i/>
        <sz val="11"/>
        <color theme="1"/>
        <rFont val="Calibri"/>
        <family val="2"/>
      </rPr>
      <t>Diagnostic or emission critical</t>
    </r>
    <r>
      <rPr>
        <i/>
        <sz val="11"/>
        <color theme="1"/>
        <rFont val="Calibri"/>
        <family val="2"/>
      </rPr>
      <t>” electronic powertrain control unit refers to the engine and transmission control unit(s). For the 2005 and subsequent model years, it also includes any other on-board electronic powertrain control unit that:</t>
    </r>
  </si>
  <si>
    <r>
      <t xml:space="preserve">(1) </t>
    </r>
    <r>
      <rPr>
        <b/>
        <i/>
        <sz val="11"/>
        <color theme="1"/>
        <rFont val="Calibri"/>
        <family val="2"/>
      </rPr>
      <t>has primary control over any of the monitors</t>
    </r>
    <r>
      <rPr>
        <i/>
        <sz val="11"/>
        <color theme="1"/>
        <rFont val="Calibri"/>
        <family val="2"/>
      </rPr>
      <t xml:space="preserve"> required by sections (e)(1) through (e)(14), (e)(16), (f)(1) through (f)(14), and (f)(16), but does not include circuit or out-of-range fault monitors required by sections (e)(7.2.1)(B), (e)(7.2.2)(B), (e)(7.2.2)(D), (e)(7.2.3)(B), (e)(10.2.2)(A), (f)(5.2.1)(A)(ii), (f)(5.2.1)(B)(ii), (f)(5.2.2)(B), (f)(5.2.4)(B), and (f)(11.2.2)(A); or,</t>
    </r>
  </si>
  <si>
    <r>
      <t xml:space="preserve">(2) except for anti-lock brake system (ABS) control units or stability/traction control units, </t>
    </r>
    <r>
      <rPr>
        <b/>
        <i/>
        <sz val="11"/>
        <color theme="1"/>
        <rFont val="Calibri"/>
        <family val="2"/>
      </rPr>
      <t xml:space="preserve">has primary control over any rationality fault diagnostics or functional check for more than four input components or more than two output components </t>
    </r>
    <r>
      <rPr>
        <i/>
        <sz val="11"/>
        <color theme="1"/>
        <rFont val="Calibri"/>
        <family val="2"/>
      </rPr>
      <t>required to be monitored by sections (e)(15.0) and (f)(15); or</t>
    </r>
  </si>
  <si>
    <r>
      <t xml:space="preserve">(3) for 2019 and subsequent model year vehicles, except for anti-lock brake system (ABS) control units or stability/traction control units, </t>
    </r>
    <r>
      <rPr>
        <b/>
        <i/>
        <sz val="11"/>
        <color theme="1"/>
        <rFont val="Calibri"/>
        <family val="2"/>
      </rPr>
      <t>is field reprogrammable and has primary control over any rationality fault diagnostic or functional check for any input or output component</t>
    </r>
    <r>
      <rPr>
        <i/>
        <sz val="11"/>
        <color theme="1"/>
        <rFont val="Calibri"/>
        <family val="2"/>
      </rPr>
      <t xml:space="preserve"> required to be monitored by sections (e)(15) and (f)(15).</t>
    </r>
  </si>
  <si>
    <r>
      <t>“</t>
    </r>
    <r>
      <rPr>
        <b/>
        <i/>
        <sz val="11"/>
        <color theme="1"/>
        <rFont val="Calibri"/>
        <family val="2"/>
      </rPr>
      <t>Smart device</t>
    </r>
    <r>
      <rPr>
        <i/>
        <sz val="11"/>
        <color theme="1"/>
        <rFont val="Calibri"/>
        <family val="2"/>
      </rPr>
      <t>” refers to an electronic powertrain component or system that uses a microprocessor or microcontroller and does not meet the criteria to be classified as a “diagnostic or emission critical electronic powertrain control unit.” Devices that control transmissions or battery packs are excluded from this definition. Any component or system externally connected to the smart device shall not be considered part of the smart device unless:</t>
    </r>
  </si>
  <si>
    <r>
      <t>·</t>
    </r>
    <r>
      <rPr>
        <sz val="7"/>
        <color theme="1"/>
        <rFont val="Times New Roman"/>
        <family val="1"/>
      </rPr>
      <t xml:space="preserve">         </t>
    </r>
    <r>
      <rPr>
        <sz val="11"/>
        <color theme="1"/>
        <rFont val="Calibri"/>
        <family val="2"/>
      </rPr>
      <t>Wiring faults can be identified differently from sensor faults in most cases. This helps a service technician identify the root cause of the fault and speeds up the repair.</t>
    </r>
  </si>
  <si>
    <r>
      <t>·</t>
    </r>
    <r>
      <rPr>
        <sz val="7"/>
        <color theme="1"/>
        <rFont val="Times New Roman"/>
        <family val="1"/>
      </rPr>
      <t xml:space="preserve">         </t>
    </r>
    <r>
      <rPr>
        <sz val="11"/>
        <color theme="1"/>
        <rFont val="Calibri"/>
        <family val="2"/>
      </rPr>
      <t>Devices with multiple SENT sensors need only three wires (power, ground and signal) for all sensors on the device. This reduces weight and wiring complexity while increasing reliability.</t>
    </r>
  </si>
  <si>
    <t>(2) For vehicles subject to the leak standard in § 86.1813, OBD systems must record in computer memory the result of the most recent successfully completed diagnostic check for a 0.020 inch leak. Someone must be able to use the data to determine the miles driven since the last check occurred, the pass/fail result, and whether there has been a check since the computer memory was last cleared (e.g., from a scan tool command or battery disconnect). The system may be designed to keep data only from the previous 750 miles of driving. (Note: This 750 mile requirement is related to the use of the OBD evaporative leak monitor in the leak test and should not be confused with either the minimum or maximum distance values specified in Annex G of SAE J1979). The data must be reported in a standardized format consistent with other data required for the OBD system. The results must be scan-readable.</t>
  </si>
  <si>
    <r>
      <t>·</t>
    </r>
    <r>
      <rPr>
        <sz val="7"/>
        <color theme="1"/>
        <rFont val="Times New Roman"/>
        <family val="1"/>
      </rPr>
      <t xml:space="preserve">         </t>
    </r>
    <r>
      <rPr>
        <sz val="11"/>
        <color theme="1"/>
        <rFont val="Calibri"/>
        <family val="2"/>
      </rPr>
      <t>Clear the cumulative distance when any leak diagnostic &gt;= 0.020” fails (P0442, P0455, P0457, P0456, P04EE, P04EF). If a P0442, P0455 or P0457 fails then the P0456 would also fail.</t>
    </r>
  </si>
  <si>
    <r>
      <t>·</t>
    </r>
    <r>
      <rPr>
        <sz val="7"/>
        <color theme="1"/>
        <rFont val="Times New Roman"/>
        <family val="1"/>
      </rPr>
      <t xml:space="preserve">         </t>
    </r>
    <r>
      <rPr>
        <sz val="11"/>
        <color theme="1"/>
        <rFont val="Calibri"/>
        <family val="2"/>
      </rPr>
      <t>Clear the cumulative distance when 0.020” passes (P0456, P04EE, P04EF) – no need to wait for the ghost monitor to complete (if utilized).</t>
    </r>
  </si>
  <si>
    <r>
      <t>1.</t>
    </r>
    <r>
      <rPr>
        <sz val="7"/>
        <color theme="1"/>
        <rFont val="Times New Roman"/>
        <family val="1"/>
      </rPr>
      <t xml:space="preserve">       </t>
    </r>
    <r>
      <rPr>
        <sz val="11"/>
        <color theme="1"/>
        <rFont val="Calibri"/>
        <family val="2"/>
      </rPr>
      <t>The parameter value is called out in the regulatory data stream requirements</t>
    </r>
  </si>
  <si>
    <r>
      <t>2.</t>
    </r>
    <r>
      <rPr>
        <sz val="7"/>
        <color theme="1"/>
        <rFont val="Times New Roman"/>
        <family val="1"/>
      </rPr>
      <t xml:space="preserve">       </t>
    </r>
    <r>
      <rPr>
        <sz val="11"/>
        <color theme="1"/>
        <rFont val="Calibri"/>
        <family val="2"/>
      </rPr>
      <t>The parameter is used for emissions control/OBD monitoring</t>
    </r>
  </si>
  <si>
    <r>
      <t>3.</t>
    </r>
    <r>
      <rPr>
        <sz val="7"/>
        <color theme="1"/>
        <rFont val="Times New Roman"/>
        <family val="1"/>
      </rPr>
      <t xml:space="preserve">       </t>
    </r>
    <r>
      <rPr>
        <sz val="11"/>
        <color theme="1"/>
        <rFont val="Calibri"/>
        <family val="2"/>
      </rPr>
      <t>The parameter is not already provided in another J1979 PID</t>
    </r>
  </si>
  <si>
    <r>
      <t>1.</t>
    </r>
    <r>
      <rPr>
        <sz val="7"/>
        <color theme="1"/>
        <rFont val="Times New Roman"/>
        <family val="1"/>
      </rPr>
      <t xml:space="preserve">       </t>
    </r>
    <r>
      <rPr>
        <sz val="11"/>
        <color theme="1"/>
        <rFont val="Calibri"/>
        <family val="2"/>
      </rPr>
      <t>The parameter is referenced in the ARB regulations for data stream</t>
    </r>
  </si>
  <si>
    <r>
      <t>2.</t>
    </r>
    <r>
      <rPr>
        <sz val="7"/>
        <color theme="1"/>
        <rFont val="Times New Roman"/>
        <family val="1"/>
      </rPr>
      <t xml:space="preserve">       </t>
    </r>
    <r>
      <rPr>
        <sz val="11"/>
        <color theme="1"/>
        <rFont val="Calibri"/>
        <family val="2"/>
      </rPr>
      <t>The parameter is used to in a required EGR cooler efficiency diagnostic</t>
    </r>
  </si>
  <si>
    <r>
      <t>3.</t>
    </r>
    <r>
      <rPr>
        <sz val="7"/>
        <color theme="1"/>
        <rFont val="Times New Roman"/>
        <family val="1"/>
      </rPr>
      <t xml:space="preserve">       </t>
    </r>
    <r>
      <rPr>
        <sz val="11"/>
        <color theme="1"/>
        <rFont val="Calibri"/>
        <family val="2"/>
      </rPr>
      <t>The parameter is modelled from EGT information and not provided in another PID</t>
    </r>
  </si>
  <si>
    <r>
      <t>1.</t>
    </r>
    <r>
      <rPr>
        <sz val="7"/>
        <color theme="1"/>
        <rFont val="Times New Roman"/>
        <family val="1"/>
      </rPr>
      <t xml:space="preserve">       </t>
    </r>
    <r>
      <rPr>
        <sz val="11"/>
        <color theme="1"/>
        <rFont val="Calibri"/>
        <family val="2"/>
      </rPr>
      <t>The parameter is reference in the ARB regulations for data stream</t>
    </r>
  </si>
  <si>
    <r>
      <t>2.</t>
    </r>
    <r>
      <rPr>
        <sz val="7"/>
        <color theme="1"/>
        <rFont val="Times New Roman"/>
        <family val="1"/>
      </rPr>
      <t xml:space="preserve">       </t>
    </r>
    <r>
      <rPr>
        <sz val="11"/>
        <color theme="1"/>
        <rFont val="Calibri"/>
        <family val="2"/>
      </rPr>
      <t>The parameter is used for the DPF regeneration function</t>
    </r>
  </si>
  <si>
    <r>
      <t>3.</t>
    </r>
    <r>
      <rPr>
        <sz val="7"/>
        <color theme="1"/>
        <rFont val="Times New Roman"/>
        <family val="1"/>
      </rPr>
      <t xml:space="preserve">       </t>
    </r>
    <r>
      <rPr>
        <sz val="11"/>
        <color theme="1"/>
        <rFont val="Calibri"/>
        <family val="2"/>
      </rPr>
      <t>The parameter is already reported in PID $78 as EGT13</t>
    </r>
  </si>
  <si>
    <r>
      <t>Example:</t>
    </r>
    <r>
      <rPr>
        <sz val="10"/>
        <color theme="1"/>
        <rFont val="Arial"/>
        <family val="2"/>
      </rPr>
      <t xml:space="preserve">  A Secondary OBD module that controls Battery Charging supports only Mode $01 and Mode $09 data is reprogrammed.  I/M Readiness is not required to be reset in any other control module.</t>
    </r>
  </si>
  <si>
    <r>
      <t>Example:</t>
    </r>
    <r>
      <rPr>
        <sz val="10"/>
        <color theme="1"/>
        <rFont val="Arial"/>
        <family val="2"/>
      </rPr>
      <t xml:space="preserve">  A TCM module with Permanent DTC support is reprogrammed, however the Permanent DTCs will be retained and will report via Mode $0A after the reprogramming event.  I/M Readiness is not required to be reset in any other control module.</t>
    </r>
  </si>
  <si>
    <r>
      <t>Example:</t>
    </r>
    <r>
      <rPr>
        <sz val="10"/>
        <color theme="1"/>
        <rFont val="Arial"/>
        <family val="2"/>
      </rPr>
      <t xml:space="preserve">  A TCM module with Permanent DTC support is reprogrammed and Permanent DTCs will be erased as part of the reprogramming event.   I/M Readiness must be reset in any other control module that supports Readiness bits other than CCM.</t>
    </r>
  </si>
  <si>
    <r>
      <t>Example:</t>
    </r>
    <r>
      <rPr>
        <sz val="10"/>
        <color theme="1"/>
        <rFont val="Arial"/>
        <family val="2"/>
      </rPr>
      <t xml:space="preserve">  Vehicle “A” contains three OBD modules, an ECM, a TCM, and a RDCM.</t>
    </r>
  </si>
  <si>
    <r>
      <t>Example #1:</t>
    </r>
    <r>
      <rPr>
        <sz val="10"/>
        <color theme="1"/>
        <rFont val="Arial"/>
        <family val="2"/>
      </rPr>
      <t xml:space="preserve">  An ECM supports reprogramming of VIN or ESN and the vehicle is equipped with an RDCM which supports other readiness bits than CCM. In this case, the ECM must clear all fault code information when VIN or ESN is being reprogrammed and also send signal to the RDCM to clear its fault code information.</t>
    </r>
  </si>
  <si>
    <r>
      <t xml:space="preserve">Example #2: </t>
    </r>
    <r>
      <rPr>
        <sz val="10"/>
        <color theme="1"/>
        <rFont val="Arial"/>
        <family val="2"/>
      </rPr>
      <t>A Secondary OBD module stores the VIN, and the VIN is reprogrammed.  Any module with Readiness bits other than CCM must clear all fault code information including readiness  in conjunction with the VIN reprogramming.</t>
    </r>
  </si>
  <si>
    <r>
      <t>Example:</t>
    </r>
    <r>
      <rPr>
        <sz val="10"/>
        <color theme="1"/>
        <rFont val="Arial"/>
        <family val="2"/>
      </rPr>
      <t xml:space="preserve">  A TCM module supports only CCM. The fault information in the ECM is being cleared then the fault information in the TCM does not need to be cleared.</t>
    </r>
  </si>
  <si>
    <r>
      <t>Example:</t>
    </r>
    <r>
      <rPr>
        <sz val="10"/>
        <color theme="1"/>
        <rFont val="Arial"/>
        <family val="2"/>
      </rPr>
      <t xml:space="preserve">  An ECM supports I/M readiness bits other than CCM, and the vehicle is equipped with an RDCM which supports other readiness bits than CCM.  In this case, the ECM must clear all fault code information when the scan tools commands a code clear to the RDCM.  Also the RDCM must clear codes when the scan tool commands the ECM to clear codes.</t>
    </r>
  </si>
  <si>
    <t>3.       A main OBD module coordinates the clearing of other modules based on inputs from each affected module.</t>
  </si>
  <si>
    <r>
      <t>Example method 1:</t>
    </r>
    <r>
      <rPr>
        <sz val="10"/>
        <color theme="1"/>
        <rFont val="Arial"/>
        <family val="2"/>
      </rPr>
      <t xml:space="preserve">  Vehicle “A” contains three OBD modules, an ECM, a TCM, and a RDCM.</t>
    </r>
  </si>
  <si>
    <r>
      <t>Example method 2:</t>
    </r>
    <r>
      <rPr>
        <sz val="10"/>
        <color theme="1"/>
        <rFont val="Arial"/>
        <family val="2"/>
      </rPr>
      <t xml:space="preserve">  Vehicle “A” contains three OBD modules, an ECM, a TCM, and a RDCM.</t>
    </r>
  </si>
  <si>
    <r>
      <t>Example method 3:</t>
    </r>
    <r>
      <rPr>
        <sz val="10"/>
        <color theme="1"/>
        <rFont val="Arial"/>
        <family val="2"/>
      </rPr>
      <t xml:space="preserve">  Vehicle “A” contains three OBD modules, an ECM, a TCM, and a RDCM.</t>
    </r>
  </si>
  <si>
    <t>In this scenario, the ECM needs to get a signal from TCM or RDCM if there is a request to clear fault information in either module.   The ECM is the main ECU, it clears fault information, and transmits a signal to the RDCM to clear its fault information.</t>
  </si>
  <si>
    <r>
      <t>Service$22</t>
    </r>
    <r>
      <rPr>
        <sz val="11"/>
        <color theme="1"/>
        <rFont val="Calibri"/>
        <family val="2"/>
      </rPr>
      <t xml:space="preserve"> ReadDataByIdentifier DID 0x</t>
    </r>
    <r>
      <rPr>
        <b/>
        <sz val="11"/>
        <color theme="1"/>
        <rFont val="Calibri"/>
        <family val="2"/>
      </rPr>
      <t>F501</t>
    </r>
    <r>
      <rPr>
        <sz val="11"/>
        <color theme="1"/>
        <rFont val="Calibri"/>
        <family val="2"/>
      </rPr>
      <t xml:space="preserve"> “I/M Readiness Data” is used to request support and status of monitors since DTCs cleared. DID 0xF501 reports a supported info and a completion status </t>
    </r>
  </si>
  <si>
    <r>
      <t>Service$19 56</t>
    </r>
    <r>
      <rPr>
        <sz val="11"/>
        <color theme="1"/>
        <rFont val="Calibri"/>
        <family val="2"/>
      </rPr>
      <t xml:space="preserve"> </t>
    </r>
    <r>
      <rPr>
        <sz val="10"/>
        <color theme="1"/>
        <rFont val="Calibri"/>
        <family val="2"/>
      </rPr>
      <t>ReportDTCInformationByDTCReadinessGroupIdentifier</t>
    </r>
    <r>
      <rPr>
        <sz val="11"/>
        <color theme="1"/>
        <rFont val="Calibri"/>
        <family val="2"/>
      </rPr>
      <t xml:space="preserve"> is used to request a list of DTCs for each Readiness Group Identifier (RGID), including StatusOfDTC. </t>
    </r>
  </si>
  <si>
    <r>
      <t>(1)</t>
    </r>
    <r>
      <rPr>
        <sz val="7"/>
        <color theme="1"/>
        <rFont val="Times New Roman"/>
        <family val="1"/>
      </rPr>
      <t xml:space="preserve">    </t>
    </r>
    <r>
      <rPr>
        <sz val="11"/>
        <color theme="1"/>
        <rFont val="Calibri"/>
        <family val="2"/>
      </rPr>
      <t xml:space="preserve">RGID 0x00 (“No Readiness Group”) can be used for those monitors which do not fall under requirements for readiness, e.g. circuit checks, fuel system monitors required by regulation </t>
    </r>
  </si>
  <si>
    <r>
      <t>(2)</t>
    </r>
    <r>
      <rPr>
        <sz val="7"/>
        <color theme="1"/>
        <rFont val="Times New Roman"/>
        <family val="1"/>
      </rPr>
      <t xml:space="preserve">    </t>
    </r>
    <r>
      <rPr>
        <sz val="11"/>
        <color theme="1"/>
        <rFont val="Calibri"/>
        <family val="2"/>
      </rPr>
      <t xml:space="preserve">If the ECU does not have any OBD-DTCs connected to RGID 0x00 (“No Readiness Group”) a Service$19 56 request for RGID 0x00 (“No Readiness Group”) shall be responded with </t>
    </r>
  </si>
  <si>
    <t>Click on document below to open or view slides pasted underneath</t>
  </si>
  <si>
    <t>CARB ACC-II &amp; EPA TIER4</t>
  </si>
  <si>
    <t>Light Duty ZEV, CARB ACC-II and EPA Tier 4 (GTR 22)</t>
  </si>
  <si>
    <t>Light Duty ZEV, CARB ACC2 and EPA Tier 4 (w/ GTR 22)</t>
  </si>
  <si>
    <t>Light Duty ZEV, EPA Tier 4 (GTR 22)</t>
  </si>
  <si>
    <t>3A</t>
  </si>
  <si>
    <t>EPA TIER4</t>
  </si>
  <si>
    <t>EPA Tier 4 (w/ GTR 22)</t>
  </si>
  <si>
    <t>DMFM, DMF1, DMF2</t>
  </si>
  <si>
    <t>Drive Motor Control Module Front</t>
  </si>
  <si>
    <t>Drive Motor Control Module Rear</t>
  </si>
  <si>
    <t>DMRM, DMR1, DMR2</t>
  </si>
  <si>
    <t>DrvMtrCtrlFnt</t>
  </si>
  <si>
    <t>DrvMtrCtrlRr</t>
  </si>
  <si>
    <t>Total battery energy supplied to an off-board usage during propulsion system active operation and Zero Speed.</t>
  </si>
  <si>
    <t>Total battery energy supplied to an off-board usage during propulsion system active operation and Zero Speed. (Recent)</t>
  </si>
  <si>
    <t>Total battery energy supplied to an off-board usage during propulsion system active operation and Zero Speed. (Lifetime)</t>
  </si>
  <si>
    <t>RESS_V2X_EN_PSAV0-R: XXXXXXXXXX kWh</t>
  </si>
  <si>
    <t>RESS_V2X_EN_PSAV0-L: XXXXXXXXXX kWh</t>
  </si>
  <si>
    <t>RESS_V2X_EN_PSAMOVING-R: XXXXXXXXXX kWh</t>
  </si>
  <si>
    <t>RESS_V2X_EN_PSAVMOVING-L: XXXXXXXXXX kWh</t>
  </si>
  <si>
    <t>0xF4DB</t>
  </si>
  <si>
    <t>Energy Storage Total Odometer</t>
  </si>
  <si>
    <t>0xDB</t>
  </si>
  <si>
    <t>0xF8AF</t>
  </si>
  <si>
    <t>Total energy supplied to a non-propulsion usage during propulsion system active operation and vehicle is moving.(Lifetime)</t>
  </si>
  <si>
    <t>Total energy supplied to a non-propulsion usage during propulsion system active operation and vehicle is stationary.</t>
  </si>
  <si>
    <t>0xF8B1</t>
  </si>
  <si>
    <t>0xF8B2</t>
  </si>
  <si>
    <t>Total energy supplied to a non-propulsion usage  (Lifetime)</t>
  </si>
  <si>
    <t>Total energy supplied to a non-propulsion usage when vehicle is stationary. (Lifetime)</t>
  </si>
  <si>
    <t>Total energy supplied to a non-propulsion usage when vehicle is stationary. (Recent)</t>
  </si>
  <si>
    <t>RESS_EN_ACCUM-L: XXXXXXXXXX kWh</t>
  </si>
  <si>
    <t>Energy Storage total Accumulated Energy Throughput (Lifetime)</t>
  </si>
  <si>
    <t>Annex 2 (5)</t>
  </si>
  <si>
    <t>Annex 2 (6)</t>
  </si>
  <si>
    <t>Annex 2 (4)</t>
  </si>
  <si>
    <t>Annex 2 (7)</t>
  </si>
  <si>
    <t>Annex 2 (9)</t>
  </si>
  <si>
    <t>Annex 2 (11)</t>
  </si>
  <si>
    <t>Annex 2 (12)</t>
  </si>
  <si>
    <t>RESS_V2X_TOT_EN-R: 
XXXXXXXXXX kWh</t>
  </si>
  <si>
    <t>RESS_V2X_TOT_EN-L: 
XXXXXXXXXX kWh</t>
  </si>
  <si>
    <t>Total energy supplied to a non-propulsion usage  (Recent)</t>
  </si>
  <si>
    <t>0xF8B4</t>
  </si>
  <si>
    <t>Total battery energy used for Virtual Mileage</t>
  </si>
  <si>
    <t>Total battery energy used for Virtual Mileage. (Lifetime)</t>
  </si>
  <si>
    <t>Total battery energy used for Virtual Mileage. (Recent)</t>
  </si>
  <si>
    <t>Total battery energy supplied to an off-board usage. (Recent)</t>
  </si>
  <si>
    <t>Energy Storage total Accumulated Energy Throughput (Recent)</t>
  </si>
  <si>
    <t>RESS_EN_ACCUM-R: XXXXXXXXXX kWh</t>
  </si>
  <si>
    <t>Energy Storage total Accumulated Energy Throughput</t>
  </si>
  <si>
    <t>Total battery energy supplied to an off-board usage</t>
  </si>
  <si>
    <t>RESS_V2X_EN_TOT-R: XXXXXXXXXX kWh</t>
  </si>
  <si>
    <t>RESS_V2X_EN_TOT-L: XXXXXXXXXX kWh</t>
  </si>
  <si>
    <t>This parameter provides the recent total of all recent energy provided to the V2X calculation.  This calculation is provided because some consumers may prefer a unit of energy as opposed to distance which is provided in 0xF8A3.   Regional requirements may apply a utility factor to this number (to normalize for degradation of V2X loads vs Propulsion loads) before it is used for warranty purposes or passed to the Virtual Mileage calculation.  Regional requirements may also specify which calculations are permitted to contribute to this value  (such as what types of non-propulsion loads are considered applicable as a V2X load and therefore permitted to be used in the virtual mileage calculation).
See Note A for reset conditions, see Note C for freeze conditions.</t>
  </si>
  <si>
    <t xml:space="preserve">Total energy supplied to a non-propulsion usage </t>
  </si>
  <si>
    <t>Annex 2 (10)</t>
  </si>
  <si>
    <t>Annex 2(1,2)</t>
  </si>
  <si>
    <t>Annex 2(1)</t>
  </si>
  <si>
    <t>Annex 2(2)</t>
  </si>
  <si>
    <t>Annex 2(3)</t>
  </si>
  <si>
    <t>Annex 2 (8)</t>
  </si>
  <si>
    <t> 13.1 Calibration Identification (CALID)</t>
  </si>
  <si>
    <t>After reprogramming, CALID selection availability timing may depend on ECU internal operations.</t>
  </si>
  <si>
    <t>The selected CALID(s) shall be stored in NVM (Non Volatile Memory) for immediate access by the external test equipment. Once the selection is completed for the first time after a reprogramming event of the ECU(s) or a battery disconnect, the results shall be made available to the external test equipment.</t>
  </si>
  <si>
    <t>If the CALID(s) are requested before they have been selected, a negative response message with response code $78 – RequestCorrectlyReceivedResponsePending shall be sent by the ECU(s) until the positive response message is available.</t>
  </si>
  <si>
    <r>
      <rPr>
        <sz val="8"/>
        <rFont val="Calibri"/>
        <family val="2"/>
      </rPr>
      <t>μ</t>
    </r>
    <r>
      <rPr>
        <sz val="8"/>
        <rFont val="Arial"/>
        <family val="2"/>
      </rPr>
      <t>s</t>
    </r>
  </si>
  <si>
    <t>μs</t>
  </si>
  <si>
    <t>M-MDV-E, so equipped, 2024MY+ (g)(4.2.2)(B)(v)</t>
  </si>
  <si>
    <t>EPA HD OBD</t>
  </si>
  <si>
    <t xml:space="preserve">3B  </t>
  </si>
  <si>
    <t>EPA HD</t>
  </si>
  <si>
    <t>0xF8B5</t>
  </si>
  <si>
    <t>Gaseous Fuel Consumption</t>
  </si>
  <si>
    <t>Total Gaseous Fuel Consumed (Recent)</t>
  </si>
  <si>
    <t>Total Gaseous Fuel Consumed (Lifetime)</t>
  </si>
  <si>
    <t>Total Fuel Consumed (Recent) shall accumulate the calculated amount of fuel injected into the engine in kilograms over the sample period (typically one second). 
The data shall be updated at a minimum rate of once per second.
See Note A for reset conditions, see Note C for freeze conditions.</t>
  </si>
  <si>
    <t>Total Fuel Consumed (Lifetime) shall accumulate the calculated amount of fuel injected into the engine in kilograms over the sample period (typically one second). 
The data shall be updated at a minimum rate of once per second.
See Note B for reset conditions, see Note C for freeze conditions.</t>
  </si>
  <si>
    <t>For gaseous fuels other than hydrogen</t>
  </si>
  <si>
    <t>China Special Scenario Data Parameters</t>
  </si>
  <si>
    <t>Total Engine Run Time Metrics (Lifetime)</t>
  </si>
  <si>
    <t>Total Engine Run Time with temperature  &lt; Range 1 (Lifetime)</t>
  </si>
  <si>
    <t>ERT_LT_L xxxxxxxxxx sec</t>
  </si>
  <si>
    <t>ERT_HT_L xxxxxxxxxx sec</t>
  </si>
  <si>
    <t>Total Engine Run Time with vehicle speed &lt; Range 1 (Lifetime)</t>
  </si>
  <si>
    <t>ERT_LS_L xxxxxxxxxx sec</t>
  </si>
  <si>
    <t>ERT_HS_L xxxxxxxxxx sec</t>
  </si>
  <si>
    <t>Total Engine Run Time with altitude (barometer) &lt; Range 1 (Lifetime)</t>
  </si>
  <si>
    <t>ERT_HA_L xxxxxxxxxx sec</t>
  </si>
  <si>
    <t>Total Idle Engine Run Time with temperature &lt; Range 1 (Lifetime)</t>
  </si>
  <si>
    <t>IPSAT_LT_L xxxxxxxxxx sec</t>
  </si>
  <si>
    <t>IPSAT_HT_L xxxxxxxxxx sec</t>
  </si>
  <si>
    <t>Total Idle Engine Run Time with altitude (barometer) &lt; Range 1 (Lifetime)</t>
  </si>
  <si>
    <t>IPSAT_HA_L xxxxxxxxxx sec</t>
  </si>
  <si>
    <t>Total Distance Metrics (Lifetime)</t>
  </si>
  <si>
    <t>20 bytes</t>
  </si>
  <si>
    <t>Total Distance Traveled  with temperature  &lt; Range 1 (Lifetime)</t>
  </si>
  <si>
    <t>DT_LT_L xxxxxxxxx.x km</t>
  </si>
  <si>
    <t>DT_HT_L xxxxxxxxx.x km</t>
  </si>
  <si>
    <t>Total Distance Traveled  with vehicle speed  &lt; Range 1 (Lifetime)</t>
  </si>
  <si>
    <t>DT_LS_L xxxxxxxxx.x km</t>
  </si>
  <si>
    <t>DT_HS_L xxxxxxxxx.x km</t>
  </si>
  <si>
    <t>Total Distance Traveled   with altitude (barometer) &lt; Range 1 (Lifetime)</t>
  </si>
  <si>
    <t>DT_HA_L xxxxxxxxx.x km</t>
  </si>
  <si>
    <t>Total Fuel Consumed Metrics (Lifetime)</t>
  </si>
  <si>
    <t>20 Bytes</t>
  </si>
  <si>
    <t>Total Fuel Consumed with temperature &lt; Range 1 (Lifetime)</t>
  </si>
  <si>
    <t>FC_LT_L xxxxxxxx.xx l</t>
  </si>
  <si>
    <t>FC_HT_L xxxxxxxx.xx l</t>
  </si>
  <si>
    <t>Total Fuel Consumed  with vehicle speed  &lt; Range 1 (Lifetime)</t>
  </si>
  <si>
    <t>FC_LS_L xxxxxxxx.xx l</t>
  </si>
  <si>
    <t>FC_HS_L xxxxxxxx.xx l</t>
  </si>
  <si>
    <t>Total Fuel Consumed  with altitude (barometer) &lt; Range 1  (Lifetime)</t>
  </si>
  <si>
    <t>FC_HA_L xxxxxxxx.xx l</t>
  </si>
  <si>
    <t>Total fuel consumed in charge depleting operation with temperature &lt; Range 1  (Lifetime)</t>
  </si>
  <si>
    <t>CDFC_LT_L xxxxxxxx.xx l</t>
  </si>
  <si>
    <t>CDFC_HT_L xxxxxxxx.xx l</t>
  </si>
  <si>
    <t>Total fuel consumed in charge depleting operation with vehicle speed  &lt; Range 1 (Lifetime)</t>
  </si>
  <si>
    <t>CDFC_LS_L xxxxxxxx.xx l</t>
  </si>
  <si>
    <t>CDFC_HS_L xxxxxxxx.xx l</t>
  </si>
  <si>
    <t>Total fuel consumed in charge depleting operation with altitude (barometer) &lt; Range 1  (Lifetime)</t>
  </si>
  <si>
    <t>CDFC_HA_L xxxxxxxx.xx l</t>
  </si>
  <si>
    <t xml:space="preserve">Total Propulsion System Active Time with temperature &lt; Range 1  (Lifetime) </t>
  </si>
  <si>
    <t>PSAT_LT_L xxxxxxxxxx sec</t>
  </si>
  <si>
    <t>PSAT_HT_L xxxxxxxxxx sec</t>
  </si>
  <si>
    <t>Total Propulsion System Active Time with vehicle speed &lt; Range 1 (Lifetime)</t>
  </si>
  <si>
    <t>PSAT_LS_L xxxxxxxxxx sec</t>
  </si>
  <si>
    <t>PSAT_HS_L xxxxxxxxxx sec</t>
  </si>
  <si>
    <t>Total Propulsion System Active Time with altitude (barometer) &lt; Range 1  (Lifetime)</t>
  </si>
  <si>
    <t>PSAT_HA-L xxxxxxxxxx sec</t>
  </si>
  <si>
    <t>Total Idle Propulsion System Active Time with temperature &lt; Range 1 (Lifetime)</t>
  </si>
  <si>
    <t>Total Idle Propulsion System Active Time with altitude (barometer) &lt; Range 1 (Lifetime)</t>
  </si>
  <si>
    <t>Total distance traveled in charge depleting operation with engine off with temperature &lt; Range 1 (Lifetime)</t>
  </si>
  <si>
    <t>CDEODT_LT_L xxxxxxxxx.x km</t>
  </si>
  <si>
    <t>CDEODT_HT_L xxxxxxxxx.x km</t>
  </si>
  <si>
    <t>Total distance traveled in charge depleting operation with engine off  with vehicle speed &lt; Range 1 (Lifetime)</t>
  </si>
  <si>
    <t>CDEODT_LS_L xxxxxxxxx.x km</t>
  </si>
  <si>
    <t>CDEODT_HS_L xxxxxxxxx.x km</t>
  </si>
  <si>
    <t>Total distance traveled in charge depleting operation with engine off  with altitude (barometer)  &lt; Range 1 (Lifetime)</t>
  </si>
  <si>
    <t>CDEODT_HA_L xxxxxxxxx.x km</t>
  </si>
  <si>
    <t>Total distance traveled in charge depleting operation with engine running with temperature &lt; Range 1 (Lifetime)</t>
  </si>
  <si>
    <t>CDERDT_LT_L xxxxxxxxx.x km</t>
  </si>
  <si>
    <t>CDERDT_HT_L xxxxxxxxx.x km</t>
  </si>
  <si>
    <t>Total distance traveled in charge depleting operation with engine running with vehicle speed &lt; Range 1 (Lifetime)</t>
  </si>
  <si>
    <t>CDERDT_LS_L xxxxxxxxx.x km</t>
  </si>
  <si>
    <t>CDERDT_HS_L xxxxxxxxx.x km</t>
  </si>
  <si>
    <t>Total distance traveled in charge depleting operation with engine running with altitude (barometer) &lt; Range 1  (Lifetime)</t>
  </si>
  <si>
    <t>CDERDT_HA_L xxxxxxxxx.x km</t>
  </si>
  <si>
    <t>40 Bytes</t>
  </si>
  <si>
    <t>Total grid energy consumed in charge depleting operation with engine off with temperature &lt; Range 1  (Lifetime)</t>
  </si>
  <si>
    <t>CDEOGE_LT_L  xxxxxxxxx.x kWh</t>
  </si>
  <si>
    <t>CDEOGE_HT_L xxxxxxxxx.x kWh</t>
  </si>
  <si>
    <t>Total grid energy consumed in charge depleting operation with engine off with vehicle speed  &lt; Range 1 (Lifetime)</t>
  </si>
  <si>
    <t>CDEOGE_LS_L xxxxxxxxx.x kWh</t>
  </si>
  <si>
    <t>CDEOGE_HS_L xxxxxxxxx.x kWh</t>
  </si>
  <si>
    <t>Total grid energy consumed in charge depleting operation with engine off with altitude (barometer)   &lt; Range 1 (Lifetime)</t>
  </si>
  <si>
    <t>CDEOGE_HA_L  xxxxxxxxx.x kWh</t>
  </si>
  <si>
    <t>Total grid energy consumed in charge depleting operation with engine running  with temperature &lt; Range 1  (Lifetime)</t>
  </si>
  <si>
    <t>CDERGE_LT_L xxxxxxxxx.x kWh</t>
  </si>
  <si>
    <t>CDERGE_HT_L xxxxxxxxx.x kWh</t>
  </si>
  <si>
    <t>Total grid energy consumed in charge depleting operation with engine running  with vehicle speed &lt; Range 1 (Lifetime)</t>
  </si>
  <si>
    <t>CDERGE_LS_L xxxxxxxxx.x kWh</t>
  </si>
  <si>
    <t>CDERGE_HS_L xxxxxxxxx.x kWh</t>
  </si>
  <si>
    <t>Total grid energy consumed in charge depleting operation with engine running  with altitude (barometer) &lt; Range 1   (Lifetime)</t>
  </si>
  <si>
    <t>CDERGE_HA_L  xxxxxxxxx.x kWh</t>
  </si>
  <si>
    <t>Total net energy consumed in propulsion system active operation with temperature  &lt; Range 1 (Lifetime)</t>
  </si>
  <si>
    <t>NEC_PSA_LT-L :XXXXXXXXXX kWh</t>
  </si>
  <si>
    <t>NEC_PSA_HT-L :XXXXXXXXXX kWh</t>
  </si>
  <si>
    <t>Total net energy consumed in propulsion system active operation with vehicle speed  &lt; Range 1 (Lifetime)</t>
  </si>
  <si>
    <t>NEC_PSA_LS-L :XXXXXXXXXX kWh</t>
  </si>
  <si>
    <t>NEC_PSA_HS-L :XXXXXXXXXX kWh</t>
  </si>
  <si>
    <t>Total net energy consumed in propulsion system active operation with altitude  (barometer) &lt; Range 1 (Lifetime)</t>
  </si>
  <si>
    <t>NEC_PSA_HA_L :XXXXXXXXXX kWh</t>
  </si>
  <si>
    <t>Total energy into battery during propulsion system active with temperature &lt; Range 1 (Lifetime)</t>
  </si>
  <si>
    <t>EB_PSA_LT_L: XXXXXXXXXX kWh</t>
  </si>
  <si>
    <t>EB_PSA_HT_L: XXXXXXXXXX kWh</t>
  </si>
  <si>
    <t>Total energy into battery during propulsion system active with vehicle speed  &lt; Range 1 (Lifetime)</t>
  </si>
  <si>
    <t>EB_PSA_LS_L: XXXXXXXXXX kWh</t>
  </si>
  <si>
    <t>EB_PSA_HS_L: XXXXXXXXXX kWh</t>
  </si>
  <si>
    <t>Total energy into battery during propulsion system active with altitude (barometer) &lt; Range 1  (Lifetime)</t>
  </si>
  <si>
    <t>EB_PSA_HA_L : XXXXXXXXXX kWh</t>
  </si>
  <si>
    <t>Total Fuel Cell Active Time with temperature &lt; Range 1 (Lifetime)</t>
  </si>
  <si>
    <t>FCAT_LT_L xxxxxxxxxx sec</t>
  </si>
  <si>
    <t>FCAT_HT_L xxxxxxxxxx sec</t>
  </si>
  <si>
    <t>Total Fuel Cell Active Time with vehicle speed &lt; Range 1 (Lifetime)</t>
  </si>
  <si>
    <t>FCAT_LS_L xxxxxxxxxx sec</t>
  </si>
  <si>
    <t>FCAT_HS_L xxxxxxxxxx sec</t>
  </si>
  <si>
    <t>Total Fuel System Energy Generated with temperature  &lt; Range 1  (Lifetime)</t>
  </si>
  <si>
    <t>FSEG_LT_L: xxxxxxxxxx kWh</t>
  </si>
  <si>
    <t>FSEG_HT_L: xxxxxxxxxx kWh</t>
  </si>
  <si>
    <t>Total Fuel System Energy Generated with vehicle speed &lt; Range 1  (Lifetime)</t>
  </si>
  <si>
    <t>FSEG_LS_L: xxxxxxxxxx kWh</t>
  </si>
  <si>
    <t>FSEG_HS_L: xxxxxxxxxx kWh</t>
  </si>
  <si>
    <t>Total Fuel Cell Fuel Consumed with temperature  &lt; Range 1   (Lifetime)</t>
  </si>
  <si>
    <t>FCFC_LT_L xxxxxxxx.xx kg</t>
  </si>
  <si>
    <t>FCFC_HT_L xxxxxxxx.xx kg</t>
  </si>
  <si>
    <t>Total Fuel Cell Fuel Consumed with vehicle speed  &lt; Range 1 (Lifetime)</t>
  </si>
  <si>
    <t>FCFC_LS_L xxxxxxxx.xx kg</t>
  </si>
  <si>
    <t>Total Fuel Cell Fuel Consumed with vehicle speed  &gt; Range 1 (Lifetime)</t>
  </si>
  <si>
    <t>FCFC_HS_L xxxxxxxx.xx kg</t>
  </si>
  <si>
    <t>Vehicle Operation Metric Tracking Tables</t>
  </si>
  <si>
    <t>Vehicle Operation Metric Tracking  - Temperature Range Axis</t>
  </si>
  <si>
    <t>VOT_TEMP_RNGAXIS:  XXX</t>
  </si>
  <si>
    <t>Vehicle Operation Metric  Tracking - Vehicle Speed Range Axis</t>
  </si>
  <si>
    <t>VOT_VS_RNGAXIS: XXX</t>
  </si>
  <si>
    <t>Vehicle Operation Metric Tracking - Altitude Range Axis</t>
  </si>
  <si>
    <t>VOT_BARO_RNGAXIS: XXX</t>
  </si>
  <si>
    <t>SAE Reserved for Future Range Axis</t>
  </si>
  <si>
    <t>5 Bytes</t>
  </si>
  <si>
    <t>0xF8B6</t>
  </si>
  <si>
    <t>0xF8B7</t>
  </si>
  <si>
    <t>0xF8B8</t>
  </si>
  <si>
    <t>0xF8B9</t>
  </si>
  <si>
    <t>0xF8BA</t>
  </si>
  <si>
    <t>0xF8B0</t>
  </si>
  <si>
    <t>0xF8BB</t>
  </si>
  <si>
    <t>0xF8BC</t>
  </si>
  <si>
    <t>0xF8BD</t>
  </si>
  <si>
    <t>0xF8BE</t>
  </si>
  <si>
    <t>0xxB2</t>
  </si>
  <si>
    <t>0xF8B3</t>
  </si>
  <si>
    <t>China OBECM</t>
  </si>
  <si>
    <t>Byte A                                                   1  byte
0 : Table Not Supported
1 : Range =
 [-1, 30]  C
2-255: Reserved</t>
  </si>
  <si>
    <t>Byte B                                                   1  byte
0 : Table Not Supported
1 : Range =
 [40, 80]  km/h
2-255: Reserved</t>
  </si>
  <si>
    <t>Byte C                                                  1  byte
0 : Table Not Supported
1 : Range =
 [81, 200]  kPa
2-255: Reserved</t>
  </si>
  <si>
    <t>Tables are used to provide flexibility for future regulations which may require different parameters/ ranges.   The term "Range" is used  in this context to describe the separation between each element of the tracking array.   New scaling requires the entry of a new array pattern.  Each Range axis has room for 255 different range axis selections.  Care should be taken during implementation to verify the operators between each element.  (i.e.,  &lt; or &lt;=,  etc.).
New Ranges should be provided in the Scaling/bit column in the format.   The quantity of each element in the array is fixed, so new entries require the same number of elements.
RangeArray = [Range 1, Range 2, Range 3, Range 4, Range 4, Range 5, Range 6,  ... , Range n]                           Note: Only certain trackers in F8xx range can use these tables, first use is for China OBECM.</t>
  </si>
  <si>
    <t>For use in generating Arrays for 0xF8B5-BD. Each value in the array is a boundary condition between the elements in the array referred to as Range 1, Range 2, etc.</t>
  </si>
  <si>
    <t>PDCM, PDC1, PDC2</t>
  </si>
  <si>
    <t>Power Distribution Control Module</t>
  </si>
  <si>
    <t>PowerDistCtrl</t>
  </si>
  <si>
    <t>Zonal Control Module</t>
  </si>
  <si>
    <t>Zonal Control Module Front</t>
  </si>
  <si>
    <t>Zonal Control Module Rear</t>
  </si>
  <si>
    <t>ZCM, ZCM1, ZCM2</t>
  </si>
  <si>
    <t>ZonalCtrl</t>
  </si>
  <si>
    <t>ZonalCtrlFnt</t>
  </si>
  <si>
    <t>ZonalCtrlRr</t>
  </si>
  <si>
    <t>ZFM, ZF1, ZF2</t>
  </si>
  <si>
    <t>ZRM, ZR1, ZR2</t>
  </si>
  <si>
    <t>0xDC</t>
  </si>
  <si>
    <t>0xF4DC</t>
  </si>
  <si>
    <t>Engine Run Time for AECD #21 - #25</t>
  </si>
  <si>
    <t>Support of Run Time for AECD #21 - #25</t>
  </si>
  <si>
    <t>Total run time with EI-AECD #21 active supported</t>
  </si>
  <si>
    <t>Total run time with EI-AECD #22 active supported</t>
  </si>
  <si>
    <t>Total run time with EI-AECD #23 active supported</t>
  </si>
  <si>
    <t>Total run time with EI-AECD #24 active supported</t>
  </si>
  <si>
    <t>Total run time with EI-AECD #25 active supported</t>
  </si>
  <si>
    <t>1 = Total run time with EI-AECD #21 active supported</t>
  </si>
  <si>
    <t>1 = Total run time with EI-AECD #22 active supported</t>
  </si>
  <si>
    <t>1 = Total run time with EI-AECD #23 active supported</t>
  </si>
  <si>
    <t>1 = Total run time with EI-AECD #24 active supported</t>
  </si>
  <si>
    <t>1 = Total run time with EI-AECD #25 active supported</t>
  </si>
  <si>
    <t>Total run time with EI-AECD #21 active support status</t>
  </si>
  <si>
    <t>Total run time with EI-AECD #22 active support status</t>
  </si>
  <si>
    <t>Total run time with EI-AECD #23 active support status</t>
  </si>
  <si>
    <t>Total run time with EI-AECD #24 active support status</t>
  </si>
  <si>
    <t>Total run time with EI-AECD #25 active support status</t>
  </si>
  <si>
    <t>Total run time with EI-AECD #21 Timer 1 active</t>
  </si>
  <si>
    <t>AECD21_TIME1: xxxxxxx hrs, 
xx min</t>
  </si>
  <si>
    <t>Total run time with EI-AECD #21 Timer 2 active</t>
  </si>
  <si>
    <t>AECD21_TIME2: xxxxxxx hrs, 
xx min</t>
  </si>
  <si>
    <t>Total run time with EI-AECD #22 Timer 1 active</t>
  </si>
  <si>
    <t>AECD22_TIME1: xxxxxxx hrs, 
xx min</t>
  </si>
  <si>
    <t>Total run time with EI-AECD #22 Timer 2 active</t>
  </si>
  <si>
    <t>AECD22_TIME2: xxxxxxx hrs, 
xx min</t>
  </si>
  <si>
    <t>Total run time with EI-AECD #23 Timer 1 active</t>
  </si>
  <si>
    <t>AECD23_TIME1: xxxxxxx hrs, 
xx min</t>
  </si>
  <si>
    <t>AECD23_TIME2: xxxxxxx hrs, 
xx min</t>
  </si>
  <si>
    <t>Total run time with EI-AECD #23 Timer 2 active</t>
  </si>
  <si>
    <t>Total run time with EI-AECD #24 Timer 1 active</t>
  </si>
  <si>
    <t>AECD24_TIME1: xxxxxxx hrs, 
xx min</t>
  </si>
  <si>
    <t>Total run time with EI-AECD #25 Timer 1 active</t>
  </si>
  <si>
    <t>AECD25_TIME1: xxxxxxx hrs, 
xx min</t>
  </si>
  <si>
    <t>Total run time with EI-AECD #25 Timer 2 active</t>
  </si>
  <si>
    <t>AECD25_TIME2: xxxxxxx hrs, 
xx min</t>
  </si>
  <si>
    <t>Total run time with EI-AECD #24 Timer 2 active</t>
  </si>
  <si>
    <t>AECD24_TIME2: xxxxxxx hrs, 
xx min</t>
  </si>
  <si>
    <t>V/% Duty Cycle</t>
  </si>
  <si>
    <t>0 = Crankcase Pressure Sensor A not supported
1 = Crankcase Pressure Sensor A supported</t>
  </si>
  <si>
    <t>Centrifugal Crankcase Oil Separator</t>
  </si>
  <si>
    <t>0 = Centrifugal Crankcase Oil Separator not supported
1 = Centrifugal Crankcase Oil Separator supported</t>
  </si>
  <si>
    <t>Crankcase Pressure Sensor B</t>
  </si>
  <si>
    <t>When bit 2 in byte A of PID $AD is supported, the length of the PID changes from 5 bytes in the original PID $AD definition to 7 bytes to support bytes F, G for Crankcase Pressure Sensor B.</t>
  </si>
  <si>
    <t>Crankcase Pressure sensor A wide range supported</t>
  </si>
  <si>
    <t>0 = Crankcase Pressure Sensor A (wide range) not supported
1 = Crankcase Pressure Sensor A (wide range) supported</t>
  </si>
  <si>
    <t>When bit 3 in byte A of PID $AD is supported, the Crankcase pressure scaling and range for sensor A in bytes (B, C) will switch to wide range to accommodate wide range sensors.</t>
  </si>
  <si>
    <t>Crankcase Pressure sensor B wide range supported</t>
  </si>
  <si>
    <t>When bit 4 in byte A of PID $AD is supported, the Crankcase pressure scaling and range for sensor B in bytes (F, G) will switch to wide range to accommodate wide range sensors.</t>
  </si>
  <si>
    <t>0.25 Pa (1/4) per bit signed
0.75 Pa (3/4) per bit signed</t>
  </si>
  <si>
    <t>0.25 Pa (1/4) per bit signed
0.75 Pa (3/4) per bit unsigned</t>
  </si>
  <si>
    <t>CKCB_P: xxxx.xx Pa</t>
  </si>
  <si>
    <t>Crankcase Pressure Sensor B data bytes F, G are only supported when bit#2 in byte A indicates Sensor B support.</t>
  </si>
  <si>
    <t>Total Engine Run Time with temperature &gt; Range 1  (Lifetime)</t>
  </si>
  <si>
    <t>Total Engine Run Time with vehicle speed &gt; Range 1 (Lifetime)</t>
  </si>
  <si>
    <t>Total Idle Engine Run Time with temperature &gt; Range 1 (Lifetime)</t>
  </si>
  <si>
    <t>Total Distance Traveled  with temperature  &gt; Range 1 (Lifetime)</t>
  </si>
  <si>
    <t>Total Distance Traveled  with vehicle speed  &gt; Range 1 (Lifetime)</t>
  </si>
  <si>
    <t>Total Fuel Consumed with temperature  &gt; Range 1 (Lifetime)</t>
  </si>
  <si>
    <t>Total Fuel Consumed  with vehicle speed &gt; Range 1 (Lifetime)</t>
  </si>
  <si>
    <t>Total fuel consumed in charge depleting operation with temperature &gt; Range 1 (Lifetime)</t>
  </si>
  <si>
    <t>Total fuel consumed in charge depleting operation with vehicle speed &gt; Range 1 (Lifetime)</t>
  </si>
  <si>
    <t>Total Propulsion System Active Time with temperature  &gt; Range 1 (Lifetime)</t>
  </si>
  <si>
    <t>Total Propulsion System Active Time with vehicle speed &gt; Range 1 (Lifetime)</t>
  </si>
  <si>
    <t>Total Idle Propulsion System Active Time with temperature &gt; Range 1 (Lifetime)</t>
  </si>
  <si>
    <t>Total distance traveled in charge depleting operation with engine off  with temperature &gt; Range 1 (Lifetime)</t>
  </si>
  <si>
    <t>Total distance traveled in charge depleting operation with engine off  with vehicle speed &gt; Range 1 (Lifetime)</t>
  </si>
  <si>
    <t>Total distance traveled in charge depleting operation with engine running with temperature &gt; Range 1  (Lifetime)</t>
  </si>
  <si>
    <t>Total distance traveled in charge depleting operation with engine running with vehicle speed  &gt; Range 1 (Lifetime)</t>
  </si>
  <si>
    <t>Total grid energy consumed in charge depleting operation with engine off with temperature &gt; Range 1 (Lifetime)</t>
  </si>
  <si>
    <t>Total grid energy consumed in charge depleting operation with engine off with vehicle speed &gt; Range 1 (Lifetime)</t>
  </si>
  <si>
    <t>Total grid energy consumed in charge depleting operation with engine running  with temperature  &gt; Range 1 (Lifetime)</t>
  </si>
  <si>
    <t>Total grid energy consumed in charge depleting operation with engine running with vehicle speed &gt; Range 1 (Lifetime)</t>
  </si>
  <si>
    <t>Total net energy consumed in propulsion system active operation with temperature  &gt; Range 1 (Lifetime)</t>
  </si>
  <si>
    <t>Total net energy consumed in propulsion system active operation with vehicle speed &gt; Range 1 (Lifetime)</t>
  </si>
  <si>
    <t>Total energy into battery during propulsion system active with temperature &gt; Range 1  (Lifetime)</t>
  </si>
  <si>
    <t>Total energy into battery during propulsion system active with vehicle speed  &gt; Range 1 (Lifetime)</t>
  </si>
  <si>
    <t>Total Fuel Cell Active Time with temperature  &gt; Range 1 (Lifetime)</t>
  </si>
  <si>
    <t>Total Fuel Cell Active Time with vehicle speed  &gt; Range 1 (Lifetime)</t>
  </si>
  <si>
    <t>Total Fuel System Energy Generated with temperature &gt; Range 1 (Lifetime)</t>
  </si>
  <si>
    <t>Total Fuel System Energy Generated with vehicle speed &gt; Range 1 (Lifetime)</t>
  </si>
  <si>
    <t>Total Fuel Cell Fuel Consumed with temperature &gt; Range 1  (Lifetime)</t>
  </si>
  <si>
    <t>The Energy Storage Total Odometer is intended as a customer parameter that provides a value that can be used to assess the usage of an energy storage system.  It could be used to compare two vehicles intended for purchase and/or as a value to be used in warranty coverages.   It combines the usage of the system while driving, and non mobility based usages such as powering a home, or powering external tools. 
Energy Storage Total Odometer shall be reported by combining data from the vehicle odometer visible to the operator [DID 0xF4A6] and the Energy Storage Distance Travelled During V2X [ITID 0x F8A3]
Energy Storage Total Odometer shall be reported for the vehicle by a single ECU.
See Annex G Note B for Reset Conditions.</t>
  </si>
  <si>
    <t>($8000)
-8192 Pa
(-32.8879 in H2O)
-24576 Pa
(-98.6636 in H2O)
(wide range)</t>
  </si>
  <si>
    <t>($7FFF)
8191.75 Pa, 
(32.8869 in H2O)
24575.25 Pa
(98.6606 in H2O)
(wide range)</t>
  </si>
  <si>
    <t>Total fuel consumed in charge depleting operation metrics (Lifetime)</t>
  </si>
  <si>
    <t>Total Propulsion System Active Time Metrics (Lifetime)</t>
  </si>
  <si>
    <t>Total distance traveled in charge depleting operation metrics (Lifetime)</t>
  </si>
  <si>
    <t>Total grid energy consumed in charge depleting operation metrics (Lifetime)</t>
  </si>
  <si>
    <t>Total energy in propulsion system active operation metrics (Lifetime)</t>
  </si>
  <si>
    <t>Fuel Cell Metrics (Lifetime)</t>
  </si>
  <si>
    <t>Usage Notes for CombineEvents</t>
  </si>
  <si>
    <r>
      <t xml:space="preserve">OBD Monitor ID Response Message Definition (Service $06) versus Protocol
</t>
    </r>
    <r>
      <rPr>
        <b/>
        <i/>
        <sz val="8"/>
        <rFont val="Arial"/>
        <family val="2"/>
      </rPr>
      <t>OBDMID is not repeated for each Test ID in ISO 27145 / UDS</t>
    </r>
  </si>
  <si>
    <t>This value is a contributor to the Lifetime Battery Virtual Mileage Calculation (0xF8A3).  This parameter  provides the total of all energy that is passed to the Virtual Distance/Mileage calculation.  This calculation is provided because some consumers may prefer a unit of energy as opposed to distance which is provided in 0xF8A3.   Regional requirements may apply a utility factor to this number (to normalize for degradation of V2X loads vs Propulsion loads) before it is used for warranty purposes or passed to the Virtual Mileage calculation.  Regional requirements may also specify which calculations are permitted to contribute to this value.   For example,  non-propulsion vehicle loads may be considered applicable as a virtual mileage load and therefore permitted to be used in the virtual mileage energy parameter).
Refer to V2X Calculations Figure in Annex J.
See Note B for reset conditions, see Note C for freeze conditions.</t>
  </si>
  <si>
    <t>Recent total battery energy supplied to a non-propulsion usage (e.g. aftermarket refrigeration unit, welder, lawnmower) through a mechanical or electrical interface (e.g., ePTO, PTO, 120V plug, 240V plug) during propulsion system active operation.     This parameter provides the energy specifically measured at interface with the non-propulsion loads  (in contrast with 0xF88B and 0xF897 where battery power is used).    Generally, a component could be considered for this calculation if it is uncomprehended on a certification test cycle and/or additional components require measurement and consideration for battery durability.  For example, for a commercial vehicle application this may be used measure the loads attributed to a separate refrigeration of a freezer area, use of PTO, and/or charging or power tools.
See Note A for reset conditions, see Note C for freeze conditions.</t>
  </si>
  <si>
    <t>This value is a potential contributor to the Lifetime Battery Virtual Mileage Calculation (0xF8A3).  Total battery energy supplied to a non-propulsion usage (e.g. aftermarket refrigeration unit, welder, lawnmower) through a mechanical or electrical interface (e.g., ePTO, PTO, 120V plug, 240V plug) during propulsion system active operation.     This parameter provides the energy specifically measured at interface with the non-propulsion loads  (in contrast with 0xF88B and 0xF897 where battery power is used).    Generally, a component should be considered for this calculation it is uncomprehended on a certification test cycle and/or additional components require measurement and consideration for battery durability.  For example, for a commercial vehicle application this may be used measure the loads attributed to a separate refrigeration of a freezer area, use of PTO, and/or charging or power tools.
Refer to V2X Calculations Figure in Annex J.       
See Note B for reset conditions, see Note C for freeze conditions.</t>
  </si>
  <si>
    <t>Recent total battery energy supplied to a non-propulsion usage (e.g. aftermarket refrigeration unit, welder, lawnmower) through a mechanical or electrical interface (e.g., ePTO, PTO, 120V plug, 240V plug) .     This value may be comprised of the values within 0xF8B0 and/or 0xF8A4 if they are supported.  This parameter provides the energy specifically measured at interface with the non-propulsion loads  (in contrast with 0xF88B and 0xF897 where battery power is typically measured).    Generally, a component should be considered for this calculation it is uncomprehended on a certification test cycle and/or additional components require measurement and consideration for battery durability.  For example, for a commercial vehicle application this may be used measure the loads attributed to a separate refrigeration of a freezer area in a box-truck, use of PTO.        
See Note A for reset conditions, see Note C for freeze conditions.</t>
  </si>
  <si>
    <t>This value is a potential contributor to the Lifetime Battery Virtual Mileage Calculation (0xF8A3).  This value may be comprised of the values within 0xF8B0 and/or 0xF8A4 if they are supported.   Total battery energy supplied to a non-propulsion usage (e.g. aftermarket refrigeration unit, lawnmower) through a mechanical or electrical interface (e.g., ePTO, PTO, 120V plug, 240V plug) .     This parameter provides the energy specifically measured at interface with the non-propulsion loads  (in contrast with 0xF88B and 0xF897 where battery power is typically measured).    Generally, a component should be considered for this calculation it is uncomprehended on a certification test cycle and/or additional components require measurement and consideration for battery durability.  For example, for a commercial vehicle application this may be used measure the loads attributed to a separate refrigeration of a freezer area, and/or use of PTO.
Refer to V2X Calculations Figure in Annex J.
See Note B for reset conditions, see Note C for freeze conditions.</t>
  </si>
  <si>
    <t>0 Kpa</t>
  </si>
  <si>
    <t>0 = Crankcase Pressure Sensor B not supported. The PID size will remain the same as per the legacy PID $AD definition i.e., 5 bytes.
1 = Crankcase Pressure Sensor B supported and the size of PID increases to 7 bytes to accommodate bytes F, G for sensor B pressure.</t>
  </si>
  <si>
    <t>This data is used to support the reporting of the ECU’s/module’s acronym and text name to enable the external test equipment to display the acronym and text name of the ECU/module with the data retrieved from that device. A maximum of 20 ASCII characters shall be used to report the acronym and text name of the ECU/module. The format shall be a defined field of 4 characters for acronym, one character for delimiter, and 15 characters for text name. One or two characters for ECU number can be added to the end of each string (acronym and text name) if the vehicle is equipped with more than one ECU of that type.  If there is more than one ECU, ECUs shall be numbered sequentially in ascending order starting with the number 1 (or C/M, etc. if OEM prefers to use singular format as opposed to number 1)  through 9 (e.g. HPC1/HPCM, HPC2, HPC3,...HP10,...HP99), or for the additional modules, include numbers sequentially in ascending order  (e.g. HPCM, HPC2, HPC3,...HP10...HP99).
Defined field assignment:
– Data bytes 1-4, “XXXX”, contains ECU acronym and ECU number if the vehicle has more than one ECU of that type;
– Data byte 5, “-”, ($2D) contains delimiter; 
– Data bytes 6-20, “YYYYYYYYYYYYYYY”, contains text name (no blanks between words) and contains ECU number if the vehicle has more than one ECU of that type. For existing ECUs, the quantity of characters for the verbose description of the module determines the quantity of ECUs that could be sequentially numbered and provided by a single vehicle (14 characters for up to 9 ECUs, 13 characters for up to 99 ECUs).   For new ECU requests, 13 maximum characters should used to allow for up to 99 ECUs.
All bytes in each field are available for use, but any unused bytes shall be filled with $00. The use of any filler bytes shall extend to the end of each field for ECU acronym and name. Each ECU name shall contain only printable ASCII characters, and these characters shall spell acronyms and names in the English language. All non-zero hex bytes (displaying valid text based information) are left justified within each field.
EXAMPLE #1:
 $45 43 4D 00 2D 45 6E 67 69 6E 65 43 6F 6E 74 72 6F 6C 00 00 translates to “ECM-EngineControl”
EXAMPLE #2:
 $41 42 53 31 2D 41 6E 74 69 4C 6F 63 6B 42 72 61 6B 65 31 00 translates to “ABS1-AntiLockBrake1”
EXAMPLE #3:
 $41 42 31 30 2D 41 6E 74 69 4C 6F 63 6B 42 72 61 6B 65 31 30 translates to “AB10-AntiLockBrake10”
This will benefit the technician to better understand which ECU/module provides the requested data.</t>
  </si>
  <si>
    <t>External test equipment reported name and ECU number
(max 14 chars + 1 optional digit) or
(max 13 chars + 2 optional digits) for up to 99 ECUs</t>
  </si>
  <si>
    <t>This piece of information is used to identify the applicable motorcycle subcategory for European Type Approval
0x00 reserved
0x01 L3e-A2 (Medium-performance motorcycle) 
0x02 L3e-A3 (High-performance motorcycle) 
0x03 L3e-A1 (Light-performance motorcycle)                                                                                                                                                                                                                 0x04 - 0xFF reserved</t>
  </si>
  <si>
    <t xml:space="preserve">Note A: Reset conditions for all "recent" vehicle tracking data for all ECUs that support this data. 
The data for all ECUs that report vehicle tracking data shall be reset to zero when:  
1) ITID 0x19 "Total propulsion system active time (Recent)" reaches 50 hours or 
2) a scan tool command to clear fault codes (Service $04) is received.
3) the vehicle tracking data stored in non-volatile memory (NVRAM) or keep-alive memory (KAM) is lost or unreliable for any ECU that tracks this data, e.g., when KAM is lost due to an interruption in electrical power/battery disconnect, or checksum data indicates that the vehicle tracking data is corrupt, ECU is reprogrammed and data is lost, etc. 
Vehicle tracking data may be retained during a reprogramming event if data for all ECUs that track this data is "inhaled" by the scan tool prior to reprogramming and "exhaled" back to each ECU after reprogramming.  </t>
  </si>
  <si>
    <t>Note B: Reset conditions for "lifetime" vehicle tracking data  for all ECUs that support this data.  Some other parameters in the 0xF4__ region may also rely on these reset conditions.
Lifetime vehicle tracking data is stored in non-volatile memory (NVRAM).
The data for all ECUs that report vehicle tracking data shall be reset to zero when checksum data indicates that the vehicle tracking data is corrupt, ECU is reprogrammed and data is lost, etc. 
Vehicle tracking data may be retained during a reprogramming event if data for all ECUs that track this data is "inhaled" by the scan tool prior to reprogramming and "exhaled" back to the ECU after reprogramming.  
The data may not be reset to zero under any other circumstances including when a scan tool (generic or enhanced) command to clear fault codes or reset other NVRAM data is received.
Local regulations may required different reset conditions.</t>
  </si>
  <si>
    <t xml:space="preserve">Note C: (1) Freeze conditions for all vehicle tracking data for all ECUs that support this data. 
All vehicle tracking data is intended to be updated simultaneously at the specified rate (See exceptions in (2) below). If any primary input to any of the supported vehicle tracking ITIDs is failed or otherwise not available (loss of communications/ECU offline) for any ECU that tracks this data, all the vehicle ITIDs shall be frozen within 10 seconds for all ECUs and shall not resume tracking until no faults exist. A primary input is an input that determines the data that is being tracked or is used to select which data is tracked. Examples of primary inputs that would freeze the vehicle tracking data are: odometer/vehicle speed (primary input for distance traveled data), battery voltage and current (primary input for battery/grid data), EV vehicle state (CD, CI, CS is the primary input for the hybrid data). It is expected that over the life of the vehicle, faults may occur that reduce the fidelity of the data during the duration of the fault, e.g. misfire may reduce EOE data fidelity. The vehicle tracking data shall continue to update in the presence of these faults unless a primary input is lost.
(2) Freeze conditions for all Active Off-Cycle tracking data (ITIDs 0x1D - 0x2A) for all ECUs that support this data. Requirements for incrementing active off-cycle counters include the following: 
- Any self-calibration of the component is not a contributor to GHG reduction and should not increment the counter.
- Where feedback is available, the counter may be incremented based on the commanded action/position, not the actual action/position unless a fault has been detected.
- Freeze the counter if a fault is detected that prevents the system from achieving the desired GHG reduction. A component failure for any active off-cycle tracking counter shall only disable that associated counter, not all the remaining vehicle tracking data in ITIDs 0x16 - 0x1C or unrelated Active Off-Cycle counters. </t>
  </si>
  <si>
    <t>(h)4.2.2(I)</t>
  </si>
  <si>
    <t>Total energy into battery (e.g. regenerative braking) during propulsion system active.  This value should not increment any time an off board charger is connected.
See Note A for reset conditions, see Note C for freeze conditions.</t>
  </si>
  <si>
    <t>Total energy into battery (e.g. regenerative braking) during propulsion system active. This value should not increment any time an off board charger is connected.
See Note B for reset conditions, see Note C for freeze conditions.</t>
  </si>
  <si>
    <t>GE_CHG_OVC_DC-L: XXXXXXXXXX kWh</t>
  </si>
  <si>
    <t>GE_CHG_OVC_AC-L: XXXXXXXXXX kWh</t>
  </si>
  <si>
    <t>Total battery energy supplied to an off-board usage (e.g., grid, powerport) during propulsion system non-active operation (e.g., vehicle to home).   For purposes of this V2X parameter, this represents all energy discharged from the energy storage system from devices that are specifically enabled for the purposes of providing high voltage energy to an off board source and the energy storage system is purposefully connected to support that discharge.  Accessory loads accumulated during the specific enablement of a V2X hardware/feature may also be accumulated within this parameter. 
Refer to V2X and NPE Calculations Figure in Annex J. 
See Note B for reset conditions, see Note C for freeze conditions.</t>
  </si>
  <si>
    <t>RESS_CNTS_DOD_RNG1-R: XXXXXXXXXX cnts</t>
  </si>
  <si>
    <t>RESS_CNTS_DOD_RNG12-R: XXXXXXXXXX cnts</t>
  </si>
  <si>
    <t>RESS_CNTS_DOD_RNG23-R: XXXXXXXXXX cnts</t>
  </si>
  <si>
    <t>RESS_CNTS_DOD_RNG34-R: XXXXXXXXXX cnts</t>
  </si>
  <si>
    <t>RESS_CNTS_DOD_RNG45-R: XXXXXXXXXX cnts</t>
  </si>
  <si>
    <t>RESS_CNTS_DOD_RNG56-R: XXXXXXXXXX cnts</t>
  </si>
  <si>
    <t>RESS_CNTS_DOD_RNG67-R: XXXXXXXXXX cnts</t>
  </si>
  <si>
    <t>RESS_CNTS_DOD_RNG7-R: XXXXXXXXXX cnts</t>
  </si>
  <si>
    <t>RESS_CNTS_DOD_RNG1-L: XXXXXXXXXX cnts</t>
  </si>
  <si>
    <t>RESS_CNTS_DOD_RNG12-L: XXXXXXXXXX cnts</t>
  </si>
  <si>
    <t>RESS_CNTS_DOD_RNG23-L: XXXXXXXXXX cnts</t>
  </si>
  <si>
    <t>RESS_CNTS_DOD_RNG34-L: XXXXXXXXXX cnts</t>
  </si>
  <si>
    <t>RESS_CNTS_DOD_RNG45-L: XXXXXXXXXX cnts</t>
  </si>
  <si>
    <t>RESS_CNTS_DOD_RNG56-L: XXXXXXXXXX cnts</t>
  </si>
  <si>
    <t>RESS_CNTS_DOD_RNG67-L: XXXXXXXXXX cnts</t>
  </si>
  <si>
    <t>RESS_CNTS_DOD_RNG7-L: XXXXXXXXXX cnts</t>
  </si>
  <si>
    <t>Accumulated total traction motor output energy. Accumulates energy contributing towards the direction of motor motion and therefore does not accumulate energy for negative power (regen).  (Recent)
See Note A for reset conditions, see Note C for freeze conditions.</t>
  </si>
  <si>
    <t>Accumulated total traction motor output energy. Accumulates energy contributing towards the direction of motor motion and therefore does not accumulate energy for negative power (regen). (Lifetime)
See Note B for reset conditions, see Note C for freeze conditions.</t>
  </si>
  <si>
    <t>Accumulated total traction motor output energy. Accumulates energy contributing towards the direction of motor motion and therefore does not accumulate energy for negative power (regen). (Recent)
See Note A for reset conditions, see Note C for freeze conditions.</t>
  </si>
  <si>
    <r>
      <t>Total energy supplied to a non-propulsion usage during propulsion system active operation and vehicle</t>
    </r>
    <r>
      <rPr>
        <u/>
        <sz val="8"/>
        <color theme="1"/>
        <rFont val="Arial"/>
        <family val="2"/>
      </rPr>
      <t xml:space="preserve"> in motion</t>
    </r>
    <r>
      <rPr>
        <sz val="8"/>
        <color theme="1"/>
        <rFont val="Arial"/>
        <family val="2"/>
      </rPr>
      <t>.</t>
    </r>
  </si>
  <si>
    <r>
      <t xml:space="preserve">Total energy supplied to a non-propulsion usage during propulsion system active operation and vehicle </t>
    </r>
    <r>
      <rPr>
        <u/>
        <sz val="8"/>
        <color theme="1"/>
        <rFont val="Arial"/>
        <family val="2"/>
      </rPr>
      <t>in motion</t>
    </r>
    <r>
      <rPr>
        <sz val="8"/>
        <color theme="1"/>
        <rFont val="Arial"/>
        <family val="2"/>
      </rPr>
      <t>. (Recent)</t>
    </r>
  </si>
  <si>
    <t>The certified energy consumption metric calculated for the certification group, and reported in Wh  / km.
This value may be specified by regional regulations (for specific vehicle, certification group, average or worst case, etc.).
Refer to V2X Calculations Figure in Annex J.</t>
  </si>
  <si>
    <r>
      <t xml:space="preserve">The elapsed time since energy storage </t>
    </r>
    <r>
      <rPr>
        <strike/>
        <sz val="8"/>
        <color theme="1"/>
        <rFont val="Arial"/>
        <family val="2"/>
      </rPr>
      <t>fully</t>
    </r>
    <r>
      <rPr>
        <sz val="8"/>
        <color theme="1"/>
        <rFont val="Arial"/>
        <family val="2"/>
      </rPr>
      <t xml:space="preserve"> charged by more than 50% SOC. </t>
    </r>
  </si>
  <si>
    <t>Recent total battery energy supplied to an off-board usage (e.g., grid, powerport) during propulsion system active operation (e.g., vehicle to home) while vehicle speed is zero.   For purposes of this V2X parameter, this represents all energy discharged from the energy storage system when V2X functionality is enabled.  Accessory loads accumulated during the specific enablement of a V2X  may also be accumulated within this parameter.  
See Note A for reset conditions, see Note C for freeze conditions.</t>
  </si>
  <si>
    <t>This value is a contributor to the Lifetime Battery Virtual Mileage Calculation (0xF8A3).  This parameter represents the total battery energy supplied to an off-board usage (e.g., grid, powerport) during propulsion system active operation (e.g., vehicle to home) while vehicle speed is zero.   For purposes of this V2X parameter, this represents all energy discharged from the energy storage system when V2X functionality is enabled.  Accessory loads accumulated during the specific enablement of a V2X functionality  may also be accumulated within this parameter. 
Refer to V2X and NPE Calculations Figure in Annex J.  
See Note B for reset conditions, see Note C for freeze conditions.</t>
  </si>
  <si>
    <t>Energy Storage Distance Travelled (Virtual Odometer/Virtual Distance)</t>
  </si>
  <si>
    <r>
      <t xml:space="preserve">The virtual distance is provided as a measure of the </t>
    </r>
    <r>
      <rPr>
        <strike/>
        <sz val="8"/>
        <color theme="1"/>
        <rFont val="Arial"/>
        <family val="2"/>
      </rPr>
      <t xml:space="preserve"> </t>
    </r>
    <r>
      <rPr>
        <sz val="8"/>
        <color theme="1"/>
        <rFont val="Arial"/>
        <family val="2"/>
      </rPr>
      <t>usage of an energy storage system and related componentry that is not comprehended by the traditional vehicle odometer [DID F4A6].   It is calculated by utilizing the lifetime Energy used for non propulsion usages and/or V2X usages  [such as ITID F897, 0xF8A4, 0xF8AF, 0xF88B], and the Certified Energy Consumption [0xF8A6] .   This value may be adjusted (such as with a utility factor) to adjust for regional government requirements (ie.,  adjustments for impacts of lower power impacts on battery life, usage of 5 cycle adjustment factor of 0.7, etc.).
Refer to V2X Calculations Figure in Annex J.
See Note B for reset conditions, see Note C for freeze conditions.</t>
    </r>
  </si>
  <si>
    <t>Total battery energy supplied to a non-propulsion usage (e.g. aftermarket refrigeration unit, welder, lawnmower) through a mechanical or electrical interface (e.g., ePTO, PTO, 120V plug, 240V plug) during propulsion system active operation and vehicle in motion.     For purposes of this parameter, because the vehicle odometer will also be incrementing during this period,  this parameter provides the energy specifically measured at the non-propulsion loads  (in contrast with 0xF88B and 0xF897 where battery power is measured).    Generally, a component could be considered for this calculation if it is uncomprehended on a certification test cycle and/or additional components require measurement and consideration for battery durability.  For example, for a commercial vehicle application this may be used measure the loads attributed to a separate refrigeration of a freezer area, use of PTO, and/or charging or power tools while travelling between job sites.    
See Note A for reset conditions, see Note C for freeze conditions.</t>
  </si>
  <si>
    <t>This value is a contributor to the Lifetime Battery Virtual Mileage Calculation (0xF8A3).  Total battery energy supplied to a non-propulsion usage (e.g. aftermarket refrigeration unit, welder, lawnmower) through a mechanical or electrical interface (e.g., ePTO, PTO, 120V plug, 240V plug) during propulsion system active operation and vehicle in motion.  For purposes of this  parameter, because the vehicle odometer will also be incrementing during this period,  this parameter provides the energy specifically measured at the non-propulsion loads  (in contrast with 0xF88B and 0xF897 where battery power is measured).    Generally, a component should be considered for this calculation it is uncomprehended on a certification test cycle and/or additional components require measurement and consideration for battery durability.  For example, for a commercial vehicle application this may be used measure the loads attributed to a separate refrigeration of a freezer area, use of PTO, and/or charging or power tools while travelling between job sites .  
Refer to V2X and NPE Calculations Figure in Annex J.  
See Note B for reset conditions, see Note C for freeze conditions.</t>
  </si>
  <si>
    <t>Total battery energy supplied to an off-board usage (e.g., grid, powerport, vehicle to home) when V2X functionality is enabled. Accessory loads accumulated during the specific enablement of a V2X  may also be accumulated within this parameter.  
See Note A for reset conditions, see Note C for freeze conditions.</t>
  </si>
  <si>
    <t>Total battery energy supplied to an off-board usage  (Lifetime)</t>
  </si>
  <si>
    <t>This value is a contributor to the Lifetime Battery Virtual Mileage Calculation (0xF8A3).  
Total battery energy supplied to an off-board usage (e.g., grid, powerport, vehicle to home) when V2X functionality is enabled. Accessory loads accumulated during the specific enablement of a V2X functionality  may also be accumulated within this parameter.   
Refer to V2X and NPE Calculations Figure in Annex J.
See Note B for reset conditions, see Note C for freeze conditions.</t>
  </si>
  <si>
    <t>This value represents the summation of the total energy that passes out of the energy storage system for propulsion and non-propulsion uses.
See Note A for reset conditions, see Note C for freeze conditions.</t>
  </si>
  <si>
    <t>Total Engine Run Time accumulated when ambient temperature is &lt; range 1 (Range provided in 0xF8BE Byte-A).
See Note B for reset conditions, see Note C for freeze conditions.</t>
  </si>
  <si>
    <t>Total Engine Run Time accumulated when ambient temperature is &gt; range 1 (Range provided in 0xF8BE Byte-A).
See Note B for reset conditions, see Note C for freeze conditions.</t>
  </si>
  <si>
    <t>Total Engine Run Time accumulated when vehicle speed is &lt; Range 1 (Range provided in 0xF8BE Byte-B).
See Note B for reset conditions, see Note C for freeze conditions.</t>
  </si>
  <si>
    <t>Total Engine Run Time accumulated when vehicle speed is &gt; Range 1 (Range provided in 0xF8BE Byte-B).
See Note B for reset conditions, see Note C for freeze conditions.</t>
  </si>
  <si>
    <t>Total Engine Run Time accumulated when altitude (barometer) is &lt; Range 1 (Range provided in 0xF8BE Byte-C).
See Note B for reset conditions, see Note C for freeze conditions.</t>
  </si>
  <si>
    <t>Total Idle Engine Run Time accumulated when ambient temperature is &lt; Range 1 (Range provided in 0xF8BE Byte-A).
See Note B for reset conditions, see Note C for freeze conditions.</t>
  </si>
  <si>
    <t>Total Idle Engine Run Time accumulated when ambient temperature is &gt; Range 1 (Range provided in 0xF8BE Byte-A).
See Note B for reset conditions, see Note C for freeze conditions.</t>
  </si>
  <si>
    <t>Total Idle Engine Run Time accumulated when altitude (barometer) is &lt; Range 1 (Range provided in 0xF8BE Byte-C).
See Note B for reset conditions, see Note C for freeze conditions.</t>
  </si>
  <si>
    <t>Total Distance Traveled accumulated when ambient temperature is &lt; Range 1 (Range provided in 0xF8BE Byte-A).
See Note B for reset conditions, see Note C for freeze conditions.</t>
  </si>
  <si>
    <t>Total Distance Traveled accumulated when ambient temperature is &gt; Range 1 (Range provided in 0xF8BE Byte-A).
See Note B for reset conditions, see Note C for freeze conditions.</t>
  </si>
  <si>
    <t>Total Distance Traveled accumulated when vehicle speed is &lt; Range 1 (Range provided in 0xF8BE Byte-B).
See Note B for reset conditions, see Note C for freeze conditions.</t>
  </si>
  <si>
    <t>Total Distance Traveled accumulated when vehicle speed is &gt; Range 1 (Range provided in 0xF8BE Byte-B).
See Note B for reset conditions, see Note C for freeze conditions.</t>
  </si>
  <si>
    <t>Total Distance Traveled accumulated when altitude (barometer) is &lt; Range 1 (Range provided in 0xF8BE Byte-C).
See Note B for reset conditions, see Note C for freeze conditions.</t>
  </si>
  <si>
    <t>Total Fuel Consumed accumulated when ambient temperature is &lt; Range 1 (Range provided in 0xF8BE Byte-A).
See Note B for reset conditions, see Note C for freeze conditions.</t>
  </si>
  <si>
    <t>Total Fuel Consumed accumulated when ambient temperature is &gt; Range 1 (Range provided in 0xF8BE Byte-A).
See Note B for reset conditions, see Note C for freeze conditions.</t>
  </si>
  <si>
    <t>Total Fuel Consumed accumulated when vehicle speed is &lt; Range 1 (Range provided in 0xF8BE Byte-B).
See Note B for reset conditions, see Note C for freeze conditions.</t>
  </si>
  <si>
    <t>Total Fuel Consumed accumulated when vehicle speed is &gt; Range 1 (Range provided in 0xF8BE Byte-B).
See Note B for reset conditions, see Note C for freeze conditions.</t>
  </si>
  <si>
    <t>Total Fuel Consumed accumulated when altitude (barometer) is &lt; Range 1 (Range provided in 0xF8BE Byte-C).
See Note B for reset conditions, see Note C for freeze conditions.</t>
  </si>
  <si>
    <t>Total fuel consumed in charge depleting operation accumulated when ambient temperature is &lt; Range 1 (Range provided in 0xF8BE Byte-A).
See Note B for reset conditions, see Note C for freeze conditions.</t>
  </si>
  <si>
    <t>Total fuel consumed in charge depleting operation accumulated when ambient temperature is &gt; Range 1 (Range provided in 0xF8BE Byte-A).
See Note B for reset conditions, see Note C for freeze conditions.</t>
  </si>
  <si>
    <t>Total fuel consumed in charge depleting operation accumulated when vehicle speed is &lt; Range 1 (Range provided in 0xF8BE Byte-B).
See Note B for reset conditions, see Note C for freeze conditions.</t>
  </si>
  <si>
    <t>Total fuel consumed in charge depleting operation accumulated when vehicle speed is &gt; Range 1 (Range provided in 0xF8BE Byte-B).
See Note B for reset conditions, see Note C for freeze conditions.</t>
  </si>
  <si>
    <t>Total fuel consumed in charge depleting operation accumulated when altitude (barometer) is &lt; Range 1 (Range provided in 0xF8BE Byte-C).
See Note B for reset conditions, see Note C for freeze conditions.</t>
  </si>
  <si>
    <t>Total Propulsion System Active Time accumulated when ambient temperature is &lt; Range 1 (Range provided in 0xF8BE Byte-A).
See Note B for reset conditions, see Note C for freeze conditions.</t>
  </si>
  <si>
    <t>Total Propulsion System Active Time accumulated when ambient temperature is &gt; Range 1 (Range provided in 0xF8BE Byte-A).
See Note B for reset conditions, see Note C for freeze conditions.</t>
  </si>
  <si>
    <t>Total Propulsion System Active Time accumulated when vehicle speed is &lt; Range 1 (Range provided in 0xF8BE Byte-B).
See Note B for reset conditions, see Note C for freeze conditions.</t>
  </si>
  <si>
    <t>Total Propulsion System Active Time accumulated when vehicle speed is &gt; range 1 (Range provided in 0xF8BE Byte-B).
See Note B for reset conditions, see Note C for freeze conditions.</t>
  </si>
  <si>
    <t>Total Propulsion System Active Time accumulated when altitude (barometer) is &lt; Range 1 (Range provided in 0xF8BE Byte-C).
See Note B for reset conditions, see Note C for freeze conditions.</t>
  </si>
  <si>
    <t>Total Idle Propulsion System Active Time accumulated when ambient temperature is &lt; Range 1 (Range provided in 0xF8BE Byte-A).
See Note B for reset conditions, see Note C for freeze conditions.</t>
  </si>
  <si>
    <t>Total Idle Propulsion System Active Time accumulated when ambient temperature is &gt; Range 1 (Range provided in 0xF8BE Byte-A).
See Note B for reset conditions, see Note C for freeze conditions.</t>
  </si>
  <si>
    <t>Total Idle Propulsion System Active Time accumulated when altitude (barometer) is &lt; Range 1 (Range provided in 0xF8BE Byte-C).
See Note B for reset conditions, see Note C for freeze conditions.</t>
  </si>
  <si>
    <t>Total distance traveled in charge depleting operation with engine off accumulated when ambient temperature is &lt; Range 1  (Range provided in 0xF8BE Byte-A).
See Note B for reset conditions, see Note C for freeze conditions.</t>
  </si>
  <si>
    <t>Total distance traveled in charge depleting operation with engine off accumulated when ambient temperature is &gt; Range 1 (Range provided in 0xF8BE Byte-A).
See Note B for reset conditions, see Note C for freeze conditions.</t>
  </si>
  <si>
    <t>Total distance traveled in charge depleting operation with engine off accumulated when vehicle speed is &lt; Range 1 (Range provided in 0xF8BE Byte-B).
See Note B for reset conditions, see Note C for freeze conditions.</t>
  </si>
  <si>
    <t>Total distance traveled in charge depleting operation with engine off accumulated when vehicle speed is &gt; Range 1 (Range provided in 0xF8BE Byte-B).
See Note B for reset conditions, see Note C for freeze conditions.</t>
  </si>
  <si>
    <t>Total distance traveled in charge depleting operation with engine off accumulated when altitude (barometer) is &lt; Range 1 (Range provided in 0xF8BE Byte-C).
See Note B for reset conditions, see Note C for freeze conditions.</t>
  </si>
  <si>
    <t>Total distance traveled in charge depleting operation with engine running accumulated when ambient temperature is &lt; Range 1 (Range provided in 0xF8BE Byte-A).
See Note B for reset conditions, see Note C for freeze conditions.</t>
  </si>
  <si>
    <t>Total distance traveled in charge depleting operation with engine running accumulated when ambient temperature is &gt; Range 1 (Range provided in 0xF8BE Byte-A).
See Note B for reset conditions, see Note C for freeze conditions.</t>
  </si>
  <si>
    <t>Total distance traveled in charge depleting operation with engine running accumulated when vehicle speed is &lt; Range 1 (Range provided in 0xF8BE Byte-B).
See Note B for reset conditions, see Note C for freeze conditions.</t>
  </si>
  <si>
    <t>Total distance traveled in charge depleting operation with engine running accumulated when vehicle speed is &gt; Range 1 (Range provided in 0xF8BE Byte-B).
See Note B for reset conditions, see Note C for freeze conditions.</t>
  </si>
  <si>
    <t>Total distance traveled in charge depleting operation with engine running accumulated when altitude (barometer) is &lt; Range 1 (Range provided in 0xF8BE Byte-C).
See Note B for reset conditions, see Note C for freeze conditions.</t>
  </si>
  <si>
    <t>Total grid energy consumed in charge depleting operation with engine off accumulated when ambient temperature is &lt; Range 1 (Range provided in 0xF8BE Byte-A).
See Note B for reset conditions, see Note C for freeze conditions.</t>
  </si>
  <si>
    <t>Total grid energy consumed in charge depleting operation with engine off accumulated when ambient temperature is &gt; Range 1 (Range provided in 0xF8BE Byte-A).
See Note B for reset conditions, see Note C for freeze conditions.</t>
  </si>
  <si>
    <t>Total grid energy consumed in charge depleting operation with engine off accumulated when vehicle speed is &lt; Range 1 (Range provided in 0xF8BE Byte-B).
See Note B for reset conditions, see Note C for freeze conditions.</t>
  </si>
  <si>
    <t>Total grid energy consumed in charge depleting operation with engine off accumulated when vehicle speed is &gt; Range 1 (Range provided in 0xF8BE Byte-B).
See Note B for reset conditions, see Note C for freeze conditions.</t>
  </si>
  <si>
    <t>Total grid energy consumed in charge depleting operation with engine off accumulated when altitude (barometer) is &lt; Range 1 (Range provided in 0xF8BE Byte-C).
See Note B for reset conditions, see Note C for freeze conditions.</t>
  </si>
  <si>
    <t>Total grid energy consumed in charge depleting operation with engine running accumulated when ambient temperature is &lt; Range 1 (Range provided in 0xF8BE Byte-A).
See Note B for reset conditions, see Note C for freeze conditions.</t>
  </si>
  <si>
    <t>Total grid energy consumed in charge depleting operation with engine running accumulated when vehicle speed is &lt; Range 1 (Range provided in 0xF8BE Byte-B).
See Note B for reset conditions, see Note C for freeze conditions.</t>
  </si>
  <si>
    <t>Total grid energy consumed in charge depleting operation with engine running accumulated when vehicle speed is &gt; Range 1 (Range provided in 0xF8BE Byte-B).
See Note B for reset conditions, see Note C for freeze conditions.</t>
  </si>
  <si>
    <t>Total grid energy consumed in charge depleting operation with engine running accumulated when altitude (barometer) is &lt; Range 1 (Range provided in 0xF8BE Byte-C).
See Note B for reset conditions, see Note C for freeze conditions.</t>
  </si>
  <si>
    <t>Total net energy consumed in propulsion system active operation accumulated when ambient temperature is &lt; Range 1 (Range provided in 0xF8BE Byte-A).
See Note B for reset conditions, see Note C for freeze conditions.</t>
  </si>
  <si>
    <t>Total net energy consumed in propulsion system active operation accumulated when ambient temperature is &gt; Range 1 (Range provided in 0xF8BE Byte-A).
See Note B for reset conditions, see Note C for freeze conditions.</t>
  </si>
  <si>
    <t>Total net energy consumed in propulsion system active operation accumulated when vehicle speed is &lt; Range 1 (Range provided in 0xF8BE Byte-B).
See Note B for reset conditions, see Note C for freeze conditions.</t>
  </si>
  <si>
    <t>Total net energy consumed in propulsion system active operation accumulated when vehicle speed is &gt; Range 1 (Range provided in 0xF8BE Byte-B).
See Note B for reset conditions, see Note C for freeze conditions.</t>
  </si>
  <si>
    <t>Total net energy consumed in propulsion system active operation accumulated when altitude (barometer) is &lt; Range 1 (Range provided in 0xF8BE Byte-C).
See Note B for reset conditions, see Note C for freeze conditions.</t>
  </si>
  <si>
    <t>Total energy into battery during propulsion system active accumulated when ambient temperature is &lt; Range 1 (Range provided in 0xF8BE Byte-A).
See Note B for reset conditions, see Note C for freeze conditions.</t>
  </si>
  <si>
    <t>Total energy into battery during propulsion system active accumulated when ambient temperature is &gt; Range 1 (Range provided in 0xF8BE Byte-A).
See Note B for reset conditions, see Note C for freeze conditions.</t>
  </si>
  <si>
    <t>Total energy into battery during propulsion system active accumulated when vehicle speed is &lt; Range 1 (Range provided in 0xF8BE Byte-B).
See Note B for reset conditions, see Note C for freeze conditions.</t>
  </si>
  <si>
    <t>Total energy into battery during propulsion system active accumulated when vehicle speed is &gt; Range 1 (Range provided in 0xF8BE Byte-B).
See Note B for reset conditions, see Note C for freeze conditions.</t>
  </si>
  <si>
    <t>Total energy into battery during propulsion system active accumulated when altitude (barometer) is &lt; Range 1 (Range provided in 0xF8BE Byte-C).
See Note B for reset conditions, see Note C for freeze conditions.</t>
  </si>
  <si>
    <t>Total Fuel Cell Active Time accumulated when ambient temperature is &lt; Range 1 (Range provided in 0xF8BE Byte-A).
See Note B for reset conditions, see Note C for freeze conditions.</t>
  </si>
  <si>
    <t>Total Fuel Cell Active Time accumulated when ambient temperature is &gt; Range 1 (Range provided in 0xF8BE Byte-A).
See Note B for reset conditions, see Note C for freeze conditions.</t>
  </si>
  <si>
    <t>Total Fuel Cell Active Time accumulated when vehicle speed is &lt; Range 1 (Range provided in 0xF8BE Byte-B).
See Note B for reset conditions, see Note C for freeze conditions.</t>
  </si>
  <si>
    <t>Total Fuel Cell Active Time accumulated when vehicle speed is &gt; Range 1 (Range provided in 0xF8BE Byte-B).
See Note B for reset conditions, see Note C for freeze conditions.</t>
  </si>
  <si>
    <t>Total Fuel System Energy Generated accumulated when ambient temperature is &lt; Range 1 (Range provided in 0xF8BE Byte-A).
See Note B for reset conditions, see Note C for freeze conditions.</t>
  </si>
  <si>
    <t>Total Fuel System Energy Generated accumulated when ambient temperature is &gt; Range 1 (Range provided in 0xF8BE Byte-A).
See Note B for reset conditions, see Note C for freeze conditions.</t>
  </si>
  <si>
    <t>Total Fuel System Energy Generated accumulated when vehicle speed is &lt; Range 1 (Range provided in 0xF8BE Byte-B).
See Note B for reset conditions, see Note C for freeze conditions.</t>
  </si>
  <si>
    <t>Total Fuel System Energy Generated accumulated when vehicle speed is &gt; Range 1 (Range provided in 0xF8BE Byte-B).
See Note B for reset conditions, see Note C for freeze conditions.</t>
  </si>
  <si>
    <t>Total Fuel Cell Fuel Consumed accumulated when ambient temperature is &gt; Range 1 (Range provided in 0xF8BE Byte-A).
See Note B for reset conditions, see Note C for freeze conditions.</t>
  </si>
  <si>
    <t>Total Fuel Cell Fuel Consumed accumulated when vehicle speed is &lt; Range 1 (Range provided in 0xF8BE Byte-B).
See Note B for reset conditions, see Note C for freeze conditions.</t>
  </si>
  <si>
    <t>Total Fuel Cell Fuel Consumed accumulated when vehicle speed is &gt; Range 1 (Range provided in 0xF8BE Byte-B).
See Note B for reset conditions, see Note C for freeze conditions.</t>
  </si>
  <si>
    <r>
      <t>Total grid energy consumed in charge depleting operation with engine running accumulated when ambient temperature is &gt; Range 1 (Range provided in 0xF8BE Byte-A).</t>
    </r>
    <r>
      <rPr>
        <u/>
        <sz val="8"/>
        <color theme="1"/>
        <rFont val="Arial"/>
        <family val="2"/>
      </rPr>
      <t xml:space="preserve">
</t>
    </r>
    <r>
      <rPr>
        <sz val="8"/>
        <color theme="1"/>
        <rFont val="Arial"/>
        <family val="2"/>
      </rPr>
      <t>See Note B for reset conditions, see Note C for freeze conditions.</t>
    </r>
  </si>
  <si>
    <r>
      <t>Total Fuel Cell Fuel Consumed accumulated when ambient temperature is &lt; Range 1 (Range provided in 0xF8BE Byte-A).</t>
    </r>
    <r>
      <rPr>
        <u/>
        <sz val="8"/>
        <color theme="1"/>
        <rFont val="Arial"/>
        <family val="2"/>
      </rPr>
      <t xml:space="preserve">
</t>
    </r>
    <r>
      <rPr>
        <sz val="8"/>
        <color theme="1"/>
        <rFont val="Arial"/>
        <family val="2"/>
      </rPr>
      <t>See Note B for reset conditions, see Note C for freeze conditions.</t>
    </r>
  </si>
  <si>
    <t>0xF8BF- 0xF8FF</t>
  </si>
  <si>
    <t>Reserved by ISO 14229-1</t>
  </si>
  <si>
    <t>ISO 14229-1 (Annex D.3)</t>
  </si>
  <si>
    <r>
      <rPr>
        <sz val="8"/>
        <color theme="1"/>
        <rFont val="Calibri"/>
        <family val="2"/>
      </rPr>
      <t>μ</t>
    </r>
    <r>
      <rPr>
        <sz val="8"/>
        <color theme="1"/>
        <rFont val="Arial"/>
        <family val="2"/>
      </rPr>
      <t>s</t>
    </r>
  </si>
  <si>
    <t>Conversion ms -&gt; s:</t>
  </si>
  <si>
    <t>1000 ms = 1 s</t>
  </si>
  <si>
    <t>3C - FA</t>
  </si>
  <si>
    <r>
      <t>Data may be reported for the vehicle by a single ECU or may be reported by any OBD ECU that activates the MIL
For Zero Emissions Vehicles (ZEV's) ,  it is understood that a MIL may not exist in the traditional sense (autonomous ZEV with no MIL or IP) .   Therefore for the purposes of this DID, MIL activated shall be treated as a confirmed ZEV propulsion related DTC stored in a given ECU.  Therefore this DID would provide a user with a window into how far the operator has driven the vehicle with a confirmed</t>
    </r>
    <r>
      <rPr>
        <b/>
        <sz val="8"/>
        <color theme="1"/>
        <rFont val="Arial"/>
        <family val="2"/>
      </rPr>
      <t xml:space="preserve"> </t>
    </r>
    <r>
      <rPr>
        <sz val="8"/>
        <color theme="1"/>
        <rFont val="Arial"/>
        <family val="2"/>
      </rPr>
      <t xml:space="preserve"> ZEV propulsion DTC.   
Conditions for “Distance traveled” counter:
 - reset to $0000 when MIL state changes from deactivated to activated  
 - accumulate counts in km if MIL is activated (ON)
 -  do not change value while MIL is not activated (OFF)
 -  reset to $0000 if diagnostic information is cleared by service "Clear/Reset Emission-Related Diagnostic Information "or at least 40 warm-up cycles without MIL activated
 -  do not wrap to $0000 if value is $FFFF
 -  freeze value if any inputs to calculate odometer are not available 
For ZEV's this distance travelled counter shall:
-  increment distance  whenever a ZEV propulsion related failure is confirmed and Propulsion System is active.
- reset to $0000 upon a code clear, or when all ZEV propulsion related failures are no longer confirmed in the ECU reporting this DID.
 -  do not wrap to $0000 if value is $FFFF
 -  freeze value if any inputs to calculate odometer are not available </t>
    </r>
  </si>
  <si>
    <t>0.00390625 mA ($8000 = 0 mA)</t>
  </si>
  <si>
    <r>
      <t xml:space="preserve">Conditions for “Engine run time while MIL is activated” counter:
 - reset to $0000 when MIL state changes from deactivated to activated by this ECU 
 - accumulate counts in minutes if MIL is activated (ON)
 - do not change value while MIL is not activated (OFF)
 - reset to $0000 if diagnostic information is cleared by service  "Clear/Reset Emission-Related Diagnostic Information "or at least 40 warm-up cycles without MIL activated
 - do not wrap to $0000 if value is $FFFF.
For hybrid vehicles or for vehicles that employ engine shutoff strategies (e.g. engine shutoff at idle), the engine run timer for MIL activation shall increment: 
- after the ignition switch is turned to the on position and the engine is running,
- if the vehicle can be started in electric-only mode, after the </t>
    </r>
    <r>
      <rPr>
        <strike/>
        <sz val="8"/>
        <color theme="1"/>
        <rFont val="Arial"/>
        <family val="2"/>
      </rPr>
      <t xml:space="preserve"> </t>
    </r>
    <r>
      <rPr>
        <sz val="8"/>
        <color theme="1"/>
        <rFont val="Arial"/>
        <family val="2"/>
      </rPr>
      <t>propulsion system is active. 
- if the engine is turned off by the vehicle control system during normal operation.
For Zero Emissions Vehicles (ZEV's) ,  it is understood that a MIL may not exist in the traditional sense (autonomous ZEV with no MIL or IP) .   Therefore for the purposes of this DID, MIL activated shall be treated as a confirmed ZEV propulsion related DTC stored in a given ZEV Propulsion Related ECU.  Therefore this DID would provide a user with a window into how long the operator has driven the vehicle with a confirmed ZEV propulsion DTC in that ECU.    
This timer shall:
-  increment whenever a ZEV propulsion related failure is confirmed and Propulsion System is active.
- reset upon a code clear, or when all ZEV propulsion related failures are no longer confirmed in the ECU reporting this DID.
 - do not wrap to $0000 if value is $FFFF.</t>
    </r>
  </si>
  <si>
    <t>BAT_SOC shall display the percent remaining level of charge for a battery pack used for propulsion, expressed as a percentage of total useable battery energy, commonly referred to as State Of Charge (SOC).   This value is used as the index for SOC based ITIDs such as 0xF8A9, 0xF8AA.</t>
  </si>
  <si>
    <t>DEF_CMD shall display the commanded DEF dosing quantity as a percent. Zero percent means that no DEF dosing is being commanded. 100 percent means that DEF dosing is being commanded at 100 percent of the full capacity of the system to deliver DEF.                                                                                                                   Note: The DEF dosing rate for Doser A (Actual quantity of DEF dosed into the aftertreatment system) will be derived by multiplying DEF_CMD (Doser A) and DEF_MAX (Doser A - PID 0xAC/0xF4AC). This PID will only report the commanded DEF dosing percentage and not the actual DEF dosing rate.</t>
  </si>
  <si>
    <t>V_SET shall display the current maximum speed utilized for vehicle speed limiting. This value can change during the drive cycle.</t>
  </si>
  <si>
    <t>DEF_MAX shall display the maximum DEF dosing rate that the system is capable of providing.                                                                              Note: The DEF dosing rate for Doser A (Actual quantity of DEF dosed into the aftertreatment system) will be derived by multiplying DEF_CMD (Doser A - PID 0xA5/0xF4A5 data Byte B) and DEF_MAX (Doser A). This PID will only report the maximum DEF dosing rate and not the actual DEF dosing rate.</t>
  </si>
  <si>
    <t>Crankcase Pressure Sensor A</t>
  </si>
  <si>
    <t>SOH  provides the percent retention of an electrified vehicles  usable battery energy, expressed as a percentage.
Used in conjunction with the Battery State of Health Calculation Ready Flag (if supported).   
a) For systems without a reserve energy release strategy (defined below):
The numerator is the observed quantity of usable energy stored within the energy storage system.    The denominator is the usable energy observed on a new energy storage system.
b) For systems with a reserve energy release strategy:
The numerator is the calculated quantity of energy stored within the energy storage system plus the estimated unreleased energy in the reserve (including its degradation).    The denominator is the battery energy observed on a new vehicle plus the unreleased reserve that was not accessed when the vehicle was new.
Usage of SOH ready flag:
When Battery Health Calculation Ready Flag indicates "Not Ready", vehicle displays and scan tools shall mask the numerical value and instead shall allude to the calculation being pending, not ready, calculating, etc.  
If for cases of ECU reprogramming and ECU replacement, if an SOH value is retained before reprogramming and is used to replace the value within the freshly installed ECU or software, the replaced value may be treated as a fresh calculation and the State of Health Calculation Ready Flag may be set to Ready.
Reserve Energy Release Strategy Definition:
A method that involves retaining a certain percentage of the Energy Storage System usable battery energy (UBE) to be released after the vehicle has been put into service.</t>
  </si>
  <si>
    <t xml:space="preserve">Used for systems that retain a quantity of reserve energy storage capacity for deferred release throughout the life of a vehicle, this value provides the quantity of energy remaining  in reserve.   For those manufacturers not utilizing reserve capacity: this signal shall not be supported or reported as zero.  
Manufacturers shall provision for a method to release the remaining reserve capacity temporarily to allow for government agencies to confirm the capability of the entire useable battery energy of a given energy storage system.   When the reserve energy is fully released, either naturally, or temporarily through a specialized  method,  this DID shall report "0".  </t>
  </si>
  <si>
    <r>
      <t>A parameter that changes to reflect the energy storage system instantaneous charge acceptance capability and is defined as the maximum value the total</t>
    </r>
    <r>
      <rPr>
        <b/>
        <i/>
        <sz val="8"/>
        <color theme="1"/>
        <rFont val="Arial"/>
        <family val="2"/>
      </rPr>
      <t xml:space="preserve"> </t>
    </r>
    <r>
      <rPr>
        <sz val="8"/>
        <color theme="1"/>
        <rFont val="Arial"/>
        <family val="2"/>
      </rPr>
      <t xml:space="preserve">energy storage system is permitted to accept at an instantaneous point in time. This parameter shall report "0" until it has connected with an EVSE and negotiated the type of charging intended for the current charging session. It shall reflect the real-time charging limit for the total energy storage system (e.g. Battery pack(s), Chargers, Converters, etc.) including temperature, battery protection functions, vehicle charging inlet receptacle sensing, failures, etc.   
If the EVSE is connected, however the vehicle has deferred charging to a future point in time, the value shall be "0". After the system ascertains the actual charge configuration when connected to an EVSE, the value must change to reflect the maximum available charge acceptance for the given charge configuration.   
Configuration examples include: 
i) a lower voltage parallel module configuration (400V) vs a higher voltage series configuration (800V), or 
ii) a DC vs AC charging configuration.  
</t>
    </r>
  </si>
  <si>
    <t>This value reflects the real time charging power measured  by the energy storage system.   (This parameter represents the quantity of energy measured at the energy storage system when charging and therefore does not reflect the energy consumed by high voltage vehicle accessories during charging session.)</t>
  </si>
  <si>
    <t>DEF_CMD shall display the commanded DEF dosing quantity as a percent. Zero percent means that no DEF dosing is being commanded. 100 percent means that DEF dosing is being commanded at 100 percent of the full capacity of the system to deliver DEF.                                                                                                                    Note: The DEF dosing rate for Doser B (Actual quantity of DEF dosed into the aftertreatment system) will be derived by multiplying DEF_CMD (Doser B) and DEF_MAX (Doser B). This data byte will only report the commanded DEF dosing percentage and not the actual DEF dosing rate.</t>
  </si>
  <si>
    <t>DEF_MAX shall display the maximum DEF dosing rate that the system is capable of providing.                                                                              Note: The DEF dosing rate for Doser B (Actual quantity of DEF dosed into the aftertreatment system) will be derived by multiplying DEF_CMD (Doser B) and DEF_MAX (Doser B). This data byte will only report the maximum DEF dosing rate and not the actual DEF dosing rate.</t>
  </si>
  <si>
    <r>
      <t>AECD21_TIME1 shall display the total engine run time with Emission Increasing Auxiliary Emission Control Device #21 active. AECD21_TIME1 shall increment while the engine is running with EI-AECD #21</t>
    </r>
    <r>
      <rPr>
        <i/>
        <sz val="8"/>
        <color theme="1"/>
        <rFont val="Arial"/>
        <family val="2"/>
      </rPr>
      <t xml:space="preserve">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</si>
  <si>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AECD21_TIME2 shall display the total engine run time with Emission Increasing Auxiliary Emission Control Device #21 active. AECD21_TIME2 shall increment while the engine is running with EI-AECD #21</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</si>
  <si>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AECD22_TIME1 shall display the total engine run time with Emission Increasing Auxiliary Emission Control Device #22 active. AECD22_TIME1 shall increment while the engine is running with EI-AECD #22</t>
    </r>
    <r>
      <rPr>
        <i/>
        <sz val="8"/>
        <color theme="1"/>
        <rFont val="Arial"/>
        <family val="2"/>
      </rPr>
      <t xml:space="preserve">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</si>
  <si>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AECD22_TIME2 shall display the total engine run time with Emission Increasing Auxiliary Emission Control Device #22 active. AECD22_TIME2 shall increment while the engine is running with EI-AECD #22</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</si>
  <si>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AECD23_TIME1 shall display the total engine run time with Emission Increasing Auxiliary Emission Control Device #23 active. AECD23_TIME1 shall increment while the engine is running with EI-AECD #23</t>
    </r>
    <r>
      <rPr>
        <i/>
        <sz val="8"/>
        <color theme="1"/>
        <rFont val="Arial"/>
        <family val="2"/>
      </rPr>
      <t xml:space="preserve">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</si>
  <si>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AECD23_TIME2 shall display the total engine run time with Emission Increasing Auxiliary Emission Control Device #23 active. AECD23_TIME2 shall increment while the engine is running with EI-AECD #23</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</si>
  <si>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AECD24_TIME1 shall display the total engine run time with Emission Increasing Auxiliary Emission Control Device #24 active. AECD24_TIME1 shall increment while the engine is running with EI-AECD #24</t>
    </r>
    <r>
      <rPr>
        <i/>
        <sz val="8"/>
        <color theme="1"/>
        <rFont val="Arial"/>
        <family val="2"/>
      </rPr>
      <t xml:space="preserve"> active</t>
    </r>
    <r>
      <rPr>
        <sz val="8"/>
        <color theme="1"/>
        <rFont val="Arial"/>
        <family val="2"/>
      </rPr>
      <t>. It shall freeze if the engine stalls. For EI-AECDs requiring only a single timer, Timer 1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</si>
  <si>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AECD24_TIME2 shall display the total engine run time with Emission Increasing Auxiliary Emission Control Device #24 active. AECD24_TIME2 shall increment while the engine is running with EI-AECD #24</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</si>
  <si>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AECD25_TIME1 shall display the total engine run time with Emission Increasing Auxiliary Emission Control Device #25 active. AECD25_TIME1 shall increment while the engine is running with EI-AECD #25</t>
    </r>
    <r>
      <rPr>
        <i/>
        <sz val="8"/>
        <color theme="1"/>
        <rFont val="Arial"/>
        <family val="2"/>
      </rPr>
      <t xml:space="preserve"> active</t>
    </r>
    <r>
      <rPr>
        <sz val="8"/>
        <color theme="1"/>
        <rFont val="Arial"/>
        <family val="2"/>
      </rPr>
      <t>. It shall freeze if the engine stalls. For EI-AECDs requiring only a single timer, Timer 4 shall be used to report the total engine run time for the EI-AECD.  For EI-AECDs requiring two timers, Timer 1 shall report the total engine hours when the EI-AECD is commanding reduced emission control effectiveness up to but not including 75 percent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</si>
  <si>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r>
      <t>AECD25_TIME2 shall display the total engine run time with Emission Increasing Auxiliary Emission Control Device #25 active. AECD25_TIME2 shall increment while the engine is running with EI-AECD #25</t>
    </r>
    <r>
      <rPr>
        <i/>
        <sz val="8"/>
        <color theme="1"/>
        <rFont val="Arial"/>
        <family val="2"/>
      </rPr>
      <t xml:space="preserve"> active</t>
    </r>
    <r>
      <rPr>
        <sz val="8"/>
        <color theme="1"/>
        <rFont val="Arial"/>
        <family val="2"/>
      </rPr>
      <t>. It shall freeze if the engine stalls. For EI-AECDs requiring only a single timer, Timer 2 shall be reported as "Not Available" using the value $FFFFFFFF. For EI-AECDs requiring two timers, Timer 2 shall report the total engine hours when the EI-AECD is commanding reduced emission control effectiveness of 75 percent or more of the maximum reduced emission control effectiveness.
NOTE:  Each number shall be reset to zero only when a non-volatile memory reset occurs (e.g., reprogramming event). Numbers may not be reset to zero under any other circumstances including when a scan tool (generic or enhanced) command to clear fault codes or reset KAM is received. If any of the individual counters reach the maximum value, all counters shall be divided by two before any are incremented again to avoid overflow problems.</t>
    </r>
  </si>
  <si>
    <t>0xF4DD -
0xF4FF</t>
  </si>
  <si>
    <t>Comprehensive component monitoring shall always indicate complete on all vehicles. Exceptions may apply from local regulations.</t>
  </si>
  <si>
    <t>This value represents the summation of the total energy that passes out of the energy storage system for propulsion and non-propulsion uses.  
See Note B for reset conditions, see Note C for freeze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</si>
</sst>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164" formatCode="0.0"/>
    <numFmt numFmtId="165" formatCode="0.000000"/>
    <numFmt numFmtId="166" formatCode="0.000"/>
    <numFmt numFmtId="167" formatCode="0.0000000"/>
    <numFmt numFmtId="168" formatCode="0.00000000"/>
    <numFmt numFmtId="169" formatCode="0.0000"/>
    <numFmt numFmtId="170" formatCode="0.00000"/>
    <numFmt numFmtId="171" formatCode="0.000000%"/>
    <numFmt numFmtId="172" formatCode="0.00000%"/>
  </numFmts>
  <fonts count="92">
    <font>
      <sz val="10"/>
      <name val="Arial"/>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sz val="8"/>
      <name val="Arial"/>
      <family val="2"/>
    </font>
    <font>
      <b/>
      <sz val="8"/>
      <name val="Arial"/>
      <family val="2"/>
    </font>
    <font>
      <sz val="8"/>
      <name val="Arial"/>
      <family val="2"/>
    </font>
    <font>
      <vertAlign val="superscript"/>
      <sz val="8"/>
      <name val="Arial"/>
      <family val="2"/>
    </font>
    <font>
      <vertAlign val="subscript"/>
      <sz val="8"/>
      <name val="Arial"/>
      <family val="2"/>
    </font>
    <font>
      <sz val="10"/>
      <name val="Arial"/>
      <family val="2"/>
    </font>
    <font>
      <b/>
      <sz val="10"/>
      <name val="Arial"/>
      <family val="2"/>
    </font>
    <font>
      <sz val="9"/>
      <name val="Arial"/>
      <family val="2"/>
    </font>
    <font>
      <b/>
      <sz val="9"/>
      <name val="Arial"/>
      <family val="2"/>
    </font>
    <font>
      <sz val="22"/>
      <name val="Arial"/>
      <family val="2"/>
    </font>
    <font>
      <b/>
      <sz val="16"/>
      <name val="Arial"/>
      <family val="2"/>
    </font>
    <font>
      <sz val="16"/>
      <name val="Arial"/>
      <family val="2"/>
    </font>
    <font>
      <strike/>
      <sz val="10"/>
      <name val="Arial"/>
      <family val="2"/>
    </font>
    <font>
      <sz val="8"/>
      <name val="Symbol"/>
      <family val="1"/>
      <charset val="2"/>
    </font>
    <font>
      <strike/>
      <sz val="8"/>
      <name val="Arial"/>
      <family val="2"/>
    </font>
    <font>
      <sz val="8"/>
      <color rgb="FFFF0000"/>
      <name val="Arial"/>
      <family val="2"/>
    </font>
    <font>
      <sz val="8"/>
      <color theme="0"/>
      <name val="Arial"/>
      <family val="2"/>
    </font>
    <font>
      <strike/>
      <sz val="8"/>
      <color rgb="FFFF0000"/>
      <name val="Arial"/>
      <family val="2"/>
    </font>
    <font>
      <sz val="10"/>
      <color rgb="FFFF0000"/>
      <name val="Arial"/>
      <family val="2"/>
    </font>
    <font>
      <b/>
      <i/>
      <sz val="8"/>
      <name val="Arial"/>
      <family val="2"/>
    </font>
    <font>
      <vertAlign val="superscript"/>
      <sz val="10"/>
      <name val="Arial"/>
      <family val="2"/>
    </font>
    <font>
      <sz val="10"/>
      <color rgb="FF000000"/>
      <name val="Arial"/>
      <family val="2"/>
    </font>
    <font>
      <b/>
      <sz val="10"/>
      <color rgb="FF000000"/>
      <name val="Arial"/>
      <family val="2"/>
    </font>
    <font>
      <sz val="7"/>
      <color rgb="FF000000"/>
      <name val="Symbol"/>
      <family val="1"/>
      <charset val="2"/>
    </font>
    <font>
      <sz val="7"/>
      <color rgb="FF000000"/>
      <name val="Arial"/>
      <family val="2"/>
    </font>
    <font>
      <sz val="10"/>
      <name val="Wingdings 3"/>
      <family val="1"/>
      <charset val="2"/>
    </font>
    <font>
      <vertAlign val="subscript"/>
      <sz val="10"/>
      <name val="Arial"/>
      <family val="2"/>
    </font>
    <font>
      <b/>
      <vertAlign val="superscript"/>
      <sz val="10"/>
      <name val="Arial"/>
      <family val="2"/>
    </font>
    <font>
      <b/>
      <sz val="9"/>
      <color indexed="81"/>
      <name val="Tahoma"/>
      <family val="2"/>
    </font>
    <font>
      <b/>
      <sz val="18"/>
      <color theme="3"/>
      <name val="Cambria"/>
      <family val="2"/>
      <scheme val="maj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sz val="11"/>
      <name val="Arial"/>
      <family val="2"/>
    </font>
    <font>
      <b/>
      <sz val="12"/>
      <name val="Arial"/>
      <family val="2"/>
    </font>
    <font>
      <b/>
      <sz val="14"/>
      <name val="Arial"/>
      <family val="2"/>
    </font>
    <font>
      <u/>
      <sz val="10"/>
      <color theme="10"/>
      <name val="Arial"/>
      <family val="2"/>
    </font>
    <font>
      <u/>
      <sz val="10"/>
      <name val="Arial"/>
      <family val="2"/>
    </font>
    <font>
      <b/>
      <sz val="10.5"/>
      <name val="Arial"/>
      <family val="2"/>
    </font>
    <font>
      <sz val="10.5"/>
      <name val="Arial"/>
      <family val="2"/>
    </font>
    <font>
      <sz val="18"/>
      <name val="Arial"/>
      <family val="2"/>
    </font>
    <font>
      <sz val="10"/>
      <name val="Yu Mincho"/>
      <family val="1"/>
      <charset val="128"/>
    </font>
    <font>
      <u/>
      <sz val="10"/>
      <name val="Yu Mincho"/>
      <family val="1"/>
      <charset val="128"/>
    </font>
    <font>
      <sz val="8"/>
      <color theme="1"/>
      <name val="Arial"/>
      <family val="2"/>
    </font>
    <font>
      <b/>
      <sz val="8"/>
      <color theme="1"/>
      <name val="Arial"/>
      <family val="2"/>
    </font>
    <font>
      <strike/>
      <sz val="8"/>
      <color theme="1"/>
      <name val="Arial"/>
      <family val="2"/>
    </font>
    <font>
      <vertAlign val="superscript"/>
      <sz val="8"/>
      <color theme="1"/>
      <name val="Arial"/>
      <family val="2"/>
    </font>
    <font>
      <vertAlign val="subscript"/>
      <sz val="8"/>
      <color theme="1"/>
      <name val="Arial"/>
      <family val="2"/>
    </font>
    <font>
      <i/>
      <sz val="8"/>
      <color theme="1"/>
      <name val="Arial"/>
      <family val="2"/>
    </font>
    <font>
      <u/>
      <sz val="10"/>
      <color theme="1"/>
      <name val="Arial"/>
      <family val="2"/>
    </font>
    <font>
      <sz val="10"/>
      <color theme="1"/>
      <name val="Times New Roman"/>
      <family val="1"/>
    </font>
    <font>
      <sz val="9"/>
      <color theme="1"/>
      <name val="Arial"/>
      <family val="2"/>
    </font>
    <font>
      <u/>
      <sz val="8"/>
      <color theme="1"/>
      <name val="Arial"/>
      <family val="2"/>
    </font>
    <font>
      <b/>
      <sz val="24"/>
      <color theme="1"/>
      <name val="Arial"/>
      <family val="2"/>
    </font>
    <font>
      <b/>
      <sz val="10"/>
      <color theme="1"/>
      <name val="Arial"/>
      <family val="2"/>
    </font>
    <font>
      <b/>
      <sz val="13"/>
      <color theme="1"/>
      <name val="Cambria"/>
      <family val="1"/>
    </font>
    <font>
      <sz val="11"/>
      <color theme="1"/>
      <name val="Calibri"/>
      <family val="2"/>
    </font>
    <font>
      <i/>
      <sz val="11"/>
      <color theme="1"/>
      <name val="Calibri"/>
      <family val="2"/>
    </font>
    <font>
      <b/>
      <i/>
      <sz val="11"/>
      <color theme="1"/>
      <name val="Calibri"/>
      <family val="2"/>
    </font>
    <font>
      <sz val="11"/>
      <color theme="1"/>
      <name val="Symbol"/>
      <family val="1"/>
      <charset val="2"/>
    </font>
    <font>
      <sz val="7"/>
      <color theme="1"/>
      <name val="Times New Roman"/>
      <family val="1"/>
    </font>
    <font>
      <b/>
      <sz val="11"/>
      <color theme="1"/>
      <name val="Calibri"/>
      <family val="2"/>
    </font>
    <font>
      <b/>
      <sz val="13"/>
      <color theme="1"/>
      <name val="Cambria"/>
      <family val="1"/>
      <scheme val="major"/>
    </font>
    <font>
      <b/>
      <u/>
      <sz val="10"/>
      <color theme="1"/>
      <name val="Arial"/>
      <family val="2"/>
    </font>
    <font>
      <b/>
      <i/>
      <sz val="10"/>
      <color theme="1"/>
      <name val="Arial"/>
      <family val="2"/>
    </font>
    <font>
      <sz val="10"/>
      <color theme="1"/>
      <name val="Calibri"/>
      <family val="2"/>
    </font>
    <font>
      <sz val="8"/>
      <name val="Calibri"/>
      <family val="2"/>
    </font>
    <font>
      <sz val="8"/>
      <name val="Arial"/>
      <family val="2"/>
      <charset val="2"/>
    </font>
    <font>
      <sz val="8"/>
      <color theme="1"/>
      <name val="Calibri"/>
      <family val="2"/>
    </font>
    <font>
      <b/>
      <i/>
      <sz val="8"/>
      <color theme="1"/>
      <name val="Arial"/>
      <family val="2"/>
    </font>
  </fonts>
  <fills count="52">
    <fill>
      <patternFill patternType="none"/>
    </fill>
    <fill>
      <patternFill patternType="gray125"/>
    </fill>
    <fill>
      <patternFill patternType="solid">
        <fgColor indexed="45"/>
        <bgColor indexed="64"/>
      </patternFill>
    </fill>
    <fill>
      <patternFill patternType="solid">
        <fgColor indexed="42"/>
        <bgColor indexed="64"/>
      </patternFill>
    </fill>
    <fill>
      <patternFill patternType="solid">
        <fgColor indexed="22"/>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0" tint="-0.249977111117893"/>
        <bgColor indexed="64"/>
      </patternFill>
    </fill>
    <fill>
      <patternFill patternType="solid">
        <fgColor rgb="FF00B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8" tint="0.59999389629810485"/>
        <bgColor indexed="64"/>
      </patternFill>
    </fill>
  </fills>
  <borders count="155">
    <border>
      <left/>
      <right/>
      <top/>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style="dotted">
        <color indexed="64"/>
      </right>
      <top style="dotted">
        <color indexed="64"/>
      </top>
      <bottom/>
      <diagonal/>
    </border>
    <border>
      <left/>
      <right style="dotted">
        <color indexed="64"/>
      </right>
      <top style="dotted">
        <color indexed="64"/>
      </top>
      <bottom style="dotted">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dotted">
        <color indexed="64"/>
      </bottom>
      <diagonal/>
    </border>
    <border>
      <left style="dotted">
        <color indexed="64"/>
      </left>
      <right style="dotted">
        <color indexed="64"/>
      </right>
      <top/>
      <bottom style="medium">
        <color indexed="64"/>
      </bottom>
      <diagonal/>
    </border>
    <border>
      <left/>
      <right style="medium">
        <color indexed="64"/>
      </right>
      <top/>
      <bottom/>
      <diagonal/>
    </border>
    <border>
      <left style="medium">
        <color indexed="64"/>
      </left>
      <right style="dotted">
        <color indexed="64"/>
      </right>
      <top style="dotted">
        <color indexed="64"/>
      </top>
      <bottom/>
      <diagonal/>
    </border>
    <border>
      <left style="dotted">
        <color indexed="64"/>
      </left>
      <right style="medium">
        <color indexed="64"/>
      </right>
      <top style="dotted">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ck">
        <color indexed="64"/>
      </left>
      <right style="thick">
        <color indexed="64"/>
      </right>
      <top style="thick">
        <color indexed="64"/>
      </top>
      <bottom style="thick">
        <color indexed="64"/>
      </bottom>
      <diagonal/>
    </border>
    <border>
      <left/>
      <right/>
      <top/>
      <bottom style="thick">
        <color indexed="64"/>
      </bottom>
      <diagonal/>
    </border>
    <border>
      <left/>
      <right style="thick">
        <color indexed="64"/>
      </right>
      <top/>
      <bottom style="thick">
        <color indexed="64"/>
      </bottom>
      <diagonal/>
    </border>
    <border>
      <left/>
      <right style="medium">
        <color indexed="64"/>
      </right>
      <top style="thin">
        <color indexed="64"/>
      </top>
      <bottom/>
      <diagonal/>
    </border>
    <border>
      <left style="thick">
        <color indexed="64"/>
      </left>
      <right style="medium">
        <color indexed="64"/>
      </right>
      <top style="thin">
        <color indexed="64"/>
      </top>
      <bottom/>
      <diagonal/>
    </border>
    <border>
      <left style="medium">
        <color indexed="64"/>
      </left>
      <right style="medium">
        <color indexed="64"/>
      </right>
      <top style="thin">
        <color indexed="64"/>
      </top>
      <bottom/>
      <diagonal/>
    </border>
    <border>
      <left style="dotted">
        <color indexed="64"/>
      </left>
      <right style="dotted">
        <color indexed="64"/>
      </right>
      <top/>
      <bottom style="dotted">
        <color indexed="64"/>
      </bottom>
      <diagonal/>
    </border>
    <border>
      <left style="dotted">
        <color indexed="64"/>
      </left>
      <right style="dotted">
        <color indexed="64"/>
      </right>
      <top style="thin">
        <color indexed="64"/>
      </top>
      <bottom style="dotted">
        <color indexed="64"/>
      </bottom>
      <diagonal/>
    </border>
    <border>
      <left style="medium">
        <color indexed="64"/>
      </left>
      <right/>
      <top/>
      <bottom style="thick">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thick">
        <color indexed="64"/>
      </left>
      <right style="thick">
        <color indexed="64"/>
      </right>
      <top style="medium">
        <color indexed="64"/>
      </top>
      <bottom style="thick">
        <color indexed="64"/>
      </bottom>
      <diagonal/>
    </border>
    <border>
      <left style="thick">
        <color indexed="64"/>
      </left>
      <right style="medium">
        <color indexed="64"/>
      </right>
      <top style="medium">
        <color indexed="64"/>
      </top>
      <bottom style="thick">
        <color indexed="64"/>
      </bottom>
      <diagonal/>
    </border>
    <border>
      <left style="thick">
        <color indexed="64"/>
      </left>
      <right style="medium">
        <color indexed="64"/>
      </right>
      <top style="thick">
        <color indexed="64"/>
      </top>
      <bottom style="thick">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thick">
        <color indexed="64"/>
      </right>
      <top style="thick">
        <color indexed="64"/>
      </top>
      <bottom style="medium">
        <color indexed="64"/>
      </bottom>
      <diagonal/>
    </border>
    <border>
      <left style="thick">
        <color indexed="64"/>
      </left>
      <right style="thick">
        <color indexed="64"/>
      </right>
      <top style="thick">
        <color indexed="64"/>
      </top>
      <bottom style="medium">
        <color indexed="64"/>
      </bottom>
      <diagonal/>
    </border>
    <border>
      <left style="thick">
        <color indexed="64"/>
      </left>
      <right style="medium">
        <color indexed="64"/>
      </right>
      <top style="thick">
        <color indexed="64"/>
      </top>
      <bottom style="medium">
        <color indexed="64"/>
      </bottom>
      <diagonal/>
    </border>
    <border>
      <left style="medium">
        <color indexed="64"/>
      </left>
      <right style="dotted">
        <color indexed="64"/>
      </right>
      <top/>
      <bottom style="dotted">
        <color indexed="64"/>
      </bottom>
      <diagonal/>
    </border>
    <border>
      <left style="medium">
        <color indexed="64"/>
      </left>
      <right style="dotted">
        <color indexed="64"/>
      </right>
      <top style="thin">
        <color indexed="64"/>
      </top>
      <bottom style="dotted">
        <color indexed="64"/>
      </bottom>
      <diagonal/>
    </border>
    <border>
      <left style="medium">
        <color indexed="64"/>
      </left>
      <right/>
      <top style="medium">
        <color indexed="64"/>
      </top>
      <bottom/>
      <diagonal/>
    </border>
    <border>
      <left/>
      <right/>
      <top style="medium">
        <color indexed="64"/>
      </top>
      <bottom/>
      <diagonal/>
    </border>
    <border>
      <left/>
      <right style="thick">
        <color indexed="64"/>
      </right>
      <top style="medium">
        <color indexed="64"/>
      </top>
      <bottom/>
      <diagonal/>
    </border>
    <border>
      <left style="dotted">
        <color indexed="64"/>
      </left>
      <right style="medium">
        <color indexed="64"/>
      </right>
      <top/>
      <bottom style="dotted">
        <color indexed="64"/>
      </bottom>
      <diagonal/>
    </border>
    <border>
      <left style="dotted">
        <color indexed="64"/>
      </left>
      <right style="medium">
        <color indexed="64"/>
      </right>
      <top style="thin">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dotted">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top style="dotted">
        <color indexed="64"/>
      </top>
      <bottom style="dotted">
        <color indexed="64"/>
      </bottom>
      <diagonal/>
    </border>
    <border>
      <left/>
      <right style="dotted">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dotted">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dotted">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medium">
        <color indexed="64"/>
      </left>
      <right style="medium">
        <color indexed="64"/>
      </right>
      <top/>
      <bottom/>
      <diagonal/>
    </border>
    <border>
      <left style="thick">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style="dotted">
        <color indexed="64"/>
      </top>
      <bottom style="medium">
        <color indexed="64"/>
      </bottom>
      <diagonal/>
    </border>
    <border>
      <left style="medium">
        <color indexed="64"/>
      </left>
      <right style="thin">
        <color indexed="64"/>
      </right>
      <top/>
      <bottom style="dotted">
        <color indexed="64"/>
      </bottom>
      <diagonal/>
    </border>
    <border>
      <left style="medium">
        <color indexed="64"/>
      </left>
      <right style="thin">
        <color indexed="64"/>
      </right>
      <top style="dotted">
        <color indexed="64"/>
      </top>
      <bottom/>
      <diagonal/>
    </border>
    <border>
      <left style="medium">
        <color indexed="64"/>
      </left>
      <right style="thin">
        <color indexed="64"/>
      </right>
      <top style="dotted">
        <color indexed="64"/>
      </top>
      <bottom style="dotted">
        <color indexed="64"/>
      </bottom>
      <diagonal/>
    </border>
    <border>
      <left style="dotted">
        <color indexed="64"/>
      </left>
      <right style="dotted">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medium">
        <color indexed="64"/>
      </right>
      <top/>
      <bottom style="thick">
        <color indexed="64"/>
      </bottom>
      <diagonal/>
    </border>
    <border>
      <left/>
      <right style="medium">
        <color indexed="64"/>
      </right>
      <top/>
      <bottom style="thick">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tted">
        <color indexed="64"/>
      </left>
      <right style="thin">
        <color indexed="64"/>
      </right>
      <top style="dotted">
        <color indexed="64"/>
      </top>
      <bottom style="dotted">
        <color indexed="64"/>
      </bottom>
      <diagonal/>
    </border>
    <border>
      <left/>
      <right style="dotted">
        <color indexed="64"/>
      </right>
      <top/>
      <bottom/>
      <diagonal/>
    </border>
    <border>
      <left style="dotted">
        <color indexed="64"/>
      </left>
      <right style="dotted">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right style="dotted">
        <color indexed="64"/>
      </right>
      <top/>
      <bottom style="dotted">
        <color indexed="64"/>
      </bottom>
      <diagonal/>
    </border>
    <border>
      <left style="thick">
        <color rgb="FF000000"/>
      </left>
      <right style="medium">
        <color rgb="FF000000"/>
      </right>
      <top style="thick">
        <color rgb="FF000000"/>
      </top>
      <bottom style="thick">
        <color rgb="FF000000"/>
      </bottom>
      <diagonal/>
    </border>
    <border>
      <left style="medium">
        <color rgb="FF000000"/>
      </left>
      <right style="medium">
        <color rgb="FF000000"/>
      </right>
      <top style="thick">
        <color rgb="FF000000"/>
      </top>
      <bottom style="thick">
        <color rgb="FF000000"/>
      </bottom>
      <diagonal/>
    </border>
    <border>
      <left style="medium">
        <color rgb="FF000000"/>
      </left>
      <right style="thick">
        <color rgb="FF000000"/>
      </right>
      <top style="thick">
        <color rgb="FF000000"/>
      </top>
      <bottom style="thick">
        <color rgb="FF000000"/>
      </bottom>
      <diagonal/>
    </border>
    <border>
      <left style="thick">
        <color rgb="FF000000"/>
      </left>
      <right style="medium">
        <color rgb="FF000000"/>
      </right>
      <top style="thick">
        <color rgb="FF000000"/>
      </top>
      <bottom/>
      <diagonal/>
    </border>
    <border>
      <left style="medium">
        <color rgb="FF000000"/>
      </left>
      <right style="medium">
        <color rgb="FF000000"/>
      </right>
      <top style="thick">
        <color rgb="FF000000"/>
      </top>
      <bottom/>
      <diagonal/>
    </border>
    <border>
      <left style="medium">
        <color rgb="FF000000"/>
      </left>
      <right style="thick">
        <color rgb="FF000000"/>
      </right>
      <top style="thick">
        <color rgb="FF000000"/>
      </top>
      <bottom/>
      <diagonal/>
    </border>
    <border>
      <left style="thick">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ck">
        <color rgb="FF000000"/>
      </right>
      <top/>
      <bottom style="medium">
        <color rgb="FF000000"/>
      </bottom>
      <diagonal/>
    </border>
    <border>
      <left style="thick">
        <color rgb="FF000000"/>
      </left>
      <right style="medium">
        <color rgb="FF000000"/>
      </right>
      <top style="medium">
        <color rgb="FF000000"/>
      </top>
      <bottom/>
      <diagonal/>
    </border>
    <border>
      <left style="thick">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thick">
        <color rgb="FF000000"/>
      </right>
      <top style="medium">
        <color rgb="FF000000"/>
      </top>
      <bottom/>
      <diagonal/>
    </border>
    <border>
      <left style="medium">
        <color rgb="FF000000"/>
      </left>
      <right style="thick">
        <color rgb="FF000000"/>
      </right>
      <top/>
      <bottom/>
      <diagonal/>
    </border>
    <border>
      <left style="thick">
        <color rgb="FF000000"/>
      </left>
      <right style="medium">
        <color rgb="FF000000"/>
      </right>
      <top style="medium">
        <color rgb="FF000000"/>
      </top>
      <bottom style="thick">
        <color rgb="FF000000"/>
      </bottom>
      <diagonal/>
    </border>
    <border>
      <left style="medium">
        <color rgb="FF000000"/>
      </left>
      <right style="medium">
        <color rgb="FF000000"/>
      </right>
      <top style="medium">
        <color rgb="FF000000"/>
      </top>
      <bottom style="thick">
        <color rgb="FF000000"/>
      </bottom>
      <diagonal/>
    </border>
    <border>
      <left style="medium">
        <color rgb="FF000000"/>
      </left>
      <right style="thick">
        <color rgb="FF000000"/>
      </right>
      <top style="medium">
        <color rgb="FF000000"/>
      </top>
      <bottom style="thick">
        <color rgb="FF000000"/>
      </bottom>
      <diagonal/>
    </border>
    <border>
      <left style="dotted">
        <color indexed="64"/>
      </left>
      <right/>
      <top style="dotted">
        <color indexed="64"/>
      </top>
      <bottom style="dotted">
        <color indexed="64"/>
      </bottom>
      <diagonal/>
    </border>
    <border>
      <left style="dotted">
        <color indexed="64"/>
      </left>
      <right/>
      <top/>
      <bottom style="medium">
        <color indexed="64"/>
      </bottom>
      <diagonal/>
    </border>
    <border>
      <left style="dotted">
        <color indexed="64"/>
      </left>
      <right/>
      <top/>
      <bottom/>
      <diagonal/>
    </border>
    <border>
      <left style="dotted">
        <color indexed="64"/>
      </left>
      <right/>
      <top style="medium">
        <color indexed="64"/>
      </top>
      <bottom style="dotted">
        <color indexed="64"/>
      </bottom>
      <diagonal/>
    </border>
    <border>
      <left style="dotted">
        <color indexed="64"/>
      </left>
      <right/>
      <top/>
      <bottom style="dotted">
        <color indexed="64"/>
      </bottom>
      <diagonal/>
    </border>
    <border>
      <left/>
      <right style="dashed">
        <color auto="1"/>
      </right>
      <top/>
      <bottom style="dashed">
        <color auto="1"/>
      </bottom>
      <diagonal/>
    </border>
    <border>
      <left/>
      <right style="dashed">
        <color auto="1"/>
      </right>
      <top style="dashed">
        <color auto="1"/>
      </top>
      <bottom style="dashed">
        <color auto="1"/>
      </bottom>
      <diagonal/>
    </border>
    <border>
      <left/>
      <right style="dashed">
        <color auto="1"/>
      </right>
      <top style="dashed">
        <color auto="1"/>
      </top>
      <bottom/>
      <diagonal/>
    </border>
    <border>
      <left/>
      <right/>
      <top style="thin">
        <color indexed="64"/>
      </top>
      <bottom/>
      <diagonal/>
    </border>
    <border>
      <left/>
      <right/>
      <top/>
      <bottom style="dotted">
        <color indexed="64"/>
      </bottom>
      <diagonal/>
    </border>
    <border>
      <left style="dotted">
        <color indexed="64"/>
      </left>
      <right/>
      <top style="dotted">
        <color indexed="64"/>
      </top>
      <bottom style="medium">
        <color indexed="64"/>
      </bottom>
      <diagonal/>
    </border>
    <border>
      <left/>
      <right/>
      <top style="dotted">
        <color indexed="64"/>
      </top>
      <bottom style="medium">
        <color indexed="64"/>
      </bottom>
      <diagonal/>
    </border>
    <border>
      <left/>
      <right style="dotted">
        <color indexed="64"/>
      </right>
      <top style="dotted">
        <color indexed="64"/>
      </top>
      <bottom style="medium">
        <color indexed="64"/>
      </bottom>
      <diagonal/>
    </border>
  </borders>
  <cellStyleXfs count="59">
    <xf numFmtId="0" fontId="0" fillId="0" borderId="0"/>
    <xf numFmtId="9" fontId="7" fillId="0" borderId="0" applyFont="0" applyFill="0" applyBorder="0" applyAlignment="0" applyProtection="0"/>
    <xf numFmtId="0" fontId="13" fillId="0" borderId="0"/>
    <xf numFmtId="9" fontId="13" fillId="0" borderId="0" applyFont="0" applyFill="0" applyBorder="0" applyAlignment="0" applyProtection="0"/>
    <xf numFmtId="0" fontId="37" fillId="0" borderId="0" applyNumberFormat="0" applyFill="0" applyBorder="0" applyAlignment="0" applyProtection="0"/>
    <xf numFmtId="0" fontId="38" fillId="0" borderId="0"/>
    <xf numFmtId="0" fontId="39" fillId="0" borderId="100" applyNumberFormat="0" applyFill="0" applyAlignment="0" applyProtection="0"/>
    <xf numFmtId="0" fontId="40" fillId="0" borderId="101" applyNumberFormat="0" applyFill="0" applyAlignment="0" applyProtection="0"/>
    <xf numFmtId="0" fontId="41" fillId="0" borderId="102" applyNumberFormat="0" applyFill="0" applyAlignment="0" applyProtection="0"/>
    <xf numFmtId="0" fontId="41" fillId="0" borderId="0" applyNumberFormat="0" applyFill="0" applyBorder="0" applyAlignment="0" applyProtection="0"/>
    <xf numFmtId="0" fontId="42" fillId="11" borderId="0" applyNumberFormat="0" applyBorder="0" applyAlignment="0" applyProtection="0"/>
    <xf numFmtId="0" fontId="43" fillId="12" borderId="0" applyNumberFormat="0" applyBorder="0" applyAlignment="0" applyProtection="0"/>
    <xf numFmtId="0" fontId="44" fillId="13" borderId="0" applyNumberFormat="0" applyBorder="0" applyAlignment="0" applyProtection="0"/>
    <xf numFmtId="0" fontId="45" fillId="14" borderId="103" applyNumberFormat="0" applyAlignment="0" applyProtection="0"/>
    <xf numFmtId="0" fontId="46" fillId="15" borderId="104" applyNumberFormat="0" applyAlignment="0" applyProtection="0"/>
    <xf numFmtId="0" fontId="47" fillId="15" borderId="103" applyNumberFormat="0" applyAlignment="0" applyProtection="0"/>
    <xf numFmtId="0" fontId="48" fillId="0" borderId="105" applyNumberFormat="0" applyFill="0" applyAlignment="0" applyProtection="0"/>
    <xf numFmtId="0" fontId="49" fillId="16" borderId="106" applyNumberFormat="0" applyAlignment="0" applyProtection="0"/>
    <xf numFmtId="0" fontId="50" fillId="0" borderId="0" applyNumberFormat="0" applyFill="0" applyBorder="0" applyAlignment="0" applyProtection="0"/>
    <xf numFmtId="0" fontId="38" fillId="17" borderId="107" applyNumberFormat="0" applyFont="0" applyAlignment="0" applyProtection="0"/>
    <xf numFmtId="0" fontId="51" fillId="0" borderId="0" applyNumberFormat="0" applyFill="0" applyBorder="0" applyAlignment="0" applyProtection="0"/>
    <xf numFmtId="0" fontId="52" fillId="0" borderId="108" applyNumberFormat="0" applyFill="0" applyAlignment="0" applyProtection="0"/>
    <xf numFmtId="0" fontId="53" fillId="18" borderId="0" applyNumberFormat="0" applyBorder="0" applyAlignment="0" applyProtection="0"/>
    <xf numFmtId="0" fontId="38" fillId="19" borderId="0" applyNumberFormat="0" applyBorder="0" applyAlignment="0" applyProtection="0"/>
    <xf numFmtId="0" fontId="38" fillId="20" borderId="0" applyNumberFormat="0" applyBorder="0" applyAlignment="0" applyProtection="0"/>
    <xf numFmtId="0" fontId="53" fillId="21" borderId="0" applyNumberFormat="0" applyBorder="0" applyAlignment="0" applyProtection="0"/>
    <xf numFmtId="0" fontId="53" fillId="22" borderId="0" applyNumberFormat="0" applyBorder="0" applyAlignment="0" applyProtection="0"/>
    <xf numFmtId="0" fontId="38" fillId="23" borderId="0" applyNumberFormat="0" applyBorder="0" applyAlignment="0" applyProtection="0"/>
    <xf numFmtId="0" fontId="38" fillId="24" borderId="0" applyNumberFormat="0" applyBorder="0" applyAlignment="0" applyProtection="0"/>
    <xf numFmtId="0" fontId="53" fillId="25" borderId="0" applyNumberFormat="0" applyBorder="0" applyAlignment="0" applyProtection="0"/>
    <xf numFmtId="0" fontId="53" fillId="26" borderId="0" applyNumberFormat="0" applyBorder="0" applyAlignment="0" applyProtection="0"/>
    <xf numFmtId="0" fontId="38" fillId="27" borderId="0" applyNumberFormat="0" applyBorder="0" applyAlignment="0" applyProtection="0"/>
    <xf numFmtId="0" fontId="38" fillId="28" borderId="0" applyNumberFormat="0" applyBorder="0" applyAlignment="0" applyProtection="0"/>
    <xf numFmtId="0" fontId="53" fillId="29" borderId="0" applyNumberFormat="0" applyBorder="0" applyAlignment="0" applyProtection="0"/>
    <xf numFmtId="0" fontId="53"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53" fillId="33" borderId="0" applyNumberFormat="0" applyBorder="0" applyAlignment="0" applyProtection="0"/>
    <xf numFmtId="0" fontId="53"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53" fillId="37" borderId="0" applyNumberFormat="0" applyBorder="0" applyAlignment="0" applyProtection="0"/>
    <xf numFmtId="0" fontId="53"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53" fillId="41" borderId="0" applyNumberFormat="0" applyBorder="0" applyAlignment="0" applyProtection="0"/>
    <xf numFmtId="0" fontId="38" fillId="0" borderId="0"/>
    <xf numFmtId="0" fontId="38" fillId="0" borderId="0"/>
    <xf numFmtId="0" fontId="5" fillId="0" borderId="0"/>
    <xf numFmtId="0" fontId="7" fillId="0" borderId="0"/>
    <xf numFmtId="0" fontId="7" fillId="0" borderId="0"/>
    <xf numFmtId="9" fontId="7" fillId="0" borderId="0" applyFont="0" applyFill="0" applyBorder="0" applyAlignment="0" applyProtection="0"/>
    <xf numFmtId="0" fontId="4" fillId="0" borderId="0"/>
    <xf numFmtId="0" fontId="3" fillId="0" borderId="0"/>
    <xf numFmtId="0" fontId="58" fillId="0" borderId="0" applyNumberFormat="0" applyFill="0" applyBorder="0" applyAlignment="0" applyProtection="0"/>
    <xf numFmtId="0" fontId="2" fillId="0" borderId="0"/>
    <xf numFmtId="0" fontId="2" fillId="0" borderId="0"/>
    <xf numFmtId="0" fontId="2" fillId="0" borderId="0"/>
    <xf numFmtId="0" fontId="1" fillId="0" borderId="0"/>
  </cellStyleXfs>
  <cellXfs count="906">
    <xf numFmtId="0" fontId="0" fillId="0" borderId="0" xfId="0"/>
    <xf numFmtId="0" fontId="9" fillId="0" borderId="0" xfId="0" applyFont="1" applyAlignment="1">
      <alignment horizontal="center"/>
    </xf>
    <xf numFmtId="0" fontId="9" fillId="0" borderId="0" xfId="0" applyFont="1"/>
    <xf numFmtId="0" fontId="9" fillId="0" borderId="4" xfId="0" applyFont="1" applyBorder="1" applyAlignment="1">
      <alignment horizontal="center"/>
    </xf>
    <xf numFmtId="0" fontId="8" fillId="0" borderId="0" xfId="0" applyFont="1"/>
    <xf numFmtId="0" fontId="16" fillId="0" borderId="1" xfId="0" applyFont="1" applyBorder="1" applyAlignment="1">
      <alignment horizontal="center" vertical="top" wrapText="1"/>
    </xf>
    <xf numFmtId="0" fontId="16" fillId="0" borderId="2" xfId="0" applyFont="1" applyBorder="1" applyAlignment="1">
      <alignment horizontal="center" vertical="top" wrapText="1"/>
    </xf>
    <xf numFmtId="0" fontId="16" fillId="0" borderId="3" xfId="0" applyFont="1" applyBorder="1" applyAlignment="1">
      <alignment horizontal="center" vertical="top" wrapText="1"/>
    </xf>
    <xf numFmtId="0" fontId="15" fillId="0" borderId="5" xfId="0" applyFont="1" applyBorder="1" applyAlignment="1">
      <alignment horizontal="center" vertical="top" wrapText="1"/>
    </xf>
    <xf numFmtId="0" fontId="15" fillId="0" borderId="6" xfId="0" applyFont="1" applyBorder="1" applyAlignment="1">
      <alignment horizontal="center" vertical="top" wrapText="1"/>
    </xf>
    <xf numFmtId="0" fontId="15" fillId="0" borderId="7" xfId="0" applyFont="1" applyBorder="1" applyAlignment="1">
      <alignment horizontal="center" vertical="top" wrapText="1"/>
    </xf>
    <xf numFmtId="0" fontId="16" fillId="0" borderId="6" xfId="0" applyFont="1" applyBorder="1" applyAlignment="1">
      <alignment horizontal="justify" vertical="top" wrapText="1"/>
    </xf>
    <xf numFmtId="0" fontId="15" fillId="0" borderId="6" xfId="0" applyFont="1" applyBorder="1" applyAlignment="1">
      <alignment horizontal="justify" vertical="top" wrapText="1"/>
    </xf>
    <xf numFmtId="0" fontId="15" fillId="0" borderId="9" xfId="0" applyFont="1" applyBorder="1" applyAlignment="1">
      <alignment horizontal="justify" vertical="top" wrapText="1"/>
    </xf>
    <xf numFmtId="49" fontId="9" fillId="0" borderId="10" xfId="0" applyNumberFormat="1" applyFont="1" applyBorder="1" applyAlignment="1">
      <alignment horizontal="center"/>
    </xf>
    <xf numFmtId="49" fontId="9" fillId="0" borderId="5" xfId="0" applyNumberFormat="1" applyFont="1" applyBorder="1" applyAlignment="1">
      <alignment horizontal="center"/>
    </xf>
    <xf numFmtId="49" fontId="9" fillId="0" borderId="5" xfId="0" applyNumberFormat="1" applyFont="1" applyBorder="1"/>
    <xf numFmtId="49" fontId="10" fillId="0" borderId="11" xfId="0" applyNumberFormat="1" applyFont="1" applyBorder="1" applyAlignment="1">
      <alignment horizontal="center"/>
    </xf>
    <xf numFmtId="49" fontId="10" fillId="0" borderId="5" xfId="0" applyNumberFormat="1" applyFont="1" applyBorder="1" applyAlignment="1">
      <alignment horizontal="center"/>
    </xf>
    <xf numFmtId="49" fontId="10" fillId="0" borderId="5" xfId="0" applyNumberFormat="1" applyFont="1" applyBorder="1"/>
    <xf numFmtId="49" fontId="10" fillId="0" borderId="12" xfId="0" applyNumberFormat="1" applyFont="1" applyBorder="1" applyAlignment="1">
      <alignment horizontal="center"/>
    </xf>
    <xf numFmtId="49" fontId="10" fillId="0" borderId="13" xfId="0" applyNumberFormat="1" applyFont="1" applyBorder="1" applyAlignment="1">
      <alignment horizontal="center"/>
    </xf>
    <xf numFmtId="49" fontId="10" fillId="0" borderId="14" xfId="0" applyNumberFormat="1" applyFont="1" applyBorder="1" applyAlignment="1">
      <alignment horizontal="center"/>
    </xf>
    <xf numFmtId="49" fontId="10" fillId="0" borderId="15" xfId="0" applyNumberFormat="1" applyFont="1" applyBorder="1" applyAlignment="1">
      <alignment horizontal="center"/>
    </xf>
    <xf numFmtId="49" fontId="10" fillId="0" borderId="16" xfId="0" applyNumberFormat="1" applyFont="1" applyBorder="1" applyAlignment="1">
      <alignment horizontal="center"/>
    </xf>
    <xf numFmtId="49" fontId="10" fillId="0" borderId="17" xfId="0" applyNumberFormat="1" applyFont="1" applyBorder="1" applyAlignment="1">
      <alignment horizontal="center"/>
    </xf>
    <xf numFmtId="49" fontId="10" fillId="0" borderId="18" xfId="0" applyNumberFormat="1" applyFont="1" applyBorder="1" applyAlignment="1">
      <alignment horizontal="center"/>
    </xf>
    <xf numFmtId="0" fontId="9" fillId="0" borderId="51" xfId="0" applyFont="1" applyBorder="1" applyAlignment="1">
      <alignment horizontal="center"/>
    </xf>
    <xf numFmtId="0" fontId="9" fillId="0" borderId="53" xfId="0" applyFont="1" applyBorder="1" applyAlignment="1">
      <alignment horizontal="center" wrapText="1"/>
    </xf>
    <xf numFmtId="0" fontId="9" fillId="0" borderId="54" xfId="0" applyFont="1" applyBorder="1" applyAlignment="1">
      <alignment horizontal="center" wrapText="1"/>
    </xf>
    <xf numFmtId="49" fontId="10" fillId="0" borderId="55" xfId="0" applyNumberFormat="1" applyFont="1" applyBorder="1" applyAlignment="1">
      <alignment horizontal="center"/>
    </xf>
    <xf numFmtId="49" fontId="10" fillId="0" borderId="56" xfId="0" applyNumberFormat="1" applyFont="1" applyBorder="1" applyAlignment="1">
      <alignment horizontal="center"/>
    </xf>
    <xf numFmtId="49" fontId="0" fillId="0" borderId="0" xfId="0" applyNumberFormat="1"/>
    <xf numFmtId="49" fontId="10" fillId="0" borderId="57" xfId="0" applyNumberFormat="1" applyFont="1" applyBorder="1" applyAlignment="1">
      <alignment horizontal="center"/>
    </xf>
    <xf numFmtId="49" fontId="10" fillId="0" borderId="58" xfId="0" applyNumberFormat="1" applyFont="1" applyBorder="1" applyAlignment="1">
      <alignment horizontal="center"/>
    </xf>
    <xf numFmtId="1" fontId="10" fillId="0" borderId="13" xfId="0" applyNumberFormat="1" applyFont="1" applyBorder="1" applyAlignment="1">
      <alignment horizontal="center"/>
    </xf>
    <xf numFmtId="165" fontId="10" fillId="0" borderId="13" xfId="0" applyNumberFormat="1" applyFont="1" applyBorder="1" applyAlignment="1">
      <alignment horizontal="center"/>
    </xf>
    <xf numFmtId="165" fontId="10" fillId="0" borderId="17" xfId="0" applyNumberFormat="1" applyFont="1" applyBorder="1" applyAlignment="1">
      <alignment horizontal="center"/>
    </xf>
    <xf numFmtId="165" fontId="10" fillId="0" borderId="5" xfId="0" applyNumberFormat="1" applyFont="1" applyBorder="1" applyAlignment="1">
      <alignment horizontal="center"/>
    </xf>
    <xf numFmtId="165" fontId="0" fillId="0" borderId="0" xfId="0" applyNumberFormat="1"/>
    <xf numFmtId="1" fontId="10" fillId="0" borderId="58" xfId="0" applyNumberFormat="1" applyFont="1" applyBorder="1" applyAlignment="1">
      <alignment horizontal="center"/>
    </xf>
    <xf numFmtId="164" fontId="10" fillId="0" borderId="58" xfId="0" applyNumberFormat="1" applyFont="1" applyBorder="1" applyAlignment="1">
      <alignment horizontal="center"/>
    </xf>
    <xf numFmtId="2" fontId="10" fillId="0" borderId="58" xfId="0" applyNumberFormat="1" applyFont="1" applyBorder="1" applyAlignment="1">
      <alignment horizontal="center"/>
    </xf>
    <xf numFmtId="166" fontId="10" fillId="0" borderId="58" xfId="0" applyNumberFormat="1" applyFont="1" applyBorder="1" applyAlignment="1">
      <alignment horizontal="center"/>
    </xf>
    <xf numFmtId="166" fontId="10" fillId="0" borderId="15" xfId="0" applyNumberFormat="1" applyFont="1" applyBorder="1" applyAlignment="1">
      <alignment horizontal="center"/>
    </xf>
    <xf numFmtId="1" fontId="10" fillId="0" borderId="15" xfId="0" applyNumberFormat="1" applyFont="1" applyBorder="1" applyAlignment="1">
      <alignment horizontal="center"/>
    </xf>
    <xf numFmtId="2" fontId="10" fillId="0" borderId="15" xfId="0" applyNumberFormat="1" applyFont="1" applyBorder="1" applyAlignment="1">
      <alignment horizontal="center"/>
    </xf>
    <xf numFmtId="49" fontId="8" fillId="0" borderId="16" xfId="0" applyNumberFormat="1" applyFont="1" applyBorder="1" applyAlignment="1">
      <alignment horizontal="center"/>
    </xf>
    <xf numFmtId="165" fontId="10" fillId="0" borderId="58" xfId="0" applyNumberFormat="1" applyFont="1" applyBorder="1" applyAlignment="1">
      <alignment horizontal="center"/>
    </xf>
    <xf numFmtId="49" fontId="0" fillId="0" borderId="0" xfId="0" applyNumberFormat="1" applyAlignment="1">
      <alignment horizontal="center"/>
    </xf>
    <xf numFmtId="0" fontId="9" fillId="0" borderId="10" xfId="0" applyFont="1" applyBorder="1" applyAlignment="1">
      <alignment horizontal="center"/>
    </xf>
    <xf numFmtId="0" fontId="10" fillId="0" borderId="13" xfId="0" applyFont="1" applyBorder="1" applyAlignment="1">
      <alignment horizontal="center"/>
    </xf>
    <xf numFmtId="0" fontId="10" fillId="0" borderId="5" xfId="0" applyFont="1" applyBorder="1" applyAlignment="1">
      <alignment horizontal="center"/>
    </xf>
    <xf numFmtId="0" fontId="9" fillId="0" borderId="5" xfId="0" applyFont="1" applyBorder="1" applyAlignment="1">
      <alignment horizontal="center"/>
    </xf>
    <xf numFmtId="0" fontId="10" fillId="0" borderId="59" xfId="0" applyFont="1" applyBorder="1" applyAlignment="1">
      <alignment horizontal="center"/>
    </xf>
    <xf numFmtId="0" fontId="10" fillId="0" borderId="60" xfId="0" applyFont="1" applyBorder="1" applyAlignment="1">
      <alignment horizontal="center"/>
    </xf>
    <xf numFmtId="0" fontId="9" fillId="0" borderId="5" xfId="0" applyFont="1" applyBorder="1" applyAlignment="1">
      <alignment horizontal="left"/>
    </xf>
    <xf numFmtId="0" fontId="0" fillId="0" borderId="0" xfId="0" applyAlignment="1">
      <alignment horizontal="center"/>
    </xf>
    <xf numFmtId="165" fontId="10" fillId="0" borderId="5" xfId="0" applyNumberFormat="1" applyFont="1" applyBorder="1"/>
    <xf numFmtId="0" fontId="13" fillId="0" borderId="0" xfId="0" applyFont="1" applyAlignment="1">
      <alignment horizontal="center"/>
    </xf>
    <xf numFmtId="0" fontId="0" fillId="0" borderId="63" xfId="0" applyBorder="1" applyAlignment="1">
      <alignment horizontal="center"/>
    </xf>
    <xf numFmtId="0" fontId="14" fillId="0" borderId="64" xfId="0" applyFont="1" applyBorder="1" applyAlignment="1">
      <alignment horizontal="center"/>
    </xf>
    <xf numFmtId="0" fontId="14" fillId="0" borderId="63" xfId="0" applyFont="1" applyBorder="1" applyAlignment="1">
      <alignment horizontal="center"/>
    </xf>
    <xf numFmtId="0" fontId="14" fillId="0" borderId="0" xfId="0" applyFont="1" applyAlignment="1">
      <alignment horizontal="center"/>
    </xf>
    <xf numFmtId="0" fontId="0" fillId="0" borderId="39" xfId="0" applyBorder="1"/>
    <xf numFmtId="0" fontId="0" fillId="0" borderId="40" xfId="0" applyBorder="1"/>
    <xf numFmtId="0" fontId="0" fillId="0" borderId="23" xfId="0" applyBorder="1" applyAlignment="1">
      <alignment wrapText="1"/>
    </xf>
    <xf numFmtId="0" fontId="20" fillId="0" borderId="0" xfId="0" quotePrefix="1" applyFont="1"/>
    <xf numFmtId="0" fontId="0" fillId="0" borderId="54" xfId="0" applyBorder="1"/>
    <xf numFmtId="0" fontId="0" fillId="0" borderId="64" xfId="0" applyBorder="1" applyAlignment="1">
      <alignment horizontal="center" vertical="center"/>
    </xf>
    <xf numFmtId="0" fontId="14" fillId="2" borderId="63" xfId="0" applyFont="1" applyFill="1" applyBorder="1" applyAlignment="1">
      <alignment horizontal="center"/>
    </xf>
    <xf numFmtId="0" fontId="0" fillId="0" borderId="64" xfId="0" applyBorder="1" applyAlignment="1">
      <alignment horizontal="center"/>
    </xf>
    <xf numFmtId="0" fontId="0" fillId="0" borderId="46" xfId="0" applyBorder="1" applyAlignment="1">
      <alignment horizontal="center"/>
    </xf>
    <xf numFmtId="0" fontId="0" fillId="0" borderId="65" xfId="0" applyBorder="1"/>
    <xf numFmtId="0" fontId="14" fillId="2" borderId="46" xfId="0" applyFont="1" applyFill="1" applyBorder="1" applyAlignment="1">
      <alignment horizontal="center"/>
    </xf>
    <xf numFmtId="0" fontId="0" fillId="0" borderId="39" xfId="0" applyBorder="1" applyAlignment="1">
      <alignment horizontal="center"/>
    </xf>
    <xf numFmtId="0" fontId="0" fillId="0" borderId="23" xfId="0" applyBorder="1"/>
    <xf numFmtId="0" fontId="14" fillId="2" borderId="39" xfId="0" applyFont="1" applyFill="1" applyBorder="1" applyAlignment="1">
      <alignment horizontal="center"/>
    </xf>
    <xf numFmtId="0" fontId="14" fillId="2" borderId="64" xfId="0" applyFont="1" applyFill="1" applyBorder="1" applyAlignment="1">
      <alignment horizontal="center"/>
    </xf>
    <xf numFmtId="0" fontId="0" fillId="0" borderId="0" xfId="0" applyAlignment="1">
      <alignment horizontal="center" vertical="center"/>
    </xf>
    <xf numFmtId="0" fontId="14" fillId="3" borderId="54" xfId="0" applyFont="1" applyFill="1" applyBorder="1" applyAlignment="1">
      <alignment horizontal="center"/>
    </xf>
    <xf numFmtId="0" fontId="14" fillId="2" borderId="24" xfId="0" applyFont="1" applyFill="1" applyBorder="1" applyAlignment="1">
      <alignment horizontal="center"/>
    </xf>
    <xf numFmtId="0" fontId="14" fillId="2" borderId="35" xfId="0" applyFont="1" applyFill="1" applyBorder="1" applyAlignment="1">
      <alignment horizontal="center"/>
    </xf>
    <xf numFmtId="49" fontId="14" fillId="0" borderId="10" xfId="0" applyNumberFormat="1" applyFont="1" applyBorder="1" applyAlignment="1">
      <alignment horizontal="left"/>
    </xf>
    <xf numFmtId="0" fontId="15" fillId="0" borderId="21" xfId="0" applyFont="1" applyBorder="1" applyAlignment="1">
      <alignment horizontal="center" vertical="top" wrapText="1"/>
    </xf>
    <xf numFmtId="0" fontId="15" fillId="0" borderId="10" xfId="0" applyFont="1" applyBorder="1" applyAlignment="1">
      <alignment horizontal="left" vertical="top" wrapText="1"/>
    </xf>
    <xf numFmtId="49" fontId="9" fillId="0" borderId="66" xfId="0" applyNumberFormat="1" applyFont="1" applyBorder="1" applyAlignment="1">
      <alignment horizontal="left"/>
    </xf>
    <xf numFmtId="49" fontId="9" fillId="0" borderId="6" xfId="0" applyNumberFormat="1" applyFont="1" applyBorder="1" applyAlignment="1">
      <alignment horizontal="left"/>
    </xf>
    <xf numFmtId="0" fontId="9" fillId="0" borderId="6" xfId="0" applyFont="1" applyBorder="1" applyAlignment="1">
      <alignment horizontal="left"/>
    </xf>
    <xf numFmtId="0" fontId="15" fillId="0" borderId="22" xfId="0" applyFont="1" applyBorder="1" applyAlignment="1">
      <alignment horizontal="justify" vertical="top" wrapText="1"/>
    </xf>
    <xf numFmtId="6" fontId="15" fillId="0" borderId="4" xfId="0" quotePrefix="1" applyNumberFormat="1" applyFont="1" applyBorder="1" applyAlignment="1">
      <alignment horizontal="center" vertical="top" wrapText="1"/>
    </xf>
    <xf numFmtId="0" fontId="16" fillId="0" borderId="22" xfId="0" applyFont="1" applyBorder="1" applyAlignment="1">
      <alignment horizontal="justify" vertical="top" wrapText="1"/>
    </xf>
    <xf numFmtId="49" fontId="9" fillId="0" borderId="64" xfId="0" applyNumberFormat="1" applyFont="1" applyBorder="1" applyAlignment="1">
      <alignment horizontal="center"/>
    </xf>
    <xf numFmtId="49" fontId="9" fillId="0" borderId="63" xfId="0" applyNumberFormat="1" applyFont="1" applyBorder="1" applyAlignment="1">
      <alignment horizontal="center"/>
    </xf>
    <xf numFmtId="49" fontId="9" fillId="0" borderId="64" xfId="0" applyNumberFormat="1" applyFont="1" applyBorder="1" applyAlignment="1">
      <alignment horizontal="left"/>
    </xf>
    <xf numFmtId="49" fontId="0" fillId="0" borderId="67" xfId="0" applyNumberFormat="1" applyBorder="1"/>
    <xf numFmtId="0" fontId="9" fillId="0" borderId="54" xfId="0" applyFont="1" applyBorder="1" applyAlignment="1">
      <alignment horizontal="center"/>
    </xf>
    <xf numFmtId="49" fontId="10" fillId="0" borderId="68" xfId="0" applyNumberFormat="1" applyFont="1" applyBorder="1" applyAlignment="1">
      <alignment horizontal="center"/>
    </xf>
    <xf numFmtId="49" fontId="10" fillId="0" borderId="69" xfId="0" applyNumberFormat="1" applyFont="1" applyBorder="1" applyAlignment="1">
      <alignment horizontal="center"/>
    </xf>
    <xf numFmtId="0" fontId="10" fillId="0" borderId="70" xfId="0" applyFont="1" applyBorder="1" applyAlignment="1">
      <alignment horizontal="center"/>
    </xf>
    <xf numFmtId="49" fontId="10" fillId="0" borderId="71" xfId="0" applyNumberFormat="1" applyFont="1" applyBorder="1" applyAlignment="1">
      <alignment horizontal="center"/>
    </xf>
    <xf numFmtId="1" fontId="10" fillId="0" borderId="17" xfId="0" applyNumberFormat="1" applyFont="1" applyBorder="1" applyAlignment="1">
      <alignment horizontal="center"/>
    </xf>
    <xf numFmtId="1" fontId="10" fillId="0" borderId="72" xfId="0" applyNumberFormat="1" applyFont="1" applyBorder="1" applyAlignment="1">
      <alignment horizontal="center"/>
    </xf>
    <xf numFmtId="49" fontId="10" fillId="0" borderId="73" xfId="0" applyNumberFormat="1" applyFont="1" applyBorder="1" applyAlignment="1">
      <alignment horizontal="center"/>
    </xf>
    <xf numFmtId="165" fontId="10" fillId="0" borderId="12" xfId="0" applyNumberFormat="1" applyFont="1" applyBorder="1" applyAlignment="1">
      <alignment horizontal="center"/>
    </xf>
    <xf numFmtId="49" fontId="0" fillId="0" borderId="47" xfId="0" applyNumberFormat="1" applyBorder="1"/>
    <xf numFmtId="164" fontId="10" fillId="0" borderId="15" xfId="0" applyNumberFormat="1" applyFont="1" applyBorder="1" applyAlignment="1">
      <alignment horizontal="center"/>
    </xf>
    <xf numFmtId="164" fontId="10" fillId="0" borderId="74" xfId="0" applyNumberFormat="1" applyFont="1" applyBorder="1" applyAlignment="1">
      <alignment horizontal="center"/>
    </xf>
    <xf numFmtId="164" fontId="10" fillId="0" borderId="17" xfId="0" applyNumberFormat="1" applyFont="1" applyBorder="1" applyAlignment="1">
      <alignment horizontal="center"/>
    </xf>
    <xf numFmtId="164" fontId="10" fillId="0" borderId="72" xfId="0" applyNumberFormat="1" applyFont="1" applyBorder="1" applyAlignment="1">
      <alignment horizontal="center"/>
    </xf>
    <xf numFmtId="2" fontId="10" fillId="0" borderId="17" xfId="0" applyNumberFormat="1" applyFont="1" applyBorder="1" applyAlignment="1">
      <alignment horizontal="center"/>
    </xf>
    <xf numFmtId="2" fontId="10" fillId="0" borderId="72" xfId="0" applyNumberFormat="1" applyFont="1" applyBorder="1" applyAlignment="1">
      <alignment horizontal="center"/>
    </xf>
    <xf numFmtId="166" fontId="10" fillId="0" borderId="17" xfId="0" applyNumberFormat="1" applyFont="1" applyBorder="1" applyAlignment="1">
      <alignment horizontal="center"/>
    </xf>
    <xf numFmtId="166" fontId="10" fillId="0" borderId="71" xfId="0" applyNumberFormat="1" applyFont="1" applyBorder="1" applyAlignment="1">
      <alignment horizontal="center"/>
    </xf>
    <xf numFmtId="167" fontId="10" fillId="0" borderId="58" xfId="0" applyNumberFormat="1" applyFont="1" applyBorder="1" applyAlignment="1">
      <alignment horizontal="center"/>
    </xf>
    <xf numFmtId="2" fontId="10" fillId="0" borderId="75" xfId="0" applyNumberFormat="1" applyFont="1" applyBorder="1" applyAlignment="1">
      <alignment horizontal="center"/>
    </xf>
    <xf numFmtId="0" fontId="10" fillId="0" borderId="65" xfId="0" applyFont="1" applyBorder="1" applyAlignment="1">
      <alignment horizontal="center"/>
    </xf>
    <xf numFmtId="0" fontId="10" fillId="0" borderId="76" xfId="0" applyFont="1" applyBorder="1" applyAlignment="1">
      <alignment horizontal="center"/>
    </xf>
    <xf numFmtId="0" fontId="10" fillId="0" borderId="77" xfId="0" applyFont="1" applyBorder="1" applyAlignment="1">
      <alignment horizontal="center"/>
    </xf>
    <xf numFmtId="0" fontId="10" fillId="0" borderId="12" xfId="0" applyFont="1" applyBorder="1" applyAlignment="1">
      <alignment horizontal="center"/>
    </xf>
    <xf numFmtId="2" fontId="10" fillId="0" borderId="74" xfId="0" applyNumberFormat="1" applyFont="1" applyBorder="1" applyAlignment="1">
      <alignment horizontal="center"/>
    </xf>
    <xf numFmtId="0" fontId="10" fillId="0" borderId="78" xfId="0" applyFont="1" applyBorder="1" applyAlignment="1">
      <alignment horizontal="center"/>
    </xf>
    <xf numFmtId="1" fontId="10" fillId="0" borderId="74" xfId="0" applyNumberFormat="1" applyFont="1" applyBorder="1" applyAlignment="1">
      <alignment horizontal="center"/>
    </xf>
    <xf numFmtId="1" fontId="10" fillId="0" borderId="79" xfId="0" applyNumberFormat="1" applyFont="1" applyBorder="1" applyAlignment="1">
      <alignment horizontal="center"/>
    </xf>
    <xf numFmtId="165" fontId="10" fillId="0" borderId="74" xfId="0" applyNumberFormat="1" applyFont="1" applyBorder="1" applyAlignment="1">
      <alignment horizontal="center"/>
    </xf>
    <xf numFmtId="0" fontId="10" fillId="0" borderId="80" xfId="0" applyFont="1" applyBorder="1" applyAlignment="1">
      <alignment horizontal="center"/>
    </xf>
    <xf numFmtId="166" fontId="10" fillId="0" borderId="74" xfId="0" applyNumberFormat="1" applyFont="1" applyBorder="1" applyAlignment="1">
      <alignment horizontal="center"/>
    </xf>
    <xf numFmtId="2" fontId="10" fillId="0" borderId="79" xfId="0" applyNumberFormat="1" applyFont="1" applyBorder="1" applyAlignment="1">
      <alignment horizontal="center"/>
    </xf>
    <xf numFmtId="0" fontId="10" fillId="0" borderId="69" xfId="0" applyFont="1" applyBorder="1" applyAlignment="1">
      <alignment horizontal="center"/>
    </xf>
    <xf numFmtId="168" fontId="10" fillId="0" borderId="15" xfId="0" applyNumberFormat="1" applyFont="1" applyBorder="1" applyAlignment="1">
      <alignment horizontal="center"/>
    </xf>
    <xf numFmtId="166" fontId="10" fillId="0" borderId="79" xfId="0" applyNumberFormat="1" applyFont="1" applyBorder="1" applyAlignment="1">
      <alignment horizontal="center"/>
    </xf>
    <xf numFmtId="1" fontId="10" fillId="0" borderId="71" xfId="0" applyNumberFormat="1" applyFont="1" applyBorder="1" applyAlignment="1">
      <alignment horizontal="center"/>
    </xf>
    <xf numFmtId="166" fontId="10" fillId="0" borderId="72" xfId="0" applyNumberFormat="1" applyFont="1" applyBorder="1" applyAlignment="1">
      <alignment horizontal="center"/>
    </xf>
    <xf numFmtId="49" fontId="10" fillId="0" borderId="10" xfId="0" applyNumberFormat="1" applyFont="1" applyBorder="1"/>
    <xf numFmtId="0" fontId="10" fillId="0" borderId="10" xfId="0" applyFont="1" applyBorder="1" applyAlignment="1">
      <alignment horizontal="center"/>
    </xf>
    <xf numFmtId="49" fontId="10" fillId="0" borderId="10" xfId="0" applyNumberFormat="1" applyFont="1" applyBorder="1" applyAlignment="1">
      <alignment horizontal="center"/>
    </xf>
    <xf numFmtId="0" fontId="10" fillId="0" borderId="81" xfId="0" applyFont="1" applyBorder="1" applyAlignment="1">
      <alignment horizontal="center"/>
    </xf>
    <xf numFmtId="49" fontId="10" fillId="0" borderId="31" xfId="0" applyNumberFormat="1" applyFont="1" applyBorder="1"/>
    <xf numFmtId="0" fontId="10" fillId="0" borderId="31" xfId="0" applyFont="1" applyBorder="1" applyAlignment="1">
      <alignment horizontal="center"/>
    </xf>
    <xf numFmtId="49" fontId="10" fillId="0" borderId="31" xfId="0" applyNumberFormat="1" applyFont="1" applyBorder="1" applyAlignment="1">
      <alignment horizontal="center"/>
    </xf>
    <xf numFmtId="49" fontId="11" fillId="0" borderId="15" xfId="0" applyNumberFormat="1" applyFont="1" applyBorder="1" applyAlignment="1">
      <alignment horizontal="center"/>
    </xf>
    <xf numFmtId="49" fontId="11" fillId="0" borderId="70" xfId="0" applyNumberFormat="1" applyFont="1" applyBorder="1" applyAlignment="1">
      <alignment horizontal="center"/>
    </xf>
    <xf numFmtId="49" fontId="11" fillId="0" borderId="16" xfId="0" applyNumberFormat="1" applyFont="1" applyBorder="1" applyAlignment="1">
      <alignment horizontal="center"/>
    </xf>
    <xf numFmtId="49" fontId="11" fillId="0" borderId="17" xfId="0" applyNumberFormat="1" applyFont="1" applyBorder="1" applyAlignment="1">
      <alignment horizontal="center"/>
    </xf>
    <xf numFmtId="164" fontId="10" fillId="0" borderId="79" xfId="0" applyNumberFormat="1" applyFont="1" applyBorder="1" applyAlignment="1">
      <alignment horizontal="center"/>
    </xf>
    <xf numFmtId="49" fontId="11" fillId="0" borderId="80" xfId="0" applyNumberFormat="1" applyFont="1" applyBorder="1" applyAlignment="1">
      <alignment horizontal="center"/>
    </xf>
    <xf numFmtId="2" fontId="10" fillId="0" borderId="71" xfId="0" applyNumberFormat="1" applyFont="1" applyBorder="1" applyAlignment="1">
      <alignment horizontal="center"/>
    </xf>
    <xf numFmtId="169" fontId="10" fillId="0" borderId="15" xfId="0" applyNumberFormat="1" applyFont="1" applyBorder="1" applyAlignment="1">
      <alignment horizontal="center"/>
    </xf>
    <xf numFmtId="169" fontId="10" fillId="0" borderId="58" xfId="0" applyNumberFormat="1" applyFont="1" applyBorder="1" applyAlignment="1">
      <alignment horizontal="center"/>
    </xf>
    <xf numFmtId="169" fontId="10" fillId="0" borderId="17" xfId="0" applyNumberFormat="1" applyFont="1" applyBorder="1" applyAlignment="1">
      <alignment horizontal="center"/>
    </xf>
    <xf numFmtId="169" fontId="10" fillId="0" borderId="71" xfId="0" applyNumberFormat="1" applyFont="1" applyBorder="1" applyAlignment="1">
      <alignment horizontal="center"/>
    </xf>
    <xf numFmtId="49" fontId="11" fillId="0" borderId="71" xfId="0" applyNumberFormat="1" applyFont="1" applyBorder="1" applyAlignment="1">
      <alignment horizontal="center"/>
    </xf>
    <xf numFmtId="164" fontId="10" fillId="0" borderId="71" xfId="0" applyNumberFormat="1" applyFont="1" applyBorder="1" applyAlignment="1">
      <alignment horizontal="center"/>
    </xf>
    <xf numFmtId="167" fontId="10" fillId="0" borderId="71" xfId="0" applyNumberFormat="1" applyFont="1" applyBorder="1" applyAlignment="1">
      <alignment horizontal="center"/>
    </xf>
    <xf numFmtId="167" fontId="10" fillId="0" borderId="15" xfId="0" applyNumberFormat="1" applyFont="1" applyBorder="1" applyAlignment="1">
      <alignment horizontal="center"/>
    </xf>
    <xf numFmtId="167" fontId="10" fillId="0" borderId="17" xfId="0" applyNumberFormat="1" applyFont="1" applyBorder="1" applyAlignment="1">
      <alignment horizontal="center"/>
    </xf>
    <xf numFmtId="169" fontId="10" fillId="0" borderId="74" xfId="0" applyNumberFormat="1" applyFont="1" applyBorder="1" applyAlignment="1">
      <alignment horizontal="center"/>
    </xf>
    <xf numFmtId="49" fontId="9" fillId="0" borderId="64" xfId="0" applyNumberFormat="1" applyFont="1" applyBorder="1"/>
    <xf numFmtId="2" fontId="10" fillId="0" borderId="70" xfId="0" applyNumberFormat="1" applyFont="1" applyBorder="1" applyAlignment="1">
      <alignment horizontal="center"/>
    </xf>
    <xf numFmtId="2" fontId="10" fillId="0" borderId="78" xfId="0" applyNumberFormat="1" applyFont="1" applyBorder="1" applyAlignment="1">
      <alignment horizontal="center"/>
    </xf>
    <xf numFmtId="2" fontId="10" fillId="0" borderId="59" xfId="0" applyNumberFormat="1" applyFont="1" applyBorder="1" applyAlignment="1">
      <alignment horizontal="center"/>
    </xf>
    <xf numFmtId="2" fontId="10" fillId="0" borderId="80" xfId="0" applyNumberFormat="1" applyFont="1" applyBorder="1" applyAlignment="1">
      <alignment horizontal="center"/>
    </xf>
    <xf numFmtId="49" fontId="10" fillId="0" borderId="57" xfId="0" applyNumberFormat="1" applyFont="1" applyBorder="1" applyAlignment="1">
      <alignment horizontal="center" wrapText="1"/>
    </xf>
    <xf numFmtId="10" fontId="10" fillId="0" borderId="15" xfId="1" applyNumberFormat="1" applyFont="1" applyFill="1" applyBorder="1" applyAlignment="1">
      <alignment horizontal="center"/>
    </xf>
    <xf numFmtId="10" fontId="10" fillId="0" borderId="17" xfId="1" applyNumberFormat="1" applyFont="1" applyFill="1" applyBorder="1" applyAlignment="1">
      <alignment horizontal="center"/>
    </xf>
    <xf numFmtId="165" fontId="10" fillId="0" borderId="15" xfId="0" applyNumberFormat="1" applyFont="1" applyBorder="1" applyAlignment="1">
      <alignment horizontal="center"/>
    </xf>
    <xf numFmtId="171" fontId="10" fillId="0" borderId="15" xfId="1" applyNumberFormat="1" applyFont="1" applyFill="1" applyBorder="1" applyAlignment="1">
      <alignment horizontal="center"/>
    </xf>
    <xf numFmtId="171" fontId="10" fillId="0" borderId="17" xfId="1" applyNumberFormat="1" applyFont="1" applyFill="1" applyBorder="1" applyAlignment="1">
      <alignment horizontal="center"/>
    </xf>
    <xf numFmtId="168" fontId="10" fillId="0" borderId="17" xfId="0" applyNumberFormat="1" applyFont="1" applyBorder="1" applyAlignment="1">
      <alignment horizontal="center"/>
    </xf>
    <xf numFmtId="168" fontId="10" fillId="0" borderId="58" xfId="0" applyNumberFormat="1" applyFont="1" applyBorder="1" applyAlignment="1">
      <alignment horizontal="center"/>
    </xf>
    <xf numFmtId="168" fontId="10" fillId="0" borderId="71" xfId="0" applyNumberFormat="1" applyFont="1" applyBorder="1" applyAlignment="1">
      <alignment horizontal="center"/>
    </xf>
    <xf numFmtId="165" fontId="10" fillId="0" borderId="71" xfId="0" applyNumberFormat="1" applyFont="1" applyBorder="1" applyAlignment="1">
      <alignment horizontal="center"/>
    </xf>
    <xf numFmtId="0" fontId="13" fillId="0" borderId="0" xfId="0" applyFont="1"/>
    <xf numFmtId="169" fontId="10" fillId="0" borderId="79" xfId="0" applyNumberFormat="1" applyFont="1" applyBorder="1" applyAlignment="1">
      <alignment horizontal="center"/>
    </xf>
    <xf numFmtId="169" fontId="10" fillId="0" borderId="12" xfId="0" applyNumberFormat="1" applyFont="1" applyBorder="1" applyAlignment="1">
      <alignment horizontal="center"/>
    </xf>
    <xf numFmtId="170" fontId="10" fillId="0" borderId="74" xfId="0" applyNumberFormat="1" applyFont="1" applyBorder="1" applyAlignment="1">
      <alignment horizontal="center"/>
    </xf>
    <xf numFmtId="170" fontId="10" fillId="0" borderId="79" xfId="0" applyNumberFormat="1" applyFont="1" applyBorder="1" applyAlignment="1">
      <alignment horizontal="center"/>
    </xf>
    <xf numFmtId="49" fontId="21" fillId="0" borderId="15" xfId="0" applyNumberFormat="1" applyFont="1" applyBorder="1" applyAlignment="1">
      <alignment horizontal="center"/>
    </xf>
    <xf numFmtId="49" fontId="21" fillId="0" borderId="17" xfId="0" applyNumberFormat="1" applyFont="1" applyBorder="1" applyAlignment="1">
      <alignment horizontal="center"/>
    </xf>
    <xf numFmtId="49" fontId="13" fillId="0" borderId="0" xfId="0" applyNumberFormat="1" applyFont="1" applyAlignment="1">
      <alignment horizontal="center"/>
    </xf>
    <xf numFmtId="49" fontId="24" fillId="0" borderId="57" xfId="0" applyNumberFormat="1" applyFont="1" applyBorder="1" applyAlignment="1">
      <alignment horizontal="center"/>
    </xf>
    <xf numFmtId="1" fontId="10" fillId="0" borderId="15" xfId="1" applyNumberFormat="1" applyFont="1" applyFill="1" applyBorder="1" applyAlignment="1">
      <alignment horizontal="center"/>
    </xf>
    <xf numFmtId="165" fontId="10" fillId="0" borderId="15" xfId="1" applyNumberFormat="1" applyFont="1" applyFill="1" applyBorder="1" applyAlignment="1">
      <alignment horizontal="center"/>
    </xf>
    <xf numFmtId="165" fontId="10" fillId="0" borderId="17" xfId="1" applyNumberFormat="1" applyFont="1" applyFill="1" applyBorder="1" applyAlignment="1">
      <alignment horizontal="center"/>
    </xf>
    <xf numFmtId="1" fontId="10" fillId="0" borderId="17" xfId="1" applyNumberFormat="1" applyFont="1" applyFill="1" applyBorder="1" applyAlignment="1">
      <alignment horizontal="center"/>
    </xf>
    <xf numFmtId="164" fontId="10" fillId="0" borderId="15" xfId="1" applyNumberFormat="1" applyFont="1" applyFill="1" applyBorder="1" applyAlignment="1">
      <alignment horizontal="center"/>
    </xf>
    <xf numFmtId="2" fontId="10" fillId="0" borderId="15" xfId="1" applyNumberFormat="1" applyFont="1" applyFill="1" applyBorder="1" applyAlignment="1">
      <alignment horizontal="center"/>
    </xf>
    <xf numFmtId="164" fontId="10" fillId="0" borderId="17" xfId="1" applyNumberFormat="1" applyFont="1" applyFill="1" applyBorder="1" applyAlignment="1">
      <alignment horizontal="center"/>
    </xf>
    <xf numFmtId="2" fontId="10" fillId="0" borderId="17" xfId="1" applyNumberFormat="1" applyFont="1" applyFill="1" applyBorder="1" applyAlignment="1">
      <alignment horizontal="center"/>
    </xf>
    <xf numFmtId="166" fontId="10" fillId="0" borderId="75" xfId="0" applyNumberFormat="1" applyFont="1" applyBorder="1" applyAlignment="1">
      <alignment horizontal="center"/>
    </xf>
    <xf numFmtId="49" fontId="24" fillId="0" borderId="87" xfId="0" applyNumberFormat="1" applyFont="1" applyBorder="1" applyAlignment="1">
      <alignment horizontal="center"/>
    </xf>
    <xf numFmtId="49" fontId="24" fillId="0" borderId="88" xfId="0" applyNumberFormat="1" applyFont="1" applyBorder="1" applyAlignment="1">
      <alignment horizontal="center"/>
    </xf>
    <xf numFmtId="49" fontId="24" fillId="0" borderId="89" xfId="0" applyNumberFormat="1" applyFont="1" applyBorder="1" applyAlignment="1">
      <alignment horizontal="center"/>
    </xf>
    <xf numFmtId="49" fontId="24" fillId="0" borderId="90" xfId="0" applyNumberFormat="1" applyFont="1" applyBorder="1" applyAlignment="1">
      <alignment horizontal="center"/>
    </xf>
    <xf numFmtId="49" fontId="24" fillId="0" borderId="91" xfId="0" applyNumberFormat="1" applyFont="1" applyBorder="1" applyAlignment="1">
      <alignment horizontal="center"/>
    </xf>
    <xf numFmtId="165" fontId="10" fillId="0" borderId="79" xfId="0" applyNumberFormat="1" applyFont="1" applyBorder="1" applyAlignment="1">
      <alignment horizontal="center"/>
    </xf>
    <xf numFmtId="49" fontId="10" fillId="0" borderId="0" xfId="0" applyNumberFormat="1" applyFont="1" applyAlignment="1">
      <alignment horizontal="center"/>
    </xf>
    <xf numFmtId="0" fontId="8" fillId="0" borderId="0" xfId="0" applyFont="1" applyAlignment="1">
      <alignment wrapText="1"/>
    </xf>
    <xf numFmtId="49" fontId="8" fillId="0" borderId="12" xfId="0" applyNumberFormat="1" applyFont="1" applyBorder="1" applyAlignment="1">
      <alignment horizontal="center"/>
    </xf>
    <xf numFmtId="0" fontId="8" fillId="0" borderId="60" xfId="0" applyFont="1" applyBorder="1" applyAlignment="1">
      <alignment horizontal="center"/>
    </xf>
    <xf numFmtId="49" fontId="8" fillId="0" borderId="13" xfId="0" applyNumberFormat="1" applyFont="1" applyBorder="1" applyAlignment="1">
      <alignment horizontal="center"/>
    </xf>
    <xf numFmtId="49" fontId="21" fillId="0" borderId="12" xfId="0" applyNumberFormat="1" applyFont="1" applyBorder="1" applyAlignment="1">
      <alignment horizontal="center"/>
    </xf>
    <xf numFmtId="0" fontId="8" fillId="0" borderId="81" xfId="0" applyFont="1" applyBorder="1" applyAlignment="1">
      <alignment horizontal="center"/>
    </xf>
    <xf numFmtId="49" fontId="11" fillId="0" borderId="12" xfId="0" applyNumberFormat="1" applyFont="1" applyBorder="1" applyAlignment="1">
      <alignment horizontal="center"/>
    </xf>
    <xf numFmtId="49" fontId="8" fillId="0" borderId="15" xfId="0" applyNumberFormat="1" applyFont="1" applyBorder="1" applyAlignment="1">
      <alignment horizontal="center"/>
    </xf>
    <xf numFmtId="49" fontId="8" fillId="0" borderId="17" xfId="0" applyNumberFormat="1" applyFont="1" applyBorder="1" applyAlignment="1">
      <alignment horizontal="center"/>
    </xf>
    <xf numFmtId="49" fontId="8" fillId="0" borderId="73" xfId="0" applyNumberFormat="1" applyFont="1" applyBorder="1" applyAlignment="1">
      <alignment horizontal="center"/>
    </xf>
    <xf numFmtId="49" fontId="8" fillId="0" borderId="18" xfId="0" applyNumberFormat="1" applyFont="1" applyBorder="1" applyAlignment="1">
      <alignment horizontal="center"/>
    </xf>
    <xf numFmtId="165" fontId="8" fillId="0" borderId="12" xfId="0" applyNumberFormat="1" applyFont="1" applyBorder="1" applyAlignment="1">
      <alignment horizontal="center"/>
    </xf>
    <xf numFmtId="0" fontId="8" fillId="0" borderId="12" xfId="0" applyFont="1" applyBorder="1" applyAlignment="1">
      <alignment horizontal="center"/>
    </xf>
    <xf numFmtId="0" fontId="8" fillId="0" borderId="13" xfId="0" applyFont="1" applyBorder="1" applyAlignment="1">
      <alignment horizontal="center"/>
    </xf>
    <xf numFmtId="0" fontId="8" fillId="0" borderId="65" xfId="0" applyFont="1" applyBorder="1" applyAlignment="1">
      <alignment horizontal="center"/>
    </xf>
    <xf numFmtId="49" fontId="13" fillId="0" borderId="0" xfId="0" applyNumberFormat="1" applyFont="1"/>
    <xf numFmtId="49" fontId="8" fillId="0" borderId="57" xfId="0" applyNumberFormat="1" applyFont="1" applyBorder="1" applyAlignment="1">
      <alignment horizontal="center"/>
    </xf>
    <xf numFmtId="49" fontId="8" fillId="0" borderId="58" xfId="0" applyNumberFormat="1" applyFont="1" applyBorder="1" applyAlignment="1">
      <alignment horizontal="center"/>
    </xf>
    <xf numFmtId="164" fontId="8" fillId="0" borderId="15" xfId="0" applyNumberFormat="1" applyFont="1" applyBorder="1" applyAlignment="1">
      <alignment horizontal="center"/>
    </xf>
    <xf numFmtId="164" fontId="8" fillId="0" borderId="74" xfId="0" applyNumberFormat="1" applyFont="1" applyBorder="1" applyAlignment="1">
      <alignment horizontal="center"/>
    </xf>
    <xf numFmtId="0" fontId="8" fillId="0" borderId="70" xfId="0" applyFont="1" applyBorder="1" applyAlignment="1">
      <alignment horizontal="center"/>
    </xf>
    <xf numFmtId="49" fontId="8" fillId="0" borderId="14" xfId="0" applyNumberFormat="1" applyFont="1" applyBorder="1" applyAlignment="1">
      <alignment horizontal="center"/>
    </xf>
    <xf numFmtId="0" fontId="8" fillId="0" borderId="78" xfId="0" applyFont="1" applyBorder="1" applyAlignment="1">
      <alignment horizontal="center"/>
    </xf>
    <xf numFmtId="164" fontId="8" fillId="0" borderId="17" xfId="0" applyNumberFormat="1" applyFont="1" applyBorder="1" applyAlignment="1">
      <alignment horizontal="center"/>
    </xf>
    <xf numFmtId="0" fontId="8" fillId="0" borderId="59" xfId="0" applyFont="1" applyBorder="1" applyAlignment="1">
      <alignment horizontal="center"/>
    </xf>
    <xf numFmtId="2" fontId="8" fillId="0" borderId="15" xfId="0" applyNumberFormat="1" applyFont="1" applyBorder="1" applyAlignment="1">
      <alignment horizontal="center"/>
    </xf>
    <xf numFmtId="165" fontId="8" fillId="0" borderId="58" xfId="0" applyNumberFormat="1" applyFont="1" applyBorder="1" applyAlignment="1">
      <alignment horizontal="center"/>
    </xf>
    <xf numFmtId="2" fontId="8" fillId="0" borderId="58" xfId="0" applyNumberFormat="1" applyFont="1" applyBorder="1" applyAlignment="1">
      <alignment horizontal="center"/>
    </xf>
    <xf numFmtId="165" fontId="8" fillId="0" borderId="74" xfId="0" applyNumberFormat="1" applyFont="1" applyBorder="1" applyAlignment="1">
      <alignment horizontal="center"/>
    </xf>
    <xf numFmtId="49" fontId="8" fillId="0" borderId="55" xfId="0" applyNumberFormat="1" applyFont="1" applyBorder="1" applyAlignment="1">
      <alignment horizontal="center"/>
    </xf>
    <xf numFmtId="49" fontId="8" fillId="0" borderId="71" xfId="0" applyNumberFormat="1" applyFont="1" applyBorder="1" applyAlignment="1">
      <alignment horizontal="center"/>
    </xf>
    <xf numFmtId="2" fontId="8" fillId="0" borderId="17" xfId="0" applyNumberFormat="1" applyFont="1" applyBorder="1" applyAlignment="1">
      <alignment horizontal="center"/>
    </xf>
    <xf numFmtId="165" fontId="8" fillId="0" borderId="71" xfId="0" applyNumberFormat="1" applyFont="1" applyBorder="1" applyAlignment="1">
      <alignment horizontal="center"/>
    </xf>
    <xf numFmtId="165" fontId="8" fillId="0" borderId="17" xfId="0" applyNumberFormat="1" applyFont="1" applyBorder="1" applyAlignment="1">
      <alignment horizontal="center"/>
    </xf>
    <xf numFmtId="49" fontId="8" fillId="0" borderId="81" xfId="0" applyNumberFormat="1" applyFont="1" applyBorder="1" applyAlignment="1">
      <alignment horizontal="center"/>
    </xf>
    <xf numFmtId="1" fontId="8" fillId="0" borderId="15" xfId="0" applyNumberFormat="1" applyFont="1" applyBorder="1" applyAlignment="1">
      <alignment horizontal="center"/>
    </xf>
    <xf numFmtId="1" fontId="8" fillId="0" borderId="15" xfId="1" applyNumberFormat="1" applyFont="1" applyFill="1" applyBorder="1" applyAlignment="1">
      <alignment horizontal="center"/>
    </xf>
    <xf numFmtId="1" fontId="8" fillId="0" borderId="17" xfId="0" applyNumberFormat="1" applyFont="1" applyBorder="1" applyAlignment="1">
      <alignment horizontal="center"/>
    </xf>
    <xf numFmtId="1" fontId="8" fillId="0" borderId="17" xfId="1" applyNumberFormat="1" applyFont="1" applyFill="1" applyBorder="1" applyAlignment="1">
      <alignment horizontal="center"/>
    </xf>
    <xf numFmtId="166" fontId="8" fillId="0" borderId="15" xfId="1" applyNumberFormat="1" applyFont="1" applyFill="1" applyBorder="1" applyAlignment="1">
      <alignment horizontal="center"/>
    </xf>
    <xf numFmtId="2" fontId="8" fillId="0" borderId="70" xfId="0" applyNumberFormat="1" applyFont="1" applyBorder="1" applyAlignment="1">
      <alignment horizontal="center"/>
    </xf>
    <xf numFmtId="2" fontId="8" fillId="0" borderId="80" xfId="0" applyNumberFormat="1" applyFont="1" applyBorder="1" applyAlignment="1">
      <alignment horizontal="center"/>
    </xf>
    <xf numFmtId="2" fontId="8" fillId="0" borderId="74" xfId="0" applyNumberFormat="1" applyFont="1" applyBorder="1" applyAlignment="1">
      <alignment horizontal="center"/>
    </xf>
    <xf numFmtId="2" fontId="8" fillId="0" borderId="79" xfId="0" applyNumberFormat="1" applyFont="1" applyBorder="1" applyAlignment="1">
      <alignment horizontal="center"/>
    </xf>
    <xf numFmtId="0" fontId="8" fillId="0" borderId="80" xfId="0" applyFont="1" applyBorder="1" applyAlignment="1">
      <alignment horizontal="center"/>
    </xf>
    <xf numFmtId="2" fontId="8" fillId="0" borderId="60" xfId="0" applyNumberFormat="1" applyFont="1" applyBorder="1" applyAlignment="1">
      <alignment horizontal="center"/>
    </xf>
    <xf numFmtId="164" fontId="8" fillId="0" borderId="15" xfId="1" applyNumberFormat="1" applyFont="1" applyFill="1" applyBorder="1" applyAlignment="1">
      <alignment horizontal="center"/>
    </xf>
    <xf numFmtId="49" fontId="8" fillId="0" borderId="56" xfId="0" applyNumberFormat="1" applyFont="1" applyBorder="1" applyAlignment="1">
      <alignment horizontal="center"/>
    </xf>
    <xf numFmtId="164" fontId="8" fillId="0" borderId="17" xfId="1" applyNumberFormat="1" applyFont="1" applyFill="1" applyBorder="1" applyAlignment="1">
      <alignment horizontal="center"/>
    </xf>
    <xf numFmtId="2" fontId="8" fillId="0" borderId="15" xfId="1" applyNumberFormat="1" applyFont="1" applyFill="1" applyBorder="1" applyAlignment="1">
      <alignment horizontal="center"/>
    </xf>
    <xf numFmtId="2" fontId="8" fillId="0" borderId="17" xfId="1" applyNumberFormat="1" applyFont="1" applyFill="1" applyBorder="1" applyAlignment="1">
      <alignment horizontal="center"/>
    </xf>
    <xf numFmtId="49" fontId="8" fillId="0" borderId="1" xfId="0" applyNumberFormat="1" applyFont="1" applyBorder="1" applyAlignment="1">
      <alignment horizontal="center"/>
    </xf>
    <xf numFmtId="49" fontId="8" fillId="0" borderId="2" xfId="0" applyNumberFormat="1" applyFont="1" applyBorder="1" applyAlignment="1">
      <alignment horizontal="center"/>
    </xf>
    <xf numFmtId="2" fontId="8" fillId="0" borderId="3" xfId="0" applyNumberFormat="1" applyFont="1" applyBorder="1" applyAlignment="1">
      <alignment horizontal="center"/>
    </xf>
    <xf numFmtId="49" fontId="8" fillId="0" borderId="5" xfId="0" applyNumberFormat="1" applyFont="1" applyBorder="1" applyAlignment="1">
      <alignment horizontal="center"/>
    </xf>
    <xf numFmtId="2" fontId="8" fillId="0" borderId="6" xfId="0" applyNumberFormat="1" applyFont="1" applyBorder="1" applyAlignment="1">
      <alignment horizontal="center"/>
    </xf>
    <xf numFmtId="49" fontId="11" fillId="0" borderId="5" xfId="0" applyNumberFormat="1" applyFont="1" applyBorder="1" applyAlignment="1">
      <alignment horizontal="center"/>
    </xf>
    <xf numFmtId="49" fontId="8" fillId="0" borderId="8" xfId="0" applyNumberFormat="1" applyFont="1" applyBorder="1" applyAlignment="1">
      <alignment horizontal="center"/>
    </xf>
    <xf numFmtId="49" fontId="11" fillId="0" borderId="8" xfId="0" applyNumberFormat="1" applyFont="1" applyBorder="1" applyAlignment="1">
      <alignment horizontal="center"/>
    </xf>
    <xf numFmtId="2" fontId="8" fillId="0" borderId="9" xfId="0" applyNumberFormat="1" applyFont="1" applyBorder="1" applyAlignment="1">
      <alignment horizontal="center"/>
    </xf>
    <xf numFmtId="164" fontId="8" fillId="0" borderId="75" xfId="0" applyNumberFormat="1" applyFont="1" applyBorder="1" applyAlignment="1">
      <alignment horizontal="center"/>
    </xf>
    <xf numFmtId="164" fontId="8" fillId="0" borderId="79" xfId="0" applyNumberFormat="1" applyFont="1" applyBorder="1" applyAlignment="1">
      <alignment horizontal="center"/>
    </xf>
    <xf numFmtId="0" fontId="15" fillId="0" borderId="0" xfId="0" applyFont="1" applyAlignment="1">
      <alignment horizontal="center" vertical="top" wrapText="1"/>
    </xf>
    <xf numFmtId="0" fontId="15" fillId="0" borderId="0" xfId="0" applyFont="1" applyAlignment="1">
      <alignment horizontal="left" vertical="top" wrapText="1"/>
    </xf>
    <xf numFmtId="0" fontId="23" fillId="0" borderId="12" xfId="0" applyFont="1" applyBorder="1" applyAlignment="1">
      <alignment horizontal="center"/>
    </xf>
    <xf numFmtId="49" fontId="26" fillId="0" borderId="0" xfId="0" applyNumberFormat="1" applyFont="1"/>
    <xf numFmtId="0" fontId="26" fillId="0" borderId="0" xfId="0" applyFont="1" applyAlignment="1">
      <alignment horizontal="center"/>
    </xf>
    <xf numFmtId="49" fontId="26" fillId="0" borderId="0" xfId="0" applyNumberFormat="1" applyFont="1" applyAlignment="1">
      <alignment horizontal="center"/>
    </xf>
    <xf numFmtId="49" fontId="23" fillId="0" borderId="14" xfId="0" applyNumberFormat="1" applyFont="1" applyBorder="1" applyAlignment="1">
      <alignment horizontal="center"/>
    </xf>
    <xf numFmtId="49" fontId="23" fillId="0" borderId="16" xfId="0" applyNumberFormat="1" applyFont="1" applyBorder="1" applyAlignment="1">
      <alignment horizontal="center"/>
    </xf>
    <xf numFmtId="0" fontId="9" fillId="0" borderId="93" xfId="0" applyFont="1" applyBorder="1" applyAlignment="1">
      <alignment horizontal="center"/>
    </xf>
    <xf numFmtId="0" fontId="9" fillId="0" borderId="13" xfId="0" applyFont="1" applyBorder="1" applyAlignment="1">
      <alignment horizontal="center"/>
    </xf>
    <xf numFmtId="0" fontId="9" fillId="0" borderId="13" xfId="0" applyFont="1" applyBorder="1"/>
    <xf numFmtId="0" fontId="9" fillId="0" borderId="81" xfId="0" applyFont="1" applyBorder="1"/>
    <xf numFmtId="0" fontId="8" fillId="0" borderId="94" xfId="0" applyFont="1" applyBorder="1"/>
    <xf numFmtId="0" fontId="8" fillId="0" borderId="15" xfId="0" applyFont="1" applyBorder="1"/>
    <xf numFmtId="0" fontId="8" fillId="0" borderId="70" xfId="0" applyFont="1" applyBorder="1"/>
    <xf numFmtId="49" fontId="8" fillId="0" borderId="15" xfId="0" applyNumberFormat="1" applyFont="1" applyBorder="1" applyAlignment="1">
      <alignment horizontal="left"/>
    </xf>
    <xf numFmtId="0" fontId="8" fillId="0" borderId="94" xfId="0" applyFont="1" applyBorder="1" applyAlignment="1">
      <alignment horizontal="left"/>
    </xf>
    <xf numFmtId="0" fontId="8" fillId="0" borderId="15" xfId="0" applyFont="1" applyBorder="1" applyAlignment="1">
      <alignment horizontal="left"/>
    </xf>
    <xf numFmtId="0" fontId="8" fillId="0" borderId="70" xfId="0" applyFont="1" applyBorder="1" applyAlignment="1">
      <alignment horizontal="left"/>
    </xf>
    <xf numFmtId="49" fontId="8" fillId="9" borderId="15" xfId="0" applyNumberFormat="1" applyFont="1" applyFill="1" applyBorder="1"/>
    <xf numFmtId="0" fontId="9" fillId="0" borderId="0" xfId="0" applyFont="1" applyAlignment="1">
      <alignment horizontal="center" wrapText="1"/>
    </xf>
    <xf numFmtId="0" fontId="8" fillId="9" borderId="15" xfId="0" applyFont="1" applyFill="1" applyBorder="1"/>
    <xf numFmtId="0" fontId="8" fillId="0" borderId="95" xfId="0" applyFont="1" applyBorder="1" applyAlignment="1">
      <alignment horizontal="left"/>
    </xf>
    <xf numFmtId="0" fontId="8" fillId="0" borderId="4" xfId="0" applyFont="1" applyBorder="1" applyAlignment="1">
      <alignment horizontal="center"/>
    </xf>
    <xf numFmtId="0" fontId="8" fillId="0" borderId="51" xfId="0" applyFont="1" applyBorder="1" applyAlignment="1">
      <alignment horizontal="center"/>
    </xf>
    <xf numFmtId="164" fontId="0" fillId="0" borderId="0" xfId="0" applyNumberFormat="1" applyAlignment="1">
      <alignment horizontal="center"/>
    </xf>
    <xf numFmtId="2" fontId="0" fillId="0" borderId="0" xfId="0" applyNumberFormat="1" applyAlignment="1">
      <alignment horizontal="center"/>
    </xf>
    <xf numFmtId="167" fontId="0" fillId="0" borderId="0" xfId="0" applyNumberFormat="1" applyAlignment="1">
      <alignment horizontal="center"/>
    </xf>
    <xf numFmtId="166" fontId="0" fillId="0" borderId="0" xfId="0" applyNumberFormat="1" applyAlignment="1">
      <alignment horizontal="center"/>
    </xf>
    <xf numFmtId="0" fontId="0" fillId="6" borderId="0" xfId="0" applyFill="1" applyAlignment="1">
      <alignment horizontal="center"/>
    </xf>
    <xf numFmtId="0" fontId="30" fillId="0" borderId="38" xfId="0" applyFont="1" applyBorder="1" applyAlignment="1">
      <alignment horizontal="center" vertical="center" wrapText="1"/>
    </xf>
    <xf numFmtId="0" fontId="30" fillId="0" borderId="96" xfId="0" applyFont="1" applyBorder="1" applyAlignment="1">
      <alignment horizontal="center" vertical="center" wrapText="1"/>
    </xf>
    <xf numFmtId="0" fontId="30" fillId="0" borderId="97" xfId="0" applyFont="1" applyBorder="1" applyAlignment="1">
      <alignment horizontal="center" vertical="center" wrapText="1"/>
    </xf>
    <xf numFmtId="0" fontId="29" fillId="0" borderId="98" xfId="0" applyFont="1" applyBorder="1" applyAlignment="1">
      <alignment horizontal="center" vertical="center" wrapText="1"/>
    </xf>
    <xf numFmtId="0" fontId="29" fillId="0" borderId="99" xfId="0" applyFont="1" applyBorder="1" applyAlignment="1">
      <alignment horizontal="center" vertical="center" wrapText="1"/>
    </xf>
    <xf numFmtId="0" fontId="29" fillId="0" borderId="27" xfId="0" applyFont="1" applyBorder="1" applyAlignment="1">
      <alignment horizontal="center" vertical="center" wrapText="1"/>
    </xf>
    <xf numFmtId="0" fontId="0" fillId="0" borderId="0" xfId="0" applyAlignment="1">
      <alignment horizontal="right"/>
    </xf>
    <xf numFmtId="0" fontId="14" fillId="0" borderId="0" xfId="0" applyFont="1"/>
    <xf numFmtId="0" fontId="14" fillId="0" borderId="15" xfId="0" applyFont="1" applyBorder="1"/>
    <xf numFmtId="0" fontId="0" fillId="0" borderId="15" xfId="0" applyBorder="1"/>
    <xf numFmtId="0" fontId="0" fillId="0" borderId="15" xfId="0" applyBorder="1" applyAlignment="1">
      <alignment horizontal="left"/>
    </xf>
    <xf numFmtId="164" fontId="13" fillId="0" borderId="0" xfId="0" applyNumberFormat="1" applyFont="1" applyAlignment="1">
      <alignment horizontal="center"/>
    </xf>
    <xf numFmtId="169" fontId="0" fillId="0" borderId="0" xfId="0" applyNumberFormat="1" applyAlignment="1">
      <alignment horizontal="center"/>
    </xf>
    <xf numFmtId="169" fontId="0" fillId="10" borderId="0" xfId="0" applyNumberFormat="1" applyFill="1" applyAlignment="1">
      <alignment horizontal="center"/>
    </xf>
    <xf numFmtId="166" fontId="0" fillId="8" borderId="0" xfId="0" applyNumberFormat="1" applyFill="1" applyAlignment="1">
      <alignment horizontal="center"/>
    </xf>
    <xf numFmtId="170" fontId="0" fillId="6" borderId="0" xfId="0" applyNumberFormat="1" applyFill="1" applyAlignment="1">
      <alignment horizontal="center"/>
    </xf>
    <xf numFmtId="0" fontId="13" fillId="0" borderId="0" xfId="0" applyFont="1" applyAlignment="1">
      <alignment horizontal="left"/>
    </xf>
    <xf numFmtId="0" fontId="6" fillId="0" borderId="0" xfId="5" applyFont="1" applyAlignment="1">
      <alignment horizontal="center"/>
    </xf>
    <xf numFmtId="0" fontId="6" fillId="0" borderId="0" xfId="46" applyFont="1" applyAlignment="1">
      <alignment horizontal="center"/>
    </xf>
    <xf numFmtId="49" fontId="24" fillId="0" borderId="4" xfId="0" applyNumberFormat="1" applyFont="1" applyBorder="1" applyAlignment="1">
      <alignment horizontal="center"/>
    </xf>
    <xf numFmtId="49" fontId="24" fillId="0" borderId="7" xfId="0" applyNumberFormat="1" applyFont="1" applyBorder="1" applyAlignment="1">
      <alignment horizontal="center"/>
    </xf>
    <xf numFmtId="49" fontId="23" fillId="0" borderId="55" xfId="0" applyNumberFormat="1" applyFont="1" applyBorder="1" applyAlignment="1">
      <alignment horizontal="center"/>
    </xf>
    <xf numFmtId="0" fontId="23" fillId="0" borderId="60" xfId="0" applyFont="1" applyBorder="1" applyAlignment="1">
      <alignment horizontal="center"/>
    </xf>
    <xf numFmtId="2" fontId="23" fillId="0" borderId="74" xfId="0" applyNumberFormat="1" applyFont="1" applyBorder="1" applyAlignment="1">
      <alignment horizontal="center"/>
    </xf>
    <xf numFmtId="2" fontId="23" fillId="0" borderId="70" xfId="0" applyNumberFormat="1" applyFont="1" applyBorder="1" applyAlignment="1">
      <alignment horizontal="center"/>
    </xf>
    <xf numFmtId="2" fontId="23" fillId="0" borderId="78" xfId="0" applyNumberFormat="1" applyFont="1" applyBorder="1" applyAlignment="1">
      <alignment horizontal="center"/>
    </xf>
    <xf numFmtId="2" fontId="23" fillId="0" borderId="17" xfId="0" applyNumberFormat="1" applyFont="1" applyBorder="1" applyAlignment="1">
      <alignment horizontal="center"/>
    </xf>
    <xf numFmtId="2" fontId="23" fillId="0" borderId="59" xfId="0" applyNumberFormat="1" applyFont="1" applyBorder="1" applyAlignment="1">
      <alignment horizontal="center"/>
    </xf>
    <xf numFmtId="49" fontId="23" fillId="0" borderId="109" xfId="0" applyNumberFormat="1" applyFont="1" applyBorder="1" applyAlignment="1">
      <alignment horizontal="center"/>
    </xf>
    <xf numFmtId="49" fontId="24" fillId="0" borderId="14" xfId="0" applyNumberFormat="1" applyFont="1" applyBorder="1" applyAlignment="1">
      <alignment horizontal="center"/>
    </xf>
    <xf numFmtId="0" fontId="8" fillId="8" borderId="5" xfId="50" applyFont="1" applyFill="1" applyBorder="1" applyAlignment="1">
      <alignment wrapText="1"/>
    </xf>
    <xf numFmtId="0" fontId="7" fillId="42" borderId="0" xfId="48" applyFont="1" applyFill="1" applyAlignment="1">
      <alignment wrapText="1"/>
    </xf>
    <xf numFmtId="0" fontId="8" fillId="8" borderId="5" xfId="50" applyFont="1" applyFill="1" applyBorder="1" applyAlignment="1">
      <alignment horizontal="left" wrapText="1"/>
    </xf>
    <xf numFmtId="0" fontId="8" fillId="7" borderId="5" xfId="50" applyFont="1" applyFill="1" applyBorder="1" applyAlignment="1">
      <alignment wrapText="1"/>
    </xf>
    <xf numFmtId="0" fontId="8" fillId="7" borderId="5" xfId="50" applyFont="1" applyFill="1" applyBorder="1" applyAlignment="1">
      <alignment horizontal="left" wrapText="1"/>
    </xf>
    <xf numFmtId="0" fontId="8" fillId="5" borderId="5" xfId="50" applyFont="1" applyFill="1" applyBorder="1" applyAlignment="1">
      <alignment horizontal="center" wrapText="1"/>
    </xf>
    <xf numFmtId="0" fontId="8" fillId="0" borderId="5" xfId="50" applyFont="1" applyBorder="1" applyAlignment="1">
      <alignment horizontal="center" wrapText="1"/>
    </xf>
    <xf numFmtId="0" fontId="8" fillId="0" borderId="5" xfId="50" applyFont="1" applyBorder="1" applyAlignment="1">
      <alignment horizontal="left" wrapText="1"/>
    </xf>
    <xf numFmtId="0" fontId="8" fillId="0" borderId="5" xfId="50" applyFont="1" applyBorder="1" applyAlignment="1">
      <alignment wrapText="1"/>
    </xf>
    <xf numFmtId="0" fontId="13" fillId="0" borderId="0" xfId="0" applyFont="1" applyAlignment="1">
      <alignment wrapText="1"/>
    </xf>
    <xf numFmtId="0" fontId="7" fillId="0" borderId="0" xfId="0" applyFont="1" applyAlignment="1">
      <alignment wrapText="1"/>
    </xf>
    <xf numFmtId="0" fontId="7" fillId="0" borderId="0" xfId="0" applyFont="1"/>
    <xf numFmtId="0" fontId="55" fillId="0" borderId="0" xfId="0" applyFont="1"/>
    <xf numFmtId="0" fontId="55" fillId="0" borderId="0" xfId="0" applyFont="1" applyAlignment="1">
      <alignment horizontal="left" vertical="top"/>
    </xf>
    <xf numFmtId="0" fontId="7" fillId="0" borderId="5" xfId="0" applyFont="1" applyBorder="1" applyAlignment="1">
      <alignment horizontal="left" vertical="top" wrapText="1"/>
    </xf>
    <xf numFmtId="49" fontId="8" fillId="0" borderId="6" xfId="0" applyNumberFormat="1" applyFont="1" applyBorder="1" applyAlignment="1">
      <alignment horizontal="left"/>
    </xf>
    <xf numFmtId="0" fontId="8" fillId="0" borderId="6" xfId="0" applyFont="1" applyBorder="1" applyAlignment="1">
      <alignment horizontal="left"/>
    </xf>
    <xf numFmtId="49" fontId="8" fillId="0" borderId="109" xfId="0" applyNumberFormat="1" applyFont="1" applyBorder="1" applyAlignment="1">
      <alignment horizontal="center"/>
    </xf>
    <xf numFmtId="0" fontId="14" fillId="0" borderId="0" xfId="48" applyFont="1" applyAlignment="1">
      <alignment wrapText="1"/>
    </xf>
    <xf numFmtId="0" fontId="7" fillId="0" borderId="0" xfId="48" applyFont="1"/>
    <xf numFmtId="0" fontId="7" fillId="7" borderId="0" xfId="48" applyFont="1" applyFill="1"/>
    <xf numFmtId="0" fontId="7" fillId="8" borderId="0" xfId="48" applyFont="1" applyFill="1"/>
    <xf numFmtId="0" fontId="7" fillId="42" borderId="0" xfId="48" applyFont="1" applyFill="1" applyAlignment="1">
      <alignment horizontal="center" wrapText="1"/>
    </xf>
    <xf numFmtId="0" fontId="7" fillId="43" borderId="0" xfId="48" applyFont="1" applyFill="1" applyAlignment="1">
      <alignment horizontal="center" wrapText="1"/>
    </xf>
    <xf numFmtId="0" fontId="7" fillId="43" borderId="0" xfId="48" applyFont="1" applyFill="1" applyAlignment="1">
      <alignment wrapText="1"/>
    </xf>
    <xf numFmtId="0" fontId="7" fillId="0" borderId="0" xfId="48" applyFont="1" applyAlignment="1">
      <alignment wrapText="1"/>
    </xf>
    <xf numFmtId="49" fontId="8" fillId="0" borderId="113" xfId="0" applyNumberFormat="1" applyFont="1" applyBorder="1" applyAlignment="1">
      <alignment horizontal="center"/>
    </xf>
    <xf numFmtId="164" fontId="8" fillId="0" borderId="113" xfId="0" applyNumberFormat="1" applyFont="1" applyBorder="1" applyAlignment="1">
      <alignment horizontal="center"/>
    </xf>
    <xf numFmtId="2" fontId="8" fillId="0" borderId="114" xfId="0" applyNumberFormat="1" applyFont="1" applyBorder="1" applyAlignment="1">
      <alignment horizontal="center"/>
    </xf>
    <xf numFmtId="0" fontId="8" fillId="0" borderId="115" xfId="0" applyFont="1" applyBorder="1" applyAlignment="1">
      <alignment horizontal="center"/>
    </xf>
    <xf numFmtId="165" fontId="8" fillId="0" borderId="55" xfId="0" applyNumberFormat="1" applyFont="1" applyBorder="1" applyAlignment="1">
      <alignment horizontal="center"/>
    </xf>
    <xf numFmtId="0" fontId="8" fillId="0" borderId="55" xfId="0" applyFont="1" applyBorder="1" applyAlignment="1">
      <alignment horizontal="center"/>
    </xf>
    <xf numFmtId="2" fontId="8" fillId="0" borderId="112" xfId="0" applyNumberFormat="1" applyFont="1" applyBorder="1" applyAlignment="1">
      <alignment horizontal="center"/>
    </xf>
    <xf numFmtId="49" fontId="8" fillId="0" borderId="89" xfId="0" applyNumberFormat="1" applyFont="1" applyBorder="1" applyAlignment="1">
      <alignment horizontal="center"/>
    </xf>
    <xf numFmtId="49" fontId="7" fillId="0" borderId="0" xfId="0" applyNumberFormat="1" applyFont="1"/>
    <xf numFmtId="0" fontId="57" fillId="0" borderId="0" xfId="0" applyFont="1" applyAlignment="1">
      <alignment vertical="top"/>
    </xf>
    <xf numFmtId="0" fontId="7" fillId="0" borderId="0" xfId="0" applyFont="1" applyAlignment="1">
      <alignment vertical="top"/>
    </xf>
    <xf numFmtId="0" fontId="7" fillId="0" borderId="0" xfId="0" applyFont="1" applyAlignment="1">
      <alignment vertical="top" wrapText="1"/>
    </xf>
    <xf numFmtId="0" fontId="14" fillId="0" borderId="117" xfId="0" applyFont="1" applyBorder="1" applyAlignment="1">
      <alignment vertical="top"/>
    </xf>
    <xf numFmtId="0" fontId="14" fillId="0" borderId="117" xfId="0" applyFont="1" applyBorder="1" applyAlignment="1">
      <alignment horizontal="center" vertical="top"/>
    </xf>
    <xf numFmtId="0" fontId="14" fillId="0" borderId="117" xfId="0" applyFont="1" applyBorder="1" applyAlignment="1">
      <alignment vertical="top" wrapText="1"/>
    </xf>
    <xf numFmtId="0" fontId="14" fillId="0" borderId="0" xfId="0" applyFont="1" applyAlignment="1">
      <alignment vertical="top"/>
    </xf>
    <xf numFmtId="0" fontId="7" fillId="0" borderId="0" xfId="0" applyFont="1" applyAlignment="1">
      <alignment horizontal="center" vertical="top"/>
    </xf>
    <xf numFmtId="0" fontId="14" fillId="5" borderId="74" xfId="0" applyFont="1" applyFill="1" applyBorder="1" applyAlignment="1">
      <alignment horizontal="center" vertical="center" wrapText="1"/>
    </xf>
    <xf numFmtId="0" fontId="14" fillId="7" borderId="15" xfId="0" applyFont="1" applyFill="1" applyBorder="1" applyAlignment="1">
      <alignment horizontal="center" vertical="center"/>
    </xf>
    <xf numFmtId="0" fontId="14" fillId="7" borderId="15" xfId="0" applyFont="1" applyFill="1" applyBorder="1" applyAlignment="1">
      <alignment horizontal="center" vertical="center" wrapText="1"/>
    </xf>
    <xf numFmtId="0" fontId="14" fillId="46" borderId="15" xfId="0" applyFont="1" applyFill="1" applyBorder="1"/>
    <xf numFmtId="0" fontId="14" fillId="5" borderId="15" xfId="0" applyFont="1" applyFill="1" applyBorder="1" applyAlignment="1">
      <alignment horizontal="center" vertical="center"/>
    </xf>
    <xf numFmtId="0" fontId="7" fillId="6" borderId="15" xfId="0" applyFont="1" applyFill="1" applyBorder="1" applyAlignment="1">
      <alignment vertical="center" wrapText="1"/>
    </xf>
    <xf numFmtId="0" fontId="7" fillId="46" borderId="15" xfId="0" applyFont="1" applyFill="1" applyBorder="1" applyAlignment="1">
      <alignment vertical="top" wrapText="1"/>
    </xf>
    <xf numFmtId="0" fontId="14" fillId="5" borderId="15" xfId="0" applyFont="1" applyFill="1" applyBorder="1" applyAlignment="1">
      <alignment horizontal="center" vertical="center" wrapText="1"/>
    </xf>
    <xf numFmtId="0" fontId="7" fillId="0" borderId="0" xfId="0" applyFont="1" applyAlignment="1">
      <alignment vertical="center"/>
    </xf>
    <xf numFmtId="49" fontId="9" fillId="0" borderId="64" xfId="0" applyNumberFormat="1" applyFont="1" applyBorder="1" applyAlignment="1">
      <alignment horizontal="center" wrapText="1"/>
    </xf>
    <xf numFmtId="0" fontId="56" fillId="0" borderId="0" xfId="0" applyFont="1"/>
    <xf numFmtId="49" fontId="8" fillId="0" borderId="68" xfId="0" applyNumberFormat="1" applyFont="1" applyBorder="1" applyAlignment="1">
      <alignment horizontal="center"/>
    </xf>
    <xf numFmtId="49" fontId="8" fillId="0" borderId="87" xfId="0" applyNumberFormat="1" applyFont="1" applyBorder="1" applyAlignment="1">
      <alignment horizontal="center"/>
    </xf>
    <xf numFmtId="49" fontId="8" fillId="0" borderId="88" xfId="0" applyNumberFormat="1" applyFont="1" applyBorder="1" applyAlignment="1">
      <alignment horizontal="center"/>
    </xf>
    <xf numFmtId="49" fontId="8" fillId="0" borderId="91" xfId="0" applyNumberFormat="1" applyFont="1" applyBorder="1" applyAlignment="1">
      <alignment horizontal="center"/>
    </xf>
    <xf numFmtId="49" fontId="8" fillId="0" borderId="90" xfId="0" applyNumberFormat="1" applyFont="1" applyBorder="1" applyAlignment="1">
      <alignment horizontal="center"/>
    </xf>
    <xf numFmtId="0" fontId="8" fillId="0" borderId="73" xfId="0" applyFont="1" applyBorder="1" applyAlignment="1">
      <alignment horizontal="center" vertical="center"/>
    </xf>
    <xf numFmtId="0" fontId="8" fillId="0" borderId="89" xfId="0" applyFont="1" applyBorder="1" applyAlignment="1">
      <alignment horizontal="center" vertical="center"/>
    </xf>
    <xf numFmtId="0" fontId="8" fillId="0" borderId="116" xfId="0" applyFont="1" applyBorder="1" applyAlignment="1">
      <alignment horizontal="center" vertical="center"/>
    </xf>
    <xf numFmtId="49" fontId="8" fillId="0" borderId="4" xfId="0" applyNumberFormat="1" applyFont="1" applyBorder="1" applyAlignment="1">
      <alignment horizontal="center"/>
    </xf>
    <xf numFmtId="49" fontId="8" fillId="0" borderId="7" xfId="0" applyNumberFormat="1" applyFont="1" applyBorder="1" applyAlignment="1">
      <alignment horizontal="center"/>
    </xf>
    <xf numFmtId="0" fontId="7" fillId="0" borderId="0" xfId="0" applyFont="1" applyAlignment="1">
      <alignment horizontal="center"/>
    </xf>
    <xf numFmtId="49" fontId="7" fillId="0" borderId="0" xfId="0" applyNumberFormat="1" applyFont="1" applyAlignment="1">
      <alignment horizontal="center"/>
    </xf>
    <xf numFmtId="10" fontId="8" fillId="0" borderId="15" xfId="1" applyNumberFormat="1" applyFont="1" applyFill="1" applyBorder="1" applyAlignment="1">
      <alignment horizontal="center"/>
    </xf>
    <xf numFmtId="10" fontId="8" fillId="0" borderId="17" xfId="1" applyNumberFormat="1" applyFont="1" applyFill="1" applyBorder="1" applyAlignment="1">
      <alignment horizontal="center"/>
    </xf>
    <xf numFmtId="172" fontId="8" fillId="0" borderId="15" xfId="1" applyNumberFormat="1" applyFont="1" applyFill="1" applyBorder="1" applyAlignment="1">
      <alignment horizontal="center"/>
    </xf>
    <xf numFmtId="172" fontId="8" fillId="0" borderId="17" xfId="1" applyNumberFormat="1" applyFont="1" applyFill="1" applyBorder="1" applyAlignment="1">
      <alignment horizontal="center"/>
    </xf>
    <xf numFmtId="0" fontId="8" fillId="0" borderId="18" xfId="0" applyFont="1" applyBorder="1" applyAlignment="1">
      <alignment horizontal="center" vertical="center" wrapText="1"/>
    </xf>
    <xf numFmtId="0" fontId="8" fillId="0" borderId="18" xfId="0" applyFont="1" applyBorder="1" applyAlignment="1">
      <alignment horizontal="center" vertical="center"/>
    </xf>
    <xf numFmtId="0" fontId="8" fillId="0" borderId="13" xfId="0" applyFont="1" applyBorder="1" applyAlignment="1">
      <alignment horizontal="center" vertical="center"/>
    </xf>
    <xf numFmtId="2" fontId="8" fillId="0" borderId="13" xfId="0" applyNumberFormat="1" applyFont="1" applyBorder="1" applyAlignment="1">
      <alignment horizontal="center"/>
    </xf>
    <xf numFmtId="0" fontId="8" fillId="0" borderId="57" xfId="0" applyFont="1" applyBorder="1" applyAlignment="1">
      <alignment horizontal="center" vertical="center"/>
    </xf>
    <xf numFmtId="0" fontId="8" fillId="0" borderId="15" xfId="0" applyFont="1" applyBorder="1" applyAlignment="1">
      <alignment horizontal="center" vertical="center"/>
    </xf>
    <xf numFmtId="0" fontId="8" fillId="0" borderId="71" xfId="0" applyFont="1" applyBorder="1" applyAlignment="1">
      <alignment horizontal="center" vertical="center"/>
    </xf>
    <xf numFmtId="0" fontId="8" fillId="0" borderId="17" xfId="0" applyFont="1" applyBorder="1" applyAlignment="1">
      <alignment horizontal="center" vertical="center"/>
    </xf>
    <xf numFmtId="170" fontId="8" fillId="0" borderId="15" xfId="1" applyNumberFormat="1" applyFont="1" applyFill="1" applyBorder="1" applyAlignment="1">
      <alignment horizontal="center"/>
    </xf>
    <xf numFmtId="165" fontId="8" fillId="0" borderId="15" xfId="0" applyNumberFormat="1" applyFont="1" applyBorder="1" applyAlignment="1">
      <alignment horizontal="center"/>
    </xf>
    <xf numFmtId="171" fontId="8" fillId="0" borderId="15" xfId="1" applyNumberFormat="1" applyFont="1" applyFill="1" applyBorder="1" applyAlignment="1">
      <alignment horizontal="center"/>
    </xf>
    <xf numFmtId="171" fontId="8" fillId="0" borderId="17" xfId="1" applyNumberFormat="1" applyFont="1" applyFill="1" applyBorder="1" applyAlignment="1">
      <alignment horizontal="center"/>
    </xf>
    <xf numFmtId="0" fontId="60" fillId="0" borderId="124" xfId="0" applyFont="1" applyBorder="1" applyAlignment="1">
      <alignment horizontal="justify" vertical="center" wrapText="1" readingOrder="1"/>
    </xf>
    <xf numFmtId="0" fontId="60" fillId="0" borderId="125" xfId="0" applyFont="1" applyBorder="1" applyAlignment="1">
      <alignment horizontal="justify" vertical="center" wrapText="1" readingOrder="1"/>
    </xf>
    <xf numFmtId="0" fontId="60" fillId="0" borderId="126" xfId="0" applyFont="1" applyBorder="1" applyAlignment="1">
      <alignment horizontal="justify" vertical="center" wrapText="1" readingOrder="1"/>
    </xf>
    <xf numFmtId="0" fontId="61" fillId="0" borderId="127" xfId="0" applyFont="1" applyBorder="1" applyAlignment="1">
      <alignment horizontal="center" vertical="center" wrapText="1" readingOrder="1"/>
    </xf>
    <xf numFmtId="0" fontId="60" fillId="0" borderId="128" xfId="0" applyFont="1" applyBorder="1" applyAlignment="1">
      <alignment horizontal="justify" vertical="center" wrapText="1" readingOrder="1"/>
    </xf>
    <xf numFmtId="0" fontId="61" fillId="0" borderId="128" xfId="0" applyFont="1" applyBorder="1" applyAlignment="1">
      <alignment horizontal="center" vertical="center" wrapText="1" readingOrder="1"/>
    </xf>
    <xf numFmtId="0" fontId="61" fillId="0" borderId="129" xfId="0" applyFont="1" applyBorder="1" applyAlignment="1">
      <alignment horizontal="left" vertical="center" wrapText="1" readingOrder="1"/>
    </xf>
    <xf numFmtId="0" fontId="61" fillId="0" borderId="130" xfId="0" applyFont="1" applyBorder="1" applyAlignment="1">
      <alignment horizontal="center" vertical="center" wrapText="1" readingOrder="1"/>
    </xf>
    <xf numFmtId="0" fontId="61" fillId="0" borderId="131" xfId="0" applyFont="1" applyBorder="1" applyAlignment="1">
      <alignment horizontal="justify" vertical="center" wrapText="1" readingOrder="1"/>
    </xf>
    <xf numFmtId="0" fontId="61" fillId="0" borderId="131" xfId="0" applyFont="1" applyBorder="1" applyAlignment="1">
      <alignment horizontal="center" vertical="center" wrapText="1" readingOrder="1"/>
    </xf>
    <xf numFmtId="0" fontId="61" fillId="0" borderId="132" xfId="0" applyFont="1" applyBorder="1" applyAlignment="1">
      <alignment horizontal="left" vertical="center" wrapText="1" readingOrder="1"/>
    </xf>
    <xf numFmtId="0" fontId="60" fillId="0" borderId="135" xfId="0" applyFont="1" applyBorder="1" applyAlignment="1">
      <alignment horizontal="justify" vertical="center" wrapText="1" readingOrder="1"/>
    </xf>
    <xf numFmtId="0" fontId="61" fillId="0" borderId="136" xfId="0" applyFont="1" applyBorder="1" applyAlignment="1">
      <alignment horizontal="left" vertical="center" wrapText="1" readingOrder="1"/>
    </xf>
    <xf numFmtId="0" fontId="61" fillId="0" borderId="131" xfId="0" applyFont="1" applyBorder="1" applyAlignment="1">
      <alignment horizontal="left" vertical="center" wrapText="1" readingOrder="1"/>
    </xf>
    <xf numFmtId="0" fontId="61" fillId="0" borderId="135" xfId="0" applyFont="1" applyBorder="1" applyAlignment="1">
      <alignment horizontal="center" vertical="center" wrapText="1" readingOrder="1"/>
    </xf>
    <xf numFmtId="0" fontId="61" fillId="0" borderId="137" xfId="0" applyFont="1" applyBorder="1" applyAlignment="1">
      <alignment horizontal="left" vertical="center" wrapText="1" readingOrder="1"/>
    </xf>
    <xf numFmtId="0" fontId="61" fillId="0" borderId="136" xfId="0" applyFont="1" applyBorder="1" applyAlignment="1">
      <alignment horizontal="justify" vertical="center" wrapText="1" readingOrder="1"/>
    </xf>
    <xf numFmtId="0" fontId="61" fillId="0" borderId="133" xfId="0" applyFont="1" applyBorder="1" applyAlignment="1">
      <alignment horizontal="center" vertical="center" wrapText="1" readingOrder="1"/>
    </xf>
    <xf numFmtId="0" fontId="61" fillId="0" borderId="135" xfId="0" applyFont="1" applyBorder="1" applyAlignment="1">
      <alignment horizontal="justify" vertical="center" wrapText="1" readingOrder="1"/>
    </xf>
    <xf numFmtId="0" fontId="62" fillId="0" borderId="135" xfId="0" applyFont="1" applyBorder="1" applyAlignment="1">
      <alignment horizontal="center" vertical="center" wrapText="1"/>
    </xf>
    <xf numFmtId="0" fontId="62" fillId="0" borderId="137" xfId="0" applyFont="1" applyBorder="1" applyAlignment="1">
      <alignment vertical="center" wrapText="1"/>
    </xf>
    <xf numFmtId="0" fontId="61" fillId="0" borderId="139" xfId="0" applyFont="1" applyBorder="1" applyAlignment="1">
      <alignment horizontal="center" vertical="center" wrapText="1" readingOrder="1"/>
    </xf>
    <xf numFmtId="0" fontId="60" fillId="0" borderId="140" xfId="0" applyFont="1" applyBorder="1" applyAlignment="1">
      <alignment horizontal="justify" vertical="center" wrapText="1" readingOrder="1"/>
    </xf>
    <xf numFmtId="0" fontId="61" fillId="0" borderId="140" xfId="0" applyFont="1" applyBorder="1" applyAlignment="1">
      <alignment horizontal="center" vertical="center" wrapText="1" readingOrder="1"/>
    </xf>
    <xf numFmtId="0" fontId="61" fillId="0" borderId="141" xfId="0" applyFont="1" applyBorder="1" applyAlignment="1">
      <alignment horizontal="left" vertical="center" wrapText="1" readingOrder="1"/>
    </xf>
    <xf numFmtId="0" fontId="14" fillId="0" borderId="64" xfId="0" applyFont="1" applyBorder="1"/>
    <xf numFmtId="0" fontId="7" fillId="0" borderId="85" xfId="0" applyFont="1" applyBorder="1"/>
    <xf numFmtId="0" fontId="7" fillId="0" borderId="35" xfId="0" applyFont="1" applyBorder="1"/>
    <xf numFmtId="0" fontId="7" fillId="0" borderId="0" xfId="0" applyFont="1" applyAlignment="1">
      <alignment horizontal="left" vertical="top"/>
    </xf>
    <xf numFmtId="0" fontId="7" fillId="0" borderId="0" xfId="0" applyFont="1" applyAlignment="1">
      <alignment horizontal="justify" vertical="center"/>
    </xf>
    <xf numFmtId="0" fontId="7" fillId="0" borderId="20" xfId="0" applyFont="1" applyBorder="1" applyAlignment="1">
      <alignment horizontal="center" vertical="center"/>
    </xf>
    <xf numFmtId="0" fontId="7" fillId="0" borderId="23" xfId="0" applyFont="1" applyBorder="1" applyAlignment="1">
      <alignment horizontal="center" vertical="center"/>
    </xf>
    <xf numFmtId="0" fontId="7" fillId="0" borderId="35" xfId="0" applyFont="1" applyBorder="1" applyAlignment="1">
      <alignment horizontal="justify" vertical="center"/>
    </xf>
    <xf numFmtId="0" fontId="7" fillId="0" borderId="23" xfId="0" applyFont="1" applyBorder="1" applyAlignment="1">
      <alignment horizontal="justify" vertical="center"/>
    </xf>
    <xf numFmtId="0" fontId="7" fillId="0" borderId="35" xfId="0" applyFont="1" applyBorder="1" applyAlignment="1">
      <alignment horizontal="center" vertical="center"/>
    </xf>
    <xf numFmtId="0" fontId="7" fillId="0" borderId="0" xfId="0" applyFont="1" applyAlignment="1">
      <alignment horizontal="left" vertical="center" indent="3"/>
    </xf>
    <xf numFmtId="0" fontId="15" fillId="0" borderId="8" xfId="0" applyFont="1" applyBorder="1" applyAlignment="1">
      <alignment horizontal="left" vertical="top" wrapText="1"/>
    </xf>
    <xf numFmtId="0" fontId="15" fillId="0" borderId="5" xfId="0" applyFont="1" applyBorder="1" applyAlignment="1">
      <alignment horizontal="left" vertical="top" wrapText="1"/>
    </xf>
    <xf numFmtId="0" fontId="15" fillId="0" borderId="4" xfId="0" applyFont="1" applyBorder="1" applyAlignment="1">
      <alignment horizontal="center" vertical="top" wrapText="1"/>
    </xf>
    <xf numFmtId="0" fontId="22" fillId="0" borderId="0" xfId="0" applyFont="1" applyAlignment="1">
      <alignment vertical="center"/>
    </xf>
    <xf numFmtId="0" fontId="8" fillId="0" borderId="0" xfId="0" applyFont="1" applyAlignment="1">
      <alignment horizontal="center"/>
    </xf>
    <xf numFmtId="0" fontId="8" fillId="9" borderId="94" xfId="0" applyFont="1" applyFill="1" applyBorder="1" applyAlignment="1">
      <alignment horizontal="left"/>
    </xf>
    <xf numFmtId="0" fontId="8" fillId="9" borderId="15" xfId="0" applyFont="1" applyFill="1" applyBorder="1" applyAlignment="1">
      <alignment horizontal="left"/>
    </xf>
    <xf numFmtId="0" fontId="8" fillId="9" borderId="70" xfId="0" applyFont="1" applyFill="1" applyBorder="1" applyAlignment="1">
      <alignment horizontal="left"/>
    </xf>
    <xf numFmtId="0" fontId="8" fillId="9" borderId="94" xfId="0" applyFont="1" applyFill="1" applyBorder="1"/>
    <xf numFmtId="0" fontId="8" fillId="9" borderId="70" xfId="0" applyFont="1" applyFill="1" applyBorder="1"/>
    <xf numFmtId="0" fontId="8" fillId="0" borderId="95" xfId="0" applyFont="1" applyBorder="1"/>
    <xf numFmtId="0" fontId="8" fillId="0" borderId="17" xfId="0" applyFont="1" applyBorder="1"/>
    <xf numFmtId="0" fontId="8" fillId="0" borderId="80" xfId="0" applyFont="1" applyBorder="1"/>
    <xf numFmtId="0" fontId="8" fillId="0" borderId="93" xfId="0" applyFont="1" applyBorder="1" applyAlignment="1">
      <alignment horizontal="center"/>
    </xf>
    <xf numFmtId="0" fontId="8" fillId="0" borderId="13" xfId="0" applyFont="1" applyBorder="1"/>
    <xf numFmtId="0" fontId="8" fillId="0" borderId="81" xfId="0" applyFont="1" applyBorder="1"/>
    <xf numFmtId="49" fontId="8" fillId="0" borderId="70" xfId="0" applyNumberFormat="1" applyFont="1" applyBorder="1" applyAlignment="1">
      <alignment horizontal="left"/>
    </xf>
    <xf numFmtId="49" fontId="8" fillId="0" borderId="17" xfId="0" applyNumberFormat="1" applyFont="1" applyBorder="1" applyAlignment="1">
      <alignment horizontal="left"/>
    </xf>
    <xf numFmtId="0" fontId="8" fillId="0" borderId="17" xfId="0" applyFont="1" applyBorder="1" applyAlignment="1">
      <alignment horizontal="left"/>
    </xf>
    <xf numFmtId="49" fontId="8" fillId="0" borderId="80" xfId="0" applyNumberFormat="1" applyFont="1" applyBorder="1" applyAlignment="1">
      <alignment horizontal="left"/>
    </xf>
    <xf numFmtId="0" fontId="8" fillId="0" borderId="13" xfId="0" applyFont="1" applyBorder="1" applyAlignment="1">
      <alignment horizontal="left"/>
    </xf>
    <xf numFmtId="49" fontId="8" fillId="9" borderId="70" xfId="0" applyNumberFormat="1" applyFont="1" applyFill="1" applyBorder="1" applyAlignment="1">
      <alignment horizontal="left"/>
    </xf>
    <xf numFmtId="49" fontId="8" fillId="9" borderId="15" xfId="0" applyNumberFormat="1" applyFont="1" applyFill="1" applyBorder="1" applyAlignment="1">
      <alignment horizontal="left"/>
    </xf>
    <xf numFmtId="0" fontId="8" fillId="0" borderId="80" xfId="0" applyFont="1" applyBorder="1" applyAlignment="1">
      <alignment horizontal="left"/>
    </xf>
    <xf numFmtId="0" fontId="22" fillId="0" borderId="0" xfId="0" applyFont="1"/>
    <xf numFmtId="0" fontId="8" fillId="0" borderId="61" xfId="0" applyFont="1" applyBorder="1" applyAlignment="1">
      <alignment horizontal="center"/>
    </xf>
    <xf numFmtId="0" fontId="8" fillId="0" borderId="7" xfId="0" applyFont="1" applyBorder="1" applyAlignment="1">
      <alignment horizontal="center"/>
    </xf>
    <xf numFmtId="0" fontId="8" fillId="0" borderId="52" xfId="0" applyFont="1" applyBorder="1" applyAlignment="1">
      <alignment horizontal="center"/>
    </xf>
    <xf numFmtId="0" fontId="8" fillId="0" borderId="9" xfId="0" applyFont="1" applyBorder="1" applyAlignment="1">
      <alignment horizontal="left"/>
    </xf>
    <xf numFmtId="0" fontId="8" fillId="0" borderId="0" xfId="0" applyFont="1" applyAlignment="1">
      <alignment horizontal="left"/>
    </xf>
    <xf numFmtId="49" fontId="0" fillId="0" borderId="0" xfId="0" applyNumberFormat="1" applyAlignment="1">
      <alignment wrapText="1"/>
    </xf>
    <xf numFmtId="0" fontId="65" fillId="0" borderId="0" xfId="0" applyFont="1" applyAlignment="1">
      <alignment wrapText="1"/>
    </xf>
    <xf numFmtId="0" fontId="0" fillId="0" borderId="0" xfId="0" quotePrefix="1"/>
    <xf numFmtId="0" fontId="65" fillId="0" borderId="5" xfId="0" applyFont="1" applyBorder="1" applyAlignment="1">
      <alignment horizontal="left" wrapText="1"/>
    </xf>
    <xf numFmtId="0" fontId="66" fillId="0" borderId="1" xfId="0" applyFont="1" applyBorder="1" applyAlignment="1">
      <alignment horizontal="center" wrapText="1"/>
    </xf>
    <xf numFmtId="0" fontId="66" fillId="0" borderId="2" xfId="0" applyFont="1" applyBorder="1" applyAlignment="1">
      <alignment horizontal="center" wrapText="1"/>
    </xf>
    <xf numFmtId="0" fontId="66" fillId="0" borderId="2" xfId="0" applyFont="1" applyBorder="1" applyAlignment="1">
      <alignment horizontal="left" wrapText="1"/>
    </xf>
    <xf numFmtId="49" fontId="66" fillId="0" borderId="2" xfId="0" applyNumberFormat="1" applyFont="1" applyBorder="1" applyAlignment="1">
      <alignment horizontal="center" wrapText="1"/>
    </xf>
    <xf numFmtId="0" fontId="66" fillId="0" borderId="2" xfId="0" applyFont="1" applyBorder="1" applyAlignment="1">
      <alignment wrapText="1"/>
    </xf>
    <xf numFmtId="0" fontId="66" fillId="48" borderId="2" xfId="0" applyFont="1" applyFill="1" applyBorder="1" applyAlignment="1">
      <alignment horizontal="left" wrapText="1"/>
    </xf>
    <xf numFmtId="0" fontId="66" fillId="5" borderId="2" xfId="0" applyFont="1" applyFill="1" applyBorder="1" applyAlignment="1">
      <alignment wrapText="1"/>
    </xf>
    <xf numFmtId="0" fontId="66" fillId="6" borderId="2" xfId="0" applyFont="1" applyFill="1" applyBorder="1" applyAlignment="1">
      <alignment wrapText="1"/>
    </xf>
    <xf numFmtId="0" fontId="66" fillId="10" borderId="2" xfId="0" applyFont="1" applyFill="1" applyBorder="1" applyAlignment="1">
      <alignment wrapText="1"/>
    </xf>
    <xf numFmtId="0" fontId="66" fillId="7" borderId="2" xfId="0" applyFont="1" applyFill="1" applyBorder="1" applyAlignment="1">
      <alignment wrapText="1"/>
    </xf>
    <xf numFmtId="0" fontId="66" fillId="8" borderId="2" xfId="0" applyFont="1" applyFill="1" applyBorder="1" applyAlignment="1">
      <alignment wrapText="1"/>
    </xf>
    <xf numFmtId="0" fontId="66" fillId="45" borderId="2" xfId="0" applyFont="1" applyFill="1" applyBorder="1" applyAlignment="1">
      <alignment vertical="top" wrapText="1"/>
    </xf>
    <xf numFmtId="0" fontId="66" fillId="45" borderId="145" xfId="0" applyFont="1" applyFill="1" applyBorder="1" applyAlignment="1">
      <alignment vertical="top" wrapText="1"/>
    </xf>
    <xf numFmtId="0" fontId="66" fillId="49" borderId="145" xfId="0" applyFont="1" applyFill="1" applyBorder="1" applyAlignment="1">
      <alignment vertical="top" wrapText="1"/>
    </xf>
    <xf numFmtId="0" fontId="66" fillId="50" borderId="145" xfId="0" applyFont="1" applyFill="1" applyBorder="1" applyAlignment="1">
      <alignment vertical="top" wrapText="1"/>
    </xf>
    <xf numFmtId="49" fontId="65" fillId="4" borderId="4" xfId="0" applyNumberFormat="1" applyFont="1" applyFill="1" applyBorder="1" applyAlignment="1">
      <alignment horizontal="center" wrapText="1"/>
    </xf>
    <xf numFmtId="49" fontId="65" fillId="4" borderId="5" xfId="0" applyNumberFormat="1" applyFont="1" applyFill="1" applyBorder="1" applyAlignment="1">
      <alignment horizontal="center" wrapText="1"/>
    </xf>
    <xf numFmtId="0" fontId="65" fillId="4" borderId="5" xfId="0" applyFont="1" applyFill="1" applyBorder="1" applyAlignment="1">
      <alignment horizontal="left" wrapText="1"/>
    </xf>
    <xf numFmtId="0" fontId="65" fillId="0" borderId="5" xfId="0" applyFont="1" applyBorder="1" applyAlignment="1">
      <alignment horizontal="center" wrapText="1"/>
    </xf>
    <xf numFmtId="49" fontId="65" fillId="0" borderId="5" xfId="0" applyNumberFormat="1" applyFont="1" applyBorder="1" applyAlignment="1">
      <alignment horizontal="center" wrapText="1"/>
    </xf>
    <xf numFmtId="0" fontId="65" fillId="0" borderId="5" xfId="0" applyFont="1" applyBorder="1" applyAlignment="1">
      <alignment wrapText="1"/>
    </xf>
    <xf numFmtId="0" fontId="65" fillId="48" borderId="5" xfId="0" applyFont="1" applyFill="1" applyBorder="1" applyAlignment="1">
      <alignment horizontal="center" wrapText="1"/>
    </xf>
    <xf numFmtId="0" fontId="65" fillId="0" borderId="5" xfId="0" applyFont="1" applyBorder="1" applyAlignment="1">
      <alignment vertical="top" wrapText="1"/>
    </xf>
    <xf numFmtId="0" fontId="65" fillId="0" borderId="142" xfId="0" applyFont="1" applyBorder="1" applyAlignment="1">
      <alignment vertical="top" wrapText="1"/>
    </xf>
    <xf numFmtId="0" fontId="65" fillId="0" borderId="6" xfId="0" applyFont="1" applyBorder="1" applyAlignment="1">
      <alignment horizontal="center" wrapText="1"/>
    </xf>
    <xf numFmtId="49" fontId="65" fillId="0" borderId="4" xfId="0" applyNumberFormat="1" applyFont="1" applyBorder="1" applyAlignment="1">
      <alignment horizontal="center" wrapText="1"/>
    </xf>
    <xf numFmtId="0" fontId="66" fillId="0" borderId="5" xfId="0" applyFont="1" applyBorder="1" applyAlignment="1">
      <alignment horizontal="left" wrapText="1"/>
    </xf>
    <xf numFmtId="0" fontId="65" fillId="48" borderId="5" xfId="0" applyFont="1" applyFill="1" applyBorder="1" applyAlignment="1">
      <alignment wrapText="1"/>
    </xf>
    <xf numFmtId="0" fontId="67" fillId="0" borderId="5" xfId="0" applyFont="1" applyBorder="1" applyAlignment="1">
      <alignment wrapText="1"/>
    </xf>
    <xf numFmtId="0" fontId="65" fillId="0" borderId="0" xfId="0" applyFont="1" applyAlignment="1">
      <alignment vertical="top" wrapText="1"/>
    </xf>
    <xf numFmtId="49" fontId="65" fillId="0" borderId="5" xfId="0" quotePrefix="1" applyNumberFormat="1" applyFont="1" applyBorder="1" applyAlignment="1">
      <alignment horizontal="center" wrapText="1"/>
    </xf>
    <xf numFmtId="0" fontId="65" fillId="0" borderId="5" xfId="0" applyFont="1" applyBorder="1" applyAlignment="1">
      <alignment horizontal="justify" wrapText="1"/>
    </xf>
    <xf numFmtId="10" fontId="65" fillId="0" borderId="5" xfId="0" applyNumberFormat="1" applyFont="1" applyBorder="1" applyAlignment="1">
      <alignment horizontal="center" wrapText="1"/>
    </xf>
    <xf numFmtId="0" fontId="65" fillId="0" borderId="4" xfId="0" applyFont="1" applyBorder="1" applyAlignment="1">
      <alignment horizontal="center" wrapText="1"/>
    </xf>
    <xf numFmtId="0" fontId="65" fillId="0" borderId="5" xfId="0" applyFont="1" applyBorder="1"/>
    <xf numFmtId="16" fontId="65" fillId="0" borderId="5" xfId="0" applyNumberFormat="1" applyFont="1" applyBorder="1" applyAlignment="1">
      <alignment horizontal="center" wrapText="1"/>
    </xf>
    <xf numFmtId="0" fontId="65" fillId="0" borderId="5" xfId="0" quotePrefix="1" applyFont="1" applyBorder="1" applyAlignment="1">
      <alignment horizontal="left" wrapText="1"/>
    </xf>
    <xf numFmtId="0" fontId="65" fillId="0" borderId="5" xfId="0" quotePrefix="1" applyFont="1" applyBorder="1" applyAlignment="1">
      <alignment horizontal="center" wrapText="1"/>
    </xf>
    <xf numFmtId="0" fontId="65" fillId="48" borderId="4" xfId="0" applyFont="1" applyFill="1" applyBorder="1" applyAlignment="1">
      <alignment horizontal="center" wrapText="1"/>
    </xf>
    <xf numFmtId="0" fontId="65" fillId="48" borderId="5" xfId="0" applyFont="1" applyFill="1" applyBorder="1" applyAlignment="1">
      <alignment horizontal="left" wrapText="1"/>
    </xf>
    <xf numFmtId="0" fontId="65" fillId="48" borderId="0" xfId="0" applyFont="1" applyFill="1" applyAlignment="1">
      <alignment wrapText="1"/>
    </xf>
    <xf numFmtId="49" fontId="65" fillId="48" borderId="4" xfId="0" applyNumberFormat="1" applyFont="1" applyFill="1" applyBorder="1" applyAlignment="1">
      <alignment horizontal="center" wrapText="1"/>
    </xf>
    <xf numFmtId="49" fontId="65" fillId="48" borderId="5" xfId="0" applyNumberFormat="1" applyFont="1" applyFill="1" applyBorder="1" applyAlignment="1">
      <alignment horizontal="center" wrapText="1"/>
    </xf>
    <xf numFmtId="0" fontId="66" fillId="48" borderId="5" xfId="0" applyFont="1" applyFill="1" applyBorder="1" applyAlignment="1">
      <alignment horizontal="left" wrapText="1"/>
    </xf>
    <xf numFmtId="9" fontId="65" fillId="0" borderId="5" xfId="0" applyNumberFormat="1" applyFont="1" applyBorder="1" applyAlignment="1">
      <alignment horizontal="center" wrapText="1"/>
    </xf>
    <xf numFmtId="0" fontId="65" fillId="48" borderId="5" xfId="0" applyFont="1" applyFill="1" applyBorder="1" applyAlignment="1">
      <alignment horizontal="justify" wrapText="1"/>
    </xf>
    <xf numFmtId="49" fontId="65" fillId="48" borderId="5" xfId="0" quotePrefix="1" applyNumberFormat="1" applyFont="1" applyFill="1" applyBorder="1" applyAlignment="1">
      <alignment horizontal="center" wrapText="1"/>
    </xf>
    <xf numFmtId="10" fontId="65" fillId="48" borderId="5" xfId="0" applyNumberFormat="1" applyFont="1" applyFill="1" applyBorder="1" applyAlignment="1">
      <alignment horizontal="center" wrapText="1"/>
    </xf>
    <xf numFmtId="9" fontId="65" fillId="48" borderId="5" xfId="0" applyNumberFormat="1" applyFont="1" applyFill="1" applyBorder="1" applyAlignment="1">
      <alignment horizontal="center" wrapText="1"/>
    </xf>
    <xf numFmtId="6" fontId="65" fillId="0" borderId="5" xfId="0" quotePrefix="1" applyNumberFormat="1" applyFont="1" applyBorder="1" applyAlignment="1">
      <alignment horizontal="left" wrapText="1"/>
    </xf>
    <xf numFmtId="0" fontId="65" fillId="0" borderId="5" xfId="0" applyFont="1" applyBorder="1" applyAlignment="1">
      <alignment vertical="center" wrapText="1"/>
    </xf>
    <xf numFmtId="0" fontId="65" fillId="0" borderId="11" xfId="0" applyFont="1" applyBorder="1" applyAlignment="1">
      <alignment vertical="center" wrapText="1"/>
    </xf>
    <xf numFmtId="0" fontId="65" fillId="0" borderId="123" xfId="0" applyFont="1" applyBorder="1" applyAlignment="1">
      <alignment vertical="center" wrapText="1"/>
    </xf>
    <xf numFmtId="49" fontId="65" fillId="0" borderId="5" xfId="0" applyNumberFormat="1" applyFont="1" applyBorder="1" applyAlignment="1">
      <alignment horizontal="left" wrapText="1"/>
    </xf>
    <xf numFmtId="0" fontId="65" fillId="0" borderId="4" xfId="0" applyFont="1" applyBorder="1" applyAlignment="1">
      <alignment wrapText="1"/>
    </xf>
    <xf numFmtId="9" fontId="65" fillId="0" borderId="5" xfId="0" applyNumberFormat="1" applyFont="1" applyBorder="1" applyAlignment="1">
      <alignment horizontal="left" wrapText="1"/>
    </xf>
    <xf numFmtId="0" fontId="71" fillId="48" borderId="5" xfId="54" applyFont="1" applyFill="1" applyBorder="1" applyAlignment="1">
      <alignment horizontal="center" wrapText="1"/>
    </xf>
    <xf numFmtId="16" fontId="65" fillId="0" borderId="5" xfId="0" applyNumberFormat="1" applyFont="1" applyBorder="1" applyAlignment="1">
      <alignment horizontal="left" wrapText="1"/>
    </xf>
    <xf numFmtId="0" fontId="65" fillId="0" borderId="5" xfId="0" applyFont="1" applyBorder="1" applyAlignment="1">
      <alignment horizontal="justify"/>
    </xf>
    <xf numFmtId="0" fontId="67" fillId="0" borderId="5" xfId="0" applyFont="1" applyBorder="1" applyAlignment="1">
      <alignment horizontal="center" wrapText="1"/>
    </xf>
    <xf numFmtId="0" fontId="65" fillId="48" borderId="10" xfId="0" applyFont="1" applyFill="1" applyBorder="1" applyAlignment="1">
      <alignment horizontal="center" wrapText="1"/>
    </xf>
    <xf numFmtId="0" fontId="65" fillId="0" borderId="10" xfId="0" applyFont="1" applyBorder="1" applyAlignment="1">
      <alignment wrapText="1"/>
    </xf>
    <xf numFmtId="0" fontId="65" fillId="48" borderId="10" xfId="0" applyFont="1" applyFill="1" applyBorder="1" applyAlignment="1">
      <alignment wrapText="1"/>
    </xf>
    <xf numFmtId="0" fontId="67" fillId="48" borderId="5" xfId="0" applyFont="1" applyFill="1" applyBorder="1" applyAlignment="1">
      <alignment horizontal="center" wrapText="1"/>
    </xf>
    <xf numFmtId="0" fontId="65" fillId="0" borderId="10" xfId="0" applyFont="1" applyBorder="1" applyAlignment="1">
      <alignment horizontal="center" wrapText="1"/>
    </xf>
    <xf numFmtId="0" fontId="65" fillId="0" borderId="142" xfId="0" applyFont="1" applyBorder="1" applyAlignment="1">
      <alignment horizontal="center" vertical="center" wrapText="1"/>
    </xf>
    <xf numFmtId="0" fontId="65" fillId="0" borderId="142" xfId="0" applyFont="1" applyBorder="1" applyAlignment="1">
      <alignment vertical="center" wrapText="1"/>
    </xf>
    <xf numFmtId="49" fontId="65" fillId="0" borderId="5" xfId="0" applyNumberFormat="1" applyFont="1" applyBorder="1" applyAlignment="1">
      <alignment horizontal="left" vertical="top" wrapText="1"/>
    </xf>
    <xf numFmtId="49" fontId="65" fillId="0" borderId="21" xfId="0" applyNumberFormat="1" applyFont="1" applyBorder="1" applyAlignment="1">
      <alignment horizontal="center" wrapText="1"/>
    </xf>
    <xf numFmtId="49" fontId="65" fillId="0" borderId="10" xfId="0" applyNumberFormat="1" applyFont="1" applyBorder="1" applyAlignment="1">
      <alignment horizontal="center" wrapText="1"/>
    </xf>
    <xf numFmtId="0" fontId="65" fillId="0" borderId="10" xfId="0" applyFont="1" applyBorder="1" applyAlignment="1">
      <alignment horizontal="left" wrapText="1"/>
    </xf>
    <xf numFmtId="0" fontId="65" fillId="0" borderId="10" xfId="0" applyFont="1" applyBorder="1" applyAlignment="1">
      <alignment vertical="top" wrapText="1"/>
    </xf>
    <xf numFmtId="0" fontId="65" fillId="0" borderId="120" xfId="0" applyFont="1" applyBorder="1" applyAlignment="1">
      <alignment vertical="top" wrapText="1"/>
    </xf>
    <xf numFmtId="0" fontId="65" fillId="0" borderId="22" xfId="0" applyFont="1" applyBorder="1" applyAlignment="1">
      <alignment horizontal="center" wrapText="1"/>
    </xf>
    <xf numFmtId="0" fontId="1" fillId="0" borderId="5" xfId="0" applyFont="1" applyBorder="1" applyAlignment="1">
      <alignment vertical="center"/>
    </xf>
    <xf numFmtId="0" fontId="1" fillId="0" borderId="11" xfId="0" applyFont="1" applyBorder="1" applyAlignment="1">
      <alignment vertical="center"/>
    </xf>
    <xf numFmtId="0" fontId="1" fillId="0" borderId="10" xfId="0" applyFont="1" applyBorder="1" applyAlignment="1">
      <alignment vertical="center"/>
    </xf>
    <xf numFmtId="0" fontId="1" fillId="0" borderId="122" xfId="0" applyFont="1" applyBorder="1" applyAlignment="1">
      <alignment vertical="center"/>
    </xf>
    <xf numFmtId="0" fontId="66" fillId="0" borderId="5" xfId="0" applyFont="1" applyBorder="1" applyAlignment="1">
      <alignment wrapText="1"/>
    </xf>
    <xf numFmtId="10" fontId="65" fillId="0" borderId="5" xfId="0" applyNumberFormat="1" applyFont="1" applyBorder="1" applyAlignment="1">
      <alignment horizontal="left" wrapText="1"/>
    </xf>
    <xf numFmtId="0" fontId="65" fillId="0" borderId="44" xfId="0" applyFont="1" applyBorder="1" applyAlignment="1">
      <alignment horizontal="center" wrapText="1"/>
    </xf>
    <xf numFmtId="0" fontId="65" fillId="0" borderId="31" xfId="0" applyFont="1" applyBorder="1" applyAlignment="1">
      <alignment horizontal="center" wrapText="1"/>
    </xf>
    <xf numFmtId="0" fontId="66" fillId="0" borderId="31" xfId="0" applyFont="1" applyBorder="1" applyAlignment="1">
      <alignment horizontal="left" wrapText="1"/>
    </xf>
    <xf numFmtId="49" fontId="65" fillId="0" borderId="31" xfId="0" applyNumberFormat="1" applyFont="1" applyBorder="1" applyAlignment="1">
      <alignment horizontal="center" wrapText="1"/>
    </xf>
    <xf numFmtId="0" fontId="65" fillId="0" borderId="31" xfId="0" applyFont="1" applyBorder="1" applyAlignment="1">
      <alignment horizontal="left" wrapText="1"/>
    </xf>
    <xf numFmtId="0" fontId="65" fillId="0" borderId="31" xfId="0" applyFont="1" applyBorder="1" applyAlignment="1">
      <alignment horizontal="justify" wrapText="1"/>
    </xf>
    <xf numFmtId="0" fontId="65" fillId="0" borderId="31" xfId="0" applyFont="1" applyBorder="1" applyAlignment="1">
      <alignment wrapText="1"/>
    </xf>
    <xf numFmtId="0" fontId="65" fillId="0" borderId="146" xfId="0" applyFont="1" applyBorder="1" applyAlignment="1">
      <alignment wrapText="1"/>
    </xf>
    <xf numFmtId="0" fontId="65" fillId="0" borderId="49" xfId="0" applyFont="1" applyBorder="1" applyAlignment="1">
      <alignment horizontal="center" wrapText="1"/>
    </xf>
    <xf numFmtId="0" fontId="65" fillId="0" borderId="142" xfId="0" applyFont="1" applyBorder="1" applyAlignment="1">
      <alignment wrapText="1"/>
    </xf>
    <xf numFmtId="0" fontId="65" fillId="0" borderId="142" xfId="0" applyFont="1" applyBorder="1" applyAlignment="1">
      <alignment horizontal="center" wrapText="1"/>
    </xf>
    <xf numFmtId="0" fontId="65" fillId="0" borderId="20" xfId="0" applyFont="1" applyBorder="1" applyAlignment="1">
      <alignment horizontal="center" wrapText="1"/>
    </xf>
    <xf numFmtId="0" fontId="66" fillId="0" borderId="5" xfId="0" applyFont="1" applyBorder="1" applyAlignment="1">
      <alignment vertical="center" wrapText="1"/>
    </xf>
    <xf numFmtId="0" fontId="65" fillId="0" borderId="11" xfId="0" applyFont="1" applyBorder="1" applyAlignment="1">
      <alignment horizontal="center" vertical="center" wrapText="1"/>
    </xf>
    <xf numFmtId="0" fontId="72" fillId="0" borderId="0" xfId="0" applyFont="1" applyAlignment="1">
      <alignment wrapText="1"/>
    </xf>
    <xf numFmtId="0" fontId="65" fillId="0" borderId="31" xfId="0" applyFont="1" applyBorder="1" applyAlignment="1">
      <alignment vertical="center" wrapText="1"/>
    </xf>
    <xf numFmtId="0" fontId="65" fillId="0" borderId="123" xfId="0" applyFont="1" applyBorder="1" applyAlignment="1">
      <alignment horizontal="center" vertical="center" wrapText="1"/>
    </xf>
    <xf numFmtId="0" fontId="65" fillId="0" borderId="123" xfId="0" applyFont="1" applyBorder="1" applyAlignment="1">
      <alignment horizontal="justify" vertical="center" wrapText="1"/>
    </xf>
    <xf numFmtId="0" fontId="65" fillId="0" borderId="21" xfId="0" applyFont="1" applyBorder="1" applyAlignment="1">
      <alignment horizontal="center" wrapText="1"/>
    </xf>
    <xf numFmtId="49" fontId="65" fillId="0" borderId="10" xfId="0" applyNumberFormat="1" applyFont="1" applyBorder="1" applyAlignment="1">
      <alignment horizontal="left" wrapText="1"/>
    </xf>
    <xf numFmtId="49" fontId="65" fillId="0" borderId="5" xfId="0" applyNumberFormat="1" applyFont="1" applyBorder="1" applyAlignment="1">
      <alignment wrapText="1"/>
    </xf>
    <xf numFmtId="0" fontId="65" fillId="0" borderId="10" xfId="0" applyFont="1" applyBorder="1" applyAlignment="1">
      <alignment horizontal="justify" wrapText="1"/>
    </xf>
    <xf numFmtId="49" fontId="65" fillId="0" borderId="0" xfId="0" applyNumberFormat="1" applyFont="1" applyAlignment="1">
      <alignment wrapText="1"/>
    </xf>
    <xf numFmtId="49" fontId="65" fillId="0" borderId="0" xfId="0" applyNumberFormat="1" applyFont="1" applyAlignment="1">
      <alignment vertical="top" wrapText="1"/>
    </xf>
    <xf numFmtId="49" fontId="65" fillId="0" borderId="0" xfId="0" applyNumberFormat="1" applyFont="1" applyAlignment="1">
      <alignment horizontal="center" wrapText="1"/>
    </xf>
    <xf numFmtId="0" fontId="65" fillId="0" borderId="0" xfId="0" applyFont="1" applyAlignment="1">
      <alignment horizontal="left" wrapText="1"/>
    </xf>
    <xf numFmtId="49" fontId="66" fillId="0" borderId="5" xfId="0" applyNumberFormat="1" applyFont="1" applyBorder="1" applyAlignment="1">
      <alignment wrapText="1"/>
    </xf>
    <xf numFmtId="0" fontId="65" fillId="0" borderId="11" xfId="0" applyFont="1" applyBorder="1" applyAlignment="1">
      <alignment wrapText="1"/>
    </xf>
    <xf numFmtId="49" fontId="65" fillId="0" borderId="44" xfId="0" applyNumberFormat="1" applyFont="1" applyBorder="1" applyAlignment="1">
      <alignment horizontal="center" wrapText="1"/>
    </xf>
    <xf numFmtId="0" fontId="65" fillId="48" borderId="31" xfId="0" applyFont="1" applyFill="1" applyBorder="1" applyAlignment="1">
      <alignment horizontal="center" wrapText="1"/>
    </xf>
    <xf numFmtId="49" fontId="65" fillId="0" borderId="123" xfId="0" applyNumberFormat="1" applyFont="1" applyBorder="1" applyAlignment="1">
      <alignment wrapText="1"/>
    </xf>
    <xf numFmtId="49" fontId="65" fillId="0" borderId="10" xfId="0" applyNumberFormat="1" applyFont="1" applyBorder="1" applyAlignment="1">
      <alignment wrapText="1"/>
    </xf>
    <xf numFmtId="49" fontId="65" fillId="0" borderId="7" xfId="0" applyNumberFormat="1" applyFont="1" applyBorder="1" applyAlignment="1">
      <alignment horizontal="center" wrapText="1"/>
    </xf>
    <xf numFmtId="0" fontId="65" fillId="0" borderId="8" xfId="0" applyFont="1" applyBorder="1" applyAlignment="1">
      <alignment horizontal="center" wrapText="1"/>
    </xf>
    <xf numFmtId="49" fontId="65" fillId="0" borderId="8" xfId="0" applyNumberFormat="1" applyFont="1" applyBorder="1" applyAlignment="1">
      <alignment wrapText="1"/>
    </xf>
    <xf numFmtId="49" fontId="65" fillId="0" borderId="8" xfId="0" applyNumberFormat="1" applyFont="1" applyBorder="1" applyAlignment="1">
      <alignment horizontal="left" wrapText="1"/>
    </xf>
    <xf numFmtId="49" fontId="65" fillId="0" borderId="8" xfId="0" applyNumberFormat="1" applyFont="1" applyBorder="1" applyAlignment="1">
      <alignment horizontal="center" wrapText="1"/>
    </xf>
    <xf numFmtId="49" fontId="65" fillId="0" borderId="0" xfId="0" applyNumberFormat="1" applyFont="1" applyAlignment="1">
      <alignment horizontal="left" wrapText="1"/>
    </xf>
    <xf numFmtId="49" fontId="65" fillId="48" borderId="0" xfId="0" applyNumberFormat="1" applyFont="1" applyFill="1" applyAlignment="1">
      <alignment horizontal="center" wrapText="1"/>
    </xf>
    <xf numFmtId="0" fontId="65" fillId="0" borderId="0" xfId="0" applyFont="1" applyAlignment="1">
      <alignment horizontal="center" wrapText="1"/>
    </xf>
    <xf numFmtId="0" fontId="65" fillId="48" borderId="0" xfId="0" applyFont="1" applyFill="1" applyAlignment="1">
      <alignment horizontal="center" wrapText="1"/>
    </xf>
    <xf numFmtId="0" fontId="66" fillId="0" borderId="53" xfId="0" applyFont="1" applyBorder="1" applyAlignment="1">
      <alignment horizontal="center" wrapText="1"/>
    </xf>
    <xf numFmtId="0" fontId="66" fillId="0" borderId="62" xfId="0" applyFont="1" applyBorder="1" applyAlignment="1">
      <alignment horizontal="center" wrapText="1"/>
    </xf>
    <xf numFmtId="0" fontId="66" fillId="0" borderId="19" xfId="0" applyFont="1" applyBorder="1" applyAlignment="1">
      <alignment horizontal="left" wrapText="1"/>
    </xf>
    <xf numFmtId="0" fontId="66" fillId="0" borderId="19" xfId="0" applyFont="1" applyBorder="1" applyAlignment="1">
      <alignment horizontal="center" wrapText="1"/>
    </xf>
    <xf numFmtId="0" fontId="66" fillId="0" borderId="19" xfId="0" applyFont="1" applyBorder="1" applyAlignment="1">
      <alignment wrapText="1"/>
    </xf>
    <xf numFmtId="0" fontId="66" fillId="0" borderId="111" xfId="0" applyFont="1" applyBorder="1" applyAlignment="1">
      <alignment horizontal="center" wrapText="1"/>
    </xf>
    <xf numFmtId="0" fontId="66" fillId="5" borderId="19" xfId="0" applyFont="1" applyFill="1" applyBorder="1" applyAlignment="1">
      <alignment wrapText="1"/>
    </xf>
    <xf numFmtId="0" fontId="66" fillId="5" borderId="143" xfId="0" applyFont="1" applyFill="1" applyBorder="1" applyAlignment="1">
      <alignment wrapText="1"/>
    </xf>
    <xf numFmtId="0" fontId="66" fillId="5" borderId="0" xfId="0" applyFont="1" applyFill="1" applyAlignment="1">
      <alignment wrapText="1"/>
    </xf>
    <xf numFmtId="0" fontId="66" fillId="6" borderId="0" xfId="0" applyFont="1" applyFill="1" applyAlignment="1">
      <alignment horizontal="left" wrapText="1"/>
    </xf>
    <xf numFmtId="0" fontId="66" fillId="43" borderId="0" xfId="0" applyFont="1" applyFill="1" applyAlignment="1">
      <alignment wrapText="1"/>
    </xf>
    <xf numFmtId="0" fontId="66" fillId="0" borderId="0" xfId="0" applyFont="1" applyAlignment="1">
      <alignment wrapText="1"/>
    </xf>
    <xf numFmtId="0" fontId="66" fillId="6" borderId="0" xfId="0" applyFont="1" applyFill="1" applyAlignment="1">
      <alignment horizontal="center" wrapText="1"/>
    </xf>
    <xf numFmtId="0" fontId="66" fillId="51" borderId="0" xfId="0" applyFont="1" applyFill="1" applyAlignment="1">
      <alignment horizontal="center" wrapText="1"/>
    </xf>
    <xf numFmtId="0" fontId="65" fillId="44" borderId="110" xfId="0" applyFont="1" applyFill="1" applyBorder="1" applyAlignment="1">
      <alignment horizontal="center" wrapText="1"/>
    </xf>
    <xf numFmtId="0" fontId="65" fillId="44" borderId="5" xfId="0" applyFont="1" applyFill="1" applyBorder="1" applyAlignment="1">
      <alignment horizontal="left" wrapText="1"/>
    </xf>
    <xf numFmtId="0" fontId="65" fillId="44" borderId="92" xfId="0" applyFont="1" applyFill="1" applyBorder="1" applyAlignment="1">
      <alignment horizontal="center" wrapText="1"/>
    </xf>
    <xf numFmtId="0" fontId="65" fillId="44" borderId="92" xfId="0" applyFont="1" applyFill="1" applyBorder="1" applyAlignment="1">
      <alignment wrapText="1"/>
    </xf>
    <xf numFmtId="0" fontId="65" fillId="44" borderId="31" xfId="0" applyFont="1" applyFill="1" applyBorder="1" applyAlignment="1">
      <alignment horizontal="center" wrapText="1"/>
    </xf>
    <xf numFmtId="0" fontId="65" fillId="44" borderId="144" xfId="0" applyFont="1" applyFill="1" applyBorder="1" applyAlignment="1">
      <alignment wrapText="1"/>
    </xf>
    <xf numFmtId="0" fontId="65" fillId="44" borderId="0" xfId="0" applyFont="1" applyFill="1" applyAlignment="1">
      <alignment wrapText="1"/>
    </xf>
    <xf numFmtId="0" fontId="65" fillId="44" borderId="0" xfId="0" applyFont="1" applyFill="1" applyAlignment="1">
      <alignment horizontal="center" wrapText="1"/>
    </xf>
    <xf numFmtId="49" fontId="65" fillId="0" borderId="31" xfId="0" applyNumberFormat="1" applyFont="1" applyBorder="1" applyAlignment="1">
      <alignment horizontal="left" wrapText="1"/>
    </xf>
    <xf numFmtId="49" fontId="65" fillId="0" borderId="142" xfId="0" applyNumberFormat="1" applyFont="1" applyBorder="1" applyAlignment="1">
      <alignment horizontal="center" wrapText="1"/>
    </xf>
    <xf numFmtId="49" fontId="65" fillId="0" borderId="0" xfId="0" applyNumberFormat="1" applyFont="1"/>
    <xf numFmtId="49" fontId="65" fillId="0" borderId="0" xfId="0" applyNumberFormat="1" applyFont="1" applyAlignment="1">
      <alignment horizontal="center"/>
    </xf>
    <xf numFmtId="0" fontId="1" fillId="0" borderId="0" xfId="0" applyFont="1"/>
    <xf numFmtId="0" fontId="73" fillId="0" borderId="5" xfId="0" applyFont="1" applyBorder="1" applyAlignment="1">
      <alignment horizontal="left" vertical="center" wrapText="1"/>
    </xf>
    <xf numFmtId="0" fontId="73" fillId="0" borderId="0" xfId="0" applyFont="1" applyAlignment="1">
      <alignment horizontal="left" vertical="center" wrapText="1"/>
    </xf>
    <xf numFmtId="0" fontId="65" fillId="0" borderId="0" xfId="0" applyFont="1" applyAlignment="1">
      <alignment horizontal="center" vertical="top" wrapText="1"/>
    </xf>
    <xf numFmtId="0" fontId="73" fillId="0" borderId="0" xfId="0" applyFont="1" applyAlignment="1">
      <alignment wrapText="1"/>
    </xf>
    <xf numFmtId="0" fontId="1" fillId="0" borderId="0" xfId="0" applyFont="1" applyAlignment="1">
      <alignment horizontal="center"/>
    </xf>
    <xf numFmtId="0" fontId="73" fillId="0" borderId="5" xfId="0" applyFont="1" applyBorder="1" applyAlignment="1">
      <alignment wrapText="1"/>
    </xf>
    <xf numFmtId="49" fontId="66" fillId="0" borderId="5" xfId="0" applyNumberFormat="1" applyFont="1" applyBorder="1" applyAlignment="1">
      <alignment horizontal="left" wrapText="1"/>
    </xf>
    <xf numFmtId="0" fontId="1" fillId="0" borderId="0" xfId="0" applyFont="1" applyAlignment="1">
      <alignment wrapText="1"/>
    </xf>
    <xf numFmtId="0" fontId="65" fillId="0" borderId="0" xfId="0" applyFont="1"/>
    <xf numFmtId="0" fontId="65" fillId="0" borderId="0" xfId="0" applyFont="1" applyAlignment="1">
      <alignment horizontal="center"/>
    </xf>
    <xf numFmtId="0" fontId="1" fillId="0" borderId="5" xfId="0" applyFont="1" applyBorder="1" applyAlignment="1">
      <alignment wrapText="1"/>
    </xf>
    <xf numFmtId="0" fontId="1" fillId="0" borderId="142" xfId="0" applyFont="1" applyBorder="1" applyAlignment="1">
      <alignment wrapText="1"/>
    </xf>
    <xf numFmtId="0" fontId="65" fillId="0" borderId="92" xfId="0" applyFont="1" applyBorder="1" applyAlignment="1">
      <alignment horizontal="center" wrapText="1"/>
    </xf>
    <xf numFmtId="49" fontId="65" fillId="0" borderId="120" xfId="0" applyNumberFormat="1" applyFont="1" applyBorder="1" applyAlignment="1">
      <alignment horizontal="center" wrapText="1"/>
    </xf>
    <xf numFmtId="49" fontId="65" fillId="0" borderId="10" xfId="2" applyNumberFormat="1" applyFont="1" applyBorder="1" applyAlignment="1">
      <alignment horizontal="center" wrapText="1"/>
    </xf>
    <xf numFmtId="49" fontId="65" fillId="0" borderId="10" xfId="2" applyNumberFormat="1" applyFont="1" applyBorder="1" applyAlignment="1">
      <alignment horizontal="left" wrapText="1"/>
    </xf>
    <xf numFmtId="49" fontId="65" fillId="0" borderId="10" xfId="2" applyNumberFormat="1" applyFont="1" applyBorder="1" applyAlignment="1">
      <alignment wrapText="1"/>
    </xf>
    <xf numFmtId="49" fontId="65" fillId="0" borderId="10" xfId="50" applyNumberFormat="1" applyFont="1" applyBorder="1" applyAlignment="1">
      <alignment wrapText="1"/>
    </xf>
    <xf numFmtId="49" fontId="65" fillId="0" borderId="10" xfId="50" applyNumberFormat="1" applyFont="1" applyBorder="1" applyAlignment="1">
      <alignment horizontal="center" wrapText="1"/>
    </xf>
    <xf numFmtId="49" fontId="65" fillId="0" borderId="120" xfId="0" applyNumberFormat="1" applyFont="1" applyBorder="1" applyAlignment="1">
      <alignment horizontal="left" wrapText="1"/>
    </xf>
    <xf numFmtId="0" fontId="1" fillId="0" borderId="5" xfId="0" applyFont="1" applyBorder="1" applyAlignment="1">
      <alignment horizontal="center" wrapText="1"/>
    </xf>
    <xf numFmtId="0" fontId="1" fillId="0" borderId="0" xfId="0" applyFont="1" applyAlignment="1">
      <alignment horizontal="center" wrapText="1"/>
    </xf>
    <xf numFmtId="49" fontId="74" fillId="0" borderId="10" xfId="2" applyNumberFormat="1" applyFont="1" applyBorder="1" applyAlignment="1">
      <alignment wrapText="1"/>
    </xf>
    <xf numFmtId="49" fontId="74" fillId="0" borderId="10" xfId="2" applyNumberFormat="1" applyFont="1" applyBorder="1" applyAlignment="1">
      <alignment horizontal="center" wrapText="1"/>
    </xf>
    <xf numFmtId="49" fontId="65" fillId="0" borderId="10" xfId="50" applyNumberFormat="1" applyFont="1" applyBorder="1" applyAlignment="1">
      <alignment horizontal="left" wrapText="1"/>
    </xf>
    <xf numFmtId="49" fontId="65" fillId="9" borderId="10" xfId="0" applyNumberFormat="1" applyFont="1" applyFill="1" applyBorder="1" applyAlignment="1">
      <alignment horizontal="center" wrapText="1"/>
    </xf>
    <xf numFmtId="0" fontId="65" fillId="9" borderId="5" xfId="0" applyFont="1" applyFill="1" applyBorder="1" applyAlignment="1">
      <alignment horizontal="left" wrapText="1"/>
    </xf>
    <xf numFmtId="0" fontId="65" fillId="0" borderId="8" xfId="0" applyFont="1" applyBorder="1" applyAlignment="1">
      <alignment wrapText="1"/>
    </xf>
    <xf numFmtId="0" fontId="1" fillId="0" borderId="8" xfId="0" applyFont="1" applyBorder="1" applyAlignment="1">
      <alignment wrapText="1"/>
    </xf>
    <xf numFmtId="0" fontId="1" fillId="0" borderId="8" xfId="0" applyFont="1" applyBorder="1" applyAlignment="1">
      <alignment horizontal="center" wrapText="1"/>
    </xf>
    <xf numFmtId="0" fontId="1" fillId="0" borderId="151" xfId="0" applyFont="1" applyBorder="1" applyAlignment="1">
      <alignment wrapText="1"/>
    </xf>
    <xf numFmtId="0" fontId="1" fillId="0" borderId="151" xfId="0" applyFont="1" applyBorder="1"/>
    <xf numFmtId="0" fontId="1" fillId="0" borderId="31" xfId="0" applyFont="1" applyBorder="1" applyAlignment="1">
      <alignment horizontal="center" wrapText="1"/>
    </xf>
    <xf numFmtId="0" fontId="1" fillId="0" borderId="31" xfId="0" applyFont="1" applyBorder="1" applyAlignment="1">
      <alignment wrapText="1"/>
    </xf>
    <xf numFmtId="0" fontId="75" fillId="0" borderId="121" xfId="0" applyFont="1" applyBorder="1" applyAlignment="1">
      <alignment horizontal="center" wrapText="1"/>
    </xf>
    <xf numFmtId="0" fontId="1" fillId="0" borderId="121" xfId="0" applyFont="1" applyBorder="1" applyAlignment="1">
      <alignment wrapText="1"/>
    </xf>
    <xf numFmtId="49" fontId="65" fillId="0" borderId="144" xfId="0" applyNumberFormat="1" applyFont="1" applyBorder="1" applyAlignment="1">
      <alignment horizontal="center" wrapText="1"/>
    </xf>
    <xf numFmtId="49" fontId="74" fillId="0" borderId="10" xfId="50" applyNumberFormat="1" applyFont="1" applyBorder="1" applyAlignment="1">
      <alignment wrapText="1"/>
    </xf>
    <xf numFmtId="49" fontId="74" fillId="0" borderId="10" xfId="50" applyNumberFormat="1" applyFont="1" applyBorder="1" applyAlignment="1">
      <alignment horizontal="center" wrapText="1"/>
    </xf>
    <xf numFmtId="0" fontId="1" fillId="9" borderId="0" xfId="0" applyFont="1" applyFill="1"/>
    <xf numFmtId="49" fontId="65" fillId="0" borderId="92" xfId="0" applyNumberFormat="1" applyFont="1" applyBorder="1" applyAlignment="1">
      <alignment horizontal="center" wrapText="1"/>
    </xf>
    <xf numFmtId="49" fontId="65" fillId="0" borderId="92" xfId="0" applyNumberFormat="1" applyFont="1" applyBorder="1" applyAlignment="1">
      <alignment horizontal="left" wrapText="1"/>
    </xf>
    <xf numFmtId="0" fontId="65" fillId="9" borderId="10" xfId="0" applyFont="1" applyFill="1" applyBorder="1" applyAlignment="1">
      <alignment horizontal="left" wrapText="1"/>
    </xf>
    <xf numFmtId="0" fontId="65" fillId="0" borderId="92" xfId="0" applyFont="1" applyBorder="1" applyAlignment="1">
      <alignment horizontal="left" wrapText="1"/>
    </xf>
    <xf numFmtId="49" fontId="65" fillId="0" borderId="122" xfId="0" applyNumberFormat="1" applyFont="1" applyBorder="1" applyAlignment="1">
      <alignment horizontal="center" wrapText="1"/>
    </xf>
    <xf numFmtId="0" fontId="65" fillId="0" borderId="92" xfId="0" applyFont="1" applyBorder="1" applyAlignment="1">
      <alignment wrapText="1"/>
    </xf>
    <xf numFmtId="0" fontId="65" fillId="0" borderId="120" xfId="0" applyFont="1" applyBorder="1" applyAlignment="1">
      <alignment horizontal="center" wrapText="1"/>
    </xf>
    <xf numFmtId="0" fontId="65" fillId="0" borderId="120" xfId="0" applyFont="1" applyBorder="1" applyAlignment="1">
      <alignment wrapText="1"/>
    </xf>
    <xf numFmtId="49" fontId="65" fillId="0" borderId="5" xfId="50" applyNumberFormat="1" applyFont="1" applyBorder="1" applyAlignment="1">
      <alignment horizontal="center" wrapText="1"/>
    </xf>
    <xf numFmtId="0" fontId="1" fillId="48" borderId="0" xfId="0" applyFont="1" applyFill="1"/>
    <xf numFmtId="49" fontId="65" fillId="9" borderId="31" xfId="0" applyNumberFormat="1" applyFont="1" applyFill="1" applyBorder="1" applyAlignment="1">
      <alignment horizontal="center" wrapText="1"/>
    </xf>
    <xf numFmtId="0" fontId="65" fillId="9" borderId="31" xfId="0" applyFont="1" applyFill="1" applyBorder="1" applyAlignment="1">
      <alignment horizontal="left" wrapText="1"/>
    </xf>
    <xf numFmtId="49" fontId="65" fillId="0" borderId="31" xfId="50" applyNumberFormat="1" applyFont="1" applyBorder="1" applyAlignment="1">
      <alignment horizontal="center" wrapText="1"/>
    </xf>
    <xf numFmtId="0" fontId="65" fillId="0" borderId="5" xfId="0" applyFont="1" applyBorder="1" applyAlignment="1">
      <alignment horizontal="center" vertical="top" wrapText="1"/>
    </xf>
    <xf numFmtId="0" fontId="66" fillId="0" borderId="5" xfId="58" applyFont="1" applyBorder="1" applyAlignment="1">
      <alignment horizontal="center" wrapText="1"/>
    </xf>
    <xf numFmtId="0" fontId="1" fillId="0" borderId="5" xfId="58" applyBorder="1"/>
    <xf numFmtId="0" fontId="65" fillId="0" borderId="5" xfId="58" applyFont="1" applyBorder="1" applyAlignment="1">
      <alignment wrapText="1"/>
    </xf>
    <xf numFmtId="49" fontId="65" fillId="0" borderId="5" xfId="58" applyNumberFormat="1" applyFont="1" applyBorder="1" applyAlignment="1">
      <alignment horizontal="center" wrapText="1"/>
    </xf>
    <xf numFmtId="0" fontId="1" fillId="0" borderId="5" xfId="58" applyBorder="1" applyAlignment="1">
      <alignment wrapText="1"/>
    </xf>
    <xf numFmtId="0" fontId="1" fillId="0" borderId="5" xfId="58" applyBorder="1" applyAlignment="1">
      <alignment horizontal="left" vertical="center" wrapText="1"/>
    </xf>
    <xf numFmtId="0" fontId="1" fillId="0" borderId="0" xfId="58" applyAlignment="1">
      <alignment horizontal="left" vertical="center" wrapText="1"/>
    </xf>
    <xf numFmtId="49" fontId="65" fillId="0" borderId="5" xfId="2" applyNumberFormat="1" applyFont="1" applyBorder="1" applyAlignment="1">
      <alignment horizontal="center" wrapText="1"/>
    </xf>
    <xf numFmtId="49" fontId="65" fillId="0" borderId="5" xfId="2" applyNumberFormat="1" applyFont="1" applyBorder="1" applyAlignment="1">
      <alignment horizontal="left" wrapText="1"/>
    </xf>
    <xf numFmtId="49" fontId="65" fillId="0" borderId="5" xfId="2" applyNumberFormat="1" applyFont="1" applyBorder="1" applyAlignment="1">
      <alignment wrapText="1"/>
    </xf>
    <xf numFmtId="49" fontId="65" fillId="0" borderId="5" xfId="2" applyNumberFormat="1" applyFont="1" applyBorder="1" applyAlignment="1">
      <alignment horizontal="left"/>
    </xf>
    <xf numFmtId="0" fontId="66" fillId="0" borderId="82" xfId="0" applyFont="1" applyBorder="1" applyAlignment="1">
      <alignment horizontal="left" vertical="top"/>
    </xf>
    <xf numFmtId="0" fontId="66" fillId="0" borderId="83" xfId="0" applyFont="1" applyBorder="1" applyAlignment="1">
      <alignment horizontal="left" vertical="top"/>
    </xf>
    <xf numFmtId="0" fontId="66" fillId="0" borderId="84" xfId="0" applyFont="1" applyBorder="1" applyAlignment="1">
      <alignment horizontal="left" vertical="top"/>
    </xf>
    <xf numFmtId="0" fontId="66" fillId="0" borderId="36" xfId="0" applyFont="1" applyBorder="1" applyAlignment="1">
      <alignment horizontal="center" vertical="top" wrapText="1"/>
    </xf>
    <xf numFmtId="0" fontId="66" fillId="0" borderId="37" xfId="0" applyFont="1" applyBorder="1" applyAlignment="1">
      <alignment horizontal="center" vertical="top" wrapText="1"/>
    </xf>
    <xf numFmtId="0" fontId="66" fillId="0" borderId="33" xfId="0" applyFont="1" applyBorder="1" applyAlignment="1">
      <alignment horizontal="left" vertical="top"/>
    </xf>
    <xf numFmtId="0" fontId="66" fillId="0" borderId="26" xfId="0" applyFont="1" applyBorder="1" applyAlignment="1">
      <alignment horizontal="left" vertical="top"/>
    </xf>
    <xf numFmtId="0" fontId="66" fillId="0" borderId="27" xfId="0" applyFont="1" applyBorder="1" applyAlignment="1">
      <alignment horizontal="left" vertical="top"/>
    </xf>
    <xf numFmtId="0" fontId="66" fillId="0" borderId="25" xfId="0" applyFont="1" applyBorder="1" applyAlignment="1">
      <alignment horizontal="center" vertical="top" wrapText="1"/>
    </xf>
    <xf numFmtId="0" fontId="66" fillId="0" borderId="38" xfId="0" applyFont="1" applyBorder="1" applyAlignment="1">
      <alignment horizontal="center" vertical="top" wrapText="1"/>
    </xf>
    <xf numFmtId="0" fontId="66" fillId="0" borderId="41" xfId="0" applyFont="1" applyBorder="1" applyAlignment="1">
      <alignment horizontal="center" vertical="top" wrapText="1"/>
    </xf>
    <xf numFmtId="0" fontId="66" fillId="0" borderId="42" xfId="0" applyFont="1" applyBorder="1" applyAlignment="1">
      <alignment horizontal="center" vertical="top" wrapText="1"/>
    </xf>
    <xf numFmtId="0" fontId="66" fillId="0" borderId="43" xfId="0" applyFont="1" applyBorder="1" applyAlignment="1">
      <alignment horizontal="center" vertical="top" wrapText="1"/>
    </xf>
    <xf numFmtId="0" fontId="65" fillId="0" borderId="24" xfId="0" applyFont="1" applyBorder="1" applyAlignment="1">
      <alignment horizontal="center" vertical="top" wrapText="1"/>
    </xf>
    <xf numFmtId="0" fontId="65" fillId="0" borderId="20" xfId="0" applyFont="1" applyBorder="1" applyAlignment="1">
      <alignment horizontal="center" vertical="top" wrapText="1"/>
    </xf>
    <xf numFmtId="2" fontId="1" fillId="0" borderId="34" xfId="0" applyNumberFormat="1" applyFont="1" applyBorder="1"/>
    <xf numFmtId="0" fontId="1" fillId="0" borderId="20" xfId="0" applyFont="1" applyBorder="1" applyAlignment="1">
      <alignment wrapText="1"/>
    </xf>
    <xf numFmtId="2" fontId="1" fillId="0" borderId="39" xfId="0" applyNumberFormat="1" applyFont="1" applyBorder="1"/>
    <xf numFmtId="0" fontId="1" fillId="0" borderId="40" xfId="0" applyFont="1" applyBorder="1"/>
    <xf numFmtId="0" fontId="65" fillId="0" borderId="23" xfId="0" applyFont="1" applyBorder="1" applyAlignment="1">
      <alignment horizontal="center" vertical="top" wrapText="1"/>
    </xf>
    <xf numFmtId="0" fontId="1" fillId="0" borderId="23" xfId="0" applyFont="1" applyBorder="1" applyAlignment="1">
      <alignment wrapText="1"/>
    </xf>
    <xf numFmtId="0" fontId="65" fillId="0" borderId="85" xfId="0" applyFont="1" applyBorder="1" applyAlignment="1" applyProtection="1">
      <alignment horizontal="center" vertical="top"/>
      <protection locked="0"/>
    </xf>
    <xf numFmtId="0" fontId="65" fillId="0" borderId="86" xfId="0" applyFont="1" applyBorder="1" applyAlignment="1" applyProtection="1">
      <alignment horizontal="center" vertical="top"/>
      <protection locked="0"/>
    </xf>
    <xf numFmtId="0" fontId="65" fillId="0" borderId="28" xfId="0" applyFont="1" applyBorder="1" applyAlignment="1">
      <alignment horizontal="center" vertical="top" wrapText="1"/>
    </xf>
    <xf numFmtId="0" fontId="65" fillId="0" borderId="28" xfId="0" applyFont="1" applyBorder="1" applyAlignment="1">
      <alignment horizontal="center" wrapText="1"/>
    </xf>
    <xf numFmtId="0" fontId="1" fillId="0" borderId="34" xfId="0" applyFont="1" applyBorder="1" applyProtection="1">
      <protection locked="0"/>
    </xf>
    <xf numFmtId="0" fontId="65" fillId="0" borderId="30" xfId="0" applyFont="1" applyBorder="1" applyAlignment="1">
      <alignment horizontal="center" vertical="top" wrapText="1"/>
    </xf>
    <xf numFmtId="0" fontId="65" fillId="0" borderId="29" xfId="0" applyFont="1" applyBorder="1" applyAlignment="1">
      <alignment horizontal="center" vertical="top" wrapText="1"/>
    </xf>
    <xf numFmtId="0" fontId="1" fillId="0" borderId="34" xfId="0" applyFont="1" applyBorder="1"/>
    <xf numFmtId="0" fontId="1" fillId="0" borderId="39" xfId="0" applyFont="1" applyBorder="1"/>
    <xf numFmtId="0" fontId="65" fillId="0" borderId="35" xfId="0" applyFont="1" applyBorder="1" applyAlignment="1">
      <alignment horizontal="center" vertical="top" wrapText="1"/>
    </xf>
    <xf numFmtId="0" fontId="65" fillId="0" borderId="23" xfId="0" applyFont="1" applyBorder="1" applyAlignment="1">
      <alignment horizontal="center" wrapText="1"/>
    </xf>
    <xf numFmtId="0" fontId="76" fillId="0" borderId="0" xfId="0" applyFont="1" applyAlignment="1">
      <alignment horizontal="center"/>
    </xf>
    <xf numFmtId="0" fontId="65" fillId="0" borderId="0" xfId="0" applyFont="1" applyAlignment="1">
      <alignment horizontal="justify"/>
    </xf>
    <xf numFmtId="0" fontId="66" fillId="0" borderId="46" xfId="0" applyFont="1" applyBorder="1" applyAlignment="1">
      <alignment vertical="top"/>
    </xf>
    <xf numFmtId="0" fontId="66" fillId="0" borderId="47" xfId="0" applyFont="1" applyBorder="1" applyAlignment="1">
      <alignment vertical="top"/>
    </xf>
    <xf numFmtId="0" fontId="66" fillId="0" borderId="48" xfId="0" applyFont="1" applyBorder="1" applyAlignment="1">
      <alignment vertical="top"/>
    </xf>
    <xf numFmtId="0" fontId="66" fillId="0" borderId="36" xfId="0" applyFont="1" applyBorder="1" applyAlignment="1">
      <alignment vertical="top"/>
    </xf>
    <xf numFmtId="0" fontId="66" fillId="0" borderId="37" xfId="0" applyFont="1" applyBorder="1" applyAlignment="1">
      <alignment vertical="top"/>
    </xf>
    <xf numFmtId="0" fontId="66" fillId="0" borderId="25" xfId="0" applyFont="1" applyBorder="1" applyAlignment="1">
      <alignment horizontal="left" vertical="top"/>
    </xf>
    <xf numFmtId="0" fontId="66" fillId="0" borderId="38" xfId="0" applyFont="1" applyBorder="1" applyAlignment="1">
      <alignment horizontal="left" vertical="top"/>
    </xf>
    <xf numFmtId="0" fontId="66" fillId="0" borderId="41" xfId="0" applyFont="1" applyBorder="1" applyAlignment="1">
      <alignment horizontal="center" vertical="top"/>
    </xf>
    <xf numFmtId="0" fontId="66" fillId="0" borderId="42" xfId="0" applyFont="1" applyBorder="1" applyAlignment="1">
      <alignment horizontal="center" vertical="top"/>
    </xf>
    <xf numFmtId="0" fontId="66" fillId="0" borderId="43" xfId="0" applyFont="1" applyBorder="1" applyAlignment="1">
      <alignment horizontal="center" vertical="top"/>
    </xf>
    <xf numFmtId="0" fontId="65" fillId="0" borderId="44" xfId="0" applyFont="1" applyBorder="1" applyAlignment="1">
      <alignment horizontal="center" vertical="top" wrapText="1"/>
    </xf>
    <xf numFmtId="0" fontId="65" fillId="0" borderId="31" xfId="0" applyFont="1" applyBorder="1" applyAlignment="1">
      <alignment horizontal="center" vertical="top" wrapText="1"/>
    </xf>
    <xf numFmtId="0" fontId="65" fillId="0" borderId="4" xfId="0" applyFont="1" applyBorder="1" applyAlignment="1">
      <alignment horizontal="center" vertical="top" wrapText="1"/>
    </xf>
    <xf numFmtId="0" fontId="1" fillId="0" borderId="6" xfId="0" applyFont="1" applyBorder="1" applyAlignment="1">
      <alignment wrapText="1"/>
    </xf>
    <xf numFmtId="0" fontId="65" fillId="0" borderId="21" xfId="0" applyFont="1" applyBorder="1" applyAlignment="1">
      <alignment horizontal="center" vertical="top" wrapText="1"/>
    </xf>
    <xf numFmtId="0" fontId="65" fillId="0" borderId="10" xfId="0" applyFont="1" applyBorder="1" applyAlignment="1">
      <alignment horizontal="center" vertical="top" wrapText="1"/>
    </xf>
    <xf numFmtId="0" fontId="1" fillId="0" borderId="22" xfId="0" applyFont="1" applyBorder="1" applyAlignment="1">
      <alignment wrapText="1"/>
    </xf>
    <xf numFmtId="0" fontId="65" fillId="0" borderId="45" xfId="0" applyFont="1" applyBorder="1" applyAlignment="1">
      <alignment horizontal="center" vertical="top" wrapText="1"/>
    </xf>
    <xf numFmtId="0" fontId="65" fillId="0" borderId="32" xfId="0" applyFont="1" applyBorder="1" applyAlignment="1">
      <alignment horizontal="center" vertical="top" wrapText="1"/>
    </xf>
    <xf numFmtId="0" fontId="65" fillId="0" borderId="50" xfId="0" applyFont="1" applyBorder="1" applyAlignment="1">
      <alignment horizontal="center" wrapText="1"/>
    </xf>
    <xf numFmtId="0" fontId="67" fillId="0" borderId="32" xfId="0" applyFont="1" applyBorder="1" applyAlignment="1">
      <alignment horizontal="center" vertical="top" wrapText="1"/>
    </xf>
    <xf numFmtId="0" fontId="67" fillId="0" borderId="5" xfId="0" applyFont="1" applyBorder="1" applyAlignment="1">
      <alignment horizontal="center" vertical="top" wrapText="1"/>
    </xf>
    <xf numFmtId="0" fontId="67" fillId="0" borderId="10" xfId="0" applyFont="1" applyBorder="1" applyAlignment="1">
      <alignment horizontal="center" vertical="top" wrapText="1"/>
    </xf>
    <xf numFmtId="0" fontId="73" fillId="0" borderId="4" xfId="0" applyFont="1" applyBorder="1" applyAlignment="1">
      <alignment horizontal="center" vertical="top" wrapText="1"/>
    </xf>
    <xf numFmtId="0" fontId="73" fillId="0" borderId="5" xfId="0" applyFont="1" applyBorder="1" applyAlignment="1">
      <alignment horizontal="center" vertical="top" wrapText="1"/>
    </xf>
    <xf numFmtId="0" fontId="73" fillId="0" borderId="6" xfId="0" applyFont="1" applyBorder="1" applyAlignment="1">
      <alignment horizontal="center" wrapText="1"/>
    </xf>
    <xf numFmtId="0" fontId="73" fillId="0" borderId="21" xfId="0" applyFont="1" applyBorder="1" applyAlignment="1">
      <alignment horizontal="center" vertical="top" wrapText="1"/>
    </xf>
    <xf numFmtId="0" fontId="73" fillId="0" borderId="10" xfId="0" applyFont="1" applyBorder="1" applyAlignment="1">
      <alignment horizontal="center" vertical="top" wrapText="1"/>
    </xf>
    <xf numFmtId="0" fontId="73" fillId="0" borderId="22" xfId="0" applyFont="1" applyBorder="1" applyAlignment="1">
      <alignment horizontal="center" wrapText="1"/>
    </xf>
    <xf numFmtId="0" fontId="65" fillId="0" borderId="8" xfId="0" applyFont="1" applyBorder="1" applyAlignment="1">
      <alignment horizontal="center" vertical="top" wrapText="1"/>
    </xf>
    <xf numFmtId="0" fontId="1" fillId="0" borderId="150" xfId="0" applyFont="1" applyBorder="1"/>
    <xf numFmtId="0" fontId="73" fillId="0" borderId="8" xfId="0" applyFont="1" applyBorder="1" applyAlignment="1">
      <alignment horizontal="center" vertical="top" wrapText="1"/>
    </xf>
    <xf numFmtId="0" fontId="1" fillId="0" borderId="23" xfId="0" applyFont="1" applyBorder="1"/>
    <xf numFmtId="0" fontId="25" fillId="0" borderId="47" xfId="0" applyFont="1" applyBorder="1" applyAlignment="1">
      <alignment horizontal="left"/>
    </xf>
    <xf numFmtId="0" fontId="25" fillId="0" borderId="47" xfId="0" applyFont="1" applyBorder="1" applyAlignment="1">
      <alignment horizontal="center"/>
    </xf>
    <xf numFmtId="0" fontId="76" fillId="0" borderId="0" xfId="0" applyFont="1"/>
    <xf numFmtId="0" fontId="1" fillId="0" borderId="23" xfId="0" applyFont="1" applyBorder="1" applyAlignment="1">
      <alignment horizontal="justify" vertical="center"/>
    </xf>
    <xf numFmtId="0" fontId="1" fillId="0" borderId="0" xfId="0" applyFont="1" applyAlignment="1">
      <alignment horizontal="justify" vertical="center"/>
    </xf>
    <xf numFmtId="0" fontId="1" fillId="0" borderId="0" xfId="0" applyFont="1" applyAlignment="1">
      <alignment vertical="center"/>
    </xf>
    <xf numFmtId="0" fontId="77" fillId="0" borderId="0" xfId="0" applyFont="1" applyAlignment="1">
      <alignment vertical="center"/>
    </xf>
    <xf numFmtId="0" fontId="78" fillId="0" borderId="0" xfId="0" applyFont="1" applyAlignment="1">
      <alignment vertical="center"/>
    </xf>
    <xf numFmtId="0" fontId="78" fillId="0" borderId="0" xfId="0" applyFont="1" applyAlignment="1">
      <alignment horizontal="left" vertical="center" indent="4"/>
    </xf>
    <xf numFmtId="0" fontId="79" fillId="0" borderId="0" xfId="0" applyFont="1" applyAlignment="1">
      <alignment vertical="center"/>
    </xf>
    <xf numFmtId="0" fontId="79" fillId="0" borderId="0" xfId="0" applyFont="1" applyAlignment="1">
      <alignment horizontal="left" vertical="center" indent="4"/>
    </xf>
    <xf numFmtId="0" fontId="81" fillId="0" borderId="0" xfId="0" applyFont="1" applyAlignment="1">
      <alignment horizontal="left" vertical="center" indent="4"/>
    </xf>
    <xf numFmtId="0" fontId="83" fillId="0" borderId="0" xfId="0" applyFont="1" applyAlignment="1">
      <alignment vertical="center"/>
    </xf>
    <xf numFmtId="0" fontId="78" fillId="0" borderId="0" xfId="0" applyFont="1"/>
    <xf numFmtId="0" fontId="84" fillId="0" borderId="0" xfId="0" applyFont="1" applyAlignment="1">
      <alignment horizontal="left" vertical="center"/>
    </xf>
    <xf numFmtId="0" fontId="85" fillId="0" borderId="0" xfId="0" applyFont="1" applyAlignment="1">
      <alignment vertical="center"/>
    </xf>
    <xf numFmtId="0" fontId="76" fillId="0" borderId="0" xfId="0" applyFont="1" applyAlignment="1">
      <alignment vertical="center"/>
    </xf>
    <xf numFmtId="0" fontId="76" fillId="0" borderId="0" xfId="0" applyFont="1" applyAlignment="1">
      <alignment horizontal="left" vertical="center" indent="4"/>
    </xf>
    <xf numFmtId="0" fontId="1" fillId="0" borderId="0" xfId="0" applyFont="1" applyAlignment="1">
      <alignment horizontal="left" vertical="center" indent="4"/>
    </xf>
    <xf numFmtId="0" fontId="1" fillId="0" borderId="0" xfId="0" applyFont="1" applyAlignment="1">
      <alignment horizontal="left" vertical="center" indent="6"/>
    </xf>
    <xf numFmtId="0" fontId="86" fillId="0" borderId="0" xfId="0" applyFont="1" applyAlignment="1">
      <alignment vertical="center"/>
    </xf>
    <xf numFmtId="0" fontId="1" fillId="0" borderId="0" xfId="0" applyFont="1" applyAlignment="1">
      <alignment horizontal="left" vertical="center" indent="8"/>
    </xf>
    <xf numFmtId="0" fontId="76" fillId="0" borderId="0" xfId="0" quotePrefix="1" applyFont="1"/>
    <xf numFmtId="49" fontId="89" fillId="0" borderId="12" xfId="0" applyNumberFormat="1" applyFont="1" applyBorder="1" applyAlignment="1">
      <alignment horizontal="center"/>
    </xf>
    <xf numFmtId="0" fontId="66" fillId="6" borderId="0" xfId="0" applyFont="1" applyFill="1" applyAlignment="1">
      <alignment wrapText="1"/>
    </xf>
    <xf numFmtId="0" fontId="23" fillId="0" borderId="0" xfId="0" applyFont="1" applyAlignment="1">
      <alignment horizontal="center" wrapText="1"/>
    </xf>
    <xf numFmtId="0" fontId="23" fillId="0" borderId="0" xfId="0" applyFont="1" applyAlignment="1">
      <alignment wrapText="1"/>
    </xf>
    <xf numFmtId="0" fontId="8" fillId="0" borderId="4" xfId="0" applyFont="1" applyBorder="1" applyAlignment="1">
      <alignment horizontal="center" wrapText="1"/>
    </xf>
    <xf numFmtId="0" fontId="8" fillId="0" borderId="5" xfId="0" applyFont="1" applyBorder="1" applyAlignment="1">
      <alignment horizontal="center" wrapText="1"/>
    </xf>
    <xf numFmtId="0" fontId="9" fillId="0" borderId="5" xfId="0" applyFont="1" applyBorder="1" applyAlignment="1">
      <alignment horizontal="left" wrapText="1"/>
    </xf>
    <xf numFmtId="49" fontId="8" fillId="0" borderId="5" xfId="0" applyNumberFormat="1" applyFont="1" applyBorder="1" applyAlignment="1">
      <alignment horizontal="center" wrapText="1"/>
    </xf>
    <xf numFmtId="0" fontId="8" fillId="0" borderId="5" xfId="0" applyFont="1" applyBorder="1" applyAlignment="1">
      <alignment horizontal="left" wrapText="1"/>
    </xf>
    <xf numFmtId="49" fontId="8" fillId="0" borderId="5" xfId="0" applyNumberFormat="1" applyFont="1" applyBorder="1" applyAlignment="1">
      <alignment horizontal="left" wrapText="1"/>
    </xf>
    <xf numFmtId="0" fontId="8" fillId="0" borderId="5" xfId="0" applyFont="1" applyBorder="1" applyAlignment="1">
      <alignment wrapText="1"/>
    </xf>
    <xf numFmtId="0" fontId="8" fillId="48" borderId="5" xfId="0" applyFont="1" applyFill="1" applyBorder="1" applyAlignment="1">
      <alignment horizontal="center" wrapText="1"/>
    </xf>
    <xf numFmtId="0" fontId="8" fillId="48" borderId="5" xfId="0" applyFont="1" applyFill="1" applyBorder="1" applyAlignment="1">
      <alignment wrapText="1"/>
    </xf>
    <xf numFmtId="0" fontId="66" fillId="0" borderId="145" xfId="0" applyFont="1" applyBorder="1" applyAlignment="1">
      <alignment horizontal="center" wrapText="1"/>
    </xf>
    <xf numFmtId="0" fontId="65" fillId="48" borderId="142" xfId="0" applyFont="1" applyFill="1" applyBorder="1" applyAlignment="1">
      <alignment horizontal="center" wrapText="1"/>
    </xf>
    <xf numFmtId="0" fontId="1" fillId="0" borderId="142" xfId="0" applyFont="1" applyBorder="1" applyAlignment="1">
      <alignment horizontal="center" vertical="center"/>
    </xf>
    <xf numFmtId="0" fontId="1" fillId="0" borderId="120" xfId="0" applyFont="1" applyBorder="1" applyAlignment="1">
      <alignment horizontal="center" vertical="center"/>
    </xf>
    <xf numFmtId="0" fontId="65" fillId="0" borderId="146" xfId="0" applyFont="1" applyBorder="1" applyAlignment="1">
      <alignment horizontal="center" wrapText="1"/>
    </xf>
    <xf numFmtId="0" fontId="65" fillId="0" borderId="121" xfId="0" applyFont="1" applyBorder="1" applyAlignment="1">
      <alignment horizontal="center" wrapText="1"/>
    </xf>
    <xf numFmtId="49" fontId="65" fillId="0" borderId="151" xfId="0" applyNumberFormat="1" applyFont="1" applyBorder="1" applyAlignment="1">
      <alignment horizontal="center" wrapText="1"/>
    </xf>
    <xf numFmtId="0" fontId="66" fillId="6" borderId="31" xfId="0" applyFont="1" applyFill="1" applyBorder="1" applyAlignment="1">
      <alignment wrapText="1"/>
    </xf>
    <xf numFmtId="0" fontId="65" fillId="0" borderId="5" xfId="0" applyFont="1" applyBorder="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vertical="top" wrapText="1"/>
    </xf>
    <xf numFmtId="49" fontId="65" fillId="0" borderId="5" xfId="50" applyNumberFormat="1" applyFont="1" applyBorder="1" applyAlignment="1">
      <alignment horizontal="left" wrapText="1"/>
    </xf>
    <xf numFmtId="0" fontId="1" fillId="0" borderId="147" xfId="58" applyBorder="1" applyAlignment="1">
      <alignment wrapText="1"/>
    </xf>
    <xf numFmtId="0" fontId="1" fillId="0" borderId="148" xfId="58" applyBorder="1" applyAlignment="1">
      <alignment wrapText="1"/>
    </xf>
    <xf numFmtId="0" fontId="1" fillId="0" borderId="149" xfId="58" applyBorder="1" applyAlignment="1">
      <alignment wrapText="1"/>
    </xf>
    <xf numFmtId="0" fontId="67" fillId="0" borderId="0" xfId="0" applyFont="1" applyAlignment="1">
      <alignment wrapText="1"/>
    </xf>
    <xf numFmtId="0" fontId="1" fillId="0" borderId="35" xfId="0" applyFont="1" applyBorder="1" applyAlignment="1">
      <alignment horizontal="justify" vertical="center"/>
    </xf>
    <xf numFmtId="49" fontId="65" fillId="0" borderId="13" xfId="0" applyNumberFormat="1" applyFont="1" applyBorder="1" applyAlignment="1">
      <alignment horizontal="center"/>
    </xf>
    <xf numFmtId="0" fontId="65" fillId="0" borderId="12" xfId="0" applyFont="1" applyBorder="1" applyAlignment="1">
      <alignment horizontal="center"/>
    </xf>
    <xf numFmtId="49" fontId="65" fillId="0" borderId="58" xfId="0" applyNumberFormat="1" applyFont="1" applyBorder="1" applyAlignment="1">
      <alignment horizontal="center"/>
    </xf>
    <xf numFmtId="49" fontId="65" fillId="0" borderId="15" xfId="0" applyNumberFormat="1" applyFont="1" applyBorder="1" applyAlignment="1">
      <alignment horizontal="center"/>
    </xf>
    <xf numFmtId="49" fontId="65" fillId="0" borderId="14" xfId="0" applyNumberFormat="1" applyFont="1" applyBorder="1" applyAlignment="1">
      <alignment horizontal="center"/>
    </xf>
    <xf numFmtId="49" fontId="65" fillId="0" borderId="16" xfId="0" applyNumberFormat="1" applyFont="1" applyBorder="1" applyAlignment="1">
      <alignment horizontal="center"/>
    </xf>
    <xf numFmtId="49" fontId="65" fillId="0" borderId="81" xfId="0" applyNumberFormat="1" applyFont="1" applyBorder="1" applyAlignment="1">
      <alignment horizontal="center"/>
    </xf>
    <xf numFmtId="165" fontId="65" fillId="0" borderId="15" xfId="1" applyNumberFormat="1" applyFont="1" applyFill="1" applyBorder="1" applyAlignment="1">
      <alignment horizontal="center"/>
    </xf>
    <xf numFmtId="49" fontId="65" fillId="0" borderId="70" xfId="0" applyNumberFormat="1" applyFont="1" applyBorder="1" applyAlignment="1">
      <alignment horizontal="center"/>
    </xf>
    <xf numFmtId="49" fontId="65" fillId="0" borderId="78" xfId="0" applyNumberFormat="1" applyFont="1" applyBorder="1" applyAlignment="1">
      <alignment horizontal="center"/>
    </xf>
    <xf numFmtId="49" fontId="65" fillId="0" borderId="71" xfId="0" applyNumberFormat="1" applyFont="1" applyBorder="1" applyAlignment="1">
      <alignment horizontal="center"/>
    </xf>
    <xf numFmtId="165" fontId="65" fillId="0" borderId="17" xfId="1" applyNumberFormat="1" applyFont="1" applyFill="1" applyBorder="1" applyAlignment="1">
      <alignment horizontal="center"/>
    </xf>
    <xf numFmtId="49" fontId="65" fillId="0" borderId="59" xfId="0" applyNumberFormat="1" applyFont="1" applyBorder="1" applyAlignment="1">
      <alignment horizontal="center"/>
    </xf>
    <xf numFmtId="49" fontId="24" fillId="0" borderId="16" xfId="0" applyNumberFormat="1" applyFont="1" applyBorder="1" applyAlignment="1">
      <alignment horizontal="center"/>
    </xf>
    <xf numFmtId="166" fontId="8" fillId="0" borderId="17" xfId="1" applyNumberFormat="1" applyFont="1" applyFill="1" applyBorder="1" applyAlignment="1">
      <alignment horizontal="center"/>
    </xf>
    <xf numFmtId="0" fontId="65" fillId="0" borderId="31" xfId="0" applyFont="1" applyBorder="1" applyAlignment="1">
      <alignment vertical="top" wrapText="1"/>
    </xf>
    <xf numFmtId="0" fontId="65" fillId="0" borderId="146" xfId="0" applyFont="1" applyBorder="1" applyAlignment="1">
      <alignment vertical="top" wrapText="1"/>
    </xf>
    <xf numFmtId="0" fontId="1" fillId="0" borderId="5" xfId="0" applyFont="1" applyBorder="1" applyAlignment="1">
      <alignment horizontal="center" vertical="center" wrapText="1"/>
    </xf>
    <xf numFmtId="49" fontId="65" fillId="48" borderId="10" xfId="0" applyNumberFormat="1" applyFont="1" applyFill="1" applyBorder="1" applyAlignment="1">
      <alignment horizontal="center" wrapText="1"/>
    </xf>
    <xf numFmtId="49" fontId="65" fillId="0" borderId="144" xfId="0" applyNumberFormat="1" applyFont="1" applyBorder="1" applyAlignment="1">
      <alignment wrapText="1"/>
    </xf>
    <xf numFmtId="49" fontId="65" fillId="0" borderId="10" xfId="0" applyNumberFormat="1" applyFont="1" applyBorder="1" applyAlignment="1">
      <alignment vertical="top" wrapText="1"/>
    </xf>
    <xf numFmtId="49" fontId="65" fillId="0" borderId="31" xfId="0" applyNumberFormat="1" applyFont="1" applyBorder="1" applyAlignment="1">
      <alignment wrapText="1"/>
    </xf>
    <xf numFmtId="49" fontId="65" fillId="48" borderId="152" xfId="0" applyNumberFormat="1" applyFont="1" applyFill="1" applyBorder="1" applyAlignment="1">
      <alignment horizontal="center" wrapText="1"/>
    </xf>
    <xf numFmtId="49" fontId="65" fillId="0" borderId="153" xfId="0" applyNumberFormat="1" applyFont="1" applyBorder="1" applyAlignment="1">
      <alignment horizontal="center" wrapText="1"/>
    </xf>
    <xf numFmtId="49" fontId="65" fillId="0" borderId="153" xfId="0" applyNumberFormat="1" applyFont="1" applyBorder="1" applyAlignment="1">
      <alignment wrapText="1"/>
    </xf>
    <xf numFmtId="49" fontId="65" fillId="0" borderId="153" xfId="0" applyNumberFormat="1" applyFont="1" applyBorder="1" applyAlignment="1">
      <alignment vertical="top" wrapText="1"/>
    </xf>
    <xf numFmtId="49" fontId="65" fillId="0" borderId="154" xfId="0" applyNumberFormat="1" applyFont="1" applyBorder="1" applyAlignment="1">
      <alignment horizontal="center" wrapText="1"/>
    </xf>
    <xf numFmtId="0" fontId="66" fillId="0" borderId="5" xfId="0" applyFont="1" applyBorder="1" applyAlignment="1">
      <alignment horizontal="left"/>
    </xf>
    <xf numFmtId="0" fontId="66" fillId="0" borderId="8" xfId="0" applyFont="1" applyBorder="1" applyAlignment="1">
      <alignment horizontal="left"/>
    </xf>
    <xf numFmtId="0" fontId="7" fillId="0" borderId="0" xfId="0" applyFont="1" applyAlignment="1">
      <alignment wrapText="1"/>
    </xf>
    <xf numFmtId="0" fontId="0" fillId="0" borderId="0" xfId="0" applyAlignment="1">
      <alignment wrapText="1"/>
    </xf>
    <xf numFmtId="0" fontId="13" fillId="0" borderId="0" xfId="0" applyFont="1" applyAlignment="1">
      <alignment wrapText="1"/>
    </xf>
    <xf numFmtId="0" fontId="65" fillId="0" borderId="5" xfId="0" applyFont="1" applyBorder="1" applyAlignment="1">
      <alignment horizontal="center" vertical="center" wrapText="1"/>
    </xf>
    <xf numFmtId="0" fontId="65" fillId="0" borderId="5" xfId="0" applyFont="1" applyBorder="1" applyAlignment="1">
      <alignment horizontal="left" vertical="center" wrapText="1"/>
    </xf>
    <xf numFmtId="0" fontId="15" fillId="0" borderId="8" xfId="0" applyFont="1" applyBorder="1" applyAlignment="1">
      <alignment horizontal="left" vertical="top" wrapText="1"/>
    </xf>
    <xf numFmtId="0" fontId="7" fillId="0" borderId="8" xfId="0" applyFont="1" applyBorder="1"/>
    <xf numFmtId="0" fontId="7" fillId="0" borderId="9" xfId="0" applyFont="1" applyBorder="1"/>
    <xf numFmtId="0" fontId="15" fillId="0" borderId="5" xfId="0" applyFont="1" applyBorder="1" applyAlignment="1">
      <alignment horizontal="left" vertical="top" wrapText="1"/>
    </xf>
    <xf numFmtId="0" fontId="7" fillId="0" borderId="5" xfId="0" applyFont="1" applyBorder="1"/>
    <xf numFmtId="0" fontId="7" fillId="0" borderId="6" xfId="0" applyFont="1" applyBorder="1"/>
    <xf numFmtId="0" fontId="15" fillId="0" borderId="4" xfId="0" applyFont="1" applyBorder="1" applyAlignment="1">
      <alignment horizontal="center" vertical="top" wrapText="1"/>
    </xf>
    <xf numFmtId="0" fontId="75" fillId="0" borderId="120" xfId="0" applyFont="1" applyBorder="1" applyAlignment="1">
      <alignment horizontal="center" wrapText="1"/>
    </xf>
    <xf numFmtId="0" fontId="75" fillId="0" borderId="121" xfId="0" applyFont="1" applyBorder="1" applyAlignment="1">
      <alignment horizontal="center" wrapText="1"/>
    </xf>
    <xf numFmtId="0" fontId="76" fillId="0" borderId="5" xfId="58" applyFont="1" applyBorder="1" applyAlignment="1">
      <alignment horizontal="left" wrapText="1"/>
    </xf>
    <xf numFmtId="0" fontId="14" fillId="7" borderId="15" xfId="0" applyFont="1" applyFill="1" applyBorder="1" applyAlignment="1">
      <alignment horizontal="center" vertical="top"/>
    </xf>
    <xf numFmtId="0" fontId="7" fillId="6" borderId="15" xfId="0" applyFont="1" applyFill="1" applyBorder="1" applyAlignment="1">
      <alignment horizontal="center" vertical="center" wrapText="1"/>
    </xf>
    <xf numFmtId="0" fontId="7" fillId="6" borderId="15" xfId="0" applyFont="1" applyFill="1" applyBorder="1" applyAlignment="1">
      <alignment horizontal="center" vertical="center"/>
    </xf>
    <xf numFmtId="0" fontId="7" fillId="6" borderId="74" xfId="0" applyFont="1" applyFill="1" applyBorder="1" applyAlignment="1">
      <alignment horizontal="center" vertical="top" wrapText="1"/>
    </xf>
    <xf numFmtId="0" fontId="7" fillId="6" borderId="118" xfId="0" applyFont="1" applyFill="1" applyBorder="1" applyAlignment="1">
      <alignment horizontal="center" vertical="top" wrapText="1"/>
    </xf>
    <xf numFmtId="0" fontId="7" fillId="6" borderId="119" xfId="0" applyFont="1" applyFill="1" applyBorder="1" applyAlignment="1">
      <alignment horizontal="center" vertical="top" wrapText="1"/>
    </xf>
    <xf numFmtId="0" fontId="7" fillId="47" borderId="74" xfId="0" applyFont="1" applyFill="1" applyBorder="1" applyAlignment="1">
      <alignment horizontal="center" vertical="top" wrapText="1"/>
    </xf>
    <xf numFmtId="0" fontId="7" fillId="47" borderId="118" xfId="0" applyFont="1" applyFill="1" applyBorder="1" applyAlignment="1">
      <alignment horizontal="center" vertical="top"/>
    </xf>
    <xf numFmtId="0" fontId="7" fillId="47" borderId="119" xfId="0" applyFont="1" applyFill="1" applyBorder="1" applyAlignment="1">
      <alignment horizontal="center" vertical="top"/>
    </xf>
    <xf numFmtId="0" fontId="61" fillId="0" borderId="135" xfId="0" applyFont="1" applyBorder="1" applyAlignment="1">
      <alignment horizontal="center" vertical="center" wrapText="1" readingOrder="1"/>
    </xf>
    <xf numFmtId="0" fontId="61" fillId="0" borderId="136" xfId="0" applyFont="1" applyBorder="1" applyAlignment="1">
      <alignment horizontal="center" vertical="center" wrapText="1" readingOrder="1"/>
    </xf>
    <xf numFmtId="0" fontId="61" fillId="0" borderId="131" xfId="0" applyFont="1" applyBorder="1" applyAlignment="1">
      <alignment horizontal="center" vertical="center" wrapText="1" readingOrder="1"/>
    </xf>
    <xf numFmtId="0" fontId="61" fillId="0" borderId="138" xfId="0" applyFont="1" applyBorder="1" applyAlignment="1">
      <alignment horizontal="left" vertical="center" wrapText="1" readingOrder="1"/>
    </xf>
    <xf numFmtId="0" fontId="61" fillId="0" borderId="132" xfId="0" applyFont="1" applyBorder="1" applyAlignment="1">
      <alignment horizontal="left" vertical="center" wrapText="1" readingOrder="1"/>
    </xf>
    <xf numFmtId="0" fontId="61" fillId="0" borderId="137" xfId="0" applyFont="1" applyBorder="1" applyAlignment="1">
      <alignment horizontal="left" vertical="center" wrapText="1" readingOrder="1"/>
    </xf>
    <xf numFmtId="0" fontId="61" fillId="0" borderId="133" xfId="0" applyFont="1" applyBorder="1" applyAlignment="1">
      <alignment horizontal="center" vertical="center" wrapText="1" readingOrder="1"/>
    </xf>
    <xf numFmtId="0" fontId="61" fillId="0" borderId="134" xfId="0" applyFont="1" applyBorder="1" applyAlignment="1">
      <alignment horizontal="center" vertical="center" wrapText="1" readingOrder="1"/>
    </xf>
    <xf numFmtId="0" fontId="61" fillId="0" borderId="130" xfId="0" applyFont="1" applyBorder="1" applyAlignment="1">
      <alignment horizontal="center" vertical="center" wrapText="1" readingOrder="1"/>
    </xf>
    <xf numFmtId="0" fontId="62" fillId="0" borderId="137" xfId="0" applyFont="1" applyBorder="1" applyAlignment="1">
      <alignment vertical="center" wrapText="1"/>
    </xf>
    <xf numFmtId="0" fontId="62" fillId="0" borderId="138" xfId="0" applyFont="1" applyBorder="1" applyAlignment="1">
      <alignment vertical="center" wrapText="1"/>
    </xf>
    <xf numFmtId="0" fontId="62" fillId="0" borderId="132" xfId="0" applyFont="1" applyBorder="1" applyAlignment="1">
      <alignment vertical="center" wrapText="1"/>
    </xf>
    <xf numFmtId="0" fontId="7" fillId="0" borderId="85" xfId="0" applyFont="1" applyBorder="1" applyAlignment="1">
      <alignment horizontal="center" vertical="center"/>
    </xf>
    <xf numFmtId="0" fontId="7" fillId="0" borderId="35" xfId="0" applyFont="1" applyBorder="1" applyAlignment="1">
      <alignment horizontal="center" vertical="center"/>
    </xf>
    <xf numFmtId="0" fontId="1" fillId="0" borderId="63" xfId="0" applyFont="1" applyBorder="1" applyAlignment="1">
      <alignment horizontal="center" vertical="center"/>
    </xf>
    <xf numFmtId="0" fontId="1" fillId="0" borderId="54" xfId="0" applyFont="1" applyBorder="1" applyAlignment="1">
      <alignment horizontal="center" vertical="center"/>
    </xf>
    <xf numFmtId="0" fontId="7" fillId="0" borderId="63" xfId="0" applyFont="1" applyBorder="1" applyAlignment="1">
      <alignment horizontal="center" vertical="center"/>
    </xf>
    <xf numFmtId="0" fontId="7" fillId="0" borderId="67" xfId="0" applyFont="1" applyBorder="1" applyAlignment="1">
      <alignment horizontal="center" vertical="center"/>
    </xf>
    <xf numFmtId="0" fontId="7" fillId="0" borderId="54" xfId="0" applyFont="1" applyBorder="1" applyAlignment="1">
      <alignment horizontal="center" vertical="center"/>
    </xf>
    <xf numFmtId="0" fontId="1" fillId="0" borderId="85" xfId="0" applyFont="1" applyBorder="1" applyAlignment="1">
      <alignment horizontal="center" vertical="center"/>
    </xf>
    <xf numFmtId="0" fontId="1" fillId="0" borderId="35" xfId="0" applyFont="1" applyBorder="1" applyAlignment="1">
      <alignment horizontal="center" vertical="center"/>
    </xf>
    <xf numFmtId="0" fontId="59" fillId="0" borderId="63" xfId="0" applyFont="1" applyBorder="1" applyAlignment="1">
      <alignment horizontal="center" vertical="center"/>
    </xf>
    <xf numFmtId="0" fontId="59" fillId="0" borderId="54" xfId="0" applyFont="1" applyBorder="1" applyAlignment="1">
      <alignment horizontal="center" vertical="center"/>
    </xf>
    <xf numFmtId="0" fontId="7" fillId="0" borderId="63" xfId="0" applyFont="1" applyBorder="1" applyAlignment="1">
      <alignment horizontal="justify" vertical="center"/>
    </xf>
    <xf numFmtId="0" fontId="7" fillId="0" borderId="54" xfId="0" applyFont="1" applyBorder="1"/>
    <xf numFmtId="0" fontId="7" fillId="0" borderId="24" xfId="0" applyFont="1" applyBorder="1" applyAlignment="1">
      <alignment horizontal="center" vertical="center"/>
    </xf>
    <xf numFmtId="0" fontId="17" fillId="0" borderId="0" xfId="0" applyFont="1" applyAlignment="1">
      <alignment horizontal="center" vertical="top" wrapText="1"/>
    </xf>
    <xf numFmtId="0" fontId="0" fillId="0" borderId="24" xfId="0" applyBorder="1" applyAlignment="1">
      <alignment horizontal="center" vertical="center" wrapText="1"/>
    </xf>
    <xf numFmtId="0" fontId="0" fillId="0" borderId="85"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85" xfId="0" applyBorder="1" applyAlignment="1">
      <alignment horizontal="center" vertical="center" wrapText="1"/>
    </xf>
    <xf numFmtId="0" fontId="18" fillId="0" borderId="24" xfId="0" applyFont="1" applyBorder="1" applyAlignment="1">
      <alignment horizontal="center" vertical="center" wrapText="1"/>
    </xf>
    <xf numFmtId="0" fontId="18" fillId="0" borderId="35" xfId="0" applyFont="1" applyBorder="1" applyAlignment="1">
      <alignment horizontal="center" vertical="center" wrapText="1"/>
    </xf>
    <xf numFmtId="0" fontId="0" fillId="0" borderId="63" xfId="0" applyBorder="1" applyAlignment="1">
      <alignment horizontal="center"/>
    </xf>
    <xf numFmtId="0" fontId="0" fillId="0" borderId="54" xfId="0" applyBorder="1" applyAlignment="1">
      <alignment horizontal="center"/>
    </xf>
    <xf numFmtId="0" fontId="0" fillId="0" borderId="24" xfId="0" applyBorder="1" applyAlignment="1">
      <alignment horizontal="center" vertical="center"/>
    </xf>
    <xf numFmtId="0" fontId="0" fillId="0" borderId="67" xfId="0" applyBorder="1" applyAlignment="1">
      <alignment horizontal="center"/>
    </xf>
    <xf numFmtId="0" fontId="13" fillId="0" borderId="63" xfId="0" applyFont="1" applyBorder="1" applyAlignment="1">
      <alignment horizontal="center"/>
    </xf>
    <xf numFmtId="0" fontId="13" fillId="0" borderId="67" xfId="0" applyFont="1" applyBorder="1" applyAlignment="1">
      <alignment horizontal="center"/>
    </xf>
    <xf numFmtId="0" fontId="13" fillId="0" borderId="54" xfId="0" applyFont="1" applyBorder="1" applyAlignment="1">
      <alignment horizontal="center"/>
    </xf>
    <xf numFmtId="0" fontId="14" fillId="0" borderId="63" xfId="0" applyFont="1" applyBorder="1" applyAlignment="1">
      <alignment horizontal="center"/>
    </xf>
    <xf numFmtId="0" fontId="14" fillId="0" borderId="54" xfId="0" applyFont="1" applyBorder="1" applyAlignment="1">
      <alignment horizontal="center"/>
    </xf>
    <xf numFmtId="0" fontId="14" fillId="0" borderId="67" xfId="0" applyFont="1" applyBorder="1" applyAlignment="1">
      <alignment horizontal="center"/>
    </xf>
    <xf numFmtId="0" fontId="0" fillId="0" borderId="24" xfId="0" applyBorder="1" applyAlignment="1">
      <alignment horizontal="center" wrapText="1"/>
    </xf>
    <xf numFmtId="0" fontId="0" fillId="0" borderId="35" xfId="0" applyBorder="1" applyAlignment="1">
      <alignment horizontal="center"/>
    </xf>
    <xf numFmtId="0" fontId="1" fillId="0" borderId="0" xfId="0" applyFont="1" applyAlignment="1">
      <alignment horizontal="left" wrapText="1"/>
    </xf>
    <xf numFmtId="0" fontId="1" fillId="0" borderId="0" xfId="0" applyFont="1" applyAlignment="1">
      <alignment horizontal="left"/>
    </xf>
  </cellXfs>
  <cellStyles count="59">
    <cellStyle name="20% - Accent1 2" xfId="23" xr:uid="{00000000-0005-0000-0000-000000000000}"/>
    <cellStyle name="20% - Accent2 2" xfId="27" xr:uid="{00000000-0005-0000-0000-000001000000}"/>
    <cellStyle name="20% - Accent3 2" xfId="31" xr:uid="{00000000-0005-0000-0000-000002000000}"/>
    <cellStyle name="20% - Accent4 2" xfId="35" xr:uid="{00000000-0005-0000-0000-000003000000}"/>
    <cellStyle name="20% - Accent5 2" xfId="39" xr:uid="{00000000-0005-0000-0000-000004000000}"/>
    <cellStyle name="20% - Accent6 2" xfId="43" xr:uid="{00000000-0005-0000-0000-000005000000}"/>
    <cellStyle name="40% - Accent1 2" xfId="24" xr:uid="{00000000-0005-0000-0000-000006000000}"/>
    <cellStyle name="40% - Accent2 2" xfId="28" xr:uid="{00000000-0005-0000-0000-000007000000}"/>
    <cellStyle name="40% - Accent3 2" xfId="32" xr:uid="{00000000-0005-0000-0000-000008000000}"/>
    <cellStyle name="40% - Accent4 2" xfId="36" xr:uid="{00000000-0005-0000-0000-000009000000}"/>
    <cellStyle name="40% - Accent5 2" xfId="40" xr:uid="{00000000-0005-0000-0000-00000A000000}"/>
    <cellStyle name="40% - Accent6 2" xfId="44" xr:uid="{00000000-0005-0000-0000-00000B000000}"/>
    <cellStyle name="60% - Accent1 2" xfId="25" xr:uid="{00000000-0005-0000-0000-00000C000000}"/>
    <cellStyle name="60% - Accent2 2" xfId="29" xr:uid="{00000000-0005-0000-0000-00000D000000}"/>
    <cellStyle name="60% - Accent3 2" xfId="33" xr:uid="{00000000-0005-0000-0000-00000E000000}"/>
    <cellStyle name="60% - Accent4 2" xfId="37" xr:uid="{00000000-0005-0000-0000-00000F000000}"/>
    <cellStyle name="60% - Accent5 2" xfId="41" xr:uid="{00000000-0005-0000-0000-000010000000}"/>
    <cellStyle name="60% - Accent6 2" xfId="45" xr:uid="{00000000-0005-0000-0000-000011000000}"/>
    <cellStyle name="Accent1 2" xfId="22" xr:uid="{00000000-0005-0000-0000-000012000000}"/>
    <cellStyle name="Accent2 2" xfId="26" xr:uid="{00000000-0005-0000-0000-000013000000}"/>
    <cellStyle name="Accent3 2" xfId="30" xr:uid="{00000000-0005-0000-0000-000014000000}"/>
    <cellStyle name="Accent4 2" xfId="34" xr:uid="{00000000-0005-0000-0000-000015000000}"/>
    <cellStyle name="Accent5 2" xfId="38" xr:uid="{00000000-0005-0000-0000-000016000000}"/>
    <cellStyle name="Accent6 2" xfId="42" xr:uid="{00000000-0005-0000-0000-000017000000}"/>
    <cellStyle name="Bad 2" xfId="11" xr:uid="{00000000-0005-0000-0000-000018000000}"/>
    <cellStyle name="Calculation 2" xfId="15" xr:uid="{00000000-0005-0000-0000-000019000000}"/>
    <cellStyle name="Check Cell 2" xfId="17" xr:uid="{00000000-0005-0000-0000-00001A000000}"/>
    <cellStyle name="Explanatory Text 2" xfId="20" xr:uid="{00000000-0005-0000-0000-00001B000000}"/>
    <cellStyle name="Good 2" xfId="10" xr:uid="{00000000-0005-0000-0000-00001C000000}"/>
    <cellStyle name="Heading 1 2" xfId="6" xr:uid="{00000000-0005-0000-0000-00001D000000}"/>
    <cellStyle name="Heading 2 2" xfId="7" xr:uid="{00000000-0005-0000-0000-00001E000000}"/>
    <cellStyle name="Heading 3 2" xfId="8" xr:uid="{00000000-0005-0000-0000-00001F000000}"/>
    <cellStyle name="Heading 4 2" xfId="9" xr:uid="{00000000-0005-0000-0000-000020000000}"/>
    <cellStyle name="Hyperlink" xfId="54" builtinId="8"/>
    <cellStyle name="Input 2" xfId="13" xr:uid="{00000000-0005-0000-0000-000021000000}"/>
    <cellStyle name="Linked Cell 2" xfId="16" xr:uid="{00000000-0005-0000-0000-000022000000}"/>
    <cellStyle name="Neutral 2" xfId="12" xr:uid="{00000000-0005-0000-0000-000023000000}"/>
    <cellStyle name="Normal" xfId="0" builtinId="0"/>
    <cellStyle name="Normal 2" xfId="2" xr:uid="{00000000-0005-0000-0000-000025000000}"/>
    <cellStyle name="Normal 2 2" xfId="46" xr:uid="{00000000-0005-0000-0000-000026000000}"/>
    <cellStyle name="Normal 2 3" xfId="50" xr:uid="{00000000-0005-0000-0000-000027000000}"/>
    <cellStyle name="Normal 3" xfId="5" xr:uid="{00000000-0005-0000-0000-000028000000}"/>
    <cellStyle name="Normal 4" xfId="47" xr:uid="{00000000-0005-0000-0000-000029000000}"/>
    <cellStyle name="Normal 5" xfId="48" xr:uid="{00000000-0005-0000-0000-00002A000000}"/>
    <cellStyle name="Normal 5 2" xfId="52" xr:uid="{00000000-0005-0000-0000-00002B000000}"/>
    <cellStyle name="Normal 5 2 2" xfId="56" xr:uid="{477EC889-9F02-4D1B-AE5A-1E85D11AA9AF}"/>
    <cellStyle name="Normal 5 3" xfId="55" xr:uid="{0BDF5E9C-C3F4-4357-9DDE-9625212CB8E2}"/>
    <cellStyle name="Normal 6" xfId="49" xr:uid="{00000000-0005-0000-0000-00002C000000}"/>
    <cellStyle name="Normal 7" xfId="53" xr:uid="{00000000-0005-0000-0000-00002D000000}"/>
    <cellStyle name="Normal 7 2" xfId="57" xr:uid="{DAF48B72-8D6E-40A9-B74D-F1A3AFD77CD1}"/>
    <cellStyle name="Normal 8" xfId="58" xr:uid="{B14B7F43-A906-451C-B625-B256836FDE5E}"/>
    <cellStyle name="Note 2" xfId="19" xr:uid="{00000000-0005-0000-0000-00002E000000}"/>
    <cellStyle name="Output 2" xfId="14" xr:uid="{00000000-0005-0000-0000-00002F000000}"/>
    <cellStyle name="Percent" xfId="1" builtinId="5"/>
    <cellStyle name="Percent 2" xfId="3" xr:uid="{00000000-0005-0000-0000-000031000000}"/>
    <cellStyle name="Percent 2 2" xfId="51" xr:uid="{00000000-0005-0000-0000-000032000000}"/>
    <cellStyle name="Title" xfId="4" builtinId="15" customBuiltin="1"/>
    <cellStyle name="Total 2" xfId="21" xr:uid="{00000000-0005-0000-0000-000034000000}"/>
    <cellStyle name="Warning Text 2" xfId="18" xr:uid="{00000000-0005-0000-0000-000035000000}"/>
  </cellStyles>
  <dxfs count="0"/>
  <tableStyles count="0" defaultTableStyle="TableStyleMedium2" defaultPivotStyle="PivotStyleLight16"/>
  <colors>
    <mruColors>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2.png"/><Relationship Id="rId3" Type="http://schemas.openxmlformats.org/officeDocument/2006/relationships/image" Target="../media/image12.png"/><Relationship Id="rId7" Type="http://schemas.openxmlformats.org/officeDocument/2006/relationships/image" Target="../media/image16.png"/><Relationship Id="rId12" Type="http://schemas.openxmlformats.org/officeDocument/2006/relationships/image" Target="../media/image21.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11" Type="http://schemas.openxmlformats.org/officeDocument/2006/relationships/image" Target="../media/image20.png"/><Relationship Id="rId5" Type="http://schemas.openxmlformats.org/officeDocument/2006/relationships/image" Target="../media/image14.png"/><Relationship Id="rId10" Type="http://schemas.openxmlformats.org/officeDocument/2006/relationships/image" Target="../media/image19.png"/><Relationship Id="rId4" Type="http://schemas.openxmlformats.org/officeDocument/2006/relationships/image" Target="../media/image13.png"/><Relationship Id="rId9" Type="http://schemas.openxmlformats.org/officeDocument/2006/relationships/image" Target="../media/image18.png"/><Relationship Id="rId14" Type="http://schemas.openxmlformats.org/officeDocument/2006/relationships/image" Target="../media/image23.png"/></Relationships>
</file>

<file path=xl/drawings/_rels/drawing6.xml.rels><?xml version="1.0" encoding="UTF-8" standalone="yes"?>
<Relationships xmlns="http://schemas.openxmlformats.org/package/2006/relationships"><Relationship Id="rId8" Type="http://schemas.openxmlformats.org/officeDocument/2006/relationships/image" Target="../media/image31.png"/><Relationship Id="rId3" Type="http://schemas.openxmlformats.org/officeDocument/2006/relationships/image" Target="../media/image26.png"/><Relationship Id="rId7" Type="http://schemas.openxmlformats.org/officeDocument/2006/relationships/image" Target="../media/image30.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11" Type="http://schemas.openxmlformats.org/officeDocument/2006/relationships/image" Target="../media/image34.png"/><Relationship Id="rId5" Type="http://schemas.openxmlformats.org/officeDocument/2006/relationships/image" Target="../media/image28.png"/><Relationship Id="rId10" Type="http://schemas.openxmlformats.org/officeDocument/2006/relationships/image" Target="../media/image33.png"/><Relationship Id="rId4" Type="http://schemas.openxmlformats.org/officeDocument/2006/relationships/image" Target="../media/image27.png"/><Relationship Id="rId9" Type="http://schemas.openxmlformats.org/officeDocument/2006/relationships/image" Target="../media/image3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 Id="rId4" Type="http://schemas.openxmlformats.org/officeDocument/2006/relationships/image" Target="../media/image5.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22</xdr:row>
          <xdr:rowOff>57150</xdr:rowOff>
        </xdr:from>
        <xdr:to>
          <xdr:col>8</xdr:col>
          <xdr:colOff>390525</xdr:colOff>
          <xdr:row>44</xdr:row>
          <xdr:rowOff>57150</xdr:rowOff>
        </xdr:to>
        <xdr:sp macro="" textlink="">
          <xdr:nvSpPr>
            <xdr:cNvPr id="3075" name="Object 3" hidden="1">
              <a:extLst>
                <a:ext uri="{63B3BB69-23CF-44E3-9099-C40C66FF867C}">
                  <a14:compatExt spid="_x0000_s3075"/>
                </a:ext>
                <a:ext uri="{FF2B5EF4-FFF2-40B4-BE49-F238E27FC236}">
                  <a16:creationId xmlns:a16="http://schemas.microsoft.com/office/drawing/2014/main" id="{00000000-0008-0000-0000-000003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18</xdr:col>
      <xdr:colOff>578644</xdr:colOff>
      <xdr:row>38</xdr:row>
      <xdr:rowOff>14288</xdr:rowOff>
    </xdr:from>
    <xdr:to>
      <xdr:col>34</xdr:col>
      <xdr:colOff>194143</xdr:colOff>
      <xdr:row>72</xdr:row>
      <xdr:rowOff>57150</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17380744" y="6529388"/>
          <a:ext cx="9369099" cy="587216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485775</xdr:colOff>
          <xdr:row>50</xdr:row>
          <xdr:rowOff>66675</xdr:rowOff>
        </xdr:from>
        <xdr:to>
          <xdr:col>3</xdr:col>
          <xdr:colOff>876300</xdr:colOff>
          <xdr:row>108</xdr:row>
          <xdr:rowOff>85725</xdr:rowOff>
        </xdr:to>
        <xdr:sp macro="" textlink="">
          <xdr:nvSpPr>
            <xdr:cNvPr id="27649" name="Object 1" hidden="1">
              <a:extLst>
                <a:ext uri="{63B3BB69-23CF-44E3-9099-C40C66FF867C}">
                  <a14:compatExt spid="_x0000_s27649"/>
                </a:ext>
                <a:ext uri="{FF2B5EF4-FFF2-40B4-BE49-F238E27FC236}">
                  <a16:creationId xmlns:a16="http://schemas.microsoft.com/office/drawing/2014/main" id="{00000000-0008-0000-0A00-0000016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19050</xdr:rowOff>
        </xdr:from>
        <xdr:to>
          <xdr:col>3</xdr:col>
          <xdr:colOff>1924050</xdr:colOff>
          <xdr:row>46</xdr:row>
          <xdr:rowOff>104775</xdr:rowOff>
        </xdr:to>
        <xdr:sp macro="" textlink="">
          <xdr:nvSpPr>
            <xdr:cNvPr id="27653" name="Object 5" hidden="1">
              <a:extLst>
                <a:ext uri="{63B3BB69-23CF-44E3-9099-C40C66FF867C}">
                  <a14:compatExt spid="_x0000_s27653"/>
                </a:ext>
                <a:ext uri="{FF2B5EF4-FFF2-40B4-BE49-F238E27FC236}">
                  <a16:creationId xmlns:a16="http://schemas.microsoft.com/office/drawing/2014/main" id="{00000000-0008-0000-0A00-0000056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552450</xdr:colOff>
          <xdr:row>11</xdr:row>
          <xdr:rowOff>114300</xdr:rowOff>
        </xdr:from>
        <xdr:to>
          <xdr:col>41</xdr:col>
          <xdr:colOff>142875</xdr:colOff>
          <xdr:row>35</xdr:row>
          <xdr:rowOff>66675</xdr:rowOff>
        </xdr:to>
        <xdr:sp macro="" textlink="">
          <xdr:nvSpPr>
            <xdr:cNvPr id="27654" name="Object 6" hidden="1">
              <a:extLst>
                <a:ext uri="{63B3BB69-23CF-44E3-9099-C40C66FF867C}">
                  <a14:compatExt spid="_x0000_s27654"/>
                </a:ext>
                <a:ext uri="{FF2B5EF4-FFF2-40B4-BE49-F238E27FC236}">
                  <a16:creationId xmlns:a16="http://schemas.microsoft.com/office/drawing/2014/main" id="{00000000-0008-0000-0A00-0000066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45</xdr:col>
      <xdr:colOff>0</xdr:colOff>
      <xdr:row>9</xdr:row>
      <xdr:rowOff>0</xdr:rowOff>
    </xdr:from>
    <xdr:to>
      <xdr:col>63</xdr:col>
      <xdr:colOff>30111</xdr:colOff>
      <xdr:row>46</xdr:row>
      <xdr:rowOff>26256</xdr:rowOff>
    </xdr:to>
    <xdr:pic>
      <xdr:nvPicPr>
        <xdr:cNvPr id="53" name="Picture 52">
          <a:extLst>
            <a:ext uri="{FF2B5EF4-FFF2-40B4-BE49-F238E27FC236}">
              <a16:creationId xmlns:a16="http://schemas.microsoft.com/office/drawing/2014/main" id="{00000000-0008-0000-0A00-000035000000}"/>
            </a:ext>
          </a:extLst>
        </xdr:cNvPr>
        <xdr:cNvPicPr>
          <a:picLocks noChangeAspect="1"/>
        </xdr:cNvPicPr>
      </xdr:nvPicPr>
      <xdr:blipFill>
        <a:blip xmlns:r="http://schemas.openxmlformats.org/officeDocument/2006/relationships" r:embed="rId2"/>
        <a:stretch>
          <a:fillRect/>
        </a:stretch>
      </xdr:blipFill>
      <xdr:spPr>
        <a:xfrm>
          <a:off x="33248600" y="1485900"/>
          <a:ext cx="11002911" cy="613495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0</xdr:colOff>
          <xdr:row>2</xdr:row>
          <xdr:rowOff>0</xdr:rowOff>
        </xdr:from>
        <xdr:to>
          <xdr:col>18</xdr:col>
          <xdr:colOff>152400</xdr:colOff>
          <xdr:row>82</xdr:row>
          <xdr:rowOff>0</xdr:rowOff>
        </xdr:to>
        <xdr:sp macro="" textlink="">
          <xdr:nvSpPr>
            <xdr:cNvPr id="27655" name="Object 7" hidden="1">
              <a:extLst>
                <a:ext uri="{63B3BB69-23CF-44E3-9099-C40C66FF867C}">
                  <a14:compatExt spid="_x0000_s27655"/>
                </a:ext>
                <a:ext uri="{FF2B5EF4-FFF2-40B4-BE49-F238E27FC236}">
                  <a16:creationId xmlns:a16="http://schemas.microsoft.com/office/drawing/2014/main" id="{00000000-0008-0000-0A00-0000076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533400</xdr:colOff>
      <xdr:row>8</xdr:row>
      <xdr:rowOff>57150</xdr:rowOff>
    </xdr:from>
    <xdr:to>
      <xdr:col>2</xdr:col>
      <xdr:colOff>0</xdr:colOff>
      <xdr:row>8</xdr:row>
      <xdr:rowOff>57150</xdr:rowOff>
    </xdr:to>
    <xdr:sp macro="" textlink="">
      <xdr:nvSpPr>
        <xdr:cNvPr id="26704" name="Line 1">
          <a:extLst>
            <a:ext uri="{FF2B5EF4-FFF2-40B4-BE49-F238E27FC236}">
              <a16:creationId xmlns:a16="http://schemas.microsoft.com/office/drawing/2014/main" id="{00000000-0008-0000-0D00-000050680000}"/>
            </a:ext>
          </a:extLst>
        </xdr:cNvPr>
        <xdr:cNvSpPr>
          <a:spLocks noChangeShapeType="1"/>
        </xdr:cNvSpPr>
      </xdr:nvSpPr>
      <xdr:spPr bwMode="auto">
        <a:xfrm>
          <a:off x="533400" y="2695575"/>
          <a:ext cx="55245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533400</xdr:colOff>
      <xdr:row>18</xdr:row>
      <xdr:rowOff>85725</xdr:rowOff>
    </xdr:from>
    <xdr:to>
      <xdr:col>2</xdr:col>
      <xdr:colOff>0</xdr:colOff>
      <xdr:row>18</xdr:row>
      <xdr:rowOff>85725</xdr:rowOff>
    </xdr:to>
    <xdr:sp macro="" textlink="">
      <xdr:nvSpPr>
        <xdr:cNvPr id="26705" name="Line 2">
          <a:extLst>
            <a:ext uri="{FF2B5EF4-FFF2-40B4-BE49-F238E27FC236}">
              <a16:creationId xmlns:a16="http://schemas.microsoft.com/office/drawing/2014/main" id="{00000000-0008-0000-0D00-000051680000}"/>
            </a:ext>
          </a:extLst>
        </xdr:cNvPr>
        <xdr:cNvSpPr>
          <a:spLocks noChangeShapeType="1"/>
        </xdr:cNvSpPr>
      </xdr:nvSpPr>
      <xdr:spPr bwMode="auto">
        <a:xfrm>
          <a:off x="533400" y="4429125"/>
          <a:ext cx="55245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19050</xdr:colOff>
      <xdr:row>6</xdr:row>
      <xdr:rowOff>85725</xdr:rowOff>
    </xdr:from>
    <xdr:to>
      <xdr:col>3</xdr:col>
      <xdr:colOff>885825</xdr:colOff>
      <xdr:row>7</xdr:row>
      <xdr:rowOff>161925</xdr:rowOff>
    </xdr:to>
    <xdr:sp macro="" textlink="">
      <xdr:nvSpPr>
        <xdr:cNvPr id="26706" name="Line 3">
          <a:extLst>
            <a:ext uri="{FF2B5EF4-FFF2-40B4-BE49-F238E27FC236}">
              <a16:creationId xmlns:a16="http://schemas.microsoft.com/office/drawing/2014/main" id="{00000000-0008-0000-0D00-000052680000}"/>
            </a:ext>
          </a:extLst>
        </xdr:cNvPr>
        <xdr:cNvSpPr>
          <a:spLocks noChangeShapeType="1"/>
        </xdr:cNvSpPr>
      </xdr:nvSpPr>
      <xdr:spPr bwMode="auto">
        <a:xfrm flipV="1">
          <a:off x="2000250" y="2381250"/>
          <a:ext cx="866775" cy="24765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885825</xdr:colOff>
      <xdr:row>8</xdr:row>
      <xdr:rowOff>19050</xdr:rowOff>
    </xdr:from>
    <xdr:to>
      <xdr:col>3</xdr:col>
      <xdr:colOff>866775</xdr:colOff>
      <xdr:row>9</xdr:row>
      <xdr:rowOff>161925</xdr:rowOff>
    </xdr:to>
    <xdr:sp macro="" textlink="">
      <xdr:nvSpPr>
        <xdr:cNvPr id="26707" name="Line 4">
          <a:extLst>
            <a:ext uri="{FF2B5EF4-FFF2-40B4-BE49-F238E27FC236}">
              <a16:creationId xmlns:a16="http://schemas.microsoft.com/office/drawing/2014/main" id="{00000000-0008-0000-0D00-000053680000}"/>
            </a:ext>
          </a:extLst>
        </xdr:cNvPr>
        <xdr:cNvSpPr>
          <a:spLocks noChangeShapeType="1"/>
        </xdr:cNvSpPr>
      </xdr:nvSpPr>
      <xdr:spPr bwMode="auto">
        <a:xfrm>
          <a:off x="1971675" y="2657475"/>
          <a:ext cx="876300" cy="31432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9525</xdr:colOff>
      <xdr:row>14</xdr:row>
      <xdr:rowOff>76200</xdr:rowOff>
    </xdr:from>
    <xdr:to>
      <xdr:col>3</xdr:col>
      <xdr:colOff>885825</xdr:colOff>
      <xdr:row>18</xdr:row>
      <xdr:rowOff>57150</xdr:rowOff>
    </xdr:to>
    <xdr:sp macro="" textlink="">
      <xdr:nvSpPr>
        <xdr:cNvPr id="26708" name="Line 5">
          <a:extLst>
            <a:ext uri="{FF2B5EF4-FFF2-40B4-BE49-F238E27FC236}">
              <a16:creationId xmlns:a16="http://schemas.microsoft.com/office/drawing/2014/main" id="{00000000-0008-0000-0D00-000054680000}"/>
            </a:ext>
          </a:extLst>
        </xdr:cNvPr>
        <xdr:cNvSpPr>
          <a:spLocks noChangeShapeType="1"/>
        </xdr:cNvSpPr>
      </xdr:nvSpPr>
      <xdr:spPr bwMode="auto">
        <a:xfrm flipV="1">
          <a:off x="1990725" y="3733800"/>
          <a:ext cx="876300" cy="66675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18</xdr:row>
      <xdr:rowOff>95250</xdr:rowOff>
    </xdr:from>
    <xdr:to>
      <xdr:col>3</xdr:col>
      <xdr:colOff>876300</xdr:colOff>
      <xdr:row>21</xdr:row>
      <xdr:rowOff>0</xdr:rowOff>
    </xdr:to>
    <xdr:sp macro="" textlink="">
      <xdr:nvSpPr>
        <xdr:cNvPr id="26709" name="Line 6">
          <a:extLst>
            <a:ext uri="{FF2B5EF4-FFF2-40B4-BE49-F238E27FC236}">
              <a16:creationId xmlns:a16="http://schemas.microsoft.com/office/drawing/2014/main" id="{00000000-0008-0000-0D00-000055680000}"/>
            </a:ext>
          </a:extLst>
        </xdr:cNvPr>
        <xdr:cNvSpPr>
          <a:spLocks noChangeShapeType="1"/>
        </xdr:cNvSpPr>
      </xdr:nvSpPr>
      <xdr:spPr bwMode="auto">
        <a:xfrm>
          <a:off x="1981200" y="4438650"/>
          <a:ext cx="876300" cy="40957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19050</xdr:colOff>
      <xdr:row>6</xdr:row>
      <xdr:rowOff>76200</xdr:rowOff>
    </xdr:from>
    <xdr:to>
      <xdr:col>5</xdr:col>
      <xdr:colOff>409575</xdr:colOff>
      <xdr:row>6</xdr:row>
      <xdr:rowOff>76200</xdr:rowOff>
    </xdr:to>
    <xdr:sp macro="" textlink="">
      <xdr:nvSpPr>
        <xdr:cNvPr id="26710" name="Line 7">
          <a:extLst>
            <a:ext uri="{FF2B5EF4-FFF2-40B4-BE49-F238E27FC236}">
              <a16:creationId xmlns:a16="http://schemas.microsoft.com/office/drawing/2014/main" id="{00000000-0008-0000-0D00-000056680000}"/>
            </a:ext>
          </a:extLst>
        </xdr:cNvPr>
        <xdr:cNvSpPr>
          <a:spLocks noChangeShapeType="1"/>
        </xdr:cNvSpPr>
      </xdr:nvSpPr>
      <xdr:spPr bwMode="auto">
        <a:xfrm>
          <a:off x="3638550" y="2371725"/>
          <a:ext cx="39052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28575</xdr:colOff>
      <xdr:row>10</xdr:row>
      <xdr:rowOff>0</xdr:rowOff>
    </xdr:from>
    <xdr:to>
      <xdr:col>6</xdr:col>
      <xdr:colOff>0</xdr:colOff>
      <xdr:row>10</xdr:row>
      <xdr:rowOff>0</xdr:rowOff>
    </xdr:to>
    <xdr:sp macro="" textlink="">
      <xdr:nvSpPr>
        <xdr:cNvPr id="26711" name="Line 8">
          <a:extLst>
            <a:ext uri="{FF2B5EF4-FFF2-40B4-BE49-F238E27FC236}">
              <a16:creationId xmlns:a16="http://schemas.microsoft.com/office/drawing/2014/main" id="{00000000-0008-0000-0D00-000057680000}"/>
            </a:ext>
          </a:extLst>
        </xdr:cNvPr>
        <xdr:cNvSpPr>
          <a:spLocks noChangeShapeType="1"/>
        </xdr:cNvSpPr>
      </xdr:nvSpPr>
      <xdr:spPr bwMode="auto">
        <a:xfrm>
          <a:off x="3648075" y="2971800"/>
          <a:ext cx="39052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19050</xdr:colOff>
      <xdr:row>14</xdr:row>
      <xdr:rowOff>85725</xdr:rowOff>
    </xdr:from>
    <xdr:to>
      <xdr:col>5</xdr:col>
      <xdr:colOff>409575</xdr:colOff>
      <xdr:row>14</xdr:row>
      <xdr:rowOff>85725</xdr:rowOff>
    </xdr:to>
    <xdr:sp macro="" textlink="">
      <xdr:nvSpPr>
        <xdr:cNvPr id="26712" name="Line 9">
          <a:extLst>
            <a:ext uri="{FF2B5EF4-FFF2-40B4-BE49-F238E27FC236}">
              <a16:creationId xmlns:a16="http://schemas.microsoft.com/office/drawing/2014/main" id="{00000000-0008-0000-0D00-000058680000}"/>
            </a:ext>
          </a:extLst>
        </xdr:cNvPr>
        <xdr:cNvSpPr>
          <a:spLocks noChangeShapeType="1"/>
        </xdr:cNvSpPr>
      </xdr:nvSpPr>
      <xdr:spPr bwMode="auto">
        <a:xfrm>
          <a:off x="3638550" y="3743325"/>
          <a:ext cx="39052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9525</xdr:colOff>
      <xdr:row>22</xdr:row>
      <xdr:rowOff>0</xdr:rowOff>
    </xdr:from>
    <xdr:to>
      <xdr:col>5</xdr:col>
      <xdr:colOff>400050</xdr:colOff>
      <xdr:row>22</xdr:row>
      <xdr:rowOff>0</xdr:rowOff>
    </xdr:to>
    <xdr:sp macro="" textlink="">
      <xdr:nvSpPr>
        <xdr:cNvPr id="26713" name="Line 10">
          <a:extLst>
            <a:ext uri="{FF2B5EF4-FFF2-40B4-BE49-F238E27FC236}">
              <a16:creationId xmlns:a16="http://schemas.microsoft.com/office/drawing/2014/main" id="{00000000-0008-0000-0D00-000059680000}"/>
            </a:ext>
          </a:extLst>
        </xdr:cNvPr>
        <xdr:cNvSpPr>
          <a:spLocks noChangeShapeType="1"/>
        </xdr:cNvSpPr>
      </xdr:nvSpPr>
      <xdr:spPr bwMode="auto">
        <a:xfrm>
          <a:off x="3629025" y="5019675"/>
          <a:ext cx="39052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22</xdr:row>
      <xdr:rowOff>0</xdr:rowOff>
    </xdr:from>
    <xdr:to>
      <xdr:col>7</xdr:col>
      <xdr:colOff>476250</xdr:colOff>
      <xdr:row>22</xdr:row>
      <xdr:rowOff>0</xdr:rowOff>
    </xdr:to>
    <xdr:sp macro="" textlink="">
      <xdr:nvSpPr>
        <xdr:cNvPr id="26714" name="Line 11">
          <a:extLst>
            <a:ext uri="{FF2B5EF4-FFF2-40B4-BE49-F238E27FC236}">
              <a16:creationId xmlns:a16="http://schemas.microsoft.com/office/drawing/2014/main" id="{00000000-0008-0000-0D00-00005A680000}"/>
            </a:ext>
          </a:extLst>
        </xdr:cNvPr>
        <xdr:cNvSpPr>
          <a:spLocks noChangeShapeType="1"/>
        </xdr:cNvSpPr>
      </xdr:nvSpPr>
      <xdr:spPr bwMode="auto">
        <a:xfrm>
          <a:off x="4629150" y="5019675"/>
          <a:ext cx="46672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19</xdr:row>
      <xdr:rowOff>9525</xdr:rowOff>
    </xdr:from>
    <xdr:to>
      <xdr:col>7</xdr:col>
      <xdr:colOff>476250</xdr:colOff>
      <xdr:row>22</xdr:row>
      <xdr:rowOff>0</xdr:rowOff>
    </xdr:to>
    <xdr:sp macro="" textlink="">
      <xdr:nvSpPr>
        <xdr:cNvPr id="26715" name="Line 12">
          <a:extLst>
            <a:ext uri="{FF2B5EF4-FFF2-40B4-BE49-F238E27FC236}">
              <a16:creationId xmlns:a16="http://schemas.microsoft.com/office/drawing/2014/main" id="{00000000-0008-0000-0D00-00005B680000}"/>
            </a:ext>
          </a:extLst>
        </xdr:cNvPr>
        <xdr:cNvSpPr>
          <a:spLocks noChangeShapeType="1"/>
        </xdr:cNvSpPr>
      </xdr:nvSpPr>
      <xdr:spPr bwMode="auto">
        <a:xfrm flipV="1">
          <a:off x="4629150" y="4514850"/>
          <a:ext cx="466725" cy="50482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571500</xdr:colOff>
      <xdr:row>22</xdr:row>
      <xdr:rowOff>0</xdr:rowOff>
    </xdr:from>
    <xdr:to>
      <xdr:col>8</xdr:col>
      <xdr:colOff>0</xdr:colOff>
      <xdr:row>25</xdr:row>
      <xdr:rowOff>0</xdr:rowOff>
    </xdr:to>
    <xdr:sp macro="" textlink="">
      <xdr:nvSpPr>
        <xdr:cNvPr id="26716" name="Line 13">
          <a:extLst>
            <a:ext uri="{FF2B5EF4-FFF2-40B4-BE49-F238E27FC236}">
              <a16:creationId xmlns:a16="http://schemas.microsoft.com/office/drawing/2014/main" id="{00000000-0008-0000-0D00-00005C680000}"/>
            </a:ext>
          </a:extLst>
        </xdr:cNvPr>
        <xdr:cNvSpPr>
          <a:spLocks noChangeShapeType="1"/>
        </xdr:cNvSpPr>
      </xdr:nvSpPr>
      <xdr:spPr bwMode="auto">
        <a:xfrm>
          <a:off x="4610100" y="5019675"/>
          <a:ext cx="495300" cy="51435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28575</xdr:colOff>
      <xdr:row>14</xdr:row>
      <xdr:rowOff>85725</xdr:rowOff>
    </xdr:from>
    <xdr:to>
      <xdr:col>8</xdr:col>
      <xdr:colOff>9525</xdr:colOff>
      <xdr:row>14</xdr:row>
      <xdr:rowOff>85725</xdr:rowOff>
    </xdr:to>
    <xdr:sp macro="" textlink="">
      <xdr:nvSpPr>
        <xdr:cNvPr id="26717" name="Line 14">
          <a:extLst>
            <a:ext uri="{FF2B5EF4-FFF2-40B4-BE49-F238E27FC236}">
              <a16:creationId xmlns:a16="http://schemas.microsoft.com/office/drawing/2014/main" id="{00000000-0008-0000-0D00-00005D680000}"/>
            </a:ext>
          </a:extLst>
        </xdr:cNvPr>
        <xdr:cNvSpPr>
          <a:spLocks noChangeShapeType="1"/>
        </xdr:cNvSpPr>
      </xdr:nvSpPr>
      <xdr:spPr bwMode="auto">
        <a:xfrm>
          <a:off x="4648200" y="3743325"/>
          <a:ext cx="46672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10</xdr:row>
      <xdr:rowOff>0</xdr:rowOff>
    </xdr:from>
    <xdr:to>
      <xdr:col>8</xdr:col>
      <xdr:colOff>0</xdr:colOff>
      <xdr:row>10</xdr:row>
      <xdr:rowOff>0</xdr:rowOff>
    </xdr:to>
    <xdr:sp macro="" textlink="">
      <xdr:nvSpPr>
        <xdr:cNvPr id="26718" name="Line 15">
          <a:extLst>
            <a:ext uri="{FF2B5EF4-FFF2-40B4-BE49-F238E27FC236}">
              <a16:creationId xmlns:a16="http://schemas.microsoft.com/office/drawing/2014/main" id="{00000000-0008-0000-0D00-00005E680000}"/>
            </a:ext>
          </a:extLst>
        </xdr:cNvPr>
        <xdr:cNvSpPr>
          <a:spLocks noChangeShapeType="1"/>
        </xdr:cNvSpPr>
      </xdr:nvSpPr>
      <xdr:spPr bwMode="auto">
        <a:xfrm>
          <a:off x="4638675" y="2971800"/>
          <a:ext cx="46672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12</xdr:row>
      <xdr:rowOff>95250</xdr:rowOff>
    </xdr:from>
    <xdr:to>
      <xdr:col>7</xdr:col>
      <xdr:colOff>476250</xdr:colOff>
      <xdr:row>14</xdr:row>
      <xdr:rowOff>85725</xdr:rowOff>
    </xdr:to>
    <xdr:sp macro="" textlink="">
      <xdr:nvSpPr>
        <xdr:cNvPr id="26719" name="Line 16">
          <a:extLst>
            <a:ext uri="{FF2B5EF4-FFF2-40B4-BE49-F238E27FC236}">
              <a16:creationId xmlns:a16="http://schemas.microsoft.com/office/drawing/2014/main" id="{00000000-0008-0000-0D00-00005F680000}"/>
            </a:ext>
          </a:extLst>
        </xdr:cNvPr>
        <xdr:cNvSpPr>
          <a:spLocks noChangeShapeType="1"/>
        </xdr:cNvSpPr>
      </xdr:nvSpPr>
      <xdr:spPr bwMode="auto">
        <a:xfrm flipV="1">
          <a:off x="4619625" y="3409950"/>
          <a:ext cx="476250" cy="33337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14</xdr:row>
      <xdr:rowOff>76200</xdr:rowOff>
    </xdr:from>
    <xdr:to>
      <xdr:col>8</xdr:col>
      <xdr:colOff>0</xdr:colOff>
      <xdr:row>16</xdr:row>
      <xdr:rowOff>104775</xdr:rowOff>
    </xdr:to>
    <xdr:sp macro="" textlink="">
      <xdr:nvSpPr>
        <xdr:cNvPr id="26720" name="Line 17">
          <a:extLst>
            <a:ext uri="{FF2B5EF4-FFF2-40B4-BE49-F238E27FC236}">
              <a16:creationId xmlns:a16="http://schemas.microsoft.com/office/drawing/2014/main" id="{00000000-0008-0000-0D00-000060680000}"/>
            </a:ext>
          </a:extLst>
        </xdr:cNvPr>
        <xdr:cNvSpPr>
          <a:spLocks noChangeShapeType="1"/>
        </xdr:cNvSpPr>
      </xdr:nvSpPr>
      <xdr:spPr bwMode="auto">
        <a:xfrm>
          <a:off x="4629150" y="3733800"/>
          <a:ext cx="476250" cy="37147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561975</xdr:colOff>
      <xdr:row>5</xdr:row>
      <xdr:rowOff>95250</xdr:rowOff>
    </xdr:from>
    <xdr:to>
      <xdr:col>8</xdr:col>
      <xdr:colOff>0</xdr:colOff>
      <xdr:row>6</xdr:row>
      <xdr:rowOff>85725</xdr:rowOff>
    </xdr:to>
    <xdr:sp macro="" textlink="">
      <xdr:nvSpPr>
        <xdr:cNvPr id="26721" name="Line 18">
          <a:extLst>
            <a:ext uri="{FF2B5EF4-FFF2-40B4-BE49-F238E27FC236}">
              <a16:creationId xmlns:a16="http://schemas.microsoft.com/office/drawing/2014/main" id="{00000000-0008-0000-0D00-000061680000}"/>
            </a:ext>
          </a:extLst>
        </xdr:cNvPr>
        <xdr:cNvSpPr>
          <a:spLocks noChangeShapeType="1"/>
        </xdr:cNvSpPr>
      </xdr:nvSpPr>
      <xdr:spPr bwMode="auto">
        <a:xfrm flipV="1">
          <a:off x="4600575" y="2219325"/>
          <a:ext cx="504825" cy="16192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6</xdr:row>
      <xdr:rowOff>95250</xdr:rowOff>
    </xdr:from>
    <xdr:to>
      <xdr:col>7</xdr:col>
      <xdr:colOff>476250</xdr:colOff>
      <xdr:row>7</xdr:row>
      <xdr:rowOff>85725</xdr:rowOff>
    </xdr:to>
    <xdr:sp macro="" textlink="">
      <xdr:nvSpPr>
        <xdr:cNvPr id="26722" name="Line 19">
          <a:extLst>
            <a:ext uri="{FF2B5EF4-FFF2-40B4-BE49-F238E27FC236}">
              <a16:creationId xmlns:a16="http://schemas.microsoft.com/office/drawing/2014/main" id="{00000000-0008-0000-0D00-000062680000}"/>
            </a:ext>
          </a:extLst>
        </xdr:cNvPr>
        <xdr:cNvSpPr>
          <a:spLocks noChangeShapeType="1"/>
        </xdr:cNvSpPr>
      </xdr:nvSpPr>
      <xdr:spPr bwMode="auto">
        <a:xfrm>
          <a:off x="4629150" y="2390775"/>
          <a:ext cx="466725" cy="16192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9525</xdr:colOff>
      <xdr:row>5</xdr:row>
      <xdr:rowOff>95250</xdr:rowOff>
    </xdr:from>
    <xdr:to>
      <xdr:col>10</xdr:col>
      <xdr:colOff>476250</xdr:colOff>
      <xdr:row>5</xdr:row>
      <xdr:rowOff>95250</xdr:rowOff>
    </xdr:to>
    <xdr:sp macro="" textlink="">
      <xdr:nvSpPr>
        <xdr:cNvPr id="26723" name="Line 20">
          <a:extLst>
            <a:ext uri="{FF2B5EF4-FFF2-40B4-BE49-F238E27FC236}">
              <a16:creationId xmlns:a16="http://schemas.microsoft.com/office/drawing/2014/main" id="{00000000-0008-0000-0D00-000063680000}"/>
            </a:ext>
          </a:extLst>
        </xdr:cNvPr>
        <xdr:cNvSpPr>
          <a:spLocks noChangeShapeType="1"/>
        </xdr:cNvSpPr>
      </xdr:nvSpPr>
      <xdr:spPr bwMode="auto">
        <a:xfrm>
          <a:off x="6572250" y="221932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twoCellAnchor>
    <xdr:from>
      <xdr:col>10</xdr:col>
      <xdr:colOff>9525</xdr:colOff>
      <xdr:row>7</xdr:row>
      <xdr:rowOff>95250</xdr:rowOff>
    </xdr:from>
    <xdr:to>
      <xdr:col>10</xdr:col>
      <xdr:colOff>476250</xdr:colOff>
      <xdr:row>7</xdr:row>
      <xdr:rowOff>95250</xdr:rowOff>
    </xdr:to>
    <xdr:sp macro="" textlink="">
      <xdr:nvSpPr>
        <xdr:cNvPr id="26724" name="Line 21">
          <a:extLst>
            <a:ext uri="{FF2B5EF4-FFF2-40B4-BE49-F238E27FC236}">
              <a16:creationId xmlns:a16="http://schemas.microsoft.com/office/drawing/2014/main" id="{00000000-0008-0000-0D00-000064680000}"/>
            </a:ext>
          </a:extLst>
        </xdr:cNvPr>
        <xdr:cNvSpPr>
          <a:spLocks noChangeShapeType="1"/>
        </xdr:cNvSpPr>
      </xdr:nvSpPr>
      <xdr:spPr bwMode="auto">
        <a:xfrm>
          <a:off x="6572250" y="256222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twoCellAnchor>
    <xdr:from>
      <xdr:col>10</xdr:col>
      <xdr:colOff>9525</xdr:colOff>
      <xdr:row>9</xdr:row>
      <xdr:rowOff>152400</xdr:rowOff>
    </xdr:from>
    <xdr:to>
      <xdr:col>10</xdr:col>
      <xdr:colOff>476250</xdr:colOff>
      <xdr:row>9</xdr:row>
      <xdr:rowOff>152400</xdr:rowOff>
    </xdr:to>
    <xdr:sp macro="" textlink="">
      <xdr:nvSpPr>
        <xdr:cNvPr id="26725" name="Line 22">
          <a:extLst>
            <a:ext uri="{FF2B5EF4-FFF2-40B4-BE49-F238E27FC236}">
              <a16:creationId xmlns:a16="http://schemas.microsoft.com/office/drawing/2014/main" id="{00000000-0008-0000-0D00-000065680000}"/>
            </a:ext>
          </a:extLst>
        </xdr:cNvPr>
        <xdr:cNvSpPr>
          <a:spLocks noChangeShapeType="1"/>
        </xdr:cNvSpPr>
      </xdr:nvSpPr>
      <xdr:spPr bwMode="auto">
        <a:xfrm>
          <a:off x="6572250" y="296227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twoCellAnchor>
    <xdr:from>
      <xdr:col>10</xdr:col>
      <xdr:colOff>19050</xdr:colOff>
      <xdr:row>12</xdr:row>
      <xdr:rowOff>85725</xdr:rowOff>
    </xdr:from>
    <xdr:to>
      <xdr:col>11</xdr:col>
      <xdr:colOff>0</xdr:colOff>
      <xdr:row>12</xdr:row>
      <xdr:rowOff>85725</xdr:rowOff>
    </xdr:to>
    <xdr:sp macro="" textlink="">
      <xdr:nvSpPr>
        <xdr:cNvPr id="26726" name="Line 23">
          <a:extLst>
            <a:ext uri="{FF2B5EF4-FFF2-40B4-BE49-F238E27FC236}">
              <a16:creationId xmlns:a16="http://schemas.microsoft.com/office/drawing/2014/main" id="{00000000-0008-0000-0D00-000066680000}"/>
            </a:ext>
          </a:extLst>
        </xdr:cNvPr>
        <xdr:cNvSpPr>
          <a:spLocks noChangeShapeType="1"/>
        </xdr:cNvSpPr>
      </xdr:nvSpPr>
      <xdr:spPr bwMode="auto">
        <a:xfrm>
          <a:off x="6581775" y="340042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twoCellAnchor>
    <xdr:from>
      <xdr:col>10</xdr:col>
      <xdr:colOff>19050</xdr:colOff>
      <xdr:row>14</xdr:row>
      <xdr:rowOff>85725</xdr:rowOff>
    </xdr:from>
    <xdr:to>
      <xdr:col>11</xdr:col>
      <xdr:colOff>0</xdr:colOff>
      <xdr:row>14</xdr:row>
      <xdr:rowOff>85725</xdr:rowOff>
    </xdr:to>
    <xdr:sp macro="" textlink="">
      <xdr:nvSpPr>
        <xdr:cNvPr id="26727" name="Line 24">
          <a:extLst>
            <a:ext uri="{FF2B5EF4-FFF2-40B4-BE49-F238E27FC236}">
              <a16:creationId xmlns:a16="http://schemas.microsoft.com/office/drawing/2014/main" id="{00000000-0008-0000-0D00-000067680000}"/>
            </a:ext>
          </a:extLst>
        </xdr:cNvPr>
        <xdr:cNvSpPr>
          <a:spLocks noChangeShapeType="1"/>
        </xdr:cNvSpPr>
      </xdr:nvSpPr>
      <xdr:spPr bwMode="auto">
        <a:xfrm>
          <a:off x="6581775" y="374332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twoCellAnchor>
    <xdr:from>
      <xdr:col>10</xdr:col>
      <xdr:colOff>9525</xdr:colOff>
      <xdr:row>16</xdr:row>
      <xdr:rowOff>85725</xdr:rowOff>
    </xdr:from>
    <xdr:to>
      <xdr:col>10</xdr:col>
      <xdr:colOff>476250</xdr:colOff>
      <xdr:row>16</xdr:row>
      <xdr:rowOff>85725</xdr:rowOff>
    </xdr:to>
    <xdr:sp macro="" textlink="">
      <xdr:nvSpPr>
        <xdr:cNvPr id="26728" name="Line 25">
          <a:extLst>
            <a:ext uri="{FF2B5EF4-FFF2-40B4-BE49-F238E27FC236}">
              <a16:creationId xmlns:a16="http://schemas.microsoft.com/office/drawing/2014/main" id="{00000000-0008-0000-0D00-000068680000}"/>
            </a:ext>
          </a:extLst>
        </xdr:cNvPr>
        <xdr:cNvSpPr>
          <a:spLocks noChangeShapeType="1"/>
        </xdr:cNvSpPr>
      </xdr:nvSpPr>
      <xdr:spPr bwMode="auto">
        <a:xfrm>
          <a:off x="6572250" y="408622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twoCellAnchor>
    <xdr:from>
      <xdr:col>10</xdr:col>
      <xdr:colOff>0</xdr:colOff>
      <xdr:row>19</xdr:row>
      <xdr:rowOff>0</xdr:rowOff>
    </xdr:from>
    <xdr:to>
      <xdr:col>10</xdr:col>
      <xdr:colOff>466725</xdr:colOff>
      <xdr:row>19</xdr:row>
      <xdr:rowOff>0</xdr:rowOff>
    </xdr:to>
    <xdr:sp macro="" textlink="">
      <xdr:nvSpPr>
        <xdr:cNvPr id="26729" name="Line 26">
          <a:extLst>
            <a:ext uri="{FF2B5EF4-FFF2-40B4-BE49-F238E27FC236}">
              <a16:creationId xmlns:a16="http://schemas.microsoft.com/office/drawing/2014/main" id="{00000000-0008-0000-0D00-000069680000}"/>
            </a:ext>
          </a:extLst>
        </xdr:cNvPr>
        <xdr:cNvSpPr>
          <a:spLocks noChangeShapeType="1"/>
        </xdr:cNvSpPr>
      </xdr:nvSpPr>
      <xdr:spPr bwMode="auto">
        <a:xfrm>
          <a:off x="6562725" y="450532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twoCellAnchor>
    <xdr:from>
      <xdr:col>10</xdr:col>
      <xdr:colOff>0</xdr:colOff>
      <xdr:row>22</xdr:row>
      <xdr:rowOff>0</xdr:rowOff>
    </xdr:from>
    <xdr:to>
      <xdr:col>10</xdr:col>
      <xdr:colOff>466725</xdr:colOff>
      <xdr:row>22</xdr:row>
      <xdr:rowOff>0</xdr:rowOff>
    </xdr:to>
    <xdr:sp macro="" textlink="">
      <xdr:nvSpPr>
        <xdr:cNvPr id="26730" name="Line 27">
          <a:extLst>
            <a:ext uri="{FF2B5EF4-FFF2-40B4-BE49-F238E27FC236}">
              <a16:creationId xmlns:a16="http://schemas.microsoft.com/office/drawing/2014/main" id="{00000000-0008-0000-0D00-00006A680000}"/>
            </a:ext>
          </a:extLst>
        </xdr:cNvPr>
        <xdr:cNvSpPr>
          <a:spLocks noChangeShapeType="1"/>
        </xdr:cNvSpPr>
      </xdr:nvSpPr>
      <xdr:spPr bwMode="auto">
        <a:xfrm>
          <a:off x="6562725" y="501967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twoCellAnchor>
    <xdr:from>
      <xdr:col>10</xdr:col>
      <xdr:colOff>9525</xdr:colOff>
      <xdr:row>25</xdr:row>
      <xdr:rowOff>0</xdr:rowOff>
    </xdr:from>
    <xdr:to>
      <xdr:col>10</xdr:col>
      <xdr:colOff>476250</xdr:colOff>
      <xdr:row>25</xdr:row>
      <xdr:rowOff>0</xdr:rowOff>
    </xdr:to>
    <xdr:sp macro="" textlink="">
      <xdr:nvSpPr>
        <xdr:cNvPr id="26731" name="Line 28">
          <a:extLst>
            <a:ext uri="{FF2B5EF4-FFF2-40B4-BE49-F238E27FC236}">
              <a16:creationId xmlns:a16="http://schemas.microsoft.com/office/drawing/2014/main" id="{00000000-0008-0000-0D00-00006B680000}"/>
            </a:ext>
          </a:extLst>
        </xdr:cNvPr>
        <xdr:cNvSpPr>
          <a:spLocks noChangeShapeType="1"/>
        </xdr:cNvSpPr>
      </xdr:nvSpPr>
      <xdr:spPr bwMode="auto">
        <a:xfrm>
          <a:off x="6572250" y="5534025"/>
          <a:ext cx="466725" cy="0"/>
        </a:xfrm>
        <a:prstGeom prst="line">
          <a:avLst/>
        </a:prstGeom>
        <a:noFill/>
        <a:ln w="38100" cmpd="dbl">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66675</xdr:colOff>
      <xdr:row>53</xdr:row>
      <xdr:rowOff>85725</xdr:rowOff>
    </xdr:from>
    <xdr:to>
      <xdr:col>10</xdr:col>
      <xdr:colOff>57150</xdr:colOff>
      <xdr:row>75</xdr:row>
      <xdr:rowOff>47625</xdr:rowOff>
    </xdr:to>
    <xdr:pic>
      <xdr:nvPicPr>
        <xdr:cNvPr id="2" name="Picture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10153650"/>
          <a:ext cx="6486525" cy="415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33</xdr:row>
      <xdr:rowOff>0</xdr:rowOff>
    </xdr:from>
    <xdr:to>
      <xdr:col>18</xdr:col>
      <xdr:colOff>417828</xdr:colOff>
      <xdr:row>55</xdr:row>
      <xdr:rowOff>78929</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1219200" y="5276850"/>
          <a:ext cx="10171428" cy="3571429"/>
        </a:xfrm>
        <a:prstGeom prst="rect">
          <a:avLst/>
        </a:prstGeom>
      </xdr:spPr>
    </xdr:pic>
    <xdr:clientData/>
  </xdr:twoCellAnchor>
  <xdr:twoCellAnchor editAs="oneCell">
    <xdr:from>
      <xdr:col>2</xdr:col>
      <xdr:colOff>0</xdr:colOff>
      <xdr:row>57</xdr:row>
      <xdr:rowOff>0</xdr:rowOff>
    </xdr:from>
    <xdr:to>
      <xdr:col>18</xdr:col>
      <xdr:colOff>494019</xdr:colOff>
      <xdr:row>88</xdr:row>
      <xdr:rowOff>31131</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1219200" y="9086850"/>
          <a:ext cx="10247619" cy="4952381"/>
        </a:xfrm>
        <a:prstGeom prst="rect">
          <a:avLst/>
        </a:prstGeom>
      </xdr:spPr>
    </xdr:pic>
    <xdr:clientData/>
  </xdr:twoCellAnchor>
  <xdr:twoCellAnchor editAs="oneCell">
    <xdr:from>
      <xdr:col>2</xdr:col>
      <xdr:colOff>0</xdr:colOff>
      <xdr:row>90</xdr:row>
      <xdr:rowOff>0</xdr:rowOff>
    </xdr:from>
    <xdr:to>
      <xdr:col>18</xdr:col>
      <xdr:colOff>494019</xdr:colOff>
      <xdr:row>116</xdr:row>
      <xdr:rowOff>158214</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1219200" y="14325600"/>
          <a:ext cx="10247619" cy="4285714"/>
        </a:xfrm>
        <a:prstGeom prst="rect">
          <a:avLst/>
        </a:prstGeom>
      </xdr:spPr>
    </xdr:pic>
    <xdr:clientData/>
  </xdr:twoCellAnchor>
  <xdr:twoCellAnchor editAs="oneCell">
    <xdr:from>
      <xdr:col>2</xdr:col>
      <xdr:colOff>0</xdr:colOff>
      <xdr:row>118</xdr:row>
      <xdr:rowOff>0</xdr:rowOff>
    </xdr:from>
    <xdr:to>
      <xdr:col>18</xdr:col>
      <xdr:colOff>474971</xdr:colOff>
      <xdr:row>137</xdr:row>
      <xdr:rowOff>21845</xdr:rowOff>
    </xdr:to>
    <xdr:pic>
      <xdr:nvPicPr>
        <xdr:cNvPr id="5" name="Picture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4"/>
        <a:stretch>
          <a:fillRect/>
        </a:stretch>
      </xdr:blipFill>
      <xdr:spPr>
        <a:xfrm>
          <a:off x="1219200" y="18770600"/>
          <a:ext cx="10228571" cy="3038095"/>
        </a:xfrm>
        <a:prstGeom prst="rect">
          <a:avLst/>
        </a:prstGeom>
      </xdr:spPr>
    </xdr:pic>
    <xdr:clientData/>
  </xdr:twoCellAnchor>
  <xdr:twoCellAnchor editAs="oneCell">
    <xdr:from>
      <xdr:col>2</xdr:col>
      <xdr:colOff>0</xdr:colOff>
      <xdr:row>139</xdr:row>
      <xdr:rowOff>0</xdr:rowOff>
    </xdr:from>
    <xdr:to>
      <xdr:col>18</xdr:col>
      <xdr:colOff>474971</xdr:colOff>
      <xdr:row>171</xdr:row>
      <xdr:rowOff>53333</xdr:rowOff>
    </xdr:to>
    <xdr:pic>
      <xdr:nvPicPr>
        <xdr:cNvPr id="6" name="Picture 5">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5"/>
        <a:stretch>
          <a:fillRect/>
        </a:stretch>
      </xdr:blipFill>
      <xdr:spPr>
        <a:xfrm>
          <a:off x="1219200" y="22104350"/>
          <a:ext cx="10228571" cy="5133333"/>
        </a:xfrm>
        <a:prstGeom prst="rect">
          <a:avLst/>
        </a:prstGeom>
      </xdr:spPr>
    </xdr:pic>
    <xdr:clientData/>
  </xdr:twoCellAnchor>
  <xdr:twoCellAnchor editAs="oneCell">
    <xdr:from>
      <xdr:col>2</xdr:col>
      <xdr:colOff>0</xdr:colOff>
      <xdr:row>173</xdr:row>
      <xdr:rowOff>0</xdr:rowOff>
    </xdr:from>
    <xdr:to>
      <xdr:col>18</xdr:col>
      <xdr:colOff>484495</xdr:colOff>
      <xdr:row>199</xdr:row>
      <xdr:rowOff>110595</xdr:rowOff>
    </xdr:to>
    <xdr:pic>
      <xdr:nvPicPr>
        <xdr:cNvPr id="7" name="Picture 6">
          <a:extLst>
            <a:ext uri="{FF2B5EF4-FFF2-40B4-BE49-F238E27FC236}">
              <a16:creationId xmlns:a16="http://schemas.microsoft.com/office/drawing/2014/main" id="{00000000-0008-0000-1200-000007000000}"/>
            </a:ext>
          </a:extLst>
        </xdr:cNvPr>
        <xdr:cNvPicPr>
          <a:picLocks noChangeAspect="1"/>
        </xdr:cNvPicPr>
      </xdr:nvPicPr>
      <xdr:blipFill>
        <a:blip xmlns:r="http://schemas.openxmlformats.org/officeDocument/2006/relationships" r:embed="rId6"/>
        <a:stretch>
          <a:fillRect/>
        </a:stretch>
      </xdr:blipFill>
      <xdr:spPr>
        <a:xfrm>
          <a:off x="1219200" y="27501850"/>
          <a:ext cx="10238095" cy="4238095"/>
        </a:xfrm>
        <a:prstGeom prst="rect">
          <a:avLst/>
        </a:prstGeom>
      </xdr:spPr>
    </xdr:pic>
    <xdr:clientData/>
  </xdr:twoCellAnchor>
  <xdr:twoCellAnchor editAs="oneCell">
    <xdr:from>
      <xdr:col>2</xdr:col>
      <xdr:colOff>0</xdr:colOff>
      <xdr:row>201</xdr:row>
      <xdr:rowOff>0</xdr:rowOff>
    </xdr:from>
    <xdr:to>
      <xdr:col>18</xdr:col>
      <xdr:colOff>484495</xdr:colOff>
      <xdr:row>230</xdr:row>
      <xdr:rowOff>81964</xdr:rowOff>
    </xdr:to>
    <xdr:pic>
      <xdr:nvPicPr>
        <xdr:cNvPr id="8" name="Picture 7">
          <a:extLst>
            <a:ext uri="{FF2B5EF4-FFF2-40B4-BE49-F238E27FC236}">
              <a16:creationId xmlns:a16="http://schemas.microsoft.com/office/drawing/2014/main" id="{00000000-0008-0000-1200-000008000000}"/>
            </a:ext>
          </a:extLst>
        </xdr:cNvPr>
        <xdr:cNvPicPr>
          <a:picLocks noChangeAspect="1"/>
        </xdr:cNvPicPr>
      </xdr:nvPicPr>
      <xdr:blipFill>
        <a:blip xmlns:r="http://schemas.openxmlformats.org/officeDocument/2006/relationships" r:embed="rId7"/>
        <a:stretch>
          <a:fillRect/>
        </a:stretch>
      </xdr:blipFill>
      <xdr:spPr>
        <a:xfrm>
          <a:off x="1219200" y="31946850"/>
          <a:ext cx="10238095" cy="4685714"/>
        </a:xfrm>
        <a:prstGeom prst="rect">
          <a:avLst/>
        </a:prstGeom>
      </xdr:spPr>
    </xdr:pic>
    <xdr:clientData/>
  </xdr:twoCellAnchor>
  <xdr:twoCellAnchor editAs="oneCell">
    <xdr:from>
      <xdr:col>2</xdr:col>
      <xdr:colOff>0</xdr:colOff>
      <xdr:row>232</xdr:row>
      <xdr:rowOff>0</xdr:rowOff>
    </xdr:from>
    <xdr:to>
      <xdr:col>18</xdr:col>
      <xdr:colOff>455924</xdr:colOff>
      <xdr:row>258</xdr:row>
      <xdr:rowOff>148690</xdr:rowOff>
    </xdr:to>
    <xdr:pic>
      <xdr:nvPicPr>
        <xdr:cNvPr id="9" name="Picture 8">
          <a:extLst>
            <a:ext uri="{FF2B5EF4-FFF2-40B4-BE49-F238E27FC236}">
              <a16:creationId xmlns:a16="http://schemas.microsoft.com/office/drawing/2014/main" id="{00000000-0008-0000-1200-000009000000}"/>
            </a:ext>
          </a:extLst>
        </xdr:cNvPr>
        <xdr:cNvPicPr>
          <a:picLocks noChangeAspect="1"/>
        </xdr:cNvPicPr>
      </xdr:nvPicPr>
      <xdr:blipFill>
        <a:blip xmlns:r="http://schemas.openxmlformats.org/officeDocument/2006/relationships" r:embed="rId8"/>
        <a:stretch>
          <a:fillRect/>
        </a:stretch>
      </xdr:blipFill>
      <xdr:spPr>
        <a:xfrm>
          <a:off x="1219200" y="36868100"/>
          <a:ext cx="10209524" cy="4276190"/>
        </a:xfrm>
        <a:prstGeom prst="rect">
          <a:avLst/>
        </a:prstGeom>
      </xdr:spPr>
    </xdr:pic>
    <xdr:clientData/>
  </xdr:twoCellAnchor>
  <xdr:twoCellAnchor editAs="oneCell">
    <xdr:from>
      <xdr:col>2</xdr:col>
      <xdr:colOff>0</xdr:colOff>
      <xdr:row>260</xdr:row>
      <xdr:rowOff>0</xdr:rowOff>
    </xdr:from>
    <xdr:to>
      <xdr:col>18</xdr:col>
      <xdr:colOff>474971</xdr:colOff>
      <xdr:row>286</xdr:row>
      <xdr:rowOff>110595</xdr:rowOff>
    </xdr:to>
    <xdr:pic>
      <xdr:nvPicPr>
        <xdr:cNvPr id="10" name="Picture 9">
          <a:extLst>
            <a:ext uri="{FF2B5EF4-FFF2-40B4-BE49-F238E27FC236}">
              <a16:creationId xmlns:a16="http://schemas.microsoft.com/office/drawing/2014/main" id="{00000000-0008-0000-1200-00000A000000}"/>
            </a:ext>
          </a:extLst>
        </xdr:cNvPr>
        <xdr:cNvPicPr>
          <a:picLocks noChangeAspect="1"/>
        </xdr:cNvPicPr>
      </xdr:nvPicPr>
      <xdr:blipFill>
        <a:blip xmlns:r="http://schemas.openxmlformats.org/officeDocument/2006/relationships" r:embed="rId9"/>
        <a:stretch>
          <a:fillRect/>
        </a:stretch>
      </xdr:blipFill>
      <xdr:spPr>
        <a:xfrm>
          <a:off x="1219200" y="41313100"/>
          <a:ext cx="10228571" cy="4238095"/>
        </a:xfrm>
        <a:prstGeom prst="rect">
          <a:avLst/>
        </a:prstGeom>
      </xdr:spPr>
    </xdr:pic>
    <xdr:clientData/>
  </xdr:twoCellAnchor>
  <xdr:twoCellAnchor editAs="oneCell">
    <xdr:from>
      <xdr:col>2</xdr:col>
      <xdr:colOff>0</xdr:colOff>
      <xdr:row>288</xdr:row>
      <xdr:rowOff>0</xdr:rowOff>
    </xdr:from>
    <xdr:to>
      <xdr:col>18</xdr:col>
      <xdr:colOff>484495</xdr:colOff>
      <xdr:row>313</xdr:row>
      <xdr:rowOff>145536</xdr:rowOff>
    </xdr:to>
    <xdr:pic>
      <xdr:nvPicPr>
        <xdr:cNvPr id="12" name="Picture 11">
          <a:extLst>
            <a:ext uri="{FF2B5EF4-FFF2-40B4-BE49-F238E27FC236}">
              <a16:creationId xmlns:a16="http://schemas.microsoft.com/office/drawing/2014/main" id="{00000000-0008-0000-1200-00000C000000}"/>
            </a:ext>
          </a:extLst>
        </xdr:cNvPr>
        <xdr:cNvPicPr>
          <a:picLocks noChangeAspect="1"/>
        </xdr:cNvPicPr>
      </xdr:nvPicPr>
      <xdr:blipFill>
        <a:blip xmlns:r="http://schemas.openxmlformats.org/officeDocument/2006/relationships" r:embed="rId10"/>
        <a:stretch>
          <a:fillRect/>
        </a:stretch>
      </xdr:blipFill>
      <xdr:spPr>
        <a:xfrm>
          <a:off x="1219200" y="45758100"/>
          <a:ext cx="10238095" cy="4114286"/>
        </a:xfrm>
        <a:prstGeom prst="rect">
          <a:avLst/>
        </a:prstGeom>
      </xdr:spPr>
    </xdr:pic>
    <xdr:clientData/>
  </xdr:twoCellAnchor>
  <xdr:twoCellAnchor editAs="oneCell">
    <xdr:from>
      <xdr:col>2</xdr:col>
      <xdr:colOff>0</xdr:colOff>
      <xdr:row>315</xdr:row>
      <xdr:rowOff>0</xdr:rowOff>
    </xdr:from>
    <xdr:to>
      <xdr:col>18</xdr:col>
      <xdr:colOff>446400</xdr:colOff>
      <xdr:row>340</xdr:row>
      <xdr:rowOff>136012</xdr:rowOff>
    </xdr:to>
    <xdr:pic>
      <xdr:nvPicPr>
        <xdr:cNvPr id="13" name="Picture 12">
          <a:extLst>
            <a:ext uri="{FF2B5EF4-FFF2-40B4-BE49-F238E27FC236}">
              <a16:creationId xmlns:a16="http://schemas.microsoft.com/office/drawing/2014/main" id="{00000000-0008-0000-1200-00000D000000}"/>
            </a:ext>
          </a:extLst>
        </xdr:cNvPr>
        <xdr:cNvPicPr>
          <a:picLocks noChangeAspect="1"/>
        </xdr:cNvPicPr>
      </xdr:nvPicPr>
      <xdr:blipFill>
        <a:blip xmlns:r="http://schemas.openxmlformats.org/officeDocument/2006/relationships" r:embed="rId11"/>
        <a:stretch>
          <a:fillRect/>
        </a:stretch>
      </xdr:blipFill>
      <xdr:spPr>
        <a:xfrm>
          <a:off x="1219200" y="50044350"/>
          <a:ext cx="10200000" cy="4104762"/>
        </a:xfrm>
        <a:prstGeom prst="rect">
          <a:avLst/>
        </a:prstGeom>
      </xdr:spPr>
    </xdr:pic>
    <xdr:clientData/>
  </xdr:twoCellAnchor>
  <xdr:twoCellAnchor editAs="oneCell">
    <xdr:from>
      <xdr:col>2</xdr:col>
      <xdr:colOff>0</xdr:colOff>
      <xdr:row>342</xdr:row>
      <xdr:rowOff>0</xdr:rowOff>
    </xdr:from>
    <xdr:to>
      <xdr:col>18</xdr:col>
      <xdr:colOff>465448</xdr:colOff>
      <xdr:row>371</xdr:row>
      <xdr:rowOff>81964</xdr:rowOff>
    </xdr:to>
    <xdr:pic>
      <xdr:nvPicPr>
        <xdr:cNvPr id="14" name="Picture 13">
          <a:extLst>
            <a:ext uri="{FF2B5EF4-FFF2-40B4-BE49-F238E27FC236}">
              <a16:creationId xmlns:a16="http://schemas.microsoft.com/office/drawing/2014/main" id="{00000000-0008-0000-1200-00000E000000}"/>
            </a:ext>
          </a:extLst>
        </xdr:cNvPr>
        <xdr:cNvPicPr>
          <a:picLocks noChangeAspect="1"/>
        </xdr:cNvPicPr>
      </xdr:nvPicPr>
      <xdr:blipFill>
        <a:blip xmlns:r="http://schemas.openxmlformats.org/officeDocument/2006/relationships" r:embed="rId12"/>
        <a:stretch>
          <a:fillRect/>
        </a:stretch>
      </xdr:blipFill>
      <xdr:spPr>
        <a:xfrm>
          <a:off x="1219200" y="54330600"/>
          <a:ext cx="10219048" cy="4685714"/>
        </a:xfrm>
        <a:prstGeom prst="rect">
          <a:avLst/>
        </a:prstGeom>
      </xdr:spPr>
    </xdr:pic>
    <xdr:clientData/>
  </xdr:twoCellAnchor>
  <xdr:twoCellAnchor editAs="oneCell">
    <xdr:from>
      <xdr:col>2</xdr:col>
      <xdr:colOff>0</xdr:colOff>
      <xdr:row>373</xdr:row>
      <xdr:rowOff>0</xdr:rowOff>
    </xdr:from>
    <xdr:to>
      <xdr:col>18</xdr:col>
      <xdr:colOff>436876</xdr:colOff>
      <xdr:row>403</xdr:row>
      <xdr:rowOff>94643</xdr:rowOff>
    </xdr:to>
    <xdr:pic>
      <xdr:nvPicPr>
        <xdr:cNvPr id="15" name="Picture 14">
          <a:extLst>
            <a:ext uri="{FF2B5EF4-FFF2-40B4-BE49-F238E27FC236}">
              <a16:creationId xmlns:a16="http://schemas.microsoft.com/office/drawing/2014/main" id="{00000000-0008-0000-1200-00000F000000}"/>
            </a:ext>
          </a:extLst>
        </xdr:cNvPr>
        <xdr:cNvPicPr>
          <a:picLocks noChangeAspect="1"/>
        </xdr:cNvPicPr>
      </xdr:nvPicPr>
      <xdr:blipFill>
        <a:blip xmlns:r="http://schemas.openxmlformats.org/officeDocument/2006/relationships" r:embed="rId13"/>
        <a:stretch>
          <a:fillRect/>
        </a:stretch>
      </xdr:blipFill>
      <xdr:spPr>
        <a:xfrm>
          <a:off x="1219200" y="59251850"/>
          <a:ext cx="10190476" cy="4857143"/>
        </a:xfrm>
        <a:prstGeom prst="rect">
          <a:avLst/>
        </a:prstGeom>
      </xdr:spPr>
    </xdr:pic>
    <xdr:clientData/>
  </xdr:twoCellAnchor>
  <xdr:twoCellAnchor editAs="oneCell">
    <xdr:from>
      <xdr:col>2</xdr:col>
      <xdr:colOff>0</xdr:colOff>
      <xdr:row>405</xdr:row>
      <xdr:rowOff>0</xdr:rowOff>
    </xdr:from>
    <xdr:to>
      <xdr:col>18</xdr:col>
      <xdr:colOff>455924</xdr:colOff>
      <xdr:row>427</xdr:row>
      <xdr:rowOff>21786</xdr:rowOff>
    </xdr:to>
    <xdr:pic>
      <xdr:nvPicPr>
        <xdr:cNvPr id="16" name="Picture 15">
          <a:extLst>
            <a:ext uri="{FF2B5EF4-FFF2-40B4-BE49-F238E27FC236}">
              <a16:creationId xmlns:a16="http://schemas.microsoft.com/office/drawing/2014/main" id="{00000000-0008-0000-1200-000010000000}"/>
            </a:ext>
          </a:extLst>
        </xdr:cNvPr>
        <xdr:cNvPicPr>
          <a:picLocks noChangeAspect="1"/>
        </xdr:cNvPicPr>
      </xdr:nvPicPr>
      <xdr:blipFill>
        <a:blip xmlns:r="http://schemas.openxmlformats.org/officeDocument/2006/relationships" r:embed="rId14"/>
        <a:stretch>
          <a:fillRect/>
        </a:stretch>
      </xdr:blipFill>
      <xdr:spPr>
        <a:xfrm>
          <a:off x="1219200" y="64331850"/>
          <a:ext cx="10209524" cy="35142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9525</xdr:colOff>
          <xdr:row>5</xdr:row>
          <xdr:rowOff>142875</xdr:rowOff>
        </xdr:from>
        <xdr:to>
          <xdr:col>10</xdr:col>
          <xdr:colOff>295275</xdr:colOff>
          <xdr:row>30</xdr:row>
          <xdr:rowOff>85725</xdr:rowOff>
        </xdr:to>
        <xdr:sp macro="" textlink="">
          <xdr:nvSpPr>
            <xdr:cNvPr id="43014" name="Object 6" hidden="1">
              <a:extLst>
                <a:ext uri="{63B3BB69-23CF-44E3-9099-C40C66FF867C}">
                  <a14:compatExt spid="_x0000_s43014"/>
                </a:ext>
                <a:ext uri="{FF2B5EF4-FFF2-40B4-BE49-F238E27FC236}">
                  <a16:creationId xmlns:a16="http://schemas.microsoft.com/office/drawing/2014/main" id="{00000000-0008-0000-1200-000006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2</xdr:col>
      <xdr:colOff>0</xdr:colOff>
      <xdr:row>49</xdr:row>
      <xdr:rowOff>0</xdr:rowOff>
    </xdr:from>
    <xdr:to>
      <xdr:col>17</xdr:col>
      <xdr:colOff>189333</xdr:colOff>
      <xdr:row>92</xdr:row>
      <xdr:rowOff>59464</xdr:rowOff>
    </xdr:to>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1"/>
        <a:stretch>
          <a:fillRect/>
        </a:stretch>
      </xdr:blipFill>
      <xdr:spPr>
        <a:xfrm>
          <a:off x="1219200" y="13690600"/>
          <a:ext cx="9333333" cy="6885714"/>
        </a:xfrm>
        <a:prstGeom prst="rect">
          <a:avLst/>
        </a:prstGeom>
      </xdr:spPr>
    </xdr:pic>
    <xdr:clientData/>
  </xdr:twoCellAnchor>
  <xdr:twoCellAnchor editAs="oneCell">
    <xdr:from>
      <xdr:col>2</xdr:col>
      <xdr:colOff>0</xdr:colOff>
      <xdr:row>94</xdr:row>
      <xdr:rowOff>0</xdr:rowOff>
    </xdr:from>
    <xdr:to>
      <xdr:col>17</xdr:col>
      <xdr:colOff>179809</xdr:colOff>
      <xdr:row>138</xdr:row>
      <xdr:rowOff>24524</xdr:rowOff>
    </xdr:to>
    <xdr:pic>
      <xdr:nvPicPr>
        <xdr:cNvPr id="5" name="Picture 4">
          <a:extLst>
            <a:ext uri="{FF2B5EF4-FFF2-40B4-BE49-F238E27FC236}">
              <a16:creationId xmlns:a16="http://schemas.microsoft.com/office/drawing/2014/main" id="{00000000-0008-0000-1300-000005000000}"/>
            </a:ext>
          </a:extLst>
        </xdr:cNvPr>
        <xdr:cNvPicPr>
          <a:picLocks noChangeAspect="1"/>
        </xdr:cNvPicPr>
      </xdr:nvPicPr>
      <xdr:blipFill>
        <a:blip xmlns:r="http://schemas.openxmlformats.org/officeDocument/2006/relationships" r:embed="rId2"/>
        <a:stretch>
          <a:fillRect/>
        </a:stretch>
      </xdr:blipFill>
      <xdr:spPr>
        <a:xfrm>
          <a:off x="1219200" y="20834350"/>
          <a:ext cx="9323809" cy="7009524"/>
        </a:xfrm>
        <a:prstGeom prst="rect">
          <a:avLst/>
        </a:prstGeom>
      </xdr:spPr>
    </xdr:pic>
    <xdr:clientData/>
  </xdr:twoCellAnchor>
  <xdr:twoCellAnchor editAs="oneCell">
    <xdr:from>
      <xdr:col>2</xdr:col>
      <xdr:colOff>0</xdr:colOff>
      <xdr:row>139</xdr:row>
      <xdr:rowOff>0</xdr:rowOff>
    </xdr:from>
    <xdr:to>
      <xdr:col>17</xdr:col>
      <xdr:colOff>179809</xdr:colOff>
      <xdr:row>183</xdr:row>
      <xdr:rowOff>53095</xdr:rowOff>
    </xdr:to>
    <xdr:pic>
      <xdr:nvPicPr>
        <xdr:cNvPr id="6" name="Picture 5">
          <a:extLst>
            <a:ext uri="{FF2B5EF4-FFF2-40B4-BE49-F238E27FC236}">
              <a16:creationId xmlns:a16="http://schemas.microsoft.com/office/drawing/2014/main" id="{00000000-0008-0000-1300-000006000000}"/>
            </a:ext>
          </a:extLst>
        </xdr:cNvPr>
        <xdr:cNvPicPr>
          <a:picLocks noChangeAspect="1"/>
        </xdr:cNvPicPr>
      </xdr:nvPicPr>
      <xdr:blipFill>
        <a:blip xmlns:r="http://schemas.openxmlformats.org/officeDocument/2006/relationships" r:embed="rId3"/>
        <a:stretch>
          <a:fillRect/>
        </a:stretch>
      </xdr:blipFill>
      <xdr:spPr>
        <a:xfrm>
          <a:off x="1219200" y="27978100"/>
          <a:ext cx="9323809" cy="7038095"/>
        </a:xfrm>
        <a:prstGeom prst="rect">
          <a:avLst/>
        </a:prstGeom>
      </xdr:spPr>
    </xdr:pic>
    <xdr:clientData/>
  </xdr:twoCellAnchor>
  <xdr:twoCellAnchor editAs="oneCell">
    <xdr:from>
      <xdr:col>2</xdr:col>
      <xdr:colOff>0</xdr:colOff>
      <xdr:row>184</xdr:row>
      <xdr:rowOff>0</xdr:rowOff>
    </xdr:from>
    <xdr:to>
      <xdr:col>17</xdr:col>
      <xdr:colOff>208381</xdr:colOff>
      <xdr:row>228</xdr:row>
      <xdr:rowOff>15000</xdr:rowOff>
    </xdr:to>
    <xdr:pic>
      <xdr:nvPicPr>
        <xdr:cNvPr id="8" name="Picture 7">
          <a:extLst>
            <a:ext uri="{FF2B5EF4-FFF2-40B4-BE49-F238E27FC236}">
              <a16:creationId xmlns:a16="http://schemas.microsoft.com/office/drawing/2014/main" id="{00000000-0008-0000-1300-000008000000}"/>
            </a:ext>
          </a:extLst>
        </xdr:cNvPr>
        <xdr:cNvPicPr>
          <a:picLocks noChangeAspect="1"/>
        </xdr:cNvPicPr>
      </xdr:nvPicPr>
      <xdr:blipFill>
        <a:blip xmlns:r="http://schemas.openxmlformats.org/officeDocument/2006/relationships" r:embed="rId4"/>
        <a:stretch>
          <a:fillRect/>
        </a:stretch>
      </xdr:blipFill>
      <xdr:spPr>
        <a:xfrm>
          <a:off x="1219200" y="35121850"/>
          <a:ext cx="9352381" cy="7000000"/>
        </a:xfrm>
        <a:prstGeom prst="rect">
          <a:avLst/>
        </a:prstGeom>
      </xdr:spPr>
    </xdr:pic>
    <xdr:clientData/>
  </xdr:twoCellAnchor>
  <xdr:twoCellAnchor editAs="oneCell">
    <xdr:from>
      <xdr:col>2</xdr:col>
      <xdr:colOff>0</xdr:colOff>
      <xdr:row>229</xdr:row>
      <xdr:rowOff>0</xdr:rowOff>
    </xdr:from>
    <xdr:to>
      <xdr:col>17</xdr:col>
      <xdr:colOff>179809</xdr:colOff>
      <xdr:row>273</xdr:row>
      <xdr:rowOff>15000</xdr:rowOff>
    </xdr:to>
    <xdr:pic>
      <xdr:nvPicPr>
        <xdr:cNvPr id="10" name="Picture 9">
          <a:extLst>
            <a:ext uri="{FF2B5EF4-FFF2-40B4-BE49-F238E27FC236}">
              <a16:creationId xmlns:a16="http://schemas.microsoft.com/office/drawing/2014/main" id="{00000000-0008-0000-1300-00000A000000}"/>
            </a:ext>
          </a:extLst>
        </xdr:cNvPr>
        <xdr:cNvPicPr>
          <a:picLocks noChangeAspect="1"/>
        </xdr:cNvPicPr>
      </xdr:nvPicPr>
      <xdr:blipFill>
        <a:blip xmlns:r="http://schemas.openxmlformats.org/officeDocument/2006/relationships" r:embed="rId5"/>
        <a:stretch>
          <a:fillRect/>
        </a:stretch>
      </xdr:blipFill>
      <xdr:spPr>
        <a:xfrm>
          <a:off x="1219200" y="42265600"/>
          <a:ext cx="9323809" cy="7000000"/>
        </a:xfrm>
        <a:prstGeom prst="rect">
          <a:avLst/>
        </a:prstGeom>
      </xdr:spPr>
    </xdr:pic>
    <xdr:clientData/>
  </xdr:twoCellAnchor>
  <xdr:twoCellAnchor editAs="oneCell">
    <xdr:from>
      <xdr:col>2</xdr:col>
      <xdr:colOff>0</xdr:colOff>
      <xdr:row>274</xdr:row>
      <xdr:rowOff>0</xdr:rowOff>
    </xdr:from>
    <xdr:to>
      <xdr:col>17</xdr:col>
      <xdr:colOff>179809</xdr:colOff>
      <xdr:row>318</xdr:row>
      <xdr:rowOff>43571</xdr:rowOff>
    </xdr:to>
    <xdr:pic>
      <xdr:nvPicPr>
        <xdr:cNvPr id="11" name="Picture 10">
          <a:extLst>
            <a:ext uri="{FF2B5EF4-FFF2-40B4-BE49-F238E27FC236}">
              <a16:creationId xmlns:a16="http://schemas.microsoft.com/office/drawing/2014/main" id="{00000000-0008-0000-1300-00000B000000}"/>
            </a:ext>
          </a:extLst>
        </xdr:cNvPr>
        <xdr:cNvPicPr>
          <a:picLocks noChangeAspect="1"/>
        </xdr:cNvPicPr>
      </xdr:nvPicPr>
      <xdr:blipFill>
        <a:blip xmlns:r="http://schemas.openxmlformats.org/officeDocument/2006/relationships" r:embed="rId6"/>
        <a:stretch>
          <a:fillRect/>
        </a:stretch>
      </xdr:blipFill>
      <xdr:spPr>
        <a:xfrm>
          <a:off x="1219200" y="49409350"/>
          <a:ext cx="9323809" cy="7028571"/>
        </a:xfrm>
        <a:prstGeom prst="rect">
          <a:avLst/>
        </a:prstGeom>
      </xdr:spPr>
    </xdr:pic>
    <xdr:clientData/>
  </xdr:twoCellAnchor>
  <xdr:twoCellAnchor editAs="oneCell">
    <xdr:from>
      <xdr:col>2</xdr:col>
      <xdr:colOff>0</xdr:colOff>
      <xdr:row>319</xdr:row>
      <xdr:rowOff>0</xdr:rowOff>
    </xdr:from>
    <xdr:to>
      <xdr:col>17</xdr:col>
      <xdr:colOff>160762</xdr:colOff>
      <xdr:row>363</xdr:row>
      <xdr:rowOff>24524</xdr:rowOff>
    </xdr:to>
    <xdr:pic>
      <xdr:nvPicPr>
        <xdr:cNvPr id="12" name="Picture 11">
          <a:extLst>
            <a:ext uri="{FF2B5EF4-FFF2-40B4-BE49-F238E27FC236}">
              <a16:creationId xmlns:a16="http://schemas.microsoft.com/office/drawing/2014/main" id="{00000000-0008-0000-1300-00000C000000}"/>
            </a:ext>
          </a:extLst>
        </xdr:cNvPr>
        <xdr:cNvPicPr>
          <a:picLocks noChangeAspect="1"/>
        </xdr:cNvPicPr>
      </xdr:nvPicPr>
      <xdr:blipFill>
        <a:blip xmlns:r="http://schemas.openxmlformats.org/officeDocument/2006/relationships" r:embed="rId7"/>
        <a:stretch>
          <a:fillRect/>
        </a:stretch>
      </xdr:blipFill>
      <xdr:spPr>
        <a:xfrm>
          <a:off x="1219200" y="56553100"/>
          <a:ext cx="9304762" cy="7009524"/>
        </a:xfrm>
        <a:prstGeom prst="rect">
          <a:avLst/>
        </a:prstGeom>
      </xdr:spPr>
    </xdr:pic>
    <xdr:clientData/>
  </xdr:twoCellAnchor>
  <xdr:twoCellAnchor editAs="oneCell">
    <xdr:from>
      <xdr:col>2</xdr:col>
      <xdr:colOff>0</xdr:colOff>
      <xdr:row>364</xdr:row>
      <xdr:rowOff>0</xdr:rowOff>
    </xdr:from>
    <xdr:to>
      <xdr:col>17</xdr:col>
      <xdr:colOff>179809</xdr:colOff>
      <xdr:row>408</xdr:row>
      <xdr:rowOff>24524</xdr:rowOff>
    </xdr:to>
    <xdr:pic>
      <xdr:nvPicPr>
        <xdr:cNvPr id="13" name="Picture 12">
          <a:extLst>
            <a:ext uri="{FF2B5EF4-FFF2-40B4-BE49-F238E27FC236}">
              <a16:creationId xmlns:a16="http://schemas.microsoft.com/office/drawing/2014/main" id="{00000000-0008-0000-1300-00000D000000}"/>
            </a:ext>
          </a:extLst>
        </xdr:cNvPr>
        <xdr:cNvPicPr>
          <a:picLocks noChangeAspect="1"/>
        </xdr:cNvPicPr>
      </xdr:nvPicPr>
      <xdr:blipFill>
        <a:blip xmlns:r="http://schemas.openxmlformats.org/officeDocument/2006/relationships" r:embed="rId8"/>
        <a:stretch>
          <a:fillRect/>
        </a:stretch>
      </xdr:blipFill>
      <xdr:spPr>
        <a:xfrm>
          <a:off x="1219200" y="63696850"/>
          <a:ext cx="9323809" cy="7009524"/>
        </a:xfrm>
        <a:prstGeom prst="rect">
          <a:avLst/>
        </a:prstGeom>
      </xdr:spPr>
    </xdr:pic>
    <xdr:clientData/>
  </xdr:twoCellAnchor>
  <xdr:twoCellAnchor editAs="oneCell">
    <xdr:from>
      <xdr:col>2</xdr:col>
      <xdr:colOff>0</xdr:colOff>
      <xdr:row>409</xdr:row>
      <xdr:rowOff>0</xdr:rowOff>
    </xdr:from>
    <xdr:to>
      <xdr:col>17</xdr:col>
      <xdr:colOff>208381</xdr:colOff>
      <xdr:row>453</xdr:row>
      <xdr:rowOff>5476</xdr:rowOff>
    </xdr:to>
    <xdr:pic>
      <xdr:nvPicPr>
        <xdr:cNvPr id="14" name="Picture 13">
          <a:extLst>
            <a:ext uri="{FF2B5EF4-FFF2-40B4-BE49-F238E27FC236}">
              <a16:creationId xmlns:a16="http://schemas.microsoft.com/office/drawing/2014/main" id="{00000000-0008-0000-1300-00000E000000}"/>
            </a:ext>
          </a:extLst>
        </xdr:cNvPr>
        <xdr:cNvPicPr>
          <a:picLocks noChangeAspect="1"/>
        </xdr:cNvPicPr>
      </xdr:nvPicPr>
      <xdr:blipFill>
        <a:blip xmlns:r="http://schemas.openxmlformats.org/officeDocument/2006/relationships" r:embed="rId9"/>
        <a:stretch>
          <a:fillRect/>
        </a:stretch>
      </xdr:blipFill>
      <xdr:spPr>
        <a:xfrm>
          <a:off x="1219200" y="70840600"/>
          <a:ext cx="9352381" cy="6990476"/>
        </a:xfrm>
        <a:prstGeom prst="rect">
          <a:avLst/>
        </a:prstGeom>
      </xdr:spPr>
    </xdr:pic>
    <xdr:clientData/>
  </xdr:twoCellAnchor>
  <xdr:twoCellAnchor editAs="oneCell">
    <xdr:from>
      <xdr:col>2</xdr:col>
      <xdr:colOff>0</xdr:colOff>
      <xdr:row>454</xdr:row>
      <xdr:rowOff>0</xdr:rowOff>
    </xdr:from>
    <xdr:to>
      <xdr:col>17</xdr:col>
      <xdr:colOff>198857</xdr:colOff>
      <xdr:row>498</xdr:row>
      <xdr:rowOff>15000</xdr:rowOff>
    </xdr:to>
    <xdr:pic>
      <xdr:nvPicPr>
        <xdr:cNvPr id="15" name="Picture 14">
          <a:extLst>
            <a:ext uri="{FF2B5EF4-FFF2-40B4-BE49-F238E27FC236}">
              <a16:creationId xmlns:a16="http://schemas.microsoft.com/office/drawing/2014/main" id="{00000000-0008-0000-1300-00000F000000}"/>
            </a:ext>
          </a:extLst>
        </xdr:cNvPr>
        <xdr:cNvPicPr>
          <a:picLocks noChangeAspect="1"/>
        </xdr:cNvPicPr>
      </xdr:nvPicPr>
      <xdr:blipFill>
        <a:blip xmlns:r="http://schemas.openxmlformats.org/officeDocument/2006/relationships" r:embed="rId10"/>
        <a:stretch>
          <a:fillRect/>
        </a:stretch>
      </xdr:blipFill>
      <xdr:spPr>
        <a:xfrm>
          <a:off x="1219200" y="77984350"/>
          <a:ext cx="9342857" cy="7000000"/>
        </a:xfrm>
        <a:prstGeom prst="rect">
          <a:avLst/>
        </a:prstGeom>
      </xdr:spPr>
    </xdr:pic>
    <xdr:clientData/>
  </xdr:twoCellAnchor>
  <xdr:twoCellAnchor editAs="oneCell">
    <xdr:from>
      <xdr:col>1</xdr:col>
      <xdr:colOff>585192</xdr:colOff>
      <xdr:row>5</xdr:row>
      <xdr:rowOff>25400</xdr:rowOff>
    </xdr:from>
    <xdr:to>
      <xdr:col>17</xdr:col>
      <xdr:colOff>200421</xdr:colOff>
      <xdr:row>47</xdr:row>
      <xdr:rowOff>114300</xdr:rowOff>
    </xdr:to>
    <xdr:pic>
      <xdr:nvPicPr>
        <xdr:cNvPr id="7" name="Picture 6">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11"/>
        <a:stretch>
          <a:fillRect/>
        </a:stretch>
      </xdr:blipFill>
      <xdr:spPr>
        <a:xfrm>
          <a:off x="1194792" y="1714500"/>
          <a:ext cx="9368829" cy="70231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Visio_2003-2010_Drawing.vsd"/></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11.xml.rels><?xml version="1.0" encoding="UTF-8" standalone="yes"?>
<Relationships xmlns="http://schemas.openxmlformats.org/package/2006/relationships"><Relationship Id="rId8" Type="http://schemas.openxmlformats.org/officeDocument/2006/relationships/package" Target="../embeddings/Microsoft_Visio_Drawing2.vsdx"/><Relationship Id="rId3" Type="http://schemas.openxmlformats.org/officeDocument/2006/relationships/vmlDrawing" Target="../drawings/vmlDrawing3.vml"/><Relationship Id="rId7" Type="http://schemas.openxmlformats.org/officeDocument/2006/relationships/image" Target="../media/image3.emf"/><Relationship Id="rId2" Type="http://schemas.openxmlformats.org/officeDocument/2006/relationships/drawing" Target="../drawings/drawing2.xml"/><Relationship Id="rId1" Type="http://schemas.openxmlformats.org/officeDocument/2006/relationships/printerSettings" Target="../printerSettings/printerSettings23.bin"/><Relationship Id="rId6" Type="http://schemas.openxmlformats.org/officeDocument/2006/relationships/package" Target="../embeddings/Microsoft_Visio_Drawing1.vsdx"/><Relationship Id="rId11" Type="http://schemas.openxmlformats.org/officeDocument/2006/relationships/image" Target="../media/image5.emf"/><Relationship Id="rId5" Type="http://schemas.openxmlformats.org/officeDocument/2006/relationships/image" Target="../media/image2.emf"/><Relationship Id="rId10" Type="http://schemas.openxmlformats.org/officeDocument/2006/relationships/package" Target="../embeddings/Microsoft_Visio_Drawing3.vsdx"/><Relationship Id="rId4" Type="http://schemas.openxmlformats.org/officeDocument/2006/relationships/package" Target="../embeddings/Microsoft_Visio_Drawing.vsdx"/><Relationship Id="rId9" Type="http://schemas.openxmlformats.org/officeDocument/2006/relationships/image" Target="../media/image4.emf"/></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28.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2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31.bin"/><Relationship Id="rId5" Type="http://schemas.openxmlformats.org/officeDocument/2006/relationships/image" Target="../media/image9.emf"/><Relationship Id="rId4" Type="http://schemas.openxmlformats.org/officeDocument/2006/relationships/oleObject" Target="../embeddings/oleObject1.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G149"/>
  <sheetViews>
    <sheetView topLeftCell="A131" workbookViewId="0">
      <selection activeCell="B16" sqref="B16:G16"/>
    </sheetView>
  </sheetViews>
  <sheetFormatPr defaultRowHeight="12.75"/>
  <cols>
    <col min="3" max="3" width="25.42578125" customWidth="1"/>
    <col min="4" max="4" width="26.28515625" customWidth="1"/>
    <col min="5" max="5" width="23.140625" customWidth="1"/>
    <col min="6" max="6" width="32.28515625" customWidth="1"/>
    <col min="7" max="7" width="31.85546875" customWidth="1"/>
  </cols>
  <sheetData>
    <row r="3" spans="1:7">
      <c r="A3" s="172" t="s">
        <v>4462</v>
      </c>
    </row>
    <row r="4" spans="1:7">
      <c r="A4" t="s">
        <v>4418</v>
      </c>
    </row>
    <row r="6" spans="1:7">
      <c r="C6" s="172" t="s">
        <v>4463</v>
      </c>
    </row>
    <row r="7" spans="1:7" ht="13.5" thickBot="1"/>
    <row r="8" spans="1:7" ht="18.75" customHeight="1" thickTop="1" thickBot="1">
      <c r="C8" s="289" t="s">
        <v>4419</v>
      </c>
      <c r="D8" s="290" t="s">
        <v>4420</v>
      </c>
      <c r="E8" s="290" t="s">
        <v>4421</v>
      </c>
      <c r="F8" s="291" t="s">
        <v>4422</v>
      </c>
    </row>
    <row r="9" spans="1:7" ht="21.75" customHeight="1" thickTop="1" thickBot="1">
      <c r="C9" s="292" t="s">
        <v>4423</v>
      </c>
      <c r="D9" s="293" t="s">
        <v>4423</v>
      </c>
      <c r="E9" s="293" t="s">
        <v>4423</v>
      </c>
      <c r="F9" s="294" t="s">
        <v>4423</v>
      </c>
    </row>
    <row r="10" spans="1:7" ht="13.5" thickTop="1"/>
    <row r="11" spans="1:7">
      <c r="A11" s="172" t="s">
        <v>4464</v>
      </c>
    </row>
    <row r="12" spans="1:7" ht="39.75" customHeight="1">
      <c r="A12" s="834" t="s">
        <v>7870</v>
      </c>
      <c r="B12" s="835"/>
      <c r="C12" s="835"/>
      <c r="D12" s="835"/>
      <c r="E12" s="835"/>
      <c r="F12" s="835"/>
      <c r="G12" s="835"/>
    </row>
    <row r="13" spans="1:7">
      <c r="B13" t="s">
        <v>4424</v>
      </c>
    </row>
    <row r="14" spans="1:7">
      <c r="B14" t="s">
        <v>4425</v>
      </c>
    </row>
    <row r="15" spans="1:7">
      <c r="A15" s="172" t="s">
        <v>4426</v>
      </c>
    </row>
    <row r="16" spans="1:7" ht="52.5" customHeight="1">
      <c r="B16" s="835" t="s">
        <v>4461</v>
      </c>
      <c r="C16" s="835"/>
      <c r="D16" s="835"/>
      <c r="E16" s="835"/>
      <c r="F16" s="835"/>
      <c r="G16" s="835"/>
    </row>
    <row r="17" spans="1:7" ht="30" customHeight="1">
      <c r="B17" s="836" t="s">
        <v>4465</v>
      </c>
      <c r="C17" s="836"/>
      <c r="D17" s="836"/>
      <c r="E17" s="836"/>
      <c r="F17" s="836"/>
      <c r="G17" s="836"/>
    </row>
    <row r="18" spans="1:7" ht="42" customHeight="1">
      <c r="B18" s="836" t="s">
        <v>4466</v>
      </c>
      <c r="C18" s="836"/>
      <c r="D18" s="836"/>
      <c r="E18" s="836"/>
      <c r="F18" s="836"/>
      <c r="G18" s="836"/>
    </row>
    <row r="19" spans="1:7">
      <c r="A19" t="s">
        <v>4427</v>
      </c>
    </row>
    <row r="20" spans="1:7">
      <c r="B20" t="s">
        <v>4428</v>
      </c>
    </row>
    <row r="21" spans="1:7">
      <c r="A21" s="172" t="s">
        <v>4467</v>
      </c>
    </row>
    <row r="22" spans="1:7">
      <c r="A22" t="s">
        <v>4429</v>
      </c>
    </row>
    <row r="46" spans="1:4">
      <c r="D46" t="s">
        <v>4458</v>
      </c>
    </row>
    <row r="47" spans="1:4">
      <c r="A47" t="s">
        <v>4430</v>
      </c>
    </row>
    <row r="48" spans="1:4">
      <c r="A48">
        <v>1</v>
      </c>
      <c r="B48" t="s">
        <v>4431</v>
      </c>
    </row>
    <row r="49" spans="1:2">
      <c r="A49">
        <v>2</v>
      </c>
      <c r="B49" t="s">
        <v>4432</v>
      </c>
    </row>
    <row r="50" spans="1:2">
      <c r="A50">
        <v>3</v>
      </c>
      <c r="B50" t="s">
        <v>4433</v>
      </c>
    </row>
    <row r="51" spans="1:2">
      <c r="A51">
        <v>4</v>
      </c>
      <c r="B51" t="s">
        <v>4434</v>
      </c>
    </row>
    <row r="52" spans="1:2">
      <c r="A52">
        <v>5</v>
      </c>
      <c r="B52" t="s">
        <v>4435</v>
      </c>
    </row>
    <row r="53" spans="1:2">
      <c r="A53">
        <v>6</v>
      </c>
      <c r="B53" t="s">
        <v>4436</v>
      </c>
    </row>
    <row r="54" spans="1:2">
      <c r="A54">
        <v>7</v>
      </c>
      <c r="B54" t="s">
        <v>4437</v>
      </c>
    </row>
    <row r="55" spans="1:2">
      <c r="A55">
        <v>8</v>
      </c>
      <c r="B55" t="s">
        <v>4438</v>
      </c>
    </row>
    <row r="56" spans="1:2">
      <c r="A56">
        <v>9</v>
      </c>
      <c r="B56" t="s">
        <v>4439</v>
      </c>
    </row>
    <row r="57" spans="1:2">
      <c r="A57" s="295" t="s">
        <v>4440</v>
      </c>
      <c r="B57" t="s">
        <v>4441</v>
      </c>
    </row>
    <row r="58" spans="1:2">
      <c r="A58" s="295" t="s">
        <v>4442</v>
      </c>
      <c r="B58" t="s">
        <v>4202</v>
      </c>
    </row>
    <row r="59" spans="1:2">
      <c r="A59" s="295" t="s">
        <v>4443</v>
      </c>
      <c r="B59" t="s">
        <v>4444</v>
      </c>
    </row>
    <row r="60" spans="1:2">
      <c r="A60" s="295" t="s">
        <v>4445</v>
      </c>
      <c r="B60" t="s">
        <v>4446</v>
      </c>
    </row>
    <row r="61" spans="1:2">
      <c r="A61" s="295" t="s">
        <v>4447</v>
      </c>
      <c r="B61" t="s">
        <v>4448</v>
      </c>
    </row>
    <row r="62" spans="1:2">
      <c r="A62" s="295" t="s">
        <v>4449</v>
      </c>
      <c r="B62" t="s">
        <v>4450</v>
      </c>
    </row>
    <row r="63" spans="1:2">
      <c r="A63" s="295" t="s">
        <v>4451</v>
      </c>
      <c r="B63" t="s">
        <v>1048</v>
      </c>
    </row>
    <row r="64" spans="1:2">
      <c r="A64" s="295" t="s">
        <v>4452</v>
      </c>
      <c r="B64" t="s">
        <v>4453</v>
      </c>
    </row>
    <row r="65" spans="1:2">
      <c r="A65" s="295" t="s">
        <v>4454</v>
      </c>
      <c r="B65" t="s">
        <v>4455</v>
      </c>
    </row>
    <row r="66" spans="1:2">
      <c r="A66" s="295" t="s">
        <v>4456</v>
      </c>
      <c r="B66" t="s">
        <v>4457</v>
      </c>
    </row>
    <row r="68" spans="1:2">
      <c r="A68" s="172" t="s">
        <v>4468</v>
      </c>
    </row>
    <row r="69" spans="1:2">
      <c r="A69" t="s">
        <v>4459</v>
      </c>
    </row>
    <row r="70" spans="1:2">
      <c r="A70" t="s">
        <v>4460</v>
      </c>
    </row>
    <row r="72" spans="1:2">
      <c r="A72" s="172" t="s">
        <v>4469</v>
      </c>
    </row>
    <row r="74" spans="1:2">
      <c r="A74" s="296" t="s">
        <v>4470</v>
      </c>
    </row>
    <row r="75" spans="1:2">
      <c r="B75" s="330" t="s">
        <v>5011</v>
      </c>
    </row>
    <row r="76" spans="1:2">
      <c r="B76" s="172" t="s">
        <v>4548</v>
      </c>
    </row>
    <row r="77" spans="1:2" ht="14.25">
      <c r="B77" s="330" t="s">
        <v>5012</v>
      </c>
    </row>
    <row r="78" spans="1:2">
      <c r="B78" s="172" t="s">
        <v>4471</v>
      </c>
    </row>
    <row r="79" spans="1:2">
      <c r="B79" s="330" t="s">
        <v>5008</v>
      </c>
    </row>
    <row r="80" spans="1:2" ht="14.25">
      <c r="B80" s="172" t="s">
        <v>4472</v>
      </c>
    </row>
    <row r="81" spans="1:4" ht="15.75">
      <c r="B81" s="172" t="s">
        <v>4473</v>
      </c>
    </row>
    <row r="82" spans="1:4" ht="15.75">
      <c r="B82" s="172" t="s">
        <v>4474</v>
      </c>
    </row>
    <row r="83" spans="1:4">
      <c r="B83" s="172" t="s">
        <v>4476</v>
      </c>
    </row>
    <row r="84" spans="1:4" ht="15.75">
      <c r="B84" s="172" t="s">
        <v>4475</v>
      </c>
    </row>
    <row r="85" spans="1:4">
      <c r="B85" s="172" t="s">
        <v>4477</v>
      </c>
    </row>
    <row r="86" spans="1:4" ht="14.25">
      <c r="B86" s="172" t="s">
        <v>4478</v>
      </c>
    </row>
    <row r="88" spans="1:4" ht="14.25">
      <c r="C88" s="297" t="s">
        <v>4485</v>
      </c>
      <c r="D88" s="297" t="s">
        <v>4486</v>
      </c>
    </row>
    <row r="89" spans="1:4">
      <c r="C89" s="298" t="s">
        <v>4479</v>
      </c>
      <c r="D89" s="299">
        <v>1829</v>
      </c>
    </row>
    <row r="90" spans="1:4">
      <c r="C90" s="298" t="s">
        <v>4480</v>
      </c>
      <c r="D90" s="299">
        <v>4508</v>
      </c>
    </row>
    <row r="91" spans="1:4">
      <c r="C91" s="298" t="s">
        <v>4481</v>
      </c>
      <c r="D91" s="299">
        <v>4536</v>
      </c>
    </row>
    <row r="92" spans="1:4">
      <c r="C92" s="298" t="s">
        <v>4482</v>
      </c>
      <c r="D92" s="299">
        <v>5343</v>
      </c>
    </row>
    <row r="93" spans="1:4">
      <c r="C93" s="298" t="s">
        <v>4483</v>
      </c>
      <c r="D93" s="299">
        <v>5454</v>
      </c>
    </row>
    <row r="94" spans="1:4">
      <c r="C94" s="298" t="s">
        <v>4484</v>
      </c>
      <c r="D94" s="299">
        <v>5879</v>
      </c>
    </row>
    <row r="96" spans="1:4">
      <c r="A96" s="296" t="s">
        <v>4487</v>
      </c>
    </row>
    <row r="97" spans="2:2">
      <c r="B97" s="330" t="s">
        <v>5007</v>
      </c>
    </row>
    <row r="98" spans="2:2">
      <c r="B98" t="s">
        <v>4491</v>
      </c>
    </row>
    <row r="99" spans="2:2">
      <c r="B99" s="172" t="s">
        <v>4492</v>
      </c>
    </row>
    <row r="100" spans="2:2">
      <c r="B100" s="330" t="s">
        <v>5008</v>
      </c>
    </row>
    <row r="101" spans="2:2">
      <c r="B101" s="172" t="s">
        <v>4488</v>
      </c>
    </row>
    <row r="102" spans="2:2">
      <c r="B102" s="172" t="s">
        <v>4489</v>
      </c>
    </row>
    <row r="103" spans="2:2">
      <c r="B103" s="172" t="s">
        <v>4490</v>
      </c>
    </row>
    <row r="104" spans="2:2">
      <c r="B104" s="330" t="s">
        <v>5009</v>
      </c>
    </row>
    <row r="105" spans="2:2" s="330" customFormat="1">
      <c r="B105" s="370" t="s">
        <v>6934</v>
      </c>
    </row>
    <row r="106" spans="2:2" s="330" customFormat="1">
      <c r="B106" s="370" t="s">
        <v>6935</v>
      </c>
    </row>
    <row r="107" spans="2:2" s="330" customFormat="1">
      <c r="B107" s="370" t="s">
        <v>6936</v>
      </c>
    </row>
    <row r="108" spans="2:2">
      <c r="B108" s="330"/>
    </row>
    <row r="109" spans="2:2">
      <c r="B109" s="330"/>
    </row>
    <row r="110" spans="2:2">
      <c r="B110" s="330"/>
    </row>
    <row r="111" spans="2:2">
      <c r="B111" s="330"/>
    </row>
    <row r="113" spans="1:7">
      <c r="A113" s="296" t="s">
        <v>4515</v>
      </c>
    </row>
    <row r="114" spans="1:7" ht="81" customHeight="1">
      <c r="B114" s="834" t="s">
        <v>5028</v>
      </c>
      <c r="C114" s="836"/>
      <c r="D114" s="836"/>
      <c r="E114" s="836"/>
      <c r="F114" s="836"/>
      <c r="G114" s="836"/>
    </row>
    <row r="116" spans="1:7">
      <c r="A116" s="296" t="s">
        <v>4549</v>
      </c>
    </row>
    <row r="117" spans="1:7" ht="108.75" customHeight="1">
      <c r="B117" s="834" t="s">
        <v>5024</v>
      </c>
      <c r="C117" s="836"/>
      <c r="D117" s="836"/>
      <c r="E117" s="836"/>
      <c r="F117" s="836"/>
      <c r="G117" s="836"/>
    </row>
    <row r="119" spans="1:7">
      <c r="A119" s="296" t="s">
        <v>4570</v>
      </c>
    </row>
    <row r="120" spans="1:7" ht="66" customHeight="1">
      <c r="B120" s="834" t="s">
        <v>4571</v>
      </c>
      <c r="C120" s="836"/>
      <c r="D120" s="836"/>
      <c r="E120" s="836"/>
      <c r="F120" s="836"/>
      <c r="G120" s="836"/>
    </row>
    <row r="122" spans="1:7">
      <c r="A122" s="296" t="s">
        <v>4572</v>
      </c>
    </row>
    <row r="123" spans="1:7" ht="66.75" customHeight="1">
      <c r="B123" s="834" t="s">
        <v>5025</v>
      </c>
      <c r="C123" s="836"/>
      <c r="D123" s="836"/>
      <c r="E123" s="836"/>
      <c r="F123" s="836"/>
      <c r="G123" s="836"/>
    </row>
    <row r="124" spans="1:7" ht="12.75" customHeight="1">
      <c r="B124" s="329"/>
      <c r="C124" s="328"/>
      <c r="D124" s="328"/>
      <c r="E124" s="328"/>
      <c r="F124" s="328"/>
      <c r="G124" s="328"/>
    </row>
    <row r="125" spans="1:7" ht="12.75" customHeight="1">
      <c r="A125" s="296" t="s">
        <v>5026</v>
      </c>
      <c r="B125" s="329"/>
      <c r="C125" s="328"/>
      <c r="D125" s="328"/>
      <c r="E125" s="328"/>
      <c r="F125" s="328"/>
      <c r="G125" s="328"/>
    </row>
    <row r="126" spans="1:7" ht="28.5" customHeight="1">
      <c r="B126" s="834" t="s">
        <v>5027</v>
      </c>
      <c r="C126" s="834"/>
      <c r="D126" s="834"/>
      <c r="E126" s="834"/>
      <c r="F126" s="834"/>
      <c r="G126" s="834"/>
    </row>
    <row r="127" spans="1:7">
      <c r="A127" s="296" t="s">
        <v>4573</v>
      </c>
    </row>
    <row r="128" spans="1:7" ht="115.5" customHeight="1">
      <c r="B128" s="834" t="s">
        <v>4574</v>
      </c>
      <c r="C128" s="836"/>
      <c r="D128" s="836"/>
      <c r="E128" s="836"/>
      <c r="F128" s="836"/>
      <c r="G128" s="836"/>
    </row>
    <row r="130" spans="1:7">
      <c r="A130" s="296" t="s">
        <v>4575</v>
      </c>
    </row>
    <row r="131" spans="1:7" ht="91.5" customHeight="1">
      <c r="B131" s="834" t="s">
        <v>4576</v>
      </c>
      <c r="C131" s="836"/>
      <c r="D131" s="836"/>
      <c r="E131" s="836"/>
      <c r="F131" s="836"/>
      <c r="G131" s="836"/>
    </row>
    <row r="133" spans="1:7">
      <c r="A133" s="296" t="s">
        <v>4577</v>
      </c>
    </row>
    <row r="134" spans="1:7" ht="68.25" customHeight="1">
      <c r="B134" s="834" t="s">
        <v>4578</v>
      </c>
      <c r="C134" s="836"/>
      <c r="D134" s="836"/>
      <c r="E134" s="836"/>
      <c r="F134" s="836"/>
      <c r="G134" s="836"/>
    </row>
    <row r="136" spans="1:7">
      <c r="A136" s="296" t="s">
        <v>4715</v>
      </c>
    </row>
    <row r="137" spans="1:7" ht="26.25" customHeight="1">
      <c r="B137" s="834" t="s">
        <v>4714</v>
      </c>
      <c r="C137" s="834"/>
      <c r="D137" s="834"/>
      <c r="E137" s="834"/>
      <c r="F137" s="834"/>
      <c r="G137" s="834"/>
    </row>
    <row r="139" spans="1:7">
      <c r="A139" s="296" t="s">
        <v>4716</v>
      </c>
    </row>
    <row r="140" spans="1:7">
      <c r="B140" s="835" t="s">
        <v>4717</v>
      </c>
      <c r="C140" s="835"/>
      <c r="D140" s="835"/>
      <c r="E140" s="835"/>
      <c r="F140" s="835"/>
      <c r="G140" s="835"/>
    </row>
    <row r="142" spans="1:7">
      <c r="A142" s="296" t="s">
        <v>4718</v>
      </c>
    </row>
    <row r="143" spans="1:7" ht="39" customHeight="1">
      <c r="B143" s="835" t="s">
        <v>5010</v>
      </c>
      <c r="C143" s="835"/>
      <c r="D143" s="835"/>
      <c r="E143" s="835"/>
      <c r="F143" s="835"/>
      <c r="G143" s="835"/>
    </row>
    <row r="145" spans="1:7">
      <c r="A145" s="296" t="s">
        <v>4720</v>
      </c>
    </row>
    <row r="146" spans="1:7" ht="29.25" customHeight="1">
      <c r="B146" s="835" t="s">
        <v>4719</v>
      </c>
      <c r="C146" s="835"/>
      <c r="D146" s="835"/>
      <c r="E146" s="835"/>
      <c r="F146" s="835"/>
      <c r="G146" s="835"/>
    </row>
    <row r="148" spans="1:7">
      <c r="A148" s="296" t="s">
        <v>4722</v>
      </c>
    </row>
    <row r="149" spans="1:7" ht="27.75" customHeight="1">
      <c r="B149" s="835" t="s">
        <v>4721</v>
      </c>
      <c r="C149" s="835"/>
      <c r="D149" s="835"/>
      <c r="E149" s="835"/>
      <c r="F149" s="835"/>
      <c r="G149" s="835"/>
    </row>
  </sheetData>
  <mergeCells count="17">
    <mergeCell ref="A12:G12"/>
    <mergeCell ref="B16:G16"/>
    <mergeCell ref="B17:G17"/>
    <mergeCell ref="B18:G18"/>
    <mergeCell ref="B123:G123"/>
    <mergeCell ref="B128:G128"/>
    <mergeCell ref="B131:G131"/>
    <mergeCell ref="B134:G134"/>
    <mergeCell ref="B114:G114"/>
    <mergeCell ref="B117:G117"/>
    <mergeCell ref="B120:G120"/>
    <mergeCell ref="B126:G126"/>
    <mergeCell ref="B137:G137"/>
    <mergeCell ref="B140:G140"/>
    <mergeCell ref="B143:G143"/>
    <mergeCell ref="B146:G146"/>
    <mergeCell ref="B149:G149"/>
  </mergeCells>
  <pageMargins left="0.7" right="0.7" top="0.75" bottom="0.75" header="0.3" footer="0.3"/>
  <pageSetup orientation="portrait" r:id="rId1"/>
  <drawing r:id="rId2"/>
  <legacyDrawing r:id="rId3"/>
  <oleObjects>
    <mc:AlternateContent xmlns:mc="http://schemas.openxmlformats.org/markup-compatibility/2006">
      <mc:Choice Requires="x14">
        <oleObject progId="Visio.Drawing.11" shapeId="3075" r:id="rId4">
          <objectPr defaultSize="0" autoPict="0" r:id="rId5">
            <anchor moveWithCells="1" sizeWithCells="1">
              <from>
                <xdr:col>0</xdr:col>
                <xdr:colOff>0</xdr:colOff>
                <xdr:row>22</xdr:row>
                <xdr:rowOff>57150</xdr:rowOff>
              </from>
              <to>
                <xdr:col>8</xdr:col>
                <xdr:colOff>390525</xdr:colOff>
                <xdr:row>44</xdr:row>
                <xdr:rowOff>57150</xdr:rowOff>
              </to>
            </anchor>
          </objectPr>
        </oleObject>
      </mc:Choice>
      <mc:Fallback>
        <oleObject progId="Visio.Drawing.11" shapeId="307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2"/>
  <sheetViews>
    <sheetView workbookViewId="0">
      <selection activeCell="E25" sqref="E25:E26"/>
    </sheetView>
  </sheetViews>
  <sheetFormatPr defaultColWidth="9.140625" defaultRowHeight="12.75"/>
  <cols>
    <col min="1" max="4" width="9.140625" style="618"/>
    <col min="5" max="5" width="10.85546875" style="618" customWidth="1"/>
    <col min="6" max="9" width="9.140625" style="618"/>
    <col min="10" max="10" width="16.28515625" style="618" customWidth="1"/>
    <col min="11" max="16384" width="9.140625" style="618"/>
  </cols>
  <sheetData>
    <row r="1" spans="1:10" ht="45.75" thickBot="1">
      <c r="A1" s="684" t="s">
        <v>2670</v>
      </c>
      <c r="B1" s="685"/>
      <c r="C1" s="685"/>
      <c r="D1" s="686"/>
      <c r="E1" s="687" t="s">
        <v>3205</v>
      </c>
      <c r="F1" s="687"/>
      <c r="G1" s="687"/>
      <c r="H1" s="687"/>
      <c r="I1" s="687"/>
      <c r="J1" s="688"/>
    </row>
    <row r="2" spans="1:10" ht="24" thickTop="1" thickBot="1">
      <c r="A2" s="689" t="s">
        <v>2669</v>
      </c>
      <c r="B2" s="690"/>
      <c r="C2" s="690"/>
      <c r="D2" s="691"/>
      <c r="E2" s="692" t="s">
        <v>3206</v>
      </c>
      <c r="F2" s="692"/>
      <c r="G2" s="692"/>
      <c r="H2" s="692"/>
      <c r="I2" s="692"/>
      <c r="J2" s="693"/>
    </row>
    <row r="3" spans="1:10" ht="14.25" thickTop="1" thickBot="1">
      <c r="A3" s="694" t="s">
        <v>2660</v>
      </c>
      <c r="B3" s="695" t="s">
        <v>2661</v>
      </c>
      <c r="C3" s="695" t="s">
        <v>2662</v>
      </c>
      <c r="D3" s="695" t="s">
        <v>2663</v>
      </c>
      <c r="E3" s="695" t="s">
        <v>3211</v>
      </c>
      <c r="F3" s="695" t="s">
        <v>2660</v>
      </c>
      <c r="G3" s="695" t="s">
        <v>2661</v>
      </c>
      <c r="H3" s="695" t="s">
        <v>2662</v>
      </c>
      <c r="I3" s="695" t="s">
        <v>2663</v>
      </c>
      <c r="J3" s="696" t="s">
        <v>3212</v>
      </c>
    </row>
    <row r="4" spans="1:10" ht="14.25" customHeight="1">
      <c r="A4" s="697" t="s">
        <v>2664</v>
      </c>
      <c r="B4" s="697" t="s">
        <v>2664</v>
      </c>
      <c r="C4" s="697" t="s">
        <v>2664</v>
      </c>
      <c r="D4" s="697" t="s">
        <v>2664</v>
      </c>
      <c r="E4" s="698" t="s">
        <v>2651</v>
      </c>
      <c r="F4" s="698" t="s">
        <v>2671</v>
      </c>
      <c r="G4" s="698" t="s">
        <v>2671</v>
      </c>
      <c r="H4" s="698" t="s">
        <v>2671</v>
      </c>
      <c r="I4" s="698" t="s">
        <v>2671</v>
      </c>
      <c r="J4" s="562" t="s">
        <v>2652</v>
      </c>
    </row>
    <row r="5" spans="1:10" ht="14.25" customHeight="1">
      <c r="A5" s="699"/>
      <c r="E5" s="698" t="s">
        <v>2653</v>
      </c>
      <c r="F5" s="698" t="s">
        <v>2672</v>
      </c>
      <c r="G5" s="698" t="s">
        <v>2672</v>
      </c>
      <c r="H5" s="698" t="s">
        <v>2672</v>
      </c>
      <c r="I5" s="698" t="s">
        <v>2672</v>
      </c>
      <c r="J5" s="562" t="s">
        <v>2654</v>
      </c>
    </row>
    <row r="6" spans="1:10" ht="14.25" customHeight="1">
      <c r="A6" s="699"/>
      <c r="E6" s="698" t="s">
        <v>1989</v>
      </c>
      <c r="F6" s="698" t="s">
        <v>1989</v>
      </c>
      <c r="G6" s="698" t="s">
        <v>1989</v>
      </c>
      <c r="H6" s="698" t="s">
        <v>1989</v>
      </c>
      <c r="I6" s="698" t="s">
        <v>1989</v>
      </c>
      <c r="J6" s="700"/>
    </row>
    <row r="7" spans="1:10" ht="14.25" customHeight="1" thickBot="1">
      <c r="A7" s="701"/>
      <c r="B7" s="702"/>
      <c r="C7" s="702"/>
      <c r="D7" s="702"/>
      <c r="E7" s="703" t="s">
        <v>2655</v>
      </c>
      <c r="F7" s="703" t="s">
        <v>2665</v>
      </c>
      <c r="G7" s="703" t="s">
        <v>2665</v>
      </c>
      <c r="H7" s="703" t="s">
        <v>2665</v>
      </c>
      <c r="I7" s="703" t="s">
        <v>2665</v>
      </c>
      <c r="J7" s="704"/>
    </row>
    <row r="8" spans="1:10" ht="14.25" customHeight="1">
      <c r="A8" s="705" t="s">
        <v>2665</v>
      </c>
      <c r="B8" s="706" t="s">
        <v>2665</v>
      </c>
      <c r="C8" s="706" t="s">
        <v>2665</v>
      </c>
      <c r="D8" s="706" t="s">
        <v>2665</v>
      </c>
      <c r="E8" s="707" t="s">
        <v>2651</v>
      </c>
      <c r="F8" s="707" t="s">
        <v>2673</v>
      </c>
      <c r="G8" s="707" t="s">
        <v>2673</v>
      </c>
      <c r="H8" s="707" t="s">
        <v>2673</v>
      </c>
      <c r="I8" s="707" t="s">
        <v>2673</v>
      </c>
      <c r="J8" s="708" t="s">
        <v>2652</v>
      </c>
    </row>
    <row r="9" spans="1:10" ht="14.25" customHeight="1">
      <c r="A9" s="709"/>
      <c r="E9" s="698" t="s">
        <v>2653</v>
      </c>
      <c r="F9" s="698" t="s">
        <v>2674</v>
      </c>
      <c r="G9" s="698" t="s">
        <v>2674</v>
      </c>
      <c r="H9" s="698" t="s">
        <v>2674</v>
      </c>
      <c r="I9" s="698" t="s">
        <v>2674</v>
      </c>
      <c r="J9" s="562" t="s">
        <v>2654</v>
      </c>
    </row>
    <row r="10" spans="1:10" ht="14.25" customHeight="1">
      <c r="A10" s="709"/>
      <c r="E10" s="698" t="s">
        <v>1989</v>
      </c>
      <c r="F10" s="698" t="s">
        <v>1989</v>
      </c>
      <c r="G10" s="698" t="s">
        <v>1989</v>
      </c>
      <c r="H10" s="698" t="s">
        <v>1989</v>
      </c>
      <c r="I10" s="698" t="s">
        <v>1989</v>
      </c>
      <c r="J10" s="700"/>
    </row>
    <row r="11" spans="1:10" ht="13.5" thickBot="1">
      <c r="A11" s="709"/>
      <c r="E11" s="703" t="s">
        <v>2655</v>
      </c>
      <c r="F11" s="703" t="s">
        <v>2666</v>
      </c>
      <c r="G11" s="703" t="s">
        <v>2666</v>
      </c>
      <c r="H11" s="703" t="s">
        <v>2666</v>
      </c>
      <c r="I11" s="703" t="s">
        <v>2666</v>
      </c>
      <c r="J11" s="704"/>
    </row>
    <row r="12" spans="1:10" ht="14.25" customHeight="1">
      <c r="A12" s="710" t="s">
        <v>2666</v>
      </c>
      <c r="B12" s="711" t="s">
        <v>2666</v>
      </c>
      <c r="C12" s="711" t="s">
        <v>2666</v>
      </c>
      <c r="D12" s="711" t="s">
        <v>2666</v>
      </c>
      <c r="E12" s="707" t="s">
        <v>2651</v>
      </c>
      <c r="F12" s="707" t="s">
        <v>2675</v>
      </c>
      <c r="G12" s="707" t="s">
        <v>2675</v>
      </c>
      <c r="H12" s="707" t="s">
        <v>2675</v>
      </c>
      <c r="I12" s="707" t="s">
        <v>2675</v>
      </c>
      <c r="J12" s="708" t="s">
        <v>2652</v>
      </c>
    </row>
    <row r="13" spans="1:10" ht="14.25" customHeight="1">
      <c r="A13" s="712"/>
      <c r="E13" s="698" t="s">
        <v>2653</v>
      </c>
      <c r="F13" s="698" t="s">
        <v>2676</v>
      </c>
      <c r="G13" s="698" t="s">
        <v>2676</v>
      </c>
      <c r="H13" s="698" t="s">
        <v>2676</v>
      </c>
      <c r="I13" s="698" t="s">
        <v>2676</v>
      </c>
      <c r="J13" s="562" t="s">
        <v>2654</v>
      </c>
    </row>
    <row r="14" spans="1:10" ht="14.25" customHeight="1">
      <c r="A14" s="712"/>
      <c r="E14" s="698" t="s">
        <v>1989</v>
      </c>
      <c r="F14" s="698" t="s">
        <v>1989</v>
      </c>
      <c r="G14" s="698" t="s">
        <v>1989</v>
      </c>
      <c r="H14" s="698" t="s">
        <v>1989</v>
      </c>
      <c r="I14" s="698" t="s">
        <v>1989</v>
      </c>
      <c r="J14" s="700"/>
    </row>
    <row r="15" spans="1:10" ht="14.25" customHeight="1" thickBot="1">
      <c r="A15" s="713"/>
      <c r="B15" s="702"/>
      <c r="C15" s="702"/>
      <c r="D15" s="702"/>
      <c r="E15" s="703" t="s">
        <v>2655</v>
      </c>
      <c r="F15" s="703" t="s">
        <v>2677</v>
      </c>
      <c r="G15" s="703" t="s">
        <v>2677</v>
      </c>
      <c r="H15" s="703" t="s">
        <v>2677</v>
      </c>
      <c r="I15" s="703" t="s">
        <v>2677</v>
      </c>
      <c r="J15" s="704"/>
    </row>
    <row r="16" spans="1:10" ht="13.5" thickBot="1">
      <c r="A16" s="714" t="s">
        <v>1989</v>
      </c>
      <c r="B16" s="703" t="s">
        <v>1989</v>
      </c>
      <c r="C16" s="703" t="s">
        <v>1989</v>
      </c>
      <c r="D16" s="703" t="s">
        <v>1989</v>
      </c>
      <c r="E16" s="703" t="s">
        <v>1989</v>
      </c>
      <c r="F16" s="703" t="s">
        <v>1989</v>
      </c>
      <c r="G16" s="703" t="s">
        <v>1989</v>
      </c>
      <c r="H16" s="703" t="s">
        <v>1989</v>
      </c>
      <c r="I16" s="703" t="s">
        <v>1989</v>
      </c>
      <c r="J16" s="715" t="s">
        <v>1989</v>
      </c>
    </row>
    <row r="17" spans="1:10" ht="14.25" customHeight="1">
      <c r="A17" s="710" t="s">
        <v>2667</v>
      </c>
      <c r="B17" s="711" t="s">
        <v>2667</v>
      </c>
      <c r="C17" s="711" t="s">
        <v>2667</v>
      </c>
      <c r="D17" s="711" t="s">
        <v>2667</v>
      </c>
      <c r="E17" s="707" t="s">
        <v>2651</v>
      </c>
      <c r="F17" s="707" t="s">
        <v>2678</v>
      </c>
      <c r="G17" s="707" t="s">
        <v>2678</v>
      </c>
      <c r="H17" s="707" t="s">
        <v>2678</v>
      </c>
      <c r="I17" s="707" t="s">
        <v>2678</v>
      </c>
      <c r="J17" s="708" t="s">
        <v>2652</v>
      </c>
    </row>
    <row r="18" spans="1:10" ht="14.25" customHeight="1">
      <c r="A18" s="712"/>
      <c r="E18" s="698" t="s">
        <v>2653</v>
      </c>
      <c r="F18" s="698" t="s">
        <v>2679</v>
      </c>
      <c r="G18" s="698" t="s">
        <v>2679</v>
      </c>
      <c r="H18" s="698" t="s">
        <v>2679</v>
      </c>
      <c r="I18" s="698" t="s">
        <v>2679</v>
      </c>
      <c r="J18" s="562" t="s">
        <v>2654</v>
      </c>
    </row>
    <row r="19" spans="1:10" ht="14.25" customHeight="1">
      <c r="A19" s="712"/>
      <c r="E19" s="698" t="s">
        <v>1989</v>
      </c>
      <c r="F19" s="698" t="s">
        <v>1989</v>
      </c>
      <c r="G19" s="698" t="s">
        <v>1989</v>
      </c>
      <c r="H19" s="698" t="s">
        <v>1989</v>
      </c>
      <c r="I19" s="698" t="s">
        <v>1989</v>
      </c>
      <c r="J19" s="700"/>
    </row>
    <row r="20" spans="1:10" ht="14.25" customHeight="1" thickBot="1">
      <c r="A20" s="712"/>
      <c r="E20" s="703" t="s">
        <v>2655</v>
      </c>
      <c r="F20" s="703" t="s">
        <v>2668</v>
      </c>
      <c r="G20" s="703" t="s">
        <v>2668</v>
      </c>
      <c r="H20" s="703" t="s">
        <v>2668</v>
      </c>
      <c r="I20" s="703" t="s">
        <v>2668</v>
      </c>
      <c r="J20" s="704"/>
    </row>
    <row r="21" spans="1:10" ht="14.25" customHeight="1">
      <c r="A21" s="710" t="s">
        <v>2668</v>
      </c>
      <c r="B21" s="711" t="s">
        <v>2668</v>
      </c>
      <c r="C21" s="711" t="s">
        <v>2668</v>
      </c>
      <c r="D21" s="711" t="s">
        <v>2668</v>
      </c>
      <c r="E21" s="707" t="s">
        <v>2651</v>
      </c>
      <c r="F21" s="707" t="s">
        <v>2680</v>
      </c>
      <c r="G21" s="707" t="s">
        <v>2680</v>
      </c>
      <c r="H21" s="707" t="s">
        <v>2680</v>
      </c>
      <c r="I21" s="707" t="s">
        <v>2680</v>
      </c>
      <c r="J21" s="708" t="s">
        <v>2652</v>
      </c>
    </row>
    <row r="22" spans="1:10" ht="14.25" customHeight="1">
      <c r="A22" s="712"/>
      <c r="E22" s="698" t="s">
        <v>2653</v>
      </c>
      <c r="F22" s="698" t="s">
        <v>2681</v>
      </c>
      <c r="G22" s="698" t="s">
        <v>2681</v>
      </c>
      <c r="H22" s="698" t="s">
        <v>2681</v>
      </c>
      <c r="I22" s="698" t="s">
        <v>2681</v>
      </c>
      <c r="J22" s="562" t="s">
        <v>2654</v>
      </c>
    </row>
    <row r="23" spans="1:10">
      <c r="A23" s="712"/>
      <c r="E23" s="698" t="s">
        <v>1989</v>
      </c>
      <c r="F23" s="698" t="s">
        <v>1989</v>
      </c>
      <c r="G23" s="698" t="s">
        <v>1989</v>
      </c>
      <c r="H23" s="698" t="s">
        <v>1989</v>
      </c>
      <c r="I23" s="698" t="s">
        <v>1989</v>
      </c>
      <c r="J23" s="700"/>
    </row>
    <row r="24" spans="1:10" ht="13.5" thickBot="1">
      <c r="A24" s="713"/>
      <c r="B24" s="702"/>
      <c r="C24" s="702"/>
      <c r="D24" s="702"/>
      <c r="E24" s="703" t="s">
        <v>2656</v>
      </c>
      <c r="F24" s="703" t="s">
        <v>2682</v>
      </c>
      <c r="G24" s="703" t="s">
        <v>2682</v>
      </c>
      <c r="H24" s="703" t="s">
        <v>2682</v>
      </c>
      <c r="I24" s="703" t="s">
        <v>2682</v>
      </c>
      <c r="J24" s="704"/>
    </row>
    <row r="25" spans="1:10" ht="14.25" customHeight="1" thickBot="1">
      <c r="A25" s="713"/>
      <c r="B25" s="702"/>
      <c r="C25" s="702"/>
      <c r="D25" s="702"/>
      <c r="E25" s="703" t="s">
        <v>2655</v>
      </c>
      <c r="F25" s="703" t="s">
        <v>2664</v>
      </c>
      <c r="G25" s="703" t="s">
        <v>2657</v>
      </c>
      <c r="H25" s="703" t="s">
        <v>2657</v>
      </c>
      <c r="I25" s="703" t="s">
        <v>2657</v>
      </c>
      <c r="J25" s="704"/>
    </row>
    <row r="26" spans="1:10">
      <c r="E26" s="621"/>
      <c r="F26" s="621"/>
      <c r="G26" s="621"/>
      <c r="H26" s="621"/>
      <c r="I26" s="621"/>
      <c r="J26" s="626"/>
    </row>
    <row r="27" spans="1:10">
      <c r="E27" s="621"/>
      <c r="F27" s="621"/>
      <c r="G27" s="621"/>
      <c r="H27" s="621"/>
      <c r="I27" s="621"/>
      <c r="J27" s="626"/>
    </row>
    <row r="28" spans="1:10">
      <c r="E28" s="621"/>
      <c r="F28" s="621"/>
      <c r="G28" s="621"/>
      <c r="H28" s="621"/>
      <c r="I28" s="621"/>
      <c r="J28" s="626"/>
    </row>
    <row r="29" spans="1:10">
      <c r="E29" s="621"/>
      <c r="F29" s="621"/>
      <c r="G29" s="621"/>
      <c r="H29" s="621"/>
      <c r="I29" s="621"/>
      <c r="J29" s="626"/>
    </row>
    <row r="30" spans="1:10">
      <c r="E30" s="621"/>
      <c r="F30" s="621"/>
      <c r="G30" s="621"/>
      <c r="H30" s="621"/>
      <c r="I30" s="621"/>
      <c r="J30" s="626"/>
    </row>
    <row r="31" spans="1:10">
      <c r="E31" s="621"/>
      <c r="F31" s="621"/>
      <c r="G31" s="621"/>
      <c r="H31" s="621"/>
      <c r="I31" s="621"/>
      <c r="J31" s="626"/>
    </row>
    <row r="32" spans="1:10">
      <c r="E32" s="621"/>
      <c r="F32" s="621"/>
      <c r="G32" s="621"/>
      <c r="H32" s="621"/>
      <c r="I32" s="621"/>
      <c r="J32" s="626"/>
    </row>
    <row r="33" spans="1:13">
      <c r="E33" s="621"/>
      <c r="F33" s="621"/>
      <c r="G33" s="621"/>
      <c r="H33" s="621"/>
      <c r="I33" s="621"/>
      <c r="J33" s="626"/>
    </row>
    <row r="34" spans="1:13">
      <c r="E34" s="621"/>
      <c r="F34" s="621"/>
      <c r="G34" s="621"/>
      <c r="H34" s="621"/>
      <c r="I34" s="621"/>
      <c r="J34" s="626"/>
      <c r="M34" s="716" t="s">
        <v>7868</v>
      </c>
    </row>
    <row r="35" spans="1:13" ht="13.5" thickBot="1">
      <c r="A35" s="717"/>
    </row>
    <row r="36" spans="1:13" ht="13.5" thickBot="1">
      <c r="A36" s="718" t="s">
        <v>7869</v>
      </c>
      <c r="B36" s="719"/>
      <c r="C36" s="719"/>
      <c r="D36" s="720"/>
      <c r="E36" s="721" t="s">
        <v>3205</v>
      </c>
      <c r="F36" s="721"/>
      <c r="G36" s="721"/>
      <c r="H36" s="721"/>
      <c r="I36" s="721"/>
      <c r="J36" s="722"/>
      <c r="M36" s="721"/>
    </row>
    <row r="37" spans="1:13" ht="14.25" thickTop="1" thickBot="1">
      <c r="A37" s="689" t="s">
        <v>2683</v>
      </c>
      <c r="B37" s="690"/>
      <c r="C37" s="690"/>
      <c r="D37" s="691"/>
      <c r="E37" s="723" t="s">
        <v>3206</v>
      </c>
      <c r="F37" s="723"/>
      <c r="G37" s="723"/>
      <c r="H37" s="723"/>
      <c r="I37" s="723"/>
      <c r="J37" s="724"/>
      <c r="M37" s="723"/>
    </row>
    <row r="38" spans="1:13" ht="14.25" thickTop="1" thickBot="1">
      <c r="A38" s="725" t="s">
        <v>3207</v>
      </c>
      <c r="B38" s="726" t="s">
        <v>3208</v>
      </c>
      <c r="C38" s="726" t="s">
        <v>3209</v>
      </c>
      <c r="D38" s="726" t="s">
        <v>3210</v>
      </c>
      <c r="E38" s="726" t="s">
        <v>3211</v>
      </c>
      <c r="F38" s="726" t="s">
        <v>3207</v>
      </c>
      <c r="G38" s="726" t="s">
        <v>3208</v>
      </c>
      <c r="H38" s="726" t="s">
        <v>3209</v>
      </c>
      <c r="I38" s="726" t="s">
        <v>3210</v>
      </c>
      <c r="J38" s="727" t="s">
        <v>3212</v>
      </c>
      <c r="M38" s="726" t="s">
        <v>3209</v>
      </c>
    </row>
    <row r="39" spans="1:13">
      <c r="A39" s="728" t="s">
        <v>2349</v>
      </c>
      <c r="B39" s="729" t="s">
        <v>3029</v>
      </c>
      <c r="C39" s="729" t="s">
        <v>3030</v>
      </c>
      <c r="D39" s="729" t="s">
        <v>3031</v>
      </c>
      <c r="E39" s="729" t="s">
        <v>2651</v>
      </c>
      <c r="F39" s="729" t="s">
        <v>2350</v>
      </c>
      <c r="G39" s="729" t="s">
        <v>3024</v>
      </c>
      <c r="H39" s="729" t="s">
        <v>1278</v>
      </c>
      <c r="I39" s="729" t="s">
        <v>1279</v>
      </c>
      <c r="J39" s="559" t="s">
        <v>2652</v>
      </c>
      <c r="M39" s="729" t="s">
        <v>3480</v>
      </c>
    </row>
    <row r="40" spans="1:13">
      <c r="A40" s="730"/>
      <c r="B40" s="672"/>
      <c r="C40" s="672"/>
      <c r="D40" s="672"/>
      <c r="E40" s="672" t="s">
        <v>2653</v>
      </c>
      <c r="F40" s="672" t="s">
        <v>2351</v>
      </c>
      <c r="G40" s="672" t="s">
        <v>3025</v>
      </c>
      <c r="H40" s="672" t="s">
        <v>325</v>
      </c>
      <c r="I40" s="672" t="s">
        <v>1280</v>
      </c>
      <c r="J40" s="495" t="s">
        <v>2654</v>
      </c>
      <c r="M40" s="672" t="s">
        <v>3481</v>
      </c>
    </row>
    <row r="41" spans="1:13">
      <c r="A41" s="730"/>
      <c r="B41" s="672"/>
      <c r="C41" s="672"/>
      <c r="D41" s="672"/>
      <c r="E41" s="672" t="s">
        <v>1989</v>
      </c>
      <c r="F41" s="672" t="s">
        <v>1989</v>
      </c>
      <c r="G41" s="672" t="s">
        <v>1989</v>
      </c>
      <c r="H41" s="672" t="s">
        <v>1989</v>
      </c>
      <c r="I41" s="672" t="s">
        <v>1989</v>
      </c>
      <c r="J41" s="731"/>
      <c r="M41" s="672" t="s">
        <v>1989</v>
      </c>
    </row>
    <row r="42" spans="1:13">
      <c r="A42" s="732"/>
      <c r="B42" s="733"/>
      <c r="C42" s="733"/>
      <c r="D42" s="733"/>
      <c r="E42" s="733" t="s">
        <v>2655</v>
      </c>
      <c r="F42" s="733" t="s">
        <v>2381</v>
      </c>
      <c r="G42" s="733" t="s">
        <v>3026</v>
      </c>
      <c r="H42" s="733" t="s">
        <v>3027</v>
      </c>
      <c r="I42" s="733" t="s">
        <v>3028</v>
      </c>
      <c r="J42" s="734"/>
      <c r="M42" s="733" t="s">
        <v>3482</v>
      </c>
    </row>
    <row r="43" spans="1:13">
      <c r="A43" s="735" t="s">
        <v>2381</v>
      </c>
      <c r="B43" s="736" t="s">
        <v>3026</v>
      </c>
      <c r="C43" s="736" t="s">
        <v>3027</v>
      </c>
      <c r="D43" s="736" t="s">
        <v>3028</v>
      </c>
      <c r="E43" s="736" t="s">
        <v>2651</v>
      </c>
      <c r="F43" s="736" t="s">
        <v>2382</v>
      </c>
      <c r="G43" s="736" t="s">
        <v>3032</v>
      </c>
      <c r="H43" s="736" t="s">
        <v>1278</v>
      </c>
      <c r="I43" s="736" t="s">
        <v>3033</v>
      </c>
      <c r="J43" s="737" t="s">
        <v>2652</v>
      </c>
      <c r="M43" s="736" t="s">
        <v>3480</v>
      </c>
    </row>
    <row r="44" spans="1:13">
      <c r="A44" s="730"/>
      <c r="B44" s="672"/>
      <c r="C44" s="672"/>
      <c r="D44" s="672"/>
      <c r="E44" s="672" t="s">
        <v>2653</v>
      </c>
      <c r="F44" s="672" t="s">
        <v>2383</v>
      </c>
      <c r="G44" s="672" t="s">
        <v>3034</v>
      </c>
      <c r="H44" s="672" t="s">
        <v>3035</v>
      </c>
      <c r="I44" s="672" t="s">
        <v>3036</v>
      </c>
      <c r="J44" s="495" t="s">
        <v>2654</v>
      </c>
      <c r="M44" s="672" t="s">
        <v>3483</v>
      </c>
    </row>
    <row r="45" spans="1:13">
      <c r="A45" s="730"/>
      <c r="B45" s="672"/>
      <c r="C45" s="672"/>
      <c r="D45" s="672"/>
      <c r="E45" s="672" t="s">
        <v>1989</v>
      </c>
      <c r="F45" s="672" t="s">
        <v>1989</v>
      </c>
      <c r="G45" s="672" t="s">
        <v>1989</v>
      </c>
      <c r="H45" s="672" t="s">
        <v>1989</v>
      </c>
      <c r="I45" s="672" t="s">
        <v>1989</v>
      </c>
      <c r="J45" s="731"/>
      <c r="M45" s="672" t="s">
        <v>1989</v>
      </c>
    </row>
    <row r="46" spans="1:13">
      <c r="A46" s="732"/>
      <c r="B46" s="733"/>
      <c r="C46" s="733"/>
      <c r="D46" s="733"/>
      <c r="E46" s="733" t="s">
        <v>2655</v>
      </c>
      <c r="F46" s="733" t="s">
        <v>2412</v>
      </c>
      <c r="G46" s="733" t="s">
        <v>3037</v>
      </c>
      <c r="H46" s="733" t="s">
        <v>3038</v>
      </c>
      <c r="I46" s="733" t="s">
        <v>3039</v>
      </c>
      <c r="J46" s="734"/>
      <c r="M46" s="733" t="s">
        <v>3484</v>
      </c>
    </row>
    <row r="47" spans="1:13">
      <c r="A47" s="735" t="s">
        <v>2412</v>
      </c>
      <c r="B47" s="736" t="s">
        <v>3037</v>
      </c>
      <c r="C47" s="736" t="s">
        <v>3038</v>
      </c>
      <c r="D47" s="736" t="s">
        <v>3039</v>
      </c>
      <c r="E47" s="736" t="s">
        <v>2651</v>
      </c>
      <c r="F47" s="736" t="s">
        <v>2413</v>
      </c>
      <c r="G47" s="736" t="s">
        <v>3040</v>
      </c>
      <c r="H47" s="736" t="s">
        <v>3041</v>
      </c>
      <c r="I47" s="736" t="s">
        <v>3042</v>
      </c>
      <c r="J47" s="737" t="s">
        <v>2652</v>
      </c>
      <c r="M47" s="736" t="s">
        <v>3485</v>
      </c>
    </row>
    <row r="48" spans="1:13">
      <c r="A48" s="730"/>
      <c r="B48" s="672"/>
      <c r="C48" s="672"/>
      <c r="D48" s="672"/>
      <c r="E48" s="672" t="s">
        <v>2653</v>
      </c>
      <c r="F48" s="672" t="s">
        <v>2414</v>
      </c>
      <c r="G48" s="672" t="s">
        <v>3043</v>
      </c>
      <c r="H48" s="672" t="s">
        <v>3044</v>
      </c>
      <c r="I48" s="672" t="s">
        <v>3045</v>
      </c>
      <c r="J48" s="495" t="s">
        <v>2654</v>
      </c>
      <c r="M48" s="672" t="s">
        <v>3486</v>
      </c>
    </row>
    <row r="49" spans="1:13">
      <c r="A49" s="730"/>
      <c r="B49" s="672"/>
      <c r="C49" s="672"/>
      <c r="D49" s="672"/>
      <c r="E49" s="672" t="s">
        <v>1989</v>
      </c>
      <c r="F49" s="672" t="s">
        <v>1989</v>
      </c>
      <c r="G49" s="672" t="s">
        <v>1989</v>
      </c>
      <c r="H49" s="672" t="s">
        <v>1989</v>
      </c>
      <c r="I49" s="672" t="s">
        <v>1989</v>
      </c>
      <c r="J49" s="731"/>
      <c r="M49" s="672" t="s">
        <v>1989</v>
      </c>
    </row>
    <row r="50" spans="1:13">
      <c r="A50" s="730"/>
      <c r="B50" s="672"/>
      <c r="C50" s="672"/>
      <c r="D50" s="672"/>
      <c r="E50" s="672" t="s">
        <v>2655</v>
      </c>
      <c r="F50" s="672" t="s">
        <v>1230</v>
      </c>
      <c r="G50" s="672" t="s">
        <v>3046</v>
      </c>
      <c r="H50" s="672" t="s">
        <v>3047</v>
      </c>
      <c r="I50" s="672" t="s">
        <v>3048</v>
      </c>
      <c r="J50" s="731"/>
      <c r="M50" s="672" t="s">
        <v>3487</v>
      </c>
    </row>
    <row r="51" spans="1:13">
      <c r="A51" s="732" t="s">
        <v>1989</v>
      </c>
      <c r="B51" s="733" t="s">
        <v>1989</v>
      </c>
      <c r="C51" s="733" t="s">
        <v>1989</v>
      </c>
      <c r="D51" s="733" t="s">
        <v>1989</v>
      </c>
      <c r="E51" s="733" t="s">
        <v>1989</v>
      </c>
      <c r="F51" s="733" t="s">
        <v>1989</v>
      </c>
      <c r="G51" s="733" t="s">
        <v>1989</v>
      </c>
      <c r="H51" s="733" t="s">
        <v>1989</v>
      </c>
      <c r="I51" s="733" t="s">
        <v>1989</v>
      </c>
      <c r="J51" s="544" t="s">
        <v>1989</v>
      </c>
      <c r="M51" s="733" t="s">
        <v>1989</v>
      </c>
    </row>
    <row r="52" spans="1:13">
      <c r="A52" s="735" t="s">
        <v>3049</v>
      </c>
      <c r="B52" s="736" t="s">
        <v>3050</v>
      </c>
      <c r="C52" s="736" t="s">
        <v>3051</v>
      </c>
      <c r="D52" s="736" t="s">
        <v>3052</v>
      </c>
      <c r="E52" s="736" t="s">
        <v>2651</v>
      </c>
      <c r="F52" s="736" t="s">
        <v>3053</v>
      </c>
      <c r="G52" s="736" t="s">
        <v>3054</v>
      </c>
      <c r="H52" s="736" t="s">
        <v>3055</v>
      </c>
      <c r="I52" s="736" t="s">
        <v>3056</v>
      </c>
      <c r="J52" s="737" t="s">
        <v>2652</v>
      </c>
      <c r="M52" s="736" t="s">
        <v>3488</v>
      </c>
    </row>
    <row r="53" spans="1:13">
      <c r="A53" s="730"/>
      <c r="B53" s="672"/>
      <c r="C53" s="672"/>
      <c r="D53" s="672"/>
      <c r="E53" s="672" t="s">
        <v>2653</v>
      </c>
      <c r="F53" s="672" t="s">
        <v>3057</v>
      </c>
      <c r="G53" s="672" t="s">
        <v>3058</v>
      </c>
      <c r="H53" s="672" t="s">
        <v>3059</v>
      </c>
      <c r="I53" s="672" t="s">
        <v>3060</v>
      </c>
      <c r="J53" s="495" t="s">
        <v>2654</v>
      </c>
      <c r="M53" s="672" t="s">
        <v>3489</v>
      </c>
    </row>
    <row r="54" spans="1:13">
      <c r="A54" s="730"/>
      <c r="B54" s="672"/>
      <c r="C54" s="672"/>
      <c r="D54" s="672"/>
      <c r="E54" s="672" t="s">
        <v>1989</v>
      </c>
      <c r="F54" s="672" t="s">
        <v>1989</v>
      </c>
      <c r="G54" s="672" t="s">
        <v>1989</v>
      </c>
      <c r="H54" s="672" t="s">
        <v>1989</v>
      </c>
      <c r="I54" s="672" t="s">
        <v>1989</v>
      </c>
      <c r="J54" s="731"/>
      <c r="M54" s="672" t="s">
        <v>1989</v>
      </c>
    </row>
    <row r="55" spans="1:13">
      <c r="A55" s="732"/>
      <c r="B55" s="733"/>
      <c r="C55" s="733"/>
      <c r="D55" s="733"/>
      <c r="E55" s="733" t="s">
        <v>2655</v>
      </c>
      <c r="F55" s="733" t="s">
        <v>3061</v>
      </c>
      <c r="G55" s="733" t="s">
        <v>3062</v>
      </c>
      <c r="H55" s="733" t="s">
        <v>3063</v>
      </c>
      <c r="I55" s="733" t="s">
        <v>3064</v>
      </c>
      <c r="J55" s="734"/>
      <c r="M55" s="733" t="s">
        <v>3490</v>
      </c>
    </row>
    <row r="56" spans="1:13">
      <c r="A56" s="735" t="s">
        <v>3061</v>
      </c>
      <c r="B56" s="736" t="s">
        <v>3062</v>
      </c>
      <c r="C56" s="736" t="s">
        <v>3063</v>
      </c>
      <c r="D56" s="736" t="s">
        <v>3064</v>
      </c>
      <c r="E56" s="736" t="s">
        <v>2651</v>
      </c>
      <c r="F56" s="736" t="s">
        <v>3065</v>
      </c>
      <c r="G56" s="736" t="s">
        <v>3066</v>
      </c>
      <c r="H56" s="736" t="s">
        <v>3067</v>
      </c>
      <c r="I56" s="736" t="s">
        <v>3068</v>
      </c>
      <c r="J56" s="737" t="s">
        <v>2652</v>
      </c>
      <c r="M56" s="736" t="s">
        <v>3491</v>
      </c>
    </row>
    <row r="57" spans="1:13">
      <c r="A57" s="730"/>
      <c r="B57" s="672"/>
      <c r="C57" s="672"/>
      <c r="D57" s="672"/>
      <c r="E57" s="672" t="s">
        <v>2653</v>
      </c>
      <c r="F57" s="672" t="s">
        <v>3069</v>
      </c>
      <c r="G57" s="672" t="s">
        <v>3070</v>
      </c>
      <c r="H57" s="672" t="s">
        <v>3071</v>
      </c>
      <c r="I57" s="672" t="s">
        <v>3072</v>
      </c>
      <c r="J57" s="495" t="s">
        <v>2654</v>
      </c>
      <c r="M57" s="672" t="s">
        <v>3492</v>
      </c>
    </row>
    <row r="58" spans="1:13">
      <c r="A58" s="730"/>
      <c r="B58" s="672"/>
      <c r="C58" s="672"/>
      <c r="D58" s="672"/>
      <c r="E58" s="672" t="s">
        <v>1989</v>
      </c>
      <c r="F58" s="672" t="s">
        <v>1989</v>
      </c>
      <c r="G58" s="672" t="s">
        <v>1989</v>
      </c>
      <c r="H58" s="672" t="s">
        <v>1989</v>
      </c>
      <c r="I58" s="672" t="s">
        <v>1989</v>
      </c>
      <c r="J58" s="731"/>
      <c r="M58" s="672" t="s">
        <v>1989</v>
      </c>
    </row>
    <row r="59" spans="1:13">
      <c r="A59" s="730"/>
      <c r="B59" s="672"/>
      <c r="C59" s="672"/>
      <c r="D59" s="672"/>
      <c r="E59" s="672" t="s">
        <v>2656</v>
      </c>
      <c r="F59" s="672" t="s">
        <v>1989</v>
      </c>
      <c r="G59" s="672" t="s">
        <v>1989</v>
      </c>
      <c r="H59" s="672" t="s">
        <v>3073</v>
      </c>
      <c r="I59" s="672" t="s">
        <v>3074</v>
      </c>
      <c r="J59" s="731"/>
      <c r="M59" s="672" t="s">
        <v>3493</v>
      </c>
    </row>
    <row r="60" spans="1:13">
      <c r="A60" s="732"/>
      <c r="B60" s="733"/>
      <c r="C60" s="733"/>
      <c r="D60" s="733"/>
      <c r="E60" s="733" t="s">
        <v>2655</v>
      </c>
      <c r="F60" s="733" t="s">
        <v>2659</v>
      </c>
      <c r="G60" s="733" t="s">
        <v>2659</v>
      </c>
      <c r="H60" s="733" t="s">
        <v>2657</v>
      </c>
      <c r="I60" s="733" t="s">
        <v>2657</v>
      </c>
      <c r="J60" s="734"/>
      <c r="M60" s="733" t="s">
        <v>2657</v>
      </c>
    </row>
    <row r="61" spans="1:13">
      <c r="A61" s="735" t="s">
        <v>3075</v>
      </c>
      <c r="B61" s="738"/>
      <c r="C61" s="736" t="s">
        <v>2657</v>
      </c>
      <c r="D61" s="736" t="s">
        <v>2657</v>
      </c>
      <c r="E61" s="736" t="s">
        <v>2651</v>
      </c>
      <c r="F61" s="736" t="s">
        <v>3077</v>
      </c>
      <c r="G61" s="738"/>
      <c r="H61" s="736" t="s">
        <v>2657</v>
      </c>
      <c r="I61" s="736" t="s">
        <v>2657</v>
      </c>
      <c r="J61" s="737" t="s">
        <v>2652</v>
      </c>
      <c r="M61" s="736" t="s">
        <v>2657</v>
      </c>
    </row>
    <row r="62" spans="1:13">
      <c r="A62" s="730"/>
      <c r="B62" s="672"/>
      <c r="C62" s="672"/>
      <c r="D62" s="672"/>
      <c r="E62" s="672" t="s">
        <v>2653</v>
      </c>
      <c r="F62" s="672" t="s">
        <v>3079</v>
      </c>
      <c r="G62" s="739"/>
      <c r="H62" s="672"/>
      <c r="I62" s="672"/>
      <c r="J62" s="495" t="s">
        <v>2654</v>
      </c>
      <c r="M62" s="672"/>
    </row>
    <row r="63" spans="1:13">
      <c r="A63" s="730"/>
      <c r="B63" s="672"/>
      <c r="C63" s="672"/>
      <c r="D63" s="672"/>
      <c r="E63" s="672" t="s">
        <v>1989</v>
      </c>
      <c r="F63" s="672" t="s">
        <v>1989</v>
      </c>
      <c r="G63" s="739"/>
      <c r="H63" s="672"/>
      <c r="I63" s="672"/>
      <c r="J63" s="731"/>
      <c r="M63" s="672"/>
    </row>
    <row r="64" spans="1:13">
      <c r="A64" s="730"/>
      <c r="B64" s="672"/>
      <c r="C64" s="672"/>
      <c r="D64" s="672"/>
      <c r="E64" s="672" t="s">
        <v>2655</v>
      </c>
      <c r="F64" s="672" t="s">
        <v>3081</v>
      </c>
      <c r="G64" s="739"/>
      <c r="H64" s="672"/>
      <c r="I64" s="672"/>
      <c r="J64" s="731"/>
      <c r="M64" s="672"/>
    </row>
    <row r="65" spans="1:13">
      <c r="A65" s="732" t="s">
        <v>1989</v>
      </c>
      <c r="B65" s="733"/>
      <c r="C65" s="733" t="s">
        <v>1989</v>
      </c>
      <c r="D65" s="733" t="s">
        <v>1989</v>
      </c>
      <c r="E65" s="733" t="s">
        <v>1989</v>
      </c>
      <c r="F65" s="733" t="s">
        <v>1989</v>
      </c>
      <c r="G65" s="740"/>
      <c r="H65" s="733" t="s">
        <v>1989</v>
      </c>
      <c r="I65" s="733" t="s">
        <v>1989</v>
      </c>
      <c r="J65" s="544" t="s">
        <v>1989</v>
      </c>
      <c r="M65" s="733" t="s">
        <v>1989</v>
      </c>
    </row>
    <row r="66" spans="1:13">
      <c r="A66" s="735" t="s">
        <v>3083</v>
      </c>
      <c r="B66" s="738"/>
      <c r="C66" s="736" t="s">
        <v>2657</v>
      </c>
      <c r="D66" s="736" t="s">
        <v>2657</v>
      </c>
      <c r="E66" s="736" t="s">
        <v>2651</v>
      </c>
      <c r="F66" s="736" t="s">
        <v>3085</v>
      </c>
      <c r="G66" s="738"/>
      <c r="H66" s="736" t="s">
        <v>2657</v>
      </c>
      <c r="I66" s="736" t="s">
        <v>2657</v>
      </c>
      <c r="J66" s="737" t="s">
        <v>2652</v>
      </c>
      <c r="M66" s="736" t="s">
        <v>2657</v>
      </c>
    </row>
    <row r="67" spans="1:13">
      <c r="A67" s="730"/>
      <c r="B67" s="672"/>
      <c r="C67" s="672"/>
      <c r="D67" s="672"/>
      <c r="E67" s="672" t="s">
        <v>2653</v>
      </c>
      <c r="F67" s="672" t="s">
        <v>3087</v>
      </c>
      <c r="G67" s="739"/>
      <c r="H67" s="672"/>
      <c r="I67" s="672"/>
      <c r="J67" s="495" t="s">
        <v>2654</v>
      </c>
      <c r="M67" s="672"/>
    </row>
    <row r="68" spans="1:13">
      <c r="A68" s="730"/>
      <c r="B68" s="672"/>
      <c r="C68" s="672"/>
      <c r="D68" s="672"/>
      <c r="E68" s="672" t="s">
        <v>1989</v>
      </c>
      <c r="F68" s="672" t="s">
        <v>1989</v>
      </c>
      <c r="G68" s="739"/>
      <c r="H68" s="672"/>
      <c r="I68" s="672"/>
      <c r="J68" s="731"/>
      <c r="M68" s="672"/>
    </row>
    <row r="69" spans="1:13">
      <c r="A69" s="730"/>
      <c r="B69" s="672"/>
      <c r="C69" s="672"/>
      <c r="D69" s="672"/>
      <c r="E69" s="672" t="s">
        <v>2656</v>
      </c>
      <c r="F69" s="672" t="s">
        <v>3089</v>
      </c>
      <c r="G69" s="739"/>
      <c r="H69" s="672"/>
      <c r="I69" s="672"/>
      <c r="J69" s="731"/>
      <c r="M69" s="672"/>
    </row>
    <row r="70" spans="1:13" ht="22.5">
      <c r="A70" s="741"/>
      <c r="B70" s="742"/>
      <c r="E70" s="672" t="s">
        <v>2655</v>
      </c>
      <c r="F70" s="672" t="s">
        <v>2658</v>
      </c>
      <c r="G70" s="672"/>
      <c r="H70" s="672"/>
      <c r="I70" s="672" t="s">
        <v>2657</v>
      </c>
      <c r="J70" s="743"/>
      <c r="M70" s="672"/>
    </row>
    <row r="71" spans="1:13" ht="13.5" thickBot="1">
      <c r="A71" s="744"/>
      <c r="B71" s="745"/>
      <c r="C71" s="733"/>
      <c r="D71" s="733"/>
      <c r="E71" s="733"/>
      <c r="F71" s="733" t="s">
        <v>2659</v>
      </c>
      <c r="G71" s="733"/>
      <c r="H71" s="733"/>
      <c r="I71" s="733"/>
      <c r="J71" s="746"/>
      <c r="M71" s="747"/>
    </row>
    <row r="72" spans="1:13">
      <c r="A72" s="736" t="s">
        <v>3076</v>
      </c>
      <c r="B72" s="736" t="s">
        <v>2657</v>
      </c>
      <c r="C72" s="736" t="s">
        <v>2657</v>
      </c>
      <c r="D72" s="736" t="s">
        <v>2657</v>
      </c>
      <c r="E72" s="736" t="s">
        <v>2651</v>
      </c>
      <c r="F72" s="736" t="s">
        <v>3078</v>
      </c>
      <c r="G72" s="748"/>
      <c r="H72" s="736" t="s">
        <v>2657</v>
      </c>
      <c r="I72" s="736" t="s">
        <v>2657</v>
      </c>
      <c r="J72" s="737" t="s">
        <v>2652</v>
      </c>
    </row>
    <row r="73" spans="1:13">
      <c r="A73" s="672"/>
      <c r="E73" s="672" t="s">
        <v>2653</v>
      </c>
      <c r="F73" s="672" t="s">
        <v>3080</v>
      </c>
      <c r="H73" s="672"/>
      <c r="I73" s="672"/>
      <c r="J73" s="495" t="s">
        <v>2654</v>
      </c>
    </row>
    <row r="74" spans="1:13">
      <c r="A74" s="672"/>
      <c r="E74" s="672" t="s">
        <v>1989</v>
      </c>
      <c r="F74" s="672" t="s">
        <v>1989</v>
      </c>
      <c r="H74" s="672"/>
      <c r="I74" s="672"/>
      <c r="J74" s="731"/>
    </row>
    <row r="75" spans="1:13">
      <c r="A75" s="672"/>
      <c r="E75" s="672" t="s">
        <v>2655</v>
      </c>
      <c r="F75" s="672" t="s">
        <v>3082</v>
      </c>
      <c r="H75" s="672"/>
      <c r="I75" s="672"/>
      <c r="J75" s="731"/>
    </row>
    <row r="76" spans="1:13">
      <c r="A76" s="733" t="s">
        <v>1989</v>
      </c>
      <c r="E76" s="733" t="s">
        <v>1989</v>
      </c>
      <c r="F76" s="733" t="s">
        <v>1989</v>
      </c>
      <c r="H76" s="733" t="s">
        <v>1989</v>
      </c>
      <c r="I76" s="733" t="s">
        <v>1989</v>
      </c>
      <c r="J76" s="544" t="s">
        <v>1989</v>
      </c>
    </row>
    <row r="77" spans="1:13">
      <c r="A77" s="736" t="s">
        <v>3084</v>
      </c>
      <c r="B77" s="736" t="s">
        <v>2657</v>
      </c>
      <c r="C77" s="736" t="s">
        <v>2657</v>
      </c>
      <c r="D77" s="736" t="s">
        <v>2657</v>
      </c>
      <c r="E77" s="736" t="s">
        <v>2651</v>
      </c>
      <c r="F77" s="736" t="s">
        <v>3086</v>
      </c>
      <c r="G77" s="748"/>
      <c r="H77" s="736" t="s">
        <v>2657</v>
      </c>
      <c r="I77" s="736" t="s">
        <v>2657</v>
      </c>
      <c r="J77" s="737" t="s">
        <v>2652</v>
      </c>
    </row>
    <row r="78" spans="1:13">
      <c r="A78" s="672"/>
      <c r="E78" s="672" t="s">
        <v>2653</v>
      </c>
      <c r="F78" s="672" t="s">
        <v>3088</v>
      </c>
      <c r="H78" s="672"/>
      <c r="I78" s="672"/>
      <c r="J78" s="495" t="s">
        <v>2654</v>
      </c>
    </row>
    <row r="79" spans="1:13">
      <c r="A79" s="672"/>
      <c r="E79" s="672" t="s">
        <v>1989</v>
      </c>
      <c r="F79" s="672" t="s">
        <v>1989</v>
      </c>
      <c r="H79" s="672"/>
      <c r="I79" s="672"/>
      <c r="J79" s="731"/>
    </row>
    <row r="80" spans="1:13">
      <c r="A80" s="672"/>
      <c r="E80" s="672" t="s">
        <v>2656</v>
      </c>
      <c r="F80" s="672" t="s">
        <v>3090</v>
      </c>
      <c r="H80" s="672"/>
      <c r="I80" s="672"/>
      <c r="J80" s="731"/>
    </row>
    <row r="81" spans="1:10" ht="22.5">
      <c r="A81" s="742"/>
      <c r="E81" s="672" t="s">
        <v>2655</v>
      </c>
      <c r="F81" s="672" t="s">
        <v>2658</v>
      </c>
      <c r="H81" s="733" t="s">
        <v>1989</v>
      </c>
      <c r="I81" s="672" t="s">
        <v>2657</v>
      </c>
      <c r="J81" s="544" t="s">
        <v>1989</v>
      </c>
    </row>
    <row r="82" spans="1:10" ht="13.5" thickBot="1">
      <c r="A82" s="749"/>
      <c r="B82" s="702"/>
      <c r="C82" s="702"/>
      <c r="D82" s="702"/>
      <c r="E82" s="702"/>
      <c r="F82" s="747" t="s">
        <v>2659</v>
      </c>
      <c r="G82" s="702"/>
      <c r="H82" s="702"/>
      <c r="I82" s="702"/>
      <c r="J82" s="750"/>
    </row>
  </sheetData>
  <customSheetViews>
    <customSheetView guid="{85156661-CBE0-4E0C-831A-9FC01A4A4796}" showRuler="0">
      <selection activeCell="D12" sqref="D12"/>
      <pageMargins left="0.75" right="0.75" top="1" bottom="1" header="0.5" footer="0.5"/>
      <headerFooter alignWithMargins="0"/>
    </customSheetView>
    <customSheetView guid="{5F452B13-A369-42A4-9CF3-F2A6C45D1442}" showPageBreaks="1" showRuler="0" topLeftCell="A25">
      <selection activeCell="A26" sqref="A26:IV36"/>
      <pageMargins left="0.78740157480314965" right="0.78740157480314965" top="0.98425196850393704" bottom="0.98425196850393704" header="0.51181102362204722" footer="0.51181102362204722"/>
      <printOptions horizontalCentered="1"/>
      <pageSetup paperSize="9" orientation="landscape" r:id="rId1"/>
      <headerFooter alignWithMargins="0">
        <oddHeader>&amp;C&amp;"Arial,Fett"&amp;12Annex A - 
Supported Identifiers</oddHeader>
        <oddFooter>&amp;L&amp;F&amp;R&amp;P / &amp;N</oddFooter>
      </headerFooter>
    </customSheetView>
  </customSheetViews>
  <phoneticPr fontId="8" type="noConversion"/>
  <pageMargins left="0.75" right="0.75" top="1" bottom="1" header="0.5" footer="0.5"/>
  <pageSetup orientation="portrait" r:id="rId2"/>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N1856"/>
  <sheetViews>
    <sheetView zoomScale="75" zoomScaleNormal="75" workbookViewId="0">
      <pane xSplit="2" ySplit="1" topLeftCell="C1731" activePane="bottomRight" state="frozen"/>
      <selection pane="topRight" activeCell="C1" sqref="C1"/>
      <selection pane="bottomLeft" activeCell="A2" sqref="A2"/>
      <selection pane="bottomRight" activeCell="E1736" sqref="E1736"/>
    </sheetView>
  </sheetViews>
  <sheetFormatPr defaultColWidth="8.85546875" defaultRowHeight="12.75"/>
  <cols>
    <col min="1" max="1" width="10" style="575" customWidth="1"/>
    <col min="2" max="2" width="8.28515625" style="575" customWidth="1"/>
    <col min="3" max="3" width="46.42578125" style="576" customWidth="1"/>
    <col min="4" max="4" width="11" style="590" customWidth="1"/>
    <col min="5" max="5" width="12.28515625" style="575" customWidth="1"/>
    <col min="6" max="6" width="15.28515625" style="575" customWidth="1"/>
    <col min="7" max="7" width="39.140625" style="576" customWidth="1"/>
    <col min="8" max="8" width="27.85546875" style="468" customWidth="1"/>
    <col min="9" max="9" width="47" style="468" customWidth="1"/>
    <col min="10" max="10" width="13.5703125" style="591" customWidth="1"/>
    <col min="11" max="11" width="9.5703125" style="590" customWidth="1"/>
    <col min="12" max="12" width="16" style="468" customWidth="1"/>
    <col min="13" max="13" width="15" style="468" customWidth="1"/>
    <col min="14" max="14" width="14.5703125" style="468" customWidth="1"/>
    <col min="15" max="15" width="19.7109375" style="468" customWidth="1"/>
    <col min="16" max="18" width="15.7109375" style="468" customWidth="1"/>
    <col min="19" max="20" width="16.42578125" style="468" customWidth="1"/>
    <col min="21" max="31" width="15.7109375" style="468" customWidth="1"/>
    <col min="32" max="35" width="17.42578125" style="500" customWidth="1"/>
    <col min="36" max="36" width="8.85546875" style="491" customWidth="1"/>
    <col min="37" max="37" width="7.28515625" style="590" customWidth="1"/>
    <col min="39" max="16384" width="8.85546875" style="468"/>
  </cols>
  <sheetData>
    <row r="1" spans="1:37" ht="33.75">
      <c r="A1" s="471" t="s">
        <v>3021</v>
      </c>
      <c r="B1" s="472" t="s">
        <v>7833</v>
      </c>
      <c r="C1" s="473" t="s">
        <v>2142</v>
      </c>
      <c r="D1" s="472" t="s">
        <v>2143</v>
      </c>
      <c r="E1" s="474" t="s">
        <v>2144</v>
      </c>
      <c r="F1" s="474" t="s">
        <v>2145</v>
      </c>
      <c r="G1" s="473" t="s">
        <v>2146</v>
      </c>
      <c r="H1" s="475" t="s">
        <v>973</v>
      </c>
      <c r="I1" s="475" t="s">
        <v>2147</v>
      </c>
      <c r="J1" s="476" t="s">
        <v>6421</v>
      </c>
      <c r="K1" s="472" t="s">
        <v>8738</v>
      </c>
      <c r="L1" s="477" t="s">
        <v>6449</v>
      </c>
      <c r="M1" s="477" t="s">
        <v>4583</v>
      </c>
      <c r="N1" s="477" t="s">
        <v>4579</v>
      </c>
      <c r="O1" s="477" t="s">
        <v>7998</v>
      </c>
      <c r="P1" s="478" t="s">
        <v>8249</v>
      </c>
      <c r="Q1" s="478" t="s">
        <v>8061</v>
      </c>
      <c r="R1" s="478" t="s">
        <v>8312</v>
      </c>
      <c r="S1" s="477" t="s">
        <v>4580</v>
      </c>
      <c r="T1" s="477" t="s">
        <v>6448</v>
      </c>
      <c r="U1" s="477" t="s">
        <v>7055</v>
      </c>
      <c r="V1" s="479" t="s">
        <v>7062</v>
      </c>
      <c r="W1" s="477" t="s">
        <v>3660</v>
      </c>
      <c r="X1" s="478" t="s">
        <v>3661</v>
      </c>
      <c r="Y1" s="478" t="s">
        <v>3662</v>
      </c>
      <c r="Z1" s="478" t="s">
        <v>7060</v>
      </c>
      <c r="AA1" s="480" t="s">
        <v>3654</v>
      </c>
      <c r="AB1" s="480" t="s">
        <v>3681</v>
      </c>
      <c r="AC1" s="481" t="s">
        <v>3655</v>
      </c>
      <c r="AD1" s="481" t="s">
        <v>3659</v>
      </c>
      <c r="AE1" s="481" t="s">
        <v>7059</v>
      </c>
      <c r="AF1" s="482" t="s">
        <v>5278</v>
      </c>
      <c r="AG1" s="483" t="s">
        <v>7061</v>
      </c>
      <c r="AH1" s="484" t="s">
        <v>7063</v>
      </c>
      <c r="AI1" s="485" t="s">
        <v>7153</v>
      </c>
      <c r="AJ1" s="794" t="s">
        <v>9147</v>
      </c>
      <c r="AK1" s="787" t="s">
        <v>3447</v>
      </c>
    </row>
    <row r="2" spans="1:37">
      <c r="A2" s="486" t="s">
        <v>2664</v>
      </c>
      <c r="B2" s="487" t="s">
        <v>2349</v>
      </c>
      <c r="C2" s="488" t="s">
        <v>4752</v>
      </c>
      <c r="D2" s="489"/>
      <c r="E2" s="490"/>
      <c r="F2" s="490"/>
      <c r="G2" s="470"/>
      <c r="H2" s="491"/>
      <c r="I2" s="491"/>
      <c r="J2" s="492" t="s">
        <v>2314</v>
      </c>
      <c r="K2" s="489"/>
      <c r="L2" s="491" t="s">
        <v>1293</v>
      </c>
      <c r="M2" s="491" t="s">
        <v>1293</v>
      </c>
      <c r="N2" s="491" t="s">
        <v>1293</v>
      </c>
      <c r="O2" s="491"/>
      <c r="P2" s="491"/>
      <c r="Q2" s="491"/>
      <c r="R2" s="491"/>
      <c r="S2" s="491" t="s">
        <v>1293</v>
      </c>
      <c r="T2" s="491" t="s">
        <v>1293</v>
      </c>
      <c r="U2" s="491"/>
      <c r="V2" s="491"/>
      <c r="W2" s="491"/>
      <c r="X2" s="491" t="s">
        <v>1293</v>
      </c>
      <c r="Y2" s="491"/>
      <c r="Z2" s="491"/>
      <c r="AA2" s="491" t="s">
        <v>1293</v>
      </c>
      <c r="AB2" s="491"/>
      <c r="AC2" s="491" t="s">
        <v>1293</v>
      </c>
      <c r="AD2" s="491"/>
      <c r="AE2" s="491"/>
      <c r="AF2" s="493" t="s">
        <v>1293</v>
      </c>
      <c r="AG2" s="494"/>
      <c r="AH2" s="494"/>
      <c r="AI2" s="494"/>
      <c r="AK2" s="561" t="s">
        <v>3448</v>
      </c>
    </row>
    <row r="3" spans="1:37">
      <c r="A3" s="496" t="s">
        <v>2671</v>
      </c>
      <c r="B3" s="490" t="s">
        <v>2350</v>
      </c>
      <c r="C3" s="497" t="s">
        <v>3449</v>
      </c>
      <c r="D3" s="489"/>
      <c r="E3" s="490"/>
      <c r="F3" s="490"/>
      <c r="G3" s="470"/>
      <c r="H3" s="491"/>
      <c r="I3" s="491"/>
      <c r="J3" s="492" t="s">
        <v>2301</v>
      </c>
      <c r="K3" s="489" t="s">
        <v>3448</v>
      </c>
      <c r="L3" s="491" t="s">
        <v>5378</v>
      </c>
      <c r="M3" s="491" t="s">
        <v>5378</v>
      </c>
      <c r="N3" s="491" t="s">
        <v>5378</v>
      </c>
      <c r="O3" s="491"/>
      <c r="P3" s="491"/>
      <c r="Q3" s="491"/>
      <c r="R3" s="491"/>
      <c r="S3" s="491" t="s">
        <v>5358</v>
      </c>
      <c r="T3" s="491" t="s">
        <v>5358</v>
      </c>
      <c r="U3" s="491"/>
      <c r="V3" s="491"/>
      <c r="W3" s="491"/>
      <c r="X3" s="491" t="s">
        <v>1293</v>
      </c>
      <c r="Y3" s="491"/>
      <c r="Z3" s="491"/>
      <c r="AA3" s="491" t="s">
        <v>1293</v>
      </c>
      <c r="AB3" s="491"/>
      <c r="AC3" s="491" t="s">
        <v>1293</v>
      </c>
      <c r="AD3" s="491"/>
      <c r="AE3" s="491"/>
      <c r="AF3" s="493" t="s">
        <v>5279</v>
      </c>
      <c r="AG3" s="494"/>
      <c r="AH3" s="494"/>
      <c r="AI3" s="494"/>
      <c r="AK3" s="561" t="s">
        <v>3448</v>
      </c>
    </row>
    <row r="4" spans="1:37" ht="56.25">
      <c r="A4" s="496" t="s">
        <v>2671</v>
      </c>
      <c r="B4" s="490" t="s">
        <v>2350</v>
      </c>
      <c r="C4" s="497" t="s">
        <v>3449</v>
      </c>
      <c r="D4" s="489"/>
      <c r="E4" s="490"/>
      <c r="F4" s="490"/>
      <c r="G4" s="470"/>
      <c r="H4" s="491"/>
      <c r="I4" s="491" t="s">
        <v>3519</v>
      </c>
      <c r="J4" s="492" t="s">
        <v>2301</v>
      </c>
      <c r="K4" s="489"/>
      <c r="L4" s="491" t="s">
        <v>5378</v>
      </c>
      <c r="M4" s="491" t="s">
        <v>5378</v>
      </c>
      <c r="N4" s="491" t="s">
        <v>5378</v>
      </c>
      <c r="O4" s="491"/>
      <c r="P4" s="491"/>
      <c r="Q4" s="491"/>
      <c r="R4" s="491"/>
      <c r="S4" s="491" t="s">
        <v>5358</v>
      </c>
      <c r="T4" s="491" t="s">
        <v>5358</v>
      </c>
      <c r="U4" s="491"/>
      <c r="V4" s="491"/>
      <c r="W4" s="491" t="s">
        <v>3009</v>
      </c>
      <c r="X4" s="491" t="s">
        <v>1293</v>
      </c>
      <c r="Y4" s="491" t="s">
        <v>3676</v>
      </c>
      <c r="Z4" s="491"/>
      <c r="AA4" s="491" t="s">
        <v>1293</v>
      </c>
      <c r="AB4" s="491" t="s">
        <v>3689</v>
      </c>
      <c r="AC4" s="491" t="s">
        <v>1293</v>
      </c>
      <c r="AD4" s="491" t="s">
        <v>3717</v>
      </c>
      <c r="AE4" s="491"/>
      <c r="AF4" s="493" t="s">
        <v>5279</v>
      </c>
      <c r="AG4" s="494"/>
      <c r="AH4" s="494"/>
      <c r="AI4" s="494"/>
      <c r="AK4" s="561"/>
    </row>
    <row r="5" spans="1:37">
      <c r="A5" s="496" t="s">
        <v>2671</v>
      </c>
      <c r="B5" s="490" t="s">
        <v>2350</v>
      </c>
      <c r="C5" s="497" t="s">
        <v>3722</v>
      </c>
      <c r="D5" s="489" t="s">
        <v>2148</v>
      </c>
      <c r="E5" s="490"/>
      <c r="F5" s="490"/>
      <c r="G5" s="470"/>
      <c r="H5" s="491"/>
      <c r="I5" s="491" t="s">
        <v>3723</v>
      </c>
      <c r="J5" s="492" t="s">
        <v>2301</v>
      </c>
      <c r="K5" s="489" t="s">
        <v>3448</v>
      </c>
      <c r="L5" s="491"/>
      <c r="M5" s="491"/>
      <c r="N5" s="491"/>
      <c r="O5" s="491"/>
      <c r="P5" s="491"/>
      <c r="Q5" s="491"/>
      <c r="R5" s="491"/>
      <c r="S5" s="491"/>
      <c r="T5" s="491"/>
      <c r="U5" s="491"/>
      <c r="V5" s="491"/>
      <c r="W5" s="491"/>
      <c r="X5" s="491"/>
      <c r="Y5" s="491"/>
      <c r="Z5" s="491"/>
      <c r="AA5" s="491"/>
      <c r="AB5" s="491"/>
      <c r="AC5" s="491"/>
      <c r="AD5" s="491"/>
      <c r="AE5" s="491"/>
      <c r="AF5" s="493"/>
      <c r="AG5" s="494"/>
      <c r="AH5" s="494"/>
      <c r="AI5" s="494"/>
      <c r="AK5" s="561"/>
    </row>
    <row r="6" spans="1:37" ht="56.25">
      <c r="A6" s="496" t="s">
        <v>2671</v>
      </c>
      <c r="B6" s="490" t="s">
        <v>2350</v>
      </c>
      <c r="C6" s="470" t="s">
        <v>1697</v>
      </c>
      <c r="D6" s="489" t="s">
        <v>1323</v>
      </c>
      <c r="E6" s="490" t="s">
        <v>1704</v>
      </c>
      <c r="F6" s="490" t="s">
        <v>1498</v>
      </c>
      <c r="G6" s="470" t="s">
        <v>1698</v>
      </c>
      <c r="H6" s="491" t="s">
        <v>1699</v>
      </c>
      <c r="I6" s="491" t="s">
        <v>3494</v>
      </c>
      <c r="J6" s="492" t="s">
        <v>2301</v>
      </c>
      <c r="K6" s="489" t="s">
        <v>3448</v>
      </c>
      <c r="L6" s="491" t="s">
        <v>5379</v>
      </c>
      <c r="M6" s="491" t="s">
        <v>5379</v>
      </c>
      <c r="N6" s="491" t="s">
        <v>5380</v>
      </c>
      <c r="O6" s="491"/>
      <c r="P6" s="491"/>
      <c r="Q6" s="491"/>
      <c r="R6" s="491"/>
      <c r="S6" s="491" t="s">
        <v>5359</v>
      </c>
      <c r="T6" s="491" t="s">
        <v>5359</v>
      </c>
      <c r="U6" s="491"/>
      <c r="V6" s="491"/>
      <c r="W6" s="491" t="s">
        <v>687</v>
      </c>
      <c r="X6" s="491" t="s">
        <v>1293</v>
      </c>
      <c r="Y6" s="491"/>
      <c r="Z6" s="491"/>
      <c r="AA6" s="491" t="s">
        <v>1293</v>
      </c>
      <c r="AB6" s="491"/>
      <c r="AC6" s="491" t="s">
        <v>1293</v>
      </c>
      <c r="AD6" s="491" t="s">
        <v>687</v>
      </c>
      <c r="AE6" s="491"/>
      <c r="AF6" s="493" t="s">
        <v>5280</v>
      </c>
      <c r="AG6" s="494"/>
      <c r="AH6" s="494"/>
      <c r="AI6" s="494"/>
      <c r="AK6" s="561"/>
    </row>
    <row r="7" spans="1:37" ht="112.5">
      <c r="A7" s="496" t="s">
        <v>2671</v>
      </c>
      <c r="B7" s="490" t="s">
        <v>2350</v>
      </c>
      <c r="C7" s="470" t="s">
        <v>1700</v>
      </c>
      <c r="D7" s="489" t="s">
        <v>1324</v>
      </c>
      <c r="E7" s="490"/>
      <c r="F7" s="490"/>
      <c r="G7" s="470" t="s">
        <v>1701</v>
      </c>
      <c r="H7" s="491" t="s">
        <v>1702</v>
      </c>
      <c r="I7" s="491" t="s">
        <v>3495</v>
      </c>
      <c r="J7" s="492" t="s">
        <v>2301</v>
      </c>
      <c r="K7" s="489" t="s">
        <v>3448</v>
      </c>
      <c r="L7" s="491" t="s">
        <v>5379</v>
      </c>
      <c r="M7" s="491" t="s">
        <v>5379</v>
      </c>
      <c r="N7" s="491" t="s">
        <v>5380</v>
      </c>
      <c r="O7" s="491"/>
      <c r="P7" s="491"/>
      <c r="Q7" s="491"/>
      <c r="R7" s="491"/>
      <c r="S7" s="491" t="s">
        <v>5359</v>
      </c>
      <c r="T7" s="491" t="s">
        <v>5359</v>
      </c>
      <c r="U7" s="491"/>
      <c r="V7" s="491"/>
      <c r="W7" s="491" t="s">
        <v>3008</v>
      </c>
      <c r="X7" s="491" t="s">
        <v>1293</v>
      </c>
      <c r="Y7" s="491"/>
      <c r="Z7" s="491"/>
      <c r="AA7" s="491" t="s">
        <v>1293</v>
      </c>
      <c r="AB7" s="491"/>
      <c r="AC7" s="491" t="s">
        <v>1293</v>
      </c>
      <c r="AD7" s="491" t="s">
        <v>3008</v>
      </c>
      <c r="AE7" s="491"/>
      <c r="AF7" s="493" t="s">
        <v>5280</v>
      </c>
      <c r="AG7" s="494"/>
      <c r="AH7" s="494"/>
      <c r="AI7" s="494"/>
      <c r="AK7" s="561"/>
    </row>
    <row r="8" spans="1:37" ht="22.5">
      <c r="A8" s="496" t="s">
        <v>2671</v>
      </c>
      <c r="B8" s="490" t="s">
        <v>2350</v>
      </c>
      <c r="C8" s="497" t="s">
        <v>3925</v>
      </c>
      <c r="D8" s="489" t="s">
        <v>1703</v>
      </c>
      <c r="E8" s="490"/>
      <c r="F8" s="490"/>
      <c r="G8" s="470" t="s">
        <v>1696</v>
      </c>
      <c r="H8" s="491"/>
      <c r="I8" s="491" t="s">
        <v>3724</v>
      </c>
      <c r="J8" s="492" t="s">
        <v>2301</v>
      </c>
      <c r="K8" s="489"/>
      <c r="L8" s="491"/>
      <c r="M8" s="491"/>
      <c r="N8" s="491"/>
      <c r="O8" s="491"/>
      <c r="P8" s="491"/>
      <c r="Q8" s="491"/>
      <c r="R8" s="491"/>
      <c r="S8" s="491"/>
      <c r="T8" s="491"/>
      <c r="U8" s="491"/>
      <c r="V8" s="491"/>
      <c r="W8" s="491"/>
      <c r="X8" s="491"/>
      <c r="Y8" s="491"/>
      <c r="Z8" s="491"/>
      <c r="AA8" s="491"/>
      <c r="AB8" s="491"/>
      <c r="AC8" s="491"/>
      <c r="AD8" s="491"/>
      <c r="AE8" s="491"/>
      <c r="AF8" s="493"/>
      <c r="AG8" s="494"/>
      <c r="AH8" s="494"/>
      <c r="AI8" s="494"/>
      <c r="AK8" s="561"/>
    </row>
    <row r="9" spans="1:37" ht="22.5">
      <c r="A9" s="496" t="s">
        <v>2671</v>
      </c>
      <c r="B9" s="490" t="s">
        <v>2350</v>
      </c>
      <c r="C9" s="470" t="s">
        <v>1094</v>
      </c>
      <c r="D9" s="489" t="s">
        <v>1325</v>
      </c>
      <c r="E9" s="490" t="s">
        <v>1704</v>
      </c>
      <c r="F9" s="490" t="s">
        <v>1497</v>
      </c>
      <c r="G9" s="470" t="s">
        <v>517</v>
      </c>
      <c r="H9" s="491" t="s">
        <v>1705</v>
      </c>
      <c r="I9" s="491" t="s">
        <v>2647</v>
      </c>
      <c r="J9" s="492" t="s">
        <v>2301</v>
      </c>
      <c r="K9" s="489"/>
      <c r="L9" s="491" t="s">
        <v>5378</v>
      </c>
      <c r="M9" s="491" t="s">
        <v>5378</v>
      </c>
      <c r="N9" s="491" t="s">
        <v>5378</v>
      </c>
      <c r="O9" s="491"/>
      <c r="P9" s="491"/>
      <c r="Q9" s="491"/>
      <c r="R9" s="491"/>
      <c r="S9" s="491" t="s">
        <v>5358</v>
      </c>
      <c r="T9" s="491" t="s">
        <v>5358</v>
      </c>
      <c r="U9" s="491"/>
      <c r="V9" s="491"/>
      <c r="W9" s="491"/>
      <c r="X9" s="491" t="s">
        <v>1293</v>
      </c>
      <c r="Y9" s="491"/>
      <c r="Z9" s="491"/>
      <c r="AA9" s="491" t="s">
        <v>1293</v>
      </c>
      <c r="AB9" s="491"/>
      <c r="AC9" s="491" t="s">
        <v>1293</v>
      </c>
      <c r="AD9" s="491"/>
      <c r="AE9" s="491"/>
      <c r="AF9" s="493" t="s">
        <v>5279</v>
      </c>
      <c r="AG9" s="494"/>
      <c r="AH9" s="494"/>
      <c r="AI9" s="494"/>
      <c r="AK9" s="561"/>
    </row>
    <row r="10" spans="1:37" ht="33.75">
      <c r="A10" s="496" t="s">
        <v>2671</v>
      </c>
      <c r="B10" s="490" t="s">
        <v>2350</v>
      </c>
      <c r="C10" s="470" t="s">
        <v>1095</v>
      </c>
      <c r="D10" s="489" t="s">
        <v>1326</v>
      </c>
      <c r="E10" s="490" t="s">
        <v>1704</v>
      </c>
      <c r="F10" s="490" t="s">
        <v>1497</v>
      </c>
      <c r="G10" s="470" t="s">
        <v>518</v>
      </c>
      <c r="H10" s="491" t="s">
        <v>1706</v>
      </c>
      <c r="I10" s="491" t="s">
        <v>2648</v>
      </c>
      <c r="J10" s="492" t="s">
        <v>2301</v>
      </c>
      <c r="K10" s="489"/>
      <c r="L10" s="491" t="s">
        <v>5378</v>
      </c>
      <c r="M10" s="491" t="s">
        <v>5378</v>
      </c>
      <c r="N10" s="491" t="s">
        <v>5378</v>
      </c>
      <c r="O10" s="491"/>
      <c r="P10" s="491"/>
      <c r="Q10" s="491"/>
      <c r="R10" s="491"/>
      <c r="S10" s="491" t="s">
        <v>5358</v>
      </c>
      <c r="T10" s="491" t="s">
        <v>5358</v>
      </c>
      <c r="U10" s="491"/>
      <c r="V10" s="491"/>
      <c r="W10" s="491"/>
      <c r="X10" s="491" t="s">
        <v>1293</v>
      </c>
      <c r="Y10" s="491"/>
      <c r="Z10" s="491"/>
      <c r="AA10" s="491" t="s">
        <v>1293</v>
      </c>
      <c r="AB10" s="498"/>
      <c r="AC10" s="491" t="s">
        <v>1293</v>
      </c>
      <c r="AD10" s="491"/>
      <c r="AE10" s="491"/>
      <c r="AF10" s="493" t="s">
        <v>5279</v>
      </c>
      <c r="AG10" s="494"/>
      <c r="AH10" s="494"/>
      <c r="AI10" s="494"/>
      <c r="AK10" s="561"/>
    </row>
    <row r="11" spans="1:37" ht="22.5">
      <c r="A11" s="496" t="s">
        <v>2671</v>
      </c>
      <c r="B11" s="490" t="s">
        <v>2350</v>
      </c>
      <c r="C11" s="470" t="s">
        <v>1134</v>
      </c>
      <c r="D11" s="489" t="s">
        <v>1328</v>
      </c>
      <c r="E11" s="490" t="s">
        <v>1704</v>
      </c>
      <c r="F11" s="490" t="s">
        <v>1497</v>
      </c>
      <c r="G11" s="470" t="s">
        <v>2116</v>
      </c>
      <c r="H11" s="491" t="s">
        <v>1707</v>
      </c>
      <c r="I11" s="491" t="s">
        <v>2649</v>
      </c>
      <c r="J11" s="492" t="s">
        <v>2301</v>
      </c>
      <c r="K11" s="489"/>
      <c r="L11" s="491" t="s">
        <v>5378</v>
      </c>
      <c r="M11" s="491" t="s">
        <v>5378</v>
      </c>
      <c r="N11" s="491" t="s">
        <v>5378</v>
      </c>
      <c r="O11" s="491"/>
      <c r="P11" s="491"/>
      <c r="Q11" s="491"/>
      <c r="R11" s="491"/>
      <c r="S11" s="491" t="s">
        <v>5358</v>
      </c>
      <c r="T11" s="491" t="s">
        <v>5358</v>
      </c>
      <c r="U11" s="491"/>
      <c r="V11" s="491"/>
      <c r="W11" s="491"/>
      <c r="X11" s="491" t="s">
        <v>1293</v>
      </c>
      <c r="Y11" s="491"/>
      <c r="Z11" s="491"/>
      <c r="AA11" s="491" t="s">
        <v>1293</v>
      </c>
      <c r="AB11" s="491"/>
      <c r="AC11" s="491" t="s">
        <v>1293</v>
      </c>
      <c r="AD11" s="491"/>
      <c r="AE11" s="491"/>
      <c r="AF11" s="493" t="s">
        <v>5279</v>
      </c>
      <c r="AG11" s="494"/>
      <c r="AH11" s="494"/>
      <c r="AI11" s="494"/>
      <c r="AK11" s="561"/>
    </row>
    <row r="12" spans="1:37" ht="112.5">
      <c r="A12" s="496" t="s">
        <v>2671</v>
      </c>
      <c r="B12" s="490" t="s">
        <v>2350</v>
      </c>
      <c r="C12" s="470" t="s">
        <v>1544</v>
      </c>
      <c r="D12" s="489" t="s">
        <v>1350</v>
      </c>
      <c r="E12" s="490" t="s">
        <v>1704</v>
      </c>
      <c r="F12" s="490" t="s">
        <v>1497</v>
      </c>
      <c r="G12" s="470" t="s">
        <v>974</v>
      </c>
      <c r="H12" s="491" t="s">
        <v>1546</v>
      </c>
      <c r="I12" s="491" t="s">
        <v>3496</v>
      </c>
      <c r="J12" s="492" t="s">
        <v>2301</v>
      </c>
      <c r="K12" s="489"/>
      <c r="L12" s="491" t="s">
        <v>5378</v>
      </c>
      <c r="M12" s="491" t="s">
        <v>5378</v>
      </c>
      <c r="N12" s="491" t="s">
        <v>5381</v>
      </c>
      <c r="O12" s="491"/>
      <c r="P12" s="491"/>
      <c r="Q12" s="491"/>
      <c r="R12" s="491"/>
      <c r="S12" s="491" t="s">
        <v>5358</v>
      </c>
      <c r="T12" s="491" t="s">
        <v>5358</v>
      </c>
      <c r="U12" s="491"/>
      <c r="V12" s="491"/>
      <c r="W12" s="491"/>
      <c r="X12" s="491" t="s">
        <v>1292</v>
      </c>
      <c r="Y12" s="491"/>
      <c r="Z12" s="491"/>
      <c r="AA12" s="491" t="s">
        <v>1292</v>
      </c>
      <c r="AB12" s="491"/>
      <c r="AC12" s="491" t="s">
        <v>1292</v>
      </c>
      <c r="AD12" s="491"/>
      <c r="AE12" s="491"/>
      <c r="AF12" s="493" t="s">
        <v>5279</v>
      </c>
      <c r="AG12" s="494"/>
      <c r="AH12" s="494"/>
      <c r="AI12" s="494"/>
      <c r="AK12" s="561"/>
    </row>
    <row r="13" spans="1:37">
      <c r="A13" s="496" t="s">
        <v>2671</v>
      </c>
      <c r="B13" s="490" t="s">
        <v>2350</v>
      </c>
      <c r="C13" s="497" t="s">
        <v>3726</v>
      </c>
      <c r="D13" s="489" t="s">
        <v>1703</v>
      </c>
      <c r="E13" s="490"/>
      <c r="F13" s="490"/>
      <c r="G13" s="470"/>
      <c r="H13" s="491"/>
      <c r="I13" s="491" t="s">
        <v>3725</v>
      </c>
      <c r="J13" s="492" t="s">
        <v>2301</v>
      </c>
      <c r="K13" s="489"/>
      <c r="L13" s="491"/>
      <c r="M13" s="491"/>
      <c r="N13" s="491"/>
      <c r="O13" s="491"/>
      <c r="P13" s="491"/>
      <c r="Q13" s="491"/>
      <c r="R13" s="491"/>
      <c r="S13" s="491"/>
      <c r="T13" s="491"/>
      <c r="U13" s="491"/>
      <c r="V13" s="491"/>
      <c r="W13" s="491"/>
      <c r="X13" s="491"/>
      <c r="Y13" s="491"/>
      <c r="Z13" s="491"/>
      <c r="AA13" s="491"/>
      <c r="AB13" s="491"/>
      <c r="AC13" s="491"/>
      <c r="AD13" s="491"/>
      <c r="AE13" s="491"/>
      <c r="AF13" s="493"/>
      <c r="AG13" s="494"/>
      <c r="AH13" s="494"/>
      <c r="AI13" s="494"/>
      <c r="AK13" s="561"/>
    </row>
    <row r="14" spans="1:37" ht="67.5">
      <c r="A14" s="496" t="s">
        <v>2671</v>
      </c>
      <c r="B14" s="490" t="s">
        <v>2350</v>
      </c>
      <c r="C14" s="470" t="s">
        <v>1495</v>
      </c>
      <c r="D14" s="489" t="s">
        <v>1327</v>
      </c>
      <c r="E14" s="490" t="s">
        <v>1704</v>
      </c>
      <c r="F14" s="490" t="s">
        <v>1497</v>
      </c>
      <c r="G14" s="470" t="s">
        <v>2117</v>
      </c>
      <c r="H14" s="491" t="s">
        <v>1708</v>
      </c>
      <c r="I14" s="491" t="s">
        <v>5100</v>
      </c>
      <c r="J14" s="492" t="s">
        <v>2301</v>
      </c>
      <c r="K14" s="489" t="s">
        <v>3448</v>
      </c>
      <c r="L14" s="491" t="s">
        <v>5378</v>
      </c>
      <c r="M14" s="491" t="s">
        <v>5378</v>
      </c>
      <c r="N14" s="491" t="s">
        <v>5378</v>
      </c>
      <c r="O14" s="491"/>
      <c r="P14" s="491"/>
      <c r="Q14" s="491"/>
      <c r="R14" s="491"/>
      <c r="S14" s="491" t="s">
        <v>5358</v>
      </c>
      <c r="T14" s="491" t="s">
        <v>5358</v>
      </c>
      <c r="U14" s="491"/>
      <c r="V14" s="491"/>
      <c r="W14" s="491"/>
      <c r="X14" s="491" t="s">
        <v>1293</v>
      </c>
      <c r="Y14" s="491"/>
      <c r="Z14" s="491"/>
      <c r="AA14" s="491" t="s">
        <v>1293</v>
      </c>
      <c r="AB14" s="491"/>
      <c r="AC14" s="491" t="s">
        <v>1293</v>
      </c>
      <c r="AD14" s="491"/>
      <c r="AE14" s="491"/>
      <c r="AF14" s="493" t="s">
        <v>5281</v>
      </c>
      <c r="AG14" s="494"/>
      <c r="AH14" s="494"/>
      <c r="AI14" s="494"/>
      <c r="AK14" s="561"/>
    </row>
    <row r="15" spans="1:37" ht="85.5" customHeight="1">
      <c r="A15" s="496" t="s">
        <v>2671</v>
      </c>
      <c r="B15" s="490" t="s">
        <v>2350</v>
      </c>
      <c r="C15" s="470" t="s">
        <v>2104</v>
      </c>
      <c r="D15" s="489" t="s">
        <v>1329</v>
      </c>
      <c r="E15" s="490" t="s">
        <v>1704</v>
      </c>
      <c r="F15" s="490" t="s">
        <v>1497</v>
      </c>
      <c r="G15" s="470" t="s">
        <v>2508</v>
      </c>
      <c r="H15" s="491" t="s">
        <v>1945</v>
      </c>
      <c r="I15" s="491" t="s">
        <v>2820</v>
      </c>
      <c r="J15" s="492" t="s">
        <v>2301</v>
      </c>
      <c r="K15" s="489" t="s">
        <v>3448</v>
      </c>
      <c r="L15" s="491" t="s">
        <v>5378</v>
      </c>
      <c r="M15" s="491" t="s">
        <v>5378</v>
      </c>
      <c r="N15" s="491" t="s">
        <v>5378</v>
      </c>
      <c r="O15" s="491"/>
      <c r="P15" s="491"/>
      <c r="Q15" s="491"/>
      <c r="R15" s="491"/>
      <c r="S15" s="491" t="s">
        <v>5358</v>
      </c>
      <c r="T15" s="491" t="s">
        <v>5358</v>
      </c>
      <c r="U15" s="491"/>
      <c r="V15" s="491"/>
      <c r="W15" s="491"/>
      <c r="X15" s="491" t="s">
        <v>1293</v>
      </c>
      <c r="Y15" s="491"/>
      <c r="Z15" s="491"/>
      <c r="AA15" s="491" t="s">
        <v>1293</v>
      </c>
      <c r="AB15" s="491"/>
      <c r="AC15" s="491" t="s">
        <v>1293</v>
      </c>
      <c r="AD15" s="491"/>
      <c r="AE15" s="491"/>
      <c r="AF15" s="493" t="s">
        <v>5282</v>
      </c>
      <c r="AG15" s="494"/>
      <c r="AH15" s="494"/>
      <c r="AI15" s="494"/>
      <c r="AK15" s="561"/>
    </row>
    <row r="16" spans="1:37" ht="119.45" customHeight="1">
      <c r="A16" s="496" t="s">
        <v>2671</v>
      </c>
      <c r="B16" s="490" t="s">
        <v>2350</v>
      </c>
      <c r="C16" s="470" t="s">
        <v>2105</v>
      </c>
      <c r="D16" s="489" t="s">
        <v>1330</v>
      </c>
      <c r="E16" s="490" t="s">
        <v>1704</v>
      </c>
      <c r="F16" s="490" t="s">
        <v>1497</v>
      </c>
      <c r="G16" s="470" t="s">
        <v>2509</v>
      </c>
      <c r="H16" s="491" t="s">
        <v>1946</v>
      </c>
      <c r="I16" s="491" t="s">
        <v>3981</v>
      </c>
      <c r="J16" s="492" t="s">
        <v>2301</v>
      </c>
      <c r="K16" s="489" t="s">
        <v>3448</v>
      </c>
      <c r="L16" s="491" t="s">
        <v>5378</v>
      </c>
      <c r="M16" s="491" t="s">
        <v>5378</v>
      </c>
      <c r="N16" s="491" t="s">
        <v>5378</v>
      </c>
      <c r="O16" s="491"/>
      <c r="P16" s="491"/>
      <c r="Q16" s="491"/>
      <c r="R16" s="491"/>
      <c r="S16" s="491" t="s">
        <v>5358</v>
      </c>
      <c r="T16" s="491" t="s">
        <v>5358</v>
      </c>
      <c r="U16" s="491"/>
      <c r="V16" s="491"/>
      <c r="W16" s="491"/>
      <c r="X16" s="491" t="s">
        <v>1293</v>
      </c>
      <c r="Y16" s="491"/>
      <c r="Z16" s="491"/>
      <c r="AA16" s="491" t="s">
        <v>1293</v>
      </c>
      <c r="AB16" s="491"/>
      <c r="AC16" s="491" t="s">
        <v>1293</v>
      </c>
      <c r="AD16" s="491"/>
      <c r="AE16" s="491"/>
      <c r="AF16" s="493" t="s">
        <v>5283</v>
      </c>
      <c r="AG16" s="494"/>
      <c r="AH16" s="494"/>
      <c r="AI16" s="494"/>
      <c r="AK16" s="561"/>
    </row>
    <row r="17" spans="1:37">
      <c r="A17" s="496" t="s">
        <v>2671</v>
      </c>
      <c r="B17" s="490" t="s">
        <v>2350</v>
      </c>
      <c r="C17" s="470" t="s">
        <v>2213</v>
      </c>
      <c r="D17" s="489" t="s">
        <v>1375</v>
      </c>
      <c r="E17" s="490"/>
      <c r="F17" s="490"/>
      <c r="G17" s="470" t="s">
        <v>2213</v>
      </c>
      <c r="H17" s="491"/>
      <c r="I17" s="491"/>
      <c r="J17" s="492" t="s">
        <v>2301</v>
      </c>
      <c r="K17" s="489"/>
      <c r="L17" s="491"/>
      <c r="M17" s="491"/>
      <c r="N17" s="491"/>
      <c r="O17" s="491"/>
      <c r="P17" s="491"/>
      <c r="Q17" s="491"/>
      <c r="R17" s="491"/>
      <c r="S17" s="491"/>
      <c r="T17" s="491"/>
      <c r="U17" s="491"/>
      <c r="V17" s="491"/>
      <c r="W17" s="491"/>
      <c r="X17" s="491"/>
      <c r="Y17" s="491"/>
      <c r="Z17" s="491"/>
      <c r="AA17" s="491"/>
      <c r="AB17" s="491"/>
      <c r="AC17" s="491"/>
      <c r="AD17" s="491"/>
      <c r="AE17" s="491"/>
      <c r="AF17" s="493"/>
      <c r="AG17" s="494"/>
      <c r="AH17" s="494"/>
      <c r="AI17" s="494"/>
      <c r="AK17" s="561"/>
    </row>
    <row r="18" spans="1:37">
      <c r="A18" s="496" t="s">
        <v>2671</v>
      </c>
      <c r="B18" s="490" t="s">
        <v>2350</v>
      </c>
      <c r="C18" s="497" t="s">
        <v>3926</v>
      </c>
      <c r="D18" s="489" t="s">
        <v>1709</v>
      </c>
      <c r="E18" s="490"/>
      <c r="F18" s="490"/>
      <c r="G18" s="470" t="s">
        <v>1696</v>
      </c>
      <c r="H18" s="491"/>
      <c r="I18" s="491" t="s">
        <v>186</v>
      </c>
      <c r="J18" s="492" t="s">
        <v>2301</v>
      </c>
      <c r="K18" s="489"/>
      <c r="L18" s="491"/>
      <c r="M18" s="491"/>
      <c r="N18" s="491"/>
      <c r="O18" s="491"/>
      <c r="P18" s="491"/>
      <c r="Q18" s="491"/>
      <c r="R18" s="491"/>
      <c r="S18" s="491"/>
      <c r="T18" s="491"/>
      <c r="U18" s="491"/>
      <c r="V18" s="491"/>
      <c r="W18" s="491"/>
      <c r="X18" s="491"/>
      <c r="Y18" s="491"/>
      <c r="Z18" s="491"/>
      <c r="AA18" s="491"/>
      <c r="AB18" s="491"/>
      <c r="AC18" s="491"/>
      <c r="AD18" s="491"/>
      <c r="AE18" s="491"/>
      <c r="AF18" s="493"/>
      <c r="AG18" s="494"/>
      <c r="AH18" s="494"/>
      <c r="AI18" s="494"/>
      <c r="AK18" s="561"/>
    </row>
    <row r="19" spans="1:37" ht="22.5">
      <c r="A19" s="496" t="s">
        <v>2671</v>
      </c>
      <c r="B19" s="490" t="s">
        <v>2350</v>
      </c>
      <c r="C19" s="470" t="s">
        <v>2199</v>
      </c>
      <c r="D19" s="489" t="s">
        <v>1331</v>
      </c>
      <c r="E19" s="490" t="s">
        <v>1704</v>
      </c>
      <c r="F19" s="490" t="s">
        <v>1497</v>
      </c>
      <c r="G19" s="470" t="s">
        <v>2510</v>
      </c>
      <c r="H19" s="491" t="s">
        <v>1710</v>
      </c>
      <c r="I19" s="491" t="s">
        <v>2835</v>
      </c>
      <c r="J19" s="492" t="s">
        <v>2301</v>
      </c>
      <c r="K19" s="489"/>
      <c r="L19" s="491" t="s">
        <v>5378</v>
      </c>
      <c r="M19" s="491" t="s">
        <v>5378</v>
      </c>
      <c r="N19" s="491" t="s">
        <v>5382</v>
      </c>
      <c r="O19" s="491"/>
      <c r="P19" s="491"/>
      <c r="Q19" s="491"/>
      <c r="R19" s="491"/>
      <c r="S19" s="491" t="s">
        <v>5358</v>
      </c>
      <c r="T19" s="491" t="s">
        <v>5358</v>
      </c>
      <c r="U19" s="491"/>
      <c r="V19" s="491"/>
      <c r="W19" s="491"/>
      <c r="X19" s="491" t="s">
        <v>1294</v>
      </c>
      <c r="Y19" s="491"/>
      <c r="Z19" s="491"/>
      <c r="AA19" s="491" t="s">
        <v>1294</v>
      </c>
      <c r="AB19" s="491"/>
      <c r="AC19" s="491" t="s">
        <v>1294</v>
      </c>
      <c r="AD19" s="491"/>
      <c r="AE19" s="491"/>
      <c r="AF19" s="493" t="s">
        <v>5284</v>
      </c>
      <c r="AG19" s="494"/>
      <c r="AH19" s="494"/>
      <c r="AI19" s="494"/>
      <c r="AK19" s="561"/>
    </row>
    <row r="20" spans="1:37" ht="22.5">
      <c r="A20" s="496" t="s">
        <v>2671</v>
      </c>
      <c r="B20" s="490" t="s">
        <v>2350</v>
      </c>
      <c r="C20" s="470" t="s">
        <v>1547</v>
      </c>
      <c r="D20" s="489" t="s">
        <v>1331</v>
      </c>
      <c r="E20" s="490" t="s">
        <v>1704</v>
      </c>
      <c r="F20" s="490" t="s">
        <v>1497</v>
      </c>
      <c r="G20" s="470" t="s">
        <v>1548</v>
      </c>
      <c r="H20" s="491" t="s">
        <v>1947</v>
      </c>
      <c r="I20" s="491" t="s">
        <v>2836</v>
      </c>
      <c r="J20" s="492" t="s">
        <v>2301</v>
      </c>
      <c r="K20" s="489"/>
      <c r="L20" s="491" t="s">
        <v>5378</v>
      </c>
      <c r="M20" s="491" t="s">
        <v>5378</v>
      </c>
      <c r="N20" s="491" t="s">
        <v>5381</v>
      </c>
      <c r="O20" s="491"/>
      <c r="P20" s="491"/>
      <c r="Q20" s="491"/>
      <c r="R20" s="491"/>
      <c r="S20" s="491" t="s">
        <v>5358</v>
      </c>
      <c r="T20" s="491" t="s">
        <v>5358</v>
      </c>
      <c r="U20" s="491"/>
      <c r="V20" s="491"/>
      <c r="W20" s="491"/>
      <c r="X20" s="491" t="s">
        <v>1295</v>
      </c>
      <c r="Y20" s="491"/>
      <c r="Z20" s="491"/>
      <c r="AA20" s="491" t="s">
        <v>1295</v>
      </c>
      <c r="AB20" s="491"/>
      <c r="AC20" s="491" t="s">
        <v>1295</v>
      </c>
      <c r="AD20" s="491"/>
      <c r="AE20" s="491"/>
      <c r="AF20" s="493" t="s">
        <v>5285</v>
      </c>
      <c r="AG20" s="494"/>
      <c r="AH20" s="494"/>
      <c r="AI20" s="494"/>
      <c r="AK20" s="561"/>
    </row>
    <row r="21" spans="1:37" ht="22.5">
      <c r="A21" s="496" t="s">
        <v>2671</v>
      </c>
      <c r="B21" s="490" t="s">
        <v>2350</v>
      </c>
      <c r="C21" s="470" t="s">
        <v>2200</v>
      </c>
      <c r="D21" s="489" t="s">
        <v>1332</v>
      </c>
      <c r="E21" s="490" t="s">
        <v>1704</v>
      </c>
      <c r="F21" s="490" t="s">
        <v>1497</v>
      </c>
      <c r="G21" s="470" t="s">
        <v>2511</v>
      </c>
      <c r="H21" s="491" t="s">
        <v>1711</v>
      </c>
      <c r="I21" s="491" t="s">
        <v>2837</v>
      </c>
      <c r="J21" s="492" t="s">
        <v>2301</v>
      </c>
      <c r="K21" s="489"/>
      <c r="L21" s="491" t="s">
        <v>5378</v>
      </c>
      <c r="M21" s="491" t="s">
        <v>5378</v>
      </c>
      <c r="N21" s="491" t="s">
        <v>5382</v>
      </c>
      <c r="O21" s="491"/>
      <c r="P21" s="491"/>
      <c r="Q21" s="491"/>
      <c r="R21" s="491"/>
      <c r="S21" s="491" t="s">
        <v>5358</v>
      </c>
      <c r="T21" s="491" t="s">
        <v>5358</v>
      </c>
      <c r="U21" s="491"/>
      <c r="V21" s="491"/>
      <c r="W21" s="491"/>
      <c r="X21" s="491" t="s">
        <v>1294</v>
      </c>
      <c r="Y21" s="491"/>
      <c r="Z21" s="491"/>
      <c r="AA21" s="491" t="s">
        <v>1294</v>
      </c>
      <c r="AB21" s="491"/>
      <c r="AC21" s="491" t="s">
        <v>1294</v>
      </c>
      <c r="AD21" s="491"/>
      <c r="AE21" s="491"/>
      <c r="AF21" s="493" t="s">
        <v>5286</v>
      </c>
      <c r="AG21" s="494"/>
      <c r="AH21" s="494"/>
      <c r="AI21" s="494"/>
      <c r="AK21" s="561"/>
    </row>
    <row r="22" spans="1:37" ht="22.5">
      <c r="A22" s="496" t="s">
        <v>2671</v>
      </c>
      <c r="B22" s="490" t="s">
        <v>2350</v>
      </c>
      <c r="C22" s="470" t="s">
        <v>801</v>
      </c>
      <c r="D22" s="489" t="s">
        <v>1332</v>
      </c>
      <c r="E22" s="490" t="s">
        <v>1704</v>
      </c>
      <c r="F22" s="490" t="s">
        <v>1497</v>
      </c>
      <c r="G22" s="470" t="s">
        <v>1183</v>
      </c>
      <c r="H22" s="491" t="s">
        <v>1549</v>
      </c>
      <c r="I22" s="491" t="s">
        <v>2838</v>
      </c>
      <c r="J22" s="492" t="s">
        <v>2301</v>
      </c>
      <c r="K22" s="489"/>
      <c r="L22" s="491" t="s">
        <v>5378</v>
      </c>
      <c r="M22" s="491" t="s">
        <v>5378</v>
      </c>
      <c r="N22" s="491" t="s">
        <v>5381</v>
      </c>
      <c r="O22" s="491"/>
      <c r="P22" s="491"/>
      <c r="Q22" s="491"/>
      <c r="R22" s="491"/>
      <c r="S22" s="491" t="s">
        <v>5358</v>
      </c>
      <c r="T22" s="491" t="s">
        <v>5358</v>
      </c>
      <c r="U22" s="491"/>
      <c r="V22" s="491"/>
      <c r="W22" s="491"/>
      <c r="X22" s="491" t="s">
        <v>1295</v>
      </c>
      <c r="Y22" s="491"/>
      <c r="Z22" s="491"/>
      <c r="AA22" s="491" t="s">
        <v>1295</v>
      </c>
      <c r="AB22" s="491"/>
      <c r="AC22" s="491" t="s">
        <v>1295</v>
      </c>
      <c r="AD22" s="491"/>
      <c r="AE22" s="491"/>
      <c r="AF22" s="493" t="s">
        <v>5285</v>
      </c>
      <c r="AG22" s="494"/>
      <c r="AH22" s="494"/>
      <c r="AI22" s="494"/>
      <c r="AK22" s="561"/>
    </row>
    <row r="23" spans="1:37" ht="56.25">
      <c r="A23" s="496" t="s">
        <v>2671</v>
      </c>
      <c r="B23" s="490" t="s">
        <v>2350</v>
      </c>
      <c r="C23" s="470" t="s">
        <v>3497</v>
      </c>
      <c r="D23" s="489" t="s">
        <v>1333</v>
      </c>
      <c r="E23" s="490" t="s">
        <v>1704</v>
      </c>
      <c r="F23" s="490" t="s">
        <v>1497</v>
      </c>
      <c r="G23" s="470" t="s">
        <v>1010</v>
      </c>
      <c r="H23" s="491" t="s">
        <v>1712</v>
      </c>
      <c r="I23" s="491" t="s">
        <v>2839</v>
      </c>
      <c r="J23" s="492" t="s">
        <v>2301</v>
      </c>
      <c r="K23" s="489"/>
      <c r="L23" s="491" t="s">
        <v>5378</v>
      </c>
      <c r="M23" s="491" t="s">
        <v>5378</v>
      </c>
      <c r="N23" s="491" t="s">
        <v>5382</v>
      </c>
      <c r="O23" s="491"/>
      <c r="P23" s="491"/>
      <c r="Q23" s="491"/>
      <c r="R23" s="491"/>
      <c r="S23" s="491" t="s">
        <v>5358</v>
      </c>
      <c r="T23" s="491" t="s">
        <v>5358</v>
      </c>
      <c r="U23" s="491"/>
      <c r="V23" s="491"/>
      <c r="W23" s="491"/>
      <c r="X23" s="491" t="s">
        <v>1294</v>
      </c>
      <c r="Y23" s="491"/>
      <c r="Z23" s="491"/>
      <c r="AA23" s="491" t="s">
        <v>1294</v>
      </c>
      <c r="AB23" s="491"/>
      <c r="AC23" s="491" t="s">
        <v>1294</v>
      </c>
      <c r="AD23" s="491"/>
      <c r="AE23" s="491"/>
      <c r="AF23" s="493" t="s">
        <v>5284</v>
      </c>
      <c r="AG23" s="494"/>
      <c r="AH23" s="494"/>
      <c r="AI23" s="494"/>
      <c r="AK23" s="561"/>
    </row>
    <row r="24" spans="1:37" ht="22.5">
      <c r="A24" s="496" t="s">
        <v>2671</v>
      </c>
      <c r="B24" s="490" t="s">
        <v>2350</v>
      </c>
      <c r="C24" s="470" t="s">
        <v>865</v>
      </c>
      <c r="D24" s="489" t="s">
        <v>1333</v>
      </c>
      <c r="E24" s="490"/>
      <c r="F24" s="490"/>
      <c r="G24" s="470" t="s">
        <v>2213</v>
      </c>
      <c r="H24" s="491"/>
      <c r="I24" s="491"/>
      <c r="J24" s="492" t="s">
        <v>2301</v>
      </c>
      <c r="K24" s="489"/>
      <c r="L24" s="491" t="s">
        <v>5378</v>
      </c>
      <c r="M24" s="491" t="s">
        <v>5378</v>
      </c>
      <c r="N24" s="491" t="s">
        <v>5381</v>
      </c>
      <c r="O24" s="491"/>
      <c r="P24" s="491"/>
      <c r="Q24" s="491"/>
      <c r="R24" s="491"/>
      <c r="S24" s="491" t="s">
        <v>5358</v>
      </c>
      <c r="T24" s="491" t="s">
        <v>5358</v>
      </c>
      <c r="U24" s="491"/>
      <c r="V24" s="491"/>
      <c r="W24" s="491"/>
      <c r="X24" s="491" t="s">
        <v>1295</v>
      </c>
      <c r="Y24" s="491"/>
      <c r="Z24" s="491"/>
      <c r="AA24" s="491" t="s">
        <v>1295</v>
      </c>
      <c r="AB24" s="491"/>
      <c r="AC24" s="491" t="s">
        <v>1295</v>
      </c>
      <c r="AD24" s="491"/>
      <c r="AE24" s="491"/>
      <c r="AF24" s="493" t="s">
        <v>5279</v>
      </c>
      <c r="AG24" s="494"/>
      <c r="AH24" s="494"/>
      <c r="AI24" s="494"/>
      <c r="AK24" s="561"/>
    </row>
    <row r="25" spans="1:37" ht="22.5">
      <c r="A25" s="496" t="s">
        <v>2671</v>
      </c>
      <c r="B25" s="490" t="s">
        <v>2350</v>
      </c>
      <c r="C25" s="470" t="s">
        <v>2201</v>
      </c>
      <c r="D25" s="489" t="s">
        <v>1334</v>
      </c>
      <c r="E25" s="490" t="s">
        <v>1704</v>
      </c>
      <c r="F25" s="490" t="s">
        <v>1497</v>
      </c>
      <c r="G25" s="470" t="s">
        <v>2322</v>
      </c>
      <c r="H25" s="491" t="s">
        <v>1154</v>
      </c>
      <c r="I25" s="491" t="s">
        <v>2840</v>
      </c>
      <c r="J25" s="492" t="s">
        <v>2301</v>
      </c>
      <c r="K25" s="489"/>
      <c r="L25" s="491" t="s">
        <v>5378</v>
      </c>
      <c r="M25" s="491" t="s">
        <v>5378</v>
      </c>
      <c r="N25" s="491" t="s">
        <v>5382</v>
      </c>
      <c r="O25" s="491"/>
      <c r="P25" s="491"/>
      <c r="Q25" s="491"/>
      <c r="R25" s="491"/>
      <c r="S25" s="491" t="s">
        <v>5358</v>
      </c>
      <c r="T25" s="491" t="s">
        <v>5358</v>
      </c>
      <c r="U25" s="491"/>
      <c r="V25" s="491"/>
      <c r="W25" s="491"/>
      <c r="X25" s="491" t="s">
        <v>1294</v>
      </c>
      <c r="Y25" s="491"/>
      <c r="Z25" s="491"/>
      <c r="AA25" s="491" t="s">
        <v>1294</v>
      </c>
      <c r="AB25" s="491"/>
      <c r="AC25" s="491" t="s">
        <v>1294</v>
      </c>
      <c r="AD25" s="491"/>
      <c r="AE25" s="491"/>
      <c r="AF25" s="493" t="s">
        <v>5287</v>
      </c>
      <c r="AG25" s="494"/>
      <c r="AH25" s="494"/>
      <c r="AI25" s="494"/>
      <c r="AK25" s="561"/>
    </row>
    <row r="26" spans="1:37" ht="22.5">
      <c r="A26" s="496" t="s">
        <v>2671</v>
      </c>
      <c r="B26" s="490" t="s">
        <v>2350</v>
      </c>
      <c r="C26" s="470" t="s">
        <v>1493</v>
      </c>
      <c r="D26" s="489" t="s">
        <v>1334</v>
      </c>
      <c r="E26" s="490" t="s">
        <v>1704</v>
      </c>
      <c r="F26" s="490" t="s">
        <v>1497</v>
      </c>
      <c r="G26" s="470" t="s">
        <v>2323</v>
      </c>
      <c r="H26" s="491" t="s">
        <v>2324</v>
      </c>
      <c r="I26" s="491" t="s">
        <v>2841</v>
      </c>
      <c r="J26" s="492" t="s">
        <v>2301</v>
      </c>
      <c r="K26" s="489"/>
      <c r="L26" s="491" t="s">
        <v>5378</v>
      </c>
      <c r="M26" s="491" t="s">
        <v>5378</v>
      </c>
      <c r="N26" s="491" t="s">
        <v>5381</v>
      </c>
      <c r="O26" s="491"/>
      <c r="P26" s="491"/>
      <c r="Q26" s="491"/>
      <c r="R26" s="491"/>
      <c r="S26" s="491" t="s">
        <v>5358</v>
      </c>
      <c r="T26" s="491" t="s">
        <v>5358</v>
      </c>
      <c r="U26" s="491"/>
      <c r="V26" s="491"/>
      <c r="W26" s="491"/>
      <c r="X26" s="491" t="s">
        <v>1295</v>
      </c>
      <c r="Y26" s="491"/>
      <c r="Z26" s="491"/>
      <c r="AA26" s="491" t="s">
        <v>1295</v>
      </c>
      <c r="AB26" s="491"/>
      <c r="AC26" s="491" t="s">
        <v>1295</v>
      </c>
      <c r="AD26" s="491"/>
      <c r="AE26" s="491"/>
      <c r="AF26" s="493" t="s">
        <v>5285</v>
      </c>
      <c r="AG26" s="494"/>
      <c r="AH26" s="494"/>
      <c r="AI26" s="494"/>
      <c r="AK26" s="561"/>
    </row>
    <row r="27" spans="1:37" ht="22.5">
      <c r="A27" s="496" t="s">
        <v>2671</v>
      </c>
      <c r="B27" s="490" t="s">
        <v>2350</v>
      </c>
      <c r="C27" s="470" t="s">
        <v>6361</v>
      </c>
      <c r="D27" s="489" t="s">
        <v>1335</v>
      </c>
      <c r="E27" s="490" t="s">
        <v>1704</v>
      </c>
      <c r="F27" s="490" t="s">
        <v>1497</v>
      </c>
      <c r="G27" s="470" t="s">
        <v>6358</v>
      </c>
      <c r="H27" s="491" t="s">
        <v>6359</v>
      </c>
      <c r="I27" s="491" t="s">
        <v>6360</v>
      </c>
      <c r="J27" s="492" t="s">
        <v>2301</v>
      </c>
      <c r="K27" s="489"/>
      <c r="L27" s="499"/>
      <c r="M27" s="499"/>
      <c r="N27" s="499"/>
      <c r="O27" s="499"/>
      <c r="P27" s="499"/>
      <c r="Q27" s="499"/>
      <c r="R27" s="499"/>
      <c r="S27" s="499"/>
      <c r="T27" s="499"/>
      <c r="U27" s="491"/>
      <c r="V27" s="491"/>
      <c r="W27" s="491"/>
      <c r="X27" s="491" t="s">
        <v>1294</v>
      </c>
      <c r="Y27" s="491"/>
      <c r="Z27" s="491"/>
      <c r="AA27" s="491" t="s">
        <v>1294</v>
      </c>
      <c r="AB27" s="491"/>
      <c r="AC27" s="491" t="s">
        <v>1294</v>
      </c>
      <c r="AD27" s="491"/>
      <c r="AE27" s="491"/>
      <c r="AF27" s="493" t="s">
        <v>5279</v>
      </c>
      <c r="AG27" s="494"/>
      <c r="AH27" s="494"/>
      <c r="AI27" s="494"/>
      <c r="AK27" s="561"/>
    </row>
    <row r="28" spans="1:37" ht="22.5">
      <c r="A28" s="496" t="s">
        <v>2671</v>
      </c>
      <c r="B28" s="490" t="s">
        <v>2350</v>
      </c>
      <c r="C28" s="470" t="s">
        <v>865</v>
      </c>
      <c r="D28" s="489" t="s">
        <v>1335</v>
      </c>
      <c r="E28" s="490"/>
      <c r="F28" s="490"/>
      <c r="G28" s="470" t="s">
        <v>2213</v>
      </c>
      <c r="H28" s="491"/>
      <c r="I28" s="491"/>
      <c r="J28" s="492" t="s">
        <v>2301</v>
      </c>
      <c r="K28" s="489"/>
      <c r="L28" s="491" t="s">
        <v>5378</v>
      </c>
      <c r="M28" s="491" t="s">
        <v>5378</v>
      </c>
      <c r="N28" s="491" t="s">
        <v>5381</v>
      </c>
      <c r="O28" s="491"/>
      <c r="P28" s="491"/>
      <c r="Q28" s="491"/>
      <c r="R28" s="491"/>
      <c r="S28" s="491" t="s">
        <v>5358</v>
      </c>
      <c r="T28" s="491" t="s">
        <v>5358</v>
      </c>
      <c r="U28" s="491"/>
      <c r="V28" s="491"/>
      <c r="W28" s="491"/>
      <c r="X28" s="491" t="s">
        <v>1295</v>
      </c>
      <c r="Y28" s="491"/>
      <c r="Z28" s="491"/>
      <c r="AA28" s="491" t="s">
        <v>1295</v>
      </c>
      <c r="AB28" s="491"/>
      <c r="AC28" s="491" t="s">
        <v>1295</v>
      </c>
      <c r="AD28" s="491"/>
      <c r="AE28" s="491"/>
      <c r="AF28" s="493" t="s">
        <v>5279</v>
      </c>
      <c r="AG28" s="494"/>
      <c r="AH28" s="494"/>
      <c r="AI28" s="494"/>
      <c r="AK28" s="561"/>
    </row>
    <row r="29" spans="1:37" ht="22.5">
      <c r="A29" s="496" t="s">
        <v>2671</v>
      </c>
      <c r="B29" s="490" t="s">
        <v>2350</v>
      </c>
      <c r="C29" s="470" t="s">
        <v>1727</v>
      </c>
      <c r="D29" s="489" t="s">
        <v>1336</v>
      </c>
      <c r="E29" s="490" t="s">
        <v>1704</v>
      </c>
      <c r="F29" s="490" t="s">
        <v>1497</v>
      </c>
      <c r="G29" s="470" t="s">
        <v>1728</v>
      </c>
      <c r="H29" s="491" t="s">
        <v>1155</v>
      </c>
      <c r="I29" s="491" t="s">
        <v>2842</v>
      </c>
      <c r="J29" s="492" t="s">
        <v>2301</v>
      </c>
      <c r="K29" s="489"/>
      <c r="L29" s="491" t="s">
        <v>5378</v>
      </c>
      <c r="M29" s="491" t="s">
        <v>5378</v>
      </c>
      <c r="N29" s="491" t="s">
        <v>5382</v>
      </c>
      <c r="O29" s="491"/>
      <c r="P29" s="491"/>
      <c r="Q29" s="491"/>
      <c r="R29" s="491"/>
      <c r="S29" s="491" t="s">
        <v>5358</v>
      </c>
      <c r="T29" s="491" t="s">
        <v>5358</v>
      </c>
      <c r="U29" s="491"/>
      <c r="V29" s="491"/>
      <c r="W29" s="491"/>
      <c r="X29" s="491" t="s">
        <v>1294</v>
      </c>
      <c r="Y29" s="491"/>
      <c r="Z29" s="491"/>
      <c r="AA29" s="491" t="s">
        <v>1294</v>
      </c>
      <c r="AB29" s="491"/>
      <c r="AC29" s="491" t="s">
        <v>1294</v>
      </c>
      <c r="AD29" s="491"/>
      <c r="AE29" s="491"/>
      <c r="AF29" s="493" t="s">
        <v>5287</v>
      </c>
      <c r="AG29" s="494"/>
      <c r="AH29" s="494"/>
      <c r="AI29" s="494"/>
      <c r="AK29" s="561"/>
    </row>
    <row r="30" spans="1:37" ht="22.5">
      <c r="A30" s="496" t="s">
        <v>2671</v>
      </c>
      <c r="B30" s="490" t="s">
        <v>2350</v>
      </c>
      <c r="C30" s="470" t="s">
        <v>1726</v>
      </c>
      <c r="D30" s="489" t="s">
        <v>1336</v>
      </c>
      <c r="E30" s="490" t="s">
        <v>1704</v>
      </c>
      <c r="F30" s="490" t="s">
        <v>1497</v>
      </c>
      <c r="G30" s="470" t="s">
        <v>2325</v>
      </c>
      <c r="H30" s="491" t="s">
        <v>2326</v>
      </c>
      <c r="I30" s="491" t="s">
        <v>2843</v>
      </c>
      <c r="J30" s="492" t="s">
        <v>2301</v>
      </c>
      <c r="K30" s="489"/>
      <c r="L30" s="491" t="s">
        <v>5378</v>
      </c>
      <c r="M30" s="491" t="s">
        <v>5378</v>
      </c>
      <c r="N30" s="491" t="s">
        <v>5381</v>
      </c>
      <c r="O30" s="491"/>
      <c r="P30" s="491"/>
      <c r="Q30" s="491"/>
      <c r="R30" s="491"/>
      <c r="S30" s="491" t="s">
        <v>5358</v>
      </c>
      <c r="T30" s="491" t="s">
        <v>5358</v>
      </c>
      <c r="U30" s="491"/>
      <c r="V30" s="491"/>
      <c r="W30" s="491"/>
      <c r="X30" s="491" t="s">
        <v>1295</v>
      </c>
      <c r="Y30" s="491"/>
      <c r="Z30" s="491"/>
      <c r="AA30" s="491" t="s">
        <v>1295</v>
      </c>
      <c r="AB30" s="491"/>
      <c r="AC30" s="491" t="s">
        <v>1295</v>
      </c>
      <c r="AD30" s="491"/>
      <c r="AE30" s="491"/>
      <c r="AF30" s="493" t="s">
        <v>5285</v>
      </c>
      <c r="AG30" s="494"/>
      <c r="AH30" s="494"/>
      <c r="AI30" s="494"/>
      <c r="AK30" s="561"/>
    </row>
    <row r="31" spans="1:37" ht="22.5">
      <c r="A31" s="496" t="s">
        <v>2671</v>
      </c>
      <c r="B31" s="490" t="s">
        <v>2350</v>
      </c>
      <c r="C31" s="470" t="s">
        <v>1494</v>
      </c>
      <c r="D31" s="489" t="s">
        <v>2327</v>
      </c>
      <c r="E31" s="490" t="s">
        <v>1704</v>
      </c>
      <c r="F31" s="490" t="s">
        <v>1497</v>
      </c>
      <c r="G31" s="470" t="s">
        <v>514</v>
      </c>
      <c r="H31" s="491" t="s">
        <v>1156</v>
      </c>
      <c r="I31" s="491" t="s">
        <v>2844</v>
      </c>
      <c r="J31" s="492" t="s">
        <v>2301</v>
      </c>
      <c r="K31" s="489"/>
      <c r="L31" s="491" t="s">
        <v>5378</v>
      </c>
      <c r="M31" s="491" t="s">
        <v>5378</v>
      </c>
      <c r="N31" s="491" t="s">
        <v>5382</v>
      </c>
      <c r="O31" s="491"/>
      <c r="P31" s="491"/>
      <c r="Q31" s="491"/>
      <c r="R31" s="491"/>
      <c r="S31" s="491" t="s">
        <v>5358</v>
      </c>
      <c r="T31" s="491" t="s">
        <v>5358</v>
      </c>
      <c r="U31" s="491"/>
      <c r="V31" s="491"/>
      <c r="W31" s="491"/>
      <c r="X31" s="491" t="s">
        <v>1294</v>
      </c>
      <c r="Y31" s="491"/>
      <c r="Z31" s="491"/>
      <c r="AA31" s="491" t="s">
        <v>1294</v>
      </c>
      <c r="AB31" s="491"/>
      <c r="AC31" s="491" t="s">
        <v>1294</v>
      </c>
      <c r="AD31" s="491"/>
      <c r="AE31" s="491"/>
      <c r="AF31" s="493" t="s">
        <v>5287</v>
      </c>
      <c r="AG31" s="494"/>
      <c r="AH31" s="494"/>
      <c r="AI31" s="494"/>
      <c r="AK31" s="561"/>
    </row>
    <row r="32" spans="1:37" ht="22.5">
      <c r="A32" s="496" t="s">
        <v>2671</v>
      </c>
      <c r="B32" s="490" t="s">
        <v>2350</v>
      </c>
      <c r="C32" s="470" t="s">
        <v>975</v>
      </c>
      <c r="D32" s="489" t="s">
        <v>2327</v>
      </c>
      <c r="E32" s="490" t="s">
        <v>1704</v>
      </c>
      <c r="F32" s="490" t="s">
        <v>1497</v>
      </c>
      <c r="G32" s="470" t="s">
        <v>515</v>
      </c>
      <c r="H32" s="491" t="s">
        <v>516</v>
      </c>
      <c r="I32" s="491" t="s">
        <v>2845</v>
      </c>
      <c r="J32" s="492" t="s">
        <v>2301</v>
      </c>
      <c r="K32" s="489"/>
      <c r="L32" s="491" t="s">
        <v>5378</v>
      </c>
      <c r="M32" s="491" t="s">
        <v>5378</v>
      </c>
      <c r="N32" s="491" t="s">
        <v>5381</v>
      </c>
      <c r="O32" s="491"/>
      <c r="P32" s="491"/>
      <c r="Q32" s="491"/>
      <c r="R32" s="491"/>
      <c r="S32" s="491" t="s">
        <v>5358</v>
      </c>
      <c r="T32" s="491" t="s">
        <v>5358</v>
      </c>
      <c r="U32" s="491"/>
      <c r="V32" s="491"/>
      <c r="W32" s="491"/>
      <c r="X32" s="491" t="s">
        <v>1295</v>
      </c>
      <c r="Y32" s="491"/>
      <c r="Z32" s="491"/>
      <c r="AA32" s="491" t="s">
        <v>1295</v>
      </c>
      <c r="AB32" s="491"/>
      <c r="AC32" s="491" t="s">
        <v>1295</v>
      </c>
      <c r="AD32" s="491"/>
      <c r="AE32" s="491"/>
      <c r="AF32" s="493" t="s">
        <v>5285</v>
      </c>
      <c r="AG32" s="494"/>
      <c r="AH32" s="494"/>
      <c r="AI32" s="494"/>
      <c r="AK32" s="561"/>
    </row>
    <row r="33" spans="1:37" ht="22.5">
      <c r="A33" s="496" t="s">
        <v>2671</v>
      </c>
      <c r="B33" s="490" t="s">
        <v>2350</v>
      </c>
      <c r="C33" s="470" t="s">
        <v>240</v>
      </c>
      <c r="D33" s="489" t="s">
        <v>1337</v>
      </c>
      <c r="E33" s="490" t="s">
        <v>1704</v>
      </c>
      <c r="F33" s="490" t="s">
        <v>1497</v>
      </c>
      <c r="G33" s="470" t="s">
        <v>239</v>
      </c>
      <c r="H33" s="491" t="s">
        <v>1157</v>
      </c>
      <c r="I33" s="491" t="s">
        <v>2846</v>
      </c>
      <c r="J33" s="492" t="s">
        <v>2301</v>
      </c>
      <c r="K33" s="489"/>
      <c r="L33" s="491"/>
      <c r="M33" s="491" t="s">
        <v>5378</v>
      </c>
      <c r="N33" s="491" t="s">
        <v>5378</v>
      </c>
      <c r="O33" s="491"/>
      <c r="P33" s="491"/>
      <c r="Q33" s="491"/>
      <c r="R33" s="491"/>
      <c r="S33" s="491" t="s">
        <v>5358</v>
      </c>
      <c r="T33" s="491" t="s">
        <v>5358</v>
      </c>
      <c r="U33" s="491"/>
      <c r="V33" s="491"/>
      <c r="W33" s="491"/>
      <c r="X33" s="491" t="s">
        <v>1293</v>
      </c>
      <c r="Y33" s="491"/>
      <c r="Z33" s="491"/>
      <c r="AA33" s="491" t="s">
        <v>1293</v>
      </c>
      <c r="AB33" s="491"/>
      <c r="AC33" s="491" t="s">
        <v>1293</v>
      </c>
      <c r="AD33" s="491"/>
      <c r="AE33" s="491"/>
      <c r="AF33" s="493" t="s">
        <v>5279</v>
      </c>
      <c r="AG33" s="494"/>
      <c r="AH33" s="494"/>
      <c r="AI33" s="494"/>
      <c r="AK33" s="561"/>
    </row>
    <row r="34" spans="1:37" ht="56.25">
      <c r="A34" s="496" t="s">
        <v>2671</v>
      </c>
      <c r="B34" s="490" t="s">
        <v>2350</v>
      </c>
      <c r="C34" s="497" t="s">
        <v>3927</v>
      </c>
      <c r="D34" s="489"/>
      <c r="E34" s="490"/>
      <c r="F34" s="490"/>
      <c r="G34" s="470" t="s">
        <v>1696</v>
      </c>
      <c r="H34" s="491"/>
      <c r="I34" s="491" t="s">
        <v>2714</v>
      </c>
      <c r="J34" s="492" t="s">
        <v>2301</v>
      </c>
      <c r="K34" s="489"/>
      <c r="L34" s="491" t="s">
        <v>5378</v>
      </c>
      <c r="M34" s="491"/>
      <c r="N34" s="491"/>
      <c r="O34" s="491"/>
      <c r="P34" s="491"/>
      <c r="Q34" s="491"/>
      <c r="R34" s="491"/>
      <c r="S34" s="491"/>
      <c r="T34" s="491"/>
      <c r="U34" s="491"/>
      <c r="V34" s="491"/>
      <c r="W34" s="491"/>
      <c r="X34" s="491"/>
      <c r="Y34" s="491"/>
      <c r="Z34" s="491"/>
      <c r="AA34" s="491"/>
      <c r="AB34" s="491"/>
      <c r="AC34" s="491"/>
      <c r="AD34" s="491"/>
      <c r="AE34" s="491"/>
      <c r="AF34" s="493"/>
      <c r="AG34" s="494"/>
      <c r="AH34" s="494"/>
      <c r="AI34" s="494"/>
      <c r="AK34" s="561"/>
    </row>
    <row r="35" spans="1:37" ht="33.75">
      <c r="A35" s="496" t="s">
        <v>2671</v>
      </c>
      <c r="B35" s="490" t="s">
        <v>2350</v>
      </c>
      <c r="C35" s="470" t="s">
        <v>2106</v>
      </c>
      <c r="D35" s="489" t="s">
        <v>1338</v>
      </c>
      <c r="E35" s="490" t="s">
        <v>1704</v>
      </c>
      <c r="F35" s="490" t="s">
        <v>1497</v>
      </c>
      <c r="G35" s="470" t="s">
        <v>2535</v>
      </c>
      <c r="H35" s="491" t="s">
        <v>2821</v>
      </c>
      <c r="I35" s="491" t="s">
        <v>2847</v>
      </c>
      <c r="J35" s="492" t="s">
        <v>2301</v>
      </c>
      <c r="K35" s="489" t="s">
        <v>3448</v>
      </c>
      <c r="L35" s="491" t="s">
        <v>5378</v>
      </c>
      <c r="M35" s="491" t="s">
        <v>5378</v>
      </c>
      <c r="N35" s="491" t="s">
        <v>5382</v>
      </c>
      <c r="O35" s="491"/>
      <c r="P35" s="491"/>
      <c r="Q35" s="491"/>
      <c r="R35" s="491"/>
      <c r="S35" s="491" t="s">
        <v>5358</v>
      </c>
      <c r="T35" s="491" t="s">
        <v>5358</v>
      </c>
      <c r="U35" s="491"/>
      <c r="V35" s="491"/>
      <c r="W35" s="491"/>
      <c r="X35" s="491" t="s">
        <v>1294</v>
      </c>
      <c r="Y35" s="491"/>
      <c r="Z35" s="491"/>
      <c r="AA35" s="491" t="s">
        <v>1294</v>
      </c>
      <c r="AB35" s="491"/>
      <c r="AC35" s="491" t="s">
        <v>1294</v>
      </c>
      <c r="AD35" s="491"/>
      <c r="AE35" s="491"/>
      <c r="AF35" s="493" t="s">
        <v>5287</v>
      </c>
      <c r="AG35" s="494"/>
      <c r="AH35" s="494"/>
      <c r="AI35" s="494"/>
      <c r="AK35" s="561"/>
    </row>
    <row r="36" spans="1:37" ht="33.75">
      <c r="A36" s="496" t="s">
        <v>2671</v>
      </c>
      <c r="B36" s="490" t="s">
        <v>2350</v>
      </c>
      <c r="C36" s="470" t="s">
        <v>2107</v>
      </c>
      <c r="D36" s="489" t="s">
        <v>1338</v>
      </c>
      <c r="E36" s="490" t="s">
        <v>1704</v>
      </c>
      <c r="F36" s="490" t="s">
        <v>1497</v>
      </c>
      <c r="G36" s="470" t="s">
        <v>2535</v>
      </c>
      <c r="H36" s="491" t="s">
        <v>2822</v>
      </c>
      <c r="I36" s="491" t="s">
        <v>2848</v>
      </c>
      <c r="J36" s="492" t="s">
        <v>2301</v>
      </c>
      <c r="K36" s="489" t="s">
        <v>3448</v>
      </c>
      <c r="L36" s="491" t="s">
        <v>5378</v>
      </c>
      <c r="M36" s="491" t="s">
        <v>5378</v>
      </c>
      <c r="N36" s="491" t="s">
        <v>5381</v>
      </c>
      <c r="O36" s="491"/>
      <c r="P36" s="491"/>
      <c r="Q36" s="491"/>
      <c r="R36" s="491"/>
      <c r="S36" s="491" t="s">
        <v>5358</v>
      </c>
      <c r="T36" s="491" t="s">
        <v>5358</v>
      </c>
      <c r="U36" s="491"/>
      <c r="V36" s="491"/>
      <c r="W36" s="491"/>
      <c r="X36" s="491" t="s">
        <v>1295</v>
      </c>
      <c r="Y36" s="491"/>
      <c r="Z36" s="491"/>
      <c r="AA36" s="491" t="s">
        <v>1295</v>
      </c>
      <c r="AB36" s="491"/>
      <c r="AC36" s="491" t="s">
        <v>1295</v>
      </c>
      <c r="AD36" s="491"/>
      <c r="AE36" s="491"/>
      <c r="AF36" s="493" t="s">
        <v>5285</v>
      </c>
      <c r="AG36" s="494"/>
      <c r="AH36" s="494"/>
      <c r="AI36" s="494"/>
      <c r="AK36" s="561"/>
    </row>
    <row r="37" spans="1:37" ht="33.75">
      <c r="A37" s="496" t="s">
        <v>2671</v>
      </c>
      <c r="B37" s="490" t="s">
        <v>2350</v>
      </c>
      <c r="C37" s="470" t="s">
        <v>2108</v>
      </c>
      <c r="D37" s="489" t="s">
        <v>1339</v>
      </c>
      <c r="E37" s="490" t="s">
        <v>1704</v>
      </c>
      <c r="F37" s="490" t="s">
        <v>1497</v>
      </c>
      <c r="G37" s="470" t="s">
        <v>2833</v>
      </c>
      <c r="H37" s="491" t="s">
        <v>2823</v>
      </c>
      <c r="I37" s="491" t="s">
        <v>2849</v>
      </c>
      <c r="J37" s="492" t="s">
        <v>2301</v>
      </c>
      <c r="K37" s="489"/>
      <c r="L37" s="491" t="s">
        <v>5378</v>
      </c>
      <c r="M37" s="491" t="s">
        <v>5378</v>
      </c>
      <c r="N37" s="491" t="s">
        <v>5382</v>
      </c>
      <c r="O37" s="491"/>
      <c r="P37" s="491"/>
      <c r="Q37" s="491"/>
      <c r="R37" s="491"/>
      <c r="S37" s="491" t="s">
        <v>5358</v>
      </c>
      <c r="T37" s="491" t="s">
        <v>5358</v>
      </c>
      <c r="U37" s="491"/>
      <c r="V37" s="491"/>
      <c r="W37" s="491"/>
      <c r="X37" s="491" t="s">
        <v>1294</v>
      </c>
      <c r="Y37" s="491"/>
      <c r="Z37" s="491"/>
      <c r="AA37" s="491" t="s">
        <v>1294</v>
      </c>
      <c r="AB37" s="491"/>
      <c r="AC37" s="491" t="s">
        <v>1294</v>
      </c>
      <c r="AD37" s="491"/>
      <c r="AE37" s="491"/>
      <c r="AF37" s="493" t="s">
        <v>5287</v>
      </c>
      <c r="AG37" s="494"/>
      <c r="AH37" s="494"/>
      <c r="AI37" s="494"/>
      <c r="AK37" s="561"/>
    </row>
    <row r="38" spans="1:37" ht="33.75">
      <c r="A38" s="496" t="s">
        <v>2671</v>
      </c>
      <c r="B38" s="490" t="s">
        <v>2350</v>
      </c>
      <c r="C38" s="470" t="s">
        <v>1184</v>
      </c>
      <c r="D38" s="489" t="s">
        <v>1339</v>
      </c>
      <c r="E38" s="490" t="s">
        <v>1704</v>
      </c>
      <c r="F38" s="490" t="s">
        <v>1497</v>
      </c>
      <c r="G38" s="470" t="s">
        <v>2535</v>
      </c>
      <c r="H38" s="491" t="s">
        <v>2824</v>
      </c>
      <c r="I38" s="491" t="s">
        <v>2850</v>
      </c>
      <c r="J38" s="492" t="s">
        <v>2301</v>
      </c>
      <c r="K38" s="489" t="s">
        <v>3448</v>
      </c>
      <c r="L38" s="491" t="s">
        <v>5378</v>
      </c>
      <c r="M38" s="491" t="s">
        <v>5378</v>
      </c>
      <c r="N38" s="491" t="s">
        <v>5381</v>
      </c>
      <c r="O38" s="491"/>
      <c r="P38" s="491"/>
      <c r="Q38" s="491"/>
      <c r="R38" s="491"/>
      <c r="S38" s="491" t="s">
        <v>5358</v>
      </c>
      <c r="T38" s="491" t="s">
        <v>5358</v>
      </c>
      <c r="U38" s="491"/>
      <c r="V38" s="491"/>
      <c r="W38" s="491"/>
      <c r="X38" s="491" t="s">
        <v>1295</v>
      </c>
      <c r="Y38" s="491"/>
      <c r="Z38" s="491"/>
      <c r="AA38" s="491" t="s">
        <v>1295</v>
      </c>
      <c r="AB38" s="491"/>
      <c r="AC38" s="491" t="s">
        <v>1295</v>
      </c>
      <c r="AD38" s="491"/>
      <c r="AE38" s="491"/>
      <c r="AF38" s="493" t="s">
        <v>5285</v>
      </c>
      <c r="AG38" s="494"/>
      <c r="AH38" s="494"/>
      <c r="AI38" s="494"/>
      <c r="AK38" s="561"/>
    </row>
    <row r="39" spans="1:37" ht="33.75">
      <c r="A39" s="496" t="s">
        <v>2671</v>
      </c>
      <c r="B39" s="490" t="s">
        <v>2350</v>
      </c>
      <c r="C39" s="470" t="s">
        <v>2109</v>
      </c>
      <c r="D39" s="489" t="s">
        <v>1340</v>
      </c>
      <c r="E39" s="490" t="s">
        <v>1704</v>
      </c>
      <c r="F39" s="490" t="s">
        <v>1497</v>
      </c>
      <c r="G39" s="470" t="s">
        <v>2535</v>
      </c>
      <c r="H39" s="491" t="s">
        <v>2825</v>
      </c>
      <c r="I39" s="491" t="s">
        <v>2851</v>
      </c>
      <c r="J39" s="492" t="s">
        <v>2301</v>
      </c>
      <c r="K39" s="489" t="s">
        <v>3448</v>
      </c>
      <c r="L39" s="491" t="s">
        <v>5378</v>
      </c>
      <c r="M39" s="491" t="s">
        <v>5378</v>
      </c>
      <c r="N39" s="491" t="s">
        <v>5382</v>
      </c>
      <c r="O39" s="491"/>
      <c r="P39" s="491"/>
      <c r="Q39" s="491"/>
      <c r="R39" s="491"/>
      <c r="S39" s="491" t="s">
        <v>5358</v>
      </c>
      <c r="T39" s="491" t="s">
        <v>5358</v>
      </c>
      <c r="U39" s="491"/>
      <c r="V39" s="491"/>
      <c r="W39" s="491"/>
      <c r="X39" s="491" t="s">
        <v>1294</v>
      </c>
      <c r="Y39" s="491"/>
      <c r="Z39" s="491"/>
      <c r="AA39" s="491" t="s">
        <v>1294</v>
      </c>
      <c r="AB39" s="491"/>
      <c r="AC39" s="491" t="s">
        <v>1294</v>
      </c>
      <c r="AD39" s="491"/>
      <c r="AE39" s="491"/>
      <c r="AF39" s="493" t="s">
        <v>5287</v>
      </c>
      <c r="AG39" s="494"/>
      <c r="AH39" s="494"/>
      <c r="AI39" s="494"/>
      <c r="AK39" s="561"/>
    </row>
    <row r="40" spans="1:37" ht="22.5">
      <c r="A40" s="496" t="s">
        <v>2671</v>
      </c>
      <c r="B40" s="490" t="s">
        <v>2350</v>
      </c>
      <c r="C40" s="470" t="s">
        <v>1185</v>
      </c>
      <c r="D40" s="489" t="s">
        <v>1340</v>
      </c>
      <c r="E40" s="490"/>
      <c r="F40" s="490"/>
      <c r="G40" s="470" t="s">
        <v>1545</v>
      </c>
      <c r="H40" s="491"/>
      <c r="I40" s="491"/>
      <c r="J40" s="492" t="s">
        <v>2301</v>
      </c>
      <c r="K40" s="489"/>
      <c r="L40" s="491" t="s">
        <v>5378</v>
      </c>
      <c r="M40" s="491" t="s">
        <v>5378</v>
      </c>
      <c r="N40" s="491" t="s">
        <v>5381</v>
      </c>
      <c r="O40" s="491"/>
      <c r="P40" s="491"/>
      <c r="Q40" s="491"/>
      <c r="R40" s="491"/>
      <c r="S40" s="491" t="s">
        <v>5358</v>
      </c>
      <c r="T40" s="491" t="s">
        <v>5358</v>
      </c>
      <c r="U40" s="491"/>
      <c r="V40" s="491"/>
      <c r="W40" s="491"/>
      <c r="X40" s="491" t="s">
        <v>1295</v>
      </c>
      <c r="Y40" s="491"/>
      <c r="Z40" s="491"/>
      <c r="AA40" s="491" t="s">
        <v>1295</v>
      </c>
      <c r="AB40" s="491"/>
      <c r="AC40" s="491" t="s">
        <v>1295</v>
      </c>
      <c r="AD40" s="491"/>
      <c r="AE40" s="491"/>
      <c r="AF40" s="493" t="s">
        <v>5285</v>
      </c>
      <c r="AG40" s="494"/>
      <c r="AH40" s="494"/>
      <c r="AI40" s="494"/>
      <c r="AK40" s="561"/>
    </row>
    <row r="41" spans="1:37" ht="33.75">
      <c r="A41" s="496" t="s">
        <v>2671</v>
      </c>
      <c r="B41" s="490" t="s">
        <v>2350</v>
      </c>
      <c r="C41" s="470" t="s">
        <v>2110</v>
      </c>
      <c r="D41" s="489" t="s">
        <v>1341</v>
      </c>
      <c r="E41" s="490" t="s">
        <v>1704</v>
      </c>
      <c r="F41" s="490" t="s">
        <v>1497</v>
      </c>
      <c r="G41" s="470" t="s">
        <v>2834</v>
      </c>
      <c r="H41" s="491" t="s">
        <v>2826</v>
      </c>
      <c r="I41" s="491" t="s">
        <v>2852</v>
      </c>
      <c r="J41" s="492" t="s">
        <v>2301</v>
      </c>
      <c r="K41" s="489" t="s">
        <v>3448</v>
      </c>
      <c r="L41" s="491" t="s">
        <v>5378</v>
      </c>
      <c r="M41" s="491" t="s">
        <v>5378</v>
      </c>
      <c r="N41" s="491" t="s">
        <v>5382</v>
      </c>
      <c r="O41" s="491"/>
      <c r="P41" s="491"/>
      <c r="Q41" s="491"/>
      <c r="R41" s="491"/>
      <c r="S41" s="491" t="s">
        <v>5358</v>
      </c>
      <c r="T41" s="491" t="s">
        <v>5358</v>
      </c>
      <c r="U41" s="491"/>
      <c r="V41" s="491"/>
      <c r="W41" s="491"/>
      <c r="X41" s="491" t="s">
        <v>1294</v>
      </c>
      <c r="Y41" s="491"/>
      <c r="Z41" s="491"/>
      <c r="AA41" s="491" t="s">
        <v>1294</v>
      </c>
      <c r="AB41" s="491"/>
      <c r="AC41" s="491" t="s">
        <v>1294</v>
      </c>
      <c r="AD41" s="491"/>
      <c r="AE41" s="491"/>
      <c r="AF41" s="493" t="s">
        <v>5287</v>
      </c>
      <c r="AG41" s="494"/>
      <c r="AH41" s="494"/>
      <c r="AI41" s="494"/>
      <c r="AK41" s="561"/>
    </row>
    <row r="42" spans="1:37" ht="33.75">
      <c r="A42" s="496" t="s">
        <v>2671</v>
      </c>
      <c r="B42" s="490" t="s">
        <v>2350</v>
      </c>
      <c r="C42" s="470" t="s">
        <v>832</v>
      </c>
      <c r="D42" s="489" t="s">
        <v>1341</v>
      </c>
      <c r="E42" s="490" t="s">
        <v>1704</v>
      </c>
      <c r="F42" s="490" t="s">
        <v>1497</v>
      </c>
      <c r="G42" s="470" t="s">
        <v>2535</v>
      </c>
      <c r="H42" s="491" t="s">
        <v>2827</v>
      </c>
      <c r="I42" s="491" t="s">
        <v>2853</v>
      </c>
      <c r="J42" s="492" t="s">
        <v>2301</v>
      </c>
      <c r="K42" s="489" t="s">
        <v>3448</v>
      </c>
      <c r="L42" s="491" t="s">
        <v>5378</v>
      </c>
      <c r="M42" s="491" t="s">
        <v>5378</v>
      </c>
      <c r="N42" s="491" t="s">
        <v>5381</v>
      </c>
      <c r="O42" s="491"/>
      <c r="P42" s="491"/>
      <c r="Q42" s="491"/>
      <c r="R42" s="491"/>
      <c r="S42" s="491" t="s">
        <v>5358</v>
      </c>
      <c r="T42" s="491" t="s">
        <v>5358</v>
      </c>
      <c r="U42" s="491"/>
      <c r="V42" s="491"/>
      <c r="W42" s="491"/>
      <c r="X42" s="491" t="s">
        <v>1295</v>
      </c>
      <c r="Y42" s="491"/>
      <c r="Z42" s="491"/>
      <c r="AA42" s="491" t="s">
        <v>1295</v>
      </c>
      <c r="AB42" s="491"/>
      <c r="AC42" s="491" t="s">
        <v>1295</v>
      </c>
      <c r="AD42" s="491"/>
      <c r="AE42" s="491"/>
      <c r="AF42" s="493" t="s">
        <v>5285</v>
      </c>
      <c r="AG42" s="494"/>
      <c r="AH42" s="494"/>
      <c r="AI42" s="494"/>
      <c r="AK42" s="561"/>
    </row>
    <row r="43" spans="1:37" ht="33.75">
      <c r="A43" s="496" t="s">
        <v>2671</v>
      </c>
      <c r="B43" s="490" t="s">
        <v>2350</v>
      </c>
      <c r="C43" s="470" t="s">
        <v>6362</v>
      </c>
      <c r="D43" s="489" t="s">
        <v>1342</v>
      </c>
      <c r="E43" s="490" t="s">
        <v>1704</v>
      </c>
      <c r="F43" s="490" t="s">
        <v>1497</v>
      </c>
      <c r="G43" s="470" t="s">
        <v>2535</v>
      </c>
      <c r="H43" s="491" t="s">
        <v>6363</v>
      </c>
      <c r="I43" s="491" t="s">
        <v>6393</v>
      </c>
      <c r="J43" s="492" t="s">
        <v>2301</v>
      </c>
      <c r="K43" s="489" t="s">
        <v>3448</v>
      </c>
      <c r="L43" s="491" t="s">
        <v>5378</v>
      </c>
      <c r="M43" s="491" t="s">
        <v>5378</v>
      </c>
      <c r="N43" s="491" t="s">
        <v>5382</v>
      </c>
      <c r="O43" s="491"/>
      <c r="P43" s="491"/>
      <c r="Q43" s="491"/>
      <c r="R43" s="491"/>
      <c r="S43" s="491" t="s">
        <v>5358</v>
      </c>
      <c r="T43" s="491" t="s">
        <v>5358</v>
      </c>
      <c r="U43" s="491"/>
      <c r="V43" s="491"/>
      <c r="W43" s="491"/>
      <c r="X43" s="491" t="s">
        <v>1294</v>
      </c>
      <c r="Y43" s="491"/>
      <c r="Z43" s="491"/>
      <c r="AA43" s="491" t="s">
        <v>1294</v>
      </c>
      <c r="AB43" s="491"/>
      <c r="AC43" s="491" t="s">
        <v>1294</v>
      </c>
      <c r="AD43" s="491"/>
      <c r="AE43" s="491"/>
      <c r="AF43" s="493" t="s">
        <v>5279</v>
      </c>
      <c r="AG43" s="494"/>
      <c r="AH43" s="494"/>
      <c r="AI43" s="494"/>
      <c r="AK43" s="561"/>
    </row>
    <row r="44" spans="1:37" ht="22.5">
      <c r="A44" s="496" t="s">
        <v>2671</v>
      </c>
      <c r="B44" s="490" t="s">
        <v>2350</v>
      </c>
      <c r="C44" s="470" t="s">
        <v>1185</v>
      </c>
      <c r="D44" s="489" t="s">
        <v>1342</v>
      </c>
      <c r="E44" s="490"/>
      <c r="F44" s="490"/>
      <c r="G44" s="470" t="s">
        <v>1545</v>
      </c>
      <c r="H44" s="491"/>
      <c r="I44" s="491"/>
      <c r="J44" s="492" t="s">
        <v>2301</v>
      </c>
      <c r="K44" s="489"/>
      <c r="L44" s="491" t="s">
        <v>5378</v>
      </c>
      <c r="M44" s="491" t="s">
        <v>5378</v>
      </c>
      <c r="N44" s="491" t="s">
        <v>5381</v>
      </c>
      <c r="O44" s="491"/>
      <c r="P44" s="491"/>
      <c r="Q44" s="491"/>
      <c r="R44" s="491"/>
      <c r="S44" s="491" t="s">
        <v>5358</v>
      </c>
      <c r="T44" s="491" t="s">
        <v>5358</v>
      </c>
      <c r="U44" s="491"/>
      <c r="V44" s="491"/>
      <c r="W44" s="491"/>
      <c r="X44" s="491" t="s">
        <v>1295</v>
      </c>
      <c r="Y44" s="491"/>
      <c r="Z44" s="491"/>
      <c r="AA44" s="491" t="s">
        <v>1295</v>
      </c>
      <c r="AB44" s="491"/>
      <c r="AC44" s="491" t="s">
        <v>1295</v>
      </c>
      <c r="AD44" s="491"/>
      <c r="AE44" s="491"/>
      <c r="AF44" s="493" t="s">
        <v>5285</v>
      </c>
      <c r="AG44" s="494"/>
      <c r="AH44" s="494"/>
      <c r="AI44" s="494"/>
      <c r="AK44" s="561"/>
    </row>
    <row r="45" spans="1:37" ht="33.75">
      <c r="A45" s="496" t="s">
        <v>2671</v>
      </c>
      <c r="B45" s="490" t="s">
        <v>2350</v>
      </c>
      <c r="C45" s="470" t="s">
        <v>1729</v>
      </c>
      <c r="D45" s="489" t="s">
        <v>1343</v>
      </c>
      <c r="E45" s="490" t="s">
        <v>1704</v>
      </c>
      <c r="F45" s="490" t="s">
        <v>1497</v>
      </c>
      <c r="G45" s="470" t="s">
        <v>2535</v>
      </c>
      <c r="H45" s="491" t="s">
        <v>2828</v>
      </c>
      <c r="I45" s="491" t="s">
        <v>2854</v>
      </c>
      <c r="J45" s="492" t="s">
        <v>2301</v>
      </c>
      <c r="K45" s="489" t="s">
        <v>3448</v>
      </c>
      <c r="L45" s="491" t="s">
        <v>5378</v>
      </c>
      <c r="M45" s="491" t="s">
        <v>5378</v>
      </c>
      <c r="N45" s="491" t="s">
        <v>5382</v>
      </c>
      <c r="O45" s="491"/>
      <c r="P45" s="491"/>
      <c r="Q45" s="491"/>
      <c r="R45" s="491"/>
      <c r="S45" s="491" t="s">
        <v>5358</v>
      </c>
      <c r="T45" s="491" t="s">
        <v>5358</v>
      </c>
      <c r="U45" s="491"/>
      <c r="V45" s="491"/>
      <c r="W45" s="491"/>
      <c r="X45" s="491" t="s">
        <v>1294</v>
      </c>
      <c r="Y45" s="491"/>
      <c r="Z45" s="491"/>
      <c r="AA45" s="491" t="s">
        <v>1294</v>
      </c>
      <c r="AB45" s="491"/>
      <c r="AC45" s="491" t="s">
        <v>1294</v>
      </c>
      <c r="AD45" s="491"/>
      <c r="AE45" s="491"/>
      <c r="AF45" s="493" t="s">
        <v>5287</v>
      </c>
      <c r="AG45" s="494"/>
      <c r="AH45" s="494"/>
      <c r="AI45" s="494"/>
      <c r="AK45" s="561"/>
    </row>
    <row r="46" spans="1:37" ht="33.75">
      <c r="A46" s="496" t="s">
        <v>2671</v>
      </c>
      <c r="B46" s="490" t="s">
        <v>2350</v>
      </c>
      <c r="C46" s="470" t="s">
        <v>1730</v>
      </c>
      <c r="D46" s="489" t="s">
        <v>1343</v>
      </c>
      <c r="E46" s="490" t="s">
        <v>1704</v>
      </c>
      <c r="F46" s="490" t="s">
        <v>1497</v>
      </c>
      <c r="G46" s="470" t="s">
        <v>2535</v>
      </c>
      <c r="H46" s="491" t="s">
        <v>2829</v>
      </c>
      <c r="I46" s="491" t="s">
        <v>2855</v>
      </c>
      <c r="J46" s="492" t="s">
        <v>2301</v>
      </c>
      <c r="K46" s="489" t="s">
        <v>3448</v>
      </c>
      <c r="L46" s="491" t="s">
        <v>5378</v>
      </c>
      <c r="M46" s="491" t="s">
        <v>5378</v>
      </c>
      <c r="N46" s="491" t="s">
        <v>5381</v>
      </c>
      <c r="O46" s="491"/>
      <c r="P46" s="491"/>
      <c r="Q46" s="491"/>
      <c r="R46" s="491"/>
      <c r="S46" s="491" t="s">
        <v>5358</v>
      </c>
      <c r="T46" s="491" t="s">
        <v>5358</v>
      </c>
      <c r="U46" s="491"/>
      <c r="V46" s="491"/>
      <c r="W46" s="491"/>
      <c r="X46" s="491" t="s">
        <v>1295</v>
      </c>
      <c r="Y46" s="491"/>
      <c r="Z46" s="491"/>
      <c r="AA46" s="491" t="s">
        <v>1295</v>
      </c>
      <c r="AB46" s="491"/>
      <c r="AC46" s="491" t="s">
        <v>1295</v>
      </c>
      <c r="AD46" s="491"/>
      <c r="AE46" s="491"/>
      <c r="AF46" s="493" t="s">
        <v>5285</v>
      </c>
      <c r="AG46" s="494"/>
      <c r="AH46" s="494"/>
      <c r="AI46" s="494"/>
      <c r="AK46" s="561"/>
    </row>
    <row r="47" spans="1:37" ht="33.75">
      <c r="A47" s="496" t="s">
        <v>2671</v>
      </c>
      <c r="B47" s="490" t="s">
        <v>2350</v>
      </c>
      <c r="C47" s="470" t="s">
        <v>833</v>
      </c>
      <c r="D47" s="489" t="s">
        <v>1999</v>
      </c>
      <c r="E47" s="490" t="s">
        <v>1704</v>
      </c>
      <c r="F47" s="490" t="s">
        <v>1497</v>
      </c>
      <c r="G47" s="470" t="s">
        <v>2535</v>
      </c>
      <c r="H47" s="491" t="s">
        <v>2830</v>
      </c>
      <c r="I47" s="491" t="s">
        <v>2856</v>
      </c>
      <c r="J47" s="492" t="s">
        <v>2301</v>
      </c>
      <c r="K47" s="489" t="s">
        <v>3448</v>
      </c>
      <c r="L47" s="491" t="s">
        <v>5378</v>
      </c>
      <c r="M47" s="491" t="s">
        <v>5378</v>
      </c>
      <c r="N47" s="491" t="s">
        <v>5382</v>
      </c>
      <c r="O47" s="491"/>
      <c r="P47" s="491"/>
      <c r="Q47" s="491"/>
      <c r="R47" s="491"/>
      <c r="S47" s="491" t="s">
        <v>5358</v>
      </c>
      <c r="T47" s="491" t="s">
        <v>5358</v>
      </c>
      <c r="U47" s="491"/>
      <c r="V47" s="491"/>
      <c r="W47" s="491"/>
      <c r="X47" s="491" t="s">
        <v>1294</v>
      </c>
      <c r="Y47" s="491"/>
      <c r="Z47" s="491"/>
      <c r="AA47" s="491" t="s">
        <v>1294</v>
      </c>
      <c r="AB47" s="491"/>
      <c r="AC47" s="491" t="s">
        <v>1294</v>
      </c>
      <c r="AD47" s="491"/>
      <c r="AE47" s="491"/>
      <c r="AF47" s="493" t="s">
        <v>5287</v>
      </c>
      <c r="AG47" s="494"/>
      <c r="AH47" s="494"/>
      <c r="AI47" s="494"/>
      <c r="AK47" s="561"/>
    </row>
    <row r="48" spans="1:37" ht="33.75">
      <c r="A48" s="496" t="s">
        <v>2671</v>
      </c>
      <c r="B48" s="490" t="s">
        <v>2350</v>
      </c>
      <c r="C48" s="470" t="s">
        <v>977</v>
      </c>
      <c r="D48" s="489" t="s">
        <v>1999</v>
      </c>
      <c r="E48" s="490" t="s">
        <v>1704</v>
      </c>
      <c r="F48" s="490" t="s">
        <v>1497</v>
      </c>
      <c r="G48" s="470" t="s">
        <v>2535</v>
      </c>
      <c r="H48" s="491" t="s">
        <v>2831</v>
      </c>
      <c r="I48" s="491" t="s">
        <v>2857</v>
      </c>
      <c r="J48" s="492" t="s">
        <v>2301</v>
      </c>
      <c r="K48" s="489" t="s">
        <v>3448</v>
      </c>
      <c r="L48" s="491" t="s">
        <v>5378</v>
      </c>
      <c r="M48" s="491" t="s">
        <v>5378</v>
      </c>
      <c r="N48" s="491" t="s">
        <v>5381</v>
      </c>
      <c r="O48" s="491"/>
      <c r="P48" s="491"/>
      <c r="Q48" s="491"/>
      <c r="R48" s="491"/>
      <c r="S48" s="491" t="s">
        <v>5358</v>
      </c>
      <c r="T48" s="491" t="s">
        <v>5358</v>
      </c>
      <c r="U48" s="491"/>
      <c r="V48" s="491"/>
      <c r="W48" s="491"/>
      <c r="X48" s="491" t="s">
        <v>1295</v>
      </c>
      <c r="Y48" s="491"/>
      <c r="Z48" s="491"/>
      <c r="AA48" s="491" t="s">
        <v>1295</v>
      </c>
      <c r="AB48" s="491"/>
      <c r="AC48" s="491" t="s">
        <v>1295</v>
      </c>
      <c r="AD48" s="491"/>
      <c r="AE48" s="491"/>
      <c r="AF48" s="493" t="s">
        <v>5285</v>
      </c>
      <c r="AG48" s="494"/>
      <c r="AH48" s="494"/>
      <c r="AI48" s="494"/>
      <c r="AK48" s="561"/>
    </row>
    <row r="49" spans="1:37" ht="33.75">
      <c r="A49" s="496" t="s">
        <v>2671</v>
      </c>
      <c r="B49" s="490" t="s">
        <v>2350</v>
      </c>
      <c r="C49" s="470" t="s">
        <v>241</v>
      </c>
      <c r="D49" s="489" t="s">
        <v>1344</v>
      </c>
      <c r="E49" s="490" t="s">
        <v>1704</v>
      </c>
      <c r="F49" s="490" t="s">
        <v>1497</v>
      </c>
      <c r="G49" s="470" t="s">
        <v>2535</v>
      </c>
      <c r="H49" s="491" t="s">
        <v>2832</v>
      </c>
      <c r="I49" s="491" t="s">
        <v>2713</v>
      </c>
      <c r="J49" s="492" t="s">
        <v>2301</v>
      </c>
      <c r="K49" s="489" t="s">
        <v>3448</v>
      </c>
      <c r="L49" s="491" t="s">
        <v>5378</v>
      </c>
      <c r="M49" s="491" t="s">
        <v>5378</v>
      </c>
      <c r="N49" s="491" t="s">
        <v>5378</v>
      </c>
      <c r="O49" s="491"/>
      <c r="P49" s="491"/>
      <c r="Q49" s="491"/>
      <c r="R49" s="491"/>
      <c r="S49" s="491" t="s">
        <v>5358</v>
      </c>
      <c r="T49" s="491" t="s">
        <v>5358</v>
      </c>
      <c r="U49" s="491"/>
      <c r="V49" s="491"/>
      <c r="W49" s="491"/>
      <c r="X49" s="491" t="s">
        <v>1293</v>
      </c>
      <c r="Y49" s="491"/>
      <c r="Z49" s="491"/>
      <c r="AA49" s="491" t="s">
        <v>1293</v>
      </c>
      <c r="AB49" s="491"/>
      <c r="AC49" s="491" t="s">
        <v>1293</v>
      </c>
      <c r="AD49" s="491"/>
      <c r="AE49" s="491"/>
      <c r="AF49" s="493" t="s">
        <v>5279</v>
      </c>
      <c r="AG49" s="494"/>
      <c r="AH49" s="494"/>
      <c r="AI49" s="494"/>
      <c r="AK49" s="561"/>
    </row>
    <row r="50" spans="1:37">
      <c r="A50" s="496" t="s">
        <v>2672</v>
      </c>
      <c r="B50" s="490" t="s">
        <v>2351</v>
      </c>
      <c r="C50" s="497" t="s">
        <v>3450</v>
      </c>
      <c r="D50" s="489"/>
      <c r="E50" s="490"/>
      <c r="F50" s="490"/>
      <c r="G50" s="470"/>
      <c r="H50" s="491"/>
      <c r="I50" s="491"/>
      <c r="J50" s="492" t="s">
        <v>2314</v>
      </c>
      <c r="K50" s="489"/>
      <c r="L50" s="491" t="s">
        <v>5383</v>
      </c>
      <c r="M50" s="491" t="s">
        <v>5383</v>
      </c>
      <c r="N50" s="491" t="s">
        <v>5383</v>
      </c>
      <c r="O50" s="491"/>
      <c r="P50" s="491"/>
      <c r="Q50" s="491"/>
      <c r="R50" s="491"/>
      <c r="S50" s="491" t="s">
        <v>5360</v>
      </c>
      <c r="T50" s="491" t="s">
        <v>5360</v>
      </c>
      <c r="U50" s="491"/>
      <c r="V50" s="491"/>
      <c r="W50" s="491"/>
      <c r="X50" s="491" t="s">
        <v>1293</v>
      </c>
      <c r="Y50" s="491"/>
      <c r="Z50" s="491"/>
      <c r="AA50" s="491" t="s">
        <v>1293</v>
      </c>
      <c r="AB50" s="491"/>
      <c r="AC50" s="491"/>
      <c r="AD50" s="491"/>
      <c r="AE50" s="491"/>
      <c r="AF50" s="493"/>
      <c r="AG50" s="494"/>
      <c r="AH50" s="494"/>
      <c r="AI50" s="494"/>
      <c r="AK50" s="561" t="s">
        <v>3448</v>
      </c>
    </row>
    <row r="51" spans="1:37" ht="45">
      <c r="A51" s="496" t="s">
        <v>2672</v>
      </c>
      <c r="B51" s="490" t="s">
        <v>2351</v>
      </c>
      <c r="C51" s="470" t="s">
        <v>978</v>
      </c>
      <c r="D51" s="489" t="s">
        <v>1159</v>
      </c>
      <c r="E51" s="490" t="s">
        <v>1160</v>
      </c>
      <c r="F51" s="490" t="s">
        <v>1161</v>
      </c>
      <c r="G51" s="470" t="s">
        <v>1162</v>
      </c>
      <c r="H51" s="491" t="s">
        <v>1163</v>
      </c>
      <c r="I51" s="491" t="s">
        <v>7834</v>
      </c>
      <c r="J51" s="492" t="s">
        <v>2314</v>
      </c>
      <c r="K51" s="489" t="s">
        <v>3448</v>
      </c>
      <c r="L51" s="491" t="s">
        <v>5383</v>
      </c>
      <c r="M51" s="491" t="s">
        <v>5383</v>
      </c>
      <c r="N51" s="491" t="s">
        <v>5383</v>
      </c>
      <c r="O51" s="491"/>
      <c r="P51" s="491"/>
      <c r="Q51" s="491"/>
      <c r="R51" s="491"/>
      <c r="S51" s="491" t="s">
        <v>5360</v>
      </c>
      <c r="T51" s="491" t="s">
        <v>5360</v>
      </c>
      <c r="U51" s="491"/>
      <c r="V51" s="491"/>
      <c r="W51" s="491"/>
      <c r="X51" s="491" t="s">
        <v>1293</v>
      </c>
      <c r="Y51" s="491" t="s">
        <v>3664</v>
      </c>
      <c r="Z51" s="491"/>
      <c r="AA51" s="491" t="s">
        <v>1293</v>
      </c>
      <c r="AB51" s="491" t="s">
        <v>3664</v>
      </c>
      <c r="AC51" s="491"/>
      <c r="AD51" s="491"/>
      <c r="AE51" s="491"/>
      <c r="AF51" s="493" t="s">
        <v>5288</v>
      </c>
      <c r="AG51" s="494"/>
      <c r="AH51" s="494"/>
      <c r="AI51" s="494"/>
      <c r="AK51" s="561"/>
    </row>
    <row r="52" spans="1:37" ht="22.5">
      <c r="A52" s="496" t="s">
        <v>872</v>
      </c>
      <c r="B52" s="490" t="s">
        <v>2352</v>
      </c>
      <c r="C52" s="497" t="s">
        <v>3451</v>
      </c>
      <c r="D52" s="489"/>
      <c r="E52" s="490"/>
      <c r="F52" s="490"/>
      <c r="G52" s="470"/>
      <c r="H52" s="491"/>
      <c r="I52" s="491"/>
      <c r="J52" s="492" t="s">
        <v>2314</v>
      </c>
      <c r="K52" s="489"/>
      <c r="L52" s="491" t="s">
        <v>5384</v>
      </c>
      <c r="M52" s="491" t="s">
        <v>5384</v>
      </c>
      <c r="N52" s="491" t="s">
        <v>5385</v>
      </c>
      <c r="O52" s="491"/>
      <c r="P52" s="491"/>
      <c r="Q52" s="491"/>
      <c r="R52" s="491"/>
      <c r="S52" s="491" t="s">
        <v>5361</v>
      </c>
      <c r="T52" s="491" t="s">
        <v>5361</v>
      </c>
      <c r="U52" s="491"/>
      <c r="V52" s="491"/>
      <c r="W52" s="491"/>
      <c r="X52" s="491" t="s">
        <v>1297</v>
      </c>
      <c r="Y52" s="491"/>
      <c r="Z52" s="491"/>
      <c r="AA52" s="491"/>
      <c r="AB52" s="491"/>
      <c r="AC52" s="491" t="s">
        <v>3696</v>
      </c>
      <c r="AD52" s="491"/>
      <c r="AK52" s="561" t="s">
        <v>3448</v>
      </c>
    </row>
    <row r="53" spans="1:37" ht="409.5">
      <c r="A53" s="496" t="s">
        <v>872</v>
      </c>
      <c r="B53" s="490" t="s">
        <v>2352</v>
      </c>
      <c r="C53" s="470" t="s">
        <v>3928</v>
      </c>
      <c r="D53" s="489" t="s">
        <v>2148</v>
      </c>
      <c r="E53" s="490"/>
      <c r="F53" s="490"/>
      <c r="G53" s="470" t="s">
        <v>1696</v>
      </c>
      <c r="H53" s="491" t="s">
        <v>3932</v>
      </c>
      <c r="I53" s="491" t="s">
        <v>8739</v>
      </c>
      <c r="J53" s="492" t="s">
        <v>2314</v>
      </c>
      <c r="K53" s="489"/>
      <c r="L53" s="491" t="s">
        <v>5384</v>
      </c>
      <c r="M53" s="491" t="s">
        <v>5384</v>
      </c>
      <c r="N53" s="491" t="s">
        <v>5385</v>
      </c>
      <c r="O53" s="491"/>
      <c r="P53" s="491"/>
      <c r="Q53" s="491"/>
      <c r="R53" s="491"/>
      <c r="S53" s="491" t="s">
        <v>5361</v>
      </c>
      <c r="T53" s="491" t="s">
        <v>5361</v>
      </c>
      <c r="U53" s="491"/>
      <c r="V53" s="491"/>
      <c r="W53" s="491" t="s">
        <v>1296</v>
      </c>
      <c r="X53" s="491" t="s">
        <v>1297</v>
      </c>
      <c r="Y53" s="491" t="s">
        <v>3665</v>
      </c>
      <c r="Z53" s="491"/>
      <c r="AA53" s="491"/>
      <c r="AB53" s="491"/>
      <c r="AC53" s="491" t="s">
        <v>3635</v>
      </c>
      <c r="AD53" s="491" t="s">
        <v>3637</v>
      </c>
      <c r="AE53" s="491"/>
      <c r="AF53" s="493" t="s">
        <v>5289</v>
      </c>
      <c r="AG53" s="494"/>
      <c r="AH53" s="494"/>
      <c r="AI53" s="494"/>
      <c r="AK53" s="561"/>
    </row>
    <row r="54" spans="1:37" ht="22.5">
      <c r="A54" s="496" t="s">
        <v>872</v>
      </c>
      <c r="B54" s="490" t="s">
        <v>2352</v>
      </c>
      <c r="C54" s="470" t="s">
        <v>3929</v>
      </c>
      <c r="D54" s="489" t="s">
        <v>1345</v>
      </c>
      <c r="E54" s="490" t="s">
        <v>1704</v>
      </c>
      <c r="F54" s="490" t="s">
        <v>1497</v>
      </c>
      <c r="G54" s="470" t="s">
        <v>3931</v>
      </c>
      <c r="H54" s="491" t="s">
        <v>1164</v>
      </c>
      <c r="I54" s="491"/>
      <c r="J54" s="492"/>
      <c r="K54" s="489"/>
      <c r="L54" s="491"/>
      <c r="M54" s="491"/>
      <c r="N54" s="491"/>
      <c r="O54" s="491"/>
      <c r="P54" s="491"/>
      <c r="Q54" s="491"/>
      <c r="R54" s="491"/>
      <c r="S54" s="491"/>
      <c r="T54" s="491"/>
      <c r="U54" s="491"/>
      <c r="V54" s="491"/>
      <c r="W54" s="491"/>
      <c r="X54" s="491"/>
      <c r="Y54" s="491"/>
      <c r="Z54" s="491"/>
      <c r="AA54" s="491"/>
      <c r="AB54" s="491"/>
      <c r="AC54" s="491"/>
      <c r="AD54" s="491"/>
      <c r="AK54" s="561"/>
    </row>
    <row r="55" spans="1:37" ht="22.5">
      <c r="A55" s="496" t="s">
        <v>872</v>
      </c>
      <c r="B55" s="490" t="s">
        <v>2352</v>
      </c>
      <c r="C55" s="470" t="s">
        <v>3930</v>
      </c>
      <c r="D55" s="489" t="s">
        <v>1346</v>
      </c>
      <c r="E55" s="490" t="s">
        <v>1704</v>
      </c>
      <c r="F55" s="490" t="s">
        <v>1497</v>
      </c>
      <c r="G55" s="470" t="s">
        <v>8740</v>
      </c>
      <c r="H55" s="491" t="s">
        <v>1165</v>
      </c>
      <c r="I55" s="491"/>
      <c r="J55" s="492"/>
      <c r="K55" s="489"/>
      <c r="L55" s="491"/>
      <c r="M55" s="491"/>
      <c r="N55" s="491"/>
      <c r="O55" s="491"/>
      <c r="P55" s="491"/>
      <c r="Q55" s="491"/>
      <c r="R55" s="491"/>
      <c r="S55" s="491"/>
      <c r="T55" s="491"/>
      <c r="U55" s="491"/>
      <c r="V55" s="491"/>
      <c r="W55" s="491"/>
      <c r="X55" s="491"/>
      <c r="Y55" s="491"/>
      <c r="Z55" s="491"/>
      <c r="AA55" s="491"/>
      <c r="AB55" s="491"/>
      <c r="AC55" s="491"/>
      <c r="AD55" s="491"/>
      <c r="AE55" s="491"/>
      <c r="AF55" s="493"/>
      <c r="AG55" s="494"/>
      <c r="AH55" s="494"/>
      <c r="AI55" s="494"/>
      <c r="AK55" s="561"/>
    </row>
    <row r="56" spans="1:37" ht="33.75">
      <c r="A56" s="496" t="s">
        <v>872</v>
      </c>
      <c r="B56" s="490" t="s">
        <v>2352</v>
      </c>
      <c r="C56" s="470" t="s">
        <v>3933</v>
      </c>
      <c r="D56" s="489" t="s">
        <v>1347</v>
      </c>
      <c r="E56" s="490" t="s">
        <v>1704</v>
      </c>
      <c r="F56" s="490" t="s">
        <v>1497</v>
      </c>
      <c r="G56" s="470" t="s">
        <v>3936</v>
      </c>
      <c r="H56" s="491" t="s">
        <v>492</v>
      </c>
      <c r="I56" s="491"/>
      <c r="J56" s="492"/>
      <c r="K56" s="489"/>
      <c r="L56" s="491"/>
      <c r="M56" s="491"/>
      <c r="N56" s="491"/>
      <c r="O56" s="491"/>
      <c r="P56" s="491"/>
      <c r="Q56" s="491"/>
      <c r="R56" s="491"/>
      <c r="S56" s="491"/>
      <c r="T56" s="491"/>
      <c r="U56" s="491"/>
      <c r="V56" s="491"/>
      <c r="W56" s="491"/>
      <c r="X56" s="491"/>
      <c r="Y56" s="491"/>
      <c r="Z56" s="491"/>
      <c r="AA56" s="491"/>
      <c r="AB56" s="491"/>
      <c r="AC56" s="491"/>
      <c r="AD56" s="491"/>
      <c r="AE56" s="491"/>
      <c r="AF56" s="493"/>
      <c r="AG56" s="494"/>
      <c r="AH56" s="494"/>
      <c r="AI56" s="494"/>
      <c r="AK56" s="561"/>
    </row>
    <row r="57" spans="1:37" ht="22.5">
      <c r="A57" s="496" t="s">
        <v>872</v>
      </c>
      <c r="B57" s="490" t="s">
        <v>2352</v>
      </c>
      <c r="C57" s="470" t="s">
        <v>3934</v>
      </c>
      <c r="D57" s="489" t="s">
        <v>1348</v>
      </c>
      <c r="E57" s="490" t="s">
        <v>1704</v>
      </c>
      <c r="F57" s="490" t="s">
        <v>1497</v>
      </c>
      <c r="G57" s="470" t="s">
        <v>3937</v>
      </c>
      <c r="H57" s="491" t="s">
        <v>493</v>
      </c>
      <c r="I57" s="491"/>
      <c r="J57" s="492"/>
      <c r="K57" s="489"/>
      <c r="L57" s="491"/>
      <c r="M57" s="491"/>
      <c r="N57" s="491"/>
      <c r="O57" s="491"/>
      <c r="P57" s="491"/>
      <c r="Q57" s="491"/>
      <c r="R57" s="491"/>
      <c r="S57" s="491"/>
      <c r="T57" s="491"/>
      <c r="U57" s="491"/>
      <c r="V57" s="491"/>
      <c r="W57" s="491"/>
      <c r="X57" s="491"/>
      <c r="Y57" s="491"/>
      <c r="Z57" s="491"/>
      <c r="AA57" s="491"/>
      <c r="AB57" s="491"/>
      <c r="AC57" s="491"/>
      <c r="AD57" s="491"/>
      <c r="AE57" s="491"/>
      <c r="AF57" s="493"/>
      <c r="AG57" s="494"/>
      <c r="AH57" s="494"/>
      <c r="AI57" s="494"/>
      <c r="AK57" s="561"/>
    </row>
    <row r="58" spans="1:37" ht="33.75">
      <c r="A58" s="496" t="s">
        <v>872</v>
      </c>
      <c r="B58" s="490" t="s">
        <v>2352</v>
      </c>
      <c r="C58" s="470" t="s">
        <v>3935</v>
      </c>
      <c r="D58" s="489" t="s">
        <v>1349</v>
      </c>
      <c r="E58" s="490" t="s">
        <v>1704</v>
      </c>
      <c r="F58" s="490" t="s">
        <v>1497</v>
      </c>
      <c r="G58" s="470" t="s">
        <v>3938</v>
      </c>
      <c r="H58" s="491" t="s">
        <v>494</v>
      </c>
      <c r="I58" s="491"/>
      <c r="J58" s="492"/>
      <c r="K58" s="489"/>
      <c r="L58" s="491"/>
      <c r="M58" s="491"/>
      <c r="N58" s="491"/>
      <c r="O58" s="491"/>
      <c r="P58" s="491"/>
      <c r="Q58" s="491"/>
      <c r="R58" s="491"/>
      <c r="S58" s="491"/>
      <c r="T58" s="491"/>
      <c r="U58" s="491"/>
      <c r="V58" s="491"/>
      <c r="W58" s="491"/>
      <c r="X58" s="491"/>
      <c r="Y58" s="491"/>
      <c r="Z58" s="491"/>
      <c r="AA58" s="491"/>
      <c r="AB58" s="491"/>
      <c r="AC58" s="491"/>
      <c r="AD58" s="491"/>
      <c r="AE58" s="491"/>
      <c r="AF58" s="493"/>
      <c r="AG58" s="494"/>
      <c r="AH58" s="494"/>
      <c r="AI58" s="494"/>
      <c r="AK58" s="561"/>
    </row>
    <row r="59" spans="1:37" ht="22.5">
      <c r="A59" s="496" t="s">
        <v>872</v>
      </c>
      <c r="B59" s="490" t="s">
        <v>2352</v>
      </c>
      <c r="C59" s="470" t="s">
        <v>3939</v>
      </c>
      <c r="D59" s="489" t="s">
        <v>1360</v>
      </c>
      <c r="E59" s="490" t="s">
        <v>1704</v>
      </c>
      <c r="F59" s="490" t="s">
        <v>1497</v>
      </c>
      <c r="G59" s="470" t="s">
        <v>3940</v>
      </c>
      <c r="H59" s="491" t="s">
        <v>3859</v>
      </c>
      <c r="I59" s="491" t="s">
        <v>3862</v>
      </c>
      <c r="J59" s="492"/>
      <c r="K59" s="489"/>
      <c r="L59" s="491"/>
      <c r="M59" s="491"/>
      <c r="N59" s="491"/>
      <c r="O59" s="491"/>
      <c r="P59" s="491"/>
      <c r="Q59" s="491"/>
      <c r="R59" s="491"/>
      <c r="S59" s="491"/>
      <c r="T59" s="491"/>
      <c r="U59" s="491"/>
      <c r="V59" s="491"/>
      <c r="W59" s="491"/>
      <c r="X59" s="491"/>
      <c r="Y59" s="491"/>
      <c r="Z59" s="491"/>
      <c r="AA59" s="491"/>
      <c r="AB59" s="491"/>
      <c r="AC59" s="491"/>
      <c r="AD59" s="491"/>
      <c r="AE59" s="491"/>
      <c r="AF59" s="493"/>
      <c r="AG59" s="494"/>
      <c r="AH59" s="494"/>
      <c r="AI59" s="494"/>
      <c r="AK59" s="561"/>
    </row>
    <row r="60" spans="1:37" ht="33.75">
      <c r="A60" s="496"/>
      <c r="B60" s="490" t="s">
        <v>2352</v>
      </c>
      <c r="C60" s="470" t="s">
        <v>3863</v>
      </c>
      <c r="D60" s="489" t="s">
        <v>1361</v>
      </c>
      <c r="E60" s="490" t="s">
        <v>1704</v>
      </c>
      <c r="F60" s="490" t="s">
        <v>1497</v>
      </c>
      <c r="G60" s="470" t="s">
        <v>3857</v>
      </c>
      <c r="H60" s="491" t="s">
        <v>3860</v>
      </c>
      <c r="I60" s="491" t="s">
        <v>3862</v>
      </c>
      <c r="J60" s="492"/>
      <c r="K60" s="489"/>
      <c r="L60" s="491"/>
      <c r="M60" s="491"/>
      <c r="N60" s="491"/>
      <c r="O60" s="491"/>
      <c r="P60" s="491"/>
      <c r="Q60" s="491"/>
      <c r="R60" s="491"/>
      <c r="S60" s="491"/>
      <c r="T60" s="491"/>
      <c r="U60" s="491"/>
      <c r="V60" s="491"/>
      <c r="W60" s="491"/>
      <c r="X60" s="491"/>
      <c r="Y60" s="491"/>
      <c r="Z60" s="491"/>
      <c r="AA60" s="491"/>
      <c r="AB60" s="491"/>
      <c r="AC60" s="491"/>
      <c r="AD60" s="491"/>
      <c r="AE60" s="491"/>
      <c r="AF60" s="493"/>
      <c r="AG60" s="494"/>
      <c r="AH60" s="494"/>
      <c r="AI60" s="494"/>
      <c r="AK60" s="561"/>
    </row>
    <row r="61" spans="1:37">
      <c r="A61" s="496"/>
      <c r="B61" s="490" t="s">
        <v>2352</v>
      </c>
      <c r="C61" s="470" t="s">
        <v>3864</v>
      </c>
      <c r="D61" s="489" t="s">
        <v>1324</v>
      </c>
      <c r="E61" s="490" t="s">
        <v>1704</v>
      </c>
      <c r="F61" s="490" t="s">
        <v>1497</v>
      </c>
      <c r="G61" s="470" t="s">
        <v>3858</v>
      </c>
      <c r="H61" s="491" t="s">
        <v>3861</v>
      </c>
      <c r="I61" s="491" t="s">
        <v>3862</v>
      </c>
      <c r="J61" s="492"/>
      <c r="K61" s="489"/>
      <c r="L61" s="491"/>
      <c r="M61" s="491"/>
      <c r="N61" s="491"/>
      <c r="O61" s="491"/>
      <c r="P61" s="491"/>
      <c r="Q61" s="491"/>
      <c r="R61" s="491"/>
      <c r="S61" s="491"/>
      <c r="T61" s="491"/>
      <c r="U61" s="491"/>
      <c r="V61" s="491"/>
      <c r="W61" s="491"/>
      <c r="X61" s="491"/>
      <c r="Y61" s="491"/>
      <c r="Z61" s="491"/>
      <c r="AA61" s="491"/>
      <c r="AB61" s="491"/>
      <c r="AC61" s="491"/>
      <c r="AD61" s="491"/>
      <c r="AE61" s="491"/>
      <c r="AF61" s="493"/>
      <c r="AG61" s="494"/>
      <c r="AH61" s="494"/>
      <c r="AI61" s="494"/>
      <c r="AK61" s="561"/>
    </row>
    <row r="62" spans="1:37" ht="22.5">
      <c r="A62" s="496" t="s">
        <v>872</v>
      </c>
      <c r="B62" s="490" t="s">
        <v>2352</v>
      </c>
      <c r="C62" s="470" t="s">
        <v>3942</v>
      </c>
      <c r="D62" s="489" t="s">
        <v>1703</v>
      </c>
      <c r="E62" s="490"/>
      <c r="F62" s="490"/>
      <c r="G62" s="470" t="s">
        <v>1696</v>
      </c>
      <c r="H62" s="491" t="s">
        <v>3941</v>
      </c>
      <c r="I62" s="491" t="s">
        <v>3967</v>
      </c>
      <c r="J62" s="492" t="s">
        <v>2314</v>
      </c>
      <c r="K62" s="489"/>
      <c r="L62" s="491" t="s">
        <v>5384</v>
      </c>
      <c r="M62" s="491" t="s">
        <v>5384</v>
      </c>
      <c r="N62" s="491" t="s">
        <v>5385</v>
      </c>
      <c r="O62" s="491"/>
      <c r="P62" s="491"/>
      <c r="Q62" s="491"/>
      <c r="R62" s="491"/>
      <c r="S62" s="491" t="s">
        <v>5361</v>
      </c>
      <c r="T62" s="491" t="s">
        <v>5361</v>
      </c>
      <c r="U62" s="491"/>
      <c r="V62" s="491"/>
      <c r="W62" s="491"/>
      <c r="X62" s="491" t="s">
        <v>1297</v>
      </c>
      <c r="Y62" s="491"/>
      <c r="Z62" s="491"/>
      <c r="AA62" s="491"/>
      <c r="AB62" s="491"/>
      <c r="AC62" s="491"/>
      <c r="AD62" s="491"/>
      <c r="AE62" s="491"/>
      <c r="AF62" s="493" t="s">
        <v>5289</v>
      </c>
      <c r="AG62" s="494"/>
      <c r="AH62" s="494"/>
      <c r="AI62" s="494"/>
      <c r="AK62" s="561"/>
    </row>
    <row r="63" spans="1:37" ht="22.5">
      <c r="A63" s="496" t="s">
        <v>872</v>
      </c>
      <c r="B63" s="490" t="s">
        <v>2352</v>
      </c>
      <c r="C63" s="470" t="s">
        <v>3929</v>
      </c>
      <c r="D63" s="489" t="s">
        <v>1325</v>
      </c>
      <c r="E63" s="490" t="s">
        <v>1704</v>
      </c>
      <c r="F63" s="490" t="s">
        <v>1497</v>
      </c>
      <c r="G63" s="470" t="s">
        <v>3931</v>
      </c>
      <c r="H63" s="491" t="s">
        <v>1164</v>
      </c>
      <c r="I63" s="491" t="s">
        <v>3862</v>
      </c>
      <c r="J63" s="492"/>
      <c r="K63" s="489"/>
      <c r="L63" s="491"/>
      <c r="M63" s="491"/>
      <c r="N63" s="491"/>
      <c r="O63" s="491"/>
      <c r="P63" s="491"/>
      <c r="Q63" s="491"/>
      <c r="R63" s="491"/>
      <c r="S63" s="491"/>
      <c r="T63" s="491"/>
      <c r="U63" s="491"/>
      <c r="V63" s="491"/>
      <c r="W63" s="491"/>
      <c r="X63" s="491"/>
      <c r="Y63" s="491"/>
      <c r="Z63" s="491"/>
      <c r="AA63" s="491"/>
      <c r="AB63" s="491"/>
      <c r="AC63" s="491"/>
      <c r="AD63" s="491"/>
      <c r="AE63" s="491"/>
      <c r="AF63" s="493"/>
      <c r="AG63" s="494"/>
      <c r="AH63" s="494"/>
      <c r="AI63" s="494"/>
      <c r="AK63" s="561"/>
    </row>
    <row r="64" spans="1:37" ht="22.5">
      <c r="A64" s="496" t="s">
        <v>872</v>
      </c>
      <c r="B64" s="490" t="s">
        <v>2352</v>
      </c>
      <c r="C64" s="470" t="s">
        <v>3930</v>
      </c>
      <c r="D64" s="489" t="s">
        <v>1326</v>
      </c>
      <c r="E64" s="490" t="s">
        <v>1704</v>
      </c>
      <c r="F64" s="490" t="s">
        <v>1497</v>
      </c>
      <c r="G64" s="470" t="s">
        <v>8740</v>
      </c>
      <c r="H64" s="491" t="s">
        <v>1165</v>
      </c>
      <c r="I64" s="491" t="s">
        <v>3862</v>
      </c>
      <c r="J64" s="492"/>
      <c r="K64" s="489"/>
      <c r="L64" s="491"/>
      <c r="M64" s="491"/>
      <c r="N64" s="491"/>
      <c r="O64" s="491"/>
      <c r="P64" s="491"/>
      <c r="Q64" s="491"/>
      <c r="R64" s="491"/>
      <c r="S64" s="491"/>
      <c r="T64" s="491"/>
      <c r="U64" s="491"/>
      <c r="V64" s="491"/>
      <c r="W64" s="491"/>
      <c r="X64" s="491"/>
      <c r="Y64" s="491"/>
      <c r="Z64" s="491"/>
      <c r="AA64" s="491"/>
      <c r="AB64" s="491"/>
      <c r="AC64" s="491"/>
      <c r="AD64" s="491"/>
      <c r="AE64" s="491"/>
      <c r="AF64" s="493"/>
      <c r="AG64" s="494"/>
      <c r="AH64" s="494"/>
      <c r="AI64" s="494"/>
      <c r="AK64" s="561"/>
    </row>
    <row r="65" spans="1:37" ht="33.75">
      <c r="A65" s="496" t="s">
        <v>872</v>
      </c>
      <c r="B65" s="490" t="s">
        <v>2352</v>
      </c>
      <c r="C65" s="470" t="s">
        <v>3933</v>
      </c>
      <c r="D65" s="489" t="s">
        <v>1328</v>
      </c>
      <c r="E65" s="490" t="s">
        <v>1704</v>
      </c>
      <c r="F65" s="490" t="s">
        <v>1497</v>
      </c>
      <c r="G65" s="470" t="s">
        <v>3936</v>
      </c>
      <c r="H65" s="491" t="s">
        <v>492</v>
      </c>
      <c r="I65" s="491" t="s">
        <v>3862</v>
      </c>
      <c r="J65" s="492"/>
      <c r="K65" s="489"/>
      <c r="L65" s="491"/>
      <c r="M65" s="491"/>
      <c r="N65" s="491"/>
      <c r="O65" s="491"/>
      <c r="P65" s="491"/>
      <c r="Q65" s="491"/>
      <c r="R65" s="491"/>
      <c r="S65" s="491"/>
      <c r="T65" s="491"/>
      <c r="U65" s="491"/>
      <c r="V65" s="491"/>
      <c r="W65" s="491"/>
      <c r="X65" s="491"/>
      <c r="Y65" s="491"/>
      <c r="Z65" s="491"/>
      <c r="AA65" s="491"/>
      <c r="AB65" s="491"/>
      <c r="AC65" s="491"/>
      <c r="AD65" s="491"/>
      <c r="AE65" s="491"/>
      <c r="AF65" s="493"/>
      <c r="AG65" s="494"/>
      <c r="AH65" s="494"/>
      <c r="AI65" s="494"/>
      <c r="AK65" s="561"/>
    </row>
    <row r="66" spans="1:37" ht="22.5">
      <c r="A66" s="496" t="s">
        <v>872</v>
      </c>
      <c r="B66" s="490" t="s">
        <v>2352</v>
      </c>
      <c r="C66" s="470" t="s">
        <v>3934</v>
      </c>
      <c r="D66" s="489" t="s">
        <v>1350</v>
      </c>
      <c r="E66" s="490" t="s">
        <v>1704</v>
      </c>
      <c r="F66" s="490" t="s">
        <v>1497</v>
      </c>
      <c r="G66" s="470" t="s">
        <v>3937</v>
      </c>
      <c r="H66" s="491" t="s">
        <v>493</v>
      </c>
      <c r="I66" s="491" t="s">
        <v>3862</v>
      </c>
      <c r="J66" s="492"/>
      <c r="K66" s="489"/>
      <c r="L66" s="491"/>
      <c r="M66" s="491"/>
      <c r="N66" s="491"/>
      <c r="O66" s="491"/>
      <c r="P66" s="491"/>
      <c r="Q66" s="491"/>
      <c r="R66" s="491"/>
      <c r="S66" s="491"/>
      <c r="T66" s="491"/>
      <c r="U66" s="491"/>
      <c r="V66" s="491"/>
      <c r="W66" s="491"/>
      <c r="X66" s="491"/>
      <c r="Y66" s="491"/>
      <c r="Z66" s="491"/>
      <c r="AA66" s="491"/>
      <c r="AB66" s="491"/>
      <c r="AC66" s="491"/>
      <c r="AD66" s="491"/>
      <c r="AE66" s="491"/>
      <c r="AF66" s="493"/>
      <c r="AG66" s="494"/>
      <c r="AH66" s="494"/>
      <c r="AI66" s="494"/>
      <c r="AK66" s="561"/>
    </row>
    <row r="67" spans="1:37" ht="33.75">
      <c r="A67" s="496" t="s">
        <v>872</v>
      </c>
      <c r="B67" s="490" t="s">
        <v>2352</v>
      </c>
      <c r="C67" s="470" t="s">
        <v>3935</v>
      </c>
      <c r="D67" s="489" t="s">
        <v>1327</v>
      </c>
      <c r="E67" s="490" t="s">
        <v>1704</v>
      </c>
      <c r="F67" s="490" t="s">
        <v>1497</v>
      </c>
      <c r="G67" s="470" t="s">
        <v>3938</v>
      </c>
      <c r="H67" s="491" t="s">
        <v>494</v>
      </c>
      <c r="I67" s="491" t="s">
        <v>3862</v>
      </c>
      <c r="J67" s="492"/>
      <c r="K67" s="489"/>
      <c r="L67" s="491"/>
      <c r="M67" s="491"/>
      <c r="N67" s="491"/>
      <c r="O67" s="491"/>
      <c r="P67" s="491"/>
      <c r="Q67" s="491"/>
      <c r="R67" s="491"/>
      <c r="S67" s="491"/>
      <c r="T67" s="491"/>
      <c r="U67" s="491"/>
      <c r="V67" s="491"/>
      <c r="W67" s="491"/>
      <c r="X67" s="491"/>
      <c r="Y67" s="491"/>
      <c r="Z67" s="491"/>
      <c r="AA67" s="491"/>
      <c r="AB67" s="491"/>
      <c r="AC67" s="491"/>
      <c r="AD67" s="491"/>
      <c r="AE67" s="491"/>
      <c r="AF67" s="493"/>
      <c r="AG67" s="494"/>
      <c r="AH67" s="494"/>
      <c r="AI67" s="494"/>
      <c r="AK67" s="561"/>
    </row>
    <row r="68" spans="1:37" ht="22.5">
      <c r="A68" s="496"/>
      <c r="B68" s="490" t="s">
        <v>2352</v>
      </c>
      <c r="C68" s="470" t="s">
        <v>3939</v>
      </c>
      <c r="D68" s="489" t="s">
        <v>1329</v>
      </c>
      <c r="E68" s="490" t="s">
        <v>1704</v>
      </c>
      <c r="F68" s="490" t="s">
        <v>1497</v>
      </c>
      <c r="G68" s="470" t="s">
        <v>3940</v>
      </c>
      <c r="H68" s="491" t="s">
        <v>3859</v>
      </c>
      <c r="I68" s="491" t="s">
        <v>3862</v>
      </c>
      <c r="J68" s="492"/>
      <c r="K68" s="489"/>
      <c r="L68" s="491"/>
      <c r="M68" s="491"/>
      <c r="N68" s="491"/>
      <c r="O68" s="491"/>
      <c r="P68" s="491"/>
      <c r="Q68" s="491"/>
      <c r="R68" s="491"/>
      <c r="S68" s="491"/>
      <c r="T68" s="491"/>
      <c r="U68" s="491"/>
      <c r="V68" s="491"/>
      <c r="W68" s="491"/>
      <c r="X68" s="491"/>
      <c r="Y68" s="491"/>
      <c r="Z68" s="491"/>
      <c r="AA68" s="491"/>
      <c r="AB68" s="491"/>
      <c r="AC68" s="491"/>
      <c r="AD68" s="491"/>
      <c r="AE68" s="491"/>
      <c r="AF68" s="493"/>
      <c r="AG68" s="494"/>
      <c r="AH68" s="494"/>
      <c r="AI68" s="494"/>
      <c r="AK68" s="561"/>
    </row>
    <row r="69" spans="1:37" ht="33.75">
      <c r="A69" s="496"/>
      <c r="B69" s="490" t="s">
        <v>2352</v>
      </c>
      <c r="C69" s="470" t="s">
        <v>3863</v>
      </c>
      <c r="D69" s="489" t="s">
        <v>1330</v>
      </c>
      <c r="E69" s="490" t="s">
        <v>1704</v>
      </c>
      <c r="F69" s="490" t="s">
        <v>1497</v>
      </c>
      <c r="G69" s="470" t="s">
        <v>3857</v>
      </c>
      <c r="H69" s="491" t="s">
        <v>3860</v>
      </c>
      <c r="I69" s="491" t="s">
        <v>3862</v>
      </c>
      <c r="J69" s="492"/>
      <c r="K69" s="489"/>
      <c r="L69" s="491"/>
      <c r="M69" s="491"/>
      <c r="N69" s="491"/>
      <c r="O69" s="491"/>
      <c r="P69" s="491"/>
      <c r="Q69" s="491"/>
      <c r="R69" s="491"/>
      <c r="S69" s="491"/>
      <c r="T69" s="491"/>
      <c r="U69" s="491"/>
      <c r="V69" s="491"/>
      <c r="W69" s="491"/>
      <c r="X69" s="491"/>
      <c r="Y69" s="491"/>
      <c r="Z69" s="491"/>
      <c r="AA69" s="491"/>
      <c r="AB69" s="491"/>
      <c r="AC69" s="491"/>
      <c r="AD69" s="491"/>
      <c r="AE69" s="491"/>
      <c r="AF69" s="493"/>
      <c r="AG69" s="494"/>
      <c r="AH69" s="494"/>
      <c r="AI69" s="494"/>
      <c r="AK69" s="561"/>
    </row>
    <row r="70" spans="1:37">
      <c r="A70" s="496"/>
      <c r="B70" s="490" t="s">
        <v>2352</v>
      </c>
      <c r="C70" s="470" t="s">
        <v>3864</v>
      </c>
      <c r="D70" s="489" t="s">
        <v>1375</v>
      </c>
      <c r="E70" s="490" t="s">
        <v>1704</v>
      </c>
      <c r="F70" s="490" t="s">
        <v>1497</v>
      </c>
      <c r="G70" s="470" t="s">
        <v>3858</v>
      </c>
      <c r="H70" s="491" t="s">
        <v>3861</v>
      </c>
      <c r="I70" s="491" t="s">
        <v>3862</v>
      </c>
      <c r="J70" s="492"/>
      <c r="K70" s="489"/>
      <c r="L70" s="491"/>
      <c r="M70" s="491"/>
      <c r="N70" s="491"/>
      <c r="O70" s="491"/>
      <c r="P70" s="491"/>
      <c r="Q70" s="491"/>
      <c r="R70" s="491"/>
      <c r="S70" s="491"/>
      <c r="T70" s="491"/>
      <c r="U70" s="491"/>
      <c r="V70" s="491"/>
      <c r="W70" s="491"/>
      <c r="X70" s="491"/>
      <c r="Y70" s="491"/>
      <c r="Z70" s="491"/>
      <c r="AA70" s="491"/>
      <c r="AB70" s="491"/>
      <c r="AC70" s="491"/>
      <c r="AD70" s="491"/>
      <c r="AE70" s="491"/>
      <c r="AF70" s="493"/>
      <c r="AG70" s="494"/>
      <c r="AH70" s="494"/>
      <c r="AI70" s="494"/>
      <c r="AK70" s="561"/>
    </row>
    <row r="71" spans="1:37" ht="45">
      <c r="A71" s="496" t="s">
        <v>873</v>
      </c>
      <c r="B71" s="490" t="s">
        <v>2353</v>
      </c>
      <c r="C71" s="497" t="s">
        <v>1631</v>
      </c>
      <c r="D71" s="489"/>
      <c r="E71" s="490"/>
      <c r="F71" s="490"/>
      <c r="G71" s="470"/>
      <c r="H71" s="491"/>
      <c r="I71" s="491"/>
      <c r="J71" s="492" t="s">
        <v>2314</v>
      </c>
      <c r="K71" s="489"/>
      <c r="L71" s="491" t="s">
        <v>5386</v>
      </c>
      <c r="M71" s="491" t="s">
        <v>5386</v>
      </c>
      <c r="N71" s="491" t="s">
        <v>5387</v>
      </c>
      <c r="O71" s="491"/>
      <c r="P71" s="491"/>
      <c r="Q71" s="491"/>
      <c r="R71" s="491"/>
      <c r="S71" s="491" t="s">
        <v>5362</v>
      </c>
      <c r="T71" s="491" t="s">
        <v>5362</v>
      </c>
      <c r="U71" s="491"/>
      <c r="V71" s="491"/>
      <c r="W71" s="491"/>
      <c r="X71" s="491" t="s">
        <v>1293</v>
      </c>
      <c r="Y71" s="491"/>
      <c r="Z71" s="491"/>
      <c r="AA71" s="491" t="s">
        <v>1293</v>
      </c>
      <c r="AB71" s="491"/>
      <c r="AC71" s="491" t="s">
        <v>1293</v>
      </c>
      <c r="AD71" s="491"/>
      <c r="AE71" s="491"/>
      <c r="AF71" s="493" t="s">
        <v>5290</v>
      </c>
      <c r="AG71" s="494"/>
      <c r="AH71" s="494"/>
      <c r="AI71" s="494"/>
      <c r="AK71" s="561" t="s">
        <v>3448</v>
      </c>
    </row>
    <row r="72" spans="1:37" ht="409.5">
      <c r="A72" s="496" t="s">
        <v>873</v>
      </c>
      <c r="B72" s="490" t="s">
        <v>2353</v>
      </c>
      <c r="C72" s="470" t="s">
        <v>1631</v>
      </c>
      <c r="D72" s="489" t="s">
        <v>2148</v>
      </c>
      <c r="E72" s="490" t="s">
        <v>2633</v>
      </c>
      <c r="F72" s="490" t="s">
        <v>2634</v>
      </c>
      <c r="G72" s="470" t="s">
        <v>3766</v>
      </c>
      <c r="H72" s="491" t="s">
        <v>760</v>
      </c>
      <c r="I72" s="491" t="s">
        <v>8402</v>
      </c>
      <c r="J72" s="492" t="s">
        <v>2314</v>
      </c>
      <c r="K72" s="489"/>
      <c r="L72" s="491" t="s">
        <v>5386</v>
      </c>
      <c r="M72" s="491" t="s">
        <v>5386</v>
      </c>
      <c r="N72" s="491" t="s">
        <v>5387</v>
      </c>
      <c r="O72" s="491"/>
      <c r="P72" s="491"/>
      <c r="Q72" s="491"/>
      <c r="R72" s="491"/>
      <c r="S72" s="491" t="s">
        <v>5362</v>
      </c>
      <c r="T72" s="491" t="s">
        <v>5362</v>
      </c>
      <c r="U72" s="491"/>
      <c r="V72" s="491"/>
      <c r="W72" s="491" t="s">
        <v>1298</v>
      </c>
      <c r="X72" s="491" t="s">
        <v>1293</v>
      </c>
      <c r="Y72" s="491" t="s">
        <v>1298</v>
      </c>
      <c r="Z72" s="491"/>
      <c r="AA72" s="491" t="s">
        <v>1293</v>
      </c>
      <c r="AB72" s="491" t="s">
        <v>1298</v>
      </c>
      <c r="AC72" s="491"/>
      <c r="AD72" s="491" t="s">
        <v>3657</v>
      </c>
      <c r="AE72" s="491"/>
      <c r="AF72" s="493" t="s">
        <v>5290</v>
      </c>
      <c r="AG72" s="494"/>
      <c r="AH72" s="494"/>
      <c r="AI72" s="494"/>
      <c r="AK72" s="561"/>
    </row>
    <row r="73" spans="1:37" ht="45">
      <c r="A73" s="496" t="s">
        <v>874</v>
      </c>
      <c r="B73" s="490" t="s">
        <v>2354</v>
      </c>
      <c r="C73" s="497" t="s">
        <v>761</v>
      </c>
      <c r="D73" s="489"/>
      <c r="E73" s="490"/>
      <c r="F73" s="490"/>
      <c r="G73" s="470"/>
      <c r="H73" s="491"/>
      <c r="I73" s="491"/>
      <c r="J73" s="492" t="s">
        <v>2314</v>
      </c>
      <c r="K73" s="489"/>
      <c r="L73" s="491" t="s">
        <v>5379</v>
      </c>
      <c r="M73" s="491" t="s">
        <v>5379</v>
      </c>
      <c r="N73" s="491" t="s">
        <v>5380</v>
      </c>
      <c r="O73" s="491"/>
      <c r="P73" s="491"/>
      <c r="Q73" s="491"/>
      <c r="R73" s="491"/>
      <c r="S73" s="491" t="s">
        <v>5362</v>
      </c>
      <c r="T73" s="491" t="s">
        <v>5362</v>
      </c>
      <c r="U73" s="491"/>
      <c r="V73" s="491"/>
      <c r="W73" s="491"/>
      <c r="X73" s="491" t="s">
        <v>1293</v>
      </c>
      <c r="Y73" s="491"/>
      <c r="Z73" s="491"/>
      <c r="AA73" s="491" t="s">
        <v>1293</v>
      </c>
      <c r="AB73" s="491"/>
      <c r="AC73" s="491" t="s">
        <v>1293</v>
      </c>
      <c r="AD73" s="491"/>
      <c r="AE73" s="491"/>
      <c r="AF73" s="493" t="s">
        <v>5291</v>
      </c>
      <c r="AG73" s="494"/>
      <c r="AH73" s="494"/>
      <c r="AI73" s="494"/>
      <c r="AK73" s="561" t="s">
        <v>3448</v>
      </c>
    </row>
    <row r="74" spans="1:37" ht="45">
      <c r="A74" s="496" t="s">
        <v>874</v>
      </c>
      <c r="B74" s="490" t="s">
        <v>2354</v>
      </c>
      <c r="C74" s="470" t="s">
        <v>761</v>
      </c>
      <c r="D74" s="489" t="s">
        <v>2148</v>
      </c>
      <c r="E74" s="501" t="s">
        <v>1357</v>
      </c>
      <c r="F74" s="501" t="s">
        <v>1373</v>
      </c>
      <c r="G74" s="470" t="s">
        <v>762</v>
      </c>
      <c r="H74" s="502" t="s">
        <v>763</v>
      </c>
      <c r="I74" s="491" t="s">
        <v>2092</v>
      </c>
      <c r="J74" s="492" t="s">
        <v>2314</v>
      </c>
      <c r="K74" s="489"/>
      <c r="L74" s="491" t="s">
        <v>5379</v>
      </c>
      <c r="M74" s="491" t="s">
        <v>5379</v>
      </c>
      <c r="N74" s="491" t="s">
        <v>5380</v>
      </c>
      <c r="O74" s="491"/>
      <c r="P74" s="491"/>
      <c r="Q74" s="491"/>
      <c r="R74" s="491"/>
      <c r="S74" s="491" t="s">
        <v>5362</v>
      </c>
      <c r="T74" s="491" t="s">
        <v>5362</v>
      </c>
      <c r="U74" s="491"/>
      <c r="V74" s="491"/>
      <c r="W74" s="491" t="s">
        <v>1299</v>
      </c>
      <c r="X74" s="491" t="s">
        <v>1293</v>
      </c>
      <c r="Y74" s="491" t="s">
        <v>1299</v>
      </c>
      <c r="Z74" s="491"/>
      <c r="AA74" s="491" t="s">
        <v>1293</v>
      </c>
      <c r="AB74" s="491" t="s">
        <v>1299</v>
      </c>
      <c r="AC74" s="491"/>
      <c r="AD74" s="491" t="s">
        <v>3691</v>
      </c>
      <c r="AE74" s="491"/>
      <c r="AF74" s="493" t="s">
        <v>5291</v>
      </c>
      <c r="AG74" s="494"/>
      <c r="AH74" s="494"/>
      <c r="AI74" s="494"/>
      <c r="AK74" s="561"/>
    </row>
    <row r="75" spans="1:37" ht="22.5">
      <c r="A75" s="496" t="s">
        <v>875</v>
      </c>
      <c r="B75" s="490" t="s">
        <v>2355</v>
      </c>
      <c r="C75" s="497" t="s">
        <v>3463</v>
      </c>
      <c r="D75" s="489"/>
      <c r="E75" s="501"/>
      <c r="F75" s="501"/>
      <c r="G75" s="470"/>
      <c r="H75" s="502"/>
      <c r="I75" s="491"/>
      <c r="J75" s="492" t="s">
        <v>2314</v>
      </c>
      <c r="K75" s="489"/>
      <c r="L75" s="491" t="s">
        <v>5384</v>
      </c>
      <c r="M75" s="491" t="s">
        <v>5384</v>
      </c>
      <c r="N75" s="491" t="s">
        <v>5385</v>
      </c>
      <c r="O75" s="491"/>
      <c r="P75" s="491"/>
      <c r="Q75" s="491"/>
      <c r="R75" s="491"/>
      <c r="S75" s="491" t="s">
        <v>5361</v>
      </c>
      <c r="T75" s="491" t="s">
        <v>5361</v>
      </c>
      <c r="U75" s="491"/>
      <c r="V75" s="491"/>
      <c r="W75" s="491"/>
      <c r="X75" s="491" t="s">
        <v>1297</v>
      </c>
      <c r="Y75" s="491"/>
      <c r="Z75" s="491"/>
      <c r="AA75" s="491"/>
      <c r="AB75" s="491"/>
      <c r="AC75" s="491" t="s">
        <v>3696</v>
      </c>
      <c r="AD75" s="491"/>
      <c r="AE75" s="491"/>
      <c r="AF75" s="493" t="s">
        <v>5292</v>
      </c>
      <c r="AG75" s="494"/>
      <c r="AH75" s="494"/>
      <c r="AI75" s="494"/>
      <c r="AK75" s="561" t="s">
        <v>3448</v>
      </c>
    </row>
    <row r="76" spans="1:37" ht="67.5">
      <c r="A76" s="496" t="s">
        <v>875</v>
      </c>
      <c r="B76" s="490" t="s">
        <v>2355</v>
      </c>
      <c r="C76" s="470" t="s">
        <v>764</v>
      </c>
      <c r="D76" s="503" t="s">
        <v>2148</v>
      </c>
      <c r="E76" s="501" t="s">
        <v>2066</v>
      </c>
      <c r="F76" s="501" t="s">
        <v>2067</v>
      </c>
      <c r="G76" s="470" t="s">
        <v>765</v>
      </c>
      <c r="H76" s="491" t="s">
        <v>766</v>
      </c>
      <c r="I76" s="491" t="s">
        <v>3982</v>
      </c>
      <c r="J76" s="492" t="s">
        <v>2314</v>
      </c>
      <c r="K76" s="489"/>
      <c r="L76" s="491" t="s">
        <v>5384</v>
      </c>
      <c r="M76" s="491" t="s">
        <v>5384</v>
      </c>
      <c r="N76" s="491" t="s">
        <v>5385</v>
      </c>
      <c r="O76" s="491"/>
      <c r="P76" s="491"/>
      <c r="Q76" s="491"/>
      <c r="R76" s="491"/>
      <c r="S76" s="491" t="s">
        <v>5361</v>
      </c>
      <c r="T76" s="491" t="s">
        <v>5361</v>
      </c>
      <c r="U76" s="491"/>
      <c r="V76" s="491"/>
      <c r="W76" s="491" t="s">
        <v>5093</v>
      </c>
      <c r="X76" s="491" t="s">
        <v>1297</v>
      </c>
      <c r="Y76" s="491" t="s">
        <v>1300</v>
      </c>
      <c r="Z76" s="491"/>
      <c r="AA76" s="491"/>
      <c r="AB76" s="491"/>
      <c r="AC76" s="491" t="s">
        <v>3635</v>
      </c>
      <c r="AD76" s="491" t="s">
        <v>3637</v>
      </c>
      <c r="AE76" s="491"/>
      <c r="AF76" s="493" t="s">
        <v>5292</v>
      </c>
      <c r="AG76" s="494"/>
      <c r="AH76" s="494"/>
      <c r="AI76" s="494"/>
      <c r="AK76" s="561"/>
    </row>
    <row r="77" spans="1:37" ht="78.75">
      <c r="A77" s="496" t="s">
        <v>875</v>
      </c>
      <c r="B77" s="490" t="s">
        <v>2355</v>
      </c>
      <c r="C77" s="470" t="s">
        <v>767</v>
      </c>
      <c r="D77" s="503" t="s">
        <v>1703</v>
      </c>
      <c r="E77" s="501" t="s">
        <v>1351</v>
      </c>
      <c r="F77" s="501" t="s">
        <v>2067</v>
      </c>
      <c r="G77" s="470" t="s">
        <v>765</v>
      </c>
      <c r="H77" s="491" t="s">
        <v>768</v>
      </c>
      <c r="I77" s="491" t="s">
        <v>2953</v>
      </c>
      <c r="J77" s="492" t="s">
        <v>2314</v>
      </c>
      <c r="K77" s="489"/>
      <c r="L77" s="491" t="s">
        <v>5384</v>
      </c>
      <c r="M77" s="491" t="s">
        <v>5384</v>
      </c>
      <c r="N77" s="491" t="s">
        <v>5385</v>
      </c>
      <c r="O77" s="491"/>
      <c r="P77" s="491"/>
      <c r="Q77" s="491"/>
      <c r="R77" s="491"/>
      <c r="S77" s="491" t="s">
        <v>5361</v>
      </c>
      <c r="T77" s="491" t="s">
        <v>5361</v>
      </c>
      <c r="U77" s="491"/>
      <c r="V77" s="491"/>
      <c r="W77" s="491" t="s">
        <v>5093</v>
      </c>
      <c r="X77" s="491" t="s">
        <v>1297</v>
      </c>
      <c r="Y77" s="491" t="s">
        <v>1300</v>
      </c>
      <c r="Z77" s="491"/>
      <c r="AA77" s="491"/>
      <c r="AB77" s="491"/>
      <c r="AC77" s="491" t="s">
        <v>3635</v>
      </c>
      <c r="AD77" s="491" t="s">
        <v>3637</v>
      </c>
      <c r="AE77" s="491"/>
      <c r="AF77" s="493" t="s">
        <v>5292</v>
      </c>
      <c r="AG77" s="494"/>
      <c r="AH77" s="494"/>
      <c r="AI77" s="494"/>
      <c r="AK77" s="561"/>
    </row>
    <row r="78" spans="1:37" ht="22.5">
      <c r="A78" s="496" t="s">
        <v>876</v>
      </c>
      <c r="B78" s="490" t="s">
        <v>2356</v>
      </c>
      <c r="C78" s="497" t="s">
        <v>3461</v>
      </c>
      <c r="D78" s="503"/>
      <c r="E78" s="501"/>
      <c r="F78" s="501"/>
      <c r="G78" s="470"/>
      <c r="H78" s="491"/>
      <c r="I78" s="491"/>
      <c r="J78" s="492" t="s">
        <v>2314</v>
      </c>
      <c r="K78" s="489"/>
      <c r="L78" s="491" t="s">
        <v>5384</v>
      </c>
      <c r="M78" s="491" t="s">
        <v>5384</v>
      </c>
      <c r="N78" s="491" t="s">
        <v>5385</v>
      </c>
      <c r="O78" s="491"/>
      <c r="P78" s="491"/>
      <c r="Q78" s="491"/>
      <c r="R78" s="491"/>
      <c r="S78" s="491" t="s">
        <v>5361</v>
      </c>
      <c r="T78" s="491" t="s">
        <v>5361</v>
      </c>
      <c r="U78" s="491"/>
      <c r="V78" s="491"/>
      <c r="W78" s="491"/>
      <c r="X78" s="491" t="s">
        <v>1297</v>
      </c>
      <c r="Y78" s="491"/>
      <c r="Z78" s="491"/>
      <c r="AA78" s="491"/>
      <c r="AB78" s="491"/>
      <c r="AC78" s="491" t="s">
        <v>3696</v>
      </c>
      <c r="AD78" s="491"/>
      <c r="AE78" s="491"/>
      <c r="AF78" s="493" t="s">
        <v>5292</v>
      </c>
      <c r="AG78" s="494"/>
      <c r="AH78" s="494"/>
      <c r="AI78" s="494"/>
      <c r="AK78" s="561" t="s">
        <v>3448</v>
      </c>
    </row>
    <row r="79" spans="1:37" ht="101.25">
      <c r="A79" s="496" t="s">
        <v>876</v>
      </c>
      <c r="B79" s="490" t="s">
        <v>2356</v>
      </c>
      <c r="C79" s="470" t="s">
        <v>769</v>
      </c>
      <c r="D79" s="503" t="s">
        <v>2148</v>
      </c>
      <c r="E79" s="501" t="s">
        <v>1351</v>
      </c>
      <c r="F79" s="501" t="s">
        <v>2067</v>
      </c>
      <c r="G79" s="470" t="s">
        <v>765</v>
      </c>
      <c r="H79" s="502" t="s">
        <v>770</v>
      </c>
      <c r="I79" s="491" t="s">
        <v>3983</v>
      </c>
      <c r="J79" s="492" t="s">
        <v>2314</v>
      </c>
      <c r="K79" s="489"/>
      <c r="L79" s="491" t="s">
        <v>5384</v>
      </c>
      <c r="M79" s="491" t="s">
        <v>5384</v>
      </c>
      <c r="N79" s="491" t="s">
        <v>5385</v>
      </c>
      <c r="O79" s="491"/>
      <c r="P79" s="491"/>
      <c r="Q79" s="491"/>
      <c r="R79" s="491"/>
      <c r="S79" s="491" t="s">
        <v>5361</v>
      </c>
      <c r="T79" s="491" t="s">
        <v>5361</v>
      </c>
      <c r="U79" s="491"/>
      <c r="V79" s="491"/>
      <c r="W79" s="491" t="s">
        <v>5094</v>
      </c>
      <c r="X79" s="491" t="s">
        <v>1297</v>
      </c>
      <c r="Y79" s="491" t="s">
        <v>1300</v>
      </c>
      <c r="Z79" s="491"/>
      <c r="AA79" s="491"/>
      <c r="AB79" s="491"/>
      <c r="AC79" s="491" t="s">
        <v>3635</v>
      </c>
      <c r="AD79" s="491" t="s">
        <v>3637</v>
      </c>
      <c r="AE79" s="491"/>
      <c r="AF79" s="493" t="s">
        <v>5292</v>
      </c>
      <c r="AG79" s="494"/>
      <c r="AH79" s="494"/>
      <c r="AI79" s="494"/>
      <c r="AK79" s="561"/>
    </row>
    <row r="80" spans="1:37" ht="78.75">
      <c r="A80" s="496" t="s">
        <v>876</v>
      </c>
      <c r="B80" s="490" t="s">
        <v>2356</v>
      </c>
      <c r="C80" s="470" t="s">
        <v>2231</v>
      </c>
      <c r="D80" s="503" t="s">
        <v>1703</v>
      </c>
      <c r="E80" s="501" t="s">
        <v>1351</v>
      </c>
      <c r="F80" s="501" t="s">
        <v>2067</v>
      </c>
      <c r="G80" s="470" t="s">
        <v>765</v>
      </c>
      <c r="H80" s="502" t="s">
        <v>2232</v>
      </c>
      <c r="I80" s="491" t="s">
        <v>2954</v>
      </c>
      <c r="J80" s="492" t="s">
        <v>2314</v>
      </c>
      <c r="K80" s="489"/>
      <c r="L80" s="491" t="s">
        <v>5384</v>
      </c>
      <c r="M80" s="491" t="s">
        <v>5384</v>
      </c>
      <c r="N80" s="491" t="s">
        <v>5385</v>
      </c>
      <c r="O80" s="491"/>
      <c r="P80" s="491"/>
      <c r="Q80" s="491"/>
      <c r="R80" s="491"/>
      <c r="S80" s="491" t="s">
        <v>5361</v>
      </c>
      <c r="T80" s="491" t="s">
        <v>5361</v>
      </c>
      <c r="U80" s="491"/>
      <c r="V80" s="491"/>
      <c r="W80" s="491" t="s">
        <v>5094</v>
      </c>
      <c r="X80" s="491" t="s">
        <v>1297</v>
      </c>
      <c r="Y80" s="491" t="s">
        <v>1300</v>
      </c>
      <c r="Z80" s="491"/>
      <c r="AA80" s="491"/>
      <c r="AB80" s="491"/>
      <c r="AC80" s="491" t="s">
        <v>3635</v>
      </c>
      <c r="AD80" s="491" t="s">
        <v>3637</v>
      </c>
      <c r="AE80" s="491"/>
      <c r="AF80" s="493" t="s">
        <v>5292</v>
      </c>
      <c r="AG80" s="494"/>
      <c r="AH80" s="494"/>
      <c r="AI80" s="494"/>
      <c r="AK80" s="561"/>
    </row>
    <row r="81" spans="1:37" ht="22.5">
      <c r="A81" s="496" t="s">
        <v>877</v>
      </c>
      <c r="B81" s="490" t="s">
        <v>2357</v>
      </c>
      <c r="C81" s="497" t="s">
        <v>3462</v>
      </c>
      <c r="D81" s="503"/>
      <c r="E81" s="501"/>
      <c r="F81" s="501"/>
      <c r="G81" s="470"/>
      <c r="H81" s="502"/>
      <c r="I81" s="491"/>
      <c r="J81" s="492" t="s">
        <v>2314</v>
      </c>
      <c r="K81" s="489"/>
      <c r="L81" s="491" t="s">
        <v>5384</v>
      </c>
      <c r="M81" s="491" t="s">
        <v>5384</v>
      </c>
      <c r="N81" s="491" t="s">
        <v>5385</v>
      </c>
      <c r="O81" s="491"/>
      <c r="P81" s="491"/>
      <c r="Q81" s="491"/>
      <c r="R81" s="491"/>
      <c r="S81" s="491" t="s">
        <v>5361</v>
      </c>
      <c r="T81" s="491" t="s">
        <v>5361</v>
      </c>
      <c r="U81" s="491"/>
      <c r="V81" s="491"/>
      <c r="W81" s="491"/>
      <c r="X81" s="491" t="s">
        <v>1297</v>
      </c>
      <c r="Y81" s="491"/>
      <c r="Z81" s="491"/>
      <c r="AA81" s="491"/>
      <c r="AB81" s="491"/>
      <c r="AC81" s="491" t="s">
        <v>3696</v>
      </c>
      <c r="AD81" s="491"/>
      <c r="AE81" s="491"/>
      <c r="AF81" s="493" t="s">
        <v>5292</v>
      </c>
      <c r="AG81" s="494"/>
      <c r="AH81" s="494"/>
      <c r="AI81" s="494"/>
      <c r="AK81" s="561" t="s">
        <v>3448</v>
      </c>
    </row>
    <row r="82" spans="1:37" ht="78.75">
      <c r="A82" s="496" t="s">
        <v>877</v>
      </c>
      <c r="B82" s="490" t="s">
        <v>2357</v>
      </c>
      <c r="C82" s="470" t="s">
        <v>2233</v>
      </c>
      <c r="D82" s="503" t="s">
        <v>2148</v>
      </c>
      <c r="E82" s="501" t="s">
        <v>1351</v>
      </c>
      <c r="F82" s="501" t="s">
        <v>2067</v>
      </c>
      <c r="G82" s="470" t="s">
        <v>765</v>
      </c>
      <c r="H82" s="502" t="s">
        <v>2234</v>
      </c>
      <c r="I82" s="491" t="s">
        <v>3984</v>
      </c>
      <c r="J82" s="492" t="s">
        <v>2314</v>
      </c>
      <c r="K82" s="489"/>
      <c r="L82" s="491" t="s">
        <v>5384</v>
      </c>
      <c r="M82" s="491" t="s">
        <v>5384</v>
      </c>
      <c r="N82" s="491" t="s">
        <v>5385</v>
      </c>
      <c r="O82" s="491"/>
      <c r="P82" s="491"/>
      <c r="Q82" s="491"/>
      <c r="R82" s="491"/>
      <c r="S82" s="491" t="s">
        <v>5361</v>
      </c>
      <c r="T82" s="491" t="s">
        <v>5361</v>
      </c>
      <c r="U82" s="491"/>
      <c r="V82" s="491"/>
      <c r="W82" s="491" t="s">
        <v>5093</v>
      </c>
      <c r="X82" s="491" t="s">
        <v>1297</v>
      </c>
      <c r="Y82" s="491" t="s">
        <v>1300</v>
      </c>
      <c r="Z82" s="491"/>
      <c r="AA82" s="491"/>
      <c r="AB82" s="491"/>
      <c r="AC82" s="491" t="s">
        <v>3635</v>
      </c>
      <c r="AD82" s="491" t="s">
        <v>3637</v>
      </c>
      <c r="AE82" s="491"/>
      <c r="AF82" s="493" t="s">
        <v>5292</v>
      </c>
      <c r="AG82" s="494"/>
      <c r="AH82" s="494"/>
      <c r="AI82" s="494"/>
      <c r="AK82" s="561"/>
    </row>
    <row r="83" spans="1:37" ht="78.75">
      <c r="A83" s="496" t="s">
        <v>877</v>
      </c>
      <c r="B83" s="490" t="s">
        <v>2357</v>
      </c>
      <c r="C83" s="470" t="s">
        <v>2235</v>
      </c>
      <c r="D83" s="503" t="s">
        <v>1703</v>
      </c>
      <c r="E83" s="501" t="s">
        <v>1351</v>
      </c>
      <c r="F83" s="501" t="s">
        <v>2067</v>
      </c>
      <c r="G83" s="470" t="s">
        <v>765</v>
      </c>
      <c r="H83" s="502" t="s">
        <v>2236</v>
      </c>
      <c r="I83" s="491" t="s">
        <v>2955</v>
      </c>
      <c r="J83" s="492" t="s">
        <v>2314</v>
      </c>
      <c r="K83" s="489"/>
      <c r="L83" s="491" t="s">
        <v>5384</v>
      </c>
      <c r="M83" s="491" t="s">
        <v>5384</v>
      </c>
      <c r="N83" s="491" t="s">
        <v>5385</v>
      </c>
      <c r="O83" s="491"/>
      <c r="P83" s="491"/>
      <c r="Q83" s="491"/>
      <c r="R83" s="491"/>
      <c r="S83" s="491" t="s">
        <v>5361</v>
      </c>
      <c r="T83" s="491" t="s">
        <v>5361</v>
      </c>
      <c r="U83" s="491"/>
      <c r="V83" s="491"/>
      <c r="W83" s="491" t="s">
        <v>5093</v>
      </c>
      <c r="X83" s="491" t="s">
        <v>1297</v>
      </c>
      <c r="Y83" s="491" t="s">
        <v>1300</v>
      </c>
      <c r="Z83" s="491"/>
      <c r="AA83" s="491"/>
      <c r="AB83" s="491"/>
      <c r="AC83" s="491" t="s">
        <v>3635</v>
      </c>
      <c r="AD83" s="491" t="s">
        <v>3637</v>
      </c>
      <c r="AE83" s="491"/>
      <c r="AF83" s="493" t="s">
        <v>5292</v>
      </c>
      <c r="AG83" s="494"/>
      <c r="AH83" s="494"/>
      <c r="AI83" s="494"/>
      <c r="AK83" s="561"/>
    </row>
    <row r="84" spans="1:37" ht="22.5">
      <c r="A84" s="496" t="s">
        <v>878</v>
      </c>
      <c r="B84" s="490" t="s">
        <v>2358</v>
      </c>
      <c r="C84" s="497" t="s">
        <v>3464</v>
      </c>
      <c r="D84" s="503"/>
      <c r="E84" s="501"/>
      <c r="F84" s="501"/>
      <c r="G84" s="470"/>
      <c r="H84" s="491"/>
      <c r="I84" s="491"/>
      <c r="J84" s="492" t="s">
        <v>2314</v>
      </c>
      <c r="K84" s="489"/>
      <c r="L84" s="491" t="s">
        <v>5384</v>
      </c>
      <c r="M84" s="491" t="s">
        <v>5384</v>
      </c>
      <c r="N84" s="491" t="s">
        <v>5385</v>
      </c>
      <c r="O84" s="491"/>
      <c r="P84" s="491"/>
      <c r="Q84" s="491"/>
      <c r="R84" s="491"/>
      <c r="S84" s="491" t="s">
        <v>5361</v>
      </c>
      <c r="T84" s="491" t="s">
        <v>5361</v>
      </c>
      <c r="U84" s="491"/>
      <c r="V84" s="491"/>
      <c r="W84" s="491"/>
      <c r="X84" s="491" t="s">
        <v>1297</v>
      </c>
      <c r="Y84" s="491"/>
      <c r="Z84" s="491"/>
      <c r="AA84" s="491"/>
      <c r="AB84" s="491"/>
      <c r="AC84" s="491" t="s">
        <v>3696</v>
      </c>
      <c r="AD84" s="491"/>
      <c r="AE84" s="491"/>
      <c r="AF84" s="493" t="s">
        <v>5292</v>
      </c>
      <c r="AG84" s="494"/>
      <c r="AH84" s="494"/>
      <c r="AI84" s="494"/>
      <c r="AK84" s="561" t="s">
        <v>3448</v>
      </c>
    </row>
    <row r="85" spans="1:37" ht="101.25">
      <c r="A85" s="496" t="s">
        <v>878</v>
      </c>
      <c r="B85" s="490" t="s">
        <v>2358</v>
      </c>
      <c r="C85" s="470" t="s">
        <v>2237</v>
      </c>
      <c r="D85" s="503" t="s">
        <v>2148</v>
      </c>
      <c r="E85" s="501" t="s">
        <v>1351</v>
      </c>
      <c r="F85" s="501" t="s">
        <v>2067</v>
      </c>
      <c r="G85" s="470" t="s">
        <v>765</v>
      </c>
      <c r="H85" s="502" t="s">
        <v>2238</v>
      </c>
      <c r="I85" s="491" t="s">
        <v>3985</v>
      </c>
      <c r="J85" s="492" t="s">
        <v>2314</v>
      </c>
      <c r="K85" s="489"/>
      <c r="L85" s="491" t="s">
        <v>5384</v>
      </c>
      <c r="M85" s="491" t="s">
        <v>5384</v>
      </c>
      <c r="N85" s="491" t="s">
        <v>5385</v>
      </c>
      <c r="O85" s="491"/>
      <c r="P85" s="491"/>
      <c r="Q85" s="491"/>
      <c r="R85" s="491"/>
      <c r="S85" s="491" t="s">
        <v>5361</v>
      </c>
      <c r="T85" s="491" t="s">
        <v>5361</v>
      </c>
      <c r="U85" s="491"/>
      <c r="V85" s="491"/>
      <c r="W85" s="491" t="s">
        <v>5094</v>
      </c>
      <c r="X85" s="491" t="s">
        <v>1297</v>
      </c>
      <c r="Y85" s="491" t="s">
        <v>1300</v>
      </c>
      <c r="Z85" s="491"/>
      <c r="AA85" s="491"/>
      <c r="AB85" s="491"/>
      <c r="AC85" s="491" t="s">
        <v>3635</v>
      </c>
      <c r="AD85" s="491" t="s">
        <v>3637</v>
      </c>
      <c r="AE85" s="491"/>
      <c r="AF85" s="493" t="s">
        <v>5292</v>
      </c>
      <c r="AG85" s="494"/>
      <c r="AH85" s="494"/>
      <c r="AI85" s="494"/>
      <c r="AK85" s="561"/>
    </row>
    <row r="86" spans="1:37" ht="67.5">
      <c r="A86" s="496" t="s">
        <v>878</v>
      </c>
      <c r="B86" s="490" t="s">
        <v>2358</v>
      </c>
      <c r="C86" s="470" t="s">
        <v>2239</v>
      </c>
      <c r="D86" s="503" t="s">
        <v>1703</v>
      </c>
      <c r="E86" s="501" t="s">
        <v>1351</v>
      </c>
      <c r="F86" s="501" t="s">
        <v>2067</v>
      </c>
      <c r="G86" s="470" t="s">
        <v>765</v>
      </c>
      <c r="H86" s="502" t="s">
        <v>2240</v>
      </c>
      <c r="I86" s="491" t="s">
        <v>2956</v>
      </c>
      <c r="J86" s="492" t="s">
        <v>2314</v>
      </c>
      <c r="K86" s="489"/>
      <c r="L86" s="491" t="s">
        <v>5384</v>
      </c>
      <c r="M86" s="491" t="s">
        <v>5384</v>
      </c>
      <c r="N86" s="491" t="s">
        <v>5385</v>
      </c>
      <c r="O86" s="491"/>
      <c r="P86" s="491"/>
      <c r="Q86" s="491"/>
      <c r="R86" s="491"/>
      <c r="S86" s="491" t="s">
        <v>5361</v>
      </c>
      <c r="T86" s="491" t="s">
        <v>5361</v>
      </c>
      <c r="U86" s="491"/>
      <c r="V86" s="491"/>
      <c r="W86" s="491" t="s">
        <v>5094</v>
      </c>
      <c r="X86" s="491" t="s">
        <v>1297</v>
      </c>
      <c r="Y86" s="491" t="s">
        <v>1300</v>
      </c>
      <c r="Z86" s="491"/>
      <c r="AA86" s="491"/>
      <c r="AB86" s="491"/>
      <c r="AC86" s="491" t="s">
        <v>3635</v>
      </c>
      <c r="AD86" s="491" t="s">
        <v>3637</v>
      </c>
      <c r="AE86" s="491"/>
      <c r="AF86" s="493" t="s">
        <v>5292</v>
      </c>
      <c r="AG86" s="494"/>
      <c r="AH86" s="494"/>
      <c r="AI86" s="494"/>
      <c r="AK86" s="561"/>
    </row>
    <row r="87" spans="1:37" ht="22.5">
      <c r="A87" s="496" t="s">
        <v>879</v>
      </c>
      <c r="B87" s="490" t="s">
        <v>2359</v>
      </c>
      <c r="C87" s="497" t="s">
        <v>1135</v>
      </c>
      <c r="D87" s="503"/>
      <c r="E87" s="501"/>
      <c r="F87" s="501"/>
      <c r="G87" s="470"/>
      <c r="H87" s="502"/>
      <c r="I87" s="491"/>
      <c r="J87" s="492" t="s">
        <v>2314</v>
      </c>
      <c r="K87" s="489"/>
      <c r="L87" s="491" t="s">
        <v>5384</v>
      </c>
      <c r="M87" s="491" t="s">
        <v>5384</v>
      </c>
      <c r="N87" s="491" t="s">
        <v>5385</v>
      </c>
      <c r="O87" s="491"/>
      <c r="P87" s="491"/>
      <c r="Q87" s="491"/>
      <c r="R87" s="491"/>
      <c r="S87" s="491" t="s">
        <v>5361</v>
      </c>
      <c r="T87" s="491" t="s">
        <v>5361</v>
      </c>
      <c r="U87" s="491"/>
      <c r="V87" s="491"/>
      <c r="W87" s="491"/>
      <c r="X87" s="491" t="s">
        <v>1297</v>
      </c>
      <c r="Y87" s="491"/>
      <c r="Z87" s="491"/>
      <c r="AA87" s="491" t="s">
        <v>1297</v>
      </c>
      <c r="AB87" s="491"/>
      <c r="AC87" s="491" t="s">
        <v>3692</v>
      </c>
      <c r="AD87" s="491"/>
      <c r="AE87" s="491"/>
      <c r="AF87" s="493" t="s">
        <v>5292</v>
      </c>
      <c r="AG87" s="494"/>
      <c r="AH87" s="494"/>
      <c r="AI87" s="494"/>
      <c r="AK87" s="561" t="s">
        <v>3448</v>
      </c>
    </row>
    <row r="88" spans="1:37" ht="56.25">
      <c r="A88" s="496" t="s">
        <v>879</v>
      </c>
      <c r="B88" s="490" t="s">
        <v>2359</v>
      </c>
      <c r="C88" s="470" t="s">
        <v>1135</v>
      </c>
      <c r="D88" s="489" t="s">
        <v>2148</v>
      </c>
      <c r="E88" s="490" t="s">
        <v>1352</v>
      </c>
      <c r="F88" s="490" t="s">
        <v>1353</v>
      </c>
      <c r="G88" s="470" t="s">
        <v>2242</v>
      </c>
      <c r="H88" s="502" t="s">
        <v>1136</v>
      </c>
      <c r="I88" s="491" t="s">
        <v>1137</v>
      </c>
      <c r="J88" s="492" t="s">
        <v>2314</v>
      </c>
      <c r="K88" s="489"/>
      <c r="L88" s="491" t="s">
        <v>5384</v>
      </c>
      <c r="M88" s="491" t="s">
        <v>5384</v>
      </c>
      <c r="N88" s="491" t="s">
        <v>5385</v>
      </c>
      <c r="O88" s="491"/>
      <c r="P88" s="491"/>
      <c r="Q88" s="491"/>
      <c r="R88" s="491"/>
      <c r="S88" s="491" t="s">
        <v>5361</v>
      </c>
      <c r="T88" s="491" t="s">
        <v>5361</v>
      </c>
      <c r="U88" s="491"/>
      <c r="V88" s="491"/>
      <c r="W88" s="491" t="s">
        <v>1301</v>
      </c>
      <c r="X88" s="491" t="s">
        <v>1297</v>
      </c>
      <c r="Y88" s="491" t="s">
        <v>1301</v>
      </c>
      <c r="Z88" s="491"/>
      <c r="AA88" s="491" t="s">
        <v>1297</v>
      </c>
      <c r="AB88" s="491" t="s">
        <v>1301</v>
      </c>
      <c r="AC88" s="491" t="s">
        <v>3640</v>
      </c>
      <c r="AD88" s="491" t="s">
        <v>709</v>
      </c>
      <c r="AE88" s="491"/>
      <c r="AF88" s="493" t="s">
        <v>5292</v>
      </c>
      <c r="AG88" s="494"/>
      <c r="AH88" s="494"/>
      <c r="AI88" s="494"/>
      <c r="AK88" s="561"/>
    </row>
    <row r="89" spans="1:37" ht="22.5">
      <c r="A89" s="504" t="s">
        <v>880</v>
      </c>
      <c r="B89" s="489" t="s">
        <v>2360</v>
      </c>
      <c r="C89" s="497" t="s">
        <v>2244</v>
      </c>
      <c r="D89" s="489"/>
      <c r="E89" s="490"/>
      <c r="F89" s="490"/>
      <c r="G89" s="470"/>
      <c r="H89" s="502"/>
      <c r="I89" s="491"/>
      <c r="J89" s="492" t="s">
        <v>2314</v>
      </c>
      <c r="K89" s="489"/>
      <c r="L89" s="491" t="s">
        <v>5384</v>
      </c>
      <c r="M89" s="491" t="s">
        <v>5384</v>
      </c>
      <c r="N89" s="491" t="s">
        <v>5385</v>
      </c>
      <c r="O89" s="491"/>
      <c r="P89" s="491"/>
      <c r="Q89" s="491"/>
      <c r="R89" s="491"/>
      <c r="S89" s="491" t="s">
        <v>5361</v>
      </c>
      <c r="T89" s="491" t="s">
        <v>5361</v>
      </c>
      <c r="U89" s="491"/>
      <c r="V89" s="491"/>
      <c r="W89" s="491"/>
      <c r="X89" s="491" t="s">
        <v>1297</v>
      </c>
      <c r="Y89" s="491"/>
      <c r="Z89" s="491"/>
      <c r="AA89" s="491" t="s">
        <v>1297</v>
      </c>
      <c r="AB89" s="491"/>
      <c r="AC89" s="491"/>
      <c r="AD89" s="491"/>
      <c r="AE89" s="491"/>
      <c r="AF89" s="493" t="s">
        <v>5292</v>
      </c>
      <c r="AG89" s="494"/>
      <c r="AH89" s="494"/>
      <c r="AI89" s="494"/>
      <c r="AK89" s="561" t="s">
        <v>3448</v>
      </c>
    </row>
    <row r="90" spans="1:37" ht="123.75">
      <c r="A90" s="504" t="s">
        <v>880</v>
      </c>
      <c r="B90" s="489" t="s">
        <v>2360</v>
      </c>
      <c r="C90" s="470" t="s">
        <v>2244</v>
      </c>
      <c r="D90" s="489" t="s">
        <v>2148</v>
      </c>
      <c r="E90" s="490" t="s">
        <v>1146</v>
      </c>
      <c r="F90" s="490" t="s">
        <v>1145</v>
      </c>
      <c r="G90" s="470" t="s">
        <v>1108</v>
      </c>
      <c r="H90" s="491" t="s">
        <v>1109</v>
      </c>
      <c r="I90" s="491" t="s">
        <v>3986</v>
      </c>
      <c r="J90" s="492" t="s">
        <v>2314</v>
      </c>
      <c r="K90" s="489"/>
      <c r="L90" s="491" t="s">
        <v>5384</v>
      </c>
      <c r="M90" s="491" t="s">
        <v>5384</v>
      </c>
      <c r="N90" s="491" t="s">
        <v>5385</v>
      </c>
      <c r="O90" s="491"/>
      <c r="P90" s="491"/>
      <c r="Q90" s="491"/>
      <c r="R90" s="491"/>
      <c r="S90" s="491" t="s">
        <v>5361</v>
      </c>
      <c r="T90" s="491" t="s">
        <v>5361</v>
      </c>
      <c r="U90" s="491"/>
      <c r="V90" s="491"/>
      <c r="W90" s="491" t="s">
        <v>1302</v>
      </c>
      <c r="X90" s="491" t="s">
        <v>1297</v>
      </c>
      <c r="Y90" s="491" t="s">
        <v>3668</v>
      </c>
      <c r="Z90" s="491"/>
      <c r="AA90" s="491" t="s">
        <v>1297</v>
      </c>
      <c r="AB90" s="491" t="s">
        <v>3684</v>
      </c>
      <c r="AC90" s="491"/>
      <c r="AD90" s="491"/>
      <c r="AE90" s="491"/>
      <c r="AF90" s="493" t="s">
        <v>5293</v>
      </c>
      <c r="AG90" s="494"/>
      <c r="AH90" s="494"/>
      <c r="AI90" s="494"/>
      <c r="AK90" s="561"/>
    </row>
    <row r="91" spans="1:37" ht="45">
      <c r="A91" s="496" t="s">
        <v>881</v>
      </c>
      <c r="B91" s="490" t="s">
        <v>2361</v>
      </c>
      <c r="C91" s="497" t="s">
        <v>771</v>
      </c>
      <c r="D91" s="489"/>
      <c r="E91" s="490"/>
      <c r="F91" s="490"/>
      <c r="G91" s="470"/>
      <c r="H91" s="491"/>
      <c r="I91" s="491"/>
      <c r="J91" s="492" t="s">
        <v>2314</v>
      </c>
      <c r="K91" s="489"/>
      <c r="L91" s="491" t="s">
        <v>5379</v>
      </c>
      <c r="M91" s="491" t="s">
        <v>5379</v>
      </c>
      <c r="N91" s="491" t="s">
        <v>5380</v>
      </c>
      <c r="O91" s="491"/>
      <c r="P91" s="491"/>
      <c r="Q91" s="491"/>
      <c r="R91" s="491"/>
      <c r="S91" s="491" t="s">
        <v>5362</v>
      </c>
      <c r="T91" s="491" t="s">
        <v>5362</v>
      </c>
      <c r="U91" s="491"/>
      <c r="V91" s="491"/>
      <c r="W91" s="491"/>
      <c r="X91" s="491" t="s">
        <v>1293</v>
      </c>
      <c r="Y91" s="491"/>
      <c r="Z91" s="491"/>
      <c r="AA91" s="491" t="s">
        <v>1293</v>
      </c>
      <c r="AB91" s="491"/>
      <c r="AC91" s="491" t="s">
        <v>1293</v>
      </c>
      <c r="AD91" s="491"/>
      <c r="AE91" s="491"/>
      <c r="AF91" s="493" t="s">
        <v>5294</v>
      </c>
      <c r="AG91" s="494"/>
      <c r="AH91" s="494"/>
      <c r="AI91" s="494"/>
      <c r="AK91" s="561" t="s">
        <v>3448</v>
      </c>
    </row>
    <row r="92" spans="1:37" ht="45">
      <c r="A92" s="496" t="s">
        <v>881</v>
      </c>
      <c r="B92" s="490" t="s">
        <v>2361</v>
      </c>
      <c r="C92" s="470" t="s">
        <v>771</v>
      </c>
      <c r="D92" s="489" t="s">
        <v>1354</v>
      </c>
      <c r="E92" s="490" t="s">
        <v>1355</v>
      </c>
      <c r="F92" s="490" t="s">
        <v>1356</v>
      </c>
      <c r="G92" s="470" t="s">
        <v>772</v>
      </c>
      <c r="H92" s="491" t="s">
        <v>8741</v>
      </c>
      <c r="I92" s="491" t="s">
        <v>2483</v>
      </c>
      <c r="J92" s="492" t="s">
        <v>2314</v>
      </c>
      <c r="K92" s="489"/>
      <c r="L92" s="491" t="s">
        <v>5379</v>
      </c>
      <c r="M92" s="491" t="s">
        <v>5379</v>
      </c>
      <c r="N92" s="491" t="s">
        <v>5380</v>
      </c>
      <c r="O92" s="491"/>
      <c r="P92" s="491"/>
      <c r="Q92" s="491"/>
      <c r="R92" s="491"/>
      <c r="S92" s="491" t="s">
        <v>5362</v>
      </c>
      <c r="T92" s="491" t="s">
        <v>5362</v>
      </c>
      <c r="U92" s="491"/>
      <c r="V92" s="491"/>
      <c r="W92" s="491" t="s">
        <v>1303</v>
      </c>
      <c r="X92" s="491" t="s">
        <v>1293</v>
      </c>
      <c r="Y92" s="491" t="s">
        <v>1303</v>
      </c>
      <c r="Z92" s="491"/>
      <c r="AA92" s="491" t="s">
        <v>1293</v>
      </c>
      <c r="AB92" s="491" t="s">
        <v>1303</v>
      </c>
      <c r="AC92" s="491" t="s">
        <v>1293</v>
      </c>
      <c r="AD92" s="491" t="s">
        <v>1303</v>
      </c>
      <c r="AE92" s="491"/>
      <c r="AF92" s="493" t="s">
        <v>5294</v>
      </c>
      <c r="AG92" s="494"/>
      <c r="AH92" s="494"/>
      <c r="AI92" s="494"/>
      <c r="AK92" s="561"/>
    </row>
    <row r="93" spans="1:37" ht="45">
      <c r="A93" s="496" t="s">
        <v>882</v>
      </c>
      <c r="B93" s="490" t="s">
        <v>2362</v>
      </c>
      <c r="C93" s="497" t="s">
        <v>774</v>
      </c>
      <c r="D93" s="489"/>
      <c r="E93" s="490"/>
      <c r="F93" s="490"/>
      <c r="G93" s="470"/>
      <c r="H93" s="491"/>
      <c r="I93" s="491"/>
      <c r="J93" s="492" t="s">
        <v>2314</v>
      </c>
      <c r="K93" s="489"/>
      <c r="L93" s="491" t="s">
        <v>5379</v>
      </c>
      <c r="M93" s="491" t="s">
        <v>5379</v>
      </c>
      <c r="N93" s="491" t="s">
        <v>5380</v>
      </c>
      <c r="O93" s="498" t="s">
        <v>7997</v>
      </c>
      <c r="P93" s="491" t="s">
        <v>8255</v>
      </c>
      <c r="Q93" s="498"/>
      <c r="R93" s="498"/>
      <c r="S93" s="491" t="s">
        <v>5363</v>
      </c>
      <c r="T93" s="491" t="s">
        <v>5363</v>
      </c>
      <c r="U93" s="491"/>
      <c r="V93" s="491"/>
      <c r="W93" s="491"/>
      <c r="X93" s="491" t="s">
        <v>1297</v>
      </c>
      <c r="Y93" s="491"/>
      <c r="Z93" s="491"/>
      <c r="AA93" s="491" t="s">
        <v>1297</v>
      </c>
      <c r="AB93" s="491"/>
      <c r="AC93" s="491" t="s">
        <v>3692</v>
      </c>
      <c r="AD93" s="505"/>
      <c r="AE93" s="505"/>
      <c r="AF93" s="493" t="s">
        <v>5294</v>
      </c>
      <c r="AG93" s="494"/>
      <c r="AH93" s="494"/>
      <c r="AI93" s="494"/>
      <c r="AJ93" s="822" t="s">
        <v>3448</v>
      </c>
      <c r="AK93" s="561" t="s">
        <v>3448</v>
      </c>
    </row>
    <row r="94" spans="1:37" ht="67.5">
      <c r="A94" s="496" t="s">
        <v>882</v>
      </c>
      <c r="B94" s="490" t="s">
        <v>2362</v>
      </c>
      <c r="C94" s="470" t="s">
        <v>774</v>
      </c>
      <c r="D94" s="489" t="s">
        <v>2148</v>
      </c>
      <c r="E94" s="490" t="s">
        <v>775</v>
      </c>
      <c r="F94" s="490" t="s">
        <v>776</v>
      </c>
      <c r="G94" s="470" t="s">
        <v>777</v>
      </c>
      <c r="H94" s="502" t="s">
        <v>778</v>
      </c>
      <c r="I94" s="491" t="s">
        <v>2957</v>
      </c>
      <c r="J94" s="492" t="s">
        <v>2314</v>
      </c>
      <c r="K94" s="489"/>
      <c r="L94" s="491" t="s">
        <v>5379</v>
      </c>
      <c r="M94" s="491" t="s">
        <v>5379</v>
      </c>
      <c r="N94" s="491" t="s">
        <v>5380</v>
      </c>
      <c r="O94" s="498" t="s">
        <v>7997</v>
      </c>
      <c r="P94" s="491" t="s">
        <v>8254</v>
      </c>
      <c r="Q94" s="498"/>
      <c r="R94" s="498"/>
      <c r="S94" s="491" t="s">
        <v>5363</v>
      </c>
      <c r="T94" s="491" t="s">
        <v>5363</v>
      </c>
      <c r="U94" s="491"/>
      <c r="V94" s="491"/>
      <c r="W94" s="491" t="s">
        <v>688</v>
      </c>
      <c r="X94" s="491" t="s">
        <v>1297</v>
      </c>
      <c r="Y94" s="491" t="s">
        <v>3663</v>
      </c>
      <c r="Z94" s="491"/>
      <c r="AA94" s="491" t="s">
        <v>1297</v>
      </c>
      <c r="AB94" s="491" t="s">
        <v>3663</v>
      </c>
      <c r="AC94" s="491" t="s">
        <v>3635</v>
      </c>
      <c r="AD94" s="491" t="s">
        <v>3695</v>
      </c>
      <c r="AE94" s="491"/>
      <c r="AF94" s="493" t="s">
        <v>5294</v>
      </c>
      <c r="AG94" s="494"/>
      <c r="AH94" s="494"/>
      <c r="AI94" s="494"/>
      <c r="AJ94" s="822" t="s">
        <v>3448</v>
      </c>
      <c r="AK94" s="561"/>
    </row>
    <row r="95" spans="1:37" ht="22.5">
      <c r="A95" s="496" t="s">
        <v>883</v>
      </c>
      <c r="B95" s="490" t="s">
        <v>2363</v>
      </c>
      <c r="C95" s="497" t="s">
        <v>3452</v>
      </c>
      <c r="D95" s="489"/>
      <c r="E95" s="490"/>
      <c r="F95" s="490"/>
      <c r="G95" s="470"/>
      <c r="H95" s="502"/>
      <c r="I95" s="491"/>
      <c r="J95" s="492" t="s">
        <v>2314</v>
      </c>
      <c r="K95" s="489"/>
      <c r="L95" s="491" t="s">
        <v>5384</v>
      </c>
      <c r="M95" s="491" t="s">
        <v>5384</v>
      </c>
      <c r="N95" s="491" t="s">
        <v>5385</v>
      </c>
      <c r="O95" s="491"/>
      <c r="P95" s="491"/>
      <c r="Q95" s="491"/>
      <c r="R95" s="491"/>
      <c r="S95" s="491" t="s">
        <v>5361</v>
      </c>
      <c r="T95" s="491" t="s">
        <v>5361</v>
      </c>
      <c r="U95" s="491"/>
      <c r="V95" s="491"/>
      <c r="W95" s="491"/>
      <c r="X95" s="491" t="s">
        <v>1297</v>
      </c>
      <c r="Y95" s="491"/>
      <c r="Z95" s="491"/>
      <c r="AA95" s="491"/>
      <c r="AB95" s="491"/>
      <c r="AC95" s="491"/>
      <c r="AD95" s="491"/>
      <c r="AE95" s="491"/>
      <c r="AF95" s="493" t="s">
        <v>5292</v>
      </c>
      <c r="AG95" s="494"/>
      <c r="AH95" s="494"/>
      <c r="AI95" s="494"/>
      <c r="AK95" s="561" t="s">
        <v>3448</v>
      </c>
    </row>
    <row r="96" spans="1:37" ht="33.75">
      <c r="A96" s="496" t="s">
        <v>883</v>
      </c>
      <c r="B96" s="490" t="s">
        <v>2363</v>
      </c>
      <c r="C96" s="470" t="s">
        <v>1376</v>
      </c>
      <c r="D96" s="489" t="s">
        <v>2148</v>
      </c>
      <c r="E96" s="501" t="s">
        <v>1377</v>
      </c>
      <c r="F96" s="501" t="s">
        <v>1378</v>
      </c>
      <c r="G96" s="470" t="s">
        <v>1379</v>
      </c>
      <c r="H96" s="502" t="s">
        <v>1380</v>
      </c>
      <c r="I96" s="491" t="s">
        <v>2546</v>
      </c>
      <c r="J96" s="492" t="s">
        <v>2314</v>
      </c>
      <c r="K96" s="489"/>
      <c r="L96" s="491" t="s">
        <v>5384</v>
      </c>
      <c r="M96" s="491" t="s">
        <v>5384</v>
      </c>
      <c r="N96" s="491" t="s">
        <v>5385</v>
      </c>
      <c r="O96" s="491"/>
      <c r="P96" s="491"/>
      <c r="Q96" s="491"/>
      <c r="R96" s="491"/>
      <c r="S96" s="491" t="s">
        <v>5361</v>
      </c>
      <c r="T96" s="491" t="s">
        <v>5361</v>
      </c>
      <c r="U96" s="491"/>
      <c r="V96" s="491"/>
      <c r="W96" s="491" t="s">
        <v>1304</v>
      </c>
      <c r="X96" s="491" t="s">
        <v>1297</v>
      </c>
      <c r="Y96" s="491" t="s">
        <v>1304</v>
      </c>
      <c r="Z96" s="491"/>
      <c r="AA96" s="491"/>
      <c r="AB96" s="491"/>
      <c r="AC96" s="491"/>
      <c r="AD96" s="491"/>
      <c r="AE96" s="491"/>
      <c r="AF96" s="493" t="s">
        <v>5292</v>
      </c>
      <c r="AG96" s="494"/>
      <c r="AH96" s="494"/>
      <c r="AI96" s="494"/>
      <c r="AK96" s="561"/>
    </row>
    <row r="97" spans="1:37" ht="22.5">
      <c r="A97" s="496" t="s">
        <v>884</v>
      </c>
      <c r="B97" s="490" t="s">
        <v>2364</v>
      </c>
      <c r="C97" s="497" t="s">
        <v>1382</v>
      </c>
      <c r="D97" s="489"/>
      <c r="E97" s="501"/>
      <c r="F97" s="501"/>
      <c r="G97" s="470"/>
      <c r="H97" s="502"/>
      <c r="I97" s="491"/>
      <c r="J97" s="492" t="s">
        <v>2314</v>
      </c>
      <c r="K97" s="489"/>
      <c r="L97" s="491" t="s">
        <v>5384</v>
      </c>
      <c r="M97" s="491" t="s">
        <v>5384</v>
      </c>
      <c r="N97" s="491" t="s">
        <v>5385</v>
      </c>
      <c r="O97" s="491"/>
      <c r="P97" s="491"/>
      <c r="Q97" s="491"/>
      <c r="R97" s="491"/>
      <c r="S97" s="491" t="s">
        <v>5361</v>
      </c>
      <c r="T97" s="491" t="s">
        <v>5361</v>
      </c>
      <c r="U97" s="491"/>
      <c r="V97" s="491"/>
      <c r="W97" s="491"/>
      <c r="X97" s="491" t="s">
        <v>1297</v>
      </c>
      <c r="Y97" s="491"/>
      <c r="Z97" s="491"/>
      <c r="AA97" s="491" t="s">
        <v>1297</v>
      </c>
      <c r="AB97" s="491"/>
      <c r="AC97" s="491" t="s">
        <v>3692</v>
      </c>
      <c r="AD97" s="491"/>
      <c r="AE97" s="491"/>
      <c r="AF97" s="493" t="s">
        <v>5292</v>
      </c>
      <c r="AG97" s="494"/>
      <c r="AH97" s="494"/>
      <c r="AI97" s="494"/>
      <c r="AK97" s="561" t="s">
        <v>3448</v>
      </c>
    </row>
    <row r="98" spans="1:37" ht="56.25">
      <c r="A98" s="496" t="s">
        <v>884</v>
      </c>
      <c r="B98" s="490" t="s">
        <v>2364</v>
      </c>
      <c r="C98" s="470" t="s">
        <v>1382</v>
      </c>
      <c r="D98" s="489" t="s">
        <v>2148</v>
      </c>
      <c r="E98" s="501" t="s">
        <v>1357</v>
      </c>
      <c r="F98" s="501" t="s">
        <v>1373</v>
      </c>
      <c r="G98" s="470" t="s">
        <v>762</v>
      </c>
      <c r="H98" s="502" t="s">
        <v>1383</v>
      </c>
      <c r="I98" s="491" t="s">
        <v>2958</v>
      </c>
      <c r="J98" s="492" t="s">
        <v>2314</v>
      </c>
      <c r="K98" s="489"/>
      <c r="L98" s="491" t="s">
        <v>5384</v>
      </c>
      <c r="M98" s="491" t="s">
        <v>5384</v>
      </c>
      <c r="N98" s="491" t="s">
        <v>5385</v>
      </c>
      <c r="O98" s="491"/>
      <c r="P98" s="491"/>
      <c r="Q98" s="491"/>
      <c r="R98" s="491"/>
      <c r="S98" s="491" t="s">
        <v>5361</v>
      </c>
      <c r="T98" s="491" t="s">
        <v>5361</v>
      </c>
      <c r="U98" s="491"/>
      <c r="V98" s="491"/>
      <c r="W98" s="491" t="s">
        <v>3666</v>
      </c>
      <c r="X98" s="491" t="s">
        <v>1297</v>
      </c>
      <c r="Y98" s="491" t="s">
        <v>3666</v>
      </c>
      <c r="Z98" s="491"/>
      <c r="AA98" s="491" t="s">
        <v>1297</v>
      </c>
      <c r="AB98" s="491" t="s">
        <v>3666</v>
      </c>
      <c r="AC98" s="491" t="s">
        <v>3640</v>
      </c>
      <c r="AD98" s="491" t="s">
        <v>3666</v>
      </c>
      <c r="AE98" s="491"/>
      <c r="AF98" s="493" t="s">
        <v>5292</v>
      </c>
      <c r="AG98" s="494"/>
      <c r="AH98" s="494"/>
      <c r="AI98" s="494"/>
      <c r="AK98" s="561"/>
    </row>
    <row r="99" spans="1:37" ht="22.5">
      <c r="A99" s="496" t="s">
        <v>885</v>
      </c>
      <c r="B99" s="490" t="s">
        <v>2365</v>
      </c>
      <c r="C99" s="497" t="s">
        <v>1385</v>
      </c>
      <c r="D99" s="489"/>
      <c r="E99" s="501"/>
      <c r="F99" s="501"/>
      <c r="G99" s="470"/>
      <c r="H99" s="502"/>
      <c r="I99" s="491"/>
      <c r="J99" s="492" t="s">
        <v>2314</v>
      </c>
      <c r="K99" s="489"/>
      <c r="L99" s="491" t="s">
        <v>5384</v>
      </c>
      <c r="M99" s="491" t="s">
        <v>5384</v>
      </c>
      <c r="N99" s="491" t="s">
        <v>5385</v>
      </c>
      <c r="O99" s="491"/>
      <c r="P99" s="491"/>
      <c r="Q99" s="491"/>
      <c r="R99" s="491"/>
      <c r="S99" s="491" t="s">
        <v>5361</v>
      </c>
      <c r="T99" s="491" t="s">
        <v>5361</v>
      </c>
      <c r="U99" s="491"/>
      <c r="V99" s="491"/>
      <c r="W99" s="491"/>
      <c r="X99" s="491" t="s">
        <v>1297</v>
      </c>
      <c r="Y99" s="491"/>
      <c r="Z99" s="491"/>
      <c r="AA99" s="491" t="s">
        <v>1297</v>
      </c>
      <c r="AB99" s="491"/>
      <c r="AC99" s="491" t="s">
        <v>3692</v>
      </c>
      <c r="AD99" s="491"/>
      <c r="AE99" s="491"/>
      <c r="AF99" s="493" t="s">
        <v>5292</v>
      </c>
      <c r="AG99" s="494"/>
      <c r="AH99" s="494"/>
      <c r="AI99" s="494"/>
      <c r="AK99" s="561" t="s">
        <v>3448</v>
      </c>
    </row>
    <row r="100" spans="1:37" ht="135">
      <c r="A100" s="496" t="s">
        <v>885</v>
      </c>
      <c r="B100" s="490" t="s">
        <v>2365</v>
      </c>
      <c r="C100" s="470" t="s">
        <v>1385</v>
      </c>
      <c r="D100" s="489" t="s">
        <v>1354</v>
      </c>
      <c r="E100" s="490" t="s">
        <v>1386</v>
      </c>
      <c r="F100" s="490" t="s">
        <v>1387</v>
      </c>
      <c r="G100" s="470" t="s">
        <v>1388</v>
      </c>
      <c r="H100" s="502" t="s">
        <v>1389</v>
      </c>
      <c r="I100" s="491" t="s">
        <v>988</v>
      </c>
      <c r="J100" s="492" t="s">
        <v>2314</v>
      </c>
      <c r="K100" s="489"/>
      <c r="L100" s="491" t="s">
        <v>5384</v>
      </c>
      <c r="M100" s="491" t="s">
        <v>5384</v>
      </c>
      <c r="N100" s="491" t="s">
        <v>5385</v>
      </c>
      <c r="O100" s="491"/>
      <c r="P100" s="491"/>
      <c r="Q100" s="491"/>
      <c r="R100" s="491"/>
      <c r="S100" s="491" t="s">
        <v>5361</v>
      </c>
      <c r="T100" s="491" t="s">
        <v>5361</v>
      </c>
      <c r="U100" s="491"/>
      <c r="V100" s="491"/>
      <c r="W100" s="491" t="s">
        <v>3685</v>
      </c>
      <c r="X100" s="491" t="s">
        <v>1297</v>
      </c>
      <c r="Y100" s="491" t="s">
        <v>3667</v>
      </c>
      <c r="Z100" s="491"/>
      <c r="AA100" s="491" t="s">
        <v>1297</v>
      </c>
      <c r="AB100" s="491" t="s">
        <v>3667</v>
      </c>
      <c r="AC100" s="491" t="s">
        <v>3640</v>
      </c>
      <c r="AD100" s="491" t="s">
        <v>1305</v>
      </c>
      <c r="AE100" s="491"/>
      <c r="AF100" s="493" t="s">
        <v>5292</v>
      </c>
      <c r="AG100" s="494"/>
      <c r="AH100" s="494"/>
      <c r="AI100" s="494"/>
      <c r="AK100" s="561"/>
    </row>
    <row r="101" spans="1:37" ht="90">
      <c r="A101" s="496" t="s">
        <v>907</v>
      </c>
      <c r="B101" s="490" t="s">
        <v>2366</v>
      </c>
      <c r="C101" s="497" t="s">
        <v>1390</v>
      </c>
      <c r="D101" s="489"/>
      <c r="E101" s="490"/>
      <c r="F101" s="490"/>
      <c r="G101" s="470"/>
      <c r="H101" s="502"/>
      <c r="I101" s="491"/>
      <c r="J101" s="492" t="s">
        <v>6422</v>
      </c>
      <c r="K101" s="489"/>
      <c r="L101" s="491" t="s">
        <v>5388</v>
      </c>
      <c r="M101" s="491" t="s">
        <v>5388</v>
      </c>
      <c r="N101" s="491" t="s">
        <v>5389</v>
      </c>
      <c r="O101" s="491"/>
      <c r="P101" s="491"/>
      <c r="Q101" s="491"/>
      <c r="R101" s="491"/>
      <c r="S101" s="491" t="s">
        <v>5361</v>
      </c>
      <c r="T101" s="491" t="s">
        <v>5361</v>
      </c>
      <c r="U101" s="491"/>
      <c r="V101" s="491"/>
      <c r="W101" s="491"/>
      <c r="X101" s="491" t="s">
        <v>1297</v>
      </c>
      <c r="Y101" s="491"/>
      <c r="Z101" s="491"/>
      <c r="AA101" s="491"/>
      <c r="AB101" s="491"/>
      <c r="AC101" s="491" t="s">
        <v>3692</v>
      </c>
      <c r="AD101" s="491"/>
      <c r="AE101" s="491"/>
      <c r="AF101" s="493" t="s">
        <v>5295</v>
      </c>
      <c r="AG101" s="494"/>
      <c r="AH101" s="494"/>
      <c r="AI101" s="494"/>
      <c r="AK101" s="561" t="s">
        <v>3448</v>
      </c>
    </row>
    <row r="102" spans="1:37" ht="191.25">
      <c r="A102" s="496" t="s">
        <v>907</v>
      </c>
      <c r="B102" s="490" t="s">
        <v>2366</v>
      </c>
      <c r="C102" s="470" t="s">
        <v>1390</v>
      </c>
      <c r="D102" s="503" t="s">
        <v>2148</v>
      </c>
      <c r="E102" s="501" t="s">
        <v>1358</v>
      </c>
      <c r="F102" s="501" t="s">
        <v>1359</v>
      </c>
      <c r="G102" s="470" t="s">
        <v>3766</v>
      </c>
      <c r="H102" s="502" t="s">
        <v>1391</v>
      </c>
      <c r="I102" s="491" t="s">
        <v>3289</v>
      </c>
      <c r="J102" s="492" t="s">
        <v>6422</v>
      </c>
      <c r="K102" s="489"/>
      <c r="L102" s="491" t="s">
        <v>5388</v>
      </c>
      <c r="M102" s="491" t="s">
        <v>5388</v>
      </c>
      <c r="N102" s="491" t="s">
        <v>5389</v>
      </c>
      <c r="O102" s="491"/>
      <c r="P102" s="491"/>
      <c r="Q102" s="491"/>
      <c r="R102" s="491"/>
      <c r="S102" s="491" t="s">
        <v>5361</v>
      </c>
      <c r="T102" s="491" t="s">
        <v>5361</v>
      </c>
      <c r="U102" s="491"/>
      <c r="V102" s="491"/>
      <c r="W102" s="491" t="s">
        <v>3687</v>
      </c>
      <c r="X102" s="491" t="s">
        <v>1297</v>
      </c>
      <c r="Y102" s="491" t="s">
        <v>3677</v>
      </c>
      <c r="Z102" s="491"/>
      <c r="AA102" s="491"/>
      <c r="AB102" s="491"/>
      <c r="AC102" s="491"/>
      <c r="AD102" s="491" t="s">
        <v>696</v>
      </c>
      <c r="AE102" s="491"/>
      <c r="AF102" s="493" t="s">
        <v>5295</v>
      </c>
      <c r="AG102" s="494"/>
      <c r="AH102" s="494"/>
      <c r="AI102" s="494"/>
      <c r="AK102" s="561"/>
    </row>
    <row r="103" spans="1:37" ht="22.5">
      <c r="A103" s="496" t="s">
        <v>908</v>
      </c>
      <c r="B103" s="490" t="s">
        <v>2367</v>
      </c>
      <c r="C103" s="497" t="s">
        <v>1392</v>
      </c>
      <c r="D103" s="503"/>
      <c r="E103" s="501"/>
      <c r="F103" s="501"/>
      <c r="G103" s="470"/>
      <c r="H103" s="502"/>
      <c r="I103" s="491"/>
      <c r="J103" s="492" t="s">
        <v>2314</v>
      </c>
      <c r="K103" s="489"/>
      <c r="L103" s="491" t="s">
        <v>5384</v>
      </c>
      <c r="M103" s="491" t="s">
        <v>5384</v>
      </c>
      <c r="N103" s="491" t="s">
        <v>5385</v>
      </c>
      <c r="O103" s="491"/>
      <c r="P103" s="491"/>
      <c r="Q103" s="491"/>
      <c r="R103" s="491"/>
      <c r="S103" s="491" t="s">
        <v>5361</v>
      </c>
      <c r="T103" s="491" t="s">
        <v>5361</v>
      </c>
      <c r="U103" s="491"/>
      <c r="V103" s="491"/>
      <c r="W103" s="491"/>
      <c r="X103" s="491" t="s">
        <v>1297</v>
      </c>
      <c r="Y103" s="491"/>
      <c r="Z103" s="491"/>
      <c r="AA103" s="491"/>
      <c r="AB103" s="491"/>
      <c r="AC103" s="491"/>
      <c r="AD103" s="491"/>
      <c r="AE103" s="491"/>
      <c r="AF103" s="493" t="s">
        <v>5292</v>
      </c>
      <c r="AG103" s="494"/>
      <c r="AH103" s="494"/>
      <c r="AI103" s="494"/>
      <c r="AK103" s="561" t="s">
        <v>3448</v>
      </c>
    </row>
    <row r="104" spans="1:37" ht="45">
      <c r="A104" s="496" t="s">
        <v>908</v>
      </c>
      <c r="B104" s="490" t="s">
        <v>2367</v>
      </c>
      <c r="C104" s="470" t="s">
        <v>1392</v>
      </c>
      <c r="D104" s="489" t="s">
        <v>2148</v>
      </c>
      <c r="E104" s="490"/>
      <c r="F104" s="490"/>
      <c r="G104" s="470" t="s">
        <v>1696</v>
      </c>
      <c r="H104" s="502" t="s">
        <v>1393</v>
      </c>
      <c r="I104" s="470" t="s">
        <v>1392</v>
      </c>
      <c r="J104" s="492" t="s">
        <v>2314</v>
      </c>
      <c r="K104" s="489"/>
      <c r="L104" s="491" t="s">
        <v>5384</v>
      </c>
      <c r="M104" s="491" t="s">
        <v>5384</v>
      </c>
      <c r="N104" s="491" t="s">
        <v>5385</v>
      </c>
      <c r="O104" s="491"/>
      <c r="P104" s="491"/>
      <c r="Q104" s="491"/>
      <c r="R104" s="491"/>
      <c r="S104" s="491" t="s">
        <v>5361</v>
      </c>
      <c r="T104" s="491" t="s">
        <v>5361</v>
      </c>
      <c r="U104" s="491"/>
      <c r="V104" s="491"/>
      <c r="W104" s="491" t="s">
        <v>1306</v>
      </c>
      <c r="X104" s="491" t="s">
        <v>1297</v>
      </c>
      <c r="Y104" s="491" t="s">
        <v>3669</v>
      </c>
      <c r="Z104" s="491"/>
      <c r="AA104" s="491"/>
      <c r="AB104" s="491"/>
      <c r="AC104" s="491"/>
      <c r="AD104" s="491"/>
      <c r="AE104" s="491"/>
      <c r="AF104" s="493" t="s">
        <v>5292</v>
      </c>
      <c r="AG104" s="494"/>
      <c r="AH104" s="494"/>
      <c r="AI104" s="494"/>
      <c r="AK104" s="561"/>
    </row>
    <row r="105" spans="1:37">
      <c r="A105" s="496" t="s">
        <v>908</v>
      </c>
      <c r="B105" s="490" t="s">
        <v>2367</v>
      </c>
      <c r="C105" s="470" t="s">
        <v>1394</v>
      </c>
      <c r="D105" s="489" t="s">
        <v>1345</v>
      </c>
      <c r="E105" s="490"/>
      <c r="F105" s="490"/>
      <c r="G105" s="470" t="s">
        <v>1395</v>
      </c>
      <c r="H105" s="502" t="s">
        <v>1396</v>
      </c>
      <c r="I105" s="470" t="s">
        <v>955</v>
      </c>
      <c r="J105" s="492"/>
      <c r="K105" s="489"/>
      <c r="L105" s="470"/>
      <c r="M105" s="470"/>
      <c r="N105" s="491"/>
      <c r="O105" s="491"/>
      <c r="P105" s="491"/>
      <c r="Q105" s="491"/>
      <c r="R105" s="491"/>
      <c r="S105" s="491"/>
      <c r="T105" s="491"/>
      <c r="U105" s="491"/>
      <c r="V105" s="491"/>
      <c r="W105" s="491"/>
      <c r="X105" s="491"/>
      <c r="Y105" s="491"/>
      <c r="Z105" s="491"/>
      <c r="AA105" s="491"/>
      <c r="AB105" s="491"/>
      <c r="AC105" s="491"/>
      <c r="AD105" s="491"/>
      <c r="AE105" s="491"/>
      <c r="AF105" s="493"/>
      <c r="AG105" s="494"/>
      <c r="AH105" s="494"/>
      <c r="AI105" s="494"/>
      <c r="AK105" s="561"/>
    </row>
    <row r="106" spans="1:37" ht="22.5">
      <c r="A106" s="496" t="s">
        <v>908</v>
      </c>
      <c r="B106" s="490" t="s">
        <v>2367</v>
      </c>
      <c r="C106" s="470" t="s">
        <v>1397</v>
      </c>
      <c r="D106" s="489" t="s">
        <v>1346</v>
      </c>
      <c r="E106" s="490"/>
      <c r="F106" s="490"/>
      <c r="G106" s="470" t="s">
        <v>1398</v>
      </c>
      <c r="H106" s="491" t="s">
        <v>1399</v>
      </c>
      <c r="I106" s="470" t="s">
        <v>956</v>
      </c>
      <c r="J106" s="492"/>
      <c r="K106" s="489"/>
      <c r="L106" s="470"/>
      <c r="M106" s="470"/>
      <c r="N106" s="491"/>
      <c r="O106" s="491"/>
      <c r="P106" s="491"/>
      <c r="Q106" s="491"/>
      <c r="R106" s="491"/>
      <c r="S106" s="491"/>
      <c r="T106" s="491"/>
      <c r="U106" s="491"/>
      <c r="V106" s="491"/>
      <c r="W106" s="491"/>
      <c r="X106" s="491"/>
      <c r="Y106" s="491"/>
      <c r="Z106" s="491"/>
      <c r="AA106" s="491"/>
      <c r="AB106" s="491"/>
      <c r="AC106" s="491"/>
      <c r="AD106" s="491"/>
      <c r="AE106" s="491"/>
      <c r="AF106" s="493"/>
      <c r="AG106" s="494"/>
      <c r="AH106" s="494"/>
      <c r="AI106" s="494"/>
      <c r="AK106" s="561"/>
    </row>
    <row r="107" spans="1:37">
      <c r="A107" s="496" t="s">
        <v>908</v>
      </c>
      <c r="B107" s="490" t="s">
        <v>2367</v>
      </c>
      <c r="C107" s="470" t="s">
        <v>1400</v>
      </c>
      <c r="D107" s="489" t="s">
        <v>1347</v>
      </c>
      <c r="E107" s="490"/>
      <c r="F107" s="490"/>
      <c r="G107" s="470" t="s">
        <v>1401</v>
      </c>
      <c r="H107" s="491" t="s">
        <v>1402</v>
      </c>
      <c r="I107" s="470" t="s">
        <v>1133</v>
      </c>
      <c r="J107" s="492"/>
      <c r="K107" s="489"/>
      <c r="L107" s="470"/>
      <c r="M107" s="470"/>
      <c r="N107" s="491"/>
      <c r="O107" s="491"/>
      <c r="P107" s="491"/>
      <c r="Q107" s="491"/>
      <c r="R107" s="491"/>
      <c r="S107" s="491"/>
      <c r="T107" s="491"/>
      <c r="U107" s="491"/>
      <c r="V107" s="491"/>
      <c r="W107" s="491"/>
      <c r="X107" s="491"/>
      <c r="Y107" s="491"/>
      <c r="Z107" s="491"/>
      <c r="AA107" s="491"/>
      <c r="AB107" s="491"/>
      <c r="AC107" s="491"/>
      <c r="AD107" s="491"/>
      <c r="AE107" s="491"/>
      <c r="AF107" s="493"/>
      <c r="AG107" s="494"/>
      <c r="AH107" s="494"/>
      <c r="AI107" s="494"/>
      <c r="AK107" s="561"/>
    </row>
    <row r="108" spans="1:37">
      <c r="A108" s="496" t="s">
        <v>908</v>
      </c>
      <c r="B108" s="490" t="s">
        <v>2367</v>
      </c>
      <c r="C108" s="470" t="s">
        <v>1400</v>
      </c>
      <c r="D108" s="489" t="s">
        <v>1348</v>
      </c>
      <c r="E108" s="490"/>
      <c r="F108" s="490"/>
      <c r="G108" s="470" t="s">
        <v>1475</v>
      </c>
      <c r="H108" s="491" t="s">
        <v>1474</v>
      </c>
      <c r="I108" s="470" t="s">
        <v>2941</v>
      </c>
      <c r="J108" s="492"/>
      <c r="K108" s="489"/>
      <c r="L108" s="470"/>
      <c r="M108" s="470"/>
      <c r="N108" s="491"/>
      <c r="O108" s="491"/>
      <c r="P108" s="491"/>
      <c r="Q108" s="491"/>
      <c r="R108" s="491"/>
      <c r="S108" s="491"/>
      <c r="T108" s="491"/>
      <c r="U108" s="491"/>
      <c r="V108" s="491"/>
      <c r="W108" s="491"/>
      <c r="X108" s="491"/>
      <c r="Y108" s="491"/>
      <c r="Z108" s="491"/>
      <c r="AA108" s="491"/>
      <c r="AB108" s="491"/>
      <c r="AC108" s="491"/>
      <c r="AD108" s="491"/>
      <c r="AE108" s="491"/>
      <c r="AF108" s="493"/>
      <c r="AG108" s="494"/>
      <c r="AH108" s="494"/>
      <c r="AI108" s="494"/>
      <c r="AK108" s="561"/>
    </row>
    <row r="109" spans="1:37">
      <c r="A109" s="496" t="s">
        <v>908</v>
      </c>
      <c r="B109" s="490" t="s">
        <v>2367</v>
      </c>
      <c r="C109" s="470" t="s">
        <v>495</v>
      </c>
      <c r="D109" s="506" t="s">
        <v>1473</v>
      </c>
      <c r="E109" s="490"/>
      <c r="F109" s="490"/>
      <c r="G109" s="470" t="s">
        <v>495</v>
      </c>
      <c r="H109" s="491"/>
      <c r="I109" s="491"/>
      <c r="J109" s="492"/>
      <c r="K109" s="489"/>
      <c r="L109" s="491"/>
      <c r="M109" s="491"/>
      <c r="N109" s="491"/>
      <c r="O109" s="491"/>
      <c r="P109" s="491"/>
      <c r="Q109" s="491"/>
      <c r="R109" s="491"/>
      <c r="S109" s="491"/>
      <c r="T109" s="491"/>
      <c r="U109" s="491"/>
      <c r="V109" s="491"/>
      <c r="W109" s="491"/>
      <c r="X109" s="491"/>
      <c r="Y109" s="491"/>
      <c r="Z109" s="491"/>
      <c r="AA109" s="491"/>
      <c r="AB109" s="491"/>
      <c r="AC109" s="491"/>
      <c r="AD109" s="491"/>
      <c r="AE109" s="491"/>
      <c r="AF109" s="493"/>
      <c r="AG109" s="494"/>
      <c r="AH109" s="494"/>
      <c r="AI109" s="494"/>
      <c r="AK109" s="561"/>
    </row>
    <row r="110" spans="1:37" ht="33.75">
      <c r="A110" s="496" t="s">
        <v>909</v>
      </c>
      <c r="B110" s="490" t="s">
        <v>2368</v>
      </c>
      <c r="C110" s="497" t="s">
        <v>1403</v>
      </c>
      <c r="D110" s="506"/>
      <c r="E110" s="490"/>
      <c r="F110" s="490"/>
      <c r="G110" s="470"/>
      <c r="H110" s="491"/>
      <c r="I110" s="491"/>
      <c r="J110" s="492" t="s">
        <v>2301</v>
      </c>
      <c r="K110" s="489"/>
      <c r="L110" s="491" t="s">
        <v>5390</v>
      </c>
      <c r="M110" s="491" t="s">
        <v>5390</v>
      </c>
      <c r="N110" s="491" t="s">
        <v>5391</v>
      </c>
      <c r="O110" s="491"/>
      <c r="P110" s="491"/>
      <c r="Q110" s="491"/>
      <c r="R110" s="491"/>
      <c r="S110" s="491" t="s">
        <v>5364</v>
      </c>
      <c r="T110" s="491" t="s">
        <v>5364</v>
      </c>
      <c r="U110" s="491"/>
      <c r="V110" s="491"/>
      <c r="W110" s="491"/>
      <c r="X110" s="491" t="s">
        <v>1297</v>
      </c>
      <c r="Y110" s="491"/>
      <c r="Z110" s="491"/>
      <c r="AA110" s="491"/>
      <c r="AB110" s="491"/>
      <c r="AC110" s="491"/>
      <c r="AD110" s="491"/>
      <c r="AE110" s="491"/>
      <c r="AF110" s="493" t="s">
        <v>5292</v>
      </c>
      <c r="AG110" s="494"/>
      <c r="AH110" s="494"/>
      <c r="AI110" s="494"/>
      <c r="AK110" s="561" t="s">
        <v>3448</v>
      </c>
    </row>
    <row r="111" spans="1:37" ht="90">
      <c r="A111" s="496" t="s">
        <v>909</v>
      </c>
      <c r="B111" s="490" t="s">
        <v>2368</v>
      </c>
      <c r="C111" s="470" t="s">
        <v>1403</v>
      </c>
      <c r="D111" s="489" t="s">
        <v>2148</v>
      </c>
      <c r="E111" s="490"/>
      <c r="F111" s="490"/>
      <c r="G111" s="470" t="s">
        <v>1696</v>
      </c>
      <c r="H111" s="491" t="s">
        <v>1404</v>
      </c>
      <c r="I111" s="491" t="s">
        <v>2484</v>
      </c>
      <c r="J111" s="492" t="s">
        <v>2301</v>
      </c>
      <c r="K111" s="489"/>
      <c r="L111" s="491" t="s">
        <v>5390</v>
      </c>
      <c r="M111" s="491" t="s">
        <v>5390</v>
      </c>
      <c r="N111" s="491" t="s">
        <v>5391</v>
      </c>
      <c r="O111" s="491"/>
      <c r="P111" s="491"/>
      <c r="Q111" s="491"/>
      <c r="R111" s="491"/>
      <c r="S111" s="491" t="s">
        <v>5364</v>
      </c>
      <c r="T111" s="491" t="s">
        <v>5364</v>
      </c>
      <c r="U111" s="491"/>
      <c r="V111" s="491"/>
      <c r="W111" s="491" t="s">
        <v>4596</v>
      </c>
      <c r="X111" s="491" t="s">
        <v>1297</v>
      </c>
      <c r="Y111" s="491"/>
      <c r="Z111" s="491"/>
      <c r="AA111" s="491"/>
      <c r="AB111" s="491"/>
      <c r="AC111" s="491"/>
      <c r="AD111" s="491"/>
      <c r="AE111" s="491"/>
      <c r="AF111" s="493" t="s">
        <v>5292</v>
      </c>
      <c r="AG111" s="494"/>
      <c r="AH111" s="494"/>
      <c r="AI111" s="494"/>
      <c r="AK111" s="561"/>
    </row>
    <row r="112" spans="1:37">
      <c r="A112" s="496" t="s">
        <v>909</v>
      </c>
      <c r="B112" s="490" t="s">
        <v>2368</v>
      </c>
      <c r="C112" s="470" t="s">
        <v>221</v>
      </c>
      <c r="D112" s="489" t="s">
        <v>1345</v>
      </c>
      <c r="E112" s="490" t="s">
        <v>1704</v>
      </c>
      <c r="F112" s="490" t="s">
        <v>1497</v>
      </c>
      <c r="G112" s="470" t="s">
        <v>222</v>
      </c>
      <c r="H112" s="502" t="s">
        <v>2088</v>
      </c>
      <c r="I112" s="470" t="s">
        <v>1634</v>
      </c>
      <c r="J112" s="492"/>
      <c r="K112" s="489"/>
      <c r="L112" s="470"/>
      <c r="M112" s="470"/>
      <c r="N112" s="491"/>
      <c r="O112" s="491"/>
      <c r="P112" s="491"/>
      <c r="Q112" s="491"/>
      <c r="R112" s="491"/>
      <c r="S112" s="491"/>
      <c r="T112" s="491"/>
      <c r="U112" s="491"/>
      <c r="V112" s="491"/>
      <c r="W112" s="491"/>
      <c r="X112" s="491"/>
      <c r="Y112" s="491"/>
      <c r="Z112" s="491"/>
      <c r="AA112" s="491"/>
      <c r="AB112" s="491"/>
      <c r="AC112" s="491"/>
      <c r="AD112" s="491"/>
      <c r="AE112" s="491"/>
      <c r="AF112" s="493"/>
      <c r="AG112" s="494"/>
      <c r="AH112" s="494"/>
      <c r="AI112" s="494"/>
      <c r="AK112" s="561"/>
    </row>
    <row r="113" spans="1:37">
      <c r="A113" s="496" t="s">
        <v>909</v>
      </c>
      <c r="B113" s="490" t="s">
        <v>2368</v>
      </c>
      <c r="C113" s="470" t="s">
        <v>2089</v>
      </c>
      <c r="D113" s="489" t="s">
        <v>1346</v>
      </c>
      <c r="E113" s="490" t="s">
        <v>1704</v>
      </c>
      <c r="F113" s="490" t="s">
        <v>1497</v>
      </c>
      <c r="G113" s="470" t="s">
        <v>2090</v>
      </c>
      <c r="H113" s="502" t="s">
        <v>2091</v>
      </c>
      <c r="I113" s="470" t="s">
        <v>1635</v>
      </c>
      <c r="J113" s="492"/>
      <c r="K113" s="489"/>
      <c r="L113" s="470"/>
      <c r="M113" s="470"/>
      <c r="N113" s="491"/>
      <c r="O113" s="491"/>
      <c r="P113" s="491"/>
      <c r="Q113" s="491"/>
      <c r="R113" s="491"/>
      <c r="S113" s="491"/>
      <c r="T113" s="491"/>
      <c r="U113" s="491"/>
      <c r="V113" s="491"/>
      <c r="W113" s="491"/>
      <c r="X113" s="491"/>
      <c r="Y113" s="491"/>
      <c r="Z113" s="491"/>
      <c r="AA113" s="491"/>
      <c r="AB113" s="491"/>
      <c r="AC113" s="491"/>
      <c r="AD113" s="491"/>
      <c r="AE113" s="491"/>
      <c r="AF113" s="493"/>
      <c r="AG113" s="494"/>
      <c r="AH113" s="494"/>
      <c r="AI113" s="494"/>
      <c r="AK113" s="561"/>
    </row>
    <row r="114" spans="1:37">
      <c r="A114" s="496" t="s">
        <v>909</v>
      </c>
      <c r="B114" s="490" t="s">
        <v>2368</v>
      </c>
      <c r="C114" s="470" t="s">
        <v>2249</v>
      </c>
      <c r="D114" s="489" t="s">
        <v>1347</v>
      </c>
      <c r="E114" s="490" t="s">
        <v>1704</v>
      </c>
      <c r="F114" s="490" t="s">
        <v>1497</v>
      </c>
      <c r="G114" s="470" t="s">
        <v>2250</v>
      </c>
      <c r="H114" s="502" t="s">
        <v>2251</v>
      </c>
      <c r="I114" s="470" t="s">
        <v>1635</v>
      </c>
      <c r="J114" s="492"/>
      <c r="K114" s="489"/>
      <c r="L114" s="470"/>
      <c r="M114" s="470"/>
      <c r="N114" s="491"/>
      <c r="O114" s="491"/>
      <c r="P114" s="491"/>
      <c r="Q114" s="491"/>
      <c r="R114" s="491"/>
      <c r="S114" s="491"/>
      <c r="T114" s="491"/>
      <c r="U114" s="491"/>
      <c r="V114" s="491"/>
      <c r="W114" s="491"/>
      <c r="X114" s="491"/>
      <c r="Y114" s="491"/>
      <c r="Z114" s="491"/>
      <c r="AA114" s="491"/>
      <c r="AB114" s="491"/>
      <c r="AC114" s="491"/>
      <c r="AD114" s="491"/>
      <c r="AE114" s="491"/>
      <c r="AF114" s="493"/>
      <c r="AG114" s="494"/>
      <c r="AH114" s="494"/>
      <c r="AI114" s="494"/>
      <c r="AK114" s="561"/>
    </row>
    <row r="115" spans="1:37">
      <c r="A115" s="496" t="s">
        <v>909</v>
      </c>
      <c r="B115" s="490" t="s">
        <v>2368</v>
      </c>
      <c r="C115" s="470" t="s">
        <v>852</v>
      </c>
      <c r="D115" s="489" t="s">
        <v>1348</v>
      </c>
      <c r="E115" s="490" t="s">
        <v>1704</v>
      </c>
      <c r="F115" s="490" t="s">
        <v>1497</v>
      </c>
      <c r="G115" s="470" t="s">
        <v>853</v>
      </c>
      <c r="H115" s="502" t="s">
        <v>854</v>
      </c>
      <c r="I115" s="470" t="s">
        <v>1636</v>
      </c>
      <c r="J115" s="492"/>
      <c r="K115" s="489"/>
      <c r="L115" s="470"/>
      <c r="M115" s="470"/>
      <c r="N115" s="491"/>
      <c r="O115" s="491"/>
      <c r="P115" s="491"/>
      <c r="Q115" s="491"/>
      <c r="R115" s="491"/>
      <c r="S115" s="491"/>
      <c r="T115" s="491"/>
      <c r="U115" s="491"/>
      <c r="V115" s="491"/>
      <c r="W115" s="491"/>
      <c r="X115" s="491"/>
      <c r="Y115" s="491"/>
      <c r="Z115" s="491"/>
      <c r="AA115" s="491"/>
      <c r="AB115" s="491"/>
      <c r="AC115" s="491"/>
      <c r="AD115" s="491"/>
      <c r="AE115" s="491"/>
      <c r="AF115" s="493"/>
      <c r="AG115" s="494"/>
      <c r="AH115" s="494"/>
      <c r="AI115" s="494"/>
      <c r="AK115" s="561"/>
    </row>
    <row r="116" spans="1:37">
      <c r="A116" s="496" t="s">
        <v>909</v>
      </c>
      <c r="B116" s="490" t="s">
        <v>2368</v>
      </c>
      <c r="C116" s="470" t="s">
        <v>855</v>
      </c>
      <c r="D116" s="489" t="s">
        <v>1349</v>
      </c>
      <c r="E116" s="490" t="s">
        <v>1704</v>
      </c>
      <c r="F116" s="490" t="s">
        <v>1497</v>
      </c>
      <c r="G116" s="470" t="s">
        <v>856</v>
      </c>
      <c r="H116" s="502" t="s">
        <v>857</v>
      </c>
      <c r="I116" s="470" t="s">
        <v>1637</v>
      </c>
      <c r="J116" s="492"/>
      <c r="K116" s="489"/>
      <c r="L116" s="470"/>
      <c r="M116" s="470"/>
      <c r="N116" s="491"/>
      <c r="O116" s="491"/>
      <c r="P116" s="491"/>
      <c r="Q116" s="491"/>
      <c r="R116" s="491"/>
      <c r="S116" s="491"/>
      <c r="T116" s="491"/>
      <c r="U116" s="491"/>
      <c r="V116" s="491"/>
      <c r="W116" s="491"/>
      <c r="X116" s="491"/>
      <c r="Y116" s="491"/>
      <c r="Z116" s="491"/>
      <c r="AA116" s="491"/>
      <c r="AB116" s="491"/>
      <c r="AC116" s="491"/>
      <c r="AD116" s="491"/>
      <c r="AE116" s="491"/>
      <c r="AF116" s="493"/>
      <c r="AG116" s="494"/>
      <c r="AH116" s="494"/>
      <c r="AI116" s="494"/>
      <c r="AK116" s="561"/>
    </row>
    <row r="117" spans="1:37">
      <c r="A117" s="496" t="s">
        <v>909</v>
      </c>
      <c r="B117" s="490" t="s">
        <v>2368</v>
      </c>
      <c r="C117" s="470" t="s">
        <v>858</v>
      </c>
      <c r="D117" s="489" t="s">
        <v>1360</v>
      </c>
      <c r="E117" s="490" t="s">
        <v>1704</v>
      </c>
      <c r="F117" s="490" t="s">
        <v>1497</v>
      </c>
      <c r="G117" s="470" t="s">
        <v>859</v>
      </c>
      <c r="H117" s="502" t="s">
        <v>860</v>
      </c>
      <c r="I117" s="470" t="s">
        <v>1638</v>
      </c>
      <c r="J117" s="492"/>
      <c r="K117" s="489"/>
      <c r="L117" s="470"/>
      <c r="M117" s="470"/>
      <c r="N117" s="491"/>
      <c r="O117" s="491"/>
      <c r="P117" s="491"/>
      <c r="Q117" s="491"/>
      <c r="R117" s="491"/>
      <c r="S117" s="491"/>
      <c r="T117" s="491"/>
      <c r="U117" s="491"/>
      <c r="V117" s="491"/>
      <c r="W117" s="491"/>
      <c r="X117" s="491"/>
      <c r="Y117" s="491"/>
      <c r="Z117" s="491"/>
      <c r="AA117" s="491"/>
      <c r="AB117" s="491"/>
      <c r="AC117" s="491"/>
      <c r="AD117" s="491"/>
      <c r="AE117" s="491"/>
      <c r="AF117" s="493"/>
      <c r="AG117" s="494"/>
      <c r="AH117" s="494"/>
      <c r="AI117" s="494"/>
      <c r="AK117" s="561"/>
    </row>
    <row r="118" spans="1:37">
      <c r="A118" s="496" t="s">
        <v>909</v>
      </c>
      <c r="B118" s="490" t="s">
        <v>2368</v>
      </c>
      <c r="C118" s="470" t="s">
        <v>861</v>
      </c>
      <c r="D118" s="489" t="s">
        <v>1361</v>
      </c>
      <c r="E118" s="490" t="s">
        <v>1704</v>
      </c>
      <c r="F118" s="490" t="s">
        <v>1497</v>
      </c>
      <c r="G118" s="470" t="s">
        <v>862</v>
      </c>
      <c r="H118" s="502" t="s">
        <v>863</v>
      </c>
      <c r="I118" s="470" t="s">
        <v>1638</v>
      </c>
      <c r="J118" s="492"/>
      <c r="K118" s="489"/>
      <c r="L118" s="470"/>
      <c r="M118" s="470"/>
      <c r="N118" s="491"/>
      <c r="O118" s="491"/>
      <c r="P118" s="491"/>
      <c r="Q118" s="491"/>
      <c r="R118" s="491"/>
      <c r="S118" s="491"/>
      <c r="T118" s="491"/>
      <c r="U118" s="491"/>
      <c r="V118" s="491"/>
      <c r="W118" s="491"/>
      <c r="X118" s="491"/>
      <c r="Y118" s="491"/>
      <c r="Z118" s="491"/>
      <c r="AA118" s="491"/>
      <c r="AB118" s="491"/>
      <c r="AC118" s="491"/>
      <c r="AD118" s="491"/>
      <c r="AE118" s="491"/>
      <c r="AF118" s="493"/>
      <c r="AG118" s="494"/>
      <c r="AH118" s="494"/>
      <c r="AI118" s="494"/>
      <c r="AK118" s="561"/>
    </row>
    <row r="119" spans="1:37">
      <c r="A119" s="496" t="s">
        <v>909</v>
      </c>
      <c r="B119" s="490" t="s">
        <v>2368</v>
      </c>
      <c r="C119" s="470" t="s">
        <v>152</v>
      </c>
      <c r="D119" s="489" t="s">
        <v>1324</v>
      </c>
      <c r="E119" s="490" t="s">
        <v>1704</v>
      </c>
      <c r="F119" s="490" t="s">
        <v>1497</v>
      </c>
      <c r="G119" s="470" t="s">
        <v>153</v>
      </c>
      <c r="H119" s="502" t="s">
        <v>154</v>
      </c>
      <c r="I119" s="470" t="s">
        <v>1639</v>
      </c>
      <c r="J119" s="492"/>
      <c r="K119" s="489"/>
      <c r="L119" s="470"/>
      <c r="M119" s="470"/>
      <c r="N119" s="491"/>
      <c r="O119" s="491"/>
      <c r="P119" s="491"/>
      <c r="Q119" s="491"/>
      <c r="R119" s="491"/>
      <c r="S119" s="491"/>
      <c r="T119" s="491"/>
      <c r="U119" s="491"/>
      <c r="V119" s="491"/>
      <c r="W119" s="491"/>
      <c r="X119" s="491"/>
      <c r="Y119" s="491"/>
      <c r="Z119" s="491"/>
      <c r="AA119" s="491"/>
      <c r="AB119" s="491"/>
      <c r="AC119" s="491"/>
      <c r="AD119" s="491"/>
      <c r="AE119" s="491"/>
      <c r="AF119" s="493"/>
      <c r="AG119" s="494"/>
      <c r="AH119" s="494"/>
      <c r="AI119" s="494"/>
      <c r="AK119" s="561"/>
    </row>
    <row r="120" spans="1:37" ht="56.25">
      <c r="A120" s="496"/>
      <c r="B120" s="490"/>
      <c r="C120" s="470"/>
      <c r="D120" s="489"/>
      <c r="E120" s="490"/>
      <c r="F120" s="490"/>
      <c r="G120" s="470"/>
      <c r="H120" s="502"/>
      <c r="I120" s="491" t="s">
        <v>3264</v>
      </c>
      <c r="J120" s="492"/>
      <c r="K120" s="489"/>
      <c r="L120" s="491"/>
      <c r="M120" s="491"/>
      <c r="N120" s="491"/>
      <c r="O120" s="491"/>
      <c r="P120" s="491"/>
      <c r="Q120" s="491"/>
      <c r="R120" s="491"/>
      <c r="S120" s="491"/>
      <c r="T120" s="491"/>
      <c r="U120" s="491"/>
      <c r="V120" s="491"/>
      <c r="W120" s="491"/>
      <c r="X120" s="491"/>
      <c r="Y120" s="491"/>
      <c r="Z120" s="491"/>
      <c r="AA120" s="491"/>
      <c r="AB120" s="491"/>
      <c r="AC120" s="491"/>
      <c r="AD120" s="491"/>
      <c r="AE120" s="491"/>
      <c r="AF120" s="493"/>
      <c r="AG120" s="494"/>
      <c r="AH120" s="494"/>
      <c r="AI120" s="494"/>
      <c r="AK120" s="561"/>
    </row>
    <row r="121" spans="1:37" ht="33.75">
      <c r="A121" s="496" t="s">
        <v>910</v>
      </c>
      <c r="B121" s="490" t="s">
        <v>2369</v>
      </c>
      <c r="C121" s="497" t="s">
        <v>3453</v>
      </c>
      <c r="D121" s="489"/>
      <c r="E121" s="490"/>
      <c r="F121" s="490"/>
      <c r="G121" s="470"/>
      <c r="H121" s="502"/>
      <c r="I121" s="491"/>
      <c r="J121" s="492" t="s">
        <v>2301</v>
      </c>
      <c r="K121" s="489"/>
      <c r="L121" s="491" t="s">
        <v>5390</v>
      </c>
      <c r="M121" s="491" t="s">
        <v>5390</v>
      </c>
      <c r="N121" s="491" t="s">
        <v>5391</v>
      </c>
      <c r="O121" s="491"/>
      <c r="P121" s="491"/>
      <c r="Q121" s="491"/>
      <c r="R121" s="491"/>
      <c r="S121" s="491" t="s">
        <v>5364</v>
      </c>
      <c r="T121" s="491" t="s">
        <v>5364</v>
      </c>
      <c r="U121" s="491"/>
      <c r="V121" s="491"/>
      <c r="W121" s="491"/>
      <c r="X121" s="491"/>
      <c r="Y121" s="491"/>
      <c r="Z121" s="491"/>
      <c r="AA121" s="491"/>
      <c r="AB121" s="491"/>
      <c r="AC121" s="491" t="s">
        <v>3692</v>
      </c>
      <c r="AD121" s="491"/>
      <c r="AE121" s="491"/>
      <c r="AF121" s="493" t="s">
        <v>5292</v>
      </c>
      <c r="AG121" s="494"/>
      <c r="AH121" s="494"/>
      <c r="AI121" s="494"/>
      <c r="AK121" s="561" t="s">
        <v>3448</v>
      </c>
    </row>
    <row r="122" spans="1:37" ht="56.25">
      <c r="A122" s="496" t="s">
        <v>910</v>
      </c>
      <c r="B122" s="490" t="s">
        <v>2369</v>
      </c>
      <c r="C122" s="470" t="s">
        <v>847</v>
      </c>
      <c r="D122" s="489" t="s">
        <v>2148</v>
      </c>
      <c r="E122" s="501" t="s">
        <v>155</v>
      </c>
      <c r="F122" s="501" t="s">
        <v>156</v>
      </c>
      <c r="G122" s="470" t="s">
        <v>157</v>
      </c>
      <c r="H122" s="491" t="s">
        <v>158</v>
      </c>
      <c r="I122" s="491" t="s">
        <v>2215</v>
      </c>
      <c r="J122" s="492" t="s">
        <v>2301</v>
      </c>
      <c r="K122" s="489"/>
      <c r="L122" s="491" t="s">
        <v>5390</v>
      </c>
      <c r="M122" s="491" t="s">
        <v>5390</v>
      </c>
      <c r="N122" s="491" t="s">
        <v>5391</v>
      </c>
      <c r="O122" s="491"/>
      <c r="P122" s="491"/>
      <c r="Q122" s="491"/>
      <c r="R122" s="491"/>
      <c r="S122" s="491" t="s">
        <v>5364</v>
      </c>
      <c r="T122" s="491" t="s">
        <v>5364</v>
      </c>
      <c r="U122" s="491"/>
      <c r="V122" s="491"/>
      <c r="W122" s="491" t="s">
        <v>4596</v>
      </c>
      <c r="X122" s="491" t="s">
        <v>1297</v>
      </c>
      <c r="Y122" s="491"/>
      <c r="Z122" s="491"/>
      <c r="AA122" s="491"/>
      <c r="AB122" s="491"/>
      <c r="AC122" s="491" t="s">
        <v>3640</v>
      </c>
      <c r="AD122" s="491" t="s">
        <v>1307</v>
      </c>
      <c r="AE122" s="491"/>
      <c r="AF122" s="493" t="s">
        <v>5292</v>
      </c>
      <c r="AG122" s="494"/>
      <c r="AH122" s="494"/>
      <c r="AI122" s="494"/>
      <c r="AK122" s="561"/>
    </row>
    <row r="123" spans="1:37" ht="67.5">
      <c r="A123" s="496" t="s">
        <v>910</v>
      </c>
      <c r="B123" s="490" t="s">
        <v>2369</v>
      </c>
      <c r="C123" s="470" t="s">
        <v>848</v>
      </c>
      <c r="D123" s="503" t="s">
        <v>1703</v>
      </c>
      <c r="E123" s="501" t="s">
        <v>1351</v>
      </c>
      <c r="F123" s="501" t="s">
        <v>1362</v>
      </c>
      <c r="G123" s="470" t="s">
        <v>765</v>
      </c>
      <c r="H123" s="491" t="s">
        <v>737</v>
      </c>
      <c r="I123" s="491" t="s">
        <v>1138</v>
      </c>
      <c r="J123" s="492" t="s">
        <v>2301</v>
      </c>
      <c r="K123" s="489"/>
      <c r="L123" s="491" t="s">
        <v>5384</v>
      </c>
      <c r="M123" s="491" t="s">
        <v>5384</v>
      </c>
      <c r="N123" s="491" t="s">
        <v>5385</v>
      </c>
      <c r="O123" s="491"/>
      <c r="P123" s="491"/>
      <c r="Q123" s="491"/>
      <c r="R123" s="491"/>
      <c r="S123" s="491" t="s">
        <v>5361</v>
      </c>
      <c r="T123" s="491" t="s">
        <v>5361</v>
      </c>
      <c r="U123" s="491"/>
      <c r="V123" s="491"/>
      <c r="W123" s="491" t="s">
        <v>5093</v>
      </c>
      <c r="X123" s="491" t="s">
        <v>1297</v>
      </c>
      <c r="Y123" s="491" t="s">
        <v>1300</v>
      </c>
      <c r="Z123" s="491"/>
      <c r="AA123" s="491"/>
      <c r="AB123" s="491"/>
      <c r="AC123" s="491" t="s">
        <v>3635</v>
      </c>
      <c r="AD123" s="491" t="s">
        <v>3637</v>
      </c>
      <c r="AE123" s="491"/>
      <c r="AF123" s="493" t="s">
        <v>5292</v>
      </c>
      <c r="AG123" s="494"/>
      <c r="AH123" s="494"/>
      <c r="AI123" s="494"/>
      <c r="AK123" s="561"/>
    </row>
    <row r="124" spans="1:37" ht="33.75">
      <c r="A124" s="496" t="s">
        <v>911</v>
      </c>
      <c r="B124" s="490" t="s">
        <v>2370</v>
      </c>
      <c r="C124" s="497" t="s">
        <v>3454</v>
      </c>
      <c r="D124" s="489"/>
      <c r="E124" s="490"/>
      <c r="F124" s="490"/>
      <c r="G124" s="470"/>
      <c r="H124" s="502"/>
      <c r="I124" s="491"/>
      <c r="J124" s="492" t="s">
        <v>2301</v>
      </c>
      <c r="K124" s="489"/>
      <c r="L124" s="491" t="s">
        <v>5390</v>
      </c>
      <c r="M124" s="491" t="s">
        <v>5390</v>
      </c>
      <c r="N124" s="491" t="s">
        <v>5391</v>
      </c>
      <c r="O124" s="491"/>
      <c r="P124" s="491"/>
      <c r="Q124" s="491"/>
      <c r="R124" s="491"/>
      <c r="S124" s="491" t="s">
        <v>5364</v>
      </c>
      <c r="T124" s="491" t="s">
        <v>5364</v>
      </c>
      <c r="U124" s="491"/>
      <c r="V124" s="491"/>
      <c r="W124" s="491"/>
      <c r="X124" s="491"/>
      <c r="Y124" s="491"/>
      <c r="Z124" s="491"/>
      <c r="AA124" s="491"/>
      <c r="AB124" s="491"/>
      <c r="AC124" s="491" t="s">
        <v>3692</v>
      </c>
      <c r="AD124" s="491"/>
      <c r="AE124" s="491"/>
      <c r="AF124" s="493" t="s">
        <v>5292</v>
      </c>
      <c r="AG124" s="494"/>
      <c r="AH124" s="494"/>
      <c r="AI124" s="494"/>
      <c r="AK124" s="561" t="s">
        <v>3448</v>
      </c>
    </row>
    <row r="125" spans="1:37" ht="56.25">
      <c r="A125" s="496" t="s">
        <v>911</v>
      </c>
      <c r="B125" s="490" t="s">
        <v>2370</v>
      </c>
      <c r="C125" s="470" t="s">
        <v>849</v>
      </c>
      <c r="D125" s="489" t="s">
        <v>2148</v>
      </c>
      <c r="E125" s="501" t="s">
        <v>155</v>
      </c>
      <c r="F125" s="501" t="s">
        <v>156</v>
      </c>
      <c r="G125" s="470" t="s">
        <v>157</v>
      </c>
      <c r="H125" s="491" t="s">
        <v>158</v>
      </c>
      <c r="I125" s="491" t="s">
        <v>327</v>
      </c>
      <c r="J125" s="492" t="s">
        <v>2301</v>
      </c>
      <c r="K125" s="489"/>
      <c r="L125" s="491" t="s">
        <v>5390</v>
      </c>
      <c r="M125" s="491" t="s">
        <v>5390</v>
      </c>
      <c r="N125" s="491" t="s">
        <v>5391</v>
      </c>
      <c r="O125" s="491"/>
      <c r="P125" s="491"/>
      <c r="Q125" s="491"/>
      <c r="R125" s="491"/>
      <c r="S125" s="491" t="s">
        <v>5364</v>
      </c>
      <c r="T125" s="491" t="s">
        <v>5364</v>
      </c>
      <c r="U125" s="491"/>
      <c r="V125" s="491"/>
      <c r="W125" s="491" t="s">
        <v>4596</v>
      </c>
      <c r="X125" s="491" t="s">
        <v>1297</v>
      </c>
      <c r="Y125" s="491"/>
      <c r="Z125" s="491"/>
      <c r="AA125" s="491"/>
      <c r="AB125" s="491"/>
      <c r="AC125" s="491" t="s">
        <v>3640</v>
      </c>
      <c r="AD125" s="491" t="s">
        <v>3709</v>
      </c>
      <c r="AE125" s="491"/>
      <c r="AF125" s="493" t="s">
        <v>5292</v>
      </c>
      <c r="AG125" s="494"/>
      <c r="AH125" s="494"/>
      <c r="AI125" s="494"/>
      <c r="AK125" s="561"/>
    </row>
    <row r="126" spans="1:37" ht="67.5">
      <c r="A126" s="496" t="s">
        <v>911</v>
      </c>
      <c r="B126" s="490" t="s">
        <v>2370</v>
      </c>
      <c r="C126" s="470" t="s">
        <v>850</v>
      </c>
      <c r="D126" s="503" t="s">
        <v>1703</v>
      </c>
      <c r="E126" s="501" t="s">
        <v>1351</v>
      </c>
      <c r="F126" s="501" t="s">
        <v>1362</v>
      </c>
      <c r="G126" s="470" t="s">
        <v>765</v>
      </c>
      <c r="H126" s="491" t="s">
        <v>737</v>
      </c>
      <c r="I126" s="491" t="s">
        <v>7835</v>
      </c>
      <c r="J126" s="492" t="s">
        <v>2301</v>
      </c>
      <c r="K126" s="489"/>
      <c r="L126" s="491" t="s">
        <v>5384</v>
      </c>
      <c r="M126" s="491" t="s">
        <v>5384</v>
      </c>
      <c r="N126" s="491" t="s">
        <v>5385</v>
      </c>
      <c r="O126" s="491"/>
      <c r="P126" s="491"/>
      <c r="Q126" s="491"/>
      <c r="R126" s="491"/>
      <c r="S126" s="491" t="s">
        <v>5361</v>
      </c>
      <c r="T126" s="491" t="s">
        <v>5361</v>
      </c>
      <c r="U126" s="491"/>
      <c r="V126" s="491"/>
      <c r="W126" s="491" t="s">
        <v>5093</v>
      </c>
      <c r="X126" s="491" t="s">
        <v>1297</v>
      </c>
      <c r="Y126" s="491" t="s">
        <v>1300</v>
      </c>
      <c r="Z126" s="491"/>
      <c r="AA126" s="491"/>
      <c r="AB126" s="491"/>
      <c r="AC126" s="491" t="s">
        <v>3635</v>
      </c>
      <c r="AD126" s="491" t="s">
        <v>3637</v>
      </c>
      <c r="AE126" s="491"/>
      <c r="AF126" s="493" t="s">
        <v>5292</v>
      </c>
      <c r="AG126" s="494"/>
      <c r="AH126" s="494"/>
      <c r="AI126" s="494"/>
      <c r="AK126" s="561"/>
    </row>
    <row r="127" spans="1:37" ht="33.75">
      <c r="A127" s="496" t="s">
        <v>912</v>
      </c>
      <c r="B127" s="490" t="s">
        <v>2371</v>
      </c>
      <c r="C127" s="497" t="s">
        <v>3455</v>
      </c>
      <c r="D127" s="489"/>
      <c r="E127" s="490"/>
      <c r="F127" s="490"/>
      <c r="G127" s="470"/>
      <c r="H127" s="502"/>
      <c r="I127" s="491"/>
      <c r="J127" s="492" t="s">
        <v>2301</v>
      </c>
      <c r="K127" s="489"/>
      <c r="L127" s="491" t="s">
        <v>5390</v>
      </c>
      <c r="M127" s="491" t="s">
        <v>5390</v>
      </c>
      <c r="N127" s="491" t="s">
        <v>5391</v>
      </c>
      <c r="O127" s="491"/>
      <c r="P127" s="491"/>
      <c r="Q127" s="491"/>
      <c r="R127" s="491"/>
      <c r="S127" s="491" t="s">
        <v>5364</v>
      </c>
      <c r="T127" s="491" t="s">
        <v>5364</v>
      </c>
      <c r="U127" s="491"/>
      <c r="V127" s="491"/>
      <c r="W127" s="491"/>
      <c r="X127" s="491"/>
      <c r="Y127" s="491"/>
      <c r="Z127" s="491"/>
      <c r="AA127" s="491"/>
      <c r="AB127" s="491"/>
      <c r="AC127" s="491" t="s">
        <v>3692</v>
      </c>
      <c r="AD127" s="491"/>
      <c r="AE127" s="491"/>
      <c r="AF127" s="493" t="s">
        <v>5292</v>
      </c>
      <c r="AG127" s="494"/>
      <c r="AH127" s="494"/>
      <c r="AI127" s="494"/>
      <c r="AK127" s="561" t="s">
        <v>3448</v>
      </c>
    </row>
    <row r="128" spans="1:37" ht="56.25">
      <c r="A128" s="496" t="s">
        <v>912</v>
      </c>
      <c r="B128" s="490" t="s">
        <v>2371</v>
      </c>
      <c r="C128" s="470" t="s">
        <v>328</v>
      </c>
      <c r="D128" s="489" t="s">
        <v>2148</v>
      </c>
      <c r="E128" s="501" t="s">
        <v>155</v>
      </c>
      <c r="F128" s="501" t="s">
        <v>156</v>
      </c>
      <c r="G128" s="470" t="s">
        <v>157</v>
      </c>
      <c r="H128" s="491" t="s">
        <v>158</v>
      </c>
      <c r="I128" s="491" t="s">
        <v>330</v>
      </c>
      <c r="J128" s="492" t="s">
        <v>2301</v>
      </c>
      <c r="K128" s="489"/>
      <c r="L128" s="491" t="s">
        <v>5390</v>
      </c>
      <c r="M128" s="491" t="s">
        <v>5390</v>
      </c>
      <c r="N128" s="491" t="s">
        <v>5391</v>
      </c>
      <c r="O128" s="491"/>
      <c r="P128" s="491"/>
      <c r="Q128" s="491"/>
      <c r="R128" s="491"/>
      <c r="S128" s="491" t="s">
        <v>5364</v>
      </c>
      <c r="T128" s="491" t="s">
        <v>5364</v>
      </c>
      <c r="U128" s="491"/>
      <c r="V128" s="491"/>
      <c r="W128" s="491" t="s">
        <v>1307</v>
      </c>
      <c r="X128" s="491" t="s">
        <v>1297</v>
      </c>
      <c r="Y128" s="491"/>
      <c r="Z128" s="491"/>
      <c r="AA128" s="491"/>
      <c r="AB128" s="491"/>
      <c r="AC128" s="491" t="s">
        <v>3640</v>
      </c>
      <c r="AD128" s="491" t="s">
        <v>3709</v>
      </c>
      <c r="AE128" s="491"/>
      <c r="AF128" s="493" t="s">
        <v>5292</v>
      </c>
      <c r="AG128" s="494"/>
      <c r="AH128" s="494"/>
      <c r="AI128" s="494"/>
      <c r="AK128" s="561"/>
    </row>
    <row r="129" spans="1:37" ht="67.5">
      <c r="A129" s="496" t="s">
        <v>912</v>
      </c>
      <c r="B129" s="490" t="s">
        <v>2371</v>
      </c>
      <c r="C129" s="470" t="s">
        <v>329</v>
      </c>
      <c r="D129" s="503" t="s">
        <v>1703</v>
      </c>
      <c r="E129" s="501" t="s">
        <v>1351</v>
      </c>
      <c r="F129" s="501" t="s">
        <v>1362</v>
      </c>
      <c r="G129" s="470" t="s">
        <v>765</v>
      </c>
      <c r="H129" s="491" t="s">
        <v>737</v>
      </c>
      <c r="I129" s="491" t="s">
        <v>7836</v>
      </c>
      <c r="J129" s="492" t="s">
        <v>2301</v>
      </c>
      <c r="K129" s="489"/>
      <c r="L129" s="491" t="s">
        <v>5384</v>
      </c>
      <c r="M129" s="491" t="s">
        <v>5384</v>
      </c>
      <c r="N129" s="491" t="s">
        <v>5385</v>
      </c>
      <c r="O129" s="491"/>
      <c r="P129" s="491"/>
      <c r="Q129" s="491"/>
      <c r="R129" s="491"/>
      <c r="S129" s="491" t="s">
        <v>5361</v>
      </c>
      <c r="T129" s="491" t="s">
        <v>5361</v>
      </c>
      <c r="U129" s="491"/>
      <c r="V129" s="491"/>
      <c r="W129" s="491" t="s">
        <v>5093</v>
      </c>
      <c r="X129" s="491" t="s">
        <v>1297</v>
      </c>
      <c r="Y129" s="491" t="s">
        <v>1300</v>
      </c>
      <c r="Z129" s="491"/>
      <c r="AA129" s="491"/>
      <c r="AB129" s="491"/>
      <c r="AC129" s="491" t="s">
        <v>3635</v>
      </c>
      <c r="AD129" s="491" t="s">
        <v>3637</v>
      </c>
      <c r="AE129" s="491"/>
      <c r="AF129" s="493" t="s">
        <v>5292</v>
      </c>
      <c r="AG129" s="494"/>
      <c r="AH129" s="494"/>
      <c r="AI129" s="494"/>
      <c r="AK129" s="561"/>
    </row>
    <row r="130" spans="1:37" ht="33.75">
      <c r="A130" s="496" t="s">
        <v>913</v>
      </c>
      <c r="B130" s="490" t="s">
        <v>2372</v>
      </c>
      <c r="C130" s="497" t="s">
        <v>3456</v>
      </c>
      <c r="D130" s="489"/>
      <c r="E130" s="490"/>
      <c r="F130" s="490"/>
      <c r="G130" s="470"/>
      <c r="H130" s="502"/>
      <c r="I130" s="491"/>
      <c r="J130" s="492" t="s">
        <v>2301</v>
      </c>
      <c r="K130" s="489"/>
      <c r="L130" s="491" t="s">
        <v>5390</v>
      </c>
      <c r="M130" s="491" t="s">
        <v>5390</v>
      </c>
      <c r="N130" s="491" t="s">
        <v>5391</v>
      </c>
      <c r="O130" s="491"/>
      <c r="P130" s="491"/>
      <c r="Q130" s="491"/>
      <c r="R130" s="491"/>
      <c r="S130" s="491" t="s">
        <v>5364</v>
      </c>
      <c r="T130" s="491" t="s">
        <v>5364</v>
      </c>
      <c r="U130" s="491"/>
      <c r="V130" s="491"/>
      <c r="W130" s="491"/>
      <c r="X130" s="491"/>
      <c r="Y130" s="491"/>
      <c r="Z130" s="491"/>
      <c r="AA130" s="491"/>
      <c r="AB130" s="491"/>
      <c r="AC130" s="491" t="s">
        <v>3692</v>
      </c>
      <c r="AD130" s="491"/>
      <c r="AE130" s="491"/>
      <c r="AF130" s="493" t="s">
        <v>5292</v>
      </c>
      <c r="AG130" s="494"/>
      <c r="AH130" s="494"/>
      <c r="AI130" s="494"/>
      <c r="AK130" s="561" t="s">
        <v>3448</v>
      </c>
    </row>
    <row r="131" spans="1:37" ht="56.25">
      <c r="A131" s="496" t="s">
        <v>913</v>
      </c>
      <c r="B131" s="490" t="s">
        <v>2372</v>
      </c>
      <c r="C131" s="470" t="s">
        <v>1435</v>
      </c>
      <c r="D131" s="489" t="s">
        <v>2148</v>
      </c>
      <c r="E131" s="501" t="s">
        <v>155</v>
      </c>
      <c r="F131" s="501" t="s">
        <v>156</v>
      </c>
      <c r="G131" s="470" t="s">
        <v>157</v>
      </c>
      <c r="H131" s="491" t="s">
        <v>158</v>
      </c>
      <c r="I131" s="491" t="s">
        <v>1436</v>
      </c>
      <c r="J131" s="492" t="s">
        <v>2301</v>
      </c>
      <c r="K131" s="489"/>
      <c r="L131" s="491" t="s">
        <v>5390</v>
      </c>
      <c r="M131" s="491" t="s">
        <v>5390</v>
      </c>
      <c r="N131" s="491" t="s">
        <v>5391</v>
      </c>
      <c r="O131" s="491"/>
      <c r="P131" s="491"/>
      <c r="Q131" s="491"/>
      <c r="R131" s="491"/>
      <c r="S131" s="491" t="s">
        <v>5364</v>
      </c>
      <c r="T131" s="491" t="s">
        <v>5364</v>
      </c>
      <c r="U131" s="491"/>
      <c r="V131" s="491"/>
      <c r="W131" s="491" t="s">
        <v>1307</v>
      </c>
      <c r="X131" s="491" t="s">
        <v>1297</v>
      </c>
      <c r="Y131" s="491"/>
      <c r="Z131" s="491"/>
      <c r="AA131" s="491"/>
      <c r="AB131" s="491"/>
      <c r="AC131" s="491" t="s">
        <v>3640</v>
      </c>
      <c r="AD131" s="491" t="s">
        <v>3709</v>
      </c>
      <c r="AE131" s="491"/>
      <c r="AF131" s="493" t="s">
        <v>5292</v>
      </c>
      <c r="AG131" s="494"/>
      <c r="AH131" s="494"/>
      <c r="AI131" s="494"/>
      <c r="AK131" s="561"/>
    </row>
    <row r="132" spans="1:37" ht="67.5">
      <c r="A132" s="496" t="s">
        <v>913</v>
      </c>
      <c r="B132" s="490" t="s">
        <v>2372</v>
      </c>
      <c r="C132" s="470" t="s">
        <v>1437</v>
      </c>
      <c r="D132" s="503" t="s">
        <v>1703</v>
      </c>
      <c r="E132" s="501" t="s">
        <v>1351</v>
      </c>
      <c r="F132" s="501" t="s">
        <v>1362</v>
      </c>
      <c r="G132" s="470" t="s">
        <v>765</v>
      </c>
      <c r="H132" s="491" t="s">
        <v>737</v>
      </c>
      <c r="I132" s="491" t="s">
        <v>7837</v>
      </c>
      <c r="J132" s="492" t="s">
        <v>2301</v>
      </c>
      <c r="K132" s="489"/>
      <c r="L132" s="491" t="s">
        <v>5384</v>
      </c>
      <c r="M132" s="491" t="s">
        <v>5384</v>
      </c>
      <c r="N132" s="491" t="s">
        <v>5385</v>
      </c>
      <c r="O132" s="491"/>
      <c r="P132" s="491"/>
      <c r="Q132" s="491"/>
      <c r="R132" s="491"/>
      <c r="S132" s="491" t="s">
        <v>5361</v>
      </c>
      <c r="T132" s="491" t="s">
        <v>5361</v>
      </c>
      <c r="U132" s="491"/>
      <c r="V132" s="491"/>
      <c r="W132" s="491" t="s">
        <v>5093</v>
      </c>
      <c r="X132" s="491" t="s">
        <v>1297</v>
      </c>
      <c r="Y132" s="491" t="s">
        <v>1300</v>
      </c>
      <c r="Z132" s="491"/>
      <c r="AA132" s="491"/>
      <c r="AB132" s="491"/>
      <c r="AC132" s="491" t="s">
        <v>3635</v>
      </c>
      <c r="AD132" s="491" t="s">
        <v>3637</v>
      </c>
      <c r="AE132" s="491"/>
      <c r="AF132" s="493" t="s">
        <v>5292</v>
      </c>
      <c r="AG132" s="494"/>
      <c r="AH132" s="494"/>
      <c r="AI132" s="494"/>
      <c r="AK132" s="561"/>
    </row>
    <row r="133" spans="1:37" ht="33.75">
      <c r="A133" s="496" t="s">
        <v>914</v>
      </c>
      <c r="B133" s="490" t="s">
        <v>2373</v>
      </c>
      <c r="C133" s="497" t="s">
        <v>3457</v>
      </c>
      <c r="D133" s="489"/>
      <c r="E133" s="490"/>
      <c r="F133" s="490"/>
      <c r="G133" s="470"/>
      <c r="H133" s="502"/>
      <c r="I133" s="491"/>
      <c r="J133" s="492" t="s">
        <v>2301</v>
      </c>
      <c r="K133" s="489"/>
      <c r="L133" s="491" t="s">
        <v>5390</v>
      </c>
      <c r="M133" s="491" t="s">
        <v>5390</v>
      </c>
      <c r="N133" s="491" t="s">
        <v>5391</v>
      </c>
      <c r="O133" s="491"/>
      <c r="P133" s="491"/>
      <c r="Q133" s="491"/>
      <c r="R133" s="491"/>
      <c r="S133" s="491" t="s">
        <v>5364</v>
      </c>
      <c r="T133" s="491" t="s">
        <v>5364</v>
      </c>
      <c r="U133" s="491"/>
      <c r="V133" s="491"/>
      <c r="W133" s="491"/>
      <c r="X133" s="491"/>
      <c r="Y133" s="491"/>
      <c r="Z133" s="491"/>
      <c r="AA133" s="491"/>
      <c r="AB133" s="491"/>
      <c r="AC133" s="491" t="s">
        <v>3692</v>
      </c>
      <c r="AD133" s="491"/>
      <c r="AE133" s="491"/>
      <c r="AF133" s="493" t="s">
        <v>5292</v>
      </c>
      <c r="AG133" s="494"/>
      <c r="AH133" s="494"/>
      <c r="AI133" s="494"/>
      <c r="AK133" s="561" t="s">
        <v>3448</v>
      </c>
    </row>
    <row r="134" spans="1:37" ht="56.25">
      <c r="A134" s="496" t="s">
        <v>914</v>
      </c>
      <c r="B134" s="490" t="s">
        <v>2373</v>
      </c>
      <c r="C134" s="470" t="s">
        <v>1438</v>
      </c>
      <c r="D134" s="489" t="s">
        <v>2148</v>
      </c>
      <c r="E134" s="501" t="s">
        <v>155</v>
      </c>
      <c r="F134" s="501" t="s">
        <v>156</v>
      </c>
      <c r="G134" s="470" t="s">
        <v>157</v>
      </c>
      <c r="H134" s="491" t="s">
        <v>158</v>
      </c>
      <c r="I134" s="491" t="s">
        <v>1006</v>
      </c>
      <c r="J134" s="492" t="s">
        <v>2301</v>
      </c>
      <c r="K134" s="489"/>
      <c r="L134" s="491" t="s">
        <v>5390</v>
      </c>
      <c r="M134" s="491" t="s">
        <v>5390</v>
      </c>
      <c r="N134" s="491" t="s">
        <v>5391</v>
      </c>
      <c r="O134" s="491"/>
      <c r="P134" s="491"/>
      <c r="Q134" s="491"/>
      <c r="R134" s="491"/>
      <c r="S134" s="491" t="s">
        <v>5364</v>
      </c>
      <c r="T134" s="491" t="s">
        <v>5364</v>
      </c>
      <c r="U134" s="491"/>
      <c r="V134" s="491"/>
      <c r="W134" s="491" t="s">
        <v>1307</v>
      </c>
      <c r="X134" s="491" t="s">
        <v>1297</v>
      </c>
      <c r="Y134" s="491"/>
      <c r="Z134" s="491"/>
      <c r="AA134" s="491"/>
      <c r="AB134" s="491"/>
      <c r="AC134" s="491" t="s">
        <v>3640</v>
      </c>
      <c r="AD134" s="491" t="s">
        <v>1307</v>
      </c>
      <c r="AE134" s="491"/>
      <c r="AF134" s="493" t="s">
        <v>5292</v>
      </c>
      <c r="AG134" s="494"/>
      <c r="AH134" s="494"/>
      <c r="AI134" s="494"/>
      <c r="AK134" s="561"/>
    </row>
    <row r="135" spans="1:37" ht="67.5">
      <c r="A135" s="496" t="s">
        <v>914</v>
      </c>
      <c r="B135" s="490" t="s">
        <v>2373</v>
      </c>
      <c r="C135" s="470" t="s">
        <v>1439</v>
      </c>
      <c r="D135" s="503" t="s">
        <v>1703</v>
      </c>
      <c r="E135" s="501" t="s">
        <v>1351</v>
      </c>
      <c r="F135" s="501" t="s">
        <v>1362</v>
      </c>
      <c r="G135" s="470" t="s">
        <v>765</v>
      </c>
      <c r="H135" s="491" t="s">
        <v>737</v>
      </c>
      <c r="I135" s="491" t="s">
        <v>1690</v>
      </c>
      <c r="J135" s="492" t="s">
        <v>2301</v>
      </c>
      <c r="K135" s="489"/>
      <c r="L135" s="491" t="s">
        <v>5384</v>
      </c>
      <c r="M135" s="491" t="s">
        <v>5384</v>
      </c>
      <c r="N135" s="491" t="s">
        <v>5385</v>
      </c>
      <c r="O135" s="491"/>
      <c r="P135" s="491"/>
      <c r="Q135" s="491"/>
      <c r="R135" s="491"/>
      <c r="S135" s="491" t="s">
        <v>5361</v>
      </c>
      <c r="T135" s="491" t="s">
        <v>5361</v>
      </c>
      <c r="U135" s="491"/>
      <c r="V135" s="491"/>
      <c r="W135" s="491" t="s">
        <v>5093</v>
      </c>
      <c r="X135" s="491" t="s">
        <v>1297</v>
      </c>
      <c r="Y135" s="491" t="s">
        <v>1300</v>
      </c>
      <c r="Z135" s="491"/>
      <c r="AA135" s="491"/>
      <c r="AB135" s="491"/>
      <c r="AC135" s="491" t="s">
        <v>3635</v>
      </c>
      <c r="AD135" s="491" t="s">
        <v>3637</v>
      </c>
      <c r="AE135" s="491"/>
      <c r="AF135" s="493" t="s">
        <v>5292</v>
      </c>
      <c r="AG135" s="494"/>
      <c r="AH135" s="494"/>
      <c r="AI135" s="494"/>
      <c r="AK135" s="561"/>
    </row>
    <row r="136" spans="1:37" ht="33.75">
      <c r="A136" s="496" t="s">
        <v>915</v>
      </c>
      <c r="B136" s="490" t="s">
        <v>2374</v>
      </c>
      <c r="C136" s="497" t="s">
        <v>3458</v>
      </c>
      <c r="D136" s="489"/>
      <c r="E136" s="490"/>
      <c r="F136" s="490"/>
      <c r="G136" s="470"/>
      <c r="H136" s="502"/>
      <c r="I136" s="491"/>
      <c r="J136" s="492" t="s">
        <v>2301</v>
      </c>
      <c r="K136" s="489"/>
      <c r="L136" s="491" t="s">
        <v>5390</v>
      </c>
      <c r="M136" s="491" t="s">
        <v>5390</v>
      </c>
      <c r="N136" s="491" t="s">
        <v>5391</v>
      </c>
      <c r="O136" s="491"/>
      <c r="P136" s="491"/>
      <c r="Q136" s="491"/>
      <c r="R136" s="491"/>
      <c r="S136" s="491" t="s">
        <v>5364</v>
      </c>
      <c r="T136" s="491" t="s">
        <v>5364</v>
      </c>
      <c r="U136" s="491"/>
      <c r="V136" s="491"/>
      <c r="W136" s="491"/>
      <c r="X136" s="491"/>
      <c r="Y136" s="491"/>
      <c r="Z136" s="491"/>
      <c r="AA136" s="491"/>
      <c r="AB136" s="491"/>
      <c r="AC136" s="491" t="s">
        <v>3692</v>
      </c>
      <c r="AD136" s="491"/>
      <c r="AE136" s="491"/>
      <c r="AF136" s="493" t="s">
        <v>5292</v>
      </c>
      <c r="AG136" s="494"/>
      <c r="AH136" s="494"/>
      <c r="AI136" s="494"/>
      <c r="AK136" s="561" t="s">
        <v>3448</v>
      </c>
    </row>
    <row r="137" spans="1:37" ht="56.25">
      <c r="A137" s="496" t="s">
        <v>915</v>
      </c>
      <c r="B137" s="490" t="s">
        <v>2374</v>
      </c>
      <c r="C137" s="470" t="s">
        <v>1000</v>
      </c>
      <c r="D137" s="489" t="s">
        <v>2148</v>
      </c>
      <c r="E137" s="501" t="s">
        <v>155</v>
      </c>
      <c r="F137" s="501" t="s">
        <v>156</v>
      </c>
      <c r="G137" s="470" t="s">
        <v>157</v>
      </c>
      <c r="H137" s="491" t="s">
        <v>158</v>
      </c>
      <c r="I137" s="491" t="s">
        <v>2115</v>
      </c>
      <c r="J137" s="492" t="s">
        <v>2301</v>
      </c>
      <c r="K137" s="489"/>
      <c r="L137" s="491" t="s">
        <v>5390</v>
      </c>
      <c r="M137" s="491" t="s">
        <v>5390</v>
      </c>
      <c r="N137" s="491" t="s">
        <v>5391</v>
      </c>
      <c r="O137" s="491"/>
      <c r="P137" s="491"/>
      <c r="Q137" s="491"/>
      <c r="R137" s="491"/>
      <c r="S137" s="491" t="s">
        <v>5364</v>
      </c>
      <c r="T137" s="491" t="s">
        <v>5364</v>
      </c>
      <c r="U137" s="491"/>
      <c r="V137" s="491"/>
      <c r="W137" s="491" t="s">
        <v>1307</v>
      </c>
      <c r="X137" s="491" t="s">
        <v>1297</v>
      </c>
      <c r="Y137" s="491"/>
      <c r="Z137" s="491"/>
      <c r="AA137" s="491"/>
      <c r="AB137" s="491"/>
      <c r="AC137" s="491" t="s">
        <v>3640</v>
      </c>
      <c r="AD137" s="491" t="s">
        <v>3709</v>
      </c>
      <c r="AE137" s="491"/>
      <c r="AF137" s="493" t="s">
        <v>5292</v>
      </c>
      <c r="AG137" s="494"/>
      <c r="AH137" s="494"/>
      <c r="AI137" s="494"/>
      <c r="AK137" s="561"/>
    </row>
    <row r="138" spans="1:37" ht="67.5">
      <c r="A138" s="496" t="s">
        <v>915</v>
      </c>
      <c r="B138" s="490" t="s">
        <v>2374</v>
      </c>
      <c r="C138" s="470" t="s">
        <v>1001</v>
      </c>
      <c r="D138" s="503" t="s">
        <v>1703</v>
      </c>
      <c r="E138" s="501" t="s">
        <v>1351</v>
      </c>
      <c r="F138" s="501" t="s">
        <v>1362</v>
      </c>
      <c r="G138" s="470" t="s">
        <v>765</v>
      </c>
      <c r="H138" s="491" t="s">
        <v>737</v>
      </c>
      <c r="I138" s="491" t="s">
        <v>7838</v>
      </c>
      <c r="J138" s="492" t="s">
        <v>2301</v>
      </c>
      <c r="K138" s="489"/>
      <c r="L138" s="491" t="s">
        <v>5384</v>
      </c>
      <c r="M138" s="491" t="s">
        <v>5384</v>
      </c>
      <c r="N138" s="491" t="s">
        <v>5385</v>
      </c>
      <c r="O138" s="491"/>
      <c r="P138" s="491"/>
      <c r="Q138" s="491"/>
      <c r="R138" s="491"/>
      <c r="S138" s="491" t="s">
        <v>5361</v>
      </c>
      <c r="T138" s="491" t="s">
        <v>5361</v>
      </c>
      <c r="U138" s="491"/>
      <c r="V138" s="491"/>
      <c r="W138" s="491" t="s">
        <v>5093</v>
      </c>
      <c r="X138" s="491" t="s">
        <v>1297</v>
      </c>
      <c r="Y138" s="491" t="s">
        <v>1300</v>
      </c>
      <c r="Z138" s="491"/>
      <c r="AA138" s="491"/>
      <c r="AB138" s="491"/>
      <c r="AC138" s="491" t="s">
        <v>3635</v>
      </c>
      <c r="AD138" s="491" t="s">
        <v>3637</v>
      </c>
      <c r="AE138" s="491"/>
      <c r="AF138" s="493" t="s">
        <v>5292</v>
      </c>
      <c r="AG138" s="494"/>
      <c r="AH138" s="494"/>
      <c r="AI138" s="494"/>
      <c r="AK138" s="561"/>
    </row>
    <row r="139" spans="1:37" ht="33.75">
      <c r="A139" s="496" t="s">
        <v>916</v>
      </c>
      <c r="B139" s="490" t="s">
        <v>2375</v>
      </c>
      <c r="C139" s="497" t="s">
        <v>3459</v>
      </c>
      <c r="D139" s="489"/>
      <c r="E139" s="490"/>
      <c r="F139" s="490"/>
      <c r="G139" s="470"/>
      <c r="H139" s="502"/>
      <c r="I139" s="491"/>
      <c r="J139" s="492" t="s">
        <v>2301</v>
      </c>
      <c r="K139" s="489"/>
      <c r="L139" s="491" t="s">
        <v>5390</v>
      </c>
      <c r="M139" s="491" t="s">
        <v>5390</v>
      </c>
      <c r="N139" s="491" t="s">
        <v>5391</v>
      </c>
      <c r="O139" s="491"/>
      <c r="P139" s="491"/>
      <c r="Q139" s="491"/>
      <c r="R139" s="491"/>
      <c r="S139" s="491" t="s">
        <v>5364</v>
      </c>
      <c r="T139" s="491" t="s">
        <v>5364</v>
      </c>
      <c r="U139" s="491"/>
      <c r="V139" s="491"/>
      <c r="W139" s="491"/>
      <c r="X139" s="491"/>
      <c r="Y139" s="491"/>
      <c r="Z139" s="491"/>
      <c r="AA139" s="491"/>
      <c r="AB139" s="491"/>
      <c r="AC139" s="491" t="s">
        <v>3692</v>
      </c>
      <c r="AD139" s="491"/>
      <c r="AE139" s="491"/>
      <c r="AF139" s="493" t="s">
        <v>5292</v>
      </c>
      <c r="AG139" s="494"/>
      <c r="AH139" s="494"/>
      <c r="AI139" s="494"/>
      <c r="AK139" s="561" t="s">
        <v>3448</v>
      </c>
    </row>
    <row r="140" spans="1:37" ht="56.25">
      <c r="A140" s="496" t="s">
        <v>916</v>
      </c>
      <c r="B140" s="490" t="s">
        <v>2375</v>
      </c>
      <c r="C140" s="470" t="s">
        <v>1004</v>
      </c>
      <c r="D140" s="489" t="s">
        <v>2148</v>
      </c>
      <c r="E140" s="501" t="s">
        <v>155</v>
      </c>
      <c r="F140" s="501" t="s">
        <v>156</v>
      </c>
      <c r="G140" s="470" t="s">
        <v>157</v>
      </c>
      <c r="H140" s="491" t="s">
        <v>158</v>
      </c>
      <c r="I140" s="491" t="s">
        <v>662</v>
      </c>
      <c r="J140" s="492" t="s">
        <v>2301</v>
      </c>
      <c r="K140" s="489"/>
      <c r="L140" s="491" t="s">
        <v>5390</v>
      </c>
      <c r="M140" s="491" t="s">
        <v>5390</v>
      </c>
      <c r="N140" s="491" t="s">
        <v>5391</v>
      </c>
      <c r="O140" s="491"/>
      <c r="P140" s="491"/>
      <c r="Q140" s="491"/>
      <c r="R140" s="491"/>
      <c r="S140" s="491" t="s">
        <v>5364</v>
      </c>
      <c r="T140" s="491" t="s">
        <v>5364</v>
      </c>
      <c r="U140" s="491"/>
      <c r="V140" s="491"/>
      <c r="W140" s="491" t="s">
        <v>1307</v>
      </c>
      <c r="X140" s="491" t="s">
        <v>1297</v>
      </c>
      <c r="Y140" s="491"/>
      <c r="Z140" s="491"/>
      <c r="AA140" s="491"/>
      <c r="AB140" s="491"/>
      <c r="AC140" s="491" t="s">
        <v>3640</v>
      </c>
      <c r="AD140" s="491" t="s">
        <v>3709</v>
      </c>
      <c r="AE140" s="491"/>
      <c r="AF140" s="493" t="s">
        <v>5292</v>
      </c>
      <c r="AG140" s="494"/>
      <c r="AH140" s="494"/>
      <c r="AI140" s="494"/>
      <c r="AK140" s="561"/>
    </row>
    <row r="141" spans="1:37" ht="67.5">
      <c r="A141" s="496" t="s">
        <v>916</v>
      </c>
      <c r="B141" s="490" t="s">
        <v>2375</v>
      </c>
      <c r="C141" s="470" t="s">
        <v>1005</v>
      </c>
      <c r="D141" s="503" t="s">
        <v>1703</v>
      </c>
      <c r="E141" s="501" t="s">
        <v>1351</v>
      </c>
      <c r="F141" s="501" t="s">
        <v>1362</v>
      </c>
      <c r="G141" s="470" t="s">
        <v>765</v>
      </c>
      <c r="H141" s="491" t="s">
        <v>737</v>
      </c>
      <c r="I141" s="491" t="s">
        <v>7839</v>
      </c>
      <c r="J141" s="492" t="s">
        <v>2301</v>
      </c>
      <c r="K141" s="489"/>
      <c r="L141" s="491" t="s">
        <v>5384</v>
      </c>
      <c r="M141" s="491" t="s">
        <v>5384</v>
      </c>
      <c r="N141" s="491" t="s">
        <v>5385</v>
      </c>
      <c r="O141" s="491"/>
      <c r="P141" s="491"/>
      <c r="Q141" s="491"/>
      <c r="R141" s="491"/>
      <c r="S141" s="491" t="s">
        <v>5361</v>
      </c>
      <c r="T141" s="491" t="s">
        <v>5361</v>
      </c>
      <c r="U141" s="491"/>
      <c r="V141" s="491"/>
      <c r="W141" s="491" t="s">
        <v>5093</v>
      </c>
      <c r="X141" s="491" t="s">
        <v>1297</v>
      </c>
      <c r="Y141" s="491" t="s">
        <v>1300</v>
      </c>
      <c r="Z141" s="491"/>
      <c r="AA141" s="491"/>
      <c r="AB141" s="491"/>
      <c r="AC141" s="491" t="s">
        <v>3635</v>
      </c>
      <c r="AD141" s="491" t="s">
        <v>3637</v>
      </c>
      <c r="AE141" s="491"/>
      <c r="AF141" s="493" t="s">
        <v>5292</v>
      </c>
      <c r="AG141" s="494"/>
      <c r="AH141" s="494"/>
      <c r="AI141" s="494"/>
      <c r="AK141" s="561"/>
    </row>
    <row r="142" spans="1:37" ht="33.75">
      <c r="A142" s="496" t="s">
        <v>917</v>
      </c>
      <c r="B142" s="490" t="s">
        <v>2376</v>
      </c>
      <c r="C142" s="497" t="s">
        <v>3460</v>
      </c>
      <c r="D142" s="489"/>
      <c r="E142" s="490"/>
      <c r="F142" s="490"/>
      <c r="G142" s="470"/>
      <c r="H142" s="502"/>
      <c r="I142" s="491"/>
      <c r="J142" s="492" t="s">
        <v>2301</v>
      </c>
      <c r="K142" s="489"/>
      <c r="L142" s="491" t="s">
        <v>5390</v>
      </c>
      <c r="M142" s="491" t="s">
        <v>5390</v>
      </c>
      <c r="N142" s="491" t="s">
        <v>5391</v>
      </c>
      <c r="O142" s="491"/>
      <c r="P142" s="491"/>
      <c r="Q142" s="491"/>
      <c r="R142" s="491"/>
      <c r="S142" s="491" t="s">
        <v>5364</v>
      </c>
      <c r="T142" s="491" t="s">
        <v>5364</v>
      </c>
      <c r="U142" s="491"/>
      <c r="V142" s="491"/>
      <c r="W142" s="491"/>
      <c r="X142" s="491"/>
      <c r="Y142" s="491"/>
      <c r="Z142" s="491"/>
      <c r="AA142" s="491"/>
      <c r="AB142" s="491"/>
      <c r="AC142" s="491" t="s">
        <v>3692</v>
      </c>
      <c r="AD142" s="491"/>
      <c r="AE142" s="491"/>
      <c r="AF142" s="493" t="s">
        <v>5292</v>
      </c>
      <c r="AG142" s="494"/>
      <c r="AH142" s="494"/>
      <c r="AI142" s="494"/>
      <c r="AK142" s="561" t="s">
        <v>3448</v>
      </c>
    </row>
    <row r="143" spans="1:37" ht="56.25">
      <c r="A143" s="496" t="s">
        <v>917</v>
      </c>
      <c r="B143" s="490" t="s">
        <v>2376</v>
      </c>
      <c r="C143" s="470" t="s">
        <v>1003</v>
      </c>
      <c r="D143" s="489" t="s">
        <v>2148</v>
      </c>
      <c r="E143" s="501" t="s">
        <v>155</v>
      </c>
      <c r="F143" s="501" t="s">
        <v>156</v>
      </c>
      <c r="G143" s="470" t="s">
        <v>157</v>
      </c>
      <c r="H143" s="491" t="s">
        <v>158</v>
      </c>
      <c r="I143" s="491" t="s">
        <v>663</v>
      </c>
      <c r="J143" s="492" t="s">
        <v>2301</v>
      </c>
      <c r="K143" s="489"/>
      <c r="L143" s="491" t="s">
        <v>5390</v>
      </c>
      <c r="M143" s="491" t="s">
        <v>5390</v>
      </c>
      <c r="N143" s="491" t="s">
        <v>5391</v>
      </c>
      <c r="O143" s="491"/>
      <c r="P143" s="491"/>
      <c r="Q143" s="491"/>
      <c r="R143" s="491"/>
      <c r="S143" s="491" t="s">
        <v>5364</v>
      </c>
      <c r="T143" s="491" t="s">
        <v>5364</v>
      </c>
      <c r="U143" s="491"/>
      <c r="V143" s="491"/>
      <c r="W143" s="491" t="s">
        <v>1307</v>
      </c>
      <c r="X143" s="491" t="s">
        <v>1297</v>
      </c>
      <c r="Y143" s="491"/>
      <c r="Z143" s="491"/>
      <c r="AA143" s="491"/>
      <c r="AB143" s="491"/>
      <c r="AC143" s="491" t="s">
        <v>3640</v>
      </c>
      <c r="AD143" s="491" t="s">
        <v>3709</v>
      </c>
      <c r="AE143" s="491"/>
      <c r="AF143" s="493" t="s">
        <v>5292</v>
      </c>
      <c r="AG143" s="494"/>
      <c r="AH143" s="494"/>
      <c r="AI143" s="494"/>
      <c r="AK143" s="561"/>
    </row>
    <row r="144" spans="1:37" ht="67.5">
      <c r="A144" s="496" t="s">
        <v>917</v>
      </c>
      <c r="B144" s="490" t="s">
        <v>2376</v>
      </c>
      <c r="C144" s="470" t="s">
        <v>1002</v>
      </c>
      <c r="D144" s="503" t="s">
        <v>1703</v>
      </c>
      <c r="E144" s="501" t="s">
        <v>1351</v>
      </c>
      <c r="F144" s="501" t="s">
        <v>1362</v>
      </c>
      <c r="G144" s="470" t="s">
        <v>765</v>
      </c>
      <c r="H144" s="491" t="s">
        <v>737</v>
      </c>
      <c r="I144" s="491" t="s">
        <v>7840</v>
      </c>
      <c r="J144" s="492" t="s">
        <v>2301</v>
      </c>
      <c r="K144" s="489"/>
      <c r="L144" s="491" t="s">
        <v>5384</v>
      </c>
      <c r="M144" s="491" t="s">
        <v>5384</v>
      </c>
      <c r="N144" s="491" t="s">
        <v>5385</v>
      </c>
      <c r="O144" s="491"/>
      <c r="P144" s="491"/>
      <c r="Q144" s="491"/>
      <c r="R144" s="491"/>
      <c r="S144" s="491" t="s">
        <v>5361</v>
      </c>
      <c r="T144" s="491" t="s">
        <v>5361</v>
      </c>
      <c r="U144" s="491"/>
      <c r="V144" s="491"/>
      <c r="W144" s="491" t="s">
        <v>5093</v>
      </c>
      <c r="X144" s="491" t="s">
        <v>1297</v>
      </c>
      <c r="Y144" s="491" t="s">
        <v>1300</v>
      </c>
      <c r="Z144" s="491"/>
      <c r="AA144" s="491"/>
      <c r="AB144" s="491"/>
      <c r="AC144" s="491" t="s">
        <v>3635</v>
      </c>
      <c r="AD144" s="491" t="s">
        <v>3637</v>
      </c>
      <c r="AE144" s="491"/>
      <c r="AF144" s="493" t="s">
        <v>5292</v>
      </c>
      <c r="AG144" s="494"/>
      <c r="AH144" s="494"/>
      <c r="AI144" s="494"/>
      <c r="AK144" s="561"/>
    </row>
    <row r="145" spans="1:37" ht="45">
      <c r="A145" s="504" t="s">
        <v>918</v>
      </c>
      <c r="B145" s="489" t="s">
        <v>2377</v>
      </c>
      <c r="C145" s="497" t="s">
        <v>3465</v>
      </c>
      <c r="D145" s="503"/>
      <c r="E145" s="501"/>
      <c r="F145" s="501"/>
      <c r="G145" s="470"/>
      <c r="H145" s="491"/>
      <c r="I145" s="491"/>
      <c r="J145" s="492" t="s">
        <v>2301</v>
      </c>
      <c r="K145" s="489"/>
      <c r="L145" s="491" t="s">
        <v>5379</v>
      </c>
      <c r="M145" s="491" t="s">
        <v>5379</v>
      </c>
      <c r="N145" s="491" t="s">
        <v>5380</v>
      </c>
      <c r="O145" s="491"/>
      <c r="P145" s="491"/>
      <c r="Q145" s="491"/>
      <c r="R145" s="491"/>
      <c r="S145" s="491" t="s">
        <v>5359</v>
      </c>
      <c r="T145" s="491" t="s">
        <v>5359</v>
      </c>
      <c r="U145" s="491"/>
      <c r="V145" s="491"/>
      <c r="W145" s="491"/>
      <c r="X145" s="491" t="s">
        <v>1293</v>
      </c>
      <c r="Y145" s="491"/>
      <c r="Z145" s="491"/>
      <c r="AA145" s="491" t="s">
        <v>1293</v>
      </c>
      <c r="AB145" s="491"/>
      <c r="AC145" s="491" t="s">
        <v>1293</v>
      </c>
      <c r="AD145" s="491"/>
      <c r="AE145" s="491"/>
      <c r="AF145" s="493" t="s">
        <v>5291</v>
      </c>
      <c r="AG145" s="494"/>
      <c r="AH145" s="494"/>
      <c r="AI145" s="494"/>
      <c r="AK145" s="561" t="s">
        <v>3448</v>
      </c>
    </row>
    <row r="146" spans="1:37" ht="112.5">
      <c r="A146" s="504" t="s">
        <v>918</v>
      </c>
      <c r="B146" s="489" t="s">
        <v>2377</v>
      </c>
      <c r="C146" s="470" t="s">
        <v>2944</v>
      </c>
      <c r="D146" s="489" t="s">
        <v>2148</v>
      </c>
      <c r="E146" s="490"/>
      <c r="F146" s="490"/>
      <c r="G146" s="470" t="s">
        <v>741</v>
      </c>
      <c r="H146" s="491" t="s">
        <v>2544</v>
      </c>
      <c r="I146" s="491" t="s">
        <v>3498</v>
      </c>
      <c r="J146" s="492" t="s">
        <v>2301</v>
      </c>
      <c r="K146" s="489"/>
      <c r="L146" s="491" t="s">
        <v>5379</v>
      </c>
      <c r="M146" s="491" t="s">
        <v>5379</v>
      </c>
      <c r="N146" s="491" t="s">
        <v>5380</v>
      </c>
      <c r="O146" s="491"/>
      <c r="P146" s="491"/>
      <c r="Q146" s="491"/>
      <c r="R146" s="491"/>
      <c r="S146" s="491" t="s">
        <v>5359</v>
      </c>
      <c r="T146" s="491" t="s">
        <v>5359</v>
      </c>
      <c r="U146" s="491"/>
      <c r="V146" s="491"/>
      <c r="W146" s="491" t="s">
        <v>689</v>
      </c>
      <c r="X146" s="491" t="s">
        <v>1293</v>
      </c>
      <c r="Y146" s="491" t="s">
        <v>3670</v>
      </c>
      <c r="Z146" s="491"/>
      <c r="AA146" s="491" t="s">
        <v>1293</v>
      </c>
      <c r="AB146" s="491" t="s">
        <v>3670</v>
      </c>
      <c r="AC146" s="491"/>
      <c r="AD146" s="491" t="s">
        <v>3670</v>
      </c>
      <c r="AE146" s="491"/>
      <c r="AF146" s="493" t="s">
        <v>5291</v>
      </c>
      <c r="AG146" s="494"/>
      <c r="AH146" s="494"/>
      <c r="AI146" s="494"/>
      <c r="AK146" s="561"/>
    </row>
    <row r="147" spans="1:37" ht="45">
      <c r="A147" s="504" t="s">
        <v>918</v>
      </c>
      <c r="B147" s="489" t="s">
        <v>2377</v>
      </c>
      <c r="C147" s="507" t="s">
        <v>780</v>
      </c>
      <c r="D147" s="489" t="s">
        <v>2148</v>
      </c>
      <c r="E147" s="490"/>
      <c r="F147" s="490"/>
      <c r="G147" s="470">
        <v>1</v>
      </c>
      <c r="H147" s="502" t="s">
        <v>781</v>
      </c>
      <c r="I147" s="491" t="s">
        <v>3499</v>
      </c>
      <c r="J147" s="492"/>
      <c r="K147" s="489"/>
      <c r="L147" s="491"/>
      <c r="M147" s="491"/>
      <c r="N147" s="491"/>
      <c r="O147" s="491"/>
      <c r="P147" s="491"/>
      <c r="Q147" s="491"/>
      <c r="R147" s="491"/>
      <c r="S147" s="491"/>
      <c r="T147" s="491"/>
      <c r="U147" s="491"/>
      <c r="V147" s="491"/>
      <c r="W147" s="491"/>
      <c r="X147" s="491"/>
      <c r="Y147" s="491"/>
      <c r="Z147" s="491"/>
      <c r="AA147" s="491"/>
      <c r="AB147" s="491"/>
      <c r="AC147" s="491"/>
      <c r="AD147" s="491"/>
      <c r="AE147" s="491"/>
      <c r="AF147" s="493"/>
      <c r="AG147" s="494"/>
      <c r="AH147" s="494"/>
      <c r="AI147" s="494"/>
      <c r="AK147" s="561"/>
    </row>
    <row r="148" spans="1:37" ht="33.75">
      <c r="A148" s="504" t="s">
        <v>918</v>
      </c>
      <c r="B148" s="489" t="s">
        <v>2377</v>
      </c>
      <c r="C148" s="507" t="s">
        <v>782</v>
      </c>
      <c r="D148" s="489" t="s">
        <v>2148</v>
      </c>
      <c r="E148" s="490"/>
      <c r="F148" s="490"/>
      <c r="G148" s="470">
        <v>2</v>
      </c>
      <c r="H148" s="502" t="s">
        <v>783</v>
      </c>
      <c r="I148" s="491" t="s">
        <v>5101</v>
      </c>
      <c r="J148" s="492"/>
      <c r="K148" s="489"/>
      <c r="L148" s="491"/>
      <c r="M148" s="491"/>
      <c r="N148" s="491"/>
      <c r="O148" s="491"/>
      <c r="P148" s="491"/>
      <c r="Q148" s="491"/>
      <c r="R148" s="491"/>
      <c r="S148" s="491"/>
      <c r="T148" s="491"/>
      <c r="U148" s="491"/>
      <c r="V148" s="491"/>
      <c r="W148" s="491"/>
      <c r="X148" s="491"/>
      <c r="Y148" s="491"/>
      <c r="Z148" s="491"/>
      <c r="AA148" s="491"/>
      <c r="AB148" s="491"/>
      <c r="AC148" s="491"/>
      <c r="AD148" s="491"/>
      <c r="AE148" s="491"/>
      <c r="AF148" s="493"/>
      <c r="AG148" s="494"/>
      <c r="AH148" s="494"/>
      <c r="AI148" s="494"/>
      <c r="AK148" s="561"/>
    </row>
    <row r="149" spans="1:37" ht="33.75">
      <c r="A149" s="504" t="s">
        <v>918</v>
      </c>
      <c r="B149" s="489" t="s">
        <v>2377</v>
      </c>
      <c r="C149" s="507" t="s">
        <v>784</v>
      </c>
      <c r="D149" s="489" t="s">
        <v>2148</v>
      </c>
      <c r="E149" s="490"/>
      <c r="F149" s="490"/>
      <c r="G149" s="470">
        <v>3</v>
      </c>
      <c r="H149" s="502" t="s">
        <v>784</v>
      </c>
      <c r="I149" s="491" t="s">
        <v>2467</v>
      </c>
      <c r="J149" s="492"/>
      <c r="K149" s="489"/>
      <c r="L149" s="491"/>
      <c r="M149" s="491"/>
      <c r="N149" s="491"/>
      <c r="O149" s="491"/>
      <c r="P149" s="491"/>
      <c r="Q149" s="491"/>
      <c r="R149" s="491"/>
      <c r="S149" s="491"/>
      <c r="T149" s="491"/>
      <c r="U149" s="491"/>
      <c r="V149" s="491"/>
      <c r="W149" s="491"/>
      <c r="X149" s="491"/>
      <c r="Y149" s="491"/>
      <c r="Z149" s="491"/>
      <c r="AA149" s="491"/>
      <c r="AB149" s="491"/>
      <c r="AC149" s="491"/>
      <c r="AD149" s="491"/>
      <c r="AE149" s="491"/>
      <c r="AF149" s="493"/>
      <c r="AG149" s="494"/>
      <c r="AH149" s="494"/>
      <c r="AI149" s="494"/>
      <c r="AK149" s="561"/>
    </row>
    <row r="150" spans="1:37" ht="22.5">
      <c r="A150" s="504" t="s">
        <v>918</v>
      </c>
      <c r="B150" s="489" t="s">
        <v>2377</v>
      </c>
      <c r="C150" s="507" t="s">
        <v>785</v>
      </c>
      <c r="D150" s="489" t="s">
        <v>2148</v>
      </c>
      <c r="E150" s="490"/>
      <c r="F150" s="490"/>
      <c r="G150" s="470">
        <v>4</v>
      </c>
      <c r="H150" s="502" t="s">
        <v>785</v>
      </c>
      <c r="I150" s="491" t="s">
        <v>441</v>
      </c>
      <c r="J150" s="492"/>
      <c r="K150" s="489"/>
      <c r="L150" s="491"/>
      <c r="M150" s="491"/>
      <c r="N150" s="491"/>
      <c r="O150" s="491"/>
      <c r="P150" s="491"/>
      <c r="Q150" s="491"/>
      <c r="R150" s="491"/>
      <c r="S150" s="491"/>
      <c r="T150" s="491"/>
      <c r="U150" s="491"/>
      <c r="V150" s="491"/>
      <c r="W150" s="491"/>
      <c r="X150" s="491"/>
      <c r="Y150" s="491"/>
      <c r="Z150" s="491"/>
      <c r="AA150" s="491"/>
      <c r="AB150" s="491"/>
      <c r="AC150" s="491"/>
      <c r="AD150" s="491"/>
      <c r="AE150" s="491"/>
      <c r="AF150" s="493"/>
      <c r="AG150" s="494"/>
      <c r="AH150" s="494"/>
      <c r="AI150" s="494"/>
      <c r="AK150" s="561"/>
    </row>
    <row r="151" spans="1:37" ht="45">
      <c r="A151" s="504" t="s">
        <v>918</v>
      </c>
      <c r="B151" s="489" t="s">
        <v>2377</v>
      </c>
      <c r="C151" s="507" t="s">
        <v>786</v>
      </c>
      <c r="D151" s="489" t="s">
        <v>2148</v>
      </c>
      <c r="E151" s="490"/>
      <c r="F151" s="490"/>
      <c r="G151" s="470">
        <v>5</v>
      </c>
      <c r="H151" s="502" t="s">
        <v>787</v>
      </c>
      <c r="I151" s="491" t="s">
        <v>2468</v>
      </c>
      <c r="J151" s="492"/>
      <c r="K151" s="489"/>
      <c r="L151" s="491"/>
      <c r="M151" s="491"/>
      <c r="N151" s="491"/>
      <c r="O151" s="491"/>
      <c r="P151" s="491"/>
      <c r="Q151" s="491"/>
      <c r="R151" s="491"/>
      <c r="S151" s="491"/>
      <c r="T151" s="491"/>
      <c r="U151" s="491"/>
      <c r="V151" s="491"/>
      <c r="W151" s="491"/>
      <c r="X151" s="491"/>
      <c r="Y151" s="491"/>
      <c r="Z151" s="491"/>
      <c r="AA151" s="491"/>
      <c r="AB151" s="491"/>
      <c r="AC151" s="491"/>
      <c r="AD151" s="491"/>
      <c r="AE151" s="491"/>
      <c r="AF151" s="493"/>
      <c r="AG151" s="494"/>
      <c r="AH151" s="494"/>
      <c r="AI151" s="494"/>
      <c r="AK151" s="561"/>
    </row>
    <row r="152" spans="1:37">
      <c r="A152" s="504" t="s">
        <v>918</v>
      </c>
      <c r="B152" s="489" t="s">
        <v>2377</v>
      </c>
      <c r="C152" s="507" t="s">
        <v>788</v>
      </c>
      <c r="D152" s="489" t="s">
        <v>2148</v>
      </c>
      <c r="E152" s="490"/>
      <c r="F152" s="490"/>
      <c r="G152" s="470">
        <v>6</v>
      </c>
      <c r="H152" s="502" t="s">
        <v>788</v>
      </c>
      <c r="I152" s="491" t="s">
        <v>664</v>
      </c>
      <c r="J152" s="492"/>
      <c r="K152" s="489"/>
      <c r="L152" s="491"/>
      <c r="M152" s="491"/>
      <c r="N152" s="491"/>
      <c r="O152" s="491"/>
      <c r="P152" s="491"/>
      <c r="Q152" s="491"/>
      <c r="R152" s="491"/>
      <c r="S152" s="491"/>
      <c r="T152" s="491"/>
      <c r="U152" s="491"/>
      <c r="V152" s="491"/>
      <c r="W152" s="491"/>
      <c r="X152" s="491"/>
      <c r="Y152" s="491"/>
      <c r="Z152" s="491"/>
      <c r="AA152" s="491"/>
      <c r="AB152" s="491"/>
      <c r="AC152" s="491"/>
      <c r="AD152" s="491"/>
      <c r="AE152" s="491"/>
      <c r="AF152" s="493"/>
      <c r="AG152" s="494"/>
      <c r="AH152" s="494"/>
      <c r="AI152" s="494"/>
      <c r="AK152" s="561"/>
    </row>
    <row r="153" spans="1:37">
      <c r="A153" s="504" t="s">
        <v>918</v>
      </c>
      <c r="B153" s="489" t="s">
        <v>2377</v>
      </c>
      <c r="C153" s="507" t="s">
        <v>789</v>
      </c>
      <c r="D153" s="489" t="s">
        <v>2148</v>
      </c>
      <c r="E153" s="490"/>
      <c r="F153" s="490"/>
      <c r="G153" s="470">
        <v>7</v>
      </c>
      <c r="H153" s="502" t="s">
        <v>789</v>
      </c>
      <c r="I153" s="491" t="s">
        <v>665</v>
      </c>
      <c r="J153" s="492"/>
      <c r="K153" s="489"/>
      <c r="L153" s="491"/>
      <c r="M153" s="491"/>
      <c r="N153" s="491"/>
      <c r="O153" s="491"/>
      <c r="P153" s="491"/>
      <c r="Q153" s="491"/>
      <c r="R153" s="491"/>
      <c r="S153" s="491"/>
      <c r="T153" s="491"/>
      <c r="U153" s="491"/>
      <c r="V153" s="491"/>
      <c r="W153" s="491"/>
      <c r="X153" s="491"/>
      <c r="Y153" s="491"/>
      <c r="Z153" s="491"/>
      <c r="AA153" s="491"/>
      <c r="AB153" s="491"/>
      <c r="AC153" s="491"/>
      <c r="AD153" s="491"/>
      <c r="AE153" s="491"/>
      <c r="AF153" s="493"/>
      <c r="AG153" s="494"/>
      <c r="AH153" s="494"/>
      <c r="AI153" s="494"/>
      <c r="AK153" s="561"/>
    </row>
    <row r="154" spans="1:37">
      <c r="A154" s="504" t="s">
        <v>918</v>
      </c>
      <c r="B154" s="489" t="s">
        <v>2377</v>
      </c>
      <c r="C154" s="507" t="s">
        <v>790</v>
      </c>
      <c r="D154" s="489" t="s">
        <v>2148</v>
      </c>
      <c r="E154" s="490"/>
      <c r="F154" s="490"/>
      <c r="G154" s="470">
        <v>8</v>
      </c>
      <c r="H154" s="502" t="s">
        <v>790</v>
      </c>
      <c r="I154" s="491" t="s">
        <v>2469</v>
      </c>
      <c r="J154" s="492"/>
      <c r="K154" s="489"/>
      <c r="L154" s="491"/>
      <c r="M154" s="491"/>
      <c r="N154" s="491"/>
      <c r="O154" s="491"/>
      <c r="P154" s="491"/>
      <c r="Q154" s="491"/>
      <c r="R154" s="491"/>
      <c r="S154" s="491"/>
      <c r="T154" s="491"/>
      <c r="U154" s="491"/>
      <c r="V154" s="491"/>
      <c r="W154" s="491"/>
      <c r="X154" s="491"/>
      <c r="Y154" s="491"/>
      <c r="Z154" s="491"/>
      <c r="AA154" s="491"/>
      <c r="AB154" s="491"/>
      <c r="AC154" s="491"/>
      <c r="AD154" s="491"/>
      <c r="AE154" s="491"/>
      <c r="AF154" s="493"/>
      <c r="AG154" s="494"/>
      <c r="AH154" s="494"/>
      <c r="AI154" s="494"/>
      <c r="AK154" s="561"/>
    </row>
    <row r="155" spans="1:37">
      <c r="A155" s="504" t="s">
        <v>918</v>
      </c>
      <c r="B155" s="489" t="s">
        <v>2377</v>
      </c>
      <c r="C155" s="507" t="s">
        <v>791</v>
      </c>
      <c r="D155" s="489" t="s">
        <v>2148</v>
      </c>
      <c r="E155" s="490"/>
      <c r="F155" s="490"/>
      <c r="G155" s="470">
        <v>9</v>
      </c>
      <c r="H155" s="502" t="s">
        <v>791</v>
      </c>
      <c r="I155" s="491" t="s">
        <v>2470</v>
      </c>
      <c r="J155" s="492"/>
      <c r="K155" s="489"/>
      <c r="L155" s="491"/>
      <c r="M155" s="491"/>
      <c r="N155" s="491"/>
      <c r="O155" s="491"/>
      <c r="P155" s="491"/>
      <c r="Q155" s="491"/>
      <c r="R155" s="491"/>
      <c r="S155" s="491"/>
      <c r="T155" s="491"/>
      <c r="U155" s="491"/>
      <c r="V155" s="491"/>
      <c r="W155" s="491"/>
      <c r="X155" s="491"/>
      <c r="Y155" s="491"/>
      <c r="Z155" s="491"/>
      <c r="AA155" s="491"/>
      <c r="AB155" s="491"/>
      <c r="AC155" s="491"/>
      <c r="AD155" s="491"/>
      <c r="AE155" s="491"/>
      <c r="AF155" s="493"/>
      <c r="AG155" s="494"/>
      <c r="AH155" s="494"/>
      <c r="AI155" s="494"/>
      <c r="AK155" s="561"/>
    </row>
    <row r="156" spans="1:37">
      <c r="A156" s="504" t="s">
        <v>918</v>
      </c>
      <c r="B156" s="489" t="s">
        <v>2377</v>
      </c>
      <c r="C156" s="507" t="s">
        <v>792</v>
      </c>
      <c r="D156" s="489" t="s">
        <v>2148</v>
      </c>
      <c r="E156" s="490"/>
      <c r="F156" s="490"/>
      <c r="G156" s="470" t="s">
        <v>2241</v>
      </c>
      <c r="H156" s="502" t="s">
        <v>1204</v>
      </c>
      <c r="I156" s="491" t="s">
        <v>666</v>
      </c>
      <c r="J156" s="492"/>
      <c r="K156" s="489"/>
      <c r="L156" s="491"/>
      <c r="M156" s="491"/>
      <c r="N156" s="491"/>
      <c r="O156" s="491"/>
      <c r="P156" s="491"/>
      <c r="Q156" s="491"/>
      <c r="R156" s="491"/>
      <c r="S156" s="491"/>
      <c r="T156" s="491"/>
      <c r="U156" s="491"/>
      <c r="V156" s="491"/>
      <c r="W156" s="491"/>
      <c r="X156" s="491"/>
      <c r="Y156" s="491"/>
      <c r="Z156" s="491"/>
      <c r="AA156" s="491"/>
      <c r="AB156" s="491"/>
      <c r="AC156" s="491"/>
      <c r="AD156" s="491"/>
      <c r="AE156" s="491"/>
      <c r="AF156" s="493"/>
      <c r="AG156" s="494"/>
      <c r="AH156" s="494"/>
      <c r="AI156" s="494"/>
      <c r="AK156" s="561"/>
    </row>
    <row r="157" spans="1:37">
      <c r="A157" s="504" t="s">
        <v>918</v>
      </c>
      <c r="B157" s="489" t="s">
        <v>2377</v>
      </c>
      <c r="C157" s="507" t="s">
        <v>793</v>
      </c>
      <c r="D157" s="489" t="s">
        <v>2148</v>
      </c>
      <c r="E157" s="490"/>
      <c r="F157" s="490"/>
      <c r="G157" s="470" t="s">
        <v>2243</v>
      </c>
      <c r="H157" s="502" t="s">
        <v>793</v>
      </c>
      <c r="I157" s="491" t="s">
        <v>667</v>
      </c>
      <c r="J157" s="492"/>
      <c r="K157" s="489"/>
      <c r="L157" s="491"/>
      <c r="M157" s="491"/>
      <c r="N157" s="491"/>
      <c r="O157" s="491"/>
      <c r="P157" s="491"/>
      <c r="Q157" s="491"/>
      <c r="R157" s="491"/>
      <c r="S157" s="491"/>
      <c r="T157" s="491"/>
      <c r="U157" s="491"/>
      <c r="V157" s="491"/>
      <c r="W157" s="491"/>
      <c r="X157" s="491"/>
      <c r="Y157" s="491"/>
      <c r="Z157" s="491"/>
      <c r="AA157" s="491"/>
      <c r="AB157" s="491"/>
      <c r="AC157" s="491"/>
      <c r="AD157" s="491"/>
      <c r="AE157" s="491"/>
      <c r="AF157" s="493"/>
      <c r="AG157" s="494"/>
      <c r="AH157" s="494"/>
      <c r="AI157" s="494"/>
      <c r="AK157" s="561"/>
    </row>
    <row r="158" spans="1:37">
      <c r="A158" s="504" t="s">
        <v>918</v>
      </c>
      <c r="B158" s="489" t="s">
        <v>2377</v>
      </c>
      <c r="C158" s="507" t="s">
        <v>794</v>
      </c>
      <c r="D158" s="489" t="s">
        <v>2148</v>
      </c>
      <c r="E158" s="490"/>
      <c r="F158" s="490"/>
      <c r="G158" s="470" t="s">
        <v>1110</v>
      </c>
      <c r="H158" s="502" t="s">
        <v>794</v>
      </c>
      <c r="I158" s="491" t="s">
        <v>668</v>
      </c>
      <c r="J158" s="492"/>
      <c r="K158" s="489"/>
      <c r="L158" s="491"/>
      <c r="M158" s="491"/>
      <c r="N158" s="491"/>
      <c r="O158" s="491"/>
      <c r="P158" s="491"/>
      <c r="Q158" s="491"/>
      <c r="R158" s="491"/>
      <c r="S158" s="491"/>
      <c r="T158" s="491"/>
      <c r="U158" s="491"/>
      <c r="V158" s="491"/>
      <c r="W158" s="491"/>
      <c r="X158" s="491"/>
      <c r="Y158" s="491"/>
      <c r="Z158" s="491"/>
      <c r="AA158" s="491"/>
      <c r="AB158" s="491"/>
      <c r="AC158" s="491"/>
      <c r="AD158" s="491"/>
      <c r="AE158" s="491"/>
      <c r="AF158" s="493"/>
      <c r="AG158" s="494"/>
      <c r="AH158" s="494"/>
      <c r="AI158" s="494"/>
      <c r="AK158" s="561"/>
    </row>
    <row r="159" spans="1:37">
      <c r="A159" s="504" t="s">
        <v>918</v>
      </c>
      <c r="B159" s="489" t="s">
        <v>2377</v>
      </c>
      <c r="C159" s="507" t="s">
        <v>795</v>
      </c>
      <c r="D159" s="489" t="s">
        <v>2148</v>
      </c>
      <c r="E159" s="490"/>
      <c r="F159" s="490"/>
      <c r="G159" s="470" t="s">
        <v>773</v>
      </c>
      <c r="H159" s="502" t="s">
        <v>795</v>
      </c>
      <c r="I159" s="491" t="s">
        <v>630</v>
      </c>
      <c r="J159" s="492"/>
      <c r="K159" s="489"/>
      <c r="L159" s="491"/>
      <c r="M159" s="491"/>
      <c r="N159" s="491"/>
      <c r="O159" s="491"/>
      <c r="P159" s="491"/>
      <c r="Q159" s="491"/>
      <c r="R159" s="491"/>
      <c r="S159" s="491"/>
      <c r="T159" s="491"/>
      <c r="U159" s="491"/>
      <c r="V159" s="491"/>
      <c r="W159" s="491"/>
      <c r="X159" s="491"/>
      <c r="Y159" s="491"/>
      <c r="Z159" s="491"/>
      <c r="AA159" s="491"/>
      <c r="AB159" s="491"/>
      <c r="AC159" s="491"/>
      <c r="AD159" s="491"/>
      <c r="AE159" s="491"/>
      <c r="AF159" s="493"/>
      <c r="AG159" s="494"/>
      <c r="AH159" s="494"/>
      <c r="AI159" s="494"/>
      <c r="AK159" s="561"/>
    </row>
    <row r="160" spans="1:37">
      <c r="A160" s="504" t="s">
        <v>918</v>
      </c>
      <c r="B160" s="489" t="s">
        <v>2377</v>
      </c>
      <c r="C160" s="470" t="s">
        <v>3520</v>
      </c>
      <c r="D160" s="489" t="s">
        <v>2148</v>
      </c>
      <c r="E160" s="490"/>
      <c r="F160" s="490"/>
      <c r="G160" s="470" t="s">
        <v>779</v>
      </c>
      <c r="H160" s="470" t="s">
        <v>3520</v>
      </c>
      <c r="I160" s="470" t="s">
        <v>3522</v>
      </c>
      <c r="J160" s="492"/>
      <c r="K160" s="489"/>
      <c r="L160" s="470"/>
      <c r="M160" s="470"/>
      <c r="N160" s="491"/>
      <c r="O160" s="491"/>
      <c r="P160" s="491"/>
      <c r="Q160" s="491"/>
      <c r="R160" s="491"/>
      <c r="S160" s="491"/>
      <c r="T160" s="491"/>
      <c r="U160" s="491"/>
      <c r="V160" s="491"/>
      <c r="W160" s="491"/>
      <c r="X160" s="491"/>
      <c r="Y160" s="491"/>
      <c r="Z160" s="491"/>
      <c r="AA160" s="491"/>
      <c r="AB160" s="491"/>
      <c r="AC160" s="491"/>
      <c r="AD160" s="491"/>
      <c r="AE160" s="491"/>
      <c r="AF160" s="493"/>
      <c r="AG160" s="494"/>
      <c r="AH160" s="494"/>
      <c r="AI160" s="494"/>
      <c r="AK160" s="561"/>
    </row>
    <row r="161" spans="1:37">
      <c r="A161" s="504" t="s">
        <v>918</v>
      </c>
      <c r="B161" s="489" t="s">
        <v>2377</v>
      </c>
      <c r="C161" s="470" t="s">
        <v>3521</v>
      </c>
      <c r="D161" s="489" t="s">
        <v>2148</v>
      </c>
      <c r="E161" s="490"/>
      <c r="F161" s="490"/>
      <c r="G161" s="470" t="s">
        <v>1381</v>
      </c>
      <c r="H161" s="470" t="s">
        <v>3521</v>
      </c>
      <c r="I161" s="470" t="s">
        <v>3523</v>
      </c>
      <c r="J161" s="492"/>
      <c r="K161" s="489"/>
      <c r="L161" s="470"/>
      <c r="M161" s="470"/>
      <c r="N161" s="491"/>
      <c r="O161" s="491"/>
      <c r="P161" s="491"/>
      <c r="Q161" s="491"/>
      <c r="R161" s="491"/>
      <c r="S161" s="491"/>
      <c r="T161" s="491"/>
      <c r="U161" s="491"/>
      <c r="V161" s="491"/>
      <c r="W161" s="491"/>
      <c r="X161" s="491"/>
      <c r="Y161" s="491"/>
      <c r="Z161" s="491"/>
      <c r="AA161" s="491"/>
      <c r="AB161" s="491"/>
      <c r="AC161" s="491"/>
      <c r="AD161" s="491"/>
      <c r="AE161" s="491"/>
      <c r="AF161" s="493"/>
      <c r="AG161" s="494"/>
      <c r="AH161" s="494"/>
      <c r="AI161" s="494"/>
      <c r="AK161" s="561"/>
    </row>
    <row r="162" spans="1:37">
      <c r="A162" s="504" t="s">
        <v>918</v>
      </c>
      <c r="B162" s="489" t="s">
        <v>2377</v>
      </c>
      <c r="C162" s="470" t="s">
        <v>2136</v>
      </c>
      <c r="D162" s="489" t="s">
        <v>2148</v>
      </c>
      <c r="E162" s="490"/>
      <c r="F162" s="490"/>
      <c r="G162" s="470">
        <v>10</v>
      </c>
      <c r="H162" s="470" t="s">
        <v>2136</v>
      </c>
      <c r="I162" s="470" t="s">
        <v>2136</v>
      </c>
      <c r="J162" s="492"/>
      <c r="K162" s="489"/>
      <c r="L162" s="470"/>
      <c r="M162" s="470"/>
      <c r="N162" s="491"/>
      <c r="O162" s="491"/>
      <c r="P162" s="491"/>
      <c r="Q162" s="491"/>
      <c r="R162" s="491"/>
      <c r="S162" s="491"/>
      <c r="T162" s="491"/>
      <c r="U162" s="491"/>
      <c r="V162" s="491"/>
      <c r="W162" s="491"/>
      <c r="X162" s="491"/>
      <c r="Y162" s="491"/>
      <c r="Z162" s="491"/>
      <c r="AA162" s="491"/>
      <c r="AB162" s="491"/>
      <c r="AC162" s="491"/>
      <c r="AD162" s="491"/>
      <c r="AE162" s="491"/>
      <c r="AF162" s="493"/>
      <c r="AG162" s="494"/>
      <c r="AH162" s="494"/>
      <c r="AI162" s="494"/>
      <c r="AK162" s="561"/>
    </row>
    <row r="163" spans="1:37" ht="33.75">
      <c r="A163" s="504" t="s">
        <v>918</v>
      </c>
      <c r="B163" s="489" t="s">
        <v>2377</v>
      </c>
      <c r="C163" s="507" t="s">
        <v>1201</v>
      </c>
      <c r="D163" s="489" t="s">
        <v>2148</v>
      </c>
      <c r="E163" s="490"/>
      <c r="F163" s="490"/>
      <c r="G163" s="470">
        <v>11</v>
      </c>
      <c r="H163" s="502" t="s">
        <v>1979</v>
      </c>
      <c r="I163" s="491" t="s">
        <v>2471</v>
      </c>
      <c r="J163" s="492"/>
      <c r="K163" s="489"/>
      <c r="L163" s="491"/>
      <c r="M163" s="491"/>
      <c r="N163" s="491"/>
      <c r="O163" s="491"/>
      <c r="P163" s="491"/>
      <c r="Q163" s="491"/>
      <c r="R163" s="491"/>
      <c r="S163" s="491"/>
      <c r="T163" s="491"/>
      <c r="U163" s="491"/>
      <c r="V163" s="491"/>
      <c r="W163" s="491"/>
      <c r="X163" s="491"/>
      <c r="Y163" s="491"/>
      <c r="Z163" s="491"/>
      <c r="AA163" s="491"/>
      <c r="AB163" s="491"/>
      <c r="AC163" s="491"/>
      <c r="AD163" s="491"/>
      <c r="AE163" s="491"/>
      <c r="AF163" s="493"/>
      <c r="AG163" s="494"/>
      <c r="AH163" s="494"/>
      <c r="AI163" s="494"/>
      <c r="AK163" s="561"/>
    </row>
    <row r="164" spans="1:37" ht="45">
      <c r="A164" s="504" t="s">
        <v>918</v>
      </c>
      <c r="B164" s="489" t="s">
        <v>2377</v>
      </c>
      <c r="C164" s="470" t="s">
        <v>366</v>
      </c>
      <c r="D164" s="489" t="s">
        <v>2148</v>
      </c>
      <c r="E164" s="490"/>
      <c r="F164" s="490"/>
      <c r="G164" s="470">
        <v>12</v>
      </c>
      <c r="H164" s="502" t="s">
        <v>367</v>
      </c>
      <c r="I164" s="491" t="s">
        <v>2472</v>
      </c>
      <c r="J164" s="492"/>
      <c r="K164" s="489"/>
      <c r="L164" s="491"/>
      <c r="M164" s="491"/>
      <c r="N164" s="491"/>
      <c r="O164" s="491"/>
      <c r="P164" s="491"/>
      <c r="Q164" s="491"/>
      <c r="R164" s="491"/>
      <c r="S164" s="491"/>
      <c r="T164" s="491"/>
      <c r="U164" s="491"/>
      <c r="V164" s="491"/>
      <c r="W164" s="491"/>
      <c r="X164" s="491"/>
      <c r="Y164" s="491"/>
      <c r="Z164" s="491"/>
      <c r="AA164" s="491"/>
      <c r="AB164" s="491"/>
      <c r="AC164" s="491"/>
      <c r="AD164" s="491"/>
      <c r="AE164" s="491"/>
      <c r="AF164" s="493"/>
      <c r="AG164" s="494"/>
      <c r="AH164" s="494"/>
      <c r="AI164" s="494"/>
      <c r="AK164" s="561"/>
    </row>
    <row r="165" spans="1:37" ht="56.25">
      <c r="A165" s="504" t="s">
        <v>918</v>
      </c>
      <c r="B165" s="489" t="s">
        <v>2377</v>
      </c>
      <c r="C165" s="470" t="s">
        <v>1632</v>
      </c>
      <c r="D165" s="489" t="s">
        <v>2148</v>
      </c>
      <c r="E165" s="490"/>
      <c r="F165" s="490"/>
      <c r="G165" s="470">
        <v>13</v>
      </c>
      <c r="H165" s="502" t="s">
        <v>1633</v>
      </c>
      <c r="I165" s="491" t="s">
        <v>2473</v>
      </c>
      <c r="J165" s="492"/>
      <c r="K165" s="489"/>
      <c r="L165" s="491"/>
      <c r="M165" s="491"/>
      <c r="N165" s="491"/>
      <c r="O165" s="491"/>
      <c r="P165" s="491"/>
      <c r="Q165" s="491"/>
      <c r="R165" s="491"/>
      <c r="S165" s="491"/>
      <c r="T165" s="491"/>
      <c r="U165" s="491"/>
      <c r="V165" s="491"/>
      <c r="W165" s="491"/>
      <c r="X165" s="491"/>
      <c r="Y165" s="491"/>
      <c r="Z165" s="491"/>
      <c r="AA165" s="491"/>
      <c r="AB165" s="491"/>
      <c r="AC165" s="491"/>
      <c r="AD165" s="491"/>
      <c r="AE165" s="491"/>
      <c r="AF165" s="493"/>
      <c r="AG165" s="494"/>
      <c r="AH165" s="494"/>
      <c r="AI165" s="494"/>
      <c r="AK165" s="561"/>
    </row>
    <row r="166" spans="1:37" ht="45">
      <c r="A166" s="504" t="s">
        <v>918</v>
      </c>
      <c r="B166" s="489" t="s">
        <v>2377</v>
      </c>
      <c r="C166" s="470" t="s">
        <v>368</v>
      </c>
      <c r="D166" s="489" t="s">
        <v>2148</v>
      </c>
      <c r="E166" s="490"/>
      <c r="F166" s="490"/>
      <c r="G166" s="470">
        <v>14</v>
      </c>
      <c r="H166" s="502" t="s">
        <v>1205</v>
      </c>
      <c r="I166" s="491" t="s">
        <v>2474</v>
      </c>
      <c r="J166" s="492"/>
      <c r="K166" s="489"/>
      <c r="L166" s="491"/>
      <c r="M166" s="491"/>
      <c r="N166" s="491"/>
      <c r="O166" s="491"/>
      <c r="P166" s="491"/>
      <c r="Q166" s="491"/>
      <c r="R166" s="491"/>
      <c r="S166" s="491"/>
      <c r="T166" s="491"/>
      <c r="U166" s="491"/>
      <c r="V166" s="491"/>
      <c r="W166" s="491"/>
      <c r="X166" s="491"/>
      <c r="Y166" s="491"/>
      <c r="Z166" s="491"/>
      <c r="AA166" s="491"/>
      <c r="AB166" s="491"/>
      <c r="AC166" s="491"/>
      <c r="AD166" s="491"/>
      <c r="AE166" s="491"/>
      <c r="AF166" s="493"/>
      <c r="AG166" s="494"/>
      <c r="AH166" s="494"/>
      <c r="AI166" s="494"/>
      <c r="AK166" s="561"/>
    </row>
    <row r="167" spans="1:37" ht="22.5">
      <c r="A167" s="504" t="s">
        <v>918</v>
      </c>
      <c r="B167" s="489" t="s">
        <v>2377</v>
      </c>
      <c r="C167" s="470" t="s">
        <v>369</v>
      </c>
      <c r="D167" s="489" t="s">
        <v>2148</v>
      </c>
      <c r="E167" s="490"/>
      <c r="F167" s="490"/>
      <c r="G167" s="470">
        <v>15</v>
      </c>
      <c r="H167" s="502" t="s">
        <v>370</v>
      </c>
      <c r="I167" s="491" t="s">
        <v>6982</v>
      </c>
      <c r="J167" s="492"/>
      <c r="K167" s="489"/>
      <c r="L167" s="491"/>
      <c r="M167" s="491"/>
      <c r="N167" s="491"/>
      <c r="O167" s="491"/>
      <c r="P167" s="491"/>
      <c r="Q167" s="491"/>
      <c r="R167" s="491"/>
      <c r="S167" s="491"/>
      <c r="T167" s="491"/>
      <c r="U167" s="491"/>
      <c r="V167" s="491"/>
      <c r="W167" s="491"/>
      <c r="X167" s="491"/>
      <c r="Y167" s="491"/>
      <c r="Z167" s="491"/>
      <c r="AA167" s="491"/>
      <c r="AB167" s="491"/>
      <c r="AC167" s="491"/>
      <c r="AD167" s="491"/>
      <c r="AE167" s="491"/>
      <c r="AF167" s="493"/>
      <c r="AG167" s="494"/>
      <c r="AH167" s="494"/>
      <c r="AI167" s="494"/>
      <c r="AK167" s="561"/>
    </row>
    <row r="168" spans="1:37">
      <c r="A168" s="504" t="s">
        <v>918</v>
      </c>
      <c r="B168" s="489" t="s">
        <v>2377</v>
      </c>
      <c r="C168" s="470" t="s">
        <v>2136</v>
      </c>
      <c r="D168" s="489" t="s">
        <v>2148</v>
      </c>
      <c r="E168" s="490"/>
      <c r="F168" s="490"/>
      <c r="G168" s="470">
        <v>16</v>
      </c>
      <c r="H168" s="470" t="s">
        <v>2136</v>
      </c>
      <c r="I168" s="470" t="s">
        <v>2136</v>
      </c>
      <c r="J168" s="492"/>
      <c r="K168" s="489"/>
      <c r="L168" s="470"/>
      <c r="M168" s="470"/>
      <c r="N168" s="491"/>
      <c r="O168" s="491"/>
      <c r="P168" s="491"/>
      <c r="Q168" s="491"/>
      <c r="R168" s="491"/>
      <c r="S168" s="491"/>
      <c r="T168" s="491"/>
      <c r="U168" s="491"/>
      <c r="V168" s="491"/>
      <c r="W168" s="491"/>
      <c r="X168" s="491"/>
      <c r="Y168" s="491"/>
      <c r="Z168" s="491"/>
      <c r="AA168" s="491"/>
      <c r="AB168" s="491"/>
      <c r="AC168" s="491"/>
      <c r="AD168" s="491"/>
      <c r="AE168" s="491"/>
      <c r="AF168" s="493"/>
      <c r="AG168" s="494"/>
      <c r="AH168" s="494"/>
      <c r="AI168" s="494"/>
      <c r="AK168" s="561"/>
    </row>
    <row r="169" spans="1:37">
      <c r="A169" s="504" t="s">
        <v>918</v>
      </c>
      <c r="B169" s="489" t="s">
        <v>2377</v>
      </c>
      <c r="C169" s="507" t="s">
        <v>818</v>
      </c>
      <c r="D169" s="489" t="s">
        <v>2148</v>
      </c>
      <c r="E169" s="490"/>
      <c r="F169" s="490"/>
      <c r="G169" s="470">
        <v>17</v>
      </c>
      <c r="H169" s="502" t="s">
        <v>1826</v>
      </c>
      <c r="I169" s="507" t="s">
        <v>2814</v>
      </c>
      <c r="J169" s="492"/>
      <c r="K169" s="508"/>
      <c r="L169" s="507"/>
      <c r="M169" s="507"/>
      <c r="N169" s="491"/>
      <c r="O169" s="491"/>
      <c r="P169" s="491"/>
      <c r="Q169" s="491"/>
      <c r="R169" s="491"/>
      <c r="S169" s="491"/>
      <c r="T169" s="491"/>
      <c r="U169" s="491"/>
      <c r="V169" s="491"/>
      <c r="W169" s="491"/>
      <c r="X169" s="491"/>
      <c r="Y169" s="491"/>
      <c r="Z169" s="491"/>
      <c r="AA169" s="491"/>
      <c r="AB169" s="491"/>
      <c r="AC169" s="491"/>
      <c r="AD169" s="491"/>
      <c r="AE169" s="491"/>
      <c r="AF169" s="493"/>
      <c r="AG169" s="494"/>
      <c r="AH169" s="494"/>
      <c r="AI169" s="494"/>
      <c r="AK169" s="561"/>
    </row>
    <row r="170" spans="1:37">
      <c r="A170" s="504" t="s">
        <v>918</v>
      </c>
      <c r="B170" s="489" t="s">
        <v>2377</v>
      </c>
      <c r="C170" s="507" t="s">
        <v>817</v>
      </c>
      <c r="D170" s="489" t="s">
        <v>2148</v>
      </c>
      <c r="E170" s="490"/>
      <c r="F170" s="490"/>
      <c r="G170" s="470">
        <v>18</v>
      </c>
      <c r="H170" s="502" t="s">
        <v>1828</v>
      </c>
      <c r="I170" s="507" t="s">
        <v>2815</v>
      </c>
      <c r="J170" s="492"/>
      <c r="K170" s="508"/>
      <c r="L170" s="507"/>
      <c r="M170" s="507"/>
      <c r="N170" s="491"/>
      <c r="O170" s="491"/>
      <c r="P170" s="491"/>
      <c r="Q170" s="491"/>
      <c r="R170" s="491"/>
      <c r="S170" s="491"/>
      <c r="T170" s="491"/>
      <c r="U170" s="491"/>
      <c r="V170" s="491"/>
      <c r="W170" s="491"/>
      <c r="X170" s="491"/>
      <c r="Y170" s="491"/>
      <c r="Z170" s="491"/>
      <c r="AA170" s="491"/>
      <c r="AB170" s="491"/>
      <c r="AC170" s="491"/>
      <c r="AD170" s="491"/>
      <c r="AE170" s="491"/>
      <c r="AF170" s="493"/>
      <c r="AG170" s="494"/>
      <c r="AH170" s="494"/>
      <c r="AI170" s="494"/>
      <c r="AK170" s="561"/>
    </row>
    <row r="171" spans="1:37">
      <c r="A171" s="504" t="s">
        <v>918</v>
      </c>
      <c r="B171" s="489" t="s">
        <v>2377</v>
      </c>
      <c r="C171" s="507" t="s">
        <v>819</v>
      </c>
      <c r="D171" s="489" t="s">
        <v>2148</v>
      </c>
      <c r="E171" s="490"/>
      <c r="F171" s="490"/>
      <c r="G171" s="470">
        <v>19</v>
      </c>
      <c r="H171" s="502" t="s">
        <v>1827</v>
      </c>
      <c r="I171" s="507" t="s">
        <v>2627</v>
      </c>
      <c r="J171" s="492"/>
      <c r="K171" s="508"/>
      <c r="L171" s="507"/>
      <c r="M171" s="507"/>
      <c r="N171" s="491"/>
      <c r="O171" s="491"/>
      <c r="P171" s="491"/>
      <c r="Q171" s="491"/>
      <c r="R171" s="491"/>
      <c r="S171" s="491"/>
      <c r="T171" s="491"/>
      <c r="U171" s="491"/>
      <c r="V171" s="491"/>
      <c r="W171" s="491"/>
      <c r="X171" s="491"/>
      <c r="Y171" s="491"/>
      <c r="Z171" s="491"/>
      <c r="AA171" s="491"/>
      <c r="AB171" s="491"/>
      <c r="AC171" s="491"/>
      <c r="AD171" s="491"/>
      <c r="AE171" s="491"/>
      <c r="AF171" s="493"/>
      <c r="AG171" s="494"/>
      <c r="AH171" s="494"/>
      <c r="AI171" s="494"/>
      <c r="AK171" s="561"/>
    </row>
    <row r="172" spans="1:37">
      <c r="A172" s="504" t="s">
        <v>918</v>
      </c>
      <c r="B172" s="489" t="s">
        <v>2377</v>
      </c>
      <c r="C172" s="507" t="s">
        <v>1825</v>
      </c>
      <c r="D172" s="489" t="s">
        <v>2148</v>
      </c>
      <c r="E172" s="490"/>
      <c r="F172" s="490"/>
      <c r="G172" s="470" t="s">
        <v>738</v>
      </c>
      <c r="H172" s="502" t="s">
        <v>1829</v>
      </c>
      <c r="I172" s="507" t="s">
        <v>2628</v>
      </c>
      <c r="J172" s="492"/>
      <c r="K172" s="508"/>
      <c r="L172" s="507"/>
      <c r="M172" s="507"/>
      <c r="N172" s="491"/>
      <c r="O172" s="491"/>
      <c r="P172" s="491"/>
      <c r="Q172" s="491"/>
      <c r="R172" s="491"/>
      <c r="S172" s="491"/>
      <c r="T172" s="491"/>
      <c r="U172" s="491"/>
      <c r="V172" s="491"/>
      <c r="W172" s="491"/>
      <c r="X172" s="491"/>
      <c r="Y172" s="491"/>
      <c r="Z172" s="491"/>
      <c r="AA172" s="491"/>
      <c r="AB172" s="491"/>
      <c r="AC172" s="491"/>
      <c r="AD172" s="491"/>
      <c r="AE172" s="491"/>
      <c r="AF172" s="493"/>
      <c r="AG172" s="494"/>
      <c r="AH172" s="494"/>
      <c r="AI172" s="494"/>
      <c r="AK172" s="561"/>
    </row>
    <row r="173" spans="1:37">
      <c r="A173" s="504" t="s">
        <v>918</v>
      </c>
      <c r="B173" s="489" t="s">
        <v>2377</v>
      </c>
      <c r="C173" s="470" t="s">
        <v>6985</v>
      </c>
      <c r="D173" s="489" t="s">
        <v>2148</v>
      </c>
      <c r="E173" s="490"/>
      <c r="F173" s="490"/>
      <c r="G173" s="470" t="s">
        <v>739</v>
      </c>
      <c r="H173" s="470" t="s">
        <v>6465</v>
      </c>
      <c r="I173" s="470" t="s">
        <v>6466</v>
      </c>
      <c r="J173" s="492"/>
      <c r="K173" s="489"/>
      <c r="L173" s="470"/>
      <c r="M173" s="470"/>
      <c r="N173" s="491"/>
      <c r="O173" s="491"/>
      <c r="P173" s="491"/>
      <c r="Q173" s="491"/>
      <c r="R173" s="491"/>
      <c r="S173" s="491"/>
      <c r="T173" s="491"/>
      <c r="U173" s="491"/>
      <c r="V173" s="491"/>
      <c r="W173" s="491"/>
      <c r="X173" s="491"/>
      <c r="Y173" s="491"/>
      <c r="Z173" s="491"/>
      <c r="AA173" s="491"/>
      <c r="AB173" s="491"/>
      <c r="AC173" s="491"/>
      <c r="AD173" s="491"/>
      <c r="AE173" s="491"/>
      <c r="AF173" s="493"/>
      <c r="AG173" s="494"/>
      <c r="AH173" s="494"/>
      <c r="AI173" s="494"/>
      <c r="AK173" s="561"/>
    </row>
    <row r="174" spans="1:37">
      <c r="A174" s="504" t="s">
        <v>918</v>
      </c>
      <c r="B174" s="489" t="s">
        <v>2377</v>
      </c>
      <c r="C174" s="470" t="s">
        <v>2531</v>
      </c>
      <c r="D174" s="489" t="s">
        <v>2148</v>
      </c>
      <c r="E174" s="490"/>
      <c r="F174" s="490"/>
      <c r="G174" s="470" t="s">
        <v>740</v>
      </c>
      <c r="H174" s="502" t="s">
        <v>2532</v>
      </c>
      <c r="I174" s="491" t="s">
        <v>2531</v>
      </c>
      <c r="J174" s="492"/>
      <c r="K174" s="489"/>
      <c r="L174" s="491"/>
      <c r="M174" s="491"/>
      <c r="N174" s="491"/>
      <c r="O174" s="491"/>
      <c r="P174" s="491"/>
      <c r="Q174" s="491"/>
      <c r="R174" s="491"/>
      <c r="S174" s="491"/>
      <c r="T174" s="491"/>
      <c r="U174" s="491"/>
      <c r="V174" s="491"/>
      <c r="W174" s="491"/>
      <c r="X174" s="491"/>
      <c r="Y174" s="491"/>
      <c r="Z174" s="491"/>
      <c r="AA174" s="491"/>
      <c r="AB174" s="491"/>
      <c r="AC174" s="491"/>
      <c r="AD174" s="491"/>
      <c r="AE174" s="491"/>
      <c r="AF174" s="493"/>
      <c r="AG174" s="494"/>
      <c r="AH174" s="494"/>
      <c r="AI174" s="494"/>
      <c r="AK174" s="561"/>
    </row>
    <row r="175" spans="1:37">
      <c r="A175" s="504" t="s">
        <v>918</v>
      </c>
      <c r="B175" s="489" t="s">
        <v>2377</v>
      </c>
      <c r="C175" s="470" t="s">
        <v>3943</v>
      </c>
      <c r="D175" s="489" t="s">
        <v>2148</v>
      </c>
      <c r="E175" s="490"/>
      <c r="F175" s="490"/>
      <c r="G175" s="470" t="s">
        <v>796</v>
      </c>
      <c r="H175" s="502" t="s">
        <v>2533</v>
      </c>
      <c r="I175" s="470" t="s">
        <v>3943</v>
      </c>
      <c r="J175" s="492"/>
      <c r="K175" s="489"/>
      <c r="L175" s="470"/>
      <c r="M175" s="470"/>
      <c r="N175" s="491"/>
      <c r="O175" s="491"/>
      <c r="P175" s="491"/>
      <c r="Q175" s="491"/>
      <c r="R175" s="491"/>
      <c r="S175" s="491"/>
      <c r="T175" s="491"/>
      <c r="U175" s="491"/>
      <c r="V175" s="491"/>
      <c r="W175" s="491"/>
      <c r="X175" s="491"/>
      <c r="Y175" s="491"/>
      <c r="Z175" s="491"/>
      <c r="AA175" s="491"/>
      <c r="AB175" s="491"/>
      <c r="AC175" s="491"/>
      <c r="AD175" s="491"/>
      <c r="AE175" s="491"/>
      <c r="AF175" s="493"/>
      <c r="AG175" s="494"/>
      <c r="AH175" s="494"/>
      <c r="AI175" s="494"/>
      <c r="AK175" s="561"/>
    </row>
    <row r="176" spans="1:37">
      <c r="A176" s="504" t="s">
        <v>918</v>
      </c>
      <c r="B176" s="489" t="s">
        <v>2377</v>
      </c>
      <c r="C176" s="470" t="s">
        <v>2586</v>
      </c>
      <c r="D176" s="489" t="s">
        <v>2148</v>
      </c>
      <c r="E176" s="490"/>
      <c r="F176" s="490"/>
      <c r="G176" s="470" t="s">
        <v>2587</v>
      </c>
      <c r="H176" s="502" t="s">
        <v>2588</v>
      </c>
      <c r="I176" s="470" t="s">
        <v>2586</v>
      </c>
      <c r="J176" s="492"/>
      <c r="K176" s="489"/>
      <c r="L176" s="470"/>
      <c r="M176" s="470"/>
      <c r="N176" s="491"/>
      <c r="O176" s="491"/>
      <c r="P176" s="491"/>
      <c r="Q176" s="491"/>
      <c r="R176" s="491"/>
      <c r="S176" s="491"/>
      <c r="T176" s="491"/>
      <c r="U176" s="491"/>
      <c r="V176" s="491"/>
      <c r="W176" s="491"/>
      <c r="X176" s="491"/>
      <c r="Y176" s="491"/>
      <c r="Z176" s="491"/>
      <c r="AA176" s="491"/>
      <c r="AB176" s="491"/>
      <c r="AC176" s="491"/>
      <c r="AD176" s="491"/>
      <c r="AE176" s="491"/>
      <c r="AF176" s="493"/>
      <c r="AG176" s="494"/>
      <c r="AH176" s="494"/>
      <c r="AI176" s="494"/>
      <c r="AK176" s="561"/>
    </row>
    <row r="177" spans="1:37">
      <c r="A177" s="504" t="s">
        <v>918</v>
      </c>
      <c r="B177" s="489" t="s">
        <v>2377</v>
      </c>
      <c r="C177" s="470" t="s">
        <v>6986</v>
      </c>
      <c r="D177" s="489" t="s">
        <v>2148</v>
      </c>
      <c r="E177" s="490"/>
      <c r="F177" s="490"/>
      <c r="G177" s="470" t="s">
        <v>164</v>
      </c>
      <c r="H177" s="491" t="s">
        <v>6430</v>
      </c>
      <c r="I177" s="470" t="s">
        <v>6983</v>
      </c>
      <c r="J177" s="492"/>
      <c r="K177" s="489"/>
      <c r="L177" s="470"/>
      <c r="M177" s="470"/>
      <c r="N177" s="491"/>
      <c r="O177" s="491"/>
      <c r="P177" s="491"/>
      <c r="Q177" s="491"/>
      <c r="R177" s="491"/>
      <c r="S177" s="491"/>
      <c r="T177" s="491"/>
      <c r="U177" s="491"/>
      <c r="V177" s="491"/>
      <c r="W177" s="491"/>
      <c r="X177" s="491"/>
      <c r="Y177" s="491"/>
      <c r="Z177" s="491"/>
      <c r="AA177" s="491"/>
      <c r="AB177" s="491"/>
      <c r="AC177" s="491"/>
      <c r="AD177" s="491"/>
      <c r="AE177" s="491"/>
      <c r="AF177" s="493"/>
      <c r="AG177" s="494"/>
      <c r="AH177" s="494"/>
      <c r="AI177" s="494"/>
      <c r="AK177" s="561"/>
    </row>
    <row r="178" spans="1:37">
      <c r="A178" s="504" t="s">
        <v>918</v>
      </c>
      <c r="B178" s="489" t="s">
        <v>2377</v>
      </c>
      <c r="C178" s="470" t="s">
        <v>6987</v>
      </c>
      <c r="D178" s="489" t="s">
        <v>2148</v>
      </c>
      <c r="E178" s="490"/>
      <c r="F178" s="490"/>
      <c r="G178" s="470">
        <v>20</v>
      </c>
      <c r="H178" s="491" t="s">
        <v>6429</v>
      </c>
      <c r="I178" s="470" t="s">
        <v>6984</v>
      </c>
      <c r="J178" s="492"/>
      <c r="K178" s="489"/>
      <c r="L178" s="470"/>
      <c r="M178" s="470"/>
      <c r="N178" s="491"/>
      <c r="O178" s="491"/>
      <c r="P178" s="491"/>
      <c r="Q178" s="491"/>
      <c r="R178" s="491"/>
      <c r="S178" s="491"/>
      <c r="T178" s="491"/>
      <c r="U178" s="491"/>
      <c r="V178" s="491"/>
      <c r="W178" s="491"/>
      <c r="X178" s="491"/>
      <c r="Y178" s="491"/>
      <c r="Z178" s="491"/>
      <c r="AA178" s="491"/>
      <c r="AB178" s="491"/>
      <c r="AC178" s="491"/>
      <c r="AD178" s="491"/>
      <c r="AE178" s="491"/>
      <c r="AF178" s="493"/>
      <c r="AG178" s="494"/>
      <c r="AH178" s="494"/>
      <c r="AI178" s="494"/>
      <c r="AK178" s="561"/>
    </row>
    <row r="179" spans="1:37">
      <c r="A179" s="504" t="s">
        <v>918</v>
      </c>
      <c r="B179" s="489" t="s">
        <v>2377</v>
      </c>
      <c r="C179" s="470" t="s">
        <v>3269</v>
      </c>
      <c r="D179" s="489" t="s">
        <v>2148</v>
      </c>
      <c r="E179" s="490"/>
      <c r="F179" s="490"/>
      <c r="G179" s="470">
        <v>21</v>
      </c>
      <c r="H179" s="502" t="s">
        <v>2728</v>
      </c>
      <c r="I179" s="491" t="s">
        <v>2729</v>
      </c>
      <c r="J179" s="492"/>
      <c r="K179" s="489"/>
      <c r="L179" s="491"/>
      <c r="M179" s="491"/>
      <c r="N179" s="491"/>
      <c r="O179" s="491"/>
      <c r="P179" s="491"/>
      <c r="Q179" s="491"/>
      <c r="R179" s="491"/>
      <c r="S179" s="491"/>
      <c r="T179" s="491"/>
      <c r="U179" s="491"/>
      <c r="V179" s="491"/>
      <c r="W179" s="491"/>
      <c r="X179" s="491"/>
      <c r="Y179" s="491"/>
      <c r="Z179" s="491"/>
      <c r="AA179" s="491"/>
      <c r="AB179" s="491"/>
      <c r="AC179" s="491"/>
      <c r="AD179" s="491"/>
      <c r="AE179" s="491"/>
      <c r="AF179" s="493"/>
      <c r="AG179" s="494"/>
      <c r="AH179" s="494"/>
      <c r="AI179" s="494"/>
      <c r="AK179" s="561"/>
    </row>
    <row r="180" spans="1:37">
      <c r="A180" s="504" t="s">
        <v>918</v>
      </c>
      <c r="B180" s="489" t="s">
        <v>2377</v>
      </c>
      <c r="C180" s="502" t="s">
        <v>3524</v>
      </c>
      <c r="D180" s="489" t="s">
        <v>2148</v>
      </c>
      <c r="E180" s="490"/>
      <c r="F180" s="490"/>
      <c r="G180" s="470">
        <v>22</v>
      </c>
      <c r="H180" s="502" t="s">
        <v>3524</v>
      </c>
      <c r="I180" s="502" t="s">
        <v>3524</v>
      </c>
      <c r="J180" s="492"/>
      <c r="K180" s="489"/>
      <c r="L180" s="502"/>
      <c r="M180" s="502"/>
      <c r="N180" s="491"/>
      <c r="O180" s="491"/>
      <c r="P180" s="491"/>
      <c r="Q180" s="491"/>
      <c r="R180" s="491"/>
      <c r="S180" s="491"/>
      <c r="T180" s="491"/>
      <c r="U180" s="491"/>
      <c r="V180" s="491"/>
      <c r="W180" s="491"/>
      <c r="X180" s="491"/>
      <c r="Y180" s="491"/>
      <c r="Z180" s="491"/>
      <c r="AA180" s="491"/>
      <c r="AB180" s="491"/>
      <c r="AC180" s="491"/>
      <c r="AD180" s="491"/>
      <c r="AE180" s="491"/>
      <c r="AF180" s="493"/>
      <c r="AG180" s="494"/>
      <c r="AH180" s="494"/>
      <c r="AI180" s="494"/>
      <c r="AK180" s="561"/>
    </row>
    <row r="181" spans="1:37">
      <c r="A181" s="504" t="s">
        <v>918</v>
      </c>
      <c r="B181" s="489" t="s">
        <v>2377</v>
      </c>
      <c r="C181" s="470" t="s">
        <v>3915</v>
      </c>
      <c r="D181" s="489" t="s">
        <v>2148</v>
      </c>
      <c r="E181" s="490"/>
      <c r="F181" s="490"/>
      <c r="G181" s="470">
        <v>23</v>
      </c>
      <c r="H181" s="502" t="s">
        <v>3916</v>
      </c>
      <c r="I181" s="470" t="s">
        <v>3915</v>
      </c>
      <c r="J181" s="492"/>
      <c r="K181" s="489"/>
      <c r="L181" s="470"/>
      <c r="M181" s="470"/>
      <c r="N181" s="491"/>
      <c r="O181" s="491"/>
      <c r="P181" s="491"/>
      <c r="Q181" s="491"/>
      <c r="R181" s="491"/>
      <c r="S181" s="491"/>
      <c r="T181" s="491"/>
      <c r="U181" s="491"/>
      <c r="V181" s="491"/>
      <c r="W181" s="491"/>
      <c r="X181" s="491"/>
      <c r="Y181" s="491"/>
      <c r="Z181" s="491"/>
      <c r="AA181" s="491"/>
      <c r="AB181" s="491"/>
      <c r="AC181" s="491"/>
      <c r="AD181" s="491"/>
      <c r="AE181" s="491"/>
      <c r="AF181" s="493"/>
      <c r="AG181" s="494"/>
      <c r="AH181" s="494"/>
      <c r="AI181" s="494"/>
      <c r="AK181" s="561"/>
    </row>
    <row r="182" spans="1:37">
      <c r="A182" s="504" t="s">
        <v>918</v>
      </c>
      <c r="B182" s="489" t="s">
        <v>2377</v>
      </c>
      <c r="C182" s="470" t="s">
        <v>4603</v>
      </c>
      <c r="D182" s="489" t="s">
        <v>2148</v>
      </c>
      <c r="E182" s="490"/>
      <c r="F182" s="490"/>
      <c r="G182" s="470">
        <v>24</v>
      </c>
      <c r="H182" s="502" t="s">
        <v>4607</v>
      </c>
      <c r="I182" s="470" t="s">
        <v>4603</v>
      </c>
      <c r="J182" s="492"/>
      <c r="K182" s="489"/>
      <c r="L182" s="470"/>
      <c r="M182" s="470"/>
      <c r="N182" s="491"/>
      <c r="O182" s="491"/>
      <c r="P182" s="491"/>
      <c r="Q182" s="491"/>
      <c r="R182" s="491"/>
      <c r="S182" s="491"/>
      <c r="T182" s="491"/>
      <c r="U182" s="491"/>
      <c r="V182" s="491"/>
      <c r="W182" s="491"/>
      <c r="X182" s="491"/>
      <c r="Y182" s="491"/>
      <c r="Z182" s="491"/>
      <c r="AA182" s="491"/>
      <c r="AB182" s="491"/>
      <c r="AC182" s="491"/>
      <c r="AD182" s="491"/>
      <c r="AE182" s="491"/>
      <c r="AF182" s="493"/>
      <c r="AG182" s="494"/>
      <c r="AH182" s="494"/>
      <c r="AI182" s="494"/>
      <c r="AK182" s="561"/>
    </row>
    <row r="183" spans="1:37">
      <c r="A183" s="504" t="s">
        <v>918</v>
      </c>
      <c r="B183" s="489" t="s">
        <v>2377</v>
      </c>
      <c r="C183" s="470" t="s">
        <v>4604</v>
      </c>
      <c r="D183" s="489" t="s">
        <v>2148</v>
      </c>
      <c r="E183" s="490"/>
      <c r="F183" s="490"/>
      <c r="G183" s="470">
        <v>25</v>
      </c>
      <c r="H183" s="502" t="s">
        <v>4608</v>
      </c>
      <c r="I183" s="470" t="s">
        <v>4604</v>
      </c>
      <c r="J183" s="492"/>
      <c r="K183" s="489"/>
      <c r="L183" s="470"/>
      <c r="M183" s="470"/>
      <c r="N183" s="491"/>
      <c r="O183" s="491"/>
      <c r="P183" s="491"/>
      <c r="Q183" s="491"/>
      <c r="R183" s="491"/>
      <c r="S183" s="491"/>
      <c r="T183" s="491"/>
      <c r="U183" s="491"/>
      <c r="V183" s="491"/>
      <c r="W183" s="491"/>
      <c r="X183" s="491"/>
      <c r="Y183" s="491"/>
      <c r="Z183" s="491"/>
      <c r="AA183" s="491"/>
      <c r="AB183" s="491"/>
      <c r="AC183" s="491"/>
      <c r="AD183" s="491"/>
      <c r="AE183" s="491"/>
      <c r="AF183" s="493"/>
      <c r="AG183" s="494"/>
      <c r="AH183" s="494"/>
      <c r="AI183" s="494"/>
      <c r="AK183" s="561"/>
    </row>
    <row r="184" spans="1:37">
      <c r="A184" s="504" t="s">
        <v>918</v>
      </c>
      <c r="B184" s="489" t="s">
        <v>2377</v>
      </c>
      <c r="C184" s="470" t="s">
        <v>4605</v>
      </c>
      <c r="D184" s="489" t="s">
        <v>2148</v>
      </c>
      <c r="E184" s="490"/>
      <c r="F184" s="490"/>
      <c r="G184" s="470">
        <v>26</v>
      </c>
      <c r="H184" s="502" t="s">
        <v>4629</v>
      </c>
      <c r="I184" s="470" t="s">
        <v>4605</v>
      </c>
      <c r="J184" s="492"/>
      <c r="K184" s="489"/>
      <c r="L184" s="470"/>
      <c r="M184" s="470"/>
      <c r="N184" s="491"/>
      <c r="O184" s="491"/>
      <c r="P184" s="491"/>
      <c r="Q184" s="491"/>
      <c r="R184" s="491"/>
      <c r="S184" s="491"/>
      <c r="T184" s="491"/>
      <c r="U184" s="491"/>
      <c r="V184" s="491"/>
      <c r="W184" s="491"/>
      <c r="X184" s="491"/>
      <c r="Y184" s="491"/>
      <c r="Z184" s="491"/>
      <c r="AA184" s="491"/>
      <c r="AB184" s="491"/>
      <c r="AC184" s="491"/>
      <c r="AD184" s="491"/>
      <c r="AE184" s="491"/>
      <c r="AF184" s="493"/>
      <c r="AG184" s="494"/>
      <c r="AH184" s="494"/>
      <c r="AI184" s="494"/>
      <c r="AK184" s="561"/>
    </row>
    <row r="185" spans="1:37">
      <c r="A185" s="504" t="s">
        <v>918</v>
      </c>
      <c r="B185" s="489" t="s">
        <v>2377</v>
      </c>
      <c r="C185" s="470" t="s">
        <v>4606</v>
      </c>
      <c r="D185" s="489" t="s">
        <v>2148</v>
      </c>
      <c r="E185" s="490"/>
      <c r="F185" s="490"/>
      <c r="G185" s="470">
        <v>27</v>
      </c>
      <c r="H185" s="502" t="s">
        <v>4630</v>
      </c>
      <c r="I185" s="470" t="s">
        <v>4606</v>
      </c>
      <c r="J185" s="492"/>
      <c r="K185" s="489"/>
      <c r="L185" s="470"/>
      <c r="M185" s="470"/>
      <c r="N185" s="491"/>
      <c r="O185" s="491"/>
      <c r="P185" s="491"/>
      <c r="Q185" s="491"/>
      <c r="R185" s="491"/>
      <c r="S185" s="491"/>
      <c r="T185" s="491"/>
      <c r="U185" s="491"/>
      <c r="V185" s="491"/>
      <c r="W185" s="491"/>
      <c r="X185" s="491"/>
      <c r="Y185" s="491"/>
      <c r="Z185" s="491"/>
      <c r="AA185" s="491"/>
      <c r="AB185" s="491"/>
      <c r="AC185" s="491"/>
      <c r="AD185" s="491"/>
      <c r="AE185" s="491"/>
      <c r="AF185" s="493"/>
      <c r="AG185" s="494"/>
      <c r="AH185" s="494"/>
      <c r="AI185" s="494"/>
      <c r="AK185" s="561"/>
    </row>
    <row r="186" spans="1:37">
      <c r="A186" s="504" t="s">
        <v>918</v>
      </c>
      <c r="B186" s="489" t="s">
        <v>2377</v>
      </c>
      <c r="C186" s="470" t="s">
        <v>4627</v>
      </c>
      <c r="D186" s="489" t="s">
        <v>2148</v>
      </c>
      <c r="E186" s="490"/>
      <c r="F186" s="490"/>
      <c r="G186" s="470">
        <v>28</v>
      </c>
      <c r="H186" s="502" t="s">
        <v>4626</v>
      </c>
      <c r="I186" s="470" t="s">
        <v>4627</v>
      </c>
      <c r="J186" s="492"/>
      <c r="K186" s="489"/>
      <c r="L186" s="470"/>
      <c r="M186" s="470"/>
      <c r="N186" s="491"/>
      <c r="O186" s="491"/>
      <c r="P186" s="491"/>
      <c r="Q186" s="491"/>
      <c r="R186" s="491"/>
      <c r="S186" s="491"/>
      <c r="T186" s="491"/>
      <c r="U186" s="491"/>
      <c r="V186" s="491"/>
      <c r="W186" s="491"/>
      <c r="X186" s="491"/>
      <c r="Y186" s="491"/>
      <c r="Z186" s="491"/>
      <c r="AA186" s="491"/>
      <c r="AB186" s="491"/>
      <c r="AC186" s="491"/>
      <c r="AD186" s="491"/>
      <c r="AE186" s="491"/>
      <c r="AF186" s="493"/>
      <c r="AG186" s="494"/>
      <c r="AH186" s="494"/>
      <c r="AI186" s="494"/>
      <c r="AK186" s="561"/>
    </row>
    <row r="187" spans="1:37">
      <c r="A187" s="504" t="s">
        <v>918</v>
      </c>
      <c r="B187" s="489" t="s">
        <v>2377</v>
      </c>
      <c r="C187" s="470" t="s">
        <v>4602</v>
      </c>
      <c r="D187" s="489" t="s">
        <v>2148</v>
      </c>
      <c r="E187" s="490"/>
      <c r="F187" s="490"/>
      <c r="G187" s="470">
        <v>29</v>
      </c>
      <c r="H187" s="502" t="s">
        <v>4628</v>
      </c>
      <c r="I187" s="470" t="s">
        <v>4602</v>
      </c>
      <c r="J187" s="492"/>
      <c r="K187" s="489"/>
      <c r="L187" s="491"/>
      <c r="M187" s="491"/>
      <c r="N187" s="491"/>
      <c r="O187" s="491"/>
      <c r="P187" s="491"/>
      <c r="Q187" s="491"/>
      <c r="R187" s="491"/>
      <c r="S187" s="491"/>
      <c r="T187" s="491"/>
      <c r="U187" s="491"/>
      <c r="V187" s="491"/>
      <c r="W187" s="491"/>
      <c r="X187" s="491"/>
      <c r="Y187" s="491"/>
      <c r="Z187" s="491"/>
      <c r="AA187" s="491"/>
      <c r="AB187" s="491"/>
      <c r="AC187" s="491"/>
      <c r="AD187" s="491"/>
      <c r="AE187" s="491"/>
      <c r="AF187" s="493"/>
      <c r="AG187" s="494"/>
      <c r="AH187" s="494"/>
      <c r="AI187" s="494"/>
      <c r="AK187" s="561"/>
    </row>
    <row r="188" spans="1:37">
      <c r="A188" s="504" t="s">
        <v>918</v>
      </c>
      <c r="B188" s="489" t="s">
        <v>2377</v>
      </c>
      <c r="C188" s="470" t="s">
        <v>6988</v>
      </c>
      <c r="D188" s="489" t="s">
        <v>2148</v>
      </c>
      <c r="E188" s="490"/>
      <c r="F188" s="490"/>
      <c r="G188" s="470" t="s">
        <v>4734</v>
      </c>
      <c r="H188" s="502" t="s">
        <v>6989</v>
      </c>
      <c r="I188" s="470" t="s">
        <v>6988</v>
      </c>
      <c r="J188" s="492"/>
      <c r="K188" s="489"/>
      <c r="L188" s="491"/>
      <c r="M188" s="491"/>
      <c r="N188" s="491"/>
      <c r="O188" s="491"/>
      <c r="P188" s="491"/>
      <c r="Q188" s="491"/>
      <c r="R188" s="491"/>
      <c r="S188" s="491"/>
      <c r="T188" s="491"/>
      <c r="U188" s="491"/>
      <c r="V188" s="491"/>
      <c r="W188" s="491"/>
      <c r="X188" s="491"/>
      <c r="Y188" s="491"/>
      <c r="Z188" s="491"/>
      <c r="AA188" s="491"/>
      <c r="AB188" s="491"/>
      <c r="AC188" s="491"/>
      <c r="AD188" s="491"/>
      <c r="AE188" s="491"/>
      <c r="AF188" s="493"/>
      <c r="AG188" s="494"/>
      <c r="AH188" s="494"/>
      <c r="AI188" s="494"/>
      <c r="AK188" s="561"/>
    </row>
    <row r="189" spans="1:37">
      <c r="A189" s="504" t="s">
        <v>918</v>
      </c>
      <c r="B189" s="489" t="s">
        <v>2377</v>
      </c>
      <c r="C189" s="470" t="s">
        <v>5331</v>
      </c>
      <c r="D189" s="489" t="s">
        <v>2148</v>
      </c>
      <c r="E189" s="490"/>
      <c r="F189" s="490"/>
      <c r="G189" s="470" t="s">
        <v>5330</v>
      </c>
      <c r="H189" s="502" t="s">
        <v>5332</v>
      </c>
      <c r="I189" s="491" t="s">
        <v>5331</v>
      </c>
      <c r="J189" s="492"/>
      <c r="K189" s="489"/>
      <c r="L189" s="491"/>
      <c r="M189" s="491"/>
      <c r="N189" s="491"/>
      <c r="O189" s="491"/>
      <c r="P189" s="491"/>
      <c r="Q189" s="491"/>
      <c r="R189" s="491"/>
      <c r="S189" s="491"/>
      <c r="T189" s="491"/>
      <c r="U189" s="491"/>
      <c r="V189" s="491"/>
      <c r="W189" s="491"/>
      <c r="X189" s="491"/>
      <c r="Y189" s="491"/>
      <c r="Z189" s="491"/>
      <c r="AA189" s="491"/>
      <c r="AB189" s="491"/>
      <c r="AC189" s="491"/>
      <c r="AD189" s="491"/>
      <c r="AE189" s="491"/>
      <c r="AF189" s="493"/>
      <c r="AG189" s="494"/>
      <c r="AH189" s="494"/>
      <c r="AI189" s="494"/>
      <c r="AK189" s="561"/>
    </row>
    <row r="190" spans="1:37">
      <c r="A190" s="504" t="s">
        <v>918</v>
      </c>
      <c r="B190" s="489" t="s">
        <v>2377</v>
      </c>
      <c r="C190" s="470" t="s">
        <v>6435</v>
      </c>
      <c r="D190" s="489" t="s">
        <v>2148</v>
      </c>
      <c r="E190" s="490"/>
      <c r="F190" s="490"/>
      <c r="G190" s="470" t="s">
        <v>6431</v>
      </c>
      <c r="H190" s="491" t="s">
        <v>6433</v>
      </c>
      <c r="I190" s="470" t="s">
        <v>6436</v>
      </c>
      <c r="J190" s="492"/>
      <c r="K190" s="489"/>
      <c r="L190" s="491"/>
      <c r="M190" s="470"/>
      <c r="N190" s="491"/>
      <c r="O190" s="491"/>
      <c r="P190" s="491"/>
      <c r="Q190" s="491"/>
      <c r="R190" s="491"/>
      <c r="S190" s="491"/>
      <c r="T190" s="491"/>
      <c r="U190" s="491"/>
      <c r="V190" s="491"/>
      <c r="W190" s="491"/>
      <c r="X190" s="491"/>
      <c r="Y190" s="491"/>
      <c r="Z190" s="491"/>
      <c r="AA190" s="491"/>
      <c r="AB190" s="491"/>
      <c r="AC190" s="491"/>
      <c r="AD190" s="491"/>
      <c r="AE190" s="491"/>
      <c r="AF190" s="493"/>
      <c r="AG190" s="494"/>
      <c r="AH190" s="494"/>
      <c r="AI190" s="494"/>
      <c r="AK190" s="561"/>
    </row>
    <row r="191" spans="1:37">
      <c r="A191" s="504" t="s">
        <v>918</v>
      </c>
      <c r="B191" s="489" t="s">
        <v>2377</v>
      </c>
      <c r="C191" s="470" t="s">
        <v>6437</v>
      </c>
      <c r="D191" s="489" t="s">
        <v>2148</v>
      </c>
      <c r="E191" s="490"/>
      <c r="F191" s="490"/>
      <c r="G191" s="470" t="s">
        <v>6432</v>
      </c>
      <c r="H191" s="491" t="s">
        <v>6434</v>
      </c>
      <c r="I191" s="470" t="s">
        <v>6438</v>
      </c>
      <c r="J191" s="492"/>
      <c r="K191" s="489"/>
      <c r="L191" s="491"/>
      <c r="M191" s="470"/>
      <c r="N191" s="491"/>
      <c r="O191" s="491"/>
      <c r="P191" s="491"/>
      <c r="Q191" s="491"/>
      <c r="R191" s="491"/>
      <c r="S191" s="491"/>
      <c r="T191" s="491"/>
      <c r="U191" s="491"/>
      <c r="V191" s="491"/>
      <c r="W191" s="491"/>
      <c r="X191" s="491"/>
      <c r="Y191" s="491"/>
      <c r="Z191" s="491"/>
      <c r="AA191" s="491"/>
      <c r="AB191" s="491"/>
      <c r="AC191" s="491"/>
      <c r="AD191" s="491"/>
      <c r="AE191" s="491"/>
      <c r="AF191" s="493"/>
      <c r="AG191" s="494"/>
      <c r="AH191" s="494"/>
      <c r="AI191" s="494"/>
      <c r="AK191" s="561"/>
    </row>
    <row r="192" spans="1:37">
      <c r="A192" s="504" t="s">
        <v>918</v>
      </c>
      <c r="B192" s="489" t="s">
        <v>2377</v>
      </c>
      <c r="C192" s="470" t="s">
        <v>6440</v>
      </c>
      <c r="D192" s="489" t="s">
        <v>2148</v>
      </c>
      <c r="E192" s="490"/>
      <c r="F192" s="490"/>
      <c r="G192" s="470" t="s">
        <v>6439</v>
      </c>
      <c r="H192" s="491" t="s">
        <v>6441</v>
      </c>
      <c r="I192" s="470" t="s">
        <v>6442</v>
      </c>
      <c r="J192" s="492"/>
      <c r="K192" s="489"/>
      <c r="L192" s="491"/>
      <c r="M192" s="470"/>
      <c r="N192" s="491"/>
      <c r="O192" s="491"/>
      <c r="P192" s="491"/>
      <c r="Q192" s="491"/>
      <c r="R192" s="491"/>
      <c r="S192" s="491"/>
      <c r="T192" s="491"/>
      <c r="U192" s="491"/>
      <c r="V192" s="491"/>
      <c r="W192" s="491"/>
      <c r="X192" s="491"/>
      <c r="Y192" s="491"/>
      <c r="Z192" s="491"/>
      <c r="AA192" s="491"/>
      <c r="AB192" s="491"/>
      <c r="AC192" s="491"/>
      <c r="AD192" s="491"/>
      <c r="AE192" s="491"/>
      <c r="AF192" s="493"/>
      <c r="AG192" s="494"/>
      <c r="AH192" s="494"/>
      <c r="AI192" s="494"/>
      <c r="AK192" s="561"/>
    </row>
    <row r="193" spans="1:37">
      <c r="A193" s="504" t="s">
        <v>918</v>
      </c>
      <c r="B193" s="489" t="s">
        <v>2377</v>
      </c>
      <c r="C193" s="470" t="s">
        <v>6464</v>
      </c>
      <c r="D193" s="489" t="s">
        <v>2148</v>
      </c>
      <c r="E193" s="490"/>
      <c r="F193" s="490"/>
      <c r="G193" s="470" t="s">
        <v>6462</v>
      </c>
      <c r="H193" s="491" t="s">
        <v>6463</v>
      </c>
      <c r="I193" s="470" t="s">
        <v>6464</v>
      </c>
      <c r="J193" s="492"/>
      <c r="K193" s="489"/>
      <c r="L193" s="491"/>
      <c r="M193" s="470"/>
      <c r="N193" s="491"/>
      <c r="O193" s="491"/>
      <c r="P193" s="491"/>
      <c r="Q193" s="491"/>
      <c r="R193" s="491"/>
      <c r="S193" s="491"/>
      <c r="T193" s="491"/>
      <c r="U193" s="491"/>
      <c r="V193" s="491"/>
      <c r="W193" s="491"/>
      <c r="X193" s="491"/>
      <c r="Y193" s="491"/>
      <c r="Z193" s="491"/>
      <c r="AA193" s="491"/>
      <c r="AB193" s="491"/>
      <c r="AC193" s="491"/>
      <c r="AD193" s="491"/>
      <c r="AE193" s="491"/>
      <c r="AF193" s="493"/>
      <c r="AG193" s="494"/>
      <c r="AH193" s="494"/>
      <c r="AI193" s="494"/>
      <c r="AK193" s="561"/>
    </row>
    <row r="194" spans="1:37">
      <c r="A194" s="504" t="s">
        <v>918</v>
      </c>
      <c r="B194" s="489" t="s">
        <v>2377</v>
      </c>
      <c r="C194" s="470" t="s">
        <v>6873</v>
      </c>
      <c r="D194" s="489" t="s">
        <v>2148</v>
      </c>
      <c r="E194" s="490"/>
      <c r="F194" s="490"/>
      <c r="G194" s="470">
        <v>30</v>
      </c>
      <c r="H194" s="491" t="s">
        <v>6581</v>
      </c>
      <c r="I194" s="470" t="s">
        <v>6873</v>
      </c>
      <c r="J194" s="492"/>
      <c r="K194" s="489"/>
      <c r="L194" s="491"/>
      <c r="M194" s="470"/>
      <c r="N194" s="491"/>
      <c r="O194" s="491"/>
      <c r="P194" s="491"/>
      <c r="Q194" s="491"/>
      <c r="R194" s="491"/>
      <c r="S194" s="491"/>
      <c r="T194" s="491"/>
      <c r="U194" s="491"/>
      <c r="V194" s="491"/>
      <c r="W194" s="491"/>
      <c r="X194" s="491"/>
      <c r="Y194" s="491"/>
      <c r="Z194" s="491"/>
      <c r="AA194" s="491"/>
      <c r="AB194" s="491"/>
      <c r="AC194" s="491"/>
      <c r="AD194" s="491"/>
      <c r="AE194" s="491"/>
      <c r="AF194" s="493"/>
      <c r="AG194" s="494"/>
      <c r="AH194" s="494"/>
      <c r="AI194" s="494"/>
      <c r="AK194" s="561"/>
    </row>
    <row r="195" spans="1:37">
      <c r="A195" s="504" t="s">
        <v>918</v>
      </c>
      <c r="B195" s="489" t="s">
        <v>2377</v>
      </c>
      <c r="C195" s="470" t="s">
        <v>6874</v>
      </c>
      <c r="D195" s="489" t="s">
        <v>2148</v>
      </c>
      <c r="E195" s="490"/>
      <c r="F195" s="490"/>
      <c r="G195" s="470">
        <v>31</v>
      </c>
      <c r="H195" s="491" t="s">
        <v>6580</v>
      </c>
      <c r="I195" s="470" t="s">
        <v>6874</v>
      </c>
      <c r="J195" s="492"/>
      <c r="K195" s="489"/>
      <c r="L195" s="491"/>
      <c r="M195" s="470"/>
      <c r="N195" s="491"/>
      <c r="O195" s="491"/>
      <c r="P195" s="491"/>
      <c r="Q195" s="491"/>
      <c r="R195" s="491"/>
      <c r="S195" s="491"/>
      <c r="T195" s="491"/>
      <c r="U195" s="491"/>
      <c r="V195" s="491"/>
      <c r="W195" s="491"/>
      <c r="X195" s="491"/>
      <c r="Y195" s="491"/>
      <c r="Z195" s="491"/>
      <c r="AA195" s="491"/>
      <c r="AB195" s="491"/>
      <c r="AC195" s="491"/>
      <c r="AD195" s="491"/>
      <c r="AE195" s="491"/>
      <c r="AF195" s="493"/>
      <c r="AG195" s="494"/>
      <c r="AH195" s="494"/>
      <c r="AI195" s="494"/>
      <c r="AK195" s="561"/>
    </row>
    <row r="196" spans="1:37">
      <c r="A196" s="504" t="s">
        <v>918</v>
      </c>
      <c r="B196" s="489" t="s">
        <v>2377</v>
      </c>
      <c r="C196" s="470" t="s">
        <v>7150</v>
      </c>
      <c r="D196" s="489" t="s">
        <v>2148</v>
      </c>
      <c r="E196" s="490"/>
      <c r="F196" s="490"/>
      <c r="G196" s="470">
        <v>32</v>
      </c>
      <c r="H196" s="491" t="s">
        <v>7151</v>
      </c>
      <c r="I196" s="470" t="s">
        <v>7152</v>
      </c>
      <c r="J196" s="492"/>
      <c r="K196" s="489"/>
      <c r="L196" s="491"/>
      <c r="M196" s="470"/>
      <c r="N196" s="491"/>
      <c r="O196" s="491"/>
      <c r="P196" s="491"/>
      <c r="Q196" s="491"/>
      <c r="R196" s="491"/>
      <c r="S196" s="491"/>
      <c r="T196" s="491"/>
      <c r="U196" s="491"/>
      <c r="V196" s="491"/>
      <c r="W196" s="491"/>
      <c r="X196" s="491"/>
      <c r="Y196" s="491"/>
      <c r="Z196" s="491"/>
      <c r="AA196" s="491"/>
      <c r="AB196" s="491"/>
      <c r="AC196" s="491"/>
      <c r="AD196" s="491"/>
      <c r="AE196" s="491"/>
      <c r="AF196" s="493"/>
      <c r="AG196" s="494"/>
      <c r="AH196" s="494"/>
      <c r="AI196" s="494"/>
      <c r="AK196" s="561"/>
    </row>
    <row r="197" spans="1:37">
      <c r="A197" s="504" t="s">
        <v>918</v>
      </c>
      <c r="B197" s="489" t="s">
        <v>2377</v>
      </c>
      <c r="C197" s="470" t="s">
        <v>8324</v>
      </c>
      <c r="D197" s="489" t="s">
        <v>2148</v>
      </c>
      <c r="E197" s="490"/>
      <c r="F197" s="490"/>
      <c r="G197" s="470">
        <v>33</v>
      </c>
      <c r="H197" s="502" t="s">
        <v>8325</v>
      </c>
      <c r="I197" s="470" t="s">
        <v>8648</v>
      </c>
      <c r="J197" s="492"/>
      <c r="K197" s="489"/>
      <c r="L197" s="491"/>
      <c r="M197" s="470"/>
      <c r="N197" s="491"/>
      <c r="O197" s="491"/>
      <c r="P197" s="491"/>
      <c r="Q197" s="491"/>
      <c r="R197" s="491"/>
      <c r="S197" s="491"/>
      <c r="T197" s="491"/>
      <c r="U197" s="491"/>
      <c r="V197" s="491"/>
      <c r="W197" s="491"/>
      <c r="X197" s="491"/>
      <c r="Y197" s="491"/>
      <c r="Z197" s="491"/>
      <c r="AA197" s="491"/>
      <c r="AB197" s="491"/>
      <c r="AC197" s="491"/>
      <c r="AD197" s="491"/>
      <c r="AE197" s="491"/>
      <c r="AF197" s="493"/>
      <c r="AG197" s="494"/>
      <c r="AH197" s="494"/>
      <c r="AI197" s="494"/>
      <c r="AK197" s="561"/>
    </row>
    <row r="198" spans="1:37">
      <c r="A198" s="504" t="s">
        <v>918</v>
      </c>
      <c r="B198" s="489" t="s">
        <v>2377</v>
      </c>
      <c r="C198" s="470" t="s">
        <v>7357</v>
      </c>
      <c r="D198" s="489" t="s">
        <v>2148</v>
      </c>
      <c r="E198" s="490"/>
      <c r="F198" s="490"/>
      <c r="G198" s="470">
        <v>34</v>
      </c>
      <c r="H198" s="502" t="s">
        <v>7356</v>
      </c>
      <c r="I198" s="470" t="s">
        <v>7357</v>
      </c>
      <c r="J198" s="492"/>
      <c r="K198" s="489"/>
      <c r="L198" s="470"/>
      <c r="M198" s="470"/>
      <c r="N198" s="491"/>
      <c r="O198" s="491"/>
      <c r="P198" s="491"/>
      <c r="Q198" s="491"/>
      <c r="R198" s="491"/>
      <c r="S198" s="491"/>
      <c r="T198" s="491"/>
      <c r="U198" s="491"/>
      <c r="V198" s="491"/>
      <c r="W198" s="491"/>
      <c r="X198" s="491"/>
      <c r="Y198" s="491"/>
      <c r="Z198" s="491"/>
      <c r="AA198" s="491"/>
      <c r="AB198" s="491"/>
      <c r="AC198" s="491"/>
      <c r="AD198" s="491"/>
      <c r="AE198" s="491"/>
      <c r="AF198" s="493"/>
      <c r="AG198" s="494"/>
      <c r="AH198" s="494"/>
      <c r="AI198" s="494"/>
      <c r="AK198" s="561"/>
    </row>
    <row r="199" spans="1:37" s="511" customFormat="1" ht="11.25">
      <c r="A199" s="509" t="s">
        <v>918</v>
      </c>
      <c r="B199" s="492" t="s">
        <v>2377</v>
      </c>
      <c r="C199" s="470" t="s">
        <v>8330</v>
      </c>
      <c r="D199" s="489" t="s">
        <v>2148</v>
      </c>
      <c r="E199" s="490"/>
      <c r="F199" s="490"/>
      <c r="G199" s="470">
        <v>35</v>
      </c>
      <c r="H199" s="502" t="s">
        <v>8329</v>
      </c>
      <c r="I199" s="470" t="s">
        <v>8330</v>
      </c>
      <c r="J199" s="492"/>
      <c r="K199" s="492"/>
      <c r="L199" s="510"/>
      <c r="M199" s="470"/>
      <c r="N199" s="491"/>
      <c r="O199" s="498"/>
      <c r="P199" s="498"/>
      <c r="Q199" s="498"/>
      <c r="R199" s="498"/>
      <c r="S199" s="491"/>
      <c r="T199" s="491"/>
      <c r="U199" s="491"/>
      <c r="V199" s="491"/>
      <c r="W199" s="491"/>
      <c r="X199" s="491"/>
      <c r="Y199" s="491"/>
      <c r="Z199" s="491"/>
      <c r="AA199" s="491"/>
      <c r="AB199" s="491"/>
      <c r="AC199" s="491"/>
      <c r="AD199" s="491"/>
      <c r="AE199" s="491"/>
      <c r="AF199" s="493"/>
      <c r="AG199" s="494"/>
      <c r="AH199" s="494"/>
      <c r="AI199" s="494"/>
      <c r="AJ199" s="491"/>
      <c r="AK199" s="788"/>
    </row>
    <row r="200" spans="1:37" s="511" customFormat="1" ht="11.25">
      <c r="A200" s="509" t="s">
        <v>918</v>
      </c>
      <c r="B200" s="492" t="s">
        <v>2377</v>
      </c>
      <c r="C200" s="470" t="s">
        <v>7987</v>
      </c>
      <c r="D200" s="489" t="s">
        <v>2148</v>
      </c>
      <c r="E200" s="490"/>
      <c r="F200" s="490"/>
      <c r="G200" s="470">
        <v>36</v>
      </c>
      <c r="H200" s="502" t="s">
        <v>7988</v>
      </c>
      <c r="I200" s="470" t="s">
        <v>7987</v>
      </c>
      <c r="J200" s="492"/>
      <c r="K200" s="492"/>
      <c r="L200" s="510"/>
      <c r="M200" s="470"/>
      <c r="N200" s="491"/>
      <c r="O200" s="498"/>
      <c r="P200" s="498"/>
      <c r="Q200" s="498"/>
      <c r="R200" s="498"/>
      <c r="S200" s="491"/>
      <c r="T200" s="491"/>
      <c r="U200" s="491"/>
      <c r="V200" s="491"/>
      <c r="W200" s="491"/>
      <c r="X200" s="491"/>
      <c r="Y200" s="491"/>
      <c r="Z200" s="491"/>
      <c r="AA200" s="491"/>
      <c r="AB200" s="491"/>
      <c r="AC200" s="491"/>
      <c r="AD200" s="491"/>
      <c r="AE200" s="491"/>
      <c r="AF200" s="493"/>
      <c r="AG200" s="494"/>
      <c r="AH200" s="494"/>
      <c r="AI200" s="494"/>
      <c r="AJ200" s="491"/>
      <c r="AK200" s="788"/>
    </row>
    <row r="201" spans="1:37" s="511" customFormat="1" ht="11.25">
      <c r="A201" s="509" t="s">
        <v>918</v>
      </c>
      <c r="B201" s="492" t="s">
        <v>2377</v>
      </c>
      <c r="C201" s="470" t="s">
        <v>8331</v>
      </c>
      <c r="D201" s="489" t="s">
        <v>2148</v>
      </c>
      <c r="E201" s="490"/>
      <c r="F201" s="490"/>
      <c r="G201" s="470">
        <v>37</v>
      </c>
      <c r="H201" s="502" t="s">
        <v>8328</v>
      </c>
      <c r="I201" s="470" t="s">
        <v>8331</v>
      </c>
      <c r="J201" s="492"/>
      <c r="K201" s="492"/>
      <c r="L201" s="510"/>
      <c r="M201" s="470"/>
      <c r="N201" s="491"/>
      <c r="O201" s="498"/>
      <c r="P201" s="498"/>
      <c r="Q201" s="498"/>
      <c r="R201" s="498"/>
      <c r="S201" s="491"/>
      <c r="T201" s="491"/>
      <c r="U201" s="491"/>
      <c r="V201" s="491"/>
      <c r="W201" s="491"/>
      <c r="X201" s="491"/>
      <c r="Y201" s="491"/>
      <c r="Z201" s="491"/>
      <c r="AA201" s="491"/>
      <c r="AB201" s="491"/>
      <c r="AC201" s="491"/>
      <c r="AD201" s="491"/>
      <c r="AE201" s="491"/>
      <c r="AF201" s="493"/>
      <c r="AG201" s="494"/>
      <c r="AH201" s="494"/>
      <c r="AI201" s="494"/>
      <c r="AJ201" s="491"/>
      <c r="AK201" s="788"/>
    </row>
    <row r="202" spans="1:37">
      <c r="A202" s="504" t="s">
        <v>918</v>
      </c>
      <c r="B202" s="489" t="s">
        <v>2377</v>
      </c>
      <c r="C202" s="470" t="s">
        <v>8326</v>
      </c>
      <c r="D202" s="489" t="s">
        <v>2148</v>
      </c>
      <c r="E202" s="490"/>
      <c r="F202" s="490"/>
      <c r="G202" s="470">
        <v>38</v>
      </c>
      <c r="H202" s="468" t="s">
        <v>8327</v>
      </c>
      <c r="I202" s="470" t="s">
        <v>8326</v>
      </c>
      <c r="J202" s="489"/>
      <c r="K202" s="489"/>
      <c r="L202" s="470"/>
      <c r="M202" s="470"/>
      <c r="N202" s="491"/>
      <c r="O202" s="489"/>
      <c r="P202" s="491"/>
      <c r="Q202" s="491"/>
      <c r="R202" s="491"/>
      <c r="S202" s="491"/>
      <c r="T202" s="491"/>
      <c r="U202" s="491"/>
      <c r="V202" s="491"/>
      <c r="W202" s="491"/>
      <c r="X202" s="491"/>
      <c r="Y202" s="491"/>
      <c r="Z202" s="491"/>
      <c r="AA202" s="491"/>
      <c r="AB202" s="491"/>
      <c r="AC202" s="491"/>
      <c r="AD202" s="491"/>
      <c r="AE202" s="491"/>
      <c r="AF202" s="493"/>
      <c r="AG202" s="494"/>
      <c r="AH202" s="494"/>
      <c r="AI202" s="494"/>
      <c r="AK202" s="561"/>
    </row>
    <row r="203" spans="1:37">
      <c r="A203" s="504" t="s">
        <v>918</v>
      </c>
      <c r="B203" s="489" t="s">
        <v>2377</v>
      </c>
      <c r="C203" s="470" t="s">
        <v>8927</v>
      </c>
      <c r="D203" s="489" t="s">
        <v>2148</v>
      </c>
      <c r="E203" s="490"/>
      <c r="F203" s="490"/>
      <c r="G203" s="470">
        <v>39</v>
      </c>
      <c r="H203" s="491" t="s">
        <v>8926</v>
      </c>
      <c r="I203" s="470" t="s">
        <v>8928</v>
      </c>
      <c r="J203" s="489"/>
      <c r="K203" s="489"/>
      <c r="L203" s="470"/>
      <c r="M203" s="470"/>
      <c r="N203" s="491"/>
      <c r="O203" s="489"/>
      <c r="P203" s="491"/>
      <c r="Q203" s="491"/>
      <c r="R203" s="491"/>
      <c r="S203" s="491"/>
      <c r="T203" s="491"/>
      <c r="U203" s="491"/>
      <c r="V203" s="491"/>
      <c r="W203" s="491"/>
      <c r="X203" s="491"/>
      <c r="Y203" s="491"/>
      <c r="Z203" s="491"/>
      <c r="AA203" s="491"/>
      <c r="AB203" s="491"/>
      <c r="AC203" s="491"/>
      <c r="AD203" s="491"/>
      <c r="AE203" s="491"/>
      <c r="AF203" s="493"/>
      <c r="AG203" s="494"/>
      <c r="AH203" s="494"/>
      <c r="AI203" s="494"/>
      <c r="AK203" s="561"/>
    </row>
    <row r="204" spans="1:37">
      <c r="A204" s="504" t="s">
        <v>918</v>
      </c>
      <c r="B204" s="489" t="s">
        <v>2377</v>
      </c>
      <c r="C204" s="470" t="s">
        <v>8929</v>
      </c>
      <c r="D204" s="489" t="s">
        <v>2148</v>
      </c>
      <c r="E204" s="490"/>
      <c r="F204" s="490"/>
      <c r="G204" s="470" t="s">
        <v>8930</v>
      </c>
      <c r="H204" s="491" t="s">
        <v>8931</v>
      </c>
      <c r="I204" s="470" t="s">
        <v>8932</v>
      </c>
      <c r="J204" s="489"/>
      <c r="K204" s="489"/>
      <c r="L204" s="470"/>
      <c r="M204" s="470"/>
      <c r="N204" s="491"/>
      <c r="O204" s="489"/>
      <c r="P204" s="491"/>
      <c r="Q204" s="491"/>
      <c r="R204" s="491"/>
      <c r="S204" s="491"/>
      <c r="T204" s="491"/>
      <c r="U204" s="491"/>
      <c r="V204" s="491"/>
      <c r="W204" s="491"/>
      <c r="X204" s="491"/>
      <c r="Y204" s="491"/>
      <c r="Z204" s="491"/>
      <c r="AA204" s="491"/>
      <c r="AB204" s="491"/>
      <c r="AC204" s="491"/>
      <c r="AD204" s="491"/>
      <c r="AE204" s="491"/>
      <c r="AF204" s="493"/>
      <c r="AG204" s="494"/>
      <c r="AH204" s="494"/>
      <c r="AI204" s="494"/>
      <c r="AK204" s="561"/>
    </row>
    <row r="205" spans="1:37">
      <c r="A205" s="504" t="s">
        <v>918</v>
      </c>
      <c r="B205" s="489" t="s">
        <v>2377</v>
      </c>
      <c r="C205" s="470" t="s">
        <v>8995</v>
      </c>
      <c r="D205" s="489" t="s">
        <v>2148</v>
      </c>
      <c r="E205" s="490"/>
      <c r="F205" s="490"/>
      <c r="G205" s="470" t="s">
        <v>8996</v>
      </c>
      <c r="H205" s="491" t="s">
        <v>8997</v>
      </c>
      <c r="I205" s="470" t="s">
        <v>8995</v>
      </c>
      <c r="J205" s="489"/>
      <c r="K205" s="489"/>
      <c r="L205" s="470"/>
      <c r="M205" s="470"/>
      <c r="N205" s="491"/>
      <c r="O205" s="489"/>
      <c r="P205" s="491"/>
      <c r="Q205" s="491"/>
      <c r="R205" s="491"/>
      <c r="S205" s="491"/>
      <c r="T205" s="491"/>
      <c r="U205" s="491"/>
      <c r="V205" s="491"/>
      <c r="W205" s="491"/>
      <c r="X205" s="491"/>
      <c r="Y205" s="491"/>
      <c r="Z205" s="491"/>
      <c r="AA205" s="491"/>
      <c r="AB205" s="491"/>
      <c r="AC205" s="491"/>
      <c r="AD205" s="491"/>
      <c r="AE205" s="491"/>
      <c r="AF205" s="493"/>
      <c r="AG205" s="494"/>
      <c r="AH205" s="494"/>
      <c r="AI205" s="494"/>
      <c r="AK205" s="561"/>
    </row>
    <row r="206" spans="1:37">
      <c r="A206" s="504" t="s">
        <v>918</v>
      </c>
      <c r="B206" s="489" t="s">
        <v>2377</v>
      </c>
      <c r="C206" s="507" t="s">
        <v>1980</v>
      </c>
      <c r="D206" s="489" t="s">
        <v>2148</v>
      </c>
      <c r="E206" s="490"/>
      <c r="F206" s="490"/>
      <c r="G206" s="470" t="s">
        <v>9390</v>
      </c>
      <c r="H206" s="502" t="s">
        <v>1980</v>
      </c>
      <c r="I206" s="470"/>
      <c r="J206" s="492"/>
      <c r="K206" s="489"/>
      <c r="L206" s="491"/>
      <c r="M206" s="491"/>
      <c r="N206" s="491"/>
      <c r="O206" s="491"/>
      <c r="P206" s="491"/>
      <c r="Q206" s="491"/>
      <c r="R206" s="491"/>
      <c r="S206" s="491"/>
      <c r="T206" s="491"/>
      <c r="U206" s="491"/>
      <c r="V206" s="491"/>
      <c r="W206" s="491"/>
      <c r="X206" s="491"/>
      <c r="Y206" s="491"/>
      <c r="Z206" s="491"/>
      <c r="AA206" s="491"/>
      <c r="AB206" s="491"/>
      <c r="AC206" s="491"/>
      <c r="AD206" s="491"/>
      <c r="AE206" s="491"/>
      <c r="AF206" s="493"/>
      <c r="AG206" s="494"/>
      <c r="AH206" s="494"/>
      <c r="AI206" s="494"/>
      <c r="AK206" s="561"/>
    </row>
    <row r="207" spans="1:37">
      <c r="A207" s="504" t="s">
        <v>918</v>
      </c>
      <c r="B207" s="489" t="s">
        <v>2377</v>
      </c>
      <c r="C207" s="507" t="s">
        <v>1202</v>
      </c>
      <c r="D207" s="489" t="s">
        <v>2148</v>
      </c>
      <c r="E207" s="490"/>
      <c r="F207" s="490"/>
      <c r="G207" s="470" t="s">
        <v>1203</v>
      </c>
      <c r="H207" s="502" t="s">
        <v>1206</v>
      </c>
      <c r="I207" s="491"/>
      <c r="J207" s="492"/>
      <c r="K207" s="489"/>
      <c r="L207" s="491"/>
      <c r="M207" s="491"/>
      <c r="N207" s="491"/>
      <c r="O207" s="491"/>
      <c r="P207" s="491"/>
      <c r="Q207" s="491"/>
      <c r="R207" s="491"/>
      <c r="S207" s="491"/>
      <c r="T207" s="491"/>
      <c r="U207" s="491"/>
      <c r="V207" s="491"/>
      <c r="W207" s="491"/>
      <c r="X207" s="491"/>
      <c r="Y207" s="491"/>
      <c r="Z207" s="491"/>
      <c r="AA207" s="491"/>
      <c r="AB207" s="491"/>
      <c r="AC207" s="491"/>
      <c r="AD207" s="491"/>
      <c r="AE207" s="491"/>
      <c r="AF207" s="493"/>
      <c r="AG207" s="494"/>
      <c r="AH207" s="494"/>
      <c r="AI207" s="494"/>
      <c r="AK207" s="561"/>
    </row>
    <row r="208" spans="1:37" ht="33.75">
      <c r="A208" s="496" t="s">
        <v>919</v>
      </c>
      <c r="B208" s="490" t="s">
        <v>2378</v>
      </c>
      <c r="C208" s="497" t="s">
        <v>1403</v>
      </c>
      <c r="D208" s="489"/>
      <c r="E208" s="490"/>
      <c r="F208" s="490"/>
      <c r="G208" s="470"/>
      <c r="H208" s="502"/>
      <c r="I208" s="491"/>
      <c r="J208" s="492" t="s">
        <v>2301</v>
      </c>
      <c r="K208" s="489"/>
      <c r="L208" s="491" t="s">
        <v>5390</v>
      </c>
      <c r="M208" s="491" t="s">
        <v>5390</v>
      </c>
      <c r="N208" s="491" t="s">
        <v>5391</v>
      </c>
      <c r="O208" s="491"/>
      <c r="P208" s="491"/>
      <c r="Q208" s="491"/>
      <c r="R208" s="491"/>
      <c r="S208" s="491" t="s">
        <v>5364</v>
      </c>
      <c r="T208" s="491" t="s">
        <v>5364</v>
      </c>
      <c r="U208" s="491"/>
      <c r="V208" s="491"/>
      <c r="W208" s="491"/>
      <c r="X208" s="491"/>
      <c r="Y208" s="491"/>
      <c r="Z208" s="491"/>
      <c r="AA208" s="491"/>
      <c r="AB208" s="491"/>
      <c r="AC208" s="491" t="s">
        <v>3692</v>
      </c>
      <c r="AD208" s="491"/>
      <c r="AE208" s="491"/>
      <c r="AF208" s="493" t="s">
        <v>5296</v>
      </c>
      <c r="AG208" s="494"/>
      <c r="AH208" s="494"/>
      <c r="AI208" s="494"/>
      <c r="AK208" s="561" t="s">
        <v>3448</v>
      </c>
    </row>
    <row r="209" spans="1:37" ht="90">
      <c r="A209" s="496" t="s">
        <v>919</v>
      </c>
      <c r="B209" s="490" t="s">
        <v>2378</v>
      </c>
      <c r="C209" s="470" t="s">
        <v>1403</v>
      </c>
      <c r="D209" s="489" t="s">
        <v>2148</v>
      </c>
      <c r="E209" s="490"/>
      <c r="F209" s="490"/>
      <c r="G209" s="470" t="s">
        <v>1696</v>
      </c>
      <c r="H209" s="491" t="s">
        <v>1404</v>
      </c>
      <c r="I209" s="491" t="s">
        <v>1182</v>
      </c>
      <c r="J209" s="492" t="s">
        <v>2301</v>
      </c>
      <c r="K209" s="489"/>
      <c r="L209" s="491" t="s">
        <v>5390</v>
      </c>
      <c r="M209" s="491" t="s">
        <v>5390</v>
      </c>
      <c r="N209" s="491" t="s">
        <v>5391</v>
      </c>
      <c r="O209" s="491"/>
      <c r="P209" s="491"/>
      <c r="Q209" s="491"/>
      <c r="R209" s="491"/>
      <c r="S209" s="491" t="s">
        <v>5364</v>
      </c>
      <c r="T209" s="491" t="s">
        <v>5364</v>
      </c>
      <c r="U209" s="491"/>
      <c r="V209" s="491"/>
      <c r="W209" s="491"/>
      <c r="X209" s="491" t="s">
        <v>1297</v>
      </c>
      <c r="Y209" s="491"/>
      <c r="Z209" s="491"/>
      <c r="AA209" s="491"/>
      <c r="AB209" s="491"/>
      <c r="AC209" s="491" t="s">
        <v>3635</v>
      </c>
      <c r="AD209" s="491"/>
      <c r="AE209" s="491"/>
      <c r="AF209" s="493" t="s">
        <v>5296</v>
      </c>
      <c r="AG209" s="494"/>
      <c r="AH209" s="494"/>
      <c r="AI209" s="494"/>
      <c r="AK209" s="561"/>
    </row>
    <row r="210" spans="1:37">
      <c r="A210" s="496" t="s">
        <v>919</v>
      </c>
      <c r="B210" s="490" t="s">
        <v>2378</v>
      </c>
      <c r="C210" s="470" t="s">
        <v>221</v>
      </c>
      <c r="D210" s="489" t="s">
        <v>1345</v>
      </c>
      <c r="E210" s="490" t="s">
        <v>1704</v>
      </c>
      <c r="F210" s="490" t="s">
        <v>1497</v>
      </c>
      <c r="G210" s="470" t="s">
        <v>222</v>
      </c>
      <c r="H210" s="502" t="s">
        <v>2088</v>
      </c>
      <c r="I210" s="470" t="s">
        <v>1634</v>
      </c>
      <c r="J210" s="492"/>
      <c r="K210" s="489"/>
      <c r="L210" s="470"/>
      <c r="M210" s="470"/>
      <c r="N210" s="491"/>
      <c r="O210" s="491"/>
      <c r="P210" s="491"/>
      <c r="Q210" s="491"/>
      <c r="R210" s="491"/>
      <c r="S210" s="491"/>
      <c r="T210" s="491"/>
      <c r="U210" s="491"/>
      <c r="V210" s="491"/>
      <c r="W210" s="491"/>
      <c r="X210" s="491"/>
      <c r="Y210" s="491"/>
      <c r="Z210" s="491"/>
      <c r="AA210" s="491"/>
      <c r="AB210" s="491"/>
      <c r="AC210" s="491"/>
      <c r="AD210" s="491"/>
      <c r="AE210" s="491"/>
      <c r="AF210" s="493"/>
      <c r="AG210" s="494"/>
      <c r="AH210" s="494"/>
      <c r="AI210" s="494"/>
      <c r="AK210" s="561"/>
    </row>
    <row r="211" spans="1:37">
      <c r="A211" s="496" t="s">
        <v>919</v>
      </c>
      <c r="B211" s="490" t="s">
        <v>2378</v>
      </c>
      <c r="C211" s="470" t="s">
        <v>2089</v>
      </c>
      <c r="D211" s="489" t="s">
        <v>1346</v>
      </c>
      <c r="E211" s="490" t="s">
        <v>1704</v>
      </c>
      <c r="F211" s="490" t="s">
        <v>1497</v>
      </c>
      <c r="G211" s="470" t="s">
        <v>2090</v>
      </c>
      <c r="H211" s="502" t="s">
        <v>2091</v>
      </c>
      <c r="I211" s="470" t="s">
        <v>1635</v>
      </c>
      <c r="J211" s="492"/>
      <c r="K211" s="489"/>
      <c r="L211" s="470"/>
      <c r="M211" s="470"/>
      <c r="N211" s="491"/>
      <c r="O211" s="491"/>
      <c r="P211" s="491"/>
      <c r="Q211" s="491"/>
      <c r="R211" s="491"/>
      <c r="S211" s="491"/>
      <c r="T211" s="491"/>
      <c r="U211" s="491"/>
      <c r="V211" s="491"/>
      <c r="W211" s="491"/>
      <c r="X211" s="491"/>
      <c r="Y211" s="491"/>
      <c r="Z211" s="491"/>
      <c r="AA211" s="491"/>
      <c r="AB211" s="491"/>
      <c r="AC211" s="491"/>
      <c r="AD211" s="491"/>
      <c r="AE211" s="491"/>
      <c r="AF211" s="493"/>
      <c r="AG211" s="494"/>
      <c r="AH211" s="494"/>
      <c r="AI211" s="494"/>
      <c r="AK211" s="561"/>
    </row>
    <row r="212" spans="1:37">
      <c r="A212" s="496" t="s">
        <v>919</v>
      </c>
      <c r="B212" s="490" t="s">
        <v>2378</v>
      </c>
      <c r="C212" s="470" t="s">
        <v>855</v>
      </c>
      <c r="D212" s="489" t="s">
        <v>1347</v>
      </c>
      <c r="E212" s="490" t="s">
        <v>1704</v>
      </c>
      <c r="F212" s="490" t="s">
        <v>1497</v>
      </c>
      <c r="G212" s="470" t="s">
        <v>856</v>
      </c>
      <c r="H212" s="502" t="s">
        <v>857</v>
      </c>
      <c r="I212" s="470" t="s">
        <v>1637</v>
      </c>
      <c r="J212" s="492"/>
      <c r="K212" s="489"/>
      <c r="L212" s="470"/>
      <c r="M212" s="470"/>
      <c r="N212" s="491"/>
      <c r="O212" s="491"/>
      <c r="P212" s="491"/>
      <c r="Q212" s="491"/>
      <c r="R212" s="491"/>
      <c r="S212" s="491"/>
      <c r="T212" s="491"/>
      <c r="U212" s="491"/>
      <c r="V212" s="491"/>
      <c r="W212" s="491"/>
      <c r="X212" s="491"/>
      <c r="Y212" s="491"/>
      <c r="Z212" s="491"/>
      <c r="AA212" s="491"/>
      <c r="AB212" s="491"/>
      <c r="AC212" s="491"/>
      <c r="AD212" s="491"/>
      <c r="AE212" s="491"/>
      <c r="AF212" s="493"/>
      <c r="AG212" s="494"/>
      <c r="AH212" s="494"/>
      <c r="AI212" s="494"/>
      <c r="AK212" s="561"/>
    </row>
    <row r="213" spans="1:37">
      <c r="A213" s="496" t="s">
        <v>919</v>
      </c>
      <c r="B213" s="490" t="s">
        <v>2378</v>
      </c>
      <c r="C213" s="470" t="s">
        <v>858</v>
      </c>
      <c r="D213" s="489" t="s">
        <v>1348</v>
      </c>
      <c r="E213" s="490" t="s">
        <v>1704</v>
      </c>
      <c r="F213" s="490" t="s">
        <v>1497</v>
      </c>
      <c r="G213" s="470" t="s">
        <v>859</v>
      </c>
      <c r="H213" s="502" t="s">
        <v>860</v>
      </c>
      <c r="I213" s="470" t="s">
        <v>1638</v>
      </c>
      <c r="J213" s="492"/>
      <c r="K213" s="489"/>
      <c r="L213" s="470"/>
      <c r="M213" s="470"/>
      <c r="N213" s="491"/>
      <c r="O213" s="491"/>
      <c r="P213" s="491"/>
      <c r="Q213" s="491"/>
      <c r="R213" s="491"/>
      <c r="S213" s="491"/>
      <c r="T213" s="491"/>
      <c r="U213" s="491"/>
      <c r="V213" s="491"/>
      <c r="W213" s="491"/>
      <c r="X213" s="491"/>
      <c r="Y213" s="491"/>
      <c r="Z213" s="491"/>
      <c r="AA213" s="491"/>
      <c r="AB213" s="491"/>
      <c r="AC213" s="491"/>
      <c r="AD213" s="491"/>
      <c r="AE213" s="491"/>
      <c r="AF213" s="493"/>
      <c r="AG213" s="494"/>
      <c r="AH213" s="494"/>
      <c r="AI213" s="494"/>
      <c r="AK213" s="561"/>
    </row>
    <row r="214" spans="1:37">
      <c r="A214" s="496" t="s">
        <v>919</v>
      </c>
      <c r="B214" s="490" t="s">
        <v>2378</v>
      </c>
      <c r="C214" s="470" t="s">
        <v>797</v>
      </c>
      <c r="D214" s="489" t="s">
        <v>1349</v>
      </c>
      <c r="E214" s="490" t="s">
        <v>1704</v>
      </c>
      <c r="F214" s="490" t="s">
        <v>1497</v>
      </c>
      <c r="G214" s="470" t="s">
        <v>798</v>
      </c>
      <c r="H214" s="502" t="s">
        <v>799</v>
      </c>
      <c r="I214" s="470" t="s">
        <v>1640</v>
      </c>
      <c r="J214" s="492"/>
      <c r="K214" s="489"/>
      <c r="L214" s="470"/>
      <c r="M214" s="470"/>
      <c r="N214" s="491"/>
      <c r="O214" s="491"/>
      <c r="P214" s="491"/>
      <c r="Q214" s="491"/>
      <c r="R214" s="491"/>
      <c r="S214" s="491"/>
      <c r="T214" s="491"/>
      <c r="U214" s="491"/>
      <c r="V214" s="491"/>
      <c r="W214" s="491"/>
      <c r="X214" s="491"/>
      <c r="Y214" s="491"/>
      <c r="Z214" s="491"/>
      <c r="AA214" s="491"/>
      <c r="AB214" s="491"/>
      <c r="AC214" s="491"/>
      <c r="AD214" s="491"/>
      <c r="AE214" s="491"/>
      <c r="AF214" s="493"/>
      <c r="AG214" s="494"/>
      <c r="AH214" s="494"/>
      <c r="AI214" s="494"/>
      <c r="AK214" s="561"/>
    </row>
    <row r="215" spans="1:37">
      <c r="A215" s="496" t="s">
        <v>919</v>
      </c>
      <c r="B215" s="490" t="s">
        <v>2378</v>
      </c>
      <c r="C215" s="470" t="s">
        <v>800</v>
      </c>
      <c r="D215" s="489" t="s">
        <v>1360</v>
      </c>
      <c r="E215" s="490" t="s">
        <v>1704</v>
      </c>
      <c r="F215" s="490" t="s">
        <v>1497</v>
      </c>
      <c r="G215" s="470" t="s">
        <v>1122</v>
      </c>
      <c r="H215" s="502" t="s">
        <v>1123</v>
      </c>
      <c r="I215" s="470" t="s">
        <v>1641</v>
      </c>
      <c r="J215" s="492"/>
      <c r="K215" s="489"/>
      <c r="L215" s="470"/>
      <c r="M215" s="470"/>
      <c r="N215" s="491"/>
      <c r="O215" s="491"/>
      <c r="P215" s="491"/>
      <c r="Q215" s="491"/>
      <c r="R215" s="491"/>
      <c r="S215" s="491"/>
      <c r="T215" s="491"/>
      <c r="U215" s="491"/>
      <c r="V215" s="491"/>
      <c r="W215" s="491"/>
      <c r="X215" s="491"/>
      <c r="Y215" s="491"/>
      <c r="Z215" s="491"/>
      <c r="AA215" s="491"/>
      <c r="AB215" s="491"/>
      <c r="AC215" s="491"/>
      <c r="AD215" s="491"/>
      <c r="AE215" s="491"/>
      <c r="AF215" s="493"/>
      <c r="AG215" s="494"/>
      <c r="AH215" s="494"/>
      <c r="AI215" s="494"/>
      <c r="AK215" s="561"/>
    </row>
    <row r="216" spans="1:37">
      <c r="A216" s="496" t="s">
        <v>919</v>
      </c>
      <c r="B216" s="490" t="s">
        <v>2378</v>
      </c>
      <c r="C216" s="470" t="s">
        <v>1124</v>
      </c>
      <c r="D216" s="489" t="s">
        <v>1361</v>
      </c>
      <c r="E216" s="490" t="s">
        <v>1704</v>
      </c>
      <c r="F216" s="490" t="s">
        <v>1497</v>
      </c>
      <c r="G216" s="470" t="s">
        <v>1125</v>
      </c>
      <c r="H216" s="502" t="s">
        <v>1126</v>
      </c>
      <c r="I216" s="470" t="s">
        <v>1007</v>
      </c>
      <c r="J216" s="492"/>
      <c r="K216" s="489"/>
      <c r="L216" s="470"/>
      <c r="M216" s="470"/>
      <c r="N216" s="491"/>
      <c r="O216" s="491"/>
      <c r="P216" s="491"/>
      <c r="Q216" s="491"/>
      <c r="R216" s="491"/>
      <c r="S216" s="491"/>
      <c r="T216" s="491"/>
      <c r="U216" s="491"/>
      <c r="V216" s="491"/>
      <c r="W216" s="491"/>
      <c r="X216" s="491"/>
      <c r="Y216" s="491"/>
      <c r="Z216" s="491"/>
      <c r="AA216" s="491"/>
      <c r="AB216" s="491"/>
      <c r="AC216" s="491"/>
      <c r="AD216" s="491"/>
      <c r="AE216" s="491"/>
      <c r="AF216" s="493"/>
      <c r="AG216" s="494"/>
      <c r="AH216" s="494"/>
      <c r="AI216" s="494"/>
      <c r="AK216" s="561"/>
    </row>
    <row r="217" spans="1:37">
      <c r="A217" s="496" t="s">
        <v>919</v>
      </c>
      <c r="B217" s="490" t="s">
        <v>2378</v>
      </c>
      <c r="C217" s="470" t="s">
        <v>8742</v>
      </c>
      <c r="D217" s="489" t="s">
        <v>1324</v>
      </c>
      <c r="E217" s="490" t="s">
        <v>1704</v>
      </c>
      <c r="F217" s="490" t="s">
        <v>1497</v>
      </c>
      <c r="G217" s="470" t="s">
        <v>1127</v>
      </c>
      <c r="H217" s="502" t="s">
        <v>1128</v>
      </c>
      <c r="I217" s="470" t="s">
        <v>8743</v>
      </c>
      <c r="J217" s="492"/>
      <c r="K217" s="489"/>
      <c r="L217" s="470"/>
      <c r="M217" s="470"/>
      <c r="N217" s="491"/>
      <c r="O217" s="491"/>
      <c r="P217" s="491"/>
      <c r="Q217" s="491"/>
      <c r="R217" s="491"/>
      <c r="S217" s="491"/>
      <c r="T217" s="491"/>
      <c r="U217" s="491"/>
      <c r="V217" s="491"/>
      <c r="W217" s="491"/>
      <c r="X217" s="491"/>
      <c r="Y217" s="491"/>
      <c r="Z217" s="491"/>
      <c r="AA217" s="491"/>
      <c r="AB217" s="491"/>
      <c r="AC217" s="491"/>
      <c r="AD217" s="491"/>
      <c r="AE217" s="491"/>
      <c r="AF217" s="493"/>
      <c r="AG217" s="494"/>
      <c r="AH217" s="494"/>
      <c r="AI217" s="494"/>
      <c r="AK217" s="561"/>
    </row>
    <row r="218" spans="1:37" ht="67.5">
      <c r="A218" s="496" t="s">
        <v>920</v>
      </c>
      <c r="B218" s="490" t="s">
        <v>2379</v>
      </c>
      <c r="C218" s="497" t="s">
        <v>1129</v>
      </c>
      <c r="D218" s="489" t="s">
        <v>2148</v>
      </c>
      <c r="E218" s="490"/>
      <c r="F218" s="490"/>
      <c r="G218" s="470" t="s">
        <v>1696</v>
      </c>
      <c r="H218" s="491" t="s">
        <v>1129</v>
      </c>
      <c r="I218" s="491" t="s">
        <v>1129</v>
      </c>
      <c r="J218" s="492" t="s">
        <v>2314</v>
      </c>
      <c r="K218" s="489"/>
      <c r="L218" s="491" t="s">
        <v>5392</v>
      </c>
      <c r="M218" s="491" t="s">
        <v>5392</v>
      </c>
      <c r="N218" s="491" t="s">
        <v>5393</v>
      </c>
      <c r="O218" s="491"/>
      <c r="P218" s="491"/>
      <c r="Q218" s="491"/>
      <c r="R218" s="491"/>
      <c r="S218" s="491" t="s">
        <v>5361</v>
      </c>
      <c r="T218" s="491" t="s">
        <v>5361</v>
      </c>
      <c r="U218" s="491"/>
      <c r="V218" s="491"/>
      <c r="W218" s="491"/>
      <c r="X218" s="491"/>
      <c r="Y218" s="491"/>
      <c r="Z218" s="491"/>
      <c r="AA218" s="491"/>
      <c r="AB218" s="491"/>
      <c r="AC218" s="491" t="s">
        <v>3692</v>
      </c>
      <c r="AD218" s="491"/>
      <c r="AE218" s="491"/>
      <c r="AF218" s="493" t="s">
        <v>5297</v>
      </c>
      <c r="AG218" s="494"/>
      <c r="AH218" s="494"/>
      <c r="AI218" s="494"/>
      <c r="AK218" s="561" t="s">
        <v>3448</v>
      </c>
    </row>
    <row r="219" spans="1:37" ht="67.5">
      <c r="A219" s="496" t="s">
        <v>920</v>
      </c>
      <c r="B219" s="490" t="s">
        <v>2379</v>
      </c>
      <c r="C219" s="470" t="s">
        <v>1130</v>
      </c>
      <c r="D219" s="489" t="s">
        <v>1345</v>
      </c>
      <c r="E219" s="490"/>
      <c r="F219" s="490"/>
      <c r="G219" s="470" t="s">
        <v>2006</v>
      </c>
      <c r="H219" s="491" t="s">
        <v>1131</v>
      </c>
      <c r="I219" s="491" t="s">
        <v>1691</v>
      </c>
      <c r="J219" s="492" t="s">
        <v>2314</v>
      </c>
      <c r="K219" s="489"/>
      <c r="L219" s="491" t="s">
        <v>5392</v>
      </c>
      <c r="M219" s="491" t="s">
        <v>5392</v>
      </c>
      <c r="N219" s="491" t="s">
        <v>5393</v>
      </c>
      <c r="O219" s="491"/>
      <c r="P219" s="491"/>
      <c r="Q219" s="491"/>
      <c r="R219" s="491"/>
      <c r="S219" s="491" t="s">
        <v>5361</v>
      </c>
      <c r="T219" s="491" t="s">
        <v>5361</v>
      </c>
      <c r="U219" s="491"/>
      <c r="V219" s="491"/>
      <c r="W219" s="491" t="s">
        <v>1308</v>
      </c>
      <c r="X219" s="491"/>
      <c r="Y219" s="491"/>
      <c r="Z219" s="491"/>
      <c r="AA219" s="491"/>
      <c r="AB219" s="491"/>
      <c r="AC219" s="491" t="s">
        <v>3640</v>
      </c>
      <c r="AD219" s="491" t="s">
        <v>1308</v>
      </c>
      <c r="AE219" s="491"/>
      <c r="AF219" s="493" t="s">
        <v>5297</v>
      </c>
      <c r="AG219" s="494"/>
      <c r="AH219" s="494"/>
      <c r="AI219" s="494"/>
      <c r="AK219" s="561"/>
    </row>
    <row r="220" spans="1:37">
      <c r="A220" s="496" t="s">
        <v>920</v>
      </c>
      <c r="B220" s="490" t="s">
        <v>2379</v>
      </c>
      <c r="C220" s="470" t="s">
        <v>495</v>
      </c>
      <c r="D220" s="489"/>
      <c r="E220" s="490"/>
      <c r="F220" s="490"/>
      <c r="G220" s="470" t="s">
        <v>1132</v>
      </c>
      <c r="H220" s="491"/>
      <c r="I220" s="491"/>
      <c r="J220" s="492"/>
      <c r="K220" s="489"/>
      <c r="L220" s="491"/>
      <c r="M220" s="491"/>
      <c r="N220" s="491"/>
      <c r="O220" s="491"/>
      <c r="P220" s="491"/>
      <c r="Q220" s="491"/>
      <c r="R220" s="491"/>
      <c r="S220" s="491"/>
      <c r="T220" s="491"/>
      <c r="U220" s="491"/>
      <c r="V220" s="491"/>
      <c r="W220" s="491"/>
      <c r="X220" s="491"/>
      <c r="Y220" s="491"/>
      <c r="Z220" s="491"/>
      <c r="AA220" s="491"/>
      <c r="AB220" s="491"/>
      <c r="AC220" s="491"/>
      <c r="AD220" s="491"/>
      <c r="AE220" s="491"/>
      <c r="AF220" s="493"/>
      <c r="AG220" s="494"/>
      <c r="AH220" s="494"/>
      <c r="AI220" s="494"/>
      <c r="AK220" s="561"/>
    </row>
    <row r="221" spans="1:37" s="511" customFormat="1" ht="45">
      <c r="A221" s="512" t="s">
        <v>921</v>
      </c>
      <c r="B221" s="513" t="s">
        <v>2380</v>
      </c>
      <c r="C221" s="514" t="s">
        <v>1767</v>
      </c>
      <c r="D221" s="492"/>
      <c r="E221" s="513"/>
      <c r="F221" s="513"/>
      <c r="G221" s="510"/>
      <c r="H221" s="498"/>
      <c r="I221" s="498"/>
      <c r="J221" s="492" t="s">
        <v>2314</v>
      </c>
      <c r="K221" s="492"/>
      <c r="L221" s="498" t="s">
        <v>5394</v>
      </c>
      <c r="M221" s="491" t="s">
        <v>5394</v>
      </c>
      <c r="N221" s="491" t="s">
        <v>5395</v>
      </c>
      <c r="O221" s="498" t="s">
        <v>7997</v>
      </c>
      <c r="P221" s="498"/>
      <c r="Q221" s="498"/>
      <c r="R221" s="498"/>
      <c r="S221" s="491" t="s">
        <v>5362</v>
      </c>
      <c r="T221" s="491" t="s">
        <v>5362</v>
      </c>
      <c r="U221" s="491"/>
      <c r="V221" s="491"/>
      <c r="W221" s="491"/>
      <c r="X221" s="491"/>
      <c r="Y221" s="491"/>
      <c r="Z221" s="491"/>
      <c r="AA221" s="491"/>
      <c r="AB221" s="491"/>
      <c r="AC221" s="491" t="s">
        <v>3692</v>
      </c>
      <c r="AD221" s="491"/>
      <c r="AE221" s="491"/>
      <c r="AF221" s="493" t="s">
        <v>5298</v>
      </c>
      <c r="AG221" s="494"/>
      <c r="AH221" s="494"/>
      <c r="AI221" s="494"/>
      <c r="AJ221" s="491"/>
      <c r="AK221" s="788" t="s">
        <v>3448</v>
      </c>
    </row>
    <row r="222" spans="1:37" s="511" customFormat="1" ht="275.10000000000002" customHeight="1">
      <c r="A222" s="512" t="s">
        <v>921</v>
      </c>
      <c r="B222" s="513" t="s">
        <v>2380</v>
      </c>
      <c r="C222" s="510" t="s">
        <v>1767</v>
      </c>
      <c r="D222" s="492" t="s">
        <v>1354</v>
      </c>
      <c r="E222" s="513" t="s">
        <v>1768</v>
      </c>
      <c r="F222" s="513" t="s">
        <v>669</v>
      </c>
      <c r="G222" s="510" t="s">
        <v>1769</v>
      </c>
      <c r="H222" s="498" t="s">
        <v>1770</v>
      </c>
      <c r="I222" s="491" t="s">
        <v>8744</v>
      </c>
      <c r="J222" s="492" t="s">
        <v>2314</v>
      </c>
      <c r="K222" s="492"/>
      <c r="L222" s="498" t="s">
        <v>5394</v>
      </c>
      <c r="M222" s="498" t="s">
        <v>5394</v>
      </c>
      <c r="N222" s="498" t="s">
        <v>5395</v>
      </c>
      <c r="O222" s="498" t="s">
        <v>7997</v>
      </c>
      <c r="P222" s="498"/>
      <c r="Q222" s="498"/>
      <c r="R222" s="498"/>
      <c r="S222" s="498" t="s">
        <v>5362</v>
      </c>
      <c r="T222" s="498" t="s">
        <v>5362</v>
      </c>
      <c r="U222" s="498"/>
      <c r="V222" s="498"/>
      <c r="W222" s="498" t="s">
        <v>1309</v>
      </c>
      <c r="X222" s="498"/>
      <c r="Y222" s="498"/>
      <c r="Z222" s="498"/>
      <c r="AA222" s="498"/>
      <c r="AB222" s="498"/>
      <c r="AC222" s="498" t="s">
        <v>3634</v>
      </c>
      <c r="AD222" s="498" t="s">
        <v>1309</v>
      </c>
      <c r="AE222" s="498"/>
      <c r="AF222" s="493" t="s">
        <v>5298</v>
      </c>
      <c r="AG222" s="494"/>
      <c r="AH222" s="494"/>
      <c r="AI222" s="494"/>
      <c r="AJ222" s="491"/>
      <c r="AK222" s="788"/>
    </row>
    <row r="223" spans="1:37">
      <c r="A223" s="486" t="s">
        <v>2665</v>
      </c>
      <c r="B223" s="487" t="s">
        <v>2381</v>
      </c>
      <c r="C223" s="488" t="s">
        <v>4752</v>
      </c>
      <c r="D223" s="489"/>
      <c r="E223" s="490"/>
      <c r="F223" s="490"/>
      <c r="G223" s="470"/>
      <c r="H223" s="491"/>
      <c r="I223" s="491"/>
      <c r="J223" s="492" t="s">
        <v>2314</v>
      </c>
      <c r="K223" s="489"/>
      <c r="L223" s="491" t="s">
        <v>1293</v>
      </c>
      <c r="M223" s="491" t="s">
        <v>1293</v>
      </c>
      <c r="N223" s="491" t="s">
        <v>1293</v>
      </c>
      <c r="O223" s="491"/>
      <c r="P223" s="491"/>
      <c r="Q223" s="491"/>
      <c r="R223" s="491"/>
      <c r="S223" s="491" t="s">
        <v>1293</v>
      </c>
      <c r="T223" s="491" t="s">
        <v>1293</v>
      </c>
      <c r="U223" s="491"/>
      <c r="V223" s="491"/>
      <c r="W223" s="491"/>
      <c r="X223" s="491" t="s">
        <v>1293</v>
      </c>
      <c r="Y223" s="491"/>
      <c r="Z223" s="491"/>
      <c r="AA223" s="491"/>
      <c r="AB223" s="491"/>
      <c r="AC223" s="491"/>
      <c r="AD223" s="491"/>
      <c r="AE223" s="491"/>
      <c r="AF223" s="493" t="s">
        <v>1293</v>
      </c>
      <c r="AG223" s="494"/>
      <c r="AH223" s="494"/>
      <c r="AI223" s="494"/>
      <c r="AK223" s="561" t="s">
        <v>3448</v>
      </c>
    </row>
    <row r="224" spans="1:37" ht="78.75">
      <c r="A224" s="504" t="s">
        <v>2673</v>
      </c>
      <c r="B224" s="489" t="s">
        <v>2382</v>
      </c>
      <c r="C224" s="497" t="s">
        <v>979</v>
      </c>
      <c r="D224" s="489"/>
      <c r="E224" s="490"/>
      <c r="F224" s="490"/>
      <c r="G224" s="470"/>
      <c r="H224" s="491"/>
      <c r="I224" s="491"/>
      <c r="J224" s="492" t="s">
        <v>2301</v>
      </c>
      <c r="K224" s="489" t="s">
        <v>3448</v>
      </c>
      <c r="L224" s="491" t="s">
        <v>5396</v>
      </c>
      <c r="M224" s="491" t="s">
        <v>5396</v>
      </c>
      <c r="N224" s="491" t="s">
        <v>5397</v>
      </c>
      <c r="O224" s="491" t="s">
        <v>8637</v>
      </c>
      <c r="P224" s="491"/>
      <c r="Q224" s="491"/>
      <c r="R224" s="491"/>
      <c r="S224" s="491" t="s">
        <v>5359</v>
      </c>
      <c r="T224" s="491" t="s">
        <v>5359</v>
      </c>
      <c r="U224" s="491"/>
      <c r="V224" s="491"/>
      <c r="W224" s="491"/>
      <c r="X224" s="491" t="s">
        <v>1293</v>
      </c>
      <c r="Y224" s="491"/>
      <c r="Z224" s="491"/>
      <c r="AA224" s="491"/>
      <c r="AB224" s="491"/>
      <c r="AC224" s="491"/>
      <c r="AD224" s="491"/>
      <c r="AE224" s="491"/>
      <c r="AF224" s="493" t="s">
        <v>5299</v>
      </c>
      <c r="AG224" s="494"/>
      <c r="AH224" s="494"/>
      <c r="AI224" s="494"/>
      <c r="AK224" s="561" t="s">
        <v>3448</v>
      </c>
    </row>
    <row r="225" spans="1:37" ht="273.95" customHeight="1">
      <c r="A225" s="504" t="s">
        <v>2673</v>
      </c>
      <c r="B225" s="489" t="s">
        <v>2382</v>
      </c>
      <c r="C225" s="470" t="s">
        <v>979</v>
      </c>
      <c r="D225" s="489" t="s">
        <v>1354</v>
      </c>
      <c r="E225" s="490" t="s">
        <v>146</v>
      </c>
      <c r="F225" s="490" t="s">
        <v>147</v>
      </c>
      <c r="G225" s="470" t="s">
        <v>148</v>
      </c>
      <c r="H225" s="502" t="s">
        <v>149</v>
      </c>
      <c r="I225" s="491" t="s">
        <v>9391</v>
      </c>
      <c r="J225" s="492" t="s">
        <v>2301</v>
      </c>
      <c r="K225" s="489" t="s">
        <v>3448</v>
      </c>
      <c r="L225" s="491" t="s">
        <v>5396</v>
      </c>
      <c r="M225" s="491" t="s">
        <v>5396</v>
      </c>
      <c r="N225" s="491" t="s">
        <v>5397</v>
      </c>
      <c r="O225" s="491" t="s">
        <v>8637</v>
      </c>
      <c r="P225" s="491"/>
      <c r="Q225" s="491"/>
      <c r="R225" s="491"/>
      <c r="S225" s="491" t="s">
        <v>5359</v>
      </c>
      <c r="T225" s="491" t="s">
        <v>5359</v>
      </c>
      <c r="U225" s="491"/>
      <c r="V225" s="491"/>
      <c r="W225" s="491" t="s">
        <v>3679</v>
      </c>
      <c r="X225" s="491" t="s">
        <v>1293</v>
      </c>
      <c r="Y225" s="491" t="s">
        <v>3710</v>
      </c>
      <c r="Z225" s="491"/>
      <c r="AA225" s="491"/>
      <c r="AB225" s="491"/>
      <c r="AC225" s="491"/>
      <c r="AD225" s="491"/>
      <c r="AE225" s="491"/>
      <c r="AF225" s="493" t="s">
        <v>5299</v>
      </c>
      <c r="AG225" s="494"/>
      <c r="AH225" s="494"/>
      <c r="AI225" s="494"/>
      <c r="AK225" s="561"/>
    </row>
    <row r="226" spans="1:37" ht="22.5">
      <c r="A226" s="496" t="s">
        <v>2674</v>
      </c>
      <c r="B226" s="490" t="s">
        <v>2383</v>
      </c>
      <c r="C226" s="497" t="s">
        <v>2580</v>
      </c>
      <c r="D226" s="489"/>
      <c r="E226" s="490"/>
      <c r="F226" s="490"/>
      <c r="G226" s="470"/>
      <c r="H226" s="502"/>
      <c r="I226" s="491"/>
      <c r="J226" s="492" t="s">
        <v>2314</v>
      </c>
      <c r="K226" s="489"/>
      <c r="L226" s="491" t="s">
        <v>5384</v>
      </c>
      <c r="M226" s="491" t="s">
        <v>5384</v>
      </c>
      <c r="N226" s="491" t="s">
        <v>5385</v>
      </c>
      <c r="O226" s="491"/>
      <c r="P226" s="491"/>
      <c r="Q226" s="491"/>
      <c r="R226" s="491"/>
      <c r="S226" s="491" t="s">
        <v>5361</v>
      </c>
      <c r="T226" s="491" t="s">
        <v>5361</v>
      </c>
      <c r="U226" s="491"/>
      <c r="V226" s="491"/>
      <c r="W226" s="491"/>
      <c r="X226" s="491" t="s">
        <v>1297</v>
      </c>
      <c r="Y226" s="491"/>
      <c r="Z226" s="491"/>
      <c r="AA226" s="491" t="s">
        <v>1297</v>
      </c>
      <c r="AB226" s="491"/>
      <c r="AC226" s="491" t="s">
        <v>3692</v>
      </c>
      <c r="AD226" s="491"/>
      <c r="AE226" s="491"/>
      <c r="AF226" s="493" t="s">
        <v>5292</v>
      </c>
      <c r="AG226" s="494"/>
      <c r="AH226" s="494"/>
      <c r="AI226" s="494"/>
      <c r="AK226" s="561" t="s">
        <v>3448</v>
      </c>
    </row>
    <row r="227" spans="1:37" ht="56.25">
      <c r="A227" s="496" t="s">
        <v>2674</v>
      </c>
      <c r="B227" s="490" t="s">
        <v>2383</v>
      </c>
      <c r="C227" s="470" t="s">
        <v>2580</v>
      </c>
      <c r="D227" s="489" t="s">
        <v>1354</v>
      </c>
      <c r="E227" s="490" t="s">
        <v>2245</v>
      </c>
      <c r="F227" s="490" t="s">
        <v>150</v>
      </c>
      <c r="G227" s="470" t="s">
        <v>151</v>
      </c>
      <c r="H227" s="491" t="s">
        <v>2581</v>
      </c>
      <c r="I227" s="491" t="s">
        <v>2782</v>
      </c>
      <c r="J227" s="492" t="s">
        <v>2314</v>
      </c>
      <c r="K227" s="489"/>
      <c r="L227" s="491" t="s">
        <v>5384</v>
      </c>
      <c r="M227" s="491" t="s">
        <v>5384</v>
      </c>
      <c r="N227" s="491" t="s">
        <v>5385</v>
      </c>
      <c r="O227" s="491"/>
      <c r="P227" s="491"/>
      <c r="Q227" s="491"/>
      <c r="R227" s="491"/>
      <c r="S227" s="491" t="s">
        <v>5361</v>
      </c>
      <c r="T227" s="491" t="s">
        <v>5361</v>
      </c>
      <c r="U227" s="491"/>
      <c r="V227" s="491"/>
      <c r="W227" s="491" t="s">
        <v>1301</v>
      </c>
      <c r="X227" s="491" t="s">
        <v>1297</v>
      </c>
      <c r="Y227" s="491" t="s">
        <v>1301</v>
      </c>
      <c r="Z227" s="491"/>
      <c r="AA227" s="491" t="s">
        <v>1297</v>
      </c>
      <c r="AB227" s="491" t="s">
        <v>1301</v>
      </c>
      <c r="AC227" s="491" t="s">
        <v>3640</v>
      </c>
      <c r="AD227" s="491" t="s">
        <v>709</v>
      </c>
      <c r="AE227" s="491"/>
      <c r="AF227" s="493" t="s">
        <v>5292</v>
      </c>
      <c r="AG227" s="494"/>
      <c r="AH227" s="494"/>
      <c r="AI227" s="494"/>
      <c r="AK227" s="561"/>
    </row>
    <row r="228" spans="1:37" ht="22.5">
      <c r="A228" s="504" t="s">
        <v>886</v>
      </c>
      <c r="B228" s="489" t="s">
        <v>2384</v>
      </c>
      <c r="C228" s="497" t="s">
        <v>1440</v>
      </c>
      <c r="D228" s="489"/>
      <c r="E228" s="490"/>
      <c r="F228" s="490"/>
      <c r="G228" s="470"/>
      <c r="H228" s="491"/>
      <c r="I228" s="491"/>
      <c r="J228" s="492" t="s">
        <v>2314</v>
      </c>
      <c r="K228" s="489"/>
      <c r="L228" s="491" t="s">
        <v>5384</v>
      </c>
      <c r="M228" s="491" t="s">
        <v>5384</v>
      </c>
      <c r="N228" s="491" t="s">
        <v>5385</v>
      </c>
      <c r="O228" s="491"/>
      <c r="P228" s="491"/>
      <c r="Q228" s="491"/>
      <c r="R228" s="491"/>
      <c r="S228" s="491" t="s">
        <v>5361</v>
      </c>
      <c r="T228" s="491" t="s">
        <v>5361</v>
      </c>
      <c r="U228" s="491"/>
      <c r="V228" s="491"/>
      <c r="W228" s="491"/>
      <c r="X228" s="491" t="s">
        <v>1297</v>
      </c>
      <c r="Y228" s="491"/>
      <c r="Z228" s="491"/>
      <c r="AA228" s="491" t="s">
        <v>1297</v>
      </c>
      <c r="AB228" s="491"/>
      <c r="AC228" s="491" t="s">
        <v>3692</v>
      </c>
      <c r="AD228" s="491"/>
      <c r="AE228" s="491"/>
      <c r="AF228" s="493" t="s">
        <v>5292</v>
      </c>
      <c r="AG228" s="494"/>
      <c r="AH228" s="494"/>
      <c r="AI228" s="494"/>
      <c r="AK228" s="561" t="s">
        <v>3448</v>
      </c>
    </row>
    <row r="229" spans="1:37" ht="56.25">
      <c r="A229" s="504" t="s">
        <v>886</v>
      </c>
      <c r="B229" s="489" t="s">
        <v>2384</v>
      </c>
      <c r="C229" s="470" t="s">
        <v>1440</v>
      </c>
      <c r="D229" s="489" t="s">
        <v>1354</v>
      </c>
      <c r="E229" s="490" t="s">
        <v>2245</v>
      </c>
      <c r="F229" s="490" t="s">
        <v>1441</v>
      </c>
      <c r="G229" s="470" t="s">
        <v>1442</v>
      </c>
      <c r="H229" s="470" t="s">
        <v>1443</v>
      </c>
      <c r="I229" s="491" t="s">
        <v>2977</v>
      </c>
      <c r="J229" s="492" t="s">
        <v>2314</v>
      </c>
      <c r="K229" s="489"/>
      <c r="L229" s="491" t="s">
        <v>5384</v>
      </c>
      <c r="M229" s="491" t="s">
        <v>5384</v>
      </c>
      <c r="N229" s="491" t="s">
        <v>5385</v>
      </c>
      <c r="O229" s="491"/>
      <c r="P229" s="491"/>
      <c r="Q229" s="491"/>
      <c r="R229" s="491"/>
      <c r="S229" s="491" t="s">
        <v>5361</v>
      </c>
      <c r="T229" s="491" t="s">
        <v>5361</v>
      </c>
      <c r="U229" s="491"/>
      <c r="V229" s="491"/>
      <c r="W229" s="491" t="s">
        <v>690</v>
      </c>
      <c r="X229" s="491" t="s">
        <v>1297</v>
      </c>
      <c r="Y229" s="491" t="s">
        <v>1301</v>
      </c>
      <c r="Z229" s="491"/>
      <c r="AA229" s="491" t="s">
        <v>1297</v>
      </c>
      <c r="AB229" s="491" t="s">
        <v>1301</v>
      </c>
      <c r="AC229" s="491" t="s">
        <v>3640</v>
      </c>
      <c r="AD229" s="491" t="s">
        <v>709</v>
      </c>
      <c r="AE229" s="491"/>
      <c r="AF229" s="493" t="s">
        <v>5292</v>
      </c>
      <c r="AG229" s="494"/>
      <c r="AH229" s="494"/>
      <c r="AI229" s="494"/>
      <c r="AK229" s="561"/>
    </row>
    <row r="230" spans="1:37" ht="33.75">
      <c r="A230" s="504" t="s">
        <v>887</v>
      </c>
      <c r="B230" s="489" t="s">
        <v>2385</v>
      </c>
      <c r="C230" s="497" t="s">
        <v>3678</v>
      </c>
      <c r="D230" s="489"/>
      <c r="E230" s="490"/>
      <c r="F230" s="490"/>
      <c r="G230" s="470"/>
      <c r="H230" s="470"/>
      <c r="I230" s="491"/>
      <c r="J230" s="492" t="s">
        <v>2301</v>
      </c>
      <c r="K230" s="489"/>
      <c r="L230" s="491" t="s">
        <v>5390</v>
      </c>
      <c r="M230" s="491" t="s">
        <v>5390</v>
      </c>
      <c r="N230" s="491" t="s">
        <v>5391</v>
      </c>
      <c r="O230" s="491"/>
      <c r="P230" s="491"/>
      <c r="Q230" s="491"/>
      <c r="R230" s="491"/>
      <c r="S230" s="491" t="s">
        <v>5364</v>
      </c>
      <c r="T230" s="491" t="s">
        <v>5364</v>
      </c>
      <c r="U230" s="491"/>
      <c r="V230" s="491"/>
      <c r="W230" s="491"/>
      <c r="X230" s="491"/>
      <c r="Y230" s="491"/>
      <c r="Z230" s="491"/>
      <c r="AA230" s="491"/>
      <c r="AB230" s="491"/>
      <c r="AC230" s="491" t="s">
        <v>3692</v>
      </c>
      <c r="AD230" s="491"/>
      <c r="AE230" s="491"/>
      <c r="AF230" s="493" t="s">
        <v>5296</v>
      </c>
      <c r="AG230" s="494"/>
      <c r="AH230" s="494"/>
      <c r="AI230" s="494"/>
      <c r="AK230" s="561" t="s">
        <v>3448</v>
      </c>
    </row>
    <row r="231" spans="1:37" ht="101.25">
      <c r="A231" s="504"/>
      <c r="B231" s="489"/>
      <c r="C231" s="470"/>
      <c r="D231" s="489"/>
      <c r="E231" s="490"/>
      <c r="F231" s="490"/>
      <c r="G231" s="470"/>
      <c r="H231" s="470"/>
      <c r="I231" s="491" t="s">
        <v>2526</v>
      </c>
      <c r="J231" s="492" t="s">
        <v>2301</v>
      </c>
      <c r="K231" s="489"/>
      <c r="L231" s="491"/>
      <c r="M231" s="491"/>
      <c r="N231" s="491"/>
      <c r="O231" s="491"/>
      <c r="P231" s="491"/>
      <c r="Q231" s="491"/>
      <c r="R231" s="491"/>
      <c r="S231" s="491"/>
      <c r="T231" s="491"/>
      <c r="U231" s="491"/>
      <c r="V231" s="491"/>
      <c r="W231" s="491"/>
      <c r="X231" s="491"/>
      <c r="Y231" s="491"/>
      <c r="Z231" s="491"/>
      <c r="AA231" s="491"/>
      <c r="AB231" s="491"/>
      <c r="AC231" s="491"/>
      <c r="AD231" s="491"/>
      <c r="AE231" s="491"/>
      <c r="AF231" s="493"/>
      <c r="AG231" s="494"/>
      <c r="AH231" s="494"/>
      <c r="AI231" s="494"/>
      <c r="AK231" s="561"/>
    </row>
    <row r="232" spans="1:37" ht="56.25">
      <c r="A232" s="504" t="s">
        <v>887</v>
      </c>
      <c r="B232" s="489" t="s">
        <v>2385</v>
      </c>
      <c r="C232" s="470" t="s">
        <v>1692</v>
      </c>
      <c r="D232" s="489" t="s">
        <v>1354</v>
      </c>
      <c r="E232" s="501" t="s">
        <v>1704</v>
      </c>
      <c r="F232" s="501" t="s">
        <v>1364</v>
      </c>
      <c r="G232" s="470">
        <v>3.0499999999999999E-5</v>
      </c>
      <c r="H232" s="491" t="s">
        <v>2011</v>
      </c>
      <c r="I232" s="491" t="s">
        <v>6299</v>
      </c>
      <c r="J232" s="492" t="s">
        <v>2301</v>
      </c>
      <c r="K232" s="489"/>
      <c r="L232" s="491" t="s">
        <v>5390</v>
      </c>
      <c r="M232" s="491" t="s">
        <v>5390</v>
      </c>
      <c r="N232" s="491" t="s">
        <v>5391</v>
      </c>
      <c r="O232" s="491"/>
      <c r="P232" s="491"/>
      <c r="Q232" s="491"/>
      <c r="R232" s="491"/>
      <c r="S232" s="491" t="s">
        <v>5364</v>
      </c>
      <c r="T232" s="491" t="s">
        <v>5364</v>
      </c>
      <c r="U232" s="491"/>
      <c r="V232" s="491"/>
      <c r="W232" s="491"/>
      <c r="X232" s="491" t="s">
        <v>1297</v>
      </c>
      <c r="Y232" s="491"/>
      <c r="Z232" s="491"/>
      <c r="AA232" s="491"/>
      <c r="AB232" s="491"/>
      <c r="AC232" s="491"/>
      <c r="AD232" s="491"/>
      <c r="AE232" s="491"/>
      <c r="AF232" s="493" t="s">
        <v>5296</v>
      </c>
      <c r="AG232" s="494"/>
      <c r="AH232" s="494"/>
      <c r="AI232" s="494"/>
      <c r="AK232" s="561"/>
    </row>
    <row r="233" spans="1:37" ht="56.25">
      <c r="A233" s="504" t="s">
        <v>887</v>
      </c>
      <c r="B233" s="489" t="s">
        <v>2385</v>
      </c>
      <c r="C233" s="470" t="s">
        <v>999</v>
      </c>
      <c r="D233" s="489" t="s">
        <v>1363</v>
      </c>
      <c r="E233" s="501" t="s">
        <v>155</v>
      </c>
      <c r="F233" s="501" t="s">
        <v>1444</v>
      </c>
      <c r="G233" s="470" t="s">
        <v>1445</v>
      </c>
      <c r="H233" s="491" t="s">
        <v>1446</v>
      </c>
      <c r="I233" s="491" t="s">
        <v>2215</v>
      </c>
      <c r="J233" s="492" t="s">
        <v>2301</v>
      </c>
      <c r="K233" s="489"/>
      <c r="L233" s="491" t="s">
        <v>5390</v>
      </c>
      <c r="M233" s="491" t="s">
        <v>5390</v>
      </c>
      <c r="N233" s="491" t="s">
        <v>5391</v>
      </c>
      <c r="O233" s="491"/>
      <c r="P233" s="491"/>
      <c r="Q233" s="491"/>
      <c r="R233" s="491"/>
      <c r="S233" s="491" t="s">
        <v>5364</v>
      </c>
      <c r="T233" s="491" t="s">
        <v>5364</v>
      </c>
      <c r="U233" s="491"/>
      <c r="V233" s="491"/>
      <c r="W233" s="491" t="s">
        <v>1310</v>
      </c>
      <c r="X233" s="491"/>
      <c r="Y233" s="491"/>
      <c r="Z233" s="491"/>
      <c r="AA233" s="491"/>
      <c r="AB233" s="491"/>
      <c r="AC233" s="491" t="s">
        <v>3640</v>
      </c>
      <c r="AD233" s="491" t="s">
        <v>1310</v>
      </c>
      <c r="AE233" s="491"/>
      <c r="AF233" s="493" t="s">
        <v>5296</v>
      </c>
      <c r="AG233" s="494"/>
      <c r="AH233" s="494"/>
      <c r="AI233" s="494"/>
      <c r="AK233" s="561"/>
    </row>
    <row r="234" spans="1:37" ht="33.75">
      <c r="A234" s="504" t="s">
        <v>922</v>
      </c>
      <c r="B234" s="489" t="s">
        <v>2386</v>
      </c>
      <c r="C234" s="497" t="s">
        <v>3273</v>
      </c>
      <c r="D234" s="489"/>
      <c r="E234" s="490"/>
      <c r="F234" s="490"/>
      <c r="G234" s="470"/>
      <c r="H234" s="470"/>
      <c r="I234" s="491"/>
      <c r="J234" s="492" t="s">
        <v>2301</v>
      </c>
      <c r="K234" s="489"/>
      <c r="L234" s="491" t="s">
        <v>5390</v>
      </c>
      <c r="M234" s="491" t="s">
        <v>5390</v>
      </c>
      <c r="N234" s="491" t="s">
        <v>5391</v>
      </c>
      <c r="O234" s="491"/>
      <c r="P234" s="491"/>
      <c r="Q234" s="491"/>
      <c r="R234" s="491"/>
      <c r="S234" s="491" t="s">
        <v>5364</v>
      </c>
      <c r="T234" s="491" t="s">
        <v>5364</v>
      </c>
      <c r="U234" s="491"/>
      <c r="V234" s="491"/>
      <c r="W234" s="491"/>
      <c r="X234" s="491"/>
      <c r="Y234" s="491"/>
      <c r="Z234" s="491"/>
      <c r="AA234" s="491"/>
      <c r="AB234" s="491"/>
      <c r="AC234" s="491"/>
      <c r="AD234" s="491"/>
      <c r="AE234" s="491"/>
      <c r="AF234" s="493" t="s">
        <v>5296</v>
      </c>
      <c r="AG234" s="494"/>
      <c r="AH234" s="494"/>
      <c r="AI234" s="494"/>
      <c r="AK234" s="561" t="s">
        <v>3448</v>
      </c>
    </row>
    <row r="235" spans="1:37" ht="56.25">
      <c r="A235" s="504" t="s">
        <v>922</v>
      </c>
      <c r="B235" s="489" t="s">
        <v>2386</v>
      </c>
      <c r="C235" s="470" t="s">
        <v>1693</v>
      </c>
      <c r="D235" s="489" t="s">
        <v>1354</v>
      </c>
      <c r="E235" s="501" t="s">
        <v>1704</v>
      </c>
      <c r="F235" s="501" t="s">
        <v>1364</v>
      </c>
      <c r="G235" s="470">
        <v>3.0499999999999999E-5</v>
      </c>
      <c r="H235" s="491" t="s">
        <v>2011</v>
      </c>
      <c r="I235" s="491" t="s">
        <v>6300</v>
      </c>
      <c r="J235" s="492" t="s">
        <v>2301</v>
      </c>
      <c r="K235" s="489"/>
      <c r="L235" s="491" t="s">
        <v>5390</v>
      </c>
      <c r="M235" s="491" t="s">
        <v>5390</v>
      </c>
      <c r="N235" s="491" t="s">
        <v>5391</v>
      </c>
      <c r="O235" s="491"/>
      <c r="P235" s="491"/>
      <c r="Q235" s="491"/>
      <c r="R235" s="491"/>
      <c r="S235" s="491" t="s">
        <v>5364</v>
      </c>
      <c r="T235" s="491" t="s">
        <v>5364</v>
      </c>
      <c r="U235" s="491"/>
      <c r="V235" s="491"/>
      <c r="W235" s="491"/>
      <c r="X235" s="491" t="s">
        <v>1297</v>
      </c>
      <c r="Y235" s="491"/>
      <c r="Z235" s="491"/>
      <c r="AA235" s="491"/>
      <c r="AB235" s="491"/>
      <c r="AC235" s="491"/>
      <c r="AD235" s="491"/>
      <c r="AE235" s="491"/>
      <c r="AF235" s="493" t="s">
        <v>5296</v>
      </c>
      <c r="AG235" s="494"/>
      <c r="AH235" s="494"/>
      <c r="AI235" s="494"/>
      <c r="AK235" s="561"/>
    </row>
    <row r="236" spans="1:37" ht="56.25">
      <c r="A236" s="504" t="s">
        <v>922</v>
      </c>
      <c r="B236" s="489" t="s">
        <v>2386</v>
      </c>
      <c r="C236" s="470" t="s">
        <v>2520</v>
      </c>
      <c r="D236" s="489" t="s">
        <v>1363</v>
      </c>
      <c r="E236" s="501" t="s">
        <v>155</v>
      </c>
      <c r="F236" s="501" t="s">
        <v>1444</v>
      </c>
      <c r="G236" s="470" t="s">
        <v>1445</v>
      </c>
      <c r="H236" s="491" t="s">
        <v>1446</v>
      </c>
      <c r="I236" s="491" t="s">
        <v>327</v>
      </c>
      <c r="J236" s="492" t="s">
        <v>2301</v>
      </c>
      <c r="K236" s="489"/>
      <c r="L236" s="491" t="s">
        <v>5390</v>
      </c>
      <c r="M236" s="491" t="s">
        <v>5390</v>
      </c>
      <c r="N236" s="491" t="s">
        <v>5391</v>
      </c>
      <c r="O236" s="491"/>
      <c r="P236" s="491"/>
      <c r="Q236" s="491"/>
      <c r="R236" s="491"/>
      <c r="S236" s="491" t="s">
        <v>5364</v>
      </c>
      <c r="T236" s="491" t="s">
        <v>5364</v>
      </c>
      <c r="U236" s="491"/>
      <c r="V236" s="491"/>
      <c r="W236" s="491" t="s">
        <v>1310</v>
      </c>
      <c r="X236" s="491"/>
      <c r="Y236" s="491"/>
      <c r="Z236" s="491"/>
      <c r="AA236" s="491"/>
      <c r="AB236" s="491"/>
      <c r="AC236" s="491" t="s">
        <v>3640</v>
      </c>
      <c r="AD236" s="491" t="s">
        <v>1310</v>
      </c>
      <c r="AE236" s="491"/>
      <c r="AF236" s="493" t="s">
        <v>5296</v>
      </c>
      <c r="AG236" s="494"/>
      <c r="AH236" s="494"/>
      <c r="AI236" s="494"/>
      <c r="AK236" s="561"/>
    </row>
    <row r="237" spans="1:37" ht="33.75">
      <c r="A237" s="504" t="s">
        <v>923</v>
      </c>
      <c r="B237" s="489" t="s">
        <v>2387</v>
      </c>
      <c r="C237" s="497" t="s">
        <v>3274</v>
      </c>
      <c r="D237" s="489"/>
      <c r="E237" s="490"/>
      <c r="F237" s="490"/>
      <c r="G237" s="470"/>
      <c r="H237" s="470"/>
      <c r="I237" s="491"/>
      <c r="J237" s="492" t="s">
        <v>2301</v>
      </c>
      <c r="K237" s="489"/>
      <c r="L237" s="491" t="s">
        <v>5390</v>
      </c>
      <c r="M237" s="491" t="s">
        <v>5390</v>
      </c>
      <c r="N237" s="491" t="s">
        <v>5391</v>
      </c>
      <c r="O237" s="491"/>
      <c r="P237" s="491"/>
      <c r="Q237" s="491"/>
      <c r="R237" s="491"/>
      <c r="S237" s="491" t="s">
        <v>5364</v>
      </c>
      <c r="T237" s="491" t="s">
        <v>5364</v>
      </c>
      <c r="U237" s="491"/>
      <c r="V237" s="491"/>
      <c r="W237" s="491"/>
      <c r="X237" s="491"/>
      <c r="Y237" s="491"/>
      <c r="Z237" s="491"/>
      <c r="AA237" s="491"/>
      <c r="AB237" s="491"/>
      <c r="AC237" s="491"/>
      <c r="AD237" s="491"/>
      <c r="AE237" s="491"/>
      <c r="AF237" s="493" t="s">
        <v>5296</v>
      </c>
      <c r="AG237" s="494"/>
      <c r="AH237" s="494"/>
      <c r="AI237" s="494"/>
      <c r="AK237" s="561" t="s">
        <v>3448</v>
      </c>
    </row>
    <row r="238" spans="1:37" ht="56.25">
      <c r="A238" s="504" t="s">
        <v>923</v>
      </c>
      <c r="B238" s="489" t="s">
        <v>2387</v>
      </c>
      <c r="C238" s="470" t="s">
        <v>1694</v>
      </c>
      <c r="D238" s="489" t="s">
        <v>1354</v>
      </c>
      <c r="E238" s="501" t="s">
        <v>1704</v>
      </c>
      <c r="F238" s="501" t="s">
        <v>1364</v>
      </c>
      <c r="G238" s="470">
        <v>3.0499999999999999E-5</v>
      </c>
      <c r="H238" s="491" t="s">
        <v>2011</v>
      </c>
      <c r="I238" s="491" t="s">
        <v>6301</v>
      </c>
      <c r="J238" s="492" t="s">
        <v>2301</v>
      </c>
      <c r="K238" s="489"/>
      <c r="L238" s="491" t="s">
        <v>5390</v>
      </c>
      <c r="M238" s="491" t="s">
        <v>5390</v>
      </c>
      <c r="N238" s="491" t="s">
        <v>5391</v>
      </c>
      <c r="O238" s="491"/>
      <c r="P238" s="491"/>
      <c r="Q238" s="491"/>
      <c r="R238" s="491"/>
      <c r="S238" s="491" t="s">
        <v>5364</v>
      </c>
      <c r="T238" s="491" t="s">
        <v>5364</v>
      </c>
      <c r="U238" s="491"/>
      <c r="V238" s="491"/>
      <c r="W238" s="491"/>
      <c r="X238" s="491" t="s">
        <v>1297</v>
      </c>
      <c r="Y238" s="491"/>
      <c r="Z238" s="491"/>
      <c r="AA238" s="491"/>
      <c r="AB238" s="491"/>
      <c r="AC238" s="491"/>
      <c r="AD238" s="491"/>
      <c r="AE238" s="491"/>
      <c r="AF238" s="493" t="s">
        <v>5296</v>
      </c>
      <c r="AG238" s="494"/>
      <c r="AH238" s="494"/>
      <c r="AI238" s="494"/>
      <c r="AK238" s="561"/>
    </row>
    <row r="239" spans="1:37" ht="56.25">
      <c r="A239" s="504" t="s">
        <v>923</v>
      </c>
      <c r="B239" s="489" t="s">
        <v>2387</v>
      </c>
      <c r="C239" s="470" t="s">
        <v>2521</v>
      </c>
      <c r="D239" s="489" t="s">
        <v>1363</v>
      </c>
      <c r="E239" s="501" t="s">
        <v>155</v>
      </c>
      <c r="F239" s="501" t="s">
        <v>1444</v>
      </c>
      <c r="G239" s="470" t="s">
        <v>1445</v>
      </c>
      <c r="H239" s="491" t="s">
        <v>1446</v>
      </c>
      <c r="I239" s="491" t="s">
        <v>330</v>
      </c>
      <c r="J239" s="492" t="s">
        <v>2301</v>
      </c>
      <c r="K239" s="489"/>
      <c r="L239" s="491" t="s">
        <v>5390</v>
      </c>
      <c r="M239" s="491" t="s">
        <v>5390</v>
      </c>
      <c r="N239" s="491" t="s">
        <v>5391</v>
      </c>
      <c r="O239" s="491"/>
      <c r="P239" s="491"/>
      <c r="Q239" s="491"/>
      <c r="R239" s="491"/>
      <c r="S239" s="491" t="s">
        <v>5364</v>
      </c>
      <c r="T239" s="491" t="s">
        <v>5364</v>
      </c>
      <c r="U239" s="491"/>
      <c r="V239" s="491"/>
      <c r="W239" s="491" t="s">
        <v>1310</v>
      </c>
      <c r="X239" s="491"/>
      <c r="Y239" s="491"/>
      <c r="Z239" s="491"/>
      <c r="AA239" s="491"/>
      <c r="AB239" s="491"/>
      <c r="AC239" s="491" t="s">
        <v>3640</v>
      </c>
      <c r="AD239" s="491" t="s">
        <v>1310</v>
      </c>
      <c r="AE239" s="491"/>
      <c r="AF239" s="493" t="s">
        <v>5296</v>
      </c>
      <c r="AG239" s="494"/>
      <c r="AH239" s="494"/>
      <c r="AI239" s="494"/>
      <c r="AK239" s="561"/>
    </row>
    <row r="240" spans="1:37" ht="33.75">
      <c r="A240" s="504" t="s">
        <v>924</v>
      </c>
      <c r="B240" s="489" t="s">
        <v>2388</v>
      </c>
      <c r="C240" s="497" t="s">
        <v>3275</v>
      </c>
      <c r="D240" s="489"/>
      <c r="E240" s="490"/>
      <c r="F240" s="490"/>
      <c r="G240" s="470"/>
      <c r="H240" s="470"/>
      <c r="I240" s="491"/>
      <c r="J240" s="492" t="s">
        <v>2301</v>
      </c>
      <c r="K240" s="489"/>
      <c r="L240" s="491" t="s">
        <v>5390</v>
      </c>
      <c r="M240" s="491" t="s">
        <v>5390</v>
      </c>
      <c r="N240" s="491" t="s">
        <v>5391</v>
      </c>
      <c r="O240" s="491"/>
      <c r="P240" s="491"/>
      <c r="Q240" s="491"/>
      <c r="R240" s="491"/>
      <c r="S240" s="491" t="s">
        <v>5364</v>
      </c>
      <c r="T240" s="491" t="s">
        <v>5364</v>
      </c>
      <c r="U240" s="491"/>
      <c r="V240" s="491"/>
      <c r="W240" s="491"/>
      <c r="X240" s="491"/>
      <c r="Y240" s="491"/>
      <c r="Z240" s="491"/>
      <c r="AA240" s="491"/>
      <c r="AB240" s="491"/>
      <c r="AC240" s="491"/>
      <c r="AD240" s="491"/>
      <c r="AE240" s="491"/>
      <c r="AF240" s="493" t="s">
        <v>5296</v>
      </c>
      <c r="AG240" s="494"/>
      <c r="AH240" s="494"/>
      <c r="AI240" s="494"/>
      <c r="AK240" s="561" t="s">
        <v>3448</v>
      </c>
    </row>
    <row r="241" spans="1:37" ht="56.25">
      <c r="A241" s="504" t="s">
        <v>924</v>
      </c>
      <c r="B241" s="489" t="s">
        <v>2388</v>
      </c>
      <c r="C241" s="470" t="s">
        <v>1695</v>
      </c>
      <c r="D241" s="489" t="s">
        <v>1354</v>
      </c>
      <c r="E241" s="501" t="s">
        <v>1704</v>
      </c>
      <c r="F241" s="501" t="s">
        <v>1364</v>
      </c>
      <c r="G241" s="470">
        <v>3.0499999999999999E-5</v>
      </c>
      <c r="H241" s="491" t="s">
        <v>2011</v>
      </c>
      <c r="I241" s="491" t="s">
        <v>6302</v>
      </c>
      <c r="J241" s="492" t="s">
        <v>2301</v>
      </c>
      <c r="K241" s="489"/>
      <c r="L241" s="491" t="s">
        <v>5390</v>
      </c>
      <c r="M241" s="491" t="s">
        <v>5390</v>
      </c>
      <c r="N241" s="491" t="s">
        <v>5391</v>
      </c>
      <c r="O241" s="491"/>
      <c r="P241" s="491"/>
      <c r="Q241" s="491"/>
      <c r="R241" s="491"/>
      <c r="S241" s="491" t="s">
        <v>5364</v>
      </c>
      <c r="T241" s="491" t="s">
        <v>5364</v>
      </c>
      <c r="U241" s="491"/>
      <c r="V241" s="491"/>
      <c r="W241" s="491"/>
      <c r="X241" s="491" t="s">
        <v>1297</v>
      </c>
      <c r="Y241" s="491"/>
      <c r="Z241" s="491"/>
      <c r="AA241" s="491"/>
      <c r="AB241" s="491"/>
      <c r="AC241" s="491"/>
      <c r="AD241" s="491"/>
      <c r="AE241" s="491"/>
      <c r="AF241" s="493" t="s">
        <v>5296</v>
      </c>
      <c r="AG241" s="494"/>
      <c r="AH241" s="494"/>
      <c r="AI241" s="494"/>
      <c r="AK241" s="561"/>
    </row>
    <row r="242" spans="1:37" ht="56.25">
      <c r="A242" s="504" t="s">
        <v>924</v>
      </c>
      <c r="B242" s="489" t="s">
        <v>2388</v>
      </c>
      <c r="C242" s="470" t="s">
        <v>2522</v>
      </c>
      <c r="D242" s="489" t="s">
        <v>1363</v>
      </c>
      <c r="E242" s="501" t="s">
        <v>155</v>
      </c>
      <c r="F242" s="501" t="s">
        <v>1444</v>
      </c>
      <c r="G242" s="470" t="s">
        <v>1445</v>
      </c>
      <c r="H242" s="491" t="s">
        <v>1446</v>
      </c>
      <c r="I242" s="491" t="s">
        <v>1436</v>
      </c>
      <c r="J242" s="492" t="s">
        <v>2301</v>
      </c>
      <c r="K242" s="489"/>
      <c r="L242" s="491" t="s">
        <v>5390</v>
      </c>
      <c r="M242" s="491" t="s">
        <v>5390</v>
      </c>
      <c r="N242" s="491" t="s">
        <v>5391</v>
      </c>
      <c r="O242" s="491"/>
      <c r="P242" s="491"/>
      <c r="Q242" s="491"/>
      <c r="R242" s="491"/>
      <c r="S242" s="491" t="s">
        <v>5364</v>
      </c>
      <c r="T242" s="491" t="s">
        <v>5364</v>
      </c>
      <c r="U242" s="491"/>
      <c r="V242" s="491"/>
      <c r="W242" s="491" t="s">
        <v>1310</v>
      </c>
      <c r="X242" s="491"/>
      <c r="Y242" s="491"/>
      <c r="Z242" s="491"/>
      <c r="AA242" s="491"/>
      <c r="AB242" s="491"/>
      <c r="AC242" s="491" t="s">
        <v>3640</v>
      </c>
      <c r="AD242" s="491" t="s">
        <v>1310</v>
      </c>
      <c r="AE242" s="491"/>
      <c r="AF242" s="493" t="s">
        <v>5296</v>
      </c>
      <c r="AG242" s="494"/>
      <c r="AH242" s="494"/>
      <c r="AI242" s="494"/>
      <c r="AK242" s="561"/>
    </row>
    <row r="243" spans="1:37" ht="33.75">
      <c r="A243" s="504" t="s">
        <v>925</v>
      </c>
      <c r="B243" s="489" t="s">
        <v>2389</v>
      </c>
      <c r="C243" s="497" t="s">
        <v>3276</v>
      </c>
      <c r="D243" s="489"/>
      <c r="E243" s="490"/>
      <c r="F243" s="490"/>
      <c r="G243" s="470"/>
      <c r="H243" s="470"/>
      <c r="I243" s="491"/>
      <c r="J243" s="492" t="s">
        <v>2301</v>
      </c>
      <c r="K243" s="489"/>
      <c r="L243" s="491" t="s">
        <v>5390</v>
      </c>
      <c r="M243" s="491" t="s">
        <v>5390</v>
      </c>
      <c r="N243" s="491" t="s">
        <v>5391</v>
      </c>
      <c r="O243" s="491"/>
      <c r="P243" s="491"/>
      <c r="Q243" s="491"/>
      <c r="R243" s="491"/>
      <c r="S243" s="491" t="s">
        <v>5364</v>
      </c>
      <c r="T243" s="491" t="s">
        <v>5364</v>
      </c>
      <c r="U243" s="491"/>
      <c r="V243" s="491"/>
      <c r="W243" s="491"/>
      <c r="X243" s="491"/>
      <c r="Y243" s="491"/>
      <c r="Z243" s="491"/>
      <c r="AA243" s="491"/>
      <c r="AB243" s="491"/>
      <c r="AC243" s="491"/>
      <c r="AD243" s="491"/>
      <c r="AE243" s="491"/>
      <c r="AF243" s="493" t="s">
        <v>5296</v>
      </c>
      <c r="AG243" s="494"/>
      <c r="AH243" s="494"/>
      <c r="AI243" s="494"/>
      <c r="AK243" s="561" t="s">
        <v>3448</v>
      </c>
    </row>
    <row r="244" spans="1:37" ht="56.25">
      <c r="A244" s="504" t="s">
        <v>925</v>
      </c>
      <c r="B244" s="489" t="s">
        <v>2389</v>
      </c>
      <c r="C244" s="470" t="s">
        <v>2061</v>
      </c>
      <c r="D244" s="489" t="s">
        <v>1354</v>
      </c>
      <c r="E244" s="501" t="s">
        <v>1704</v>
      </c>
      <c r="F244" s="501" t="s">
        <v>1364</v>
      </c>
      <c r="G244" s="470">
        <v>3.0499999999999999E-5</v>
      </c>
      <c r="H244" s="491" t="s">
        <v>2011</v>
      </c>
      <c r="I244" s="491" t="s">
        <v>6303</v>
      </c>
      <c r="J244" s="492" t="s">
        <v>2301</v>
      </c>
      <c r="K244" s="489"/>
      <c r="L244" s="491" t="s">
        <v>5390</v>
      </c>
      <c r="M244" s="491" t="s">
        <v>5390</v>
      </c>
      <c r="N244" s="491" t="s">
        <v>5391</v>
      </c>
      <c r="O244" s="491"/>
      <c r="P244" s="491"/>
      <c r="Q244" s="491"/>
      <c r="R244" s="491"/>
      <c r="S244" s="491" t="s">
        <v>5364</v>
      </c>
      <c r="T244" s="491" t="s">
        <v>5364</v>
      </c>
      <c r="U244" s="491"/>
      <c r="V244" s="491"/>
      <c r="W244" s="491"/>
      <c r="X244" s="491" t="s">
        <v>1297</v>
      </c>
      <c r="Y244" s="491"/>
      <c r="Z244" s="491"/>
      <c r="AA244" s="491"/>
      <c r="AB244" s="491"/>
      <c r="AC244" s="491"/>
      <c r="AD244" s="491"/>
      <c r="AE244" s="491"/>
      <c r="AF244" s="493" t="s">
        <v>5296</v>
      </c>
      <c r="AG244" s="494"/>
      <c r="AH244" s="494"/>
      <c r="AI244" s="494"/>
      <c r="AK244" s="561"/>
    </row>
    <row r="245" spans="1:37" ht="56.25">
      <c r="A245" s="504" t="s">
        <v>925</v>
      </c>
      <c r="B245" s="489" t="s">
        <v>2389</v>
      </c>
      <c r="C245" s="470" t="s">
        <v>2523</v>
      </c>
      <c r="D245" s="489" t="s">
        <v>1363</v>
      </c>
      <c r="E245" s="501" t="s">
        <v>155</v>
      </c>
      <c r="F245" s="501" t="s">
        <v>1444</v>
      </c>
      <c r="G245" s="470" t="s">
        <v>1445</v>
      </c>
      <c r="H245" s="491" t="s">
        <v>1446</v>
      </c>
      <c r="I245" s="491" t="s">
        <v>1006</v>
      </c>
      <c r="J245" s="492" t="s">
        <v>2301</v>
      </c>
      <c r="K245" s="489"/>
      <c r="L245" s="491" t="s">
        <v>5390</v>
      </c>
      <c r="M245" s="491" t="s">
        <v>5390</v>
      </c>
      <c r="N245" s="491" t="s">
        <v>5391</v>
      </c>
      <c r="O245" s="491"/>
      <c r="P245" s="491"/>
      <c r="Q245" s="491"/>
      <c r="R245" s="491"/>
      <c r="S245" s="491" t="s">
        <v>5364</v>
      </c>
      <c r="T245" s="491" t="s">
        <v>5364</v>
      </c>
      <c r="U245" s="491"/>
      <c r="V245" s="491"/>
      <c r="W245" s="491" t="s">
        <v>1310</v>
      </c>
      <c r="X245" s="491"/>
      <c r="Y245" s="491"/>
      <c r="Z245" s="491"/>
      <c r="AA245" s="491"/>
      <c r="AB245" s="491"/>
      <c r="AC245" s="491" t="s">
        <v>3640</v>
      </c>
      <c r="AD245" s="491" t="s">
        <v>1310</v>
      </c>
      <c r="AE245" s="491"/>
      <c r="AF245" s="493" t="s">
        <v>5296</v>
      </c>
      <c r="AG245" s="494"/>
      <c r="AH245" s="494"/>
      <c r="AI245" s="494"/>
      <c r="AK245" s="561"/>
    </row>
    <row r="246" spans="1:37" ht="33.75">
      <c r="A246" s="504" t="s">
        <v>926</v>
      </c>
      <c r="B246" s="489" t="s">
        <v>2390</v>
      </c>
      <c r="C246" s="497" t="s">
        <v>3277</v>
      </c>
      <c r="D246" s="489"/>
      <c r="E246" s="490"/>
      <c r="F246" s="490"/>
      <c r="G246" s="470"/>
      <c r="H246" s="470"/>
      <c r="I246" s="491"/>
      <c r="J246" s="492" t="s">
        <v>2301</v>
      </c>
      <c r="K246" s="489"/>
      <c r="L246" s="491" t="s">
        <v>5390</v>
      </c>
      <c r="M246" s="491" t="s">
        <v>5390</v>
      </c>
      <c r="N246" s="491" t="s">
        <v>5391</v>
      </c>
      <c r="O246" s="491"/>
      <c r="P246" s="491"/>
      <c r="Q246" s="491"/>
      <c r="R246" s="491"/>
      <c r="S246" s="491" t="s">
        <v>5364</v>
      </c>
      <c r="T246" s="491" t="s">
        <v>5364</v>
      </c>
      <c r="U246" s="491"/>
      <c r="V246" s="491"/>
      <c r="W246" s="491"/>
      <c r="X246" s="491"/>
      <c r="Y246" s="491"/>
      <c r="Z246" s="491"/>
      <c r="AA246" s="491"/>
      <c r="AB246" s="491"/>
      <c r="AC246" s="491"/>
      <c r="AD246" s="491"/>
      <c r="AE246" s="491"/>
      <c r="AF246" s="493" t="s">
        <v>5296</v>
      </c>
      <c r="AG246" s="494"/>
      <c r="AH246" s="494"/>
      <c r="AI246" s="494"/>
      <c r="AK246" s="561" t="s">
        <v>3448</v>
      </c>
    </row>
    <row r="247" spans="1:37" ht="56.25">
      <c r="A247" s="504" t="s">
        <v>926</v>
      </c>
      <c r="B247" s="489" t="s">
        <v>2390</v>
      </c>
      <c r="C247" s="470" t="s">
        <v>2062</v>
      </c>
      <c r="D247" s="489" t="s">
        <v>1354</v>
      </c>
      <c r="E247" s="501" t="s">
        <v>1704</v>
      </c>
      <c r="F247" s="501" t="s">
        <v>1364</v>
      </c>
      <c r="G247" s="470">
        <v>3.0499999999999999E-5</v>
      </c>
      <c r="H247" s="491" t="s">
        <v>2011</v>
      </c>
      <c r="I247" s="491" t="s">
        <v>6304</v>
      </c>
      <c r="J247" s="492" t="s">
        <v>2301</v>
      </c>
      <c r="K247" s="489"/>
      <c r="L247" s="491" t="s">
        <v>5390</v>
      </c>
      <c r="M247" s="491" t="s">
        <v>5390</v>
      </c>
      <c r="N247" s="491" t="s">
        <v>5391</v>
      </c>
      <c r="O247" s="491"/>
      <c r="P247" s="491"/>
      <c r="Q247" s="491"/>
      <c r="R247" s="491"/>
      <c r="S247" s="491" t="s">
        <v>5364</v>
      </c>
      <c r="T247" s="491" t="s">
        <v>5364</v>
      </c>
      <c r="U247" s="491"/>
      <c r="V247" s="491"/>
      <c r="W247" s="491"/>
      <c r="X247" s="491" t="s">
        <v>1297</v>
      </c>
      <c r="Y247" s="491"/>
      <c r="Z247" s="491"/>
      <c r="AA247" s="491"/>
      <c r="AB247" s="491"/>
      <c r="AC247" s="491"/>
      <c r="AD247" s="491"/>
      <c r="AE247" s="491"/>
      <c r="AF247" s="493" t="s">
        <v>5296</v>
      </c>
      <c r="AG247" s="494"/>
      <c r="AH247" s="494"/>
      <c r="AI247" s="494"/>
      <c r="AK247" s="561"/>
    </row>
    <row r="248" spans="1:37" ht="56.25">
      <c r="A248" s="504" t="s">
        <v>926</v>
      </c>
      <c r="B248" s="489" t="s">
        <v>2390</v>
      </c>
      <c r="C248" s="470" t="s">
        <v>2524</v>
      </c>
      <c r="D248" s="489" t="s">
        <v>1363</v>
      </c>
      <c r="E248" s="501" t="s">
        <v>155</v>
      </c>
      <c r="F248" s="501" t="s">
        <v>1444</v>
      </c>
      <c r="G248" s="470" t="s">
        <v>1445</v>
      </c>
      <c r="H248" s="491" t="s">
        <v>1446</v>
      </c>
      <c r="I248" s="491" t="s">
        <v>2115</v>
      </c>
      <c r="J248" s="492" t="s">
        <v>2301</v>
      </c>
      <c r="K248" s="489"/>
      <c r="L248" s="491" t="s">
        <v>5390</v>
      </c>
      <c r="M248" s="491" t="s">
        <v>5390</v>
      </c>
      <c r="N248" s="491" t="s">
        <v>5391</v>
      </c>
      <c r="O248" s="491"/>
      <c r="P248" s="491"/>
      <c r="Q248" s="491"/>
      <c r="R248" s="491"/>
      <c r="S248" s="491" t="s">
        <v>5364</v>
      </c>
      <c r="T248" s="491" t="s">
        <v>5364</v>
      </c>
      <c r="U248" s="491"/>
      <c r="V248" s="491"/>
      <c r="W248" s="491" t="s">
        <v>1310</v>
      </c>
      <c r="X248" s="491"/>
      <c r="Y248" s="491"/>
      <c r="Z248" s="491"/>
      <c r="AA248" s="491"/>
      <c r="AB248" s="491"/>
      <c r="AC248" s="491" t="s">
        <v>3640</v>
      </c>
      <c r="AD248" s="491" t="s">
        <v>1310</v>
      </c>
      <c r="AE248" s="491"/>
      <c r="AF248" s="493" t="s">
        <v>5296</v>
      </c>
      <c r="AG248" s="494"/>
      <c r="AH248" s="494"/>
      <c r="AI248" s="494"/>
      <c r="AK248" s="561"/>
    </row>
    <row r="249" spans="1:37" ht="33.75">
      <c r="A249" s="504" t="s">
        <v>927</v>
      </c>
      <c r="B249" s="489" t="s">
        <v>2391</v>
      </c>
      <c r="C249" s="497" t="s">
        <v>3278</v>
      </c>
      <c r="D249" s="489"/>
      <c r="E249" s="490"/>
      <c r="F249" s="490"/>
      <c r="G249" s="470"/>
      <c r="H249" s="470"/>
      <c r="I249" s="491"/>
      <c r="J249" s="492" t="s">
        <v>2301</v>
      </c>
      <c r="K249" s="489"/>
      <c r="L249" s="491" t="s">
        <v>5390</v>
      </c>
      <c r="M249" s="491" t="s">
        <v>5390</v>
      </c>
      <c r="N249" s="491" t="s">
        <v>5391</v>
      </c>
      <c r="O249" s="491"/>
      <c r="P249" s="491"/>
      <c r="Q249" s="491"/>
      <c r="R249" s="491"/>
      <c r="S249" s="491" t="s">
        <v>5364</v>
      </c>
      <c r="T249" s="491" t="s">
        <v>5364</v>
      </c>
      <c r="U249" s="491"/>
      <c r="V249" s="491"/>
      <c r="W249" s="491"/>
      <c r="X249" s="491"/>
      <c r="Y249" s="491"/>
      <c r="Z249" s="491"/>
      <c r="AA249" s="491"/>
      <c r="AB249" s="491"/>
      <c r="AC249" s="491"/>
      <c r="AD249" s="491"/>
      <c r="AE249" s="491"/>
      <c r="AF249" s="493" t="s">
        <v>5296</v>
      </c>
      <c r="AG249" s="494"/>
      <c r="AH249" s="494"/>
      <c r="AI249" s="494"/>
      <c r="AK249" s="561" t="s">
        <v>3448</v>
      </c>
    </row>
    <row r="250" spans="1:37" ht="56.25">
      <c r="A250" s="504" t="s">
        <v>927</v>
      </c>
      <c r="B250" s="489" t="s">
        <v>2391</v>
      </c>
      <c r="C250" s="470" t="s">
        <v>2063</v>
      </c>
      <c r="D250" s="489" t="s">
        <v>1354</v>
      </c>
      <c r="E250" s="501" t="s">
        <v>1704</v>
      </c>
      <c r="F250" s="501" t="s">
        <v>1364</v>
      </c>
      <c r="G250" s="470">
        <v>3.0499999999999999E-5</v>
      </c>
      <c r="H250" s="491" t="s">
        <v>2011</v>
      </c>
      <c r="I250" s="491" t="s">
        <v>6305</v>
      </c>
      <c r="J250" s="492" t="s">
        <v>2301</v>
      </c>
      <c r="K250" s="489"/>
      <c r="L250" s="491" t="s">
        <v>5390</v>
      </c>
      <c r="M250" s="491" t="s">
        <v>5390</v>
      </c>
      <c r="N250" s="491" t="s">
        <v>5391</v>
      </c>
      <c r="O250" s="491"/>
      <c r="P250" s="491"/>
      <c r="Q250" s="491"/>
      <c r="R250" s="491"/>
      <c r="S250" s="491" t="s">
        <v>5364</v>
      </c>
      <c r="T250" s="491" t="s">
        <v>5364</v>
      </c>
      <c r="U250" s="491"/>
      <c r="V250" s="491"/>
      <c r="W250" s="491"/>
      <c r="X250" s="491" t="s">
        <v>1297</v>
      </c>
      <c r="Y250" s="491"/>
      <c r="Z250" s="491"/>
      <c r="AA250" s="491"/>
      <c r="AB250" s="491"/>
      <c r="AC250" s="491"/>
      <c r="AD250" s="491"/>
      <c r="AE250" s="491"/>
      <c r="AF250" s="493" t="s">
        <v>5296</v>
      </c>
      <c r="AG250" s="494"/>
      <c r="AH250" s="494"/>
      <c r="AI250" s="494"/>
      <c r="AK250" s="561"/>
    </row>
    <row r="251" spans="1:37" ht="56.25">
      <c r="A251" s="504" t="s">
        <v>927</v>
      </c>
      <c r="B251" s="489" t="s">
        <v>2391</v>
      </c>
      <c r="C251" s="470" t="s">
        <v>2525</v>
      </c>
      <c r="D251" s="489" t="s">
        <v>1363</v>
      </c>
      <c r="E251" s="501" t="s">
        <v>155</v>
      </c>
      <c r="F251" s="501" t="s">
        <v>1444</v>
      </c>
      <c r="G251" s="470" t="s">
        <v>1445</v>
      </c>
      <c r="H251" s="491" t="s">
        <v>1446</v>
      </c>
      <c r="I251" s="491" t="s">
        <v>662</v>
      </c>
      <c r="J251" s="492" t="s">
        <v>2301</v>
      </c>
      <c r="K251" s="489"/>
      <c r="L251" s="491" t="s">
        <v>5390</v>
      </c>
      <c r="M251" s="491" t="s">
        <v>5390</v>
      </c>
      <c r="N251" s="491" t="s">
        <v>5391</v>
      </c>
      <c r="O251" s="491"/>
      <c r="P251" s="491"/>
      <c r="Q251" s="491"/>
      <c r="R251" s="491"/>
      <c r="S251" s="491" t="s">
        <v>5364</v>
      </c>
      <c r="T251" s="491" t="s">
        <v>5364</v>
      </c>
      <c r="U251" s="491"/>
      <c r="V251" s="491"/>
      <c r="W251" s="491" t="s">
        <v>1310</v>
      </c>
      <c r="X251" s="491"/>
      <c r="Y251" s="491"/>
      <c r="Z251" s="491"/>
      <c r="AA251" s="491"/>
      <c r="AB251" s="491"/>
      <c r="AC251" s="491" t="s">
        <v>3640</v>
      </c>
      <c r="AD251" s="491" t="s">
        <v>1310</v>
      </c>
      <c r="AE251" s="491"/>
      <c r="AF251" s="493" t="s">
        <v>5296</v>
      </c>
      <c r="AG251" s="494"/>
      <c r="AH251" s="494"/>
      <c r="AI251" s="494"/>
      <c r="AK251" s="561"/>
    </row>
    <row r="252" spans="1:37" ht="33.75">
      <c r="A252" s="504" t="s">
        <v>928</v>
      </c>
      <c r="B252" s="489" t="s">
        <v>2392</v>
      </c>
      <c r="C252" s="497" t="s">
        <v>3279</v>
      </c>
      <c r="D252" s="489"/>
      <c r="E252" s="490"/>
      <c r="F252" s="490"/>
      <c r="G252" s="470"/>
      <c r="H252" s="470"/>
      <c r="I252" s="491"/>
      <c r="J252" s="492" t="s">
        <v>2301</v>
      </c>
      <c r="K252" s="489"/>
      <c r="L252" s="491" t="s">
        <v>5390</v>
      </c>
      <c r="M252" s="491" t="s">
        <v>5390</v>
      </c>
      <c r="N252" s="491" t="s">
        <v>5391</v>
      </c>
      <c r="O252" s="491"/>
      <c r="P252" s="491"/>
      <c r="Q252" s="491"/>
      <c r="R252" s="491"/>
      <c r="S252" s="491" t="s">
        <v>5364</v>
      </c>
      <c r="T252" s="491" t="s">
        <v>5364</v>
      </c>
      <c r="U252" s="491"/>
      <c r="V252" s="491"/>
      <c r="W252" s="491"/>
      <c r="X252" s="491"/>
      <c r="Y252" s="491"/>
      <c r="Z252" s="491"/>
      <c r="AA252" s="491"/>
      <c r="AB252" s="491"/>
      <c r="AC252" s="491"/>
      <c r="AD252" s="491"/>
      <c r="AE252" s="491"/>
      <c r="AF252" s="493" t="s">
        <v>5296</v>
      </c>
      <c r="AG252" s="494"/>
      <c r="AH252" s="494"/>
      <c r="AI252" s="494"/>
      <c r="AK252" s="561" t="s">
        <v>3448</v>
      </c>
    </row>
    <row r="253" spans="1:37" ht="56.25">
      <c r="A253" s="504" t="s">
        <v>928</v>
      </c>
      <c r="B253" s="489" t="s">
        <v>2392</v>
      </c>
      <c r="C253" s="470" t="s">
        <v>2064</v>
      </c>
      <c r="D253" s="489" t="s">
        <v>1354</v>
      </c>
      <c r="E253" s="501" t="s">
        <v>1704</v>
      </c>
      <c r="F253" s="501" t="s">
        <v>1364</v>
      </c>
      <c r="G253" s="470">
        <v>3.0499999999999999E-5</v>
      </c>
      <c r="H253" s="491" t="s">
        <v>2011</v>
      </c>
      <c r="I253" s="491" t="s">
        <v>6306</v>
      </c>
      <c r="J253" s="492" t="s">
        <v>2301</v>
      </c>
      <c r="K253" s="489"/>
      <c r="L253" s="491" t="s">
        <v>5390</v>
      </c>
      <c r="M253" s="491" t="s">
        <v>5390</v>
      </c>
      <c r="N253" s="491" t="s">
        <v>5391</v>
      </c>
      <c r="O253" s="491"/>
      <c r="P253" s="491"/>
      <c r="Q253" s="491"/>
      <c r="R253" s="491"/>
      <c r="S253" s="491" t="s">
        <v>5364</v>
      </c>
      <c r="T253" s="491" t="s">
        <v>5364</v>
      </c>
      <c r="U253" s="491"/>
      <c r="V253" s="491"/>
      <c r="W253" s="491"/>
      <c r="X253" s="491" t="s">
        <v>1297</v>
      </c>
      <c r="Y253" s="491"/>
      <c r="Z253" s="491"/>
      <c r="AA253" s="491"/>
      <c r="AB253" s="491"/>
      <c r="AC253" s="491"/>
      <c r="AD253" s="491"/>
      <c r="AE253" s="491"/>
      <c r="AF253" s="493" t="s">
        <v>5296</v>
      </c>
      <c r="AG253" s="494"/>
      <c r="AH253" s="494"/>
      <c r="AI253" s="494"/>
      <c r="AK253" s="561"/>
    </row>
    <row r="254" spans="1:37" ht="56.25">
      <c r="A254" s="504" t="s">
        <v>928</v>
      </c>
      <c r="B254" s="489" t="s">
        <v>2392</v>
      </c>
      <c r="C254" s="470" t="s">
        <v>820</v>
      </c>
      <c r="D254" s="489" t="s">
        <v>1363</v>
      </c>
      <c r="E254" s="501" t="s">
        <v>155</v>
      </c>
      <c r="F254" s="501" t="s">
        <v>1444</v>
      </c>
      <c r="G254" s="470" t="s">
        <v>1445</v>
      </c>
      <c r="H254" s="491" t="s">
        <v>1446</v>
      </c>
      <c r="I254" s="491" t="s">
        <v>663</v>
      </c>
      <c r="J254" s="492" t="s">
        <v>2301</v>
      </c>
      <c r="K254" s="489"/>
      <c r="L254" s="491" t="s">
        <v>5390</v>
      </c>
      <c r="M254" s="491" t="s">
        <v>5390</v>
      </c>
      <c r="N254" s="491" t="s">
        <v>5391</v>
      </c>
      <c r="O254" s="491"/>
      <c r="P254" s="491"/>
      <c r="Q254" s="491"/>
      <c r="R254" s="491"/>
      <c r="S254" s="491" t="s">
        <v>5364</v>
      </c>
      <c r="T254" s="491" t="s">
        <v>5364</v>
      </c>
      <c r="U254" s="491"/>
      <c r="V254" s="491"/>
      <c r="W254" s="491" t="s">
        <v>1310</v>
      </c>
      <c r="X254" s="491"/>
      <c r="Y254" s="491"/>
      <c r="Z254" s="491"/>
      <c r="AA254" s="491"/>
      <c r="AB254" s="491"/>
      <c r="AC254" s="491" t="s">
        <v>3640</v>
      </c>
      <c r="AD254" s="491" t="s">
        <v>1310</v>
      </c>
      <c r="AE254" s="491"/>
      <c r="AF254" s="493" t="s">
        <v>5296</v>
      </c>
      <c r="AG254" s="494"/>
      <c r="AH254" s="494"/>
      <c r="AI254" s="494"/>
      <c r="AK254" s="561"/>
    </row>
    <row r="255" spans="1:37" ht="67.5">
      <c r="A255" s="504" t="s">
        <v>929</v>
      </c>
      <c r="B255" s="489" t="s">
        <v>2393</v>
      </c>
      <c r="C255" s="497" t="s">
        <v>1447</v>
      </c>
      <c r="D255" s="489"/>
      <c r="E255" s="501"/>
      <c r="F255" s="501"/>
      <c r="G255" s="470"/>
      <c r="H255" s="491"/>
      <c r="I255" s="491"/>
      <c r="J255" s="492" t="s">
        <v>2314</v>
      </c>
      <c r="K255" s="489"/>
      <c r="L255" s="491" t="s">
        <v>5392</v>
      </c>
      <c r="M255" s="491" t="s">
        <v>5392</v>
      </c>
      <c r="N255" s="491" t="s">
        <v>5393</v>
      </c>
      <c r="O255" s="491"/>
      <c r="P255" s="491"/>
      <c r="Q255" s="491"/>
      <c r="R255" s="491"/>
      <c r="S255" s="491" t="s">
        <v>5361</v>
      </c>
      <c r="T255" s="491" t="s">
        <v>5361</v>
      </c>
      <c r="U255" s="491"/>
      <c r="V255" s="491"/>
      <c r="W255" s="491"/>
      <c r="X255" s="491"/>
      <c r="Y255" s="491"/>
      <c r="Z255" s="491"/>
      <c r="AA255" s="491"/>
      <c r="AB255" s="491"/>
      <c r="AC255" s="491" t="s">
        <v>3692</v>
      </c>
      <c r="AD255" s="491"/>
      <c r="AE255" s="491"/>
      <c r="AF255" s="493" t="s">
        <v>5297</v>
      </c>
      <c r="AG255" s="494"/>
      <c r="AH255" s="494"/>
      <c r="AI255" s="494"/>
      <c r="AK255" s="561" t="s">
        <v>3448</v>
      </c>
    </row>
    <row r="256" spans="1:37" ht="202.5">
      <c r="A256" s="504" t="s">
        <v>929</v>
      </c>
      <c r="B256" s="489" t="s">
        <v>2393</v>
      </c>
      <c r="C256" s="470" t="s">
        <v>1447</v>
      </c>
      <c r="D256" s="515" t="s">
        <v>2148</v>
      </c>
      <c r="E256" s="490" t="s">
        <v>1143</v>
      </c>
      <c r="F256" s="490" t="s">
        <v>1144</v>
      </c>
      <c r="G256" s="470" t="s">
        <v>3766</v>
      </c>
      <c r="H256" s="502" t="s">
        <v>1448</v>
      </c>
      <c r="I256" s="491" t="s">
        <v>3290</v>
      </c>
      <c r="J256" s="492" t="s">
        <v>2314</v>
      </c>
      <c r="K256" s="489"/>
      <c r="L256" s="491" t="s">
        <v>5392</v>
      </c>
      <c r="M256" s="491" t="s">
        <v>5392</v>
      </c>
      <c r="N256" s="491" t="s">
        <v>5393</v>
      </c>
      <c r="O256" s="491"/>
      <c r="P256" s="491"/>
      <c r="Q256" s="491"/>
      <c r="R256" s="491"/>
      <c r="S256" s="491" t="s">
        <v>5361</v>
      </c>
      <c r="T256" s="491" t="s">
        <v>5361</v>
      </c>
      <c r="U256" s="491"/>
      <c r="V256" s="491"/>
      <c r="W256" s="491" t="s">
        <v>1311</v>
      </c>
      <c r="X256" s="491"/>
      <c r="Y256" s="491"/>
      <c r="Z256" s="491"/>
      <c r="AA256" s="491"/>
      <c r="AB256" s="491"/>
      <c r="AC256" s="491" t="s">
        <v>3640</v>
      </c>
      <c r="AD256" s="491" t="s">
        <v>3699</v>
      </c>
      <c r="AE256" s="491"/>
      <c r="AF256" s="493" t="s">
        <v>5297</v>
      </c>
      <c r="AG256" s="494"/>
      <c r="AH256" s="494"/>
      <c r="AI256" s="494"/>
      <c r="AK256" s="561"/>
    </row>
    <row r="257" spans="1:37" ht="67.5">
      <c r="A257" s="504" t="s">
        <v>930</v>
      </c>
      <c r="B257" s="489" t="s">
        <v>2394</v>
      </c>
      <c r="C257" s="497" t="s">
        <v>1365</v>
      </c>
      <c r="D257" s="515"/>
      <c r="E257" s="490"/>
      <c r="F257" s="490"/>
      <c r="G257" s="470"/>
      <c r="H257" s="502"/>
      <c r="I257" s="491"/>
      <c r="J257" s="492" t="s">
        <v>2314</v>
      </c>
      <c r="K257" s="489"/>
      <c r="L257" s="491" t="s">
        <v>5392</v>
      </c>
      <c r="M257" s="491" t="s">
        <v>5392</v>
      </c>
      <c r="N257" s="491" t="s">
        <v>5393</v>
      </c>
      <c r="O257" s="491"/>
      <c r="P257" s="491"/>
      <c r="Q257" s="491"/>
      <c r="R257" s="491"/>
      <c r="S257" s="491" t="s">
        <v>5361</v>
      </c>
      <c r="T257" s="491" t="s">
        <v>5361</v>
      </c>
      <c r="U257" s="491"/>
      <c r="V257" s="491"/>
      <c r="W257" s="491"/>
      <c r="X257" s="491"/>
      <c r="Y257" s="491"/>
      <c r="Z257" s="491"/>
      <c r="AA257" s="491"/>
      <c r="AB257" s="491"/>
      <c r="AC257" s="491"/>
      <c r="AD257" s="491"/>
      <c r="AE257" s="491"/>
      <c r="AF257" s="493" t="s">
        <v>5297</v>
      </c>
      <c r="AG257" s="494"/>
      <c r="AH257" s="494"/>
      <c r="AI257" s="494"/>
      <c r="AK257" s="561" t="s">
        <v>3448</v>
      </c>
    </row>
    <row r="258" spans="1:37" ht="243" customHeight="1">
      <c r="A258" s="504" t="s">
        <v>930</v>
      </c>
      <c r="B258" s="489" t="s">
        <v>2394</v>
      </c>
      <c r="C258" s="470" t="s">
        <v>1365</v>
      </c>
      <c r="D258" s="503" t="s">
        <v>2148</v>
      </c>
      <c r="E258" s="501" t="s">
        <v>1139</v>
      </c>
      <c r="F258" s="501" t="s">
        <v>1140</v>
      </c>
      <c r="G258" s="470" t="s">
        <v>765</v>
      </c>
      <c r="H258" s="502" t="s">
        <v>1449</v>
      </c>
      <c r="I258" s="491" t="s">
        <v>3987</v>
      </c>
      <c r="J258" s="492" t="s">
        <v>2314</v>
      </c>
      <c r="K258" s="489"/>
      <c r="L258" s="491" t="s">
        <v>5392</v>
      </c>
      <c r="M258" s="491" t="s">
        <v>5392</v>
      </c>
      <c r="N258" s="491" t="s">
        <v>5393</v>
      </c>
      <c r="O258" s="491"/>
      <c r="P258" s="491"/>
      <c r="Q258" s="491"/>
      <c r="R258" s="491"/>
      <c r="S258" s="491" t="s">
        <v>5361</v>
      </c>
      <c r="T258" s="491" t="s">
        <v>5361</v>
      </c>
      <c r="U258" s="491"/>
      <c r="V258" s="491"/>
      <c r="W258" s="491" t="s">
        <v>1312</v>
      </c>
      <c r="X258" s="491"/>
      <c r="Y258" s="491"/>
      <c r="Z258" s="491"/>
      <c r="AA258" s="491"/>
      <c r="AB258" s="491"/>
      <c r="AC258" s="491"/>
      <c r="AD258" s="491" t="s">
        <v>1312</v>
      </c>
      <c r="AE258" s="491"/>
      <c r="AF258" s="493" t="s">
        <v>5297</v>
      </c>
      <c r="AG258" s="494"/>
      <c r="AH258" s="494"/>
      <c r="AI258" s="494"/>
      <c r="AK258" s="561"/>
    </row>
    <row r="259" spans="1:37" ht="33.75">
      <c r="A259" s="504" t="s">
        <v>931</v>
      </c>
      <c r="B259" s="489" t="s">
        <v>1670</v>
      </c>
      <c r="C259" s="497" t="s">
        <v>1455</v>
      </c>
      <c r="D259" s="503"/>
      <c r="E259" s="501"/>
      <c r="F259" s="501"/>
      <c r="G259" s="470"/>
      <c r="H259" s="502"/>
      <c r="I259" s="491"/>
      <c r="J259" s="492" t="s">
        <v>2314</v>
      </c>
      <c r="K259" s="489"/>
      <c r="L259" s="491" t="s">
        <v>5398</v>
      </c>
      <c r="M259" s="491" t="s">
        <v>5398</v>
      </c>
      <c r="N259" s="491" t="s">
        <v>5399</v>
      </c>
      <c r="O259" s="491"/>
      <c r="P259" s="491"/>
      <c r="Q259" s="491"/>
      <c r="R259" s="491"/>
      <c r="S259" s="491" t="s">
        <v>5361</v>
      </c>
      <c r="T259" s="491" t="s">
        <v>5361</v>
      </c>
      <c r="U259" s="491"/>
      <c r="V259" s="491"/>
      <c r="W259" s="491"/>
      <c r="X259" s="491"/>
      <c r="Y259" s="491"/>
      <c r="Z259" s="491"/>
      <c r="AA259" s="491"/>
      <c r="AB259" s="491"/>
      <c r="AC259" s="491"/>
      <c r="AD259" s="491"/>
      <c r="AE259" s="491"/>
      <c r="AF259" s="493" t="s">
        <v>5300</v>
      </c>
      <c r="AG259" s="494"/>
      <c r="AH259" s="494"/>
      <c r="AI259" s="494"/>
      <c r="AK259" s="561" t="s">
        <v>3448</v>
      </c>
    </row>
    <row r="260" spans="1:37" ht="213.75">
      <c r="A260" s="504" t="s">
        <v>931</v>
      </c>
      <c r="B260" s="489" t="s">
        <v>1670</v>
      </c>
      <c r="C260" s="470" t="s">
        <v>1455</v>
      </c>
      <c r="D260" s="515" t="s">
        <v>2148</v>
      </c>
      <c r="E260" s="490" t="s">
        <v>1143</v>
      </c>
      <c r="F260" s="490" t="s">
        <v>1144</v>
      </c>
      <c r="G260" s="470" t="s">
        <v>3766</v>
      </c>
      <c r="H260" s="502" t="s">
        <v>1456</v>
      </c>
      <c r="I260" s="491" t="s">
        <v>6307</v>
      </c>
      <c r="J260" s="492" t="s">
        <v>2314</v>
      </c>
      <c r="K260" s="489"/>
      <c r="L260" s="491" t="s">
        <v>5398</v>
      </c>
      <c r="M260" s="491" t="s">
        <v>5398</v>
      </c>
      <c r="N260" s="491" t="s">
        <v>5399</v>
      </c>
      <c r="O260" s="491"/>
      <c r="P260" s="491"/>
      <c r="Q260" s="491"/>
      <c r="R260" s="491"/>
      <c r="S260" s="491" t="s">
        <v>5361</v>
      </c>
      <c r="T260" s="491" t="s">
        <v>5361</v>
      </c>
      <c r="U260" s="491"/>
      <c r="V260" s="491"/>
      <c r="W260" s="491" t="s">
        <v>1313</v>
      </c>
      <c r="X260" s="491"/>
      <c r="Y260" s="491"/>
      <c r="Z260" s="491"/>
      <c r="AA260" s="491"/>
      <c r="AB260" s="491"/>
      <c r="AC260" s="491"/>
      <c r="AD260" s="491" t="s">
        <v>1313</v>
      </c>
      <c r="AE260" s="491"/>
      <c r="AF260" s="493" t="s">
        <v>5300</v>
      </c>
      <c r="AG260" s="494"/>
      <c r="AH260" s="494"/>
      <c r="AI260" s="494"/>
      <c r="AK260" s="561"/>
    </row>
    <row r="261" spans="1:37" ht="67.5">
      <c r="A261" s="504" t="s">
        <v>1669</v>
      </c>
      <c r="B261" s="489" t="s">
        <v>2395</v>
      </c>
      <c r="C261" s="497" t="s">
        <v>187</v>
      </c>
      <c r="D261" s="515"/>
      <c r="E261" s="490"/>
      <c r="F261" s="490"/>
      <c r="G261" s="470"/>
      <c r="H261" s="502"/>
      <c r="I261" s="491"/>
      <c r="J261" s="492" t="s">
        <v>2314</v>
      </c>
      <c r="K261" s="489"/>
      <c r="L261" s="491" t="s">
        <v>5400</v>
      </c>
      <c r="M261" s="491" t="s">
        <v>5400</v>
      </c>
      <c r="N261" s="491" t="s">
        <v>5401</v>
      </c>
      <c r="O261" s="491"/>
      <c r="P261" s="491"/>
      <c r="Q261" s="491"/>
      <c r="R261" s="491"/>
      <c r="S261" s="491" t="s">
        <v>5365</v>
      </c>
      <c r="T261" s="498" t="s">
        <v>5368</v>
      </c>
      <c r="U261" s="491"/>
      <c r="V261" s="491"/>
      <c r="W261" s="491"/>
      <c r="X261" s="491"/>
      <c r="Y261" s="491"/>
      <c r="Z261" s="491"/>
      <c r="AA261" s="491"/>
      <c r="AB261" s="491"/>
      <c r="AC261" s="491" t="s">
        <v>3692</v>
      </c>
      <c r="AD261" s="491"/>
      <c r="AE261" s="491"/>
      <c r="AF261" s="493" t="s">
        <v>5301</v>
      </c>
      <c r="AG261" s="494"/>
      <c r="AH261" s="494"/>
      <c r="AI261" s="494"/>
      <c r="AK261" s="561" t="s">
        <v>3448</v>
      </c>
    </row>
    <row r="262" spans="1:37" ht="101.25">
      <c r="A262" s="504" t="s">
        <v>1669</v>
      </c>
      <c r="B262" s="489" t="s">
        <v>2395</v>
      </c>
      <c r="C262" s="470" t="s">
        <v>187</v>
      </c>
      <c r="D262" s="515" t="s">
        <v>2148</v>
      </c>
      <c r="E262" s="490" t="s">
        <v>1366</v>
      </c>
      <c r="F262" s="490" t="s">
        <v>1367</v>
      </c>
      <c r="G262" s="470" t="s">
        <v>3766</v>
      </c>
      <c r="H262" s="502" t="s">
        <v>188</v>
      </c>
      <c r="I262" s="491" t="s">
        <v>2978</v>
      </c>
      <c r="J262" s="492" t="s">
        <v>2314</v>
      </c>
      <c r="K262" s="489"/>
      <c r="L262" s="491" t="s">
        <v>5400</v>
      </c>
      <c r="M262" s="491" t="s">
        <v>5400</v>
      </c>
      <c r="N262" s="491" t="s">
        <v>5401</v>
      </c>
      <c r="O262" s="491"/>
      <c r="P262" s="491"/>
      <c r="Q262" s="491"/>
      <c r="R262" s="491"/>
      <c r="S262" s="491" t="s">
        <v>5365</v>
      </c>
      <c r="T262" s="498" t="s">
        <v>5368</v>
      </c>
      <c r="U262" s="491"/>
      <c r="V262" s="491"/>
      <c r="W262" s="491" t="s">
        <v>1314</v>
      </c>
      <c r="X262" s="491"/>
      <c r="Y262" s="491"/>
      <c r="Z262" s="491"/>
      <c r="AA262" s="491"/>
      <c r="AB262" s="491"/>
      <c r="AC262" s="491" t="s">
        <v>3635</v>
      </c>
      <c r="AD262" s="491" t="s">
        <v>3694</v>
      </c>
      <c r="AE262" s="491"/>
      <c r="AF262" s="493" t="s">
        <v>5301</v>
      </c>
      <c r="AG262" s="494"/>
      <c r="AH262" s="494"/>
      <c r="AI262" s="494"/>
      <c r="AK262" s="561"/>
    </row>
    <row r="263" spans="1:37" ht="45">
      <c r="A263" s="504" t="s">
        <v>932</v>
      </c>
      <c r="B263" s="489" t="s">
        <v>2396</v>
      </c>
      <c r="C263" s="497" t="s">
        <v>1368</v>
      </c>
      <c r="D263" s="515"/>
      <c r="E263" s="490"/>
      <c r="F263" s="490"/>
      <c r="G263" s="470"/>
      <c r="H263" s="502"/>
      <c r="I263" s="491"/>
      <c r="J263" s="492" t="s">
        <v>2301</v>
      </c>
      <c r="K263" s="489" t="s">
        <v>3448</v>
      </c>
      <c r="L263" s="491" t="s">
        <v>5402</v>
      </c>
      <c r="M263" s="491" t="s">
        <v>5402</v>
      </c>
      <c r="N263" s="491" t="s">
        <v>5403</v>
      </c>
      <c r="O263" s="491" t="s">
        <v>8637</v>
      </c>
      <c r="P263" s="491"/>
      <c r="Q263" s="491"/>
      <c r="R263" s="491"/>
      <c r="S263" s="491" t="s">
        <v>5359</v>
      </c>
      <c r="T263" s="491" t="s">
        <v>5359</v>
      </c>
      <c r="U263" s="491"/>
      <c r="V263" s="491"/>
      <c r="W263" s="491"/>
      <c r="X263" s="491"/>
      <c r="Y263" s="491"/>
      <c r="Z263" s="491"/>
      <c r="AA263" s="491"/>
      <c r="AB263" s="491"/>
      <c r="AC263" s="491" t="s">
        <v>1293</v>
      </c>
      <c r="AD263" s="491"/>
      <c r="AE263" s="491"/>
      <c r="AF263" s="493" t="s">
        <v>5302</v>
      </c>
      <c r="AG263" s="494"/>
      <c r="AH263" s="494"/>
      <c r="AI263" s="494"/>
      <c r="AK263" s="561" t="s">
        <v>3448</v>
      </c>
    </row>
    <row r="264" spans="1:37" ht="293.10000000000002" customHeight="1">
      <c r="A264" s="504" t="s">
        <v>932</v>
      </c>
      <c r="B264" s="489" t="s">
        <v>2396</v>
      </c>
      <c r="C264" s="470" t="s">
        <v>1368</v>
      </c>
      <c r="D264" s="489" t="s">
        <v>2148</v>
      </c>
      <c r="E264" s="501" t="s">
        <v>1704</v>
      </c>
      <c r="F264" s="501" t="s">
        <v>1369</v>
      </c>
      <c r="G264" s="470" t="s">
        <v>1450</v>
      </c>
      <c r="H264" s="502" t="s">
        <v>1451</v>
      </c>
      <c r="I264" s="491" t="s">
        <v>8745</v>
      </c>
      <c r="J264" s="492" t="s">
        <v>2301</v>
      </c>
      <c r="K264" s="489" t="s">
        <v>3448</v>
      </c>
      <c r="L264" s="491" t="s">
        <v>5402</v>
      </c>
      <c r="M264" s="491" t="s">
        <v>5402</v>
      </c>
      <c r="N264" s="491" t="s">
        <v>5403</v>
      </c>
      <c r="O264" s="491" t="s">
        <v>8637</v>
      </c>
      <c r="P264" s="491"/>
      <c r="Q264" s="491"/>
      <c r="R264" s="491"/>
      <c r="S264" s="491" t="s">
        <v>5359</v>
      </c>
      <c r="T264" s="491" t="s">
        <v>5359</v>
      </c>
      <c r="U264" s="491"/>
      <c r="V264" s="491"/>
      <c r="W264" s="491" t="s">
        <v>1315</v>
      </c>
      <c r="X264" s="491"/>
      <c r="Y264" s="491"/>
      <c r="Z264" s="491"/>
      <c r="AA264" s="491"/>
      <c r="AB264" s="491"/>
      <c r="AC264" s="491"/>
      <c r="AD264" s="491" t="s">
        <v>3658</v>
      </c>
      <c r="AE264" s="491"/>
      <c r="AF264" s="493" t="s">
        <v>5302</v>
      </c>
      <c r="AG264" s="494"/>
      <c r="AH264" s="494"/>
      <c r="AI264" s="494"/>
      <c r="AK264" s="561"/>
    </row>
    <row r="265" spans="1:37" ht="78.75">
      <c r="A265" s="504" t="s">
        <v>889</v>
      </c>
      <c r="B265" s="489" t="s">
        <v>2397</v>
      </c>
      <c r="C265" s="497" t="s">
        <v>2630</v>
      </c>
      <c r="D265" s="489"/>
      <c r="E265" s="501"/>
      <c r="F265" s="501"/>
      <c r="G265" s="470"/>
      <c r="H265" s="502"/>
      <c r="I265" s="491"/>
      <c r="J265" s="492" t="s">
        <v>2301</v>
      </c>
      <c r="K265" s="489" t="s">
        <v>3448</v>
      </c>
      <c r="L265" s="491" t="s">
        <v>5396</v>
      </c>
      <c r="M265" s="491" t="s">
        <v>5396</v>
      </c>
      <c r="N265" s="491" t="s">
        <v>5397</v>
      </c>
      <c r="O265" s="491" t="s">
        <v>8638</v>
      </c>
      <c r="P265" s="491"/>
      <c r="Q265" s="491"/>
      <c r="R265" s="491"/>
      <c r="S265" s="491" t="s">
        <v>5366</v>
      </c>
      <c r="T265" s="491" t="s">
        <v>5366</v>
      </c>
      <c r="U265" s="491"/>
      <c r="V265" s="491"/>
      <c r="W265" s="491"/>
      <c r="X265" s="491"/>
      <c r="Y265" s="491"/>
      <c r="Z265" s="491"/>
      <c r="AA265" s="491"/>
      <c r="AB265" s="491"/>
      <c r="AC265" s="491"/>
      <c r="AD265" s="491"/>
      <c r="AE265" s="491"/>
      <c r="AF265" s="493" t="s">
        <v>5302</v>
      </c>
      <c r="AG265" s="494"/>
      <c r="AH265" s="494"/>
      <c r="AI265" s="494"/>
      <c r="AK265" s="561" t="s">
        <v>3448</v>
      </c>
    </row>
    <row r="266" spans="1:37" ht="101.25">
      <c r="A266" s="504" t="s">
        <v>889</v>
      </c>
      <c r="B266" s="489" t="s">
        <v>2397</v>
      </c>
      <c r="C266" s="470" t="s">
        <v>2630</v>
      </c>
      <c r="D266" s="489" t="s">
        <v>1354</v>
      </c>
      <c r="E266" s="490" t="s">
        <v>146</v>
      </c>
      <c r="F266" s="490" t="s">
        <v>147</v>
      </c>
      <c r="G266" s="470" t="s">
        <v>148</v>
      </c>
      <c r="H266" s="502" t="s">
        <v>1452</v>
      </c>
      <c r="I266" s="491" t="s">
        <v>5102</v>
      </c>
      <c r="J266" s="489" t="s">
        <v>2301</v>
      </c>
      <c r="K266" s="489" t="s">
        <v>3448</v>
      </c>
      <c r="L266" s="491" t="s">
        <v>5396</v>
      </c>
      <c r="M266" s="491" t="s">
        <v>5396</v>
      </c>
      <c r="N266" s="491" t="s">
        <v>5397</v>
      </c>
      <c r="O266" s="491" t="s">
        <v>8638</v>
      </c>
      <c r="P266" s="491"/>
      <c r="Q266" s="491"/>
      <c r="R266" s="491"/>
      <c r="S266" s="491" t="s">
        <v>5366</v>
      </c>
      <c r="T266" s="491" t="s">
        <v>5366</v>
      </c>
      <c r="U266" s="491"/>
      <c r="V266" s="491"/>
      <c r="W266" s="491" t="s">
        <v>4581</v>
      </c>
      <c r="X266" s="491"/>
      <c r="Y266" s="491"/>
      <c r="Z266" s="491"/>
      <c r="AA266" s="491"/>
      <c r="AB266" s="491"/>
      <c r="AC266" s="491"/>
      <c r="AD266" s="491"/>
      <c r="AE266" s="491"/>
      <c r="AF266" s="493" t="s">
        <v>5302</v>
      </c>
      <c r="AG266" s="494"/>
      <c r="AH266" s="494"/>
      <c r="AI266" s="494"/>
      <c r="AK266" s="561"/>
    </row>
    <row r="267" spans="1:37" ht="33.75">
      <c r="A267" s="504" t="s">
        <v>2252</v>
      </c>
      <c r="B267" s="489" t="s">
        <v>2398</v>
      </c>
      <c r="C267" s="497" t="s">
        <v>1453</v>
      </c>
      <c r="D267" s="489"/>
      <c r="E267" s="490"/>
      <c r="F267" s="490"/>
      <c r="G267" s="470"/>
      <c r="H267" s="502"/>
      <c r="I267" s="491"/>
      <c r="J267" s="492" t="s">
        <v>2301</v>
      </c>
      <c r="K267" s="489"/>
      <c r="L267" s="491" t="s">
        <v>5398</v>
      </c>
      <c r="M267" s="491" t="s">
        <v>5398</v>
      </c>
      <c r="N267" s="491" t="s">
        <v>5399</v>
      </c>
      <c r="O267" s="491"/>
      <c r="P267" s="491"/>
      <c r="Q267" s="491"/>
      <c r="R267" s="491"/>
      <c r="S267" s="491" t="s">
        <v>5367</v>
      </c>
      <c r="T267" s="491" t="s">
        <v>5367</v>
      </c>
      <c r="U267" s="491"/>
      <c r="V267" s="491"/>
      <c r="W267" s="491"/>
      <c r="X267" s="491"/>
      <c r="Y267" s="491"/>
      <c r="Z267" s="491"/>
      <c r="AA267" s="491"/>
      <c r="AB267" s="491"/>
      <c r="AC267" s="491"/>
      <c r="AD267" s="491"/>
      <c r="AE267" s="491"/>
      <c r="AF267" s="493" t="s">
        <v>5300</v>
      </c>
      <c r="AG267" s="494"/>
      <c r="AH267" s="494"/>
      <c r="AI267" s="494"/>
      <c r="AK267" s="561" t="s">
        <v>3448</v>
      </c>
    </row>
    <row r="268" spans="1:37" ht="90">
      <c r="A268" s="504" t="s">
        <v>2252</v>
      </c>
      <c r="B268" s="489" t="s">
        <v>2398</v>
      </c>
      <c r="C268" s="470" t="s">
        <v>1453</v>
      </c>
      <c r="D268" s="489" t="s">
        <v>1354</v>
      </c>
      <c r="E268" s="501" t="s">
        <v>1141</v>
      </c>
      <c r="F268" s="501" t="s">
        <v>1142</v>
      </c>
      <c r="G268" s="470" t="s">
        <v>1454</v>
      </c>
      <c r="H268" s="502" t="s">
        <v>8746</v>
      </c>
      <c r="I268" s="491" t="s">
        <v>8747</v>
      </c>
      <c r="J268" s="492" t="s">
        <v>2301</v>
      </c>
      <c r="K268" s="489"/>
      <c r="L268" s="491" t="s">
        <v>5398</v>
      </c>
      <c r="M268" s="491" t="s">
        <v>5398</v>
      </c>
      <c r="N268" s="491" t="s">
        <v>5399</v>
      </c>
      <c r="O268" s="491"/>
      <c r="P268" s="491"/>
      <c r="Q268" s="491"/>
      <c r="R268" s="491"/>
      <c r="S268" s="491" t="s">
        <v>5367</v>
      </c>
      <c r="T268" s="491" t="s">
        <v>5367</v>
      </c>
      <c r="U268" s="491"/>
      <c r="V268" s="491"/>
      <c r="W268" s="491" t="s">
        <v>1316</v>
      </c>
      <c r="X268" s="491"/>
      <c r="Y268" s="491"/>
      <c r="Z268" s="491"/>
      <c r="AA268" s="491"/>
      <c r="AB268" s="491"/>
      <c r="AC268" s="491"/>
      <c r="AD268" s="491" t="s">
        <v>1316</v>
      </c>
      <c r="AE268" s="491"/>
      <c r="AF268" s="493" t="s">
        <v>5300</v>
      </c>
      <c r="AG268" s="494"/>
      <c r="AH268" s="494"/>
      <c r="AI268" s="494"/>
      <c r="AK268" s="561"/>
    </row>
    <row r="269" spans="1:37" ht="45">
      <c r="A269" s="504" t="s">
        <v>2253</v>
      </c>
      <c r="B269" s="489" t="s">
        <v>2399</v>
      </c>
      <c r="C269" s="497" t="s">
        <v>189</v>
      </c>
      <c r="D269" s="489"/>
      <c r="E269" s="501"/>
      <c r="F269" s="501"/>
      <c r="G269" s="470"/>
      <c r="H269" s="502"/>
      <c r="I269" s="491"/>
      <c r="J269" s="492" t="s">
        <v>2314</v>
      </c>
      <c r="K269" s="489"/>
      <c r="L269" s="491" t="s">
        <v>5404</v>
      </c>
      <c r="M269" s="491" t="s">
        <v>5404</v>
      </c>
      <c r="N269" s="491" t="s">
        <v>5405</v>
      </c>
      <c r="O269" s="491"/>
      <c r="P269" s="491"/>
      <c r="Q269" s="491"/>
      <c r="R269" s="491"/>
      <c r="S269" s="491" t="s">
        <v>5368</v>
      </c>
      <c r="T269" s="491" t="s">
        <v>5368</v>
      </c>
      <c r="U269" s="491"/>
      <c r="V269" s="491"/>
      <c r="W269" s="491"/>
      <c r="X269" s="491"/>
      <c r="Y269" s="491"/>
      <c r="Z269" s="491"/>
      <c r="AA269" s="491"/>
      <c r="AB269" s="491"/>
      <c r="AC269" s="491" t="s">
        <v>1293</v>
      </c>
      <c r="AD269" s="491"/>
      <c r="AE269" s="491"/>
      <c r="AF269" s="493" t="s">
        <v>5303</v>
      </c>
      <c r="AG269" s="494"/>
      <c r="AH269" s="494"/>
      <c r="AI269" s="494"/>
      <c r="AK269" s="561" t="s">
        <v>3448</v>
      </c>
    </row>
    <row r="270" spans="1:37" ht="135">
      <c r="A270" s="504" t="s">
        <v>2253</v>
      </c>
      <c r="B270" s="489" t="s">
        <v>2399</v>
      </c>
      <c r="C270" s="470" t="s">
        <v>189</v>
      </c>
      <c r="D270" s="489" t="s">
        <v>2148</v>
      </c>
      <c r="E270" s="490" t="s">
        <v>1146</v>
      </c>
      <c r="F270" s="490" t="s">
        <v>1145</v>
      </c>
      <c r="G270" s="470" t="s">
        <v>1371</v>
      </c>
      <c r="H270" s="502" t="s">
        <v>1370</v>
      </c>
      <c r="I270" s="491" t="s">
        <v>2979</v>
      </c>
      <c r="J270" s="492" t="s">
        <v>2314</v>
      </c>
      <c r="K270" s="489"/>
      <c r="L270" s="491" t="s">
        <v>5404</v>
      </c>
      <c r="M270" s="491" t="s">
        <v>5404</v>
      </c>
      <c r="N270" s="491" t="s">
        <v>5405</v>
      </c>
      <c r="O270" s="491"/>
      <c r="P270" s="491"/>
      <c r="Q270" s="491"/>
      <c r="R270" s="491"/>
      <c r="S270" s="491" t="s">
        <v>5368</v>
      </c>
      <c r="T270" s="491" t="s">
        <v>5368</v>
      </c>
      <c r="U270" s="491"/>
      <c r="V270" s="491"/>
      <c r="W270" s="491" t="s">
        <v>685</v>
      </c>
      <c r="X270" s="491"/>
      <c r="Y270" s="491"/>
      <c r="Z270" s="491"/>
      <c r="AA270" s="491"/>
      <c r="AB270" s="491"/>
      <c r="AC270" s="491"/>
      <c r="AD270" s="491" t="s">
        <v>685</v>
      </c>
      <c r="AE270" s="491"/>
      <c r="AF270" s="493" t="s">
        <v>5303</v>
      </c>
      <c r="AG270" s="494"/>
      <c r="AH270" s="494"/>
      <c r="AI270" s="494"/>
      <c r="AK270" s="561"/>
    </row>
    <row r="271" spans="1:37" s="511" customFormat="1" ht="33.75">
      <c r="A271" s="509" t="s">
        <v>2254</v>
      </c>
      <c r="B271" s="492" t="s">
        <v>2400</v>
      </c>
      <c r="C271" s="514" t="s">
        <v>3280</v>
      </c>
      <c r="D271" s="492"/>
      <c r="E271" s="513"/>
      <c r="F271" s="513"/>
      <c r="G271" s="510"/>
      <c r="H271" s="510"/>
      <c r="I271" s="498"/>
      <c r="J271" s="492" t="s">
        <v>2301</v>
      </c>
      <c r="K271" s="492"/>
      <c r="L271" s="498" t="s">
        <v>5390</v>
      </c>
      <c r="M271" s="491" t="s">
        <v>5390</v>
      </c>
      <c r="N271" s="491" t="s">
        <v>5391</v>
      </c>
      <c r="O271" s="498"/>
      <c r="P271" s="491"/>
      <c r="Q271" s="491"/>
      <c r="R271" s="491"/>
      <c r="S271" s="491" t="s">
        <v>5364</v>
      </c>
      <c r="T271" s="491" t="s">
        <v>5364</v>
      </c>
      <c r="U271" s="491"/>
      <c r="V271" s="491"/>
      <c r="W271" s="491"/>
      <c r="X271" s="491"/>
      <c r="Y271" s="491"/>
      <c r="Z271" s="491"/>
      <c r="AA271" s="491"/>
      <c r="AB271" s="491"/>
      <c r="AC271" s="491" t="s">
        <v>3692</v>
      </c>
      <c r="AD271" s="491"/>
      <c r="AE271" s="491"/>
      <c r="AF271" s="493" t="s">
        <v>5296</v>
      </c>
      <c r="AG271" s="494"/>
      <c r="AH271" s="494"/>
      <c r="AI271" s="494"/>
      <c r="AJ271" s="491"/>
      <c r="AK271" s="788" t="s">
        <v>3448</v>
      </c>
    </row>
    <row r="272" spans="1:37" s="511" customFormat="1" ht="101.25">
      <c r="A272" s="509"/>
      <c r="B272" s="492"/>
      <c r="C272" s="510"/>
      <c r="D272" s="492"/>
      <c r="E272" s="513"/>
      <c r="F272" s="513"/>
      <c r="G272" s="510"/>
      <c r="H272" s="516"/>
      <c r="I272" s="498" t="s">
        <v>2527</v>
      </c>
      <c r="J272" s="492" t="s">
        <v>2301</v>
      </c>
      <c r="K272" s="492"/>
      <c r="L272" s="498"/>
      <c r="M272" s="491"/>
      <c r="N272" s="491"/>
      <c r="O272" s="498"/>
      <c r="P272" s="491"/>
      <c r="Q272" s="491"/>
      <c r="R272" s="491"/>
      <c r="S272" s="491"/>
      <c r="T272" s="491"/>
      <c r="U272" s="491"/>
      <c r="V272" s="491"/>
      <c r="W272" s="491"/>
      <c r="X272" s="491"/>
      <c r="Y272" s="491"/>
      <c r="Z272" s="491"/>
      <c r="AA272" s="491"/>
      <c r="AB272" s="491"/>
      <c r="AC272" s="491"/>
      <c r="AD272" s="491"/>
      <c r="AE272" s="491"/>
      <c r="AF272" s="493"/>
      <c r="AG272" s="494"/>
      <c r="AH272" s="494"/>
      <c r="AI272" s="494"/>
      <c r="AJ272" s="491"/>
      <c r="AK272" s="788"/>
    </row>
    <row r="273" spans="1:37" s="511" customFormat="1" ht="56.25">
      <c r="A273" s="509" t="s">
        <v>2254</v>
      </c>
      <c r="B273" s="492" t="s">
        <v>2400</v>
      </c>
      <c r="C273" s="510" t="s">
        <v>1692</v>
      </c>
      <c r="D273" s="492" t="s">
        <v>1354</v>
      </c>
      <c r="E273" s="517" t="s">
        <v>1704</v>
      </c>
      <c r="F273" s="517" t="s">
        <v>1364</v>
      </c>
      <c r="G273" s="510">
        <v>3.0499999999999999E-5</v>
      </c>
      <c r="H273" s="516" t="s">
        <v>2011</v>
      </c>
      <c r="I273" s="498" t="s">
        <v>6299</v>
      </c>
      <c r="J273" s="492" t="s">
        <v>2301</v>
      </c>
      <c r="K273" s="492"/>
      <c r="L273" s="498" t="s">
        <v>5390</v>
      </c>
      <c r="M273" s="491" t="s">
        <v>5390</v>
      </c>
      <c r="N273" s="491" t="s">
        <v>5391</v>
      </c>
      <c r="O273" s="498"/>
      <c r="P273" s="491"/>
      <c r="Q273" s="491"/>
      <c r="R273" s="491"/>
      <c r="S273" s="491" t="s">
        <v>5364</v>
      </c>
      <c r="T273" s="491" t="s">
        <v>5364</v>
      </c>
      <c r="U273" s="491"/>
      <c r="V273" s="491"/>
      <c r="W273" s="491"/>
      <c r="X273" s="491" t="s">
        <v>1297</v>
      </c>
      <c r="Y273" s="491"/>
      <c r="Z273" s="491"/>
      <c r="AA273" s="491"/>
      <c r="AB273" s="491"/>
      <c r="AC273" s="491"/>
      <c r="AD273" s="491"/>
      <c r="AE273" s="491"/>
      <c r="AF273" s="493" t="s">
        <v>5296</v>
      </c>
      <c r="AG273" s="494"/>
      <c r="AH273" s="494"/>
      <c r="AI273" s="494"/>
      <c r="AJ273" s="491"/>
      <c r="AK273" s="788"/>
    </row>
    <row r="274" spans="1:37" s="511" customFormat="1" ht="56.25">
      <c r="A274" s="504" t="s">
        <v>2254</v>
      </c>
      <c r="B274" s="489" t="s">
        <v>2400</v>
      </c>
      <c r="C274" s="470" t="s">
        <v>991</v>
      </c>
      <c r="D274" s="489" t="s">
        <v>1363</v>
      </c>
      <c r="E274" s="501" t="s">
        <v>190</v>
      </c>
      <c r="F274" s="501" t="s">
        <v>191</v>
      </c>
      <c r="G274" s="470" t="s">
        <v>9392</v>
      </c>
      <c r="H274" s="516" t="s">
        <v>192</v>
      </c>
      <c r="I274" s="498" t="s">
        <v>8748</v>
      </c>
      <c r="J274" s="492" t="s">
        <v>2301</v>
      </c>
      <c r="K274" s="492"/>
      <c r="L274" s="498" t="s">
        <v>5390</v>
      </c>
      <c r="M274" s="491" t="s">
        <v>5390</v>
      </c>
      <c r="N274" s="491" t="s">
        <v>5391</v>
      </c>
      <c r="O274" s="498"/>
      <c r="P274" s="491"/>
      <c r="Q274" s="491"/>
      <c r="R274" s="491"/>
      <c r="S274" s="491" t="s">
        <v>5364</v>
      </c>
      <c r="T274" s="491" t="s">
        <v>5364</v>
      </c>
      <c r="U274" s="491"/>
      <c r="V274" s="491"/>
      <c r="W274" s="491" t="s">
        <v>1310</v>
      </c>
      <c r="X274" s="491"/>
      <c r="Y274" s="491"/>
      <c r="Z274" s="491"/>
      <c r="AA274" s="491"/>
      <c r="AB274" s="491"/>
      <c r="AC274" s="491" t="s">
        <v>3640</v>
      </c>
      <c r="AD274" s="491" t="s">
        <v>1310</v>
      </c>
      <c r="AE274" s="491"/>
      <c r="AF274" s="493" t="s">
        <v>5296</v>
      </c>
      <c r="AG274" s="494"/>
      <c r="AH274" s="494"/>
      <c r="AI274" s="494"/>
      <c r="AJ274" s="491"/>
      <c r="AK274" s="788"/>
    </row>
    <row r="275" spans="1:37" s="511" customFormat="1" ht="33.75">
      <c r="A275" s="504" t="s">
        <v>2255</v>
      </c>
      <c r="B275" s="489" t="s">
        <v>2401</v>
      </c>
      <c r="C275" s="497" t="s">
        <v>3281</v>
      </c>
      <c r="D275" s="489"/>
      <c r="E275" s="490"/>
      <c r="F275" s="490"/>
      <c r="G275" s="470"/>
      <c r="H275" s="510"/>
      <c r="I275" s="498"/>
      <c r="J275" s="492" t="s">
        <v>2301</v>
      </c>
      <c r="K275" s="492"/>
      <c r="L275" s="498" t="s">
        <v>5390</v>
      </c>
      <c r="M275" s="491" t="s">
        <v>5390</v>
      </c>
      <c r="N275" s="491" t="s">
        <v>5391</v>
      </c>
      <c r="O275" s="498"/>
      <c r="P275" s="491"/>
      <c r="Q275" s="491"/>
      <c r="R275" s="491"/>
      <c r="S275" s="491" t="s">
        <v>5364</v>
      </c>
      <c r="T275" s="491" t="s">
        <v>5364</v>
      </c>
      <c r="U275" s="491"/>
      <c r="V275" s="491"/>
      <c r="W275" s="491"/>
      <c r="X275" s="491"/>
      <c r="Y275" s="491"/>
      <c r="Z275" s="491"/>
      <c r="AA275" s="491"/>
      <c r="AB275" s="491"/>
      <c r="AC275" s="491" t="s">
        <v>3692</v>
      </c>
      <c r="AD275" s="491"/>
      <c r="AE275" s="491"/>
      <c r="AF275" s="493" t="s">
        <v>5296</v>
      </c>
      <c r="AG275" s="494"/>
      <c r="AH275" s="494"/>
      <c r="AI275" s="494"/>
      <c r="AJ275" s="491"/>
      <c r="AK275" s="788" t="s">
        <v>3448</v>
      </c>
    </row>
    <row r="276" spans="1:37" s="511" customFormat="1" ht="56.25">
      <c r="A276" s="504" t="s">
        <v>2255</v>
      </c>
      <c r="B276" s="489" t="s">
        <v>2401</v>
      </c>
      <c r="C276" s="470" t="s">
        <v>1693</v>
      </c>
      <c r="D276" s="489" t="s">
        <v>1354</v>
      </c>
      <c r="E276" s="501" t="s">
        <v>1704</v>
      </c>
      <c r="F276" s="501" t="s">
        <v>1364</v>
      </c>
      <c r="G276" s="470">
        <v>3.0499999999999999E-5</v>
      </c>
      <c r="H276" s="516" t="s">
        <v>2011</v>
      </c>
      <c r="I276" s="498" t="s">
        <v>6300</v>
      </c>
      <c r="J276" s="492" t="s">
        <v>2301</v>
      </c>
      <c r="K276" s="492"/>
      <c r="L276" s="498" t="s">
        <v>5390</v>
      </c>
      <c r="M276" s="491" t="s">
        <v>5390</v>
      </c>
      <c r="N276" s="491" t="s">
        <v>5391</v>
      </c>
      <c r="O276" s="498"/>
      <c r="P276" s="491"/>
      <c r="Q276" s="491"/>
      <c r="R276" s="491"/>
      <c r="S276" s="491" t="s">
        <v>5364</v>
      </c>
      <c r="T276" s="491" t="s">
        <v>5364</v>
      </c>
      <c r="U276" s="491"/>
      <c r="V276" s="491"/>
      <c r="W276" s="491"/>
      <c r="X276" s="491" t="s">
        <v>1297</v>
      </c>
      <c r="Y276" s="491"/>
      <c r="Z276" s="491"/>
      <c r="AA276" s="491"/>
      <c r="AB276" s="491"/>
      <c r="AC276" s="491"/>
      <c r="AD276" s="491"/>
      <c r="AE276" s="491"/>
      <c r="AF276" s="493" t="s">
        <v>5296</v>
      </c>
      <c r="AG276" s="494"/>
      <c r="AH276" s="494"/>
      <c r="AI276" s="494"/>
      <c r="AJ276" s="491"/>
      <c r="AK276" s="788"/>
    </row>
    <row r="277" spans="1:37" s="511" customFormat="1" ht="56.25">
      <c r="A277" s="504" t="s">
        <v>2255</v>
      </c>
      <c r="B277" s="489" t="s">
        <v>2401</v>
      </c>
      <c r="C277" s="470" t="s">
        <v>992</v>
      </c>
      <c r="D277" s="489" t="s">
        <v>1363</v>
      </c>
      <c r="E277" s="501" t="s">
        <v>190</v>
      </c>
      <c r="F277" s="501" t="s">
        <v>191</v>
      </c>
      <c r="G277" s="470" t="s">
        <v>9392</v>
      </c>
      <c r="H277" s="516" t="s">
        <v>192</v>
      </c>
      <c r="I277" s="498" t="s">
        <v>8748</v>
      </c>
      <c r="J277" s="492" t="s">
        <v>2301</v>
      </c>
      <c r="K277" s="492"/>
      <c r="L277" s="498" t="s">
        <v>5390</v>
      </c>
      <c r="M277" s="491" t="s">
        <v>5390</v>
      </c>
      <c r="N277" s="491" t="s">
        <v>5391</v>
      </c>
      <c r="O277" s="498"/>
      <c r="P277" s="491"/>
      <c r="Q277" s="491"/>
      <c r="R277" s="491"/>
      <c r="S277" s="491" t="s">
        <v>5364</v>
      </c>
      <c r="T277" s="491" t="s">
        <v>5364</v>
      </c>
      <c r="U277" s="491"/>
      <c r="V277" s="491"/>
      <c r="W277" s="491" t="s">
        <v>1310</v>
      </c>
      <c r="X277" s="491"/>
      <c r="Y277" s="491"/>
      <c r="Z277" s="491"/>
      <c r="AA277" s="491"/>
      <c r="AB277" s="491"/>
      <c r="AC277" s="491" t="s">
        <v>3640</v>
      </c>
      <c r="AD277" s="491" t="s">
        <v>1310</v>
      </c>
      <c r="AE277" s="491"/>
      <c r="AF277" s="493" t="s">
        <v>5296</v>
      </c>
      <c r="AG277" s="494"/>
      <c r="AH277" s="494"/>
      <c r="AI277" s="494"/>
      <c r="AJ277" s="491"/>
      <c r="AK277" s="788"/>
    </row>
    <row r="278" spans="1:37" s="511" customFormat="1" ht="33.75">
      <c r="A278" s="504" t="s">
        <v>2256</v>
      </c>
      <c r="B278" s="489" t="s">
        <v>2402</v>
      </c>
      <c r="C278" s="497" t="s">
        <v>3282</v>
      </c>
      <c r="D278" s="489"/>
      <c r="E278" s="490"/>
      <c r="F278" s="490"/>
      <c r="G278" s="470"/>
      <c r="H278" s="510"/>
      <c r="I278" s="498"/>
      <c r="J278" s="492" t="s">
        <v>2301</v>
      </c>
      <c r="K278" s="492"/>
      <c r="L278" s="498" t="s">
        <v>5390</v>
      </c>
      <c r="M278" s="491" t="s">
        <v>5390</v>
      </c>
      <c r="N278" s="491" t="s">
        <v>5391</v>
      </c>
      <c r="O278" s="498"/>
      <c r="P278" s="491"/>
      <c r="Q278" s="491"/>
      <c r="R278" s="491"/>
      <c r="S278" s="491" t="s">
        <v>5364</v>
      </c>
      <c r="T278" s="491" t="s">
        <v>5364</v>
      </c>
      <c r="U278" s="491"/>
      <c r="V278" s="491"/>
      <c r="W278" s="491"/>
      <c r="X278" s="491"/>
      <c r="Y278" s="491"/>
      <c r="Z278" s="491"/>
      <c r="AA278" s="491"/>
      <c r="AB278" s="491"/>
      <c r="AC278" s="491" t="s">
        <v>3692</v>
      </c>
      <c r="AD278" s="491"/>
      <c r="AE278" s="491"/>
      <c r="AF278" s="493" t="s">
        <v>5296</v>
      </c>
      <c r="AG278" s="494"/>
      <c r="AH278" s="494"/>
      <c r="AI278" s="494"/>
      <c r="AJ278" s="491"/>
      <c r="AK278" s="788" t="s">
        <v>3448</v>
      </c>
    </row>
    <row r="279" spans="1:37" s="511" customFormat="1" ht="56.25">
      <c r="A279" s="504" t="s">
        <v>2256</v>
      </c>
      <c r="B279" s="489" t="s">
        <v>2402</v>
      </c>
      <c r="C279" s="470" t="s">
        <v>1694</v>
      </c>
      <c r="D279" s="489" t="s">
        <v>1354</v>
      </c>
      <c r="E279" s="501" t="s">
        <v>1704</v>
      </c>
      <c r="F279" s="501" t="s">
        <v>1364</v>
      </c>
      <c r="G279" s="470">
        <v>3.0499999999999999E-5</v>
      </c>
      <c r="H279" s="516" t="s">
        <v>2011</v>
      </c>
      <c r="I279" s="498" t="s">
        <v>6301</v>
      </c>
      <c r="J279" s="492" t="s">
        <v>2301</v>
      </c>
      <c r="K279" s="492"/>
      <c r="L279" s="498" t="s">
        <v>5390</v>
      </c>
      <c r="M279" s="491" t="s">
        <v>5390</v>
      </c>
      <c r="N279" s="491" t="s">
        <v>5391</v>
      </c>
      <c r="O279" s="498"/>
      <c r="P279" s="491"/>
      <c r="Q279" s="491"/>
      <c r="R279" s="491"/>
      <c r="S279" s="491" t="s">
        <v>5364</v>
      </c>
      <c r="T279" s="491" t="s">
        <v>5364</v>
      </c>
      <c r="U279" s="491"/>
      <c r="V279" s="491"/>
      <c r="W279" s="491"/>
      <c r="X279" s="491" t="s">
        <v>1297</v>
      </c>
      <c r="Y279" s="491"/>
      <c r="Z279" s="491"/>
      <c r="AA279" s="491"/>
      <c r="AB279" s="491"/>
      <c r="AC279" s="491"/>
      <c r="AD279" s="491"/>
      <c r="AE279" s="491"/>
      <c r="AF279" s="493" t="s">
        <v>5296</v>
      </c>
      <c r="AG279" s="494"/>
      <c r="AH279" s="494"/>
      <c r="AI279" s="494"/>
      <c r="AJ279" s="491"/>
      <c r="AK279" s="788"/>
    </row>
    <row r="280" spans="1:37" s="511" customFormat="1" ht="56.25">
      <c r="A280" s="504" t="s">
        <v>2256</v>
      </c>
      <c r="B280" s="489" t="s">
        <v>2402</v>
      </c>
      <c r="C280" s="470" t="s">
        <v>993</v>
      </c>
      <c r="D280" s="489" t="s">
        <v>1363</v>
      </c>
      <c r="E280" s="501" t="s">
        <v>190</v>
      </c>
      <c r="F280" s="501" t="s">
        <v>191</v>
      </c>
      <c r="G280" s="470" t="s">
        <v>9392</v>
      </c>
      <c r="H280" s="516" t="s">
        <v>192</v>
      </c>
      <c r="I280" s="498" t="s">
        <v>8749</v>
      </c>
      <c r="J280" s="492" t="s">
        <v>2301</v>
      </c>
      <c r="K280" s="492"/>
      <c r="L280" s="498" t="s">
        <v>5390</v>
      </c>
      <c r="M280" s="491" t="s">
        <v>5390</v>
      </c>
      <c r="N280" s="491" t="s">
        <v>5391</v>
      </c>
      <c r="O280" s="498"/>
      <c r="P280" s="491"/>
      <c r="Q280" s="491"/>
      <c r="R280" s="491"/>
      <c r="S280" s="491" t="s">
        <v>5364</v>
      </c>
      <c r="T280" s="491" t="s">
        <v>5364</v>
      </c>
      <c r="U280" s="491"/>
      <c r="V280" s="491"/>
      <c r="W280" s="491" t="s">
        <v>1310</v>
      </c>
      <c r="X280" s="491"/>
      <c r="Y280" s="491"/>
      <c r="Z280" s="491"/>
      <c r="AA280" s="491"/>
      <c r="AB280" s="491"/>
      <c r="AC280" s="491" t="s">
        <v>3640</v>
      </c>
      <c r="AD280" s="491" t="s">
        <v>1310</v>
      </c>
      <c r="AE280" s="491"/>
      <c r="AF280" s="493" t="s">
        <v>5296</v>
      </c>
      <c r="AG280" s="494"/>
      <c r="AH280" s="494"/>
      <c r="AI280" s="494"/>
      <c r="AJ280" s="491"/>
      <c r="AK280" s="788"/>
    </row>
    <row r="281" spans="1:37" s="511" customFormat="1" ht="33.75">
      <c r="A281" s="504" t="s">
        <v>2257</v>
      </c>
      <c r="B281" s="489" t="s">
        <v>2403</v>
      </c>
      <c r="C281" s="497" t="s">
        <v>3287</v>
      </c>
      <c r="D281" s="489"/>
      <c r="E281" s="490"/>
      <c r="F281" s="490"/>
      <c r="G281" s="470"/>
      <c r="H281" s="510"/>
      <c r="I281" s="498"/>
      <c r="J281" s="492" t="s">
        <v>2301</v>
      </c>
      <c r="K281" s="492"/>
      <c r="L281" s="498" t="s">
        <v>5390</v>
      </c>
      <c r="M281" s="491" t="s">
        <v>5390</v>
      </c>
      <c r="N281" s="491" t="s">
        <v>5391</v>
      </c>
      <c r="O281" s="498"/>
      <c r="P281" s="491"/>
      <c r="Q281" s="491"/>
      <c r="R281" s="491"/>
      <c r="S281" s="491" t="s">
        <v>5364</v>
      </c>
      <c r="T281" s="491" t="s">
        <v>5364</v>
      </c>
      <c r="U281" s="491"/>
      <c r="V281" s="491"/>
      <c r="W281" s="491"/>
      <c r="X281" s="491"/>
      <c r="Y281" s="491"/>
      <c r="Z281" s="491"/>
      <c r="AA281" s="491"/>
      <c r="AB281" s="491"/>
      <c r="AC281" s="491" t="s">
        <v>3692</v>
      </c>
      <c r="AD281" s="491"/>
      <c r="AE281" s="491"/>
      <c r="AF281" s="493" t="s">
        <v>5296</v>
      </c>
      <c r="AG281" s="494"/>
      <c r="AH281" s="494"/>
      <c r="AI281" s="494"/>
      <c r="AJ281" s="491"/>
      <c r="AK281" s="788" t="s">
        <v>3448</v>
      </c>
    </row>
    <row r="282" spans="1:37" s="511" customFormat="1" ht="56.25">
      <c r="A282" s="504" t="s">
        <v>2257</v>
      </c>
      <c r="B282" s="489" t="s">
        <v>2403</v>
      </c>
      <c r="C282" s="470" t="s">
        <v>1695</v>
      </c>
      <c r="D282" s="489" t="s">
        <v>1354</v>
      </c>
      <c r="E282" s="501" t="s">
        <v>1704</v>
      </c>
      <c r="F282" s="501" t="s">
        <v>1364</v>
      </c>
      <c r="G282" s="470">
        <v>3.0499999999999999E-5</v>
      </c>
      <c r="H282" s="516" t="s">
        <v>2011</v>
      </c>
      <c r="I282" s="498" t="s">
        <v>6302</v>
      </c>
      <c r="J282" s="492" t="s">
        <v>2301</v>
      </c>
      <c r="K282" s="492"/>
      <c r="L282" s="498" t="s">
        <v>5390</v>
      </c>
      <c r="M282" s="491" t="s">
        <v>5390</v>
      </c>
      <c r="N282" s="491" t="s">
        <v>5391</v>
      </c>
      <c r="O282" s="498"/>
      <c r="P282" s="491"/>
      <c r="Q282" s="491"/>
      <c r="R282" s="491"/>
      <c r="S282" s="491" t="s">
        <v>5364</v>
      </c>
      <c r="T282" s="491" t="s">
        <v>5364</v>
      </c>
      <c r="U282" s="491"/>
      <c r="V282" s="491"/>
      <c r="W282" s="491"/>
      <c r="X282" s="491" t="s">
        <v>1297</v>
      </c>
      <c r="Y282" s="491"/>
      <c r="Z282" s="491"/>
      <c r="AA282" s="491"/>
      <c r="AB282" s="491"/>
      <c r="AC282" s="491"/>
      <c r="AD282" s="491"/>
      <c r="AE282" s="491"/>
      <c r="AF282" s="493" t="s">
        <v>5296</v>
      </c>
      <c r="AG282" s="494"/>
      <c r="AH282" s="494"/>
      <c r="AI282" s="494"/>
      <c r="AJ282" s="491"/>
      <c r="AK282" s="788"/>
    </row>
    <row r="283" spans="1:37" s="511" customFormat="1" ht="56.25">
      <c r="A283" s="504" t="s">
        <v>2257</v>
      </c>
      <c r="B283" s="489" t="s">
        <v>2403</v>
      </c>
      <c r="C283" s="470" t="s">
        <v>994</v>
      </c>
      <c r="D283" s="489" t="s">
        <v>1363</v>
      </c>
      <c r="E283" s="501" t="s">
        <v>190</v>
      </c>
      <c r="F283" s="501" t="s">
        <v>191</v>
      </c>
      <c r="G283" s="470" t="s">
        <v>9392</v>
      </c>
      <c r="H283" s="516" t="s">
        <v>192</v>
      </c>
      <c r="I283" s="498" t="s">
        <v>8748</v>
      </c>
      <c r="J283" s="492" t="s">
        <v>2301</v>
      </c>
      <c r="K283" s="492"/>
      <c r="L283" s="498" t="s">
        <v>5390</v>
      </c>
      <c r="M283" s="491" t="s">
        <v>5390</v>
      </c>
      <c r="N283" s="491" t="s">
        <v>5391</v>
      </c>
      <c r="O283" s="498"/>
      <c r="P283" s="491"/>
      <c r="Q283" s="491"/>
      <c r="R283" s="491"/>
      <c r="S283" s="491" t="s">
        <v>5364</v>
      </c>
      <c r="T283" s="491" t="s">
        <v>5364</v>
      </c>
      <c r="U283" s="491"/>
      <c r="V283" s="491"/>
      <c r="W283" s="491" t="s">
        <v>1310</v>
      </c>
      <c r="X283" s="491"/>
      <c r="Y283" s="491"/>
      <c r="Z283" s="491"/>
      <c r="AA283" s="491"/>
      <c r="AB283" s="491"/>
      <c r="AC283" s="491" t="s">
        <v>3640</v>
      </c>
      <c r="AD283" s="491" t="s">
        <v>1310</v>
      </c>
      <c r="AE283" s="491"/>
      <c r="AF283" s="493" t="s">
        <v>5296</v>
      </c>
      <c r="AG283" s="494"/>
      <c r="AH283" s="494"/>
      <c r="AI283" s="494"/>
      <c r="AJ283" s="491"/>
      <c r="AK283" s="788"/>
    </row>
    <row r="284" spans="1:37" s="511" customFormat="1" ht="33.75">
      <c r="A284" s="509" t="s">
        <v>2258</v>
      </c>
      <c r="B284" s="492" t="s">
        <v>2404</v>
      </c>
      <c r="C284" s="514" t="s">
        <v>3283</v>
      </c>
      <c r="D284" s="492"/>
      <c r="E284" s="513"/>
      <c r="F284" s="513"/>
      <c r="G284" s="510"/>
      <c r="H284" s="510"/>
      <c r="I284" s="498"/>
      <c r="J284" s="492" t="s">
        <v>2301</v>
      </c>
      <c r="K284" s="492"/>
      <c r="L284" s="498" t="s">
        <v>5390</v>
      </c>
      <c r="M284" s="491" t="s">
        <v>5390</v>
      </c>
      <c r="N284" s="491" t="s">
        <v>5391</v>
      </c>
      <c r="O284" s="498"/>
      <c r="P284" s="491"/>
      <c r="Q284" s="491"/>
      <c r="R284" s="491"/>
      <c r="S284" s="491" t="s">
        <v>5364</v>
      </c>
      <c r="T284" s="491" t="s">
        <v>5364</v>
      </c>
      <c r="U284" s="491"/>
      <c r="V284" s="491"/>
      <c r="W284" s="491"/>
      <c r="X284" s="491"/>
      <c r="Y284" s="491"/>
      <c r="Z284" s="491"/>
      <c r="AA284" s="491"/>
      <c r="AB284" s="491"/>
      <c r="AC284" s="491" t="s">
        <v>3692</v>
      </c>
      <c r="AD284" s="491"/>
      <c r="AE284" s="491"/>
      <c r="AF284" s="493" t="s">
        <v>5296</v>
      </c>
      <c r="AG284" s="494"/>
      <c r="AH284" s="494"/>
      <c r="AI284" s="494"/>
      <c r="AJ284" s="491"/>
      <c r="AK284" s="788" t="s">
        <v>3448</v>
      </c>
    </row>
    <row r="285" spans="1:37" s="511" customFormat="1" ht="56.25">
      <c r="A285" s="509" t="s">
        <v>2258</v>
      </c>
      <c r="B285" s="492" t="s">
        <v>2404</v>
      </c>
      <c r="C285" s="510" t="s">
        <v>2061</v>
      </c>
      <c r="D285" s="492" t="s">
        <v>1354</v>
      </c>
      <c r="E285" s="517" t="s">
        <v>1704</v>
      </c>
      <c r="F285" s="517" t="s">
        <v>1364</v>
      </c>
      <c r="G285" s="510">
        <v>3.0499999999999999E-5</v>
      </c>
      <c r="H285" s="516" t="s">
        <v>2011</v>
      </c>
      <c r="I285" s="498" t="s">
        <v>6303</v>
      </c>
      <c r="J285" s="492" t="s">
        <v>2301</v>
      </c>
      <c r="K285" s="492"/>
      <c r="L285" s="498" t="s">
        <v>5390</v>
      </c>
      <c r="M285" s="491" t="s">
        <v>5390</v>
      </c>
      <c r="N285" s="491" t="s">
        <v>5391</v>
      </c>
      <c r="O285" s="498"/>
      <c r="P285" s="491"/>
      <c r="Q285" s="491"/>
      <c r="R285" s="491"/>
      <c r="S285" s="491" t="s">
        <v>5364</v>
      </c>
      <c r="T285" s="491" t="s">
        <v>5364</v>
      </c>
      <c r="U285" s="491"/>
      <c r="V285" s="491"/>
      <c r="W285" s="491"/>
      <c r="X285" s="491" t="s">
        <v>1297</v>
      </c>
      <c r="Y285" s="491"/>
      <c r="Z285" s="491"/>
      <c r="AA285" s="491"/>
      <c r="AB285" s="491"/>
      <c r="AC285" s="491"/>
      <c r="AD285" s="491"/>
      <c r="AE285" s="491"/>
      <c r="AF285" s="493" t="s">
        <v>5296</v>
      </c>
      <c r="AG285" s="494"/>
      <c r="AH285" s="494"/>
      <c r="AI285" s="494"/>
      <c r="AJ285" s="491"/>
      <c r="AK285" s="788"/>
    </row>
    <row r="286" spans="1:37" s="511" customFormat="1" ht="56.25">
      <c r="A286" s="504" t="s">
        <v>2258</v>
      </c>
      <c r="B286" s="489" t="s">
        <v>2404</v>
      </c>
      <c r="C286" s="470" t="s">
        <v>995</v>
      </c>
      <c r="D286" s="489" t="s">
        <v>1363</v>
      </c>
      <c r="E286" s="501" t="s">
        <v>190</v>
      </c>
      <c r="F286" s="501" t="s">
        <v>191</v>
      </c>
      <c r="G286" s="470" t="s">
        <v>9392</v>
      </c>
      <c r="H286" s="516" t="s">
        <v>192</v>
      </c>
      <c r="I286" s="498" t="s">
        <v>8749</v>
      </c>
      <c r="J286" s="492" t="s">
        <v>2301</v>
      </c>
      <c r="K286" s="492"/>
      <c r="L286" s="498" t="s">
        <v>5390</v>
      </c>
      <c r="M286" s="491" t="s">
        <v>5390</v>
      </c>
      <c r="N286" s="491" t="s">
        <v>5391</v>
      </c>
      <c r="O286" s="498"/>
      <c r="P286" s="491"/>
      <c r="Q286" s="491"/>
      <c r="R286" s="491"/>
      <c r="S286" s="491" t="s">
        <v>5364</v>
      </c>
      <c r="T286" s="491" t="s">
        <v>5364</v>
      </c>
      <c r="U286" s="491"/>
      <c r="V286" s="491"/>
      <c r="W286" s="491" t="s">
        <v>1310</v>
      </c>
      <c r="X286" s="491"/>
      <c r="Y286" s="491"/>
      <c r="Z286" s="491"/>
      <c r="AA286" s="491"/>
      <c r="AB286" s="491"/>
      <c r="AC286" s="491" t="s">
        <v>3640</v>
      </c>
      <c r="AD286" s="491" t="s">
        <v>1310</v>
      </c>
      <c r="AE286" s="491"/>
      <c r="AF286" s="493" t="s">
        <v>5296</v>
      </c>
      <c r="AG286" s="494"/>
      <c r="AH286" s="494"/>
      <c r="AI286" s="494"/>
      <c r="AJ286" s="491"/>
      <c r="AK286" s="788"/>
    </row>
    <row r="287" spans="1:37" s="511" customFormat="1" ht="33.75">
      <c r="A287" s="504" t="s">
        <v>2259</v>
      </c>
      <c r="B287" s="489" t="s">
        <v>2405</v>
      </c>
      <c r="C287" s="497" t="s">
        <v>3284</v>
      </c>
      <c r="D287" s="489"/>
      <c r="E287" s="490"/>
      <c r="F287" s="490"/>
      <c r="G287" s="470"/>
      <c r="H287" s="510"/>
      <c r="I287" s="498"/>
      <c r="J287" s="492" t="s">
        <v>2301</v>
      </c>
      <c r="K287" s="492"/>
      <c r="L287" s="498" t="s">
        <v>5390</v>
      </c>
      <c r="M287" s="491" t="s">
        <v>5390</v>
      </c>
      <c r="N287" s="491" t="s">
        <v>5391</v>
      </c>
      <c r="O287" s="498"/>
      <c r="P287" s="491"/>
      <c r="Q287" s="491"/>
      <c r="R287" s="491"/>
      <c r="S287" s="491" t="s">
        <v>5364</v>
      </c>
      <c r="T287" s="491" t="s">
        <v>5364</v>
      </c>
      <c r="U287" s="491"/>
      <c r="V287" s="491"/>
      <c r="W287" s="491"/>
      <c r="X287" s="491"/>
      <c r="Y287" s="491"/>
      <c r="Z287" s="491"/>
      <c r="AA287" s="491"/>
      <c r="AB287" s="491"/>
      <c r="AC287" s="491" t="s">
        <v>3692</v>
      </c>
      <c r="AD287" s="491"/>
      <c r="AE287" s="491"/>
      <c r="AF287" s="493" t="s">
        <v>5296</v>
      </c>
      <c r="AG287" s="494"/>
      <c r="AH287" s="494"/>
      <c r="AI287" s="494"/>
      <c r="AJ287" s="491"/>
      <c r="AK287" s="788" t="s">
        <v>3448</v>
      </c>
    </row>
    <row r="288" spans="1:37" s="511" customFormat="1" ht="56.25">
      <c r="A288" s="504" t="s">
        <v>2259</v>
      </c>
      <c r="B288" s="489" t="s">
        <v>2405</v>
      </c>
      <c r="C288" s="470" t="s">
        <v>2062</v>
      </c>
      <c r="D288" s="489" t="s">
        <v>1354</v>
      </c>
      <c r="E288" s="501" t="s">
        <v>1704</v>
      </c>
      <c r="F288" s="501" t="s">
        <v>1364</v>
      </c>
      <c r="G288" s="470">
        <v>3.0499999999999999E-5</v>
      </c>
      <c r="H288" s="516" t="s">
        <v>2011</v>
      </c>
      <c r="I288" s="498" t="s">
        <v>6304</v>
      </c>
      <c r="J288" s="492" t="s">
        <v>2301</v>
      </c>
      <c r="K288" s="492"/>
      <c r="L288" s="498" t="s">
        <v>5390</v>
      </c>
      <c r="M288" s="491" t="s">
        <v>5390</v>
      </c>
      <c r="N288" s="491" t="s">
        <v>5391</v>
      </c>
      <c r="O288" s="498"/>
      <c r="P288" s="491"/>
      <c r="Q288" s="491"/>
      <c r="R288" s="491"/>
      <c r="S288" s="491" t="s">
        <v>5364</v>
      </c>
      <c r="T288" s="491" t="s">
        <v>5364</v>
      </c>
      <c r="U288" s="491"/>
      <c r="V288" s="491"/>
      <c r="W288" s="491"/>
      <c r="X288" s="491" t="s">
        <v>1297</v>
      </c>
      <c r="Y288" s="491"/>
      <c r="Z288" s="491"/>
      <c r="AA288" s="491"/>
      <c r="AB288" s="491"/>
      <c r="AC288" s="491"/>
      <c r="AD288" s="491"/>
      <c r="AE288" s="491"/>
      <c r="AF288" s="493" t="s">
        <v>5296</v>
      </c>
      <c r="AG288" s="494"/>
      <c r="AH288" s="494"/>
      <c r="AI288" s="494"/>
      <c r="AJ288" s="491"/>
      <c r="AK288" s="788"/>
    </row>
    <row r="289" spans="1:37" s="511" customFormat="1" ht="56.25">
      <c r="A289" s="504" t="s">
        <v>2259</v>
      </c>
      <c r="B289" s="489" t="s">
        <v>2405</v>
      </c>
      <c r="C289" s="470" t="s">
        <v>996</v>
      </c>
      <c r="D289" s="489" t="s">
        <v>1363</v>
      </c>
      <c r="E289" s="501" t="s">
        <v>190</v>
      </c>
      <c r="F289" s="501" t="s">
        <v>191</v>
      </c>
      <c r="G289" s="470" t="s">
        <v>9392</v>
      </c>
      <c r="H289" s="516" t="s">
        <v>192</v>
      </c>
      <c r="I289" s="498" t="s">
        <v>8748</v>
      </c>
      <c r="J289" s="492" t="s">
        <v>2301</v>
      </c>
      <c r="K289" s="492"/>
      <c r="L289" s="498" t="s">
        <v>5390</v>
      </c>
      <c r="M289" s="491" t="s">
        <v>5390</v>
      </c>
      <c r="N289" s="491" t="s">
        <v>5391</v>
      </c>
      <c r="O289" s="498"/>
      <c r="P289" s="491"/>
      <c r="Q289" s="491"/>
      <c r="R289" s="491"/>
      <c r="S289" s="491" t="s">
        <v>5364</v>
      </c>
      <c r="T289" s="491" t="s">
        <v>5364</v>
      </c>
      <c r="U289" s="491"/>
      <c r="V289" s="491"/>
      <c r="W289" s="491" t="s">
        <v>1310</v>
      </c>
      <c r="X289" s="491"/>
      <c r="Y289" s="491"/>
      <c r="Z289" s="491"/>
      <c r="AA289" s="491"/>
      <c r="AB289" s="491"/>
      <c r="AC289" s="491" t="s">
        <v>3640</v>
      </c>
      <c r="AD289" s="491" t="s">
        <v>1310</v>
      </c>
      <c r="AE289" s="491"/>
      <c r="AF289" s="493" t="s">
        <v>5296</v>
      </c>
      <c r="AG289" s="494"/>
      <c r="AH289" s="494"/>
      <c r="AI289" s="494"/>
      <c r="AJ289" s="491"/>
      <c r="AK289" s="788"/>
    </row>
    <row r="290" spans="1:37" s="511" customFormat="1" ht="33.75">
      <c r="A290" s="504" t="s">
        <v>2260</v>
      </c>
      <c r="B290" s="489" t="s">
        <v>2406</v>
      </c>
      <c r="C290" s="497" t="s">
        <v>3285</v>
      </c>
      <c r="D290" s="489"/>
      <c r="E290" s="490"/>
      <c r="F290" s="490"/>
      <c r="G290" s="470"/>
      <c r="H290" s="510"/>
      <c r="I290" s="498"/>
      <c r="J290" s="492" t="s">
        <v>2301</v>
      </c>
      <c r="K290" s="492"/>
      <c r="L290" s="498" t="s">
        <v>5390</v>
      </c>
      <c r="M290" s="491" t="s">
        <v>5390</v>
      </c>
      <c r="N290" s="491" t="s">
        <v>5391</v>
      </c>
      <c r="O290" s="498"/>
      <c r="P290" s="491"/>
      <c r="Q290" s="491"/>
      <c r="R290" s="491"/>
      <c r="S290" s="491" t="s">
        <v>5364</v>
      </c>
      <c r="T290" s="491" t="s">
        <v>5364</v>
      </c>
      <c r="U290" s="491"/>
      <c r="V290" s="491"/>
      <c r="W290" s="491"/>
      <c r="X290" s="491"/>
      <c r="Y290" s="491"/>
      <c r="Z290" s="491"/>
      <c r="AA290" s="491"/>
      <c r="AB290" s="491"/>
      <c r="AC290" s="491" t="s">
        <v>3692</v>
      </c>
      <c r="AD290" s="491"/>
      <c r="AE290" s="491"/>
      <c r="AF290" s="493" t="s">
        <v>5296</v>
      </c>
      <c r="AG290" s="494"/>
      <c r="AH290" s="494"/>
      <c r="AI290" s="494"/>
      <c r="AJ290" s="491"/>
      <c r="AK290" s="788" t="s">
        <v>3448</v>
      </c>
    </row>
    <row r="291" spans="1:37" s="511" customFormat="1" ht="56.25">
      <c r="A291" s="504" t="s">
        <v>2260</v>
      </c>
      <c r="B291" s="489" t="s">
        <v>2406</v>
      </c>
      <c r="C291" s="470" t="s">
        <v>2063</v>
      </c>
      <c r="D291" s="489" t="s">
        <v>1354</v>
      </c>
      <c r="E291" s="501" t="s">
        <v>1704</v>
      </c>
      <c r="F291" s="501" t="s">
        <v>1364</v>
      </c>
      <c r="G291" s="470">
        <v>3.0499999999999999E-5</v>
      </c>
      <c r="H291" s="516" t="s">
        <v>2011</v>
      </c>
      <c r="I291" s="498" t="s">
        <v>6305</v>
      </c>
      <c r="J291" s="492" t="s">
        <v>2301</v>
      </c>
      <c r="K291" s="492"/>
      <c r="L291" s="498" t="s">
        <v>5390</v>
      </c>
      <c r="M291" s="491" t="s">
        <v>5390</v>
      </c>
      <c r="N291" s="491" t="s">
        <v>5391</v>
      </c>
      <c r="O291" s="498"/>
      <c r="P291" s="491"/>
      <c r="Q291" s="491"/>
      <c r="R291" s="491"/>
      <c r="S291" s="491" t="s">
        <v>5364</v>
      </c>
      <c r="T291" s="491" t="s">
        <v>5364</v>
      </c>
      <c r="U291" s="491"/>
      <c r="V291" s="491"/>
      <c r="W291" s="491"/>
      <c r="X291" s="491" t="s">
        <v>1297</v>
      </c>
      <c r="Y291" s="491"/>
      <c r="Z291" s="491"/>
      <c r="AA291" s="491"/>
      <c r="AB291" s="491"/>
      <c r="AC291" s="491"/>
      <c r="AD291" s="491"/>
      <c r="AE291" s="491"/>
      <c r="AF291" s="493" t="s">
        <v>5296</v>
      </c>
      <c r="AG291" s="494"/>
      <c r="AH291" s="494"/>
      <c r="AI291" s="494"/>
      <c r="AJ291" s="491"/>
      <c r="AK291" s="788"/>
    </row>
    <row r="292" spans="1:37" s="511" customFormat="1" ht="56.25">
      <c r="A292" s="504" t="s">
        <v>2260</v>
      </c>
      <c r="B292" s="489" t="s">
        <v>2406</v>
      </c>
      <c r="C292" s="470" t="s">
        <v>997</v>
      </c>
      <c r="D292" s="489" t="s">
        <v>1363</v>
      </c>
      <c r="E292" s="501" t="s">
        <v>190</v>
      </c>
      <c r="F292" s="501" t="s">
        <v>191</v>
      </c>
      <c r="G292" s="470" t="s">
        <v>9392</v>
      </c>
      <c r="H292" s="516" t="s">
        <v>192</v>
      </c>
      <c r="I292" s="498" t="s">
        <v>8750</v>
      </c>
      <c r="J292" s="492" t="s">
        <v>2301</v>
      </c>
      <c r="K292" s="492"/>
      <c r="L292" s="498" t="s">
        <v>5390</v>
      </c>
      <c r="M292" s="491" t="s">
        <v>5390</v>
      </c>
      <c r="N292" s="491" t="s">
        <v>5391</v>
      </c>
      <c r="O292" s="498"/>
      <c r="P292" s="491"/>
      <c r="Q292" s="491"/>
      <c r="R292" s="491"/>
      <c r="S292" s="491" t="s">
        <v>5364</v>
      </c>
      <c r="T292" s="491" t="s">
        <v>5364</v>
      </c>
      <c r="U292" s="491"/>
      <c r="V292" s="491"/>
      <c r="W292" s="491" t="s">
        <v>1310</v>
      </c>
      <c r="X292" s="491"/>
      <c r="Y292" s="491"/>
      <c r="Z292" s="491"/>
      <c r="AA292" s="491"/>
      <c r="AB292" s="491"/>
      <c r="AC292" s="491" t="s">
        <v>3640</v>
      </c>
      <c r="AD292" s="491" t="s">
        <v>1310</v>
      </c>
      <c r="AE292" s="491"/>
      <c r="AF292" s="493" t="s">
        <v>5296</v>
      </c>
      <c r="AG292" s="494"/>
      <c r="AH292" s="494"/>
      <c r="AI292" s="494"/>
      <c r="AJ292" s="491"/>
      <c r="AK292" s="788"/>
    </row>
    <row r="293" spans="1:37" s="511" customFormat="1" ht="33.75">
      <c r="A293" s="504" t="s">
        <v>2261</v>
      </c>
      <c r="B293" s="489" t="s">
        <v>2407</v>
      </c>
      <c r="C293" s="497" t="s">
        <v>3286</v>
      </c>
      <c r="D293" s="489"/>
      <c r="E293" s="490"/>
      <c r="F293" s="490"/>
      <c r="G293" s="470"/>
      <c r="H293" s="510"/>
      <c r="I293" s="498"/>
      <c r="J293" s="492" t="s">
        <v>2301</v>
      </c>
      <c r="K293" s="492"/>
      <c r="L293" s="498" t="s">
        <v>5390</v>
      </c>
      <c r="M293" s="491" t="s">
        <v>5390</v>
      </c>
      <c r="N293" s="491" t="s">
        <v>5391</v>
      </c>
      <c r="O293" s="498"/>
      <c r="P293" s="491"/>
      <c r="Q293" s="491"/>
      <c r="R293" s="491"/>
      <c r="S293" s="491" t="s">
        <v>5364</v>
      </c>
      <c r="T293" s="491" t="s">
        <v>5364</v>
      </c>
      <c r="U293" s="491"/>
      <c r="V293" s="491"/>
      <c r="W293" s="491"/>
      <c r="X293" s="491"/>
      <c r="Y293" s="491"/>
      <c r="Z293" s="491"/>
      <c r="AA293" s="491"/>
      <c r="AB293" s="491"/>
      <c r="AC293" s="491" t="s">
        <v>3692</v>
      </c>
      <c r="AD293" s="491"/>
      <c r="AE293" s="491"/>
      <c r="AF293" s="493" t="s">
        <v>5296</v>
      </c>
      <c r="AG293" s="494"/>
      <c r="AH293" s="494"/>
      <c r="AI293" s="494"/>
      <c r="AJ293" s="491"/>
      <c r="AK293" s="788" t="s">
        <v>3448</v>
      </c>
    </row>
    <row r="294" spans="1:37" s="511" customFormat="1" ht="56.25">
      <c r="A294" s="504" t="s">
        <v>2261</v>
      </c>
      <c r="B294" s="489" t="s">
        <v>2407</v>
      </c>
      <c r="C294" s="470" t="s">
        <v>2064</v>
      </c>
      <c r="D294" s="489" t="s">
        <v>1354</v>
      </c>
      <c r="E294" s="501" t="s">
        <v>1704</v>
      </c>
      <c r="F294" s="501" t="s">
        <v>1364</v>
      </c>
      <c r="G294" s="470">
        <v>3.0499999999999999E-5</v>
      </c>
      <c r="H294" s="516" t="s">
        <v>2011</v>
      </c>
      <c r="I294" s="498" t="s">
        <v>6306</v>
      </c>
      <c r="J294" s="492" t="s">
        <v>2301</v>
      </c>
      <c r="K294" s="492"/>
      <c r="L294" s="498" t="s">
        <v>5390</v>
      </c>
      <c r="M294" s="491" t="s">
        <v>5390</v>
      </c>
      <c r="N294" s="491" t="s">
        <v>5391</v>
      </c>
      <c r="O294" s="498"/>
      <c r="P294" s="491"/>
      <c r="Q294" s="491"/>
      <c r="R294" s="491"/>
      <c r="S294" s="491" t="s">
        <v>5364</v>
      </c>
      <c r="T294" s="491" t="s">
        <v>5364</v>
      </c>
      <c r="U294" s="491"/>
      <c r="V294" s="491"/>
      <c r="W294" s="491"/>
      <c r="X294" s="491" t="s">
        <v>1297</v>
      </c>
      <c r="Y294" s="491"/>
      <c r="Z294" s="491"/>
      <c r="AA294" s="491"/>
      <c r="AB294" s="491"/>
      <c r="AC294" s="491"/>
      <c r="AD294" s="491"/>
      <c r="AE294" s="491"/>
      <c r="AF294" s="493" t="s">
        <v>5296</v>
      </c>
      <c r="AG294" s="494"/>
      <c r="AH294" s="494"/>
      <c r="AI294" s="494"/>
      <c r="AJ294" s="491"/>
      <c r="AK294" s="788"/>
    </row>
    <row r="295" spans="1:37" s="511" customFormat="1" ht="56.25">
      <c r="A295" s="504" t="s">
        <v>2261</v>
      </c>
      <c r="B295" s="489" t="s">
        <v>2407</v>
      </c>
      <c r="C295" s="470" t="s">
        <v>998</v>
      </c>
      <c r="D295" s="489" t="s">
        <v>1363</v>
      </c>
      <c r="E295" s="501" t="s">
        <v>190</v>
      </c>
      <c r="F295" s="501" t="s">
        <v>191</v>
      </c>
      <c r="G295" s="470" t="s">
        <v>9392</v>
      </c>
      <c r="H295" s="516" t="s">
        <v>192</v>
      </c>
      <c r="I295" s="498" t="s">
        <v>8748</v>
      </c>
      <c r="J295" s="492" t="s">
        <v>2301</v>
      </c>
      <c r="K295" s="492"/>
      <c r="L295" s="498" t="s">
        <v>5390</v>
      </c>
      <c r="M295" s="491" t="s">
        <v>5390</v>
      </c>
      <c r="N295" s="491" t="s">
        <v>5391</v>
      </c>
      <c r="O295" s="498"/>
      <c r="P295" s="498"/>
      <c r="Q295" s="498"/>
      <c r="R295" s="498"/>
      <c r="S295" s="491" t="s">
        <v>5364</v>
      </c>
      <c r="T295" s="491" t="s">
        <v>5364</v>
      </c>
      <c r="U295" s="491"/>
      <c r="V295" s="491"/>
      <c r="W295" s="491" t="s">
        <v>1310</v>
      </c>
      <c r="X295" s="491"/>
      <c r="Y295" s="491"/>
      <c r="Z295" s="491"/>
      <c r="AA295" s="491"/>
      <c r="AB295" s="491"/>
      <c r="AC295" s="491" t="s">
        <v>3640</v>
      </c>
      <c r="AD295" s="491" t="s">
        <v>1310</v>
      </c>
      <c r="AE295" s="491"/>
      <c r="AF295" s="493" t="s">
        <v>5296</v>
      </c>
      <c r="AG295" s="494"/>
      <c r="AH295" s="494"/>
      <c r="AI295" s="494"/>
      <c r="AJ295" s="491"/>
      <c r="AK295" s="788"/>
    </row>
    <row r="296" spans="1:37" ht="22.5">
      <c r="A296" s="504" t="s">
        <v>2262</v>
      </c>
      <c r="B296" s="489" t="s">
        <v>2408</v>
      </c>
      <c r="C296" s="497" t="s">
        <v>193</v>
      </c>
      <c r="D296" s="489"/>
      <c r="E296" s="501"/>
      <c r="F296" s="501"/>
      <c r="G296" s="470"/>
      <c r="H296" s="502"/>
      <c r="I296" s="491"/>
      <c r="J296" s="492" t="s">
        <v>2301</v>
      </c>
      <c r="K296" s="489"/>
      <c r="L296" s="491" t="s">
        <v>5406</v>
      </c>
      <c r="M296" s="491" t="s">
        <v>5406</v>
      </c>
      <c r="N296" s="491" t="s">
        <v>5407</v>
      </c>
      <c r="O296" s="491"/>
      <c r="P296" s="491"/>
      <c r="Q296" s="491"/>
      <c r="R296" s="491"/>
      <c r="S296" s="491" t="s">
        <v>5366</v>
      </c>
      <c r="T296" s="491" t="s">
        <v>5366</v>
      </c>
      <c r="U296" s="491"/>
      <c r="V296" s="491"/>
      <c r="W296" s="491"/>
      <c r="X296" s="491"/>
      <c r="Y296" s="491"/>
      <c r="Z296" s="491"/>
      <c r="AA296" s="491"/>
      <c r="AB296" s="491"/>
      <c r="AC296" s="491"/>
      <c r="AD296" s="491"/>
      <c r="AE296" s="491"/>
      <c r="AF296" s="493" t="s">
        <v>5304</v>
      </c>
      <c r="AG296" s="494"/>
      <c r="AH296" s="494"/>
      <c r="AI296" s="494"/>
      <c r="AK296" s="561" t="s">
        <v>3448</v>
      </c>
    </row>
    <row r="297" spans="1:37" ht="67.5">
      <c r="A297" s="504" t="s">
        <v>2262</v>
      </c>
      <c r="B297" s="489" t="s">
        <v>2408</v>
      </c>
      <c r="C297" s="470" t="s">
        <v>193</v>
      </c>
      <c r="D297" s="489" t="s">
        <v>1354</v>
      </c>
      <c r="E297" s="490" t="s">
        <v>1357</v>
      </c>
      <c r="F297" s="490" t="s">
        <v>1372</v>
      </c>
      <c r="G297" s="470" t="s">
        <v>194</v>
      </c>
      <c r="H297" s="502" t="s">
        <v>195</v>
      </c>
      <c r="I297" s="491" t="s">
        <v>2980</v>
      </c>
      <c r="J297" s="492" t="s">
        <v>2301</v>
      </c>
      <c r="K297" s="489"/>
      <c r="L297" s="491" t="s">
        <v>5406</v>
      </c>
      <c r="M297" s="491" t="s">
        <v>5406</v>
      </c>
      <c r="N297" s="491" t="s">
        <v>5407</v>
      </c>
      <c r="O297" s="491"/>
      <c r="P297" s="491"/>
      <c r="Q297" s="491"/>
      <c r="R297" s="491"/>
      <c r="S297" s="491" t="s">
        <v>5366</v>
      </c>
      <c r="T297" s="491" t="s">
        <v>5366</v>
      </c>
      <c r="U297" s="491"/>
      <c r="V297" s="491"/>
      <c r="W297" s="491" t="s">
        <v>686</v>
      </c>
      <c r="X297" s="491"/>
      <c r="Y297" s="491"/>
      <c r="Z297" s="491"/>
      <c r="AA297" s="491"/>
      <c r="AB297" s="491"/>
      <c r="AC297" s="491"/>
      <c r="AD297" s="491"/>
      <c r="AE297" s="491"/>
      <c r="AF297" s="493" t="s">
        <v>5304</v>
      </c>
      <c r="AG297" s="494"/>
      <c r="AH297" s="494"/>
      <c r="AI297" s="494"/>
      <c r="AK297" s="561"/>
    </row>
    <row r="298" spans="1:37" ht="22.5">
      <c r="A298" s="504" t="s">
        <v>2263</v>
      </c>
      <c r="B298" s="489" t="s">
        <v>2409</v>
      </c>
      <c r="C298" s="497" t="s">
        <v>196</v>
      </c>
      <c r="D298" s="489"/>
      <c r="E298" s="501"/>
      <c r="F298" s="501"/>
      <c r="G298" s="470"/>
      <c r="H298" s="502"/>
      <c r="I298" s="491"/>
      <c r="J298" s="492" t="s">
        <v>2301</v>
      </c>
      <c r="K298" s="489"/>
      <c r="L298" s="491" t="s">
        <v>5406</v>
      </c>
      <c r="M298" s="491" t="s">
        <v>5406</v>
      </c>
      <c r="N298" s="491" t="s">
        <v>5407</v>
      </c>
      <c r="O298" s="491"/>
      <c r="P298" s="491"/>
      <c r="Q298" s="491"/>
      <c r="R298" s="491"/>
      <c r="S298" s="491" t="s">
        <v>5366</v>
      </c>
      <c r="T298" s="491" t="s">
        <v>5366</v>
      </c>
      <c r="U298" s="491"/>
      <c r="V298" s="491"/>
      <c r="W298" s="491"/>
      <c r="X298" s="491"/>
      <c r="Y298" s="491"/>
      <c r="Z298" s="491"/>
      <c r="AA298" s="491"/>
      <c r="AB298" s="491"/>
      <c r="AC298" s="491"/>
      <c r="AD298" s="491"/>
      <c r="AE298" s="491"/>
      <c r="AF298" s="493" t="s">
        <v>5304</v>
      </c>
      <c r="AG298" s="494"/>
      <c r="AH298" s="494"/>
      <c r="AI298" s="494"/>
      <c r="AK298" s="561" t="s">
        <v>3448</v>
      </c>
    </row>
    <row r="299" spans="1:37" ht="45">
      <c r="A299" s="504" t="s">
        <v>2263</v>
      </c>
      <c r="B299" s="489" t="s">
        <v>2409</v>
      </c>
      <c r="C299" s="470" t="s">
        <v>196</v>
      </c>
      <c r="D299" s="489" t="s">
        <v>1354</v>
      </c>
      <c r="E299" s="490" t="s">
        <v>1357</v>
      </c>
      <c r="F299" s="490" t="s">
        <v>1372</v>
      </c>
      <c r="G299" s="470" t="s">
        <v>2205</v>
      </c>
      <c r="H299" s="502" t="s">
        <v>2206</v>
      </c>
      <c r="I299" s="491" t="s">
        <v>2983</v>
      </c>
      <c r="J299" s="492" t="s">
        <v>2301</v>
      </c>
      <c r="K299" s="489"/>
      <c r="L299" s="491" t="s">
        <v>5406</v>
      </c>
      <c r="M299" s="491" t="s">
        <v>5406</v>
      </c>
      <c r="N299" s="491" t="s">
        <v>5407</v>
      </c>
      <c r="O299" s="491"/>
      <c r="P299" s="491"/>
      <c r="Q299" s="491"/>
      <c r="R299" s="491"/>
      <c r="S299" s="491" t="s">
        <v>5366</v>
      </c>
      <c r="T299" s="491" t="s">
        <v>5366</v>
      </c>
      <c r="U299" s="491"/>
      <c r="V299" s="491"/>
      <c r="W299" s="491"/>
      <c r="X299" s="491"/>
      <c r="Y299" s="491"/>
      <c r="Z299" s="491"/>
      <c r="AA299" s="491"/>
      <c r="AB299" s="491"/>
      <c r="AC299" s="491"/>
      <c r="AD299" s="491"/>
      <c r="AE299" s="491"/>
      <c r="AF299" s="493" t="s">
        <v>5304</v>
      </c>
      <c r="AG299" s="494"/>
      <c r="AH299" s="494"/>
      <c r="AI299" s="494"/>
      <c r="AK299" s="561"/>
    </row>
    <row r="300" spans="1:37" ht="22.5">
      <c r="A300" s="504" t="s">
        <v>933</v>
      </c>
      <c r="B300" s="489" t="s">
        <v>2410</v>
      </c>
      <c r="C300" s="497" t="s">
        <v>2207</v>
      </c>
      <c r="D300" s="489"/>
      <c r="E300" s="501"/>
      <c r="F300" s="501"/>
      <c r="G300" s="470"/>
      <c r="H300" s="502"/>
      <c r="I300" s="491"/>
      <c r="J300" s="492" t="s">
        <v>2301</v>
      </c>
      <c r="K300" s="489"/>
      <c r="L300" s="491" t="s">
        <v>5406</v>
      </c>
      <c r="M300" s="491" t="s">
        <v>5406</v>
      </c>
      <c r="N300" s="491" t="s">
        <v>5407</v>
      </c>
      <c r="O300" s="491"/>
      <c r="P300" s="491"/>
      <c r="Q300" s="491"/>
      <c r="R300" s="491"/>
      <c r="S300" s="491" t="s">
        <v>5366</v>
      </c>
      <c r="T300" s="491" t="s">
        <v>5366</v>
      </c>
      <c r="U300" s="491"/>
      <c r="V300" s="491"/>
      <c r="W300" s="491"/>
      <c r="X300" s="491"/>
      <c r="Y300" s="491"/>
      <c r="Z300" s="491"/>
      <c r="AA300" s="491"/>
      <c r="AB300" s="491"/>
      <c r="AC300" s="491"/>
      <c r="AD300" s="491"/>
      <c r="AE300" s="491"/>
      <c r="AF300" s="493" t="s">
        <v>5304</v>
      </c>
      <c r="AG300" s="494"/>
      <c r="AH300" s="494"/>
      <c r="AI300" s="494"/>
      <c r="AK300" s="561" t="s">
        <v>3448</v>
      </c>
    </row>
    <row r="301" spans="1:37" ht="56.25">
      <c r="A301" s="504" t="s">
        <v>933</v>
      </c>
      <c r="B301" s="489" t="s">
        <v>2410</v>
      </c>
      <c r="C301" s="470" t="s">
        <v>2207</v>
      </c>
      <c r="D301" s="489" t="s">
        <v>1354</v>
      </c>
      <c r="E301" s="490" t="s">
        <v>1357</v>
      </c>
      <c r="F301" s="490" t="s">
        <v>1372</v>
      </c>
      <c r="G301" s="470" t="s">
        <v>2205</v>
      </c>
      <c r="H301" s="502" t="s">
        <v>2208</v>
      </c>
      <c r="I301" s="491" t="s">
        <v>2982</v>
      </c>
      <c r="J301" s="492" t="s">
        <v>2301</v>
      </c>
      <c r="K301" s="489"/>
      <c r="L301" s="491" t="s">
        <v>5406</v>
      </c>
      <c r="M301" s="491" t="s">
        <v>5406</v>
      </c>
      <c r="N301" s="491" t="s">
        <v>5407</v>
      </c>
      <c r="O301" s="491"/>
      <c r="P301" s="491"/>
      <c r="Q301" s="491"/>
      <c r="R301" s="491"/>
      <c r="S301" s="491" t="s">
        <v>5366</v>
      </c>
      <c r="T301" s="491" t="s">
        <v>5366</v>
      </c>
      <c r="U301" s="491"/>
      <c r="V301" s="491"/>
      <c r="W301" s="491"/>
      <c r="X301" s="491"/>
      <c r="Y301" s="491"/>
      <c r="Z301" s="491"/>
      <c r="AA301" s="491"/>
      <c r="AB301" s="491"/>
      <c r="AC301" s="491"/>
      <c r="AD301" s="491"/>
      <c r="AE301" s="491"/>
      <c r="AF301" s="493" t="s">
        <v>5304</v>
      </c>
      <c r="AG301" s="494"/>
      <c r="AH301" s="494"/>
      <c r="AI301" s="494"/>
      <c r="AK301" s="561"/>
    </row>
    <row r="302" spans="1:37" ht="22.5">
      <c r="A302" s="504" t="s">
        <v>934</v>
      </c>
      <c r="B302" s="489" t="s">
        <v>2411</v>
      </c>
      <c r="C302" s="497" t="s">
        <v>2209</v>
      </c>
      <c r="D302" s="489"/>
      <c r="E302" s="501"/>
      <c r="F302" s="501"/>
      <c r="G302" s="470"/>
      <c r="H302" s="502"/>
      <c r="I302" s="491"/>
      <c r="J302" s="492" t="s">
        <v>2301</v>
      </c>
      <c r="K302" s="489"/>
      <c r="L302" s="491" t="s">
        <v>5406</v>
      </c>
      <c r="M302" s="491" t="s">
        <v>5406</v>
      </c>
      <c r="N302" s="491" t="s">
        <v>5407</v>
      </c>
      <c r="O302" s="491"/>
      <c r="P302" s="491"/>
      <c r="Q302" s="491"/>
      <c r="R302" s="491"/>
      <c r="S302" s="491" t="s">
        <v>5366</v>
      </c>
      <c r="T302" s="491" t="s">
        <v>5366</v>
      </c>
      <c r="U302" s="491"/>
      <c r="V302" s="491"/>
      <c r="W302" s="491"/>
      <c r="X302" s="491"/>
      <c r="Y302" s="491"/>
      <c r="Z302" s="491"/>
      <c r="AA302" s="491"/>
      <c r="AB302" s="491"/>
      <c r="AC302" s="491"/>
      <c r="AD302" s="491"/>
      <c r="AE302" s="491"/>
      <c r="AF302" s="493" t="s">
        <v>5304</v>
      </c>
      <c r="AG302" s="494"/>
      <c r="AH302" s="494"/>
      <c r="AI302" s="494"/>
      <c r="AK302" s="561" t="s">
        <v>3448</v>
      </c>
    </row>
    <row r="303" spans="1:37" ht="56.25">
      <c r="A303" s="504" t="s">
        <v>934</v>
      </c>
      <c r="B303" s="489" t="s">
        <v>2411</v>
      </c>
      <c r="C303" s="470" t="s">
        <v>2209</v>
      </c>
      <c r="D303" s="489" t="s">
        <v>1354</v>
      </c>
      <c r="E303" s="490" t="s">
        <v>1357</v>
      </c>
      <c r="F303" s="490" t="s">
        <v>1372</v>
      </c>
      <c r="G303" s="470" t="s">
        <v>2205</v>
      </c>
      <c r="H303" s="502" t="s">
        <v>2210</v>
      </c>
      <c r="I303" s="491" t="s">
        <v>2981</v>
      </c>
      <c r="J303" s="492" t="s">
        <v>2301</v>
      </c>
      <c r="K303" s="489"/>
      <c r="L303" s="491" t="s">
        <v>5406</v>
      </c>
      <c r="M303" s="491" t="s">
        <v>5406</v>
      </c>
      <c r="N303" s="491" t="s">
        <v>5407</v>
      </c>
      <c r="O303" s="491"/>
      <c r="P303" s="491"/>
      <c r="Q303" s="491"/>
      <c r="R303" s="491"/>
      <c r="S303" s="491" t="s">
        <v>5366</v>
      </c>
      <c r="T303" s="491" t="s">
        <v>5366</v>
      </c>
      <c r="U303" s="491"/>
      <c r="V303" s="491"/>
      <c r="W303" s="491"/>
      <c r="X303" s="491"/>
      <c r="Y303" s="491"/>
      <c r="Z303" s="491"/>
      <c r="AA303" s="491"/>
      <c r="AB303" s="491"/>
      <c r="AC303" s="491"/>
      <c r="AD303" s="491"/>
      <c r="AE303" s="491"/>
      <c r="AF303" s="493" t="s">
        <v>5304</v>
      </c>
      <c r="AG303" s="494"/>
      <c r="AH303" s="494"/>
      <c r="AI303" s="494"/>
      <c r="AK303" s="561"/>
    </row>
    <row r="304" spans="1:37">
      <c r="A304" s="486" t="s">
        <v>2666</v>
      </c>
      <c r="B304" s="487" t="s">
        <v>2412</v>
      </c>
      <c r="C304" s="488" t="s">
        <v>4752</v>
      </c>
      <c r="D304" s="489"/>
      <c r="E304" s="490"/>
      <c r="F304" s="490"/>
      <c r="G304" s="470"/>
      <c r="H304" s="502"/>
      <c r="I304" s="491"/>
      <c r="J304" s="492" t="s">
        <v>2314</v>
      </c>
      <c r="K304" s="489"/>
      <c r="L304" s="491" t="s">
        <v>1293</v>
      </c>
      <c r="M304" s="491" t="s">
        <v>1293</v>
      </c>
      <c r="N304" s="491" t="s">
        <v>1293</v>
      </c>
      <c r="O304" s="491"/>
      <c r="P304" s="491"/>
      <c r="Q304" s="491"/>
      <c r="R304" s="491"/>
      <c r="S304" s="491" t="s">
        <v>1293</v>
      </c>
      <c r="T304" s="491" t="s">
        <v>1293</v>
      </c>
      <c r="U304" s="491"/>
      <c r="V304" s="491"/>
      <c r="W304" s="491"/>
      <c r="X304" s="491"/>
      <c r="Y304" s="491"/>
      <c r="Z304" s="491"/>
      <c r="AA304" s="491"/>
      <c r="AB304" s="491"/>
      <c r="AC304" s="491"/>
      <c r="AD304" s="491"/>
      <c r="AE304" s="491"/>
      <c r="AF304" s="493" t="s">
        <v>1293</v>
      </c>
      <c r="AG304" s="494"/>
      <c r="AH304" s="494"/>
      <c r="AI304" s="494"/>
      <c r="AK304" s="561" t="s">
        <v>3448</v>
      </c>
    </row>
    <row r="305" spans="1:37" ht="45">
      <c r="A305" s="496" t="s">
        <v>2675</v>
      </c>
      <c r="B305" s="489" t="s">
        <v>2413</v>
      </c>
      <c r="C305" s="497" t="s">
        <v>2211</v>
      </c>
      <c r="D305" s="489"/>
      <c r="E305" s="490"/>
      <c r="F305" s="490"/>
      <c r="G305" s="470"/>
      <c r="H305" s="502"/>
      <c r="I305" s="491"/>
      <c r="J305" s="492" t="s">
        <v>2301</v>
      </c>
      <c r="K305" s="489" t="s">
        <v>3448</v>
      </c>
      <c r="L305" s="491" t="s">
        <v>5402</v>
      </c>
      <c r="M305" s="491" t="s">
        <v>5402</v>
      </c>
      <c r="N305" s="491" t="s">
        <v>5403</v>
      </c>
      <c r="O305" s="491"/>
      <c r="P305" s="491"/>
      <c r="Q305" s="491"/>
      <c r="R305" s="491"/>
      <c r="S305" s="491" t="s">
        <v>5359</v>
      </c>
      <c r="T305" s="491" t="s">
        <v>5359</v>
      </c>
      <c r="U305" s="491"/>
      <c r="V305" s="491"/>
      <c r="W305" s="491"/>
      <c r="X305" s="491"/>
      <c r="Y305" s="491"/>
      <c r="Z305" s="491"/>
      <c r="AA305" s="491"/>
      <c r="AB305" s="491"/>
      <c r="AC305" s="491" t="s">
        <v>1293</v>
      </c>
      <c r="AD305" s="491"/>
      <c r="AE305" s="491"/>
      <c r="AF305" s="493" t="s">
        <v>5302</v>
      </c>
      <c r="AG305" s="494"/>
      <c r="AH305" s="494"/>
      <c r="AI305" s="494"/>
      <c r="AK305" s="561" t="s">
        <v>3448</v>
      </c>
    </row>
    <row r="306" spans="1:37" ht="409.5">
      <c r="A306" s="496" t="s">
        <v>2675</v>
      </c>
      <c r="B306" s="489" t="s">
        <v>2413</v>
      </c>
      <c r="C306" s="470" t="s">
        <v>2211</v>
      </c>
      <c r="D306" s="489"/>
      <c r="E306" s="490"/>
      <c r="F306" s="490"/>
      <c r="G306" s="470" t="s">
        <v>1696</v>
      </c>
      <c r="H306" s="502"/>
      <c r="I306" s="491" t="s">
        <v>6308</v>
      </c>
      <c r="J306" s="492" t="s">
        <v>2301</v>
      </c>
      <c r="K306" s="489" t="s">
        <v>3448</v>
      </c>
      <c r="L306" s="491" t="s">
        <v>5402</v>
      </c>
      <c r="M306" s="491" t="s">
        <v>5402</v>
      </c>
      <c r="N306" s="491" t="s">
        <v>5403</v>
      </c>
      <c r="O306" s="491"/>
      <c r="P306" s="491"/>
      <c r="Q306" s="491"/>
      <c r="R306" s="491"/>
      <c r="S306" s="491" t="s">
        <v>5359</v>
      </c>
      <c r="T306" s="491" t="s">
        <v>5359</v>
      </c>
      <c r="U306" s="491"/>
      <c r="V306" s="491"/>
      <c r="W306" s="491" t="s">
        <v>691</v>
      </c>
      <c r="X306" s="491"/>
      <c r="Y306" s="491"/>
      <c r="Z306" s="491"/>
      <c r="AA306" s="491"/>
      <c r="AB306" s="491"/>
      <c r="AC306" s="491" t="s">
        <v>1293</v>
      </c>
      <c r="AD306" s="491" t="s">
        <v>3718</v>
      </c>
      <c r="AE306" s="491"/>
      <c r="AF306" s="493" t="s">
        <v>5302</v>
      </c>
      <c r="AG306" s="494"/>
      <c r="AH306" s="494"/>
      <c r="AI306" s="494"/>
      <c r="AK306" s="561"/>
    </row>
    <row r="307" spans="1:37">
      <c r="A307" s="496" t="s">
        <v>2675</v>
      </c>
      <c r="B307" s="489" t="s">
        <v>2413</v>
      </c>
      <c r="C307" s="470" t="s">
        <v>2212</v>
      </c>
      <c r="D307" s="489" t="s">
        <v>1374</v>
      </c>
      <c r="E307" s="490"/>
      <c r="F307" s="490"/>
      <c r="G307" s="470"/>
      <c r="H307" s="491"/>
      <c r="I307" s="491"/>
      <c r="J307" s="492" t="s">
        <v>2301</v>
      </c>
      <c r="K307" s="489"/>
      <c r="L307" s="491"/>
      <c r="M307" s="491"/>
      <c r="N307" s="491"/>
      <c r="O307" s="491"/>
      <c r="P307" s="491"/>
      <c r="Q307" s="491"/>
      <c r="R307" s="491"/>
      <c r="S307" s="491"/>
      <c r="T307" s="491"/>
      <c r="U307" s="491"/>
      <c r="V307" s="491"/>
      <c r="W307" s="491"/>
      <c r="X307" s="491"/>
      <c r="Y307" s="491"/>
      <c r="Z307" s="491"/>
      <c r="AA307" s="491"/>
      <c r="AB307" s="491"/>
      <c r="AC307" s="491"/>
      <c r="AD307" s="491"/>
      <c r="AE307" s="491"/>
      <c r="AF307" s="493"/>
      <c r="AG307" s="494"/>
      <c r="AH307" s="494"/>
      <c r="AI307" s="494"/>
      <c r="AK307" s="561"/>
    </row>
    <row r="308" spans="1:37" ht="45">
      <c r="A308" s="496" t="s">
        <v>2675</v>
      </c>
      <c r="B308" s="489" t="s">
        <v>2413</v>
      </c>
      <c r="C308" s="497" t="s">
        <v>3988</v>
      </c>
      <c r="D308" s="489" t="s">
        <v>1703</v>
      </c>
      <c r="E308" s="490"/>
      <c r="F308" s="490"/>
      <c r="G308" s="470" t="s">
        <v>1696</v>
      </c>
      <c r="H308" s="491"/>
      <c r="I308" s="491" t="s">
        <v>3989</v>
      </c>
      <c r="J308" s="492" t="s">
        <v>2301</v>
      </c>
      <c r="K308" s="489"/>
      <c r="L308" s="491"/>
      <c r="M308" s="491"/>
      <c r="N308" s="491"/>
      <c r="O308" s="491"/>
      <c r="P308" s="491"/>
      <c r="Q308" s="491"/>
      <c r="R308" s="491"/>
      <c r="S308" s="491" t="s">
        <v>5359</v>
      </c>
      <c r="T308" s="491" t="s">
        <v>5359</v>
      </c>
      <c r="U308" s="491"/>
      <c r="V308" s="491"/>
      <c r="W308" s="491"/>
      <c r="X308" s="491"/>
      <c r="Y308" s="491"/>
      <c r="Z308" s="491"/>
      <c r="AA308" s="491"/>
      <c r="AB308" s="491"/>
      <c r="AC308" s="491"/>
      <c r="AD308" s="491"/>
      <c r="AE308" s="491"/>
      <c r="AF308" s="493"/>
      <c r="AG308" s="494"/>
      <c r="AH308" s="494"/>
      <c r="AI308" s="494"/>
      <c r="AK308" s="561"/>
    </row>
    <row r="309" spans="1:37" ht="45">
      <c r="A309" s="496" t="s">
        <v>2675</v>
      </c>
      <c r="B309" s="489" t="s">
        <v>2413</v>
      </c>
      <c r="C309" s="470" t="s">
        <v>840</v>
      </c>
      <c r="D309" s="489" t="s">
        <v>1325</v>
      </c>
      <c r="E309" s="490" t="s">
        <v>1704</v>
      </c>
      <c r="F309" s="490" t="s">
        <v>1497</v>
      </c>
      <c r="G309" s="470" t="s">
        <v>2869</v>
      </c>
      <c r="H309" s="491" t="s">
        <v>2870</v>
      </c>
      <c r="I309" s="491" t="s">
        <v>1525</v>
      </c>
      <c r="J309" s="492" t="s">
        <v>2301</v>
      </c>
      <c r="K309" s="489"/>
      <c r="L309" s="491" t="s">
        <v>5402</v>
      </c>
      <c r="M309" s="491" t="s">
        <v>5402</v>
      </c>
      <c r="N309" s="491" t="s">
        <v>5403</v>
      </c>
      <c r="O309" s="491"/>
      <c r="P309" s="491"/>
      <c r="Q309" s="491"/>
      <c r="R309" s="491"/>
      <c r="S309" s="491" t="s">
        <v>5359</v>
      </c>
      <c r="T309" s="491" t="s">
        <v>5359</v>
      </c>
      <c r="U309" s="491"/>
      <c r="V309" s="491"/>
      <c r="W309" s="491"/>
      <c r="X309" s="491"/>
      <c r="Y309" s="491"/>
      <c r="Z309" s="491"/>
      <c r="AA309" s="491"/>
      <c r="AB309" s="491"/>
      <c r="AC309" s="491" t="s">
        <v>1293</v>
      </c>
      <c r="AD309" s="491"/>
      <c r="AE309" s="491"/>
      <c r="AF309" s="493" t="s">
        <v>5302</v>
      </c>
      <c r="AG309" s="494"/>
      <c r="AH309" s="494"/>
      <c r="AI309" s="494"/>
      <c r="AK309" s="561"/>
    </row>
    <row r="310" spans="1:37" ht="45">
      <c r="A310" s="496" t="s">
        <v>2675</v>
      </c>
      <c r="B310" s="489" t="s">
        <v>2413</v>
      </c>
      <c r="C310" s="470" t="s">
        <v>365</v>
      </c>
      <c r="D310" s="489" t="s">
        <v>1326</v>
      </c>
      <c r="E310" s="490" t="s">
        <v>1704</v>
      </c>
      <c r="F310" s="490" t="s">
        <v>1497</v>
      </c>
      <c r="G310" s="470" t="s">
        <v>2869</v>
      </c>
      <c r="H310" s="502" t="s">
        <v>2871</v>
      </c>
      <c r="I310" s="491" t="s">
        <v>1526</v>
      </c>
      <c r="J310" s="492" t="s">
        <v>2301</v>
      </c>
      <c r="K310" s="489"/>
      <c r="L310" s="491" t="s">
        <v>5402</v>
      </c>
      <c r="M310" s="491" t="s">
        <v>5402</v>
      </c>
      <c r="N310" s="491" t="s">
        <v>5403</v>
      </c>
      <c r="O310" s="491"/>
      <c r="P310" s="491"/>
      <c r="Q310" s="491"/>
      <c r="R310" s="491"/>
      <c r="S310" s="491" t="s">
        <v>5359</v>
      </c>
      <c r="T310" s="491" t="s">
        <v>5359</v>
      </c>
      <c r="U310" s="491"/>
      <c r="V310" s="491"/>
      <c r="W310" s="491"/>
      <c r="X310" s="491"/>
      <c r="Y310" s="491"/>
      <c r="Z310" s="491"/>
      <c r="AA310" s="491"/>
      <c r="AB310" s="491"/>
      <c r="AC310" s="491" t="s">
        <v>1293</v>
      </c>
      <c r="AD310" s="491"/>
      <c r="AE310" s="491"/>
      <c r="AF310" s="493" t="s">
        <v>5302</v>
      </c>
      <c r="AG310" s="494"/>
      <c r="AH310" s="494"/>
      <c r="AI310" s="494"/>
      <c r="AK310" s="561"/>
    </row>
    <row r="311" spans="1:37" ht="45">
      <c r="A311" s="496" t="s">
        <v>2675</v>
      </c>
      <c r="B311" s="489" t="s">
        <v>2413</v>
      </c>
      <c r="C311" s="470" t="s">
        <v>1995</v>
      </c>
      <c r="D311" s="489" t="s">
        <v>1328</v>
      </c>
      <c r="E311" s="490" t="s">
        <v>1704</v>
      </c>
      <c r="F311" s="490" t="s">
        <v>1497</v>
      </c>
      <c r="G311" s="470" t="s">
        <v>2869</v>
      </c>
      <c r="H311" s="491" t="s">
        <v>2872</v>
      </c>
      <c r="I311" s="491" t="s">
        <v>1527</v>
      </c>
      <c r="J311" s="492" t="s">
        <v>2301</v>
      </c>
      <c r="K311" s="489"/>
      <c r="L311" s="491" t="s">
        <v>5402</v>
      </c>
      <c r="M311" s="491" t="s">
        <v>5402</v>
      </c>
      <c r="N311" s="491" t="s">
        <v>5403</v>
      </c>
      <c r="O311" s="491"/>
      <c r="P311" s="491"/>
      <c r="Q311" s="491"/>
      <c r="R311" s="491"/>
      <c r="S311" s="491" t="s">
        <v>5359</v>
      </c>
      <c r="T311" s="491" t="s">
        <v>5359</v>
      </c>
      <c r="U311" s="491"/>
      <c r="V311" s="491"/>
      <c r="W311" s="491"/>
      <c r="X311" s="491"/>
      <c r="Y311" s="491"/>
      <c r="Z311" s="491"/>
      <c r="AA311" s="491"/>
      <c r="AB311" s="491"/>
      <c r="AC311" s="491" t="s">
        <v>1293</v>
      </c>
      <c r="AD311" s="491"/>
      <c r="AE311" s="491"/>
      <c r="AF311" s="493" t="s">
        <v>5302</v>
      </c>
      <c r="AG311" s="494"/>
      <c r="AH311" s="494"/>
      <c r="AI311" s="494"/>
      <c r="AK311" s="561"/>
    </row>
    <row r="312" spans="1:37" ht="45">
      <c r="A312" s="496" t="s">
        <v>2675</v>
      </c>
      <c r="B312" s="489" t="s">
        <v>2413</v>
      </c>
      <c r="C312" s="470" t="s">
        <v>1544</v>
      </c>
      <c r="D312" s="489" t="s">
        <v>1350</v>
      </c>
      <c r="E312" s="490" t="s">
        <v>1704</v>
      </c>
      <c r="F312" s="490" t="s">
        <v>1497</v>
      </c>
      <c r="G312" s="470" t="s">
        <v>974</v>
      </c>
      <c r="H312" s="491" t="s">
        <v>1546</v>
      </c>
      <c r="I312" s="491" t="s">
        <v>2650</v>
      </c>
      <c r="J312" s="492" t="s">
        <v>2301</v>
      </c>
      <c r="K312" s="489"/>
      <c r="L312" s="491" t="s">
        <v>5402</v>
      </c>
      <c r="M312" s="491" t="s">
        <v>5402</v>
      </c>
      <c r="N312" s="491" t="s">
        <v>5403</v>
      </c>
      <c r="O312" s="491"/>
      <c r="P312" s="491"/>
      <c r="Q312" s="491"/>
      <c r="R312" s="491"/>
      <c r="S312" s="491" t="s">
        <v>5359</v>
      </c>
      <c r="T312" s="491" t="s">
        <v>5359</v>
      </c>
      <c r="U312" s="491"/>
      <c r="V312" s="491"/>
      <c r="W312" s="491"/>
      <c r="X312" s="491"/>
      <c r="Y312" s="491"/>
      <c r="Z312" s="491"/>
      <c r="AA312" s="491"/>
      <c r="AB312" s="491"/>
      <c r="AC312" s="491" t="s">
        <v>1292</v>
      </c>
      <c r="AD312" s="491"/>
      <c r="AE312" s="491"/>
      <c r="AF312" s="493" t="s">
        <v>5302</v>
      </c>
      <c r="AG312" s="494"/>
      <c r="AH312" s="494"/>
      <c r="AI312" s="494"/>
      <c r="AK312" s="561"/>
    </row>
    <row r="313" spans="1:37" ht="33.75">
      <c r="A313" s="496" t="s">
        <v>2675</v>
      </c>
      <c r="B313" s="489" t="s">
        <v>2413</v>
      </c>
      <c r="C313" s="497" t="s">
        <v>3945</v>
      </c>
      <c r="D313" s="489"/>
      <c r="E313" s="490"/>
      <c r="F313" s="490"/>
      <c r="G313" s="470" t="s">
        <v>1696</v>
      </c>
      <c r="H313" s="491"/>
      <c r="I313" s="491" t="s">
        <v>3944</v>
      </c>
      <c r="J313" s="492"/>
      <c r="K313" s="489"/>
      <c r="L313" s="491"/>
      <c r="M313" s="491"/>
      <c r="N313" s="491"/>
      <c r="O313" s="491"/>
      <c r="P313" s="491"/>
      <c r="Q313" s="491"/>
      <c r="R313" s="491"/>
      <c r="S313" s="491"/>
      <c r="T313" s="491"/>
      <c r="U313" s="491"/>
      <c r="V313" s="491"/>
      <c r="W313" s="491"/>
      <c r="X313" s="491"/>
      <c r="Y313" s="491"/>
      <c r="Z313" s="491"/>
      <c r="AA313" s="491"/>
      <c r="AB313" s="491"/>
      <c r="AC313" s="491"/>
      <c r="AD313" s="491"/>
      <c r="AE313" s="491"/>
      <c r="AF313" s="493"/>
      <c r="AG313" s="494"/>
      <c r="AH313" s="494"/>
      <c r="AI313" s="494"/>
      <c r="AK313" s="561"/>
    </row>
    <row r="314" spans="1:37" ht="45">
      <c r="A314" s="496" t="s">
        <v>2675</v>
      </c>
      <c r="B314" s="489" t="s">
        <v>2413</v>
      </c>
      <c r="C314" s="470" t="s">
        <v>2025</v>
      </c>
      <c r="D314" s="489" t="s">
        <v>1327</v>
      </c>
      <c r="E314" s="490" t="s">
        <v>1704</v>
      </c>
      <c r="F314" s="490" t="s">
        <v>1497</v>
      </c>
      <c r="G314" s="491" t="s">
        <v>2534</v>
      </c>
      <c r="H314" s="491" t="s">
        <v>2873</v>
      </c>
      <c r="I314" s="491" t="s">
        <v>1528</v>
      </c>
      <c r="J314" s="492" t="s">
        <v>2301</v>
      </c>
      <c r="K314" s="489" t="s">
        <v>3448</v>
      </c>
      <c r="L314" s="491" t="s">
        <v>5402</v>
      </c>
      <c r="M314" s="491" t="s">
        <v>5402</v>
      </c>
      <c r="N314" s="491" t="s">
        <v>5403</v>
      </c>
      <c r="O314" s="491"/>
      <c r="P314" s="491"/>
      <c r="Q314" s="491"/>
      <c r="R314" s="491"/>
      <c r="S314" s="491" t="s">
        <v>5359</v>
      </c>
      <c r="T314" s="491" t="s">
        <v>5359</v>
      </c>
      <c r="U314" s="491"/>
      <c r="V314" s="491"/>
      <c r="W314" s="491"/>
      <c r="X314" s="491"/>
      <c r="Y314" s="491"/>
      <c r="Z314" s="491"/>
      <c r="AA314" s="491"/>
      <c r="AB314" s="491"/>
      <c r="AC314" s="491" t="s">
        <v>1293</v>
      </c>
      <c r="AD314" s="491"/>
      <c r="AE314" s="491"/>
      <c r="AF314" s="493" t="s">
        <v>5302</v>
      </c>
      <c r="AG314" s="494"/>
      <c r="AH314" s="494"/>
      <c r="AI314" s="494"/>
      <c r="AK314" s="561"/>
    </row>
    <row r="315" spans="1:37" ht="45">
      <c r="A315" s="496" t="s">
        <v>2675</v>
      </c>
      <c r="B315" s="489" t="s">
        <v>2413</v>
      </c>
      <c r="C315" s="470" t="s">
        <v>2026</v>
      </c>
      <c r="D315" s="489" t="s">
        <v>1329</v>
      </c>
      <c r="E315" s="490" t="s">
        <v>1704</v>
      </c>
      <c r="F315" s="490" t="s">
        <v>1497</v>
      </c>
      <c r="G315" s="491" t="s">
        <v>2534</v>
      </c>
      <c r="H315" s="502" t="s">
        <v>2874</v>
      </c>
      <c r="I315" s="491" t="s">
        <v>1529</v>
      </c>
      <c r="J315" s="492" t="s">
        <v>2301</v>
      </c>
      <c r="K315" s="489" t="s">
        <v>3448</v>
      </c>
      <c r="L315" s="491" t="s">
        <v>5402</v>
      </c>
      <c r="M315" s="491" t="s">
        <v>5402</v>
      </c>
      <c r="N315" s="491" t="s">
        <v>5403</v>
      </c>
      <c r="O315" s="491"/>
      <c r="P315" s="491"/>
      <c r="Q315" s="491"/>
      <c r="R315" s="491"/>
      <c r="S315" s="491" t="s">
        <v>5359</v>
      </c>
      <c r="T315" s="491" t="s">
        <v>5359</v>
      </c>
      <c r="U315" s="491"/>
      <c r="V315" s="491"/>
      <c r="W315" s="491"/>
      <c r="X315" s="491"/>
      <c r="Y315" s="491"/>
      <c r="Z315" s="491"/>
      <c r="AA315" s="491"/>
      <c r="AB315" s="491"/>
      <c r="AC315" s="491" t="s">
        <v>1293</v>
      </c>
      <c r="AD315" s="491"/>
      <c r="AE315" s="491"/>
      <c r="AF315" s="493" t="s">
        <v>5302</v>
      </c>
      <c r="AG315" s="494"/>
      <c r="AH315" s="494"/>
      <c r="AI315" s="494"/>
      <c r="AK315" s="561"/>
    </row>
    <row r="316" spans="1:37" ht="45">
      <c r="A316" s="496" t="s">
        <v>2675</v>
      </c>
      <c r="B316" s="489" t="s">
        <v>2413</v>
      </c>
      <c r="C316" s="470" t="s">
        <v>2027</v>
      </c>
      <c r="D316" s="489" t="s">
        <v>1330</v>
      </c>
      <c r="E316" s="490" t="s">
        <v>1704</v>
      </c>
      <c r="F316" s="490" t="s">
        <v>1497</v>
      </c>
      <c r="G316" s="491" t="s">
        <v>2534</v>
      </c>
      <c r="H316" s="491" t="s">
        <v>2875</v>
      </c>
      <c r="I316" s="491" t="s">
        <v>1530</v>
      </c>
      <c r="J316" s="492" t="s">
        <v>2301</v>
      </c>
      <c r="K316" s="489" t="s">
        <v>3448</v>
      </c>
      <c r="L316" s="491" t="s">
        <v>5402</v>
      </c>
      <c r="M316" s="491" t="s">
        <v>5402</v>
      </c>
      <c r="N316" s="491" t="s">
        <v>5403</v>
      </c>
      <c r="O316" s="491"/>
      <c r="P316" s="491"/>
      <c r="Q316" s="491"/>
      <c r="R316" s="491"/>
      <c r="S316" s="491" t="s">
        <v>5359</v>
      </c>
      <c r="T316" s="491" t="s">
        <v>5359</v>
      </c>
      <c r="U316" s="491"/>
      <c r="V316" s="491"/>
      <c r="W316" s="491"/>
      <c r="X316" s="491"/>
      <c r="Y316" s="491"/>
      <c r="Z316" s="491"/>
      <c r="AA316" s="491"/>
      <c r="AB316" s="491"/>
      <c r="AC316" s="491" t="s">
        <v>1293</v>
      </c>
      <c r="AD316" s="491"/>
      <c r="AE316" s="491"/>
      <c r="AF316" s="493" t="s">
        <v>5302</v>
      </c>
      <c r="AG316" s="494"/>
      <c r="AH316" s="494"/>
      <c r="AI316" s="494"/>
      <c r="AK316" s="561"/>
    </row>
    <row r="317" spans="1:37">
      <c r="A317" s="496" t="s">
        <v>2675</v>
      </c>
      <c r="B317" s="489" t="s">
        <v>2413</v>
      </c>
      <c r="C317" s="470" t="s">
        <v>2213</v>
      </c>
      <c r="D317" s="489" t="s">
        <v>1375</v>
      </c>
      <c r="E317" s="490"/>
      <c r="F317" s="490"/>
      <c r="G317" s="470"/>
      <c r="H317" s="491"/>
      <c r="I317" s="491"/>
      <c r="J317" s="492" t="s">
        <v>2301</v>
      </c>
      <c r="K317" s="489"/>
      <c r="L317" s="491"/>
      <c r="M317" s="491"/>
      <c r="N317" s="491"/>
      <c r="O317" s="491"/>
      <c r="P317" s="491"/>
      <c r="Q317" s="491"/>
      <c r="R317" s="491"/>
      <c r="S317" s="491"/>
      <c r="T317" s="491"/>
      <c r="U317" s="491"/>
      <c r="V317" s="491"/>
      <c r="W317" s="491"/>
      <c r="X317" s="491"/>
      <c r="Y317" s="491"/>
      <c r="Z317" s="491"/>
      <c r="AA317" s="491"/>
      <c r="AB317" s="491"/>
      <c r="AC317" s="491"/>
      <c r="AD317" s="491"/>
      <c r="AE317" s="491"/>
      <c r="AF317" s="493"/>
      <c r="AG317" s="494"/>
      <c r="AH317" s="494"/>
      <c r="AI317" s="494"/>
      <c r="AK317" s="561"/>
    </row>
    <row r="318" spans="1:37" ht="22.5">
      <c r="A318" s="496" t="s">
        <v>2675</v>
      </c>
      <c r="B318" s="489" t="s">
        <v>2413</v>
      </c>
      <c r="C318" s="497" t="s">
        <v>2214</v>
      </c>
      <c r="D318" s="489" t="s">
        <v>1709</v>
      </c>
      <c r="E318" s="490"/>
      <c r="F318" s="490"/>
      <c r="G318" s="470" t="s">
        <v>1696</v>
      </c>
      <c r="H318" s="491"/>
      <c r="I318" s="491" t="s">
        <v>1531</v>
      </c>
      <c r="J318" s="492" t="s">
        <v>2301</v>
      </c>
      <c r="K318" s="489"/>
      <c r="L318" s="491"/>
      <c r="M318" s="491"/>
      <c r="N318" s="491"/>
      <c r="O318" s="491"/>
      <c r="P318" s="491"/>
      <c r="Q318" s="491"/>
      <c r="R318" s="491"/>
      <c r="S318" s="491"/>
      <c r="T318" s="491"/>
      <c r="U318" s="491"/>
      <c r="V318" s="491"/>
      <c r="W318" s="491"/>
      <c r="X318" s="491"/>
      <c r="Y318" s="491"/>
      <c r="Z318" s="491"/>
      <c r="AA318" s="491"/>
      <c r="AB318" s="491"/>
      <c r="AC318" s="491"/>
      <c r="AD318" s="491"/>
      <c r="AE318" s="491"/>
      <c r="AF318" s="493"/>
      <c r="AG318" s="494"/>
      <c r="AH318" s="494"/>
      <c r="AI318" s="494"/>
      <c r="AK318" s="561"/>
    </row>
    <row r="319" spans="1:37" ht="45">
      <c r="A319" s="496" t="s">
        <v>2675</v>
      </c>
      <c r="B319" s="489" t="s">
        <v>2413</v>
      </c>
      <c r="C319" s="470" t="s">
        <v>834</v>
      </c>
      <c r="D319" s="489" t="s">
        <v>1331</v>
      </c>
      <c r="E319" s="490" t="s">
        <v>1704</v>
      </c>
      <c r="F319" s="490" t="s">
        <v>1497</v>
      </c>
      <c r="G319" s="470" t="s">
        <v>2869</v>
      </c>
      <c r="H319" s="502" t="s">
        <v>2876</v>
      </c>
      <c r="I319" s="491" t="s">
        <v>1532</v>
      </c>
      <c r="J319" s="492" t="s">
        <v>2301</v>
      </c>
      <c r="K319" s="489"/>
      <c r="L319" s="491" t="s">
        <v>5402</v>
      </c>
      <c r="M319" s="491" t="s">
        <v>5402</v>
      </c>
      <c r="N319" s="491" t="s">
        <v>5403</v>
      </c>
      <c r="O319" s="491"/>
      <c r="P319" s="491"/>
      <c r="Q319" s="491"/>
      <c r="R319" s="491"/>
      <c r="S319" s="491" t="s">
        <v>5359</v>
      </c>
      <c r="T319" s="491" t="s">
        <v>5359</v>
      </c>
      <c r="U319" s="491"/>
      <c r="V319" s="491"/>
      <c r="W319" s="491"/>
      <c r="X319" s="491"/>
      <c r="Y319" s="491"/>
      <c r="Z319" s="491"/>
      <c r="AA319" s="491"/>
      <c r="AB319" s="491"/>
      <c r="AC319" s="491" t="s">
        <v>1294</v>
      </c>
      <c r="AD319" s="491"/>
      <c r="AE319" s="491"/>
      <c r="AF319" s="493" t="s">
        <v>5302</v>
      </c>
      <c r="AG319" s="494"/>
      <c r="AH319" s="494"/>
      <c r="AI319" s="494"/>
      <c r="AK319" s="561"/>
    </row>
    <row r="320" spans="1:37" ht="45">
      <c r="A320" s="496" t="s">
        <v>2675</v>
      </c>
      <c r="B320" s="489" t="s">
        <v>2413</v>
      </c>
      <c r="C320" s="470" t="s">
        <v>835</v>
      </c>
      <c r="D320" s="489" t="s">
        <v>1331</v>
      </c>
      <c r="E320" s="490" t="s">
        <v>1704</v>
      </c>
      <c r="F320" s="490" t="s">
        <v>1497</v>
      </c>
      <c r="G320" s="470" t="s">
        <v>2869</v>
      </c>
      <c r="H320" s="502" t="s">
        <v>2877</v>
      </c>
      <c r="I320" s="491" t="s">
        <v>1533</v>
      </c>
      <c r="J320" s="492" t="s">
        <v>2301</v>
      </c>
      <c r="K320" s="489"/>
      <c r="L320" s="491" t="s">
        <v>5402</v>
      </c>
      <c r="M320" s="491" t="s">
        <v>5402</v>
      </c>
      <c r="N320" s="491" t="s">
        <v>5403</v>
      </c>
      <c r="O320" s="491"/>
      <c r="P320" s="491"/>
      <c r="Q320" s="491"/>
      <c r="R320" s="491"/>
      <c r="S320" s="491" t="s">
        <v>5359</v>
      </c>
      <c r="T320" s="491" t="s">
        <v>5359</v>
      </c>
      <c r="U320" s="491"/>
      <c r="V320" s="491"/>
      <c r="W320" s="491"/>
      <c r="X320" s="491"/>
      <c r="Y320" s="491"/>
      <c r="Z320" s="491"/>
      <c r="AA320" s="491"/>
      <c r="AB320" s="491"/>
      <c r="AC320" s="491" t="s">
        <v>1295</v>
      </c>
      <c r="AD320" s="491"/>
      <c r="AE320" s="491"/>
      <c r="AF320" s="493" t="s">
        <v>5302</v>
      </c>
      <c r="AG320" s="494"/>
      <c r="AH320" s="494"/>
      <c r="AI320" s="494"/>
      <c r="AK320" s="561"/>
    </row>
    <row r="321" spans="1:37" ht="45">
      <c r="A321" s="496" t="s">
        <v>2675</v>
      </c>
      <c r="B321" s="489" t="s">
        <v>2413</v>
      </c>
      <c r="C321" s="470" t="s">
        <v>836</v>
      </c>
      <c r="D321" s="489" t="s">
        <v>1332</v>
      </c>
      <c r="E321" s="490" t="s">
        <v>1704</v>
      </c>
      <c r="F321" s="490" t="s">
        <v>1497</v>
      </c>
      <c r="G321" s="470" t="s">
        <v>2869</v>
      </c>
      <c r="H321" s="502" t="s">
        <v>2878</v>
      </c>
      <c r="I321" s="491" t="s">
        <v>1534</v>
      </c>
      <c r="J321" s="492" t="s">
        <v>2301</v>
      </c>
      <c r="K321" s="489"/>
      <c r="L321" s="491" t="s">
        <v>5402</v>
      </c>
      <c r="M321" s="491" t="s">
        <v>5402</v>
      </c>
      <c r="N321" s="491" t="s">
        <v>5403</v>
      </c>
      <c r="O321" s="491"/>
      <c r="P321" s="491"/>
      <c r="Q321" s="491"/>
      <c r="R321" s="491"/>
      <c r="S321" s="491" t="s">
        <v>5359</v>
      </c>
      <c r="T321" s="491" t="s">
        <v>5359</v>
      </c>
      <c r="U321" s="491"/>
      <c r="V321" s="491"/>
      <c r="W321" s="491"/>
      <c r="X321" s="491"/>
      <c r="Y321" s="491"/>
      <c r="Z321" s="491"/>
      <c r="AA321" s="491"/>
      <c r="AB321" s="491"/>
      <c r="AC321" s="491" t="s">
        <v>1294</v>
      </c>
      <c r="AD321" s="491"/>
      <c r="AE321" s="491"/>
      <c r="AF321" s="493" t="s">
        <v>5302</v>
      </c>
      <c r="AG321" s="494"/>
      <c r="AH321" s="494"/>
      <c r="AI321" s="494"/>
      <c r="AK321" s="561"/>
    </row>
    <row r="322" spans="1:37" ht="45">
      <c r="A322" s="496" t="s">
        <v>2675</v>
      </c>
      <c r="B322" s="489" t="s">
        <v>2413</v>
      </c>
      <c r="C322" s="470" t="s">
        <v>1186</v>
      </c>
      <c r="D322" s="489" t="s">
        <v>1332</v>
      </c>
      <c r="E322" s="490" t="s">
        <v>1704</v>
      </c>
      <c r="F322" s="490" t="s">
        <v>1497</v>
      </c>
      <c r="G322" s="470" t="s">
        <v>2869</v>
      </c>
      <c r="H322" s="502" t="s">
        <v>2879</v>
      </c>
      <c r="I322" s="491" t="s">
        <v>1535</v>
      </c>
      <c r="J322" s="492" t="s">
        <v>2301</v>
      </c>
      <c r="K322" s="489"/>
      <c r="L322" s="491" t="s">
        <v>5402</v>
      </c>
      <c r="M322" s="491" t="s">
        <v>5402</v>
      </c>
      <c r="N322" s="491" t="s">
        <v>5403</v>
      </c>
      <c r="O322" s="491"/>
      <c r="P322" s="491"/>
      <c r="Q322" s="491"/>
      <c r="R322" s="491"/>
      <c r="S322" s="491" t="s">
        <v>5359</v>
      </c>
      <c r="T322" s="491" t="s">
        <v>5359</v>
      </c>
      <c r="U322" s="491"/>
      <c r="V322" s="491"/>
      <c r="W322" s="491"/>
      <c r="X322" s="491"/>
      <c r="Y322" s="491"/>
      <c r="Z322" s="491"/>
      <c r="AA322" s="491"/>
      <c r="AB322" s="491"/>
      <c r="AC322" s="491" t="s">
        <v>1295</v>
      </c>
      <c r="AD322" s="491"/>
      <c r="AE322" s="491"/>
      <c r="AF322" s="493" t="s">
        <v>5302</v>
      </c>
      <c r="AG322" s="494"/>
      <c r="AH322" s="494"/>
      <c r="AI322" s="494"/>
      <c r="AK322" s="561"/>
    </row>
    <row r="323" spans="1:37" ht="45">
      <c r="A323" s="496" t="s">
        <v>2675</v>
      </c>
      <c r="B323" s="489" t="s">
        <v>2413</v>
      </c>
      <c r="C323" s="470" t="s">
        <v>837</v>
      </c>
      <c r="D323" s="489" t="s">
        <v>1333</v>
      </c>
      <c r="E323" s="490" t="s">
        <v>1704</v>
      </c>
      <c r="F323" s="490" t="s">
        <v>1497</v>
      </c>
      <c r="G323" s="470" t="s">
        <v>2869</v>
      </c>
      <c r="H323" s="502" t="s">
        <v>2880</v>
      </c>
      <c r="I323" s="491" t="s">
        <v>1536</v>
      </c>
      <c r="J323" s="492" t="s">
        <v>2301</v>
      </c>
      <c r="K323" s="489"/>
      <c r="L323" s="491" t="s">
        <v>5402</v>
      </c>
      <c r="M323" s="491" t="s">
        <v>5402</v>
      </c>
      <c r="N323" s="491" t="s">
        <v>5403</v>
      </c>
      <c r="O323" s="491"/>
      <c r="P323" s="491"/>
      <c r="Q323" s="491"/>
      <c r="R323" s="491"/>
      <c r="S323" s="491" t="s">
        <v>5359</v>
      </c>
      <c r="T323" s="491" t="s">
        <v>5359</v>
      </c>
      <c r="U323" s="491"/>
      <c r="V323" s="491"/>
      <c r="W323" s="491"/>
      <c r="X323" s="491"/>
      <c r="Y323" s="491"/>
      <c r="Z323" s="491"/>
      <c r="AA323" s="491"/>
      <c r="AB323" s="491"/>
      <c r="AC323" s="491" t="s">
        <v>1294</v>
      </c>
      <c r="AD323" s="491"/>
      <c r="AE323" s="491"/>
      <c r="AF323" s="493" t="s">
        <v>5302</v>
      </c>
      <c r="AG323" s="494"/>
      <c r="AH323" s="494"/>
      <c r="AI323" s="494"/>
      <c r="AK323" s="561"/>
    </row>
    <row r="324" spans="1:37" ht="45">
      <c r="A324" s="496" t="s">
        <v>2675</v>
      </c>
      <c r="B324" s="489" t="s">
        <v>2413</v>
      </c>
      <c r="C324" s="470" t="s">
        <v>865</v>
      </c>
      <c r="D324" s="489" t="s">
        <v>1333</v>
      </c>
      <c r="E324" s="490"/>
      <c r="F324" s="490"/>
      <c r="G324" s="470" t="s">
        <v>2213</v>
      </c>
      <c r="H324" s="502"/>
      <c r="I324" s="491"/>
      <c r="J324" s="492" t="s">
        <v>2301</v>
      </c>
      <c r="K324" s="489"/>
      <c r="L324" s="491" t="s">
        <v>5402</v>
      </c>
      <c r="M324" s="491" t="s">
        <v>5402</v>
      </c>
      <c r="N324" s="491" t="s">
        <v>5403</v>
      </c>
      <c r="O324" s="491"/>
      <c r="P324" s="491"/>
      <c r="Q324" s="491"/>
      <c r="R324" s="491"/>
      <c r="S324" s="491" t="s">
        <v>5359</v>
      </c>
      <c r="T324" s="491" t="s">
        <v>5359</v>
      </c>
      <c r="U324" s="491"/>
      <c r="V324" s="491"/>
      <c r="W324" s="491"/>
      <c r="X324" s="491"/>
      <c r="Y324" s="491"/>
      <c r="Z324" s="491"/>
      <c r="AA324" s="491"/>
      <c r="AB324" s="491"/>
      <c r="AC324" s="491" t="s">
        <v>1295</v>
      </c>
      <c r="AD324" s="491"/>
      <c r="AE324" s="491"/>
      <c r="AF324" s="493" t="s">
        <v>5302</v>
      </c>
      <c r="AG324" s="494"/>
      <c r="AH324" s="494"/>
      <c r="AI324" s="494"/>
      <c r="AK324" s="561"/>
    </row>
    <row r="325" spans="1:37" ht="45">
      <c r="A325" s="496" t="s">
        <v>2675</v>
      </c>
      <c r="B325" s="489" t="s">
        <v>2413</v>
      </c>
      <c r="C325" s="470" t="s">
        <v>838</v>
      </c>
      <c r="D325" s="489" t="s">
        <v>1334</v>
      </c>
      <c r="E325" s="490" t="s">
        <v>1704</v>
      </c>
      <c r="F325" s="490" t="s">
        <v>1497</v>
      </c>
      <c r="G325" s="470" t="s">
        <v>2869</v>
      </c>
      <c r="H325" s="502" t="s">
        <v>2881</v>
      </c>
      <c r="I325" s="491" t="s">
        <v>1537</v>
      </c>
      <c r="J325" s="492" t="s">
        <v>2301</v>
      </c>
      <c r="K325" s="489"/>
      <c r="L325" s="491" t="s">
        <v>5402</v>
      </c>
      <c r="M325" s="491" t="s">
        <v>5402</v>
      </c>
      <c r="N325" s="491" t="s">
        <v>5403</v>
      </c>
      <c r="O325" s="491"/>
      <c r="P325" s="491"/>
      <c r="Q325" s="491"/>
      <c r="R325" s="491"/>
      <c r="S325" s="491" t="s">
        <v>5359</v>
      </c>
      <c r="T325" s="491" t="s">
        <v>5359</v>
      </c>
      <c r="U325" s="491"/>
      <c r="V325" s="491"/>
      <c r="W325" s="491"/>
      <c r="X325" s="491"/>
      <c r="Y325" s="491"/>
      <c r="Z325" s="491"/>
      <c r="AA325" s="491"/>
      <c r="AB325" s="491"/>
      <c r="AC325" s="491" t="s">
        <v>1294</v>
      </c>
      <c r="AD325" s="491"/>
      <c r="AE325" s="491"/>
      <c r="AF325" s="493" t="s">
        <v>5302</v>
      </c>
      <c r="AG325" s="494"/>
      <c r="AH325" s="494"/>
      <c r="AI325" s="494"/>
      <c r="AK325" s="561"/>
    </row>
    <row r="326" spans="1:37" ht="45">
      <c r="A326" s="496" t="s">
        <v>2675</v>
      </c>
      <c r="B326" s="489" t="s">
        <v>2413</v>
      </c>
      <c r="C326" s="470" t="s">
        <v>980</v>
      </c>
      <c r="D326" s="489" t="s">
        <v>1334</v>
      </c>
      <c r="E326" s="490" t="s">
        <v>1704</v>
      </c>
      <c r="F326" s="490" t="s">
        <v>1497</v>
      </c>
      <c r="G326" s="470" t="s">
        <v>2869</v>
      </c>
      <c r="H326" s="502" t="s">
        <v>3430</v>
      </c>
      <c r="I326" s="491" t="s">
        <v>1538</v>
      </c>
      <c r="J326" s="492" t="s">
        <v>2301</v>
      </c>
      <c r="K326" s="489"/>
      <c r="L326" s="491" t="s">
        <v>5402</v>
      </c>
      <c r="M326" s="491" t="s">
        <v>5402</v>
      </c>
      <c r="N326" s="491" t="s">
        <v>5403</v>
      </c>
      <c r="O326" s="491"/>
      <c r="P326" s="491"/>
      <c r="Q326" s="491"/>
      <c r="R326" s="491"/>
      <c r="S326" s="491" t="s">
        <v>5359</v>
      </c>
      <c r="T326" s="491" t="s">
        <v>5359</v>
      </c>
      <c r="U326" s="491"/>
      <c r="V326" s="491"/>
      <c r="W326" s="491"/>
      <c r="X326" s="491"/>
      <c r="Y326" s="491"/>
      <c r="Z326" s="491"/>
      <c r="AA326" s="491"/>
      <c r="AB326" s="491"/>
      <c r="AC326" s="491" t="s">
        <v>1295</v>
      </c>
      <c r="AD326" s="491"/>
      <c r="AE326" s="491"/>
      <c r="AF326" s="493" t="s">
        <v>5302</v>
      </c>
      <c r="AG326" s="494"/>
      <c r="AH326" s="494"/>
      <c r="AI326" s="494"/>
      <c r="AK326" s="561"/>
    </row>
    <row r="327" spans="1:37" ht="45">
      <c r="A327" s="496" t="s">
        <v>2675</v>
      </c>
      <c r="B327" s="489" t="s">
        <v>2413</v>
      </c>
      <c r="C327" s="470" t="s">
        <v>6365</v>
      </c>
      <c r="D327" s="489" t="s">
        <v>1335</v>
      </c>
      <c r="E327" s="490" t="s">
        <v>1704</v>
      </c>
      <c r="F327" s="490" t="s">
        <v>1497</v>
      </c>
      <c r="G327" s="470" t="s">
        <v>2869</v>
      </c>
      <c r="H327" s="502" t="s">
        <v>6394</v>
      </c>
      <c r="I327" s="491" t="s">
        <v>6366</v>
      </c>
      <c r="J327" s="492" t="s">
        <v>2301</v>
      </c>
      <c r="K327" s="489"/>
      <c r="L327" s="491" t="s">
        <v>5402</v>
      </c>
      <c r="M327" s="491" t="s">
        <v>5402</v>
      </c>
      <c r="N327" s="491" t="s">
        <v>5403</v>
      </c>
      <c r="O327" s="491"/>
      <c r="P327" s="491"/>
      <c r="Q327" s="491"/>
      <c r="R327" s="491"/>
      <c r="S327" s="491" t="s">
        <v>5359</v>
      </c>
      <c r="T327" s="491" t="s">
        <v>5359</v>
      </c>
      <c r="U327" s="491"/>
      <c r="V327" s="491"/>
      <c r="W327" s="491"/>
      <c r="X327" s="491"/>
      <c r="Y327" s="491"/>
      <c r="Z327" s="491"/>
      <c r="AA327" s="491"/>
      <c r="AB327" s="491"/>
      <c r="AC327" s="491" t="s">
        <v>1293</v>
      </c>
      <c r="AD327" s="491"/>
      <c r="AE327" s="491"/>
      <c r="AF327" s="493" t="s">
        <v>5302</v>
      </c>
      <c r="AG327" s="494"/>
      <c r="AH327" s="494"/>
      <c r="AI327" s="494"/>
      <c r="AK327" s="561"/>
    </row>
    <row r="328" spans="1:37" ht="45">
      <c r="A328" s="496" t="s">
        <v>2675</v>
      </c>
      <c r="B328" s="489" t="s">
        <v>2413</v>
      </c>
      <c r="C328" s="470" t="s">
        <v>6364</v>
      </c>
      <c r="D328" s="489" t="s">
        <v>1335</v>
      </c>
      <c r="E328" s="490"/>
      <c r="F328" s="490"/>
      <c r="G328" s="470" t="s">
        <v>2213</v>
      </c>
      <c r="H328" s="502"/>
      <c r="I328" s="491"/>
      <c r="J328" s="492" t="s">
        <v>2301</v>
      </c>
      <c r="K328" s="489"/>
      <c r="L328" s="491" t="s">
        <v>5402</v>
      </c>
      <c r="M328" s="491" t="s">
        <v>5402</v>
      </c>
      <c r="N328" s="491" t="s">
        <v>5403</v>
      </c>
      <c r="O328" s="491"/>
      <c r="P328" s="491"/>
      <c r="Q328" s="491"/>
      <c r="R328" s="491"/>
      <c r="S328" s="491" t="s">
        <v>5359</v>
      </c>
      <c r="T328" s="491" t="s">
        <v>5359</v>
      </c>
      <c r="U328" s="491"/>
      <c r="V328" s="491"/>
      <c r="W328" s="491"/>
      <c r="X328" s="491"/>
      <c r="Y328" s="491"/>
      <c r="Z328" s="491"/>
      <c r="AA328" s="491"/>
      <c r="AB328" s="491"/>
      <c r="AC328" s="491" t="s">
        <v>1293</v>
      </c>
      <c r="AD328" s="491"/>
      <c r="AE328" s="491"/>
      <c r="AF328" s="493" t="s">
        <v>5302</v>
      </c>
      <c r="AG328" s="494"/>
      <c r="AH328" s="494"/>
      <c r="AI328" s="494"/>
      <c r="AK328" s="561"/>
    </row>
    <row r="329" spans="1:37" ht="45">
      <c r="A329" s="496" t="s">
        <v>2675</v>
      </c>
      <c r="B329" s="489" t="s">
        <v>2413</v>
      </c>
      <c r="C329" s="470" t="s">
        <v>990</v>
      </c>
      <c r="D329" s="489" t="s">
        <v>1336</v>
      </c>
      <c r="E329" s="490" t="s">
        <v>1704</v>
      </c>
      <c r="F329" s="490" t="s">
        <v>1497</v>
      </c>
      <c r="G329" s="470" t="s">
        <v>2869</v>
      </c>
      <c r="H329" s="502" t="s">
        <v>3431</v>
      </c>
      <c r="I329" s="491" t="s">
        <v>1539</v>
      </c>
      <c r="J329" s="492" t="s">
        <v>2301</v>
      </c>
      <c r="K329" s="489"/>
      <c r="L329" s="491" t="s">
        <v>5402</v>
      </c>
      <c r="M329" s="491" t="s">
        <v>5402</v>
      </c>
      <c r="N329" s="491" t="s">
        <v>5403</v>
      </c>
      <c r="O329" s="491"/>
      <c r="P329" s="491"/>
      <c r="Q329" s="491"/>
      <c r="R329" s="491"/>
      <c r="S329" s="491" t="s">
        <v>5359</v>
      </c>
      <c r="T329" s="491" t="s">
        <v>5359</v>
      </c>
      <c r="U329" s="491"/>
      <c r="V329" s="491"/>
      <c r="W329" s="491"/>
      <c r="X329" s="491"/>
      <c r="Y329" s="491"/>
      <c r="Z329" s="491"/>
      <c r="AA329" s="491"/>
      <c r="AB329" s="491"/>
      <c r="AC329" s="491" t="s">
        <v>1294</v>
      </c>
      <c r="AD329" s="491"/>
      <c r="AE329" s="491"/>
      <c r="AF329" s="493" t="s">
        <v>5302</v>
      </c>
      <c r="AG329" s="494"/>
      <c r="AH329" s="494"/>
      <c r="AI329" s="494"/>
      <c r="AK329" s="561"/>
    </row>
    <row r="330" spans="1:37" ht="45">
      <c r="A330" s="496" t="s">
        <v>2675</v>
      </c>
      <c r="B330" s="489" t="s">
        <v>2413</v>
      </c>
      <c r="C330" s="470" t="s">
        <v>989</v>
      </c>
      <c r="D330" s="489" t="s">
        <v>1336</v>
      </c>
      <c r="E330" s="490" t="s">
        <v>1704</v>
      </c>
      <c r="F330" s="490" t="s">
        <v>1497</v>
      </c>
      <c r="G330" s="470" t="s">
        <v>2869</v>
      </c>
      <c r="H330" s="502" t="s">
        <v>3432</v>
      </c>
      <c r="I330" s="491" t="s">
        <v>1540</v>
      </c>
      <c r="J330" s="492" t="s">
        <v>2301</v>
      </c>
      <c r="K330" s="489"/>
      <c r="L330" s="491" t="s">
        <v>5402</v>
      </c>
      <c r="M330" s="491" t="s">
        <v>5402</v>
      </c>
      <c r="N330" s="491" t="s">
        <v>5403</v>
      </c>
      <c r="O330" s="491"/>
      <c r="P330" s="491"/>
      <c r="Q330" s="491"/>
      <c r="R330" s="491"/>
      <c r="S330" s="491" t="s">
        <v>5359</v>
      </c>
      <c r="T330" s="491" t="s">
        <v>5359</v>
      </c>
      <c r="U330" s="491"/>
      <c r="V330" s="491"/>
      <c r="W330" s="491"/>
      <c r="X330" s="491"/>
      <c r="Y330" s="491"/>
      <c r="Z330" s="491"/>
      <c r="AA330" s="491"/>
      <c r="AB330" s="491"/>
      <c r="AC330" s="491" t="s">
        <v>1295</v>
      </c>
      <c r="AD330" s="491"/>
      <c r="AE330" s="491"/>
      <c r="AF330" s="493" t="s">
        <v>5302</v>
      </c>
      <c r="AG330" s="494"/>
      <c r="AH330" s="494"/>
      <c r="AI330" s="494"/>
      <c r="AK330" s="561"/>
    </row>
    <row r="331" spans="1:37" ht="45">
      <c r="A331" s="496" t="s">
        <v>2675</v>
      </c>
      <c r="B331" s="489" t="s">
        <v>2413</v>
      </c>
      <c r="C331" s="470" t="s">
        <v>839</v>
      </c>
      <c r="D331" s="489" t="s">
        <v>2327</v>
      </c>
      <c r="E331" s="490" t="s">
        <v>1704</v>
      </c>
      <c r="F331" s="490" t="s">
        <v>1497</v>
      </c>
      <c r="G331" s="470" t="s">
        <v>2869</v>
      </c>
      <c r="H331" s="502" t="s">
        <v>3433</v>
      </c>
      <c r="I331" s="491" t="s">
        <v>1541</v>
      </c>
      <c r="J331" s="492" t="s">
        <v>2301</v>
      </c>
      <c r="K331" s="489"/>
      <c r="L331" s="491" t="s">
        <v>5402</v>
      </c>
      <c r="M331" s="491" t="s">
        <v>5402</v>
      </c>
      <c r="N331" s="491" t="s">
        <v>5403</v>
      </c>
      <c r="O331" s="491"/>
      <c r="P331" s="491"/>
      <c r="Q331" s="491"/>
      <c r="R331" s="491"/>
      <c r="S331" s="491" t="s">
        <v>5359</v>
      </c>
      <c r="T331" s="491" t="s">
        <v>5359</v>
      </c>
      <c r="U331" s="491"/>
      <c r="V331" s="491"/>
      <c r="W331" s="491"/>
      <c r="X331" s="491"/>
      <c r="Y331" s="491"/>
      <c r="Z331" s="491"/>
      <c r="AA331" s="491"/>
      <c r="AB331" s="491"/>
      <c r="AC331" s="491" t="s">
        <v>1294</v>
      </c>
      <c r="AD331" s="491"/>
      <c r="AE331" s="491"/>
      <c r="AF331" s="493" t="s">
        <v>5302</v>
      </c>
      <c r="AG331" s="494"/>
      <c r="AH331" s="494"/>
      <c r="AI331" s="494"/>
      <c r="AK331" s="561"/>
    </row>
    <row r="332" spans="1:37" ht="45">
      <c r="A332" s="496" t="s">
        <v>2675</v>
      </c>
      <c r="B332" s="489" t="s">
        <v>2413</v>
      </c>
      <c r="C332" s="470" t="s">
        <v>981</v>
      </c>
      <c r="D332" s="489" t="s">
        <v>2327</v>
      </c>
      <c r="E332" s="490" t="s">
        <v>1704</v>
      </c>
      <c r="F332" s="490" t="s">
        <v>1497</v>
      </c>
      <c r="G332" s="470" t="s">
        <v>2869</v>
      </c>
      <c r="H332" s="502" t="s">
        <v>3434</v>
      </c>
      <c r="I332" s="491" t="s">
        <v>1542</v>
      </c>
      <c r="J332" s="492" t="s">
        <v>2301</v>
      </c>
      <c r="K332" s="489"/>
      <c r="L332" s="491" t="s">
        <v>5402</v>
      </c>
      <c r="M332" s="491" t="s">
        <v>5402</v>
      </c>
      <c r="N332" s="491" t="s">
        <v>5403</v>
      </c>
      <c r="O332" s="491"/>
      <c r="P332" s="491"/>
      <c r="Q332" s="491"/>
      <c r="R332" s="491"/>
      <c r="S332" s="491" t="s">
        <v>5359</v>
      </c>
      <c r="T332" s="491" t="s">
        <v>5359</v>
      </c>
      <c r="U332" s="491"/>
      <c r="V332" s="491"/>
      <c r="W332" s="491"/>
      <c r="X332" s="491"/>
      <c r="Y332" s="491"/>
      <c r="Z332" s="491"/>
      <c r="AA332" s="491"/>
      <c r="AB332" s="491"/>
      <c r="AC332" s="491" t="s">
        <v>1295</v>
      </c>
      <c r="AD332" s="491"/>
      <c r="AE332" s="491"/>
      <c r="AF332" s="493" t="s">
        <v>5302</v>
      </c>
      <c r="AG332" s="494"/>
      <c r="AH332" s="494"/>
      <c r="AI332" s="494"/>
      <c r="AK332" s="561"/>
    </row>
    <row r="333" spans="1:37" ht="45">
      <c r="A333" s="496" t="s">
        <v>2675</v>
      </c>
      <c r="B333" s="489" t="s">
        <v>2413</v>
      </c>
      <c r="C333" s="470" t="s">
        <v>903</v>
      </c>
      <c r="D333" s="489" t="s">
        <v>1337</v>
      </c>
      <c r="E333" s="490" t="s">
        <v>1704</v>
      </c>
      <c r="F333" s="490" t="s">
        <v>1497</v>
      </c>
      <c r="G333" s="470" t="s">
        <v>2869</v>
      </c>
      <c r="H333" s="491" t="s">
        <v>3435</v>
      </c>
      <c r="I333" s="491" t="s">
        <v>904</v>
      </c>
      <c r="J333" s="492" t="s">
        <v>2301</v>
      </c>
      <c r="K333" s="489"/>
      <c r="L333" s="491" t="s">
        <v>5402</v>
      </c>
      <c r="M333" s="491" t="s">
        <v>5402</v>
      </c>
      <c r="N333" s="491" t="s">
        <v>5403</v>
      </c>
      <c r="O333" s="491"/>
      <c r="P333" s="491"/>
      <c r="Q333" s="491"/>
      <c r="R333" s="491"/>
      <c r="S333" s="491" t="s">
        <v>5359</v>
      </c>
      <c r="T333" s="491" t="s">
        <v>5359</v>
      </c>
      <c r="U333" s="491"/>
      <c r="V333" s="491"/>
      <c r="W333" s="491"/>
      <c r="X333" s="491"/>
      <c r="Y333" s="491"/>
      <c r="Z333" s="491"/>
      <c r="AA333" s="491"/>
      <c r="AB333" s="491"/>
      <c r="AC333" s="491" t="s">
        <v>1293</v>
      </c>
      <c r="AD333" s="491"/>
      <c r="AE333" s="491"/>
      <c r="AF333" s="493" t="s">
        <v>5302</v>
      </c>
      <c r="AG333" s="494"/>
      <c r="AH333" s="494"/>
      <c r="AI333" s="494"/>
      <c r="AK333" s="561"/>
    </row>
    <row r="334" spans="1:37" ht="22.5">
      <c r="A334" s="496" t="s">
        <v>2675</v>
      </c>
      <c r="B334" s="489" t="s">
        <v>2413</v>
      </c>
      <c r="C334" s="497" t="s">
        <v>2194</v>
      </c>
      <c r="D334" s="489" t="s">
        <v>1158</v>
      </c>
      <c r="E334" s="490"/>
      <c r="F334" s="490"/>
      <c r="G334" s="470" t="s">
        <v>1696</v>
      </c>
      <c r="H334" s="491"/>
      <c r="I334" s="491" t="s">
        <v>140</v>
      </c>
      <c r="J334" s="492"/>
      <c r="K334" s="489"/>
      <c r="L334" s="491"/>
      <c r="M334" s="491"/>
      <c r="N334" s="491"/>
      <c r="O334" s="491"/>
      <c r="P334" s="491"/>
      <c r="Q334" s="491"/>
      <c r="R334" s="491"/>
      <c r="S334" s="491"/>
      <c r="T334" s="491"/>
      <c r="U334" s="491"/>
      <c r="V334" s="491"/>
      <c r="W334" s="491"/>
      <c r="X334" s="491"/>
      <c r="Y334" s="491"/>
      <c r="Z334" s="491"/>
      <c r="AA334" s="491"/>
      <c r="AB334" s="491"/>
      <c r="AC334" s="491"/>
      <c r="AD334" s="491"/>
      <c r="AE334" s="491"/>
      <c r="AF334" s="493"/>
      <c r="AG334" s="494"/>
      <c r="AH334" s="494"/>
      <c r="AI334" s="494"/>
      <c r="AK334" s="561"/>
    </row>
    <row r="335" spans="1:37" ht="45">
      <c r="A335" s="496" t="s">
        <v>2675</v>
      </c>
      <c r="B335" s="489" t="s">
        <v>2413</v>
      </c>
      <c r="C335" s="470" t="s">
        <v>1996</v>
      </c>
      <c r="D335" s="489" t="s">
        <v>1338</v>
      </c>
      <c r="E335" s="490" t="s">
        <v>1704</v>
      </c>
      <c r="F335" s="490" t="s">
        <v>1497</v>
      </c>
      <c r="G335" s="470" t="s">
        <v>2536</v>
      </c>
      <c r="H335" s="502" t="s">
        <v>3436</v>
      </c>
      <c r="I335" s="491" t="s">
        <v>3467</v>
      </c>
      <c r="J335" s="492" t="s">
        <v>2301</v>
      </c>
      <c r="K335" s="489" t="s">
        <v>3448</v>
      </c>
      <c r="L335" s="491" t="s">
        <v>5402</v>
      </c>
      <c r="M335" s="491" t="s">
        <v>5402</v>
      </c>
      <c r="N335" s="491" t="s">
        <v>5403</v>
      </c>
      <c r="O335" s="491"/>
      <c r="P335" s="491"/>
      <c r="Q335" s="491"/>
      <c r="R335" s="491"/>
      <c r="S335" s="491" t="s">
        <v>5359</v>
      </c>
      <c r="T335" s="491" t="s">
        <v>5359</v>
      </c>
      <c r="U335" s="491"/>
      <c r="V335" s="491"/>
      <c r="W335" s="491"/>
      <c r="X335" s="491"/>
      <c r="Y335" s="491"/>
      <c r="Z335" s="491"/>
      <c r="AA335" s="491"/>
      <c r="AB335" s="491"/>
      <c r="AC335" s="491" t="s">
        <v>1294</v>
      </c>
      <c r="AD335" s="491"/>
      <c r="AE335" s="491"/>
      <c r="AF335" s="493" t="s">
        <v>5302</v>
      </c>
      <c r="AG335" s="494"/>
      <c r="AH335" s="494"/>
      <c r="AI335" s="494"/>
      <c r="AK335" s="561"/>
    </row>
    <row r="336" spans="1:37" ht="45">
      <c r="A336" s="496" t="s">
        <v>2675</v>
      </c>
      <c r="B336" s="489" t="s">
        <v>2413</v>
      </c>
      <c r="C336" s="470" t="s">
        <v>1997</v>
      </c>
      <c r="D336" s="489" t="s">
        <v>1338</v>
      </c>
      <c r="E336" s="490" t="s">
        <v>1704</v>
      </c>
      <c r="F336" s="490" t="s">
        <v>1497</v>
      </c>
      <c r="G336" s="470" t="s">
        <v>2536</v>
      </c>
      <c r="H336" s="502" t="s">
        <v>3437</v>
      </c>
      <c r="I336" s="491" t="s">
        <v>3468</v>
      </c>
      <c r="J336" s="492" t="s">
        <v>2301</v>
      </c>
      <c r="K336" s="489" t="s">
        <v>3448</v>
      </c>
      <c r="L336" s="491" t="s">
        <v>5402</v>
      </c>
      <c r="M336" s="491" t="s">
        <v>5402</v>
      </c>
      <c r="N336" s="491" t="s">
        <v>5403</v>
      </c>
      <c r="O336" s="491"/>
      <c r="P336" s="491"/>
      <c r="Q336" s="491"/>
      <c r="R336" s="491"/>
      <c r="S336" s="491" t="s">
        <v>5359</v>
      </c>
      <c r="T336" s="491" t="s">
        <v>5359</v>
      </c>
      <c r="U336" s="491"/>
      <c r="V336" s="491"/>
      <c r="W336" s="491"/>
      <c r="X336" s="491"/>
      <c r="Y336" s="491"/>
      <c r="Z336" s="491"/>
      <c r="AA336" s="491"/>
      <c r="AB336" s="491"/>
      <c r="AC336" s="491" t="s">
        <v>1295</v>
      </c>
      <c r="AD336" s="491"/>
      <c r="AE336" s="491"/>
      <c r="AF336" s="493" t="s">
        <v>5302</v>
      </c>
      <c r="AG336" s="494"/>
      <c r="AH336" s="494"/>
      <c r="AI336" s="494"/>
      <c r="AK336" s="561"/>
    </row>
    <row r="337" spans="1:37" ht="45">
      <c r="A337" s="496" t="s">
        <v>2675</v>
      </c>
      <c r="B337" s="489" t="s">
        <v>2413</v>
      </c>
      <c r="C337" s="470" t="s">
        <v>1998</v>
      </c>
      <c r="D337" s="489" t="s">
        <v>1339</v>
      </c>
      <c r="E337" s="490" t="s">
        <v>1704</v>
      </c>
      <c r="F337" s="490" t="s">
        <v>1497</v>
      </c>
      <c r="G337" s="470" t="s">
        <v>2536</v>
      </c>
      <c r="H337" s="502" t="s">
        <v>3438</v>
      </c>
      <c r="I337" s="491" t="s">
        <v>3469</v>
      </c>
      <c r="J337" s="492" t="s">
        <v>2301</v>
      </c>
      <c r="K337" s="489" t="s">
        <v>3448</v>
      </c>
      <c r="L337" s="491" t="s">
        <v>5402</v>
      </c>
      <c r="M337" s="491" t="s">
        <v>5402</v>
      </c>
      <c r="N337" s="491" t="s">
        <v>5403</v>
      </c>
      <c r="O337" s="491"/>
      <c r="P337" s="491"/>
      <c r="Q337" s="491"/>
      <c r="R337" s="491"/>
      <c r="S337" s="491" t="s">
        <v>5359</v>
      </c>
      <c r="T337" s="491" t="s">
        <v>5359</v>
      </c>
      <c r="U337" s="491"/>
      <c r="V337" s="491"/>
      <c r="W337" s="491"/>
      <c r="X337" s="491"/>
      <c r="Y337" s="491"/>
      <c r="Z337" s="491"/>
      <c r="AA337" s="491"/>
      <c r="AB337" s="491"/>
      <c r="AC337" s="491" t="s">
        <v>1294</v>
      </c>
      <c r="AD337" s="491"/>
      <c r="AE337" s="491"/>
      <c r="AF337" s="493" t="s">
        <v>5302</v>
      </c>
      <c r="AG337" s="494"/>
      <c r="AH337" s="494"/>
      <c r="AI337" s="494"/>
      <c r="AK337" s="561"/>
    </row>
    <row r="338" spans="1:37" ht="45">
      <c r="A338" s="496" t="s">
        <v>2675</v>
      </c>
      <c r="B338" s="489" t="s">
        <v>2413</v>
      </c>
      <c r="C338" s="470" t="s">
        <v>1321</v>
      </c>
      <c r="D338" s="489" t="s">
        <v>1339</v>
      </c>
      <c r="E338" s="490" t="s">
        <v>1704</v>
      </c>
      <c r="F338" s="490" t="s">
        <v>1497</v>
      </c>
      <c r="G338" s="470" t="s">
        <v>2536</v>
      </c>
      <c r="H338" s="502" t="s">
        <v>3439</v>
      </c>
      <c r="I338" s="491" t="s">
        <v>3470</v>
      </c>
      <c r="J338" s="492" t="s">
        <v>2301</v>
      </c>
      <c r="K338" s="489" t="s">
        <v>3448</v>
      </c>
      <c r="L338" s="491" t="s">
        <v>5402</v>
      </c>
      <c r="M338" s="491" t="s">
        <v>5402</v>
      </c>
      <c r="N338" s="491" t="s">
        <v>5403</v>
      </c>
      <c r="O338" s="491"/>
      <c r="P338" s="491"/>
      <c r="Q338" s="491"/>
      <c r="R338" s="491"/>
      <c r="S338" s="491" t="s">
        <v>5359</v>
      </c>
      <c r="T338" s="491" t="s">
        <v>5359</v>
      </c>
      <c r="U338" s="491"/>
      <c r="V338" s="491"/>
      <c r="W338" s="491"/>
      <c r="X338" s="491"/>
      <c r="Y338" s="491"/>
      <c r="Z338" s="491"/>
      <c r="AA338" s="491"/>
      <c r="AB338" s="491"/>
      <c r="AC338" s="491" t="s">
        <v>1295</v>
      </c>
      <c r="AD338" s="491"/>
      <c r="AE338" s="491"/>
      <c r="AF338" s="493" t="s">
        <v>5302</v>
      </c>
      <c r="AG338" s="494"/>
      <c r="AH338" s="494"/>
      <c r="AI338" s="494"/>
      <c r="AK338" s="561"/>
    </row>
    <row r="339" spans="1:37" ht="45">
      <c r="A339" s="496" t="s">
        <v>2675</v>
      </c>
      <c r="B339" s="489" t="s">
        <v>2413</v>
      </c>
      <c r="C339" s="470" t="s">
        <v>2545</v>
      </c>
      <c r="D339" s="489" t="s">
        <v>1340</v>
      </c>
      <c r="E339" s="490" t="s">
        <v>1704</v>
      </c>
      <c r="F339" s="490" t="s">
        <v>1497</v>
      </c>
      <c r="G339" s="470" t="s">
        <v>2536</v>
      </c>
      <c r="H339" s="502" t="s">
        <v>3440</v>
      </c>
      <c r="I339" s="491" t="s">
        <v>3471</v>
      </c>
      <c r="J339" s="492" t="s">
        <v>2301</v>
      </c>
      <c r="K339" s="489" t="s">
        <v>3448</v>
      </c>
      <c r="L339" s="491" t="s">
        <v>5402</v>
      </c>
      <c r="M339" s="491" t="s">
        <v>5402</v>
      </c>
      <c r="N339" s="491" t="s">
        <v>5403</v>
      </c>
      <c r="O339" s="491"/>
      <c r="P339" s="491"/>
      <c r="Q339" s="491"/>
      <c r="R339" s="491"/>
      <c r="S339" s="491" t="s">
        <v>5359</v>
      </c>
      <c r="T339" s="491" t="s">
        <v>5359</v>
      </c>
      <c r="U339" s="491"/>
      <c r="V339" s="491"/>
      <c r="W339" s="491"/>
      <c r="X339" s="491"/>
      <c r="Y339" s="491"/>
      <c r="Z339" s="491"/>
      <c r="AA339" s="491"/>
      <c r="AB339" s="491"/>
      <c r="AC339" s="491" t="s">
        <v>1294</v>
      </c>
      <c r="AD339" s="491"/>
      <c r="AE339" s="491"/>
      <c r="AF339" s="493" t="s">
        <v>5302</v>
      </c>
      <c r="AG339" s="494"/>
      <c r="AH339" s="494"/>
      <c r="AI339" s="494"/>
      <c r="AK339" s="561"/>
    </row>
    <row r="340" spans="1:37" ht="45">
      <c r="A340" s="496" t="s">
        <v>2675</v>
      </c>
      <c r="B340" s="489" t="s">
        <v>2413</v>
      </c>
      <c r="C340" s="470" t="s">
        <v>1185</v>
      </c>
      <c r="D340" s="489" t="s">
        <v>1340</v>
      </c>
      <c r="E340" s="490"/>
      <c r="F340" s="490"/>
      <c r="G340" s="470" t="s">
        <v>1545</v>
      </c>
      <c r="H340" s="502"/>
      <c r="I340" s="491"/>
      <c r="J340" s="492" t="s">
        <v>2301</v>
      </c>
      <c r="K340" s="489"/>
      <c r="L340" s="491" t="s">
        <v>5402</v>
      </c>
      <c r="M340" s="491" t="s">
        <v>5402</v>
      </c>
      <c r="N340" s="491" t="s">
        <v>5403</v>
      </c>
      <c r="O340" s="491"/>
      <c r="P340" s="491"/>
      <c r="Q340" s="491"/>
      <c r="R340" s="491"/>
      <c r="S340" s="491" t="s">
        <v>5359</v>
      </c>
      <c r="T340" s="491" t="s">
        <v>5359</v>
      </c>
      <c r="U340" s="491"/>
      <c r="V340" s="491"/>
      <c r="W340" s="491"/>
      <c r="X340" s="491"/>
      <c r="Y340" s="491"/>
      <c r="Z340" s="491"/>
      <c r="AA340" s="491"/>
      <c r="AB340" s="491"/>
      <c r="AC340" s="491" t="s">
        <v>1295</v>
      </c>
      <c r="AD340" s="491"/>
      <c r="AE340" s="491"/>
      <c r="AF340" s="493" t="s">
        <v>5302</v>
      </c>
      <c r="AG340" s="494"/>
      <c r="AH340" s="494"/>
      <c r="AI340" s="494"/>
      <c r="AK340" s="561"/>
    </row>
    <row r="341" spans="1:37" ht="45">
      <c r="A341" s="496" t="s">
        <v>2675</v>
      </c>
      <c r="B341" s="489" t="s">
        <v>2413</v>
      </c>
      <c r="C341" s="470" t="s">
        <v>1675</v>
      </c>
      <c r="D341" s="489" t="s">
        <v>1341</v>
      </c>
      <c r="E341" s="490" t="s">
        <v>1704</v>
      </c>
      <c r="F341" s="490" t="s">
        <v>1497</v>
      </c>
      <c r="G341" s="470" t="s">
        <v>2536</v>
      </c>
      <c r="H341" s="502" t="s">
        <v>3441</v>
      </c>
      <c r="I341" s="491" t="s">
        <v>3472</v>
      </c>
      <c r="J341" s="492" t="s">
        <v>2301</v>
      </c>
      <c r="K341" s="489" t="s">
        <v>3448</v>
      </c>
      <c r="L341" s="491" t="s">
        <v>5402</v>
      </c>
      <c r="M341" s="491" t="s">
        <v>5402</v>
      </c>
      <c r="N341" s="491" t="s">
        <v>5403</v>
      </c>
      <c r="O341" s="491"/>
      <c r="P341" s="491"/>
      <c r="Q341" s="491"/>
      <c r="R341" s="491"/>
      <c r="S341" s="491" t="s">
        <v>5359</v>
      </c>
      <c r="T341" s="491" t="s">
        <v>5359</v>
      </c>
      <c r="U341" s="491"/>
      <c r="V341" s="491"/>
      <c r="W341" s="491"/>
      <c r="X341" s="491"/>
      <c r="Y341" s="491"/>
      <c r="Z341" s="491"/>
      <c r="AA341" s="491"/>
      <c r="AB341" s="491"/>
      <c r="AC341" s="491" t="s">
        <v>1294</v>
      </c>
      <c r="AD341" s="491"/>
      <c r="AE341" s="491"/>
      <c r="AF341" s="493" t="s">
        <v>5302</v>
      </c>
      <c r="AG341" s="494"/>
      <c r="AH341" s="494"/>
      <c r="AI341" s="494"/>
      <c r="AK341" s="561"/>
    </row>
    <row r="342" spans="1:37" ht="45">
      <c r="A342" s="496" t="s">
        <v>2675</v>
      </c>
      <c r="B342" s="489" t="s">
        <v>2413</v>
      </c>
      <c r="C342" s="470" t="s">
        <v>1676</v>
      </c>
      <c r="D342" s="489" t="s">
        <v>1341</v>
      </c>
      <c r="E342" s="490" t="s">
        <v>1704</v>
      </c>
      <c r="F342" s="490" t="s">
        <v>1497</v>
      </c>
      <c r="G342" s="470" t="s">
        <v>2536</v>
      </c>
      <c r="H342" s="502" t="s">
        <v>3442</v>
      </c>
      <c r="I342" s="491" t="s">
        <v>3473</v>
      </c>
      <c r="J342" s="492" t="s">
        <v>2301</v>
      </c>
      <c r="K342" s="489" t="s">
        <v>3448</v>
      </c>
      <c r="L342" s="491" t="s">
        <v>5402</v>
      </c>
      <c r="M342" s="491" t="s">
        <v>5402</v>
      </c>
      <c r="N342" s="491" t="s">
        <v>5403</v>
      </c>
      <c r="O342" s="491"/>
      <c r="P342" s="491"/>
      <c r="Q342" s="491"/>
      <c r="R342" s="491"/>
      <c r="S342" s="491" t="s">
        <v>5359</v>
      </c>
      <c r="T342" s="491" t="s">
        <v>5359</v>
      </c>
      <c r="U342" s="491"/>
      <c r="V342" s="491"/>
      <c r="W342" s="491"/>
      <c r="X342" s="491"/>
      <c r="Y342" s="491"/>
      <c r="Z342" s="491"/>
      <c r="AA342" s="491"/>
      <c r="AB342" s="491"/>
      <c r="AC342" s="491" t="s">
        <v>1295</v>
      </c>
      <c r="AD342" s="491"/>
      <c r="AE342" s="491"/>
      <c r="AF342" s="493" t="s">
        <v>5302</v>
      </c>
      <c r="AG342" s="494"/>
      <c r="AH342" s="494"/>
      <c r="AI342" s="494"/>
      <c r="AK342" s="561"/>
    </row>
    <row r="343" spans="1:37" ht="45">
      <c r="A343" s="496" t="s">
        <v>2675</v>
      </c>
      <c r="B343" s="489" t="s">
        <v>2413</v>
      </c>
      <c r="C343" s="470" t="s">
        <v>6368</v>
      </c>
      <c r="D343" s="489" t="s">
        <v>1342</v>
      </c>
      <c r="E343" s="490" t="s">
        <v>1704</v>
      </c>
      <c r="F343" s="490" t="s">
        <v>1497</v>
      </c>
      <c r="G343" s="470" t="s">
        <v>2536</v>
      </c>
      <c r="H343" s="502" t="s">
        <v>6369</v>
      </c>
      <c r="I343" s="491" t="s">
        <v>6370</v>
      </c>
      <c r="J343" s="492" t="s">
        <v>2301</v>
      </c>
      <c r="K343" s="489" t="s">
        <v>3448</v>
      </c>
      <c r="L343" s="491" t="s">
        <v>5402</v>
      </c>
      <c r="M343" s="491" t="s">
        <v>5402</v>
      </c>
      <c r="N343" s="491" t="s">
        <v>5403</v>
      </c>
      <c r="O343" s="491"/>
      <c r="P343" s="491"/>
      <c r="Q343" s="491"/>
      <c r="R343" s="491"/>
      <c r="S343" s="491" t="s">
        <v>5359</v>
      </c>
      <c r="T343" s="491" t="s">
        <v>5359</v>
      </c>
      <c r="U343" s="491"/>
      <c r="V343" s="491"/>
      <c r="W343" s="491"/>
      <c r="X343" s="491"/>
      <c r="Y343" s="491"/>
      <c r="Z343" s="491"/>
      <c r="AA343" s="491"/>
      <c r="AB343" s="491"/>
      <c r="AC343" s="491" t="s">
        <v>1293</v>
      </c>
      <c r="AD343" s="491"/>
      <c r="AE343" s="491"/>
      <c r="AF343" s="493" t="s">
        <v>5302</v>
      </c>
      <c r="AG343" s="494"/>
      <c r="AH343" s="494"/>
      <c r="AI343" s="494"/>
      <c r="AK343" s="561"/>
    </row>
    <row r="344" spans="1:37" ht="45">
      <c r="A344" s="496" t="s">
        <v>2675</v>
      </c>
      <c r="B344" s="489" t="s">
        <v>2413</v>
      </c>
      <c r="C344" s="470" t="s">
        <v>6367</v>
      </c>
      <c r="D344" s="489" t="s">
        <v>1342</v>
      </c>
      <c r="E344" s="490"/>
      <c r="F344" s="490"/>
      <c r="G344" s="470" t="s">
        <v>1545</v>
      </c>
      <c r="H344" s="502"/>
      <c r="I344" s="491"/>
      <c r="J344" s="492" t="s">
        <v>2301</v>
      </c>
      <c r="K344" s="489"/>
      <c r="L344" s="491" t="s">
        <v>5402</v>
      </c>
      <c r="M344" s="491" t="s">
        <v>5402</v>
      </c>
      <c r="N344" s="491" t="s">
        <v>5403</v>
      </c>
      <c r="O344" s="491"/>
      <c r="P344" s="491"/>
      <c r="Q344" s="491"/>
      <c r="R344" s="491"/>
      <c r="S344" s="491" t="s">
        <v>5359</v>
      </c>
      <c r="T344" s="491" t="s">
        <v>5359</v>
      </c>
      <c r="U344" s="491"/>
      <c r="V344" s="491"/>
      <c r="W344" s="491"/>
      <c r="X344" s="491"/>
      <c r="Y344" s="491"/>
      <c r="Z344" s="491"/>
      <c r="AA344" s="491"/>
      <c r="AB344" s="491"/>
      <c r="AC344" s="491" t="s">
        <v>1293</v>
      </c>
      <c r="AD344" s="491"/>
      <c r="AE344" s="491"/>
      <c r="AF344" s="493" t="s">
        <v>5302</v>
      </c>
      <c r="AG344" s="494"/>
      <c r="AH344" s="494"/>
      <c r="AI344" s="494"/>
      <c r="AK344" s="561"/>
    </row>
    <row r="345" spans="1:37" ht="45">
      <c r="A345" s="496" t="s">
        <v>2675</v>
      </c>
      <c r="B345" s="489" t="s">
        <v>2413</v>
      </c>
      <c r="C345" s="470" t="s">
        <v>1729</v>
      </c>
      <c r="D345" s="489" t="s">
        <v>1343</v>
      </c>
      <c r="E345" s="490" t="s">
        <v>1704</v>
      </c>
      <c r="F345" s="490" t="s">
        <v>1497</v>
      </c>
      <c r="G345" s="470" t="s">
        <v>2536</v>
      </c>
      <c r="H345" s="502" t="s">
        <v>3443</v>
      </c>
      <c r="I345" s="491" t="s">
        <v>3474</v>
      </c>
      <c r="J345" s="492" t="s">
        <v>2301</v>
      </c>
      <c r="K345" s="489" t="s">
        <v>3448</v>
      </c>
      <c r="L345" s="491" t="s">
        <v>5402</v>
      </c>
      <c r="M345" s="491" t="s">
        <v>5402</v>
      </c>
      <c r="N345" s="491" t="s">
        <v>5403</v>
      </c>
      <c r="O345" s="491"/>
      <c r="P345" s="491"/>
      <c r="Q345" s="491"/>
      <c r="R345" s="491"/>
      <c r="S345" s="491" t="s">
        <v>5359</v>
      </c>
      <c r="T345" s="491" t="s">
        <v>5359</v>
      </c>
      <c r="U345" s="491"/>
      <c r="V345" s="491"/>
      <c r="W345" s="491"/>
      <c r="X345" s="491"/>
      <c r="Y345" s="491"/>
      <c r="Z345" s="491"/>
      <c r="AA345" s="491"/>
      <c r="AB345" s="491"/>
      <c r="AC345" s="491" t="s">
        <v>1294</v>
      </c>
      <c r="AD345" s="491"/>
      <c r="AE345" s="491"/>
      <c r="AF345" s="493" t="s">
        <v>5302</v>
      </c>
      <c r="AG345" s="494"/>
      <c r="AH345" s="494"/>
      <c r="AI345" s="494"/>
      <c r="AK345" s="561"/>
    </row>
    <row r="346" spans="1:37" ht="45">
      <c r="A346" s="496" t="s">
        <v>2675</v>
      </c>
      <c r="B346" s="489" t="s">
        <v>2413</v>
      </c>
      <c r="C346" s="470" t="s">
        <v>2528</v>
      </c>
      <c r="D346" s="489" t="s">
        <v>1343</v>
      </c>
      <c r="E346" s="490" t="s">
        <v>1704</v>
      </c>
      <c r="F346" s="490" t="s">
        <v>1497</v>
      </c>
      <c r="G346" s="470" t="s">
        <v>2536</v>
      </c>
      <c r="H346" s="502" t="s">
        <v>3444</v>
      </c>
      <c r="I346" s="491" t="s">
        <v>3475</v>
      </c>
      <c r="J346" s="492" t="s">
        <v>2301</v>
      </c>
      <c r="K346" s="489" t="s">
        <v>3448</v>
      </c>
      <c r="L346" s="491" t="s">
        <v>5402</v>
      </c>
      <c r="M346" s="491" t="s">
        <v>5402</v>
      </c>
      <c r="N346" s="491" t="s">
        <v>5403</v>
      </c>
      <c r="O346" s="491"/>
      <c r="P346" s="491"/>
      <c r="Q346" s="491"/>
      <c r="R346" s="491"/>
      <c r="S346" s="491" t="s">
        <v>5359</v>
      </c>
      <c r="T346" s="491" t="s">
        <v>5359</v>
      </c>
      <c r="U346" s="491"/>
      <c r="V346" s="491"/>
      <c r="W346" s="491"/>
      <c r="X346" s="491"/>
      <c r="Y346" s="491"/>
      <c r="Z346" s="491"/>
      <c r="AA346" s="491"/>
      <c r="AB346" s="491"/>
      <c r="AC346" s="491" t="s">
        <v>1295</v>
      </c>
      <c r="AD346" s="491"/>
      <c r="AE346" s="491"/>
      <c r="AF346" s="493" t="s">
        <v>5302</v>
      </c>
      <c r="AG346" s="494"/>
      <c r="AH346" s="494"/>
      <c r="AI346" s="494"/>
      <c r="AK346" s="561"/>
    </row>
    <row r="347" spans="1:37" ht="45">
      <c r="A347" s="496" t="s">
        <v>2675</v>
      </c>
      <c r="B347" s="489" t="s">
        <v>2413</v>
      </c>
      <c r="C347" s="470" t="s">
        <v>1434</v>
      </c>
      <c r="D347" s="489" t="s">
        <v>1999</v>
      </c>
      <c r="E347" s="490" t="s">
        <v>1704</v>
      </c>
      <c r="F347" s="490" t="s">
        <v>1497</v>
      </c>
      <c r="G347" s="470" t="s">
        <v>2536</v>
      </c>
      <c r="H347" s="502" t="s">
        <v>3445</v>
      </c>
      <c r="I347" s="491" t="s">
        <v>3476</v>
      </c>
      <c r="J347" s="492" t="s">
        <v>2301</v>
      </c>
      <c r="K347" s="489" t="s">
        <v>3448</v>
      </c>
      <c r="L347" s="491" t="s">
        <v>5402</v>
      </c>
      <c r="M347" s="491" t="s">
        <v>5402</v>
      </c>
      <c r="N347" s="491" t="s">
        <v>5403</v>
      </c>
      <c r="O347" s="491"/>
      <c r="P347" s="491"/>
      <c r="Q347" s="491"/>
      <c r="R347" s="491"/>
      <c r="S347" s="491" t="s">
        <v>5359</v>
      </c>
      <c r="T347" s="491" t="s">
        <v>5359</v>
      </c>
      <c r="U347" s="491"/>
      <c r="V347" s="491"/>
      <c r="W347" s="491"/>
      <c r="X347" s="491"/>
      <c r="Y347" s="491"/>
      <c r="Z347" s="491"/>
      <c r="AA347" s="491"/>
      <c r="AB347" s="491"/>
      <c r="AC347" s="491" t="s">
        <v>1294</v>
      </c>
      <c r="AD347" s="491"/>
      <c r="AE347" s="491"/>
      <c r="AF347" s="493" t="s">
        <v>5302</v>
      </c>
      <c r="AG347" s="494"/>
      <c r="AH347" s="494"/>
      <c r="AI347" s="494"/>
      <c r="AK347" s="561"/>
    </row>
    <row r="348" spans="1:37" ht="45">
      <c r="A348" s="496" t="s">
        <v>2675</v>
      </c>
      <c r="B348" s="489" t="s">
        <v>2413</v>
      </c>
      <c r="C348" s="470" t="s">
        <v>2038</v>
      </c>
      <c r="D348" s="489" t="s">
        <v>1999</v>
      </c>
      <c r="E348" s="490" t="s">
        <v>1704</v>
      </c>
      <c r="F348" s="490" t="s">
        <v>1497</v>
      </c>
      <c r="G348" s="470" t="s">
        <v>2536</v>
      </c>
      <c r="H348" s="502" t="s">
        <v>3446</v>
      </c>
      <c r="I348" s="491" t="s">
        <v>3477</v>
      </c>
      <c r="J348" s="492" t="s">
        <v>2301</v>
      </c>
      <c r="K348" s="489" t="s">
        <v>3448</v>
      </c>
      <c r="L348" s="491" t="s">
        <v>5402</v>
      </c>
      <c r="M348" s="491" t="s">
        <v>5402</v>
      </c>
      <c r="N348" s="491" t="s">
        <v>5403</v>
      </c>
      <c r="O348" s="491"/>
      <c r="P348" s="491"/>
      <c r="Q348" s="491"/>
      <c r="R348" s="491"/>
      <c r="S348" s="491" t="s">
        <v>5359</v>
      </c>
      <c r="T348" s="491" t="s">
        <v>5359</v>
      </c>
      <c r="U348" s="491"/>
      <c r="V348" s="491"/>
      <c r="W348" s="491"/>
      <c r="X348" s="491"/>
      <c r="Y348" s="491"/>
      <c r="Z348" s="491"/>
      <c r="AA348" s="491"/>
      <c r="AB348" s="491"/>
      <c r="AC348" s="491" t="s">
        <v>1295</v>
      </c>
      <c r="AD348" s="491"/>
      <c r="AE348" s="491"/>
      <c r="AF348" s="493" t="s">
        <v>5302</v>
      </c>
      <c r="AG348" s="494"/>
      <c r="AH348" s="494"/>
      <c r="AI348" s="494"/>
      <c r="AK348" s="561"/>
    </row>
    <row r="349" spans="1:37" ht="45">
      <c r="A349" s="496" t="s">
        <v>2675</v>
      </c>
      <c r="B349" s="489" t="s">
        <v>2413</v>
      </c>
      <c r="C349" s="470" t="s">
        <v>2507</v>
      </c>
      <c r="D349" s="489" t="s">
        <v>1344</v>
      </c>
      <c r="E349" s="490" t="s">
        <v>1704</v>
      </c>
      <c r="F349" s="490" t="s">
        <v>1497</v>
      </c>
      <c r="G349" s="470" t="s">
        <v>2536</v>
      </c>
      <c r="H349" s="491" t="s">
        <v>3466</v>
      </c>
      <c r="I349" s="491" t="s">
        <v>3478</v>
      </c>
      <c r="J349" s="492" t="s">
        <v>2301</v>
      </c>
      <c r="K349" s="489" t="s">
        <v>3448</v>
      </c>
      <c r="L349" s="491" t="s">
        <v>5402</v>
      </c>
      <c r="M349" s="491" t="s">
        <v>5402</v>
      </c>
      <c r="N349" s="491" t="s">
        <v>5403</v>
      </c>
      <c r="O349" s="491"/>
      <c r="P349" s="491"/>
      <c r="Q349" s="491"/>
      <c r="R349" s="491"/>
      <c r="S349" s="491" t="s">
        <v>5359</v>
      </c>
      <c r="T349" s="491" t="s">
        <v>5359</v>
      </c>
      <c r="U349" s="491"/>
      <c r="V349" s="491"/>
      <c r="W349" s="491"/>
      <c r="X349" s="491"/>
      <c r="Y349" s="491"/>
      <c r="Z349" s="491"/>
      <c r="AA349" s="491"/>
      <c r="AB349" s="491"/>
      <c r="AC349" s="491" t="s">
        <v>1293</v>
      </c>
      <c r="AD349" s="491"/>
      <c r="AE349" s="491"/>
      <c r="AF349" s="493" t="s">
        <v>5302</v>
      </c>
      <c r="AG349" s="494"/>
      <c r="AH349" s="494"/>
      <c r="AI349" s="494"/>
      <c r="AK349" s="561"/>
    </row>
    <row r="350" spans="1:37" ht="67.5">
      <c r="A350" s="504" t="s">
        <v>2676</v>
      </c>
      <c r="B350" s="489" t="s">
        <v>2414</v>
      </c>
      <c r="C350" s="497" t="s">
        <v>2195</v>
      </c>
      <c r="D350" s="489"/>
      <c r="E350" s="490"/>
      <c r="F350" s="490"/>
      <c r="G350" s="470"/>
      <c r="H350" s="491"/>
      <c r="I350" s="491"/>
      <c r="J350" s="492" t="s">
        <v>2314</v>
      </c>
      <c r="K350" s="489"/>
      <c r="L350" s="491" t="s">
        <v>5400</v>
      </c>
      <c r="M350" s="491" t="s">
        <v>5400</v>
      </c>
      <c r="N350" s="491" t="s">
        <v>5401</v>
      </c>
      <c r="O350" s="491"/>
      <c r="P350" s="491"/>
      <c r="Q350" s="491"/>
      <c r="R350" s="491"/>
      <c r="S350" s="491" t="s">
        <v>5368</v>
      </c>
      <c r="T350" s="491" t="s">
        <v>5368</v>
      </c>
      <c r="U350" s="491"/>
      <c r="V350" s="491"/>
      <c r="W350" s="491"/>
      <c r="X350" s="491"/>
      <c r="Y350" s="491"/>
      <c r="Z350" s="491"/>
      <c r="AA350" s="491"/>
      <c r="AB350" s="491"/>
      <c r="AC350" s="491" t="s">
        <v>3692</v>
      </c>
      <c r="AD350" s="491"/>
      <c r="AE350" s="491"/>
      <c r="AF350" s="493" t="s">
        <v>5301</v>
      </c>
      <c r="AG350" s="494"/>
      <c r="AH350" s="494"/>
      <c r="AI350" s="494"/>
      <c r="AK350" s="561" t="s">
        <v>3448</v>
      </c>
    </row>
    <row r="351" spans="1:37" ht="78.75">
      <c r="A351" s="504" t="s">
        <v>2676</v>
      </c>
      <c r="B351" s="489" t="s">
        <v>2414</v>
      </c>
      <c r="C351" s="470" t="s">
        <v>2195</v>
      </c>
      <c r="D351" s="489" t="s">
        <v>1354</v>
      </c>
      <c r="E351" s="501" t="s">
        <v>155</v>
      </c>
      <c r="F351" s="501" t="s">
        <v>2196</v>
      </c>
      <c r="G351" s="470" t="s">
        <v>2197</v>
      </c>
      <c r="H351" s="502" t="s">
        <v>2198</v>
      </c>
      <c r="I351" s="491" t="s">
        <v>3990</v>
      </c>
      <c r="J351" s="492" t="s">
        <v>2314</v>
      </c>
      <c r="K351" s="489"/>
      <c r="L351" s="491" t="s">
        <v>5400</v>
      </c>
      <c r="M351" s="491" t="s">
        <v>5400</v>
      </c>
      <c r="N351" s="491" t="s">
        <v>5401</v>
      </c>
      <c r="O351" s="491"/>
      <c r="P351" s="491"/>
      <c r="Q351" s="491"/>
      <c r="R351" s="491"/>
      <c r="S351" s="491" t="s">
        <v>5368</v>
      </c>
      <c r="T351" s="491" t="s">
        <v>5368</v>
      </c>
      <c r="U351" s="491"/>
      <c r="V351" s="491"/>
      <c r="W351" s="491" t="s">
        <v>692</v>
      </c>
      <c r="X351" s="491"/>
      <c r="Y351" s="491"/>
      <c r="Z351" s="491"/>
      <c r="AA351" s="491"/>
      <c r="AB351" s="491"/>
      <c r="AC351" s="491" t="s">
        <v>3635</v>
      </c>
      <c r="AD351" s="491" t="s">
        <v>3638</v>
      </c>
      <c r="AE351" s="491"/>
      <c r="AF351" s="493" t="s">
        <v>5301</v>
      </c>
      <c r="AG351" s="494"/>
      <c r="AH351" s="494"/>
      <c r="AI351" s="494"/>
      <c r="AK351" s="561"/>
    </row>
    <row r="352" spans="1:37" ht="22.5">
      <c r="A352" s="504" t="s">
        <v>2264</v>
      </c>
      <c r="B352" s="489" t="s">
        <v>2415</v>
      </c>
      <c r="C352" s="497" t="s">
        <v>1912</v>
      </c>
      <c r="D352" s="489"/>
      <c r="E352" s="501"/>
      <c r="F352" s="501"/>
      <c r="G352" s="470"/>
      <c r="H352" s="502"/>
      <c r="I352" s="491"/>
      <c r="J352" s="492" t="s">
        <v>2314</v>
      </c>
      <c r="K352" s="489"/>
      <c r="L352" s="491" t="s">
        <v>5406</v>
      </c>
      <c r="M352" s="491" t="s">
        <v>5406</v>
      </c>
      <c r="N352" s="491" t="s">
        <v>5407</v>
      </c>
      <c r="O352" s="491"/>
      <c r="P352" s="491"/>
      <c r="Q352" s="491"/>
      <c r="R352" s="491"/>
      <c r="S352" s="491" t="s">
        <v>5369</v>
      </c>
      <c r="T352" s="491" t="s">
        <v>5369</v>
      </c>
      <c r="U352" s="491"/>
      <c r="V352" s="491"/>
      <c r="W352" s="491"/>
      <c r="X352" s="491"/>
      <c r="Y352" s="491"/>
      <c r="Z352" s="491"/>
      <c r="AA352" s="491"/>
      <c r="AB352" s="491"/>
      <c r="AC352" s="491"/>
      <c r="AD352" s="491"/>
      <c r="AE352" s="491"/>
      <c r="AF352" s="493" t="s">
        <v>5304</v>
      </c>
      <c r="AG352" s="494"/>
      <c r="AH352" s="494"/>
      <c r="AI352" s="494"/>
      <c r="AK352" s="561" t="s">
        <v>3448</v>
      </c>
    </row>
    <row r="353" spans="1:37" ht="409.5">
      <c r="A353" s="504" t="s">
        <v>2264</v>
      </c>
      <c r="B353" s="489" t="s">
        <v>2415</v>
      </c>
      <c r="C353" s="470" t="s">
        <v>1912</v>
      </c>
      <c r="D353" s="515" t="s">
        <v>1354</v>
      </c>
      <c r="E353" s="490" t="s">
        <v>2633</v>
      </c>
      <c r="F353" s="490" t="s">
        <v>6990</v>
      </c>
      <c r="G353" s="470" t="s">
        <v>3766</v>
      </c>
      <c r="H353" s="502" t="s">
        <v>1913</v>
      </c>
      <c r="I353" s="491" t="s">
        <v>8403</v>
      </c>
      <c r="J353" s="492" t="s">
        <v>2314</v>
      </c>
      <c r="K353" s="489"/>
      <c r="L353" s="491" t="s">
        <v>5406</v>
      </c>
      <c r="M353" s="491" t="s">
        <v>5406</v>
      </c>
      <c r="N353" s="491" t="s">
        <v>5407</v>
      </c>
      <c r="O353" s="491"/>
      <c r="P353" s="491"/>
      <c r="Q353" s="491"/>
      <c r="R353" s="491"/>
      <c r="S353" s="491" t="s">
        <v>5369</v>
      </c>
      <c r="T353" s="491" t="s">
        <v>5369</v>
      </c>
      <c r="U353" s="491"/>
      <c r="V353" s="491"/>
      <c r="W353" s="491" t="s">
        <v>695</v>
      </c>
      <c r="X353" s="491"/>
      <c r="Y353" s="491"/>
      <c r="Z353" s="491"/>
      <c r="AA353" s="491"/>
      <c r="AB353" s="491"/>
      <c r="AC353" s="491"/>
      <c r="AD353" s="491"/>
      <c r="AE353" s="491"/>
      <c r="AF353" s="493" t="s">
        <v>5304</v>
      </c>
      <c r="AG353" s="494"/>
      <c r="AH353" s="494"/>
      <c r="AI353" s="494"/>
      <c r="AK353" s="561"/>
    </row>
    <row r="354" spans="1:37" ht="22.5">
      <c r="A354" s="504" t="s">
        <v>2265</v>
      </c>
      <c r="B354" s="489" t="s">
        <v>2416</v>
      </c>
      <c r="C354" s="497" t="s">
        <v>2684</v>
      </c>
      <c r="D354" s="515"/>
      <c r="E354" s="490"/>
      <c r="F354" s="490"/>
      <c r="G354" s="470"/>
      <c r="H354" s="502"/>
      <c r="I354" s="491"/>
      <c r="J354" s="492" t="s">
        <v>2314</v>
      </c>
      <c r="K354" s="489"/>
      <c r="L354" s="491" t="s">
        <v>5406</v>
      </c>
      <c r="M354" s="491" t="s">
        <v>5406</v>
      </c>
      <c r="N354" s="491" t="s">
        <v>5407</v>
      </c>
      <c r="O354" s="491"/>
      <c r="P354" s="491"/>
      <c r="Q354" s="491"/>
      <c r="R354" s="491"/>
      <c r="S354" s="491" t="s">
        <v>5369</v>
      </c>
      <c r="T354" s="491" t="s">
        <v>5369</v>
      </c>
      <c r="U354" s="491"/>
      <c r="V354" s="491"/>
      <c r="W354" s="491"/>
      <c r="X354" s="491"/>
      <c r="Y354" s="491"/>
      <c r="Z354" s="491"/>
      <c r="AA354" s="491"/>
      <c r="AB354" s="491"/>
      <c r="AC354" s="491"/>
      <c r="AD354" s="491"/>
      <c r="AE354" s="491"/>
      <c r="AF354" s="493" t="s">
        <v>5304</v>
      </c>
      <c r="AG354" s="494"/>
      <c r="AH354" s="494"/>
      <c r="AI354" s="494"/>
      <c r="AK354" s="561" t="s">
        <v>3448</v>
      </c>
    </row>
    <row r="355" spans="1:37" ht="337.5">
      <c r="A355" s="504" t="s">
        <v>2265</v>
      </c>
      <c r="B355" s="489" t="s">
        <v>2416</v>
      </c>
      <c r="C355" s="470" t="s">
        <v>2684</v>
      </c>
      <c r="D355" s="489" t="s">
        <v>1354</v>
      </c>
      <c r="E355" s="501" t="s">
        <v>1704</v>
      </c>
      <c r="F355" s="501" t="s">
        <v>1364</v>
      </c>
      <c r="G355" s="470">
        <v>3.0499999999999999E-5</v>
      </c>
      <c r="H355" s="502" t="s">
        <v>626</v>
      </c>
      <c r="I355" s="491" t="s">
        <v>6309</v>
      </c>
      <c r="J355" s="492" t="s">
        <v>2314</v>
      </c>
      <c r="K355" s="489"/>
      <c r="L355" s="491" t="s">
        <v>5406</v>
      </c>
      <c r="M355" s="491" t="s">
        <v>5406</v>
      </c>
      <c r="N355" s="491" t="s">
        <v>5407</v>
      </c>
      <c r="O355" s="491"/>
      <c r="P355" s="491"/>
      <c r="Q355" s="491"/>
      <c r="R355" s="491"/>
      <c r="S355" s="491" t="s">
        <v>5369</v>
      </c>
      <c r="T355" s="491" t="s">
        <v>5369</v>
      </c>
      <c r="U355" s="491"/>
      <c r="V355" s="491"/>
      <c r="W355" s="491" t="s">
        <v>694</v>
      </c>
      <c r="X355" s="491"/>
      <c r="Y355" s="491"/>
      <c r="Z355" s="491"/>
      <c r="AA355" s="491"/>
      <c r="AB355" s="491"/>
      <c r="AC355" s="491"/>
      <c r="AD355" s="491"/>
      <c r="AE355" s="491"/>
      <c r="AF355" s="493" t="s">
        <v>5304</v>
      </c>
      <c r="AG355" s="494"/>
      <c r="AH355" s="494"/>
      <c r="AI355" s="494"/>
      <c r="AK355" s="561"/>
    </row>
    <row r="356" spans="1:37" ht="67.5">
      <c r="A356" s="504" t="s">
        <v>2266</v>
      </c>
      <c r="B356" s="489" t="s">
        <v>2417</v>
      </c>
      <c r="C356" s="497" t="s">
        <v>1914</v>
      </c>
      <c r="D356" s="489"/>
      <c r="E356" s="501"/>
      <c r="F356" s="501"/>
      <c r="G356" s="470"/>
      <c r="H356" s="502"/>
      <c r="I356" s="491"/>
      <c r="J356" s="492" t="s">
        <v>2314</v>
      </c>
      <c r="K356" s="489"/>
      <c r="L356" s="491" t="s">
        <v>5408</v>
      </c>
      <c r="M356" s="491" t="s">
        <v>5408</v>
      </c>
      <c r="N356" s="491" t="s">
        <v>5409</v>
      </c>
      <c r="O356" s="491"/>
      <c r="P356" s="491"/>
      <c r="Q356" s="491"/>
      <c r="R356" s="491"/>
      <c r="S356" s="491" t="s">
        <v>5361</v>
      </c>
      <c r="T356" s="491" t="s">
        <v>5361</v>
      </c>
      <c r="U356" s="491"/>
      <c r="V356" s="491"/>
      <c r="W356" s="491"/>
      <c r="X356" s="491"/>
      <c r="Y356" s="491"/>
      <c r="Z356" s="491"/>
      <c r="AA356" s="491"/>
      <c r="AB356" s="491"/>
      <c r="AC356" s="491"/>
      <c r="AD356" s="491"/>
      <c r="AE356" s="491"/>
      <c r="AF356" s="493" t="s">
        <v>5305</v>
      </c>
      <c r="AG356" s="494"/>
      <c r="AH356" s="494"/>
      <c r="AI356" s="494"/>
      <c r="AK356" s="561" t="s">
        <v>3448</v>
      </c>
    </row>
    <row r="357" spans="1:37" ht="157.5">
      <c r="A357" s="504" t="s">
        <v>2266</v>
      </c>
      <c r="B357" s="489" t="s">
        <v>2417</v>
      </c>
      <c r="C357" s="470" t="s">
        <v>1914</v>
      </c>
      <c r="D357" s="503" t="s">
        <v>2148</v>
      </c>
      <c r="E357" s="501" t="s">
        <v>1358</v>
      </c>
      <c r="F357" s="501" t="s">
        <v>1359</v>
      </c>
      <c r="G357" s="470" t="s">
        <v>3766</v>
      </c>
      <c r="H357" s="502" t="s">
        <v>1915</v>
      </c>
      <c r="I357" s="491" t="s">
        <v>3272</v>
      </c>
      <c r="J357" s="492" t="s">
        <v>2314</v>
      </c>
      <c r="K357" s="489"/>
      <c r="L357" s="491" t="s">
        <v>5408</v>
      </c>
      <c r="M357" s="491" t="s">
        <v>5408</v>
      </c>
      <c r="N357" s="491" t="s">
        <v>5409</v>
      </c>
      <c r="O357" s="491"/>
      <c r="P357" s="491"/>
      <c r="Q357" s="491"/>
      <c r="R357" s="491"/>
      <c r="S357" s="491" t="s">
        <v>5361</v>
      </c>
      <c r="T357" s="491" t="s">
        <v>5361</v>
      </c>
      <c r="U357" s="491"/>
      <c r="V357" s="491"/>
      <c r="W357" s="491" t="s">
        <v>693</v>
      </c>
      <c r="X357" s="491"/>
      <c r="Y357" s="491"/>
      <c r="Z357" s="491"/>
      <c r="AA357" s="491"/>
      <c r="AB357" s="491"/>
      <c r="AC357" s="491"/>
      <c r="AD357" s="491"/>
      <c r="AE357" s="491"/>
      <c r="AF357" s="493" t="s">
        <v>5305</v>
      </c>
      <c r="AG357" s="494"/>
      <c r="AH357" s="494"/>
      <c r="AI357" s="494"/>
      <c r="AK357" s="561"/>
    </row>
    <row r="358" spans="1:37" ht="67.5">
      <c r="A358" s="504" t="s">
        <v>2267</v>
      </c>
      <c r="B358" s="489" t="s">
        <v>2418</v>
      </c>
      <c r="C358" s="497" t="s">
        <v>1873</v>
      </c>
      <c r="D358" s="503"/>
      <c r="E358" s="501"/>
      <c r="F358" s="501"/>
      <c r="G358" s="470"/>
      <c r="H358" s="502"/>
      <c r="I358" s="491"/>
      <c r="J358" s="492" t="s">
        <v>2314</v>
      </c>
      <c r="K358" s="489"/>
      <c r="L358" s="491" t="s">
        <v>5392</v>
      </c>
      <c r="M358" s="491" t="s">
        <v>5392</v>
      </c>
      <c r="N358" s="491" t="s">
        <v>5393</v>
      </c>
      <c r="O358" s="499"/>
      <c r="P358" s="499"/>
      <c r="Q358" s="491"/>
      <c r="R358" s="491"/>
      <c r="S358" s="491" t="s">
        <v>5361</v>
      </c>
      <c r="T358" s="491" t="s">
        <v>5361</v>
      </c>
      <c r="U358" s="491"/>
      <c r="V358" s="491"/>
      <c r="W358" s="491"/>
      <c r="X358" s="491"/>
      <c r="Y358" s="491"/>
      <c r="Z358" s="491"/>
      <c r="AA358" s="491"/>
      <c r="AB358" s="491"/>
      <c r="AC358" s="491" t="s">
        <v>3692</v>
      </c>
      <c r="AD358" s="491"/>
      <c r="AE358" s="491"/>
      <c r="AF358" s="493" t="s">
        <v>5297</v>
      </c>
      <c r="AG358" s="494"/>
      <c r="AH358" s="494"/>
      <c r="AI358" s="494"/>
      <c r="AK358" s="561" t="s">
        <v>3448</v>
      </c>
    </row>
    <row r="359" spans="1:37" ht="67.5">
      <c r="A359" s="504" t="s">
        <v>2267</v>
      </c>
      <c r="B359" s="489" t="s">
        <v>2418</v>
      </c>
      <c r="C359" s="470" t="s">
        <v>1873</v>
      </c>
      <c r="D359" s="515" t="s">
        <v>2148</v>
      </c>
      <c r="E359" s="490" t="s">
        <v>1357</v>
      </c>
      <c r="F359" s="490" t="s">
        <v>1373</v>
      </c>
      <c r="G359" s="470" t="s">
        <v>762</v>
      </c>
      <c r="H359" s="502" t="s">
        <v>1916</v>
      </c>
      <c r="I359" s="491" t="s">
        <v>3991</v>
      </c>
      <c r="J359" s="492" t="s">
        <v>2314</v>
      </c>
      <c r="K359" s="489"/>
      <c r="L359" s="491" t="s">
        <v>5392</v>
      </c>
      <c r="M359" s="491" t="s">
        <v>5392</v>
      </c>
      <c r="N359" s="491" t="s">
        <v>5393</v>
      </c>
      <c r="O359" s="491"/>
      <c r="P359" s="491"/>
      <c r="Q359" s="491"/>
      <c r="R359" s="491"/>
      <c r="S359" s="491" t="s">
        <v>5361</v>
      </c>
      <c r="T359" s="491" t="s">
        <v>5361</v>
      </c>
      <c r="U359" s="491"/>
      <c r="V359" s="491"/>
      <c r="W359" s="491" t="s">
        <v>697</v>
      </c>
      <c r="X359" s="491"/>
      <c r="Y359" s="491"/>
      <c r="Z359" s="491"/>
      <c r="AA359" s="491"/>
      <c r="AB359" s="491"/>
      <c r="AC359" s="491" t="s">
        <v>3640</v>
      </c>
      <c r="AD359" s="491" t="s">
        <v>697</v>
      </c>
      <c r="AE359" s="491"/>
      <c r="AF359" s="493" t="s">
        <v>5297</v>
      </c>
      <c r="AG359" s="494"/>
      <c r="AH359" s="494"/>
      <c r="AI359" s="494"/>
      <c r="AK359" s="561"/>
    </row>
    <row r="360" spans="1:37" ht="33.75">
      <c r="A360" s="504" t="s">
        <v>2268</v>
      </c>
      <c r="B360" s="489" t="s">
        <v>2419</v>
      </c>
      <c r="C360" s="497" t="s">
        <v>1738</v>
      </c>
      <c r="D360" s="515"/>
      <c r="E360" s="490"/>
      <c r="F360" s="490"/>
      <c r="G360" s="470"/>
      <c r="H360" s="502"/>
      <c r="I360" s="491"/>
      <c r="J360" s="492" t="s">
        <v>2314</v>
      </c>
      <c r="K360" s="489"/>
      <c r="L360" s="491" t="s">
        <v>5398</v>
      </c>
      <c r="M360" s="491" t="s">
        <v>5398</v>
      </c>
      <c r="N360" s="491" t="s">
        <v>5399</v>
      </c>
      <c r="O360" s="491"/>
      <c r="P360" s="491"/>
      <c r="Q360" s="491"/>
      <c r="R360" s="491"/>
      <c r="S360" s="491" t="s">
        <v>5361</v>
      </c>
      <c r="T360" s="491" t="s">
        <v>5361</v>
      </c>
      <c r="U360" s="491"/>
      <c r="V360" s="491"/>
      <c r="W360" s="491"/>
      <c r="X360" s="491" t="s">
        <v>1297</v>
      </c>
      <c r="Y360" s="491"/>
      <c r="Z360" s="491"/>
      <c r="AA360" s="491"/>
      <c r="AB360" s="491"/>
      <c r="AC360" s="491" t="s">
        <v>3692</v>
      </c>
      <c r="AD360" s="491"/>
      <c r="AE360" s="491"/>
      <c r="AF360" s="493" t="s">
        <v>5300</v>
      </c>
      <c r="AG360" s="494"/>
      <c r="AH360" s="494"/>
      <c r="AI360" s="494"/>
      <c r="AK360" s="561" t="s">
        <v>3448</v>
      </c>
    </row>
    <row r="361" spans="1:37" ht="162.94999999999999" customHeight="1">
      <c r="A361" s="504" t="s">
        <v>2268</v>
      </c>
      <c r="B361" s="489" t="s">
        <v>2419</v>
      </c>
      <c r="C361" s="470" t="s">
        <v>1738</v>
      </c>
      <c r="D361" s="503" t="s">
        <v>2148</v>
      </c>
      <c r="E361" s="501" t="s">
        <v>1358</v>
      </c>
      <c r="F361" s="501" t="s">
        <v>1359</v>
      </c>
      <c r="G361" s="470" t="s">
        <v>3766</v>
      </c>
      <c r="H361" s="502" t="s">
        <v>1739</v>
      </c>
      <c r="I361" s="491" t="s">
        <v>3992</v>
      </c>
      <c r="J361" s="492" t="s">
        <v>2314</v>
      </c>
      <c r="K361" s="489"/>
      <c r="L361" s="491" t="s">
        <v>5398</v>
      </c>
      <c r="M361" s="491" t="s">
        <v>5398</v>
      </c>
      <c r="N361" s="491" t="s">
        <v>5399</v>
      </c>
      <c r="O361" s="491"/>
      <c r="P361" s="491"/>
      <c r="Q361" s="491"/>
      <c r="R361" s="491"/>
      <c r="S361" s="491" t="s">
        <v>5361</v>
      </c>
      <c r="T361" s="491" t="s">
        <v>5361</v>
      </c>
      <c r="U361" s="491"/>
      <c r="V361" s="491"/>
      <c r="W361" s="491" t="s">
        <v>698</v>
      </c>
      <c r="X361" s="491" t="s">
        <v>1297</v>
      </c>
      <c r="Y361" s="491" t="s">
        <v>3677</v>
      </c>
      <c r="Z361" s="491"/>
      <c r="AA361" s="491"/>
      <c r="AB361" s="491"/>
      <c r="AC361" s="491" t="s">
        <v>3640</v>
      </c>
      <c r="AD361" s="491" t="s">
        <v>3639</v>
      </c>
      <c r="AE361" s="491"/>
      <c r="AF361" s="493" t="s">
        <v>5300</v>
      </c>
      <c r="AG361" s="494"/>
      <c r="AH361" s="494"/>
      <c r="AI361" s="494"/>
      <c r="AK361" s="561"/>
    </row>
    <row r="362" spans="1:37" ht="33.75">
      <c r="A362" s="504" t="s">
        <v>2269</v>
      </c>
      <c r="B362" s="489" t="s">
        <v>2420</v>
      </c>
      <c r="C362" s="497" t="s">
        <v>1740</v>
      </c>
      <c r="D362" s="503"/>
      <c r="E362" s="501"/>
      <c r="F362" s="501"/>
      <c r="G362" s="470"/>
      <c r="H362" s="502"/>
      <c r="I362" s="491"/>
      <c r="J362" s="492" t="s">
        <v>2314</v>
      </c>
      <c r="K362" s="489"/>
      <c r="L362" s="491" t="s">
        <v>5398</v>
      </c>
      <c r="M362" s="491" t="s">
        <v>5398</v>
      </c>
      <c r="N362" s="491" t="s">
        <v>5399</v>
      </c>
      <c r="O362" s="491"/>
      <c r="P362" s="491"/>
      <c r="Q362" s="491"/>
      <c r="R362" s="491"/>
      <c r="S362" s="491" t="s">
        <v>5361</v>
      </c>
      <c r="T362" s="491" t="s">
        <v>5361</v>
      </c>
      <c r="U362" s="491"/>
      <c r="V362" s="491"/>
      <c r="W362" s="491"/>
      <c r="X362" s="491" t="s">
        <v>1297</v>
      </c>
      <c r="Y362" s="491"/>
      <c r="Z362" s="491"/>
      <c r="AA362" s="491"/>
      <c r="AB362" s="491"/>
      <c r="AC362" s="491" t="s">
        <v>3692</v>
      </c>
      <c r="AD362" s="491"/>
      <c r="AE362" s="491"/>
      <c r="AF362" s="493" t="s">
        <v>5300</v>
      </c>
      <c r="AG362" s="494"/>
      <c r="AH362" s="494"/>
      <c r="AI362" s="494"/>
      <c r="AK362" s="561" t="s">
        <v>3448</v>
      </c>
    </row>
    <row r="363" spans="1:37" ht="158.44999999999999" customHeight="1">
      <c r="A363" s="504" t="s">
        <v>2269</v>
      </c>
      <c r="B363" s="489" t="s">
        <v>2420</v>
      </c>
      <c r="C363" s="470" t="s">
        <v>1740</v>
      </c>
      <c r="D363" s="503" t="s">
        <v>2148</v>
      </c>
      <c r="E363" s="501" t="s">
        <v>1358</v>
      </c>
      <c r="F363" s="501" t="s">
        <v>1359</v>
      </c>
      <c r="G363" s="470" t="s">
        <v>3766</v>
      </c>
      <c r="H363" s="502" t="s">
        <v>1741</v>
      </c>
      <c r="I363" s="491" t="s">
        <v>3993</v>
      </c>
      <c r="J363" s="492" t="s">
        <v>2314</v>
      </c>
      <c r="K363" s="489"/>
      <c r="L363" s="491" t="s">
        <v>5398</v>
      </c>
      <c r="M363" s="491" t="s">
        <v>5398</v>
      </c>
      <c r="N363" s="491" t="s">
        <v>5399</v>
      </c>
      <c r="O363" s="491"/>
      <c r="P363" s="491"/>
      <c r="Q363" s="491"/>
      <c r="R363" s="491"/>
      <c r="S363" s="491" t="s">
        <v>5361</v>
      </c>
      <c r="T363" s="491" t="s">
        <v>5361</v>
      </c>
      <c r="U363" s="491"/>
      <c r="V363" s="491"/>
      <c r="W363" s="491" t="s">
        <v>698</v>
      </c>
      <c r="X363" s="491" t="s">
        <v>1297</v>
      </c>
      <c r="Y363" s="491" t="s">
        <v>3677</v>
      </c>
      <c r="Z363" s="491"/>
      <c r="AA363" s="491"/>
      <c r="AB363" s="491"/>
      <c r="AC363" s="491" t="s">
        <v>3640</v>
      </c>
      <c r="AD363" s="491" t="s">
        <v>3639</v>
      </c>
      <c r="AE363" s="491"/>
      <c r="AF363" s="493" t="s">
        <v>5300</v>
      </c>
      <c r="AG363" s="494"/>
      <c r="AH363" s="494"/>
      <c r="AI363" s="494"/>
      <c r="AK363" s="561"/>
    </row>
    <row r="364" spans="1:37" s="511" customFormat="1" ht="67.5">
      <c r="A364" s="509" t="s">
        <v>2270</v>
      </c>
      <c r="B364" s="492" t="s">
        <v>1671</v>
      </c>
      <c r="C364" s="514" t="s">
        <v>1742</v>
      </c>
      <c r="D364" s="518"/>
      <c r="E364" s="517"/>
      <c r="F364" s="517"/>
      <c r="G364" s="510"/>
      <c r="H364" s="516"/>
      <c r="I364" s="498"/>
      <c r="J364" s="492" t="s">
        <v>2314</v>
      </c>
      <c r="K364" s="492"/>
      <c r="L364" s="498" t="s">
        <v>5392</v>
      </c>
      <c r="M364" s="491" t="s">
        <v>5392</v>
      </c>
      <c r="N364" s="491" t="s">
        <v>5393</v>
      </c>
      <c r="O364" s="498" t="s">
        <v>7997</v>
      </c>
      <c r="P364" s="498"/>
      <c r="Q364" s="498"/>
      <c r="R364" s="498"/>
      <c r="S364" s="491" t="s">
        <v>5361</v>
      </c>
      <c r="T364" s="491" t="s">
        <v>5361</v>
      </c>
      <c r="U364" s="491"/>
      <c r="V364" s="491"/>
      <c r="W364" s="491"/>
      <c r="X364" s="491"/>
      <c r="Y364" s="491"/>
      <c r="Z364" s="491"/>
      <c r="AA364" s="491" t="s">
        <v>1297</v>
      </c>
      <c r="AB364" s="491"/>
      <c r="AC364" s="491" t="s">
        <v>3692</v>
      </c>
      <c r="AD364" s="491"/>
      <c r="AE364" s="491"/>
      <c r="AF364" s="493" t="s">
        <v>5297</v>
      </c>
      <c r="AG364" s="494"/>
      <c r="AH364" s="494"/>
      <c r="AI364" s="494"/>
      <c r="AJ364" s="491"/>
      <c r="AK364" s="788" t="s">
        <v>3448</v>
      </c>
    </row>
    <row r="365" spans="1:37" s="511" customFormat="1" ht="165" customHeight="1">
      <c r="A365" s="509" t="s">
        <v>2270</v>
      </c>
      <c r="B365" s="492" t="s">
        <v>1671</v>
      </c>
      <c r="C365" s="510" t="s">
        <v>1742</v>
      </c>
      <c r="D365" s="519" t="s">
        <v>2148</v>
      </c>
      <c r="E365" s="513" t="s">
        <v>1358</v>
      </c>
      <c r="F365" s="513" t="s">
        <v>1359</v>
      </c>
      <c r="G365" s="510" t="s">
        <v>3766</v>
      </c>
      <c r="H365" s="516" t="s">
        <v>1743</v>
      </c>
      <c r="I365" s="498" t="s">
        <v>3242</v>
      </c>
      <c r="J365" s="492" t="s">
        <v>2314</v>
      </c>
      <c r="K365" s="492"/>
      <c r="L365" s="498" t="s">
        <v>5392</v>
      </c>
      <c r="M365" s="491" t="s">
        <v>5392</v>
      </c>
      <c r="N365" s="491" t="s">
        <v>5393</v>
      </c>
      <c r="O365" s="498" t="s">
        <v>7997</v>
      </c>
      <c r="P365" s="498"/>
      <c r="Q365" s="498"/>
      <c r="R365" s="498"/>
      <c r="S365" s="491" t="s">
        <v>5361</v>
      </c>
      <c r="T365" s="491" t="s">
        <v>5361</v>
      </c>
      <c r="U365" s="491"/>
      <c r="V365" s="491"/>
      <c r="W365" s="491" t="s">
        <v>3686</v>
      </c>
      <c r="X365" s="491"/>
      <c r="Y365" s="491"/>
      <c r="Z365" s="491"/>
      <c r="AA365" s="491" t="s">
        <v>1297</v>
      </c>
      <c r="AB365" s="491" t="s">
        <v>3688</v>
      </c>
      <c r="AC365" s="491" t="s">
        <v>3640</v>
      </c>
      <c r="AD365" s="491" t="s">
        <v>3647</v>
      </c>
      <c r="AE365" s="491"/>
      <c r="AF365" s="493" t="s">
        <v>5297</v>
      </c>
      <c r="AG365" s="494"/>
      <c r="AH365" s="494"/>
      <c r="AI365" s="494"/>
      <c r="AJ365" s="491"/>
      <c r="AK365" s="788"/>
    </row>
    <row r="366" spans="1:37" s="511" customFormat="1" ht="67.5">
      <c r="A366" s="509" t="s">
        <v>2271</v>
      </c>
      <c r="B366" s="492" t="s">
        <v>2421</v>
      </c>
      <c r="C366" s="514" t="s">
        <v>1744</v>
      </c>
      <c r="D366" s="519"/>
      <c r="E366" s="513"/>
      <c r="F366" s="513"/>
      <c r="G366" s="510"/>
      <c r="H366" s="516"/>
      <c r="I366" s="498"/>
      <c r="J366" s="492" t="s">
        <v>2314</v>
      </c>
      <c r="K366" s="492"/>
      <c r="L366" s="498" t="s">
        <v>5392</v>
      </c>
      <c r="M366" s="491" t="s">
        <v>5392</v>
      </c>
      <c r="N366" s="491" t="s">
        <v>5393</v>
      </c>
      <c r="O366" s="498" t="s">
        <v>7997</v>
      </c>
      <c r="P366" s="498"/>
      <c r="Q366" s="498"/>
      <c r="R366" s="498"/>
      <c r="S366" s="491" t="s">
        <v>5361</v>
      </c>
      <c r="T366" s="491" t="s">
        <v>5361</v>
      </c>
      <c r="U366" s="491"/>
      <c r="V366" s="491"/>
      <c r="W366" s="491"/>
      <c r="X366" s="491"/>
      <c r="Y366" s="491"/>
      <c r="Z366" s="491"/>
      <c r="AA366" s="491" t="s">
        <v>1297</v>
      </c>
      <c r="AB366" s="491"/>
      <c r="AC366" s="491" t="s">
        <v>3692</v>
      </c>
      <c r="AD366" s="491"/>
      <c r="AE366" s="491"/>
      <c r="AF366" s="493" t="s">
        <v>5297</v>
      </c>
      <c r="AG366" s="494"/>
      <c r="AH366" s="494"/>
      <c r="AI366" s="494"/>
      <c r="AJ366" s="491"/>
      <c r="AK366" s="788" t="s">
        <v>3448</v>
      </c>
    </row>
    <row r="367" spans="1:37" s="511" customFormat="1" ht="160.5" customHeight="1">
      <c r="A367" s="509" t="s">
        <v>2271</v>
      </c>
      <c r="B367" s="492" t="s">
        <v>2421</v>
      </c>
      <c r="C367" s="510" t="s">
        <v>1744</v>
      </c>
      <c r="D367" s="518" t="s">
        <v>2148</v>
      </c>
      <c r="E367" s="517" t="s">
        <v>1358</v>
      </c>
      <c r="F367" s="517" t="s">
        <v>1359</v>
      </c>
      <c r="G367" s="510" t="s">
        <v>3766</v>
      </c>
      <c r="H367" s="498" t="s">
        <v>1745</v>
      </c>
      <c r="I367" s="498" t="s">
        <v>3243</v>
      </c>
      <c r="J367" s="492" t="s">
        <v>2314</v>
      </c>
      <c r="K367" s="492"/>
      <c r="L367" s="498" t="s">
        <v>5392</v>
      </c>
      <c r="M367" s="491" t="s">
        <v>5392</v>
      </c>
      <c r="N367" s="491" t="s">
        <v>5393</v>
      </c>
      <c r="O367" s="498" t="s">
        <v>7997</v>
      </c>
      <c r="P367" s="498"/>
      <c r="Q367" s="498"/>
      <c r="R367" s="498"/>
      <c r="S367" s="491" t="s">
        <v>5361</v>
      </c>
      <c r="T367" s="491" t="s">
        <v>5361</v>
      </c>
      <c r="U367" s="491"/>
      <c r="V367" s="491"/>
      <c r="W367" s="491" t="s">
        <v>699</v>
      </c>
      <c r="X367" s="491"/>
      <c r="Y367" s="491"/>
      <c r="Z367" s="491"/>
      <c r="AA367" s="491" t="s">
        <v>1297</v>
      </c>
      <c r="AB367" s="491" t="s">
        <v>3688</v>
      </c>
      <c r="AC367" s="491" t="s">
        <v>3640</v>
      </c>
      <c r="AD367" s="491" t="s">
        <v>3647</v>
      </c>
      <c r="AE367" s="491"/>
      <c r="AF367" s="493" t="s">
        <v>5297</v>
      </c>
      <c r="AG367" s="494"/>
      <c r="AH367" s="494"/>
      <c r="AI367" s="494"/>
      <c r="AJ367" s="491"/>
      <c r="AK367" s="788"/>
    </row>
    <row r="368" spans="1:37" s="511" customFormat="1" ht="67.5">
      <c r="A368" s="509" t="s">
        <v>2272</v>
      </c>
      <c r="B368" s="492" t="s">
        <v>1673</v>
      </c>
      <c r="C368" s="514" t="s">
        <v>1746</v>
      </c>
      <c r="D368" s="518"/>
      <c r="E368" s="517"/>
      <c r="F368" s="517"/>
      <c r="G368" s="510"/>
      <c r="H368" s="498"/>
      <c r="I368" s="498"/>
      <c r="J368" s="492" t="s">
        <v>2314</v>
      </c>
      <c r="K368" s="492"/>
      <c r="L368" s="498" t="s">
        <v>5392</v>
      </c>
      <c r="M368" s="491" t="s">
        <v>5392</v>
      </c>
      <c r="N368" s="491" t="s">
        <v>5393</v>
      </c>
      <c r="O368" s="498"/>
      <c r="P368" s="498"/>
      <c r="Q368" s="498"/>
      <c r="R368" s="498"/>
      <c r="S368" s="491" t="s">
        <v>5361</v>
      </c>
      <c r="T368" s="491" t="s">
        <v>5361</v>
      </c>
      <c r="U368" s="491"/>
      <c r="V368" s="491"/>
      <c r="W368" s="491"/>
      <c r="X368" s="491"/>
      <c r="Y368" s="491"/>
      <c r="Z368" s="491"/>
      <c r="AA368" s="491" t="s">
        <v>1297</v>
      </c>
      <c r="AB368" s="491"/>
      <c r="AC368" s="491" t="s">
        <v>3692</v>
      </c>
      <c r="AD368" s="491"/>
      <c r="AE368" s="491"/>
      <c r="AF368" s="493" t="s">
        <v>5297</v>
      </c>
      <c r="AG368" s="494"/>
      <c r="AH368" s="494"/>
      <c r="AI368" s="494"/>
      <c r="AJ368" s="491"/>
      <c r="AK368" s="788" t="s">
        <v>3448</v>
      </c>
    </row>
    <row r="369" spans="1:37" s="511" customFormat="1" ht="161.44999999999999" customHeight="1">
      <c r="A369" s="509" t="s">
        <v>2272</v>
      </c>
      <c r="B369" s="492" t="s">
        <v>1673</v>
      </c>
      <c r="C369" s="510" t="s">
        <v>1746</v>
      </c>
      <c r="D369" s="518" t="s">
        <v>2148</v>
      </c>
      <c r="E369" s="517" t="s">
        <v>1358</v>
      </c>
      <c r="F369" s="517" t="s">
        <v>1359</v>
      </c>
      <c r="G369" s="510" t="s">
        <v>3766</v>
      </c>
      <c r="H369" s="498" t="s">
        <v>1747</v>
      </c>
      <c r="I369" s="498" t="s">
        <v>3244</v>
      </c>
      <c r="J369" s="492" t="s">
        <v>2314</v>
      </c>
      <c r="K369" s="492"/>
      <c r="L369" s="498" t="s">
        <v>5392</v>
      </c>
      <c r="M369" s="498" t="s">
        <v>5392</v>
      </c>
      <c r="N369" s="498" t="s">
        <v>5393</v>
      </c>
      <c r="O369" s="498" t="s">
        <v>7997</v>
      </c>
      <c r="P369" s="498"/>
      <c r="Q369" s="498"/>
      <c r="R369" s="498"/>
      <c r="S369" s="498" t="s">
        <v>5361</v>
      </c>
      <c r="T369" s="498" t="s">
        <v>5361</v>
      </c>
      <c r="U369" s="498"/>
      <c r="V369" s="498"/>
      <c r="W369" s="498" t="s">
        <v>699</v>
      </c>
      <c r="X369" s="498"/>
      <c r="Y369" s="498"/>
      <c r="Z369" s="498"/>
      <c r="AA369" s="498" t="s">
        <v>1297</v>
      </c>
      <c r="AB369" s="498" t="s">
        <v>3688</v>
      </c>
      <c r="AC369" s="498" t="s">
        <v>3635</v>
      </c>
      <c r="AD369" s="498" t="s">
        <v>3647</v>
      </c>
      <c r="AE369" s="498"/>
      <c r="AF369" s="493" t="s">
        <v>5297</v>
      </c>
      <c r="AG369" s="494"/>
      <c r="AH369" s="494"/>
      <c r="AI369" s="494"/>
      <c r="AJ369" s="491"/>
      <c r="AK369" s="788"/>
    </row>
    <row r="370" spans="1:37" ht="67.5">
      <c r="A370" s="504" t="s">
        <v>2273</v>
      </c>
      <c r="B370" s="489" t="s">
        <v>1674</v>
      </c>
      <c r="C370" s="497" t="s">
        <v>1748</v>
      </c>
      <c r="D370" s="503"/>
      <c r="E370" s="501"/>
      <c r="F370" s="501"/>
      <c r="G370" s="470"/>
      <c r="H370" s="491"/>
      <c r="I370" s="491"/>
      <c r="J370" s="492" t="s">
        <v>2314</v>
      </c>
      <c r="K370" s="489"/>
      <c r="L370" s="491" t="s">
        <v>5392</v>
      </c>
      <c r="M370" s="491" t="s">
        <v>5392</v>
      </c>
      <c r="N370" s="491" t="s">
        <v>5393</v>
      </c>
      <c r="O370" s="491"/>
      <c r="P370" s="491"/>
      <c r="Q370" s="491"/>
      <c r="R370" s="491"/>
      <c r="S370" s="491" t="s">
        <v>5361</v>
      </c>
      <c r="T370" s="491" t="s">
        <v>5361</v>
      </c>
      <c r="U370" s="491"/>
      <c r="V370" s="491"/>
      <c r="W370" s="491"/>
      <c r="X370" s="491"/>
      <c r="Y370" s="491"/>
      <c r="Z370" s="491"/>
      <c r="AA370" s="491"/>
      <c r="AB370" s="491"/>
      <c r="AC370" s="491"/>
      <c r="AD370" s="491"/>
      <c r="AE370" s="491"/>
      <c r="AF370" s="493" t="s">
        <v>5297</v>
      </c>
      <c r="AG370" s="494"/>
      <c r="AH370" s="494"/>
      <c r="AI370" s="494"/>
      <c r="AK370" s="561" t="s">
        <v>3448</v>
      </c>
    </row>
    <row r="371" spans="1:37" ht="157.5">
      <c r="A371" s="504" t="s">
        <v>2273</v>
      </c>
      <c r="B371" s="489" t="s">
        <v>1674</v>
      </c>
      <c r="C371" s="470" t="s">
        <v>1748</v>
      </c>
      <c r="D371" s="503" t="s">
        <v>2148</v>
      </c>
      <c r="E371" s="501" t="s">
        <v>1147</v>
      </c>
      <c r="F371" s="501" t="s">
        <v>1148</v>
      </c>
      <c r="G371" s="470" t="s">
        <v>3766</v>
      </c>
      <c r="H371" s="502" t="s">
        <v>1749</v>
      </c>
      <c r="I371" s="491" t="s">
        <v>3245</v>
      </c>
      <c r="J371" s="492" t="s">
        <v>2314</v>
      </c>
      <c r="K371" s="489"/>
      <c r="L371" s="491" t="s">
        <v>5392</v>
      </c>
      <c r="M371" s="491" t="s">
        <v>5392</v>
      </c>
      <c r="N371" s="491" t="s">
        <v>5393</v>
      </c>
      <c r="O371" s="491"/>
      <c r="P371" s="491"/>
      <c r="Q371" s="491"/>
      <c r="R371" s="491"/>
      <c r="S371" s="491" t="s">
        <v>5361</v>
      </c>
      <c r="T371" s="491" t="s">
        <v>5361</v>
      </c>
      <c r="U371" s="491"/>
      <c r="V371" s="491"/>
      <c r="W371" s="491" t="s">
        <v>700</v>
      </c>
      <c r="X371" s="491"/>
      <c r="Y371" s="491"/>
      <c r="Z371" s="491"/>
      <c r="AA371" s="491"/>
      <c r="AB371" s="491"/>
      <c r="AC371" s="491"/>
      <c r="AD371" s="491"/>
      <c r="AE371" s="491"/>
      <c r="AF371" s="493" t="s">
        <v>5297</v>
      </c>
      <c r="AG371" s="494"/>
      <c r="AH371" s="494"/>
      <c r="AI371" s="494"/>
      <c r="AK371" s="561"/>
    </row>
    <row r="372" spans="1:37" ht="45">
      <c r="A372" s="504" t="s">
        <v>2274</v>
      </c>
      <c r="B372" s="489" t="s">
        <v>2422</v>
      </c>
      <c r="C372" s="497" t="s">
        <v>2631</v>
      </c>
      <c r="D372" s="503"/>
      <c r="E372" s="501"/>
      <c r="F372" s="501"/>
      <c r="G372" s="470"/>
      <c r="H372" s="502"/>
      <c r="I372" s="491"/>
      <c r="J372" s="492" t="s">
        <v>2314</v>
      </c>
      <c r="K372" s="489" t="s">
        <v>3448</v>
      </c>
      <c r="L372" s="491" t="s">
        <v>5410</v>
      </c>
      <c r="M372" s="491" t="s">
        <v>5410</v>
      </c>
      <c r="N372" s="491" t="s">
        <v>5411</v>
      </c>
      <c r="O372" s="491"/>
      <c r="P372" s="491"/>
      <c r="Q372" s="491"/>
      <c r="R372" s="491"/>
      <c r="S372" s="491" t="s">
        <v>5359</v>
      </c>
      <c r="T372" s="491" t="s">
        <v>5359</v>
      </c>
      <c r="U372" s="491"/>
      <c r="V372" s="491"/>
      <c r="W372" s="491"/>
      <c r="X372" s="491"/>
      <c r="Y372" s="491"/>
      <c r="Z372" s="491"/>
      <c r="AA372" s="491" t="s">
        <v>1293</v>
      </c>
      <c r="AB372" s="491"/>
      <c r="AC372" s="491"/>
      <c r="AD372" s="491"/>
      <c r="AE372" s="491"/>
      <c r="AF372" s="493" t="s">
        <v>5306</v>
      </c>
      <c r="AG372" s="494"/>
      <c r="AH372" s="494"/>
      <c r="AI372" s="494"/>
      <c r="AK372" s="561" t="s">
        <v>3448</v>
      </c>
    </row>
    <row r="373" spans="1:37" ht="336.95" customHeight="1">
      <c r="A373" s="504" t="s">
        <v>2274</v>
      </c>
      <c r="B373" s="489" t="s">
        <v>2422</v>
      </c>
      <c r="C373" s="470" t="s">
        <v>2631</v>
      </c>
      <c r="D373" s="489" t="s">
        <v>1354</v>
      </c>
      <c r="E373" s="490" t="s">
        <v>1910</v>
      </c>
      <c r="F373" s="490" t="s">
        <v>2119</v>
      </c>
      <c r="G373" s="470" t="s">
        <v>1911</v>
      </c>
      <c r="H373" s="502" t="s">
        <v>681</v>
      </c>
      <c r="I373" s="491" t="s">
        <v>9393</v>
      </c>
      <c r="J373" s="492" t="s">
        <v>2314</v>
      </c>
      <c r="K373" s="489" t="s">
        <v>3448</v>
      </c>
      <c r="L373" s="491" t="s">
        <v>5410</v>
      </c>
      <c r="M373" s="491" t="s">
        <v>5410</v>
      </c>
      <c r="N373" s="491" t="s">
        <v>5411</v>
      </c>
      <c r="O373" s="491" t="s">
        <v>8637</v>
      </c>
      <c r="P373" s="491"/>
      <c r="Q373" s="491"/>
      <c r="R373" s="491"/>
      <c r="S373" s="491" t="s">
        <v>5359</v>
      </c>
      <c r="T373" s="491" t="s">
        <v>5359</v>
      </c>
      <c r="U373" s="491"/>
      <c r="V373" s="491"/>
      <c r="W373" s="491" t="s">
        <v>3680</v>
      </c>
      <c r="X373" s="491"/>
      <c r="Y373" s="491"/>
      <c r="Z373" s="491"/>
      <c r="AA373" s="491" t="s">
        <v>1293</v>
      </c>
      <c r="AB373" s="491" t="s">
        <v>3682</v>
      </c>
      <c r="AC373" s="491"/>
      <c r="AD373" s="491"/>
      <c r="AE373" s="491"/>
      <c r="AF373" s="493" t="s">
        <v>5306</v>
      </c>
      <c r="AG373" s="494"/>
      <c r="AH373" s="494"/>
      <c r="AI373" s="494"/>
      <c r="AK373" s="561"/>
    </row>
    <row r="374" spans="1:37" ht="33.75">
      <c r="A374" s="504" t="s">
        <v>2275</v>
      </c>
      <c r="B374" s="489" t="s">
        <v>2423</v>
      </c>
      <c r="C374" s="497" t="s">
        <v>2632</v>
      </c>
      <c r="D374" s="489"/>
      <c r="E374" s="490"/>
      <c r="F374" s="490"/>
      <c r="G374" s="470"/>
      <c r="H374" s="502"/>
      <c r="I374" s="491"/>
      <c r="J374" s="492" t="s">
        <v>2314</v>
      </c>
      <c r="K374" s="489" t="s">
        <v>3448</v>
      </c>
      <c r="L374" s="491" t="s">
        <v>5410</v>
      </c>
      <c r="M374" s="491" t="s">
        <v>5410</v>
      </c>
      <c r="N374" s="491" t="s">
        <v>5411</v>
      </c>
      <c r="O374" s="491"/>
      <c r="P374" s="491"/>
      <c r="Q374" s="491"/>
      <c r="R374" s="491"/>
      <c r="S374" s="491" t="s">
        <v>5366</v>
      </c>
      <c r="T374" s="491" t="s">
        <v>5366</v>
      </c>
      <c r="U374" s="491"/>
      <c r="V374" s="491"/>
      <c r="W374" s="491"/>
      <c r="X374" s="491"/>
      <c r="Y374" s="491"/>
      <c r="Z374" s="491"/>
      <c r="AA374" s="491"/>
      <c r="AB374" s="491"/>
      <c r="AC374" s="491" t="s">
        <v>1293</v>
      </c>
      <c r="AD374" s="491"/>
      <c r="AE374" s="491"/>
      <c r="AF374" s="493" t="s">
        <v>5306</v>
      </c>
      <c r="AG374" s="494"/>
      <c r="AH374" s="494"/>
      <c r="AI374" s="494"/>
      <c r="AK374" s="561" t="s">
        <v>3448</v>
      </c>
    </row>
    <row r="375" spans="1:37" ht="198" customHeight="1">
      <c r="A375" s="504" t="s">
        <v>2275</v>
      </c>
      <c r="B375" s="489" t="s">
        <v>2423</v>
      </c>
      <c r="C375" s="470" t="s">
        <v>2632</v>
      </c>
      <c r="D375" s="489" t="s">
        <v>1354</v>
      </c>
      <c r="E375" s="490" t="s">
        <v>1910</v>
      </c>
      <c r="F375" s="490" t="s">
        <v>2119</v>
      </c>
      <c r="G375" s="470" t="s">
        <v>1911</v>
      </c>
      <c r="H375" s="502" t="s">
        <v>682</v>
      </c>
      <c r="I375" s="491" t="s">
        <v>8751</v>
      </c>
      <c r="J375" s="492" t="s">
        <v>2314</v>
      </c>
      <c r="K375" s="489" t="s">
        <v>3448</v>
      </c>
      <c r="L375" s="491" t="s">
        <v>5410</v>
      </c>
      <c r="M375" s="491" t="s">
        <v>5410</v>
      </c>
      <c r="N375" s="491" t="s">
        <v>5411</v>
      </c>
      <c r="O375" s="491" t="s">
        <v>8637</v>
      </c>
      <c r="P375" s="491"/>
      <c r="Q375" s="491"/>
      <c r="R375" s="491"/>
      <c r="S375" s="491" t="s">
        <v>5366</v>
      </c>
      <c r="T375" s="491" t="s">
        <v>5366</v>
      </c>
      <c r="U375" s="491"/>
      <c r="V375" s="491"/>
      <c r="W375" s="491" t="s">
        <v>701</v>
      </c>
      <c r="X375" s="491"/>
      <c r="Y375" s="491"/>
      <c r="Z375" s="491"/>
      <c r="AA375" s="491"/>
      <c r="AB375" s="491"/>
      <c r="AC375" s="491"/>
      <c r="AD375" s="491" t="s">
        <v>3658</v>
      </c>
      <c r="AE375" s="491"/>
      <c r="AF375" s="493" t="s">
        <v>5306</v>
      </c>
      <c r="AG375" s="494"/>
      <c r="AH375" s="494"/>
      <c r="AI375" s="494"/>
      <c r="AK375" s="561"/>
    </row>
    <row r="376" spans="1:37">
      <c r="A376" s="504" t="s">
        <v>2276</v>
      </c>
      <c r="B376" s="489" t="s">
        <v>2424</v>
      </c>
      <c r="C376" s="497" t="s">
        <v>1983</v>
      </c>
      <c r="D376" s="489"/>
      <c r="E376" s="490"/>
      <c r="F376" s="490"/>
      <c r="G376" s="470"/>
      <c r="H376" s="502"/>
      <c r="I376" s="491"/>
      <c r="J376" s="492"/>
      <c r="K376" s="489"/>
      <c r="L376" s="491"/>
      <c r="M376" s="491"/>
      <c r="N376" s="491"/>
      <c r="O376" s="491"/>
      <c r="P376" s="491"/>
      <c r="Q376" s="491"/>
      <c r="R376" s="491"/>
      <c r="S376" s="491"/>
      <c r="T376" s="491"/>
      <c r="U376" s="491"/>
      <c r="V376" s="491"/>
      <c r="W376" s="491"/>
      <c r="X376" s="491"/>
      <c r="Y376" s="491"/>
      <c r="Z376" s="491"/>
      <c r="AA376" s="491"/>
      <c r="AB376" s="491"/>
      <c r="AC376" s="491"/>
      <c r="AD376" s="491"/>
      <c r="AE376" s="491"/>
      <c r="AF376" s="493"/>
      <c r="AG376" s="494"/>
      <c r="AH376" s="494"/>
      <c r="AI376" s="494"/>
      <c r="AK376" s="561" t="s">
        <v>3448</v>
      </c>
    </row>
    <row r="377" spans="1:37">
      <c r="A377" s="504" t="s">
        <v>2276</v>
      </c>
      <c r="B377" s="489" t="s">
        <v>2424</v>
      </c>
      <c r="C377" s="470" t="s">
        <v>1983</v>
      </c>
      <c r="D377" s="489"/>
      <c r="E377" s="490"/>
      <c r="F377" s="490"/>
      <c r="G377" s="470"/>
      <c r="H377" s="502"/>
      <c r="I377" s="491"/>
      <c r="J377" s="492"/>
      <c r="K377" s="489"/>
      <c r="L377" s="491"/>
      <c r="M377" s="491"/>
      <c r="N377" s="491"/>
      <c r="O377" s="491"/>
      <c r="P377" s="491"/>
      <c r="Q377" s="491"/>
      <c r="R377" s="491"/>
      <c r="S377" s="491"/>
      <c r="T377" s="491"/>
      <c r="U377" s="491"/>
      <c r="V377" s="491"/>
      <c r="W377" s="491"/>
      <c r="X377" s="491"/>
      <c r="Y377" s="491"/>
      <c r="Z377" s="491"/>
      <c r="AA377" s="491"/>
      <c r="AB377" s="491"/>
      <c r="AC377" s="491"/>
      <c r="AD377" s="491"/>
      <c r="AE377" s="491"/>
      <c r="AF377" s="493"/>
      <c r="AG377" s="494"/>
      <c r="AH377" s="494"/>
      <c r="AI377" s="494"/>
      <c r="AK377" s="561"/>
    </row>
    <row r="378" spans="1:37" ht="315">
      <c r="A378" s="504" t="s">
        <v>2276</v>
      </c>
      <c r="B378" s="489" t="s">
        <v>2424</v>
      </c>
      <c r="C378" s="470" t="s">
        <v>1981</v>
      </c>
      <c r="D378" s="489" t="s">
        <v>2148</v>
      </c>
      <c r="E378" s="490">
        <v>0</v>
      </c>
      <c r="F378" s="490">
        <v>255</v>
      </c>
      <c r="G378" s="470">
        <v>1</v>
      </c>
      <c r="H378" s="502" t="s">
        <v>1982</v>
      </c>
      <c r="I378" s="491" t="s">
        <v>8752</v>
      </c>
      <c r="J378" s="492" t="s">
        <v>2301</v>
      </c>
      <c r="K378" s="489"/>
      <c r="L378" s="491"/>
      <c r="M378" s="491"/>
      <c r="N378" s="491"/>
      <c r="O378" s="491"/>
      <c r="P378" s="491"/>
      <c r="Q378" s="491"/>
      <c r="R378" s="491"/>
      <c r="S378" s="491"/>
      <c r="T378" s="491"/>
      <c r="U378" s="491"/>
      <c r="V378" s="491"/>
      <c r="W378" s="491"/>
      <c r="X378" s="491"/>
      <c r="Y378" s="491"/>
      <c r="Z378" s="491"/>
      <c r="AA378" s="491"/>
      <c r="AB378" s="491"/>
      <c r="AC378" s="491"/>
      <c r="AD378" s="491"/>
      <c r="AE378" s="491"/>
      <c r="AF378" s="493"/>
      <c r="AG378" s="494"/>
      <c r="AH378" s="494"/>
      <c r="AI378" s="494"/>
      <c r="AK378" s="561"/>
    </row>
    <row r="379" spans="1:37" ht="258.75">
      <c r="A379" s="504" t="s">
        <v>2276</v>
      </c>
      <c r="B379" s="489" t="s">
        <v>2424</v>
      </c>
      <c r="C379" s="470" t="s">
        <v>1984</v>
      </c>
      <c r="D379" s="489" t="s">
        <v>1703</v>
      </c>
      <c r="E379" s="501" t="s">
        <v>155</v>
      </c>
      <c r="F379" s="501" t="s">
        <v>2120</v>
      </c>
      <c r="G379" s="470" t="s">
        <v>1985</v>
      </c>
      <c r="H379" s="502" t="s">
        <v>1982</v>
      </c>
      <c r="I379" s="491" t="s">
        <v>8753</v>
      </c>
      <c r="J379" s="492" t="s">
        <v>2301</v>
      </c>
      <c r="K379" s="489"/>
      <c r="L379" s="491"/>
      <c r="M379" s="491"/>
      <c r="N379" s="491"/>
      <c r="O379" s="491"/>
      <c r="P379" s="491"/>
      <c r="Q379" s="491"/>
      <c r="R379" s="491"/>
      <c r="S379" s="491"/>
      <c r="T379" s="491"/>
      <c r="U379" s="491"/>
      <c r="V379" s="491"/>
      <c r="W379" s="491"/>
      <c r="X379" s="491"/>
      <c r="Y379" s="491"/>
      <c r="Z379" s="491"/>
      <c r="AA379" s="491"/>
      <c r="AB379" s="491"/>
      <c r="AC379" s="491"/>
      <c r="AD379" s="491"/>
      <c r="AE379" s="491"/>
      <c r="AF379" s="493"/>
      <c r="AG379" s="494"/>
      <c r="AH379" s="494"/>
      <c r="AI379" s="494"/>
      <c r="AK379" s="561"/>
    </row>
    <row r="380" spans="1:37" ht="360">
      <c r="A380" s="504" t="s">
        <v>2276</v>
      </c>
      <c r="B380" s="489" t="s">
        <v>2424</v>
      </c>
      <c r="C380" s="470" t="s">
        <v>1986</v>
      </c>
      <c r="D380" s="489" t="s">
        <v>1709</v>
      </c>
      <c r="E380" s="501" t="s">
        <v>2121</v>
      </c>
      <c r="F380" s="501" t="s">
        <v>2122</v>
      </c>
      <c r="G380" s="470" t="s">
        <v>1987</v>
      </c>
      <c r="H380" s="502" t="s">
        <v>1982</v>
      </c>
      <c r="I380" s="491" t="s">
        <v>8754</v>
      </c>
      <c r="J380" s="492" t="s">
        <v>2301</v>
      </c>
      <c r="K380" s="489"/>
      <c r="L380" s="491"/>
      <c r="M380" s="491"/>
      <c r="N380" s="491"/>
      <c r="O380" s="491"/>
      <c r="P380" s="491"/>
      <c r="Q380" s="491"/>
      <c r="R380" s="491"/>
      <c r="S380" s="491"/>
      <c r="T380" s="491"/>
      <c r="U380" s="491"/>
      <c r="V380" s="491"/>
      <c r="W380" s="491"/>
      <c r="X380" s="491"/>
      <c r="Y380" s="491"/>
      <c r="Z380" s="491"/>
      <c r="AA380" s="491"/>
      <c r="AB380" s="491"/>
      <c r="AC380" s="491"/>
      <c r="AD380" s="491"/>
      <c r="AE380" s="491"/>
      <c r="AF380" s="493"/>
      <c r="AG380" s="494"/>
      <c r="AH380" s="494"/>
      <c r="AI380" s="494"/>
      <c r="AK380" s="561"/>
    </row>
    <row r="381" spans="1:37" ht="247.5">
      <c r="A381" s="504" t="s">
        <v>2276</v>
      </c>
      <c r="B381" s="489" t="s">
        <v>2424</v>
      </c>
      <c r="C381" s="470" t="s">
        <v>1114</v>
      </c>
      <c r="D381" s="489" t="s">
        <v>1158</v>
      </c>
      <c r="E381" s="501" t="s">
        <v>2245</v>
      </c>
      <c r="F381" s="501" t="s">
        <v>2123</v>
      </c>
      <c r="G381" s="470" t="s">
        <v>1115</v>
      </c>
      <c r="H381" s="502" t="s">
        <v>1982</v>
      </c>
      <c r="I381" s="491" t="s">
        <v>8755</v>
      </c>
      <c r="J381" s="492" t="s">
        <v>2301</v>
      </c>
      <c r="K381" s="489"/>
      <c r="L381" s="491"/>
      <c r="M381" s="491"/>
      <c r="N381" s="491"/>
      <c r="O381" s="491"/>
      <c r="P381" s="491"/>
      <c r="Q381" s="491"/>
      <c r="R381" s="491"/>
      <c r="S381" s="491"/>
      <c r="T381" s="491"/>
      <c r="U381" s="491"/>
      <c r="V381" s="491"/>
      <c r="W381" s="491"/>
      <c r="X381" s="491"/>
      <c r="Y381" s="491"/>
      <c r="Z381" s="491"/>
      <c r="AA381" s="491"/>
      <c r="AB381" s="491"/>
      <c r="AC381" s="491"/>
      <c r="AD381" s="491"/>
      <c r="AE381" s="491"/>
      <c r="AF381" s="493"/>
      <c r="AG381" s="494"/>
      <c r="AH381" s="494"/>
      <c r="AI381" s="494"/>
      <c r="AK381" s="561"/>
    </row>
    <row r="382" spans="1:37">
      <c r="A382" s="504" t="s">
        <v>2277</v>
      </c>
      <c r="B382" s="489" t="s">
        <v>2425</v>
      </c>
      <c r="C382" s="497" t="s">
        <v>1116</v>
      </c>
      <c r="D382" s="489"/>
      <c r="E382" s="501"/>
      <c r="F382" s="501"/>
      <c r="G382" s="470"/>
      <c r="H382" s="502"/>
      <c r="I382" s="491"/>
      <c r="J382" s="492"/>
      <c r="K382" s="489"/>
      <c r="L382" s="491"/>
      <c r="M382" s="491"/>
      <c r="N382" s="491"/>
      <c r="O382" s="491"/>
      <c r="P382" s="491"/>
      <c r="Q382" s="491"/>
      <c r="R382" s="491"/>
      <c r="S382" s="491"/>
      <c r="T382" s="491"/>
      <c r="U382" s="491"/>
      <c r="V382" s="491"/>
      <c r="W382" s="491"/>
      <c r="X382" s="491"/>
      <c r="Y382" s="491"/>
      <c r="Z382" s="491"/>
      <c r="AA382" s="491"/>
      <c r="AB382" s="491"/>
      <c r="AC382" s="491"/>
      <c r="AD382" s="491"/>
      <c r="AE382" s="491"/>
      <c r="AF382" s="493"/>
      <c r="AG382" s="494"/>
      <c r="AH382" s="494"/>
      <c r="AI382" s="494"/>
      <c r="AK382" s="561" t="s">
        <v>3448</v>
      </c>
    </row>
    <row r="383" spans="1:37">
      <c r="A383" s="504" t="s">
        <v>2277</v>
      </c>
      <c r="B383" s="489" t="s">
        <v>2425</v>
      </c>
      <c r="C383" s="470" t="s">
        <v>1116</v>
      </c>
      <c r="D383" s="489"/>
      <c r="E383" s="490"/>
      <c r="F383" s="490"/>
      <c r="G383" s="470"/>
      <c r="H383" s="502"/>
      <c r="I383" s="491"/>
      <c r="J383" s="492"/>
      <c r="K383" s="489"/>
      <c r="L383" s="491"/>
      <c r="M383" s="491"/>
      <c r="N383" s="491"/>
      <c r="O383" s="491"/>
      <c r="P383" s="491"/>
      <c r="Q383" s="491"/>
      <c r="R383" s="491"/>
      <c r="S383" s="491"/>
      <c r="T383" s="491"/>
      <c r="U383" s="491"/>
      <c r="V383" s="491"/>
      <c r="W383" s="491"/>
      <c r="X383" s="491"/>
      <c r="Y383" s="491"/>
      <c r="Z383" s="491"/>
      <c r="AA383" s="491"/>
      <c r="AB383" s="491"/>
      <c r="AC383" s="491"/>
      <c r="AD383" s="491"/>
      <c r="AE383" s="491"/>
      <c r="AF383" s="493"/>
      <c r="AG383" s="494"/>
      <c r="AH383" s="494"/>
      <c r="AI383" s="494"/>
      <c r="AK383" s="561"/>
    </row>
    <row r="384" spans="1:37" ht="247.5">
      <c r="A384" s="504" t="s">
        <v>2277</v>
      </c>
      <c r="B384" s="489" t="s">
        <v>2425</v>
      </c>
      <c r="C384" s="470" t="s">
        <v>1117</v>
      </c>
      <c r="D384" s="489" t="s">
        <v>2148</v>
      </c>
      <c r="E384" s="501" t="s">
        <v>1386</v>
      </c>
      <c r="F384" s="501" t="s">
        <v>2124</v>
      </c>
      <c r="G384" s="470" t="s">
        <v>1118</v>
      </c>
      <c r="H384" s="502" t="s">
        <v>1982</v>
      </c>
      <c r="I384" s="491" t="s">
        <v>8756</v>
      </c>
      <c r="J384" s="492" t="s">
        <v>2301</v>
      </c>
      <c r="K384" s="489"/>
      <c r="L384" s="491"/>
      <c r="M384" s="491"/>
      <c r="N384" s="491"/>
      <c r="O384" s="491"/>
      <c r="P384" s="491"/>
      <c r="Q384" s="491"/>
      <c r="R384" s="491"/>
      <c r="S384" s="491"/>
      <c r="T384" s="491"/>
      <c r="U384" s="491"/>
      <c r="V384" s="491"/>
      <c r="W384" s="491"/>
      <c r="X384" s="491"/>
      <c r="Y384" s="491"/>
      <c r="Z384" s="491"/>
      <c r="AA384" s="491"/>
      <c r="AB384" s="491"/>
      <c r="AC384" s="491"/>
      <c r="AD384" s="491"/>
      <c r="AE384" s="491"/>
      <c r="AF384" s="493"/>
      <c r="AG384" s="494"/>
      <c r="AH384" s="494"/>
      <c r="AI384" s="494"/>
      <c r="AK384" s="561"/>
    </row>
    <row r="385" spans="1:37" ht="22.5">
      <c r="A385" s="504" t="s">
        <v>2277</v>
      </c>
      <c r="B385" s="489" t="s">
        <v>2425</v>
      </c>
      <c r="C385" s="470" t="s">
        <v>1119</v>
      </c>
      <c r="D385" s="489" t="s">
        <v>1703</v>
      </c>
      <c r="E385" s="490"/>
      <c r="F385" s="490"/>
      <c r="G385" s="470"/>
      <c r="H385" s="502" t="s">
        <v>1982</v>
      </c>
      <c r="I385" s="491"/>
      <c r="J385" s="492"/>
      <c r="K385" s="489"/>
      <c r="L385" s="491"/>
      <c r="M385" s="491"/>
      <c r="N385" s="491"/>
      <c r="O385" s="491"/>
      <c r="P385" s="491"/>
      <c r="Q385" s="491"/>
      <c r="R385" s="491"/>
      <c r="S385" s="491"/>
      <c r="T385" s="491"/>
      <c r="U385" s="491"/>
      <c r="V385" s="491"/>
      <c r="W385" s="491"/>
      <c r="X385" s="491"/>
      <c r="Y385" s="491"/>
      <c r="Z385" s="491"/>
      <c r="AA385" s="491"/>
      <c r="AB385" s="491"/>
      <c r="AC385" s="491"/>
      <c r="AD385" s="491"/>
      <c r="AE385" s="491"/>
      <c r="AF385" s="493"/>
      <c r="AG385" s="494"/>
      <c r="AH385" s="494"/>
      <c r="AI385" s="494"/>
      <c r="AK385" s="561"/>
    </row>
    <row r="386" spans="1:37" ht="22.5">
      <c r="A386" s="504" t="s">
        <v>2277</v>
      </c>
      <c r="B386" s="489" t="s">
        <v>2425</v>
      </c>
      <c r="C386" s="470" t="s">
        <v>1119</v>
      </c>
      <c r="D386" s="489" t="s">
        <v>1709</v>
      </c>
      <c r="E386" s="490"/>
      <c r="F386" s="490"/>
      <c r="G386" s="470"/>
      <c r="H386" s="502" t="s">
        <v>1982</v>
      </c>
      <c r="I386" s="491"/>
      <c r="J386" s="492"/>
      <c r="K386" s="489"/>
      <c r="L386" s="491"/>
      <c r="M386" s="491"/>
      <c r="N386" s="491"/>
      <c r="O386" s="491"/>
      <c r="P386" s="491"/>
      <c r="Q386" s="491"/>
      <c r="R386" s="491"/>
      <c r="S386" s="491"/>
      <c r="T386" s="491"/>
      <c r="U386" s="491"/>
      <c r="V386" s="491"/>
      <c r="W386" s="491"/>
      <c r="X386" s="491"/>
      <c r="Y386" s="491"/>
      <c r="Z386" s="491"/>
      <c r="AA386" s="491"/>
      <c r="AB386" s="491"/>
      <c r="AC386" s="491"/>
      <c r="AD386" s="491"/>
      <c r="AE386" s="491"/>
      <c r="AF386" s="493"/>
      <c r="AG386" s="494"/>
      <c r="AH386" s="494"/>
      <c r="AI386" s="494"/>
      <c r="AK386" s="561"/>
    </row>
    <row r="387" spans="1:37" ht="22.5">
      <c r="A387" s="504" t="s">
        <v>2277</v>
      </c>
      <c r="B387" s="489" t="s">
        <v>2425</v>
      </c>
      <c r="C387" s="470" t="s">
        <v>1119</v>
      </c>
      <c r="D387" s="489" t="s">
        <v>1158</v>
      </c>
      <c r="E387" s="490"/>
      <c r="F387" s="490"/>
      <c r="G387" s="470"/>
      <c r="H387" s="502" t="s">
        <v>1982</v>
      </c>
      <c r="I387" s="491"/>
      <c r="J387" s="492"/>
      <c r="K387" s="489"/>
      <c r="L387" s="491"/>
      <c r="M387" s="491"/>
      <c r="N387" s="491"/>
      <c r="O387" s="491"/>
      <c r="P387" s="491"/>
      <c r="Q387" s="491"/>
      <c r="R387" s="491"/>
      <c r="S387" s="491"/>
      <c r="T387" s="491"/>
      <c r="U387" s="491"/>
      <c r="V387" s="491"/>
      <c r="W387" s="491"/>
      <c r="X387" s="491"/>
      <c r="Y387" s="491"/>
      <c r="Z387" s="491"/>
      <c r="AA387" s="491"/>
      <c r="AB387" s="491"/>
      <c r="AC387" s="491"/>
      <c r="AD387" s="491"/>
      <c r="AE387" s="491"/>
      <c r="AF387" s="493"/>
      <c r="AG387" s="494"/>
      <c r="AH387" s="494"/>
      <c r="AI387" s="494"/>
      <c r="AK387" s="561"/>
    </row>
    <row r="388" spans="1:37" ht="33.75">
      <c r="A388" s="504" t="s">
        <v>949</v>
      </c>
      <c r="B388" s="489" t="s">
        <v>2426</v>
      </c>
      <c r="C388" s="497" t="s">
        <v>3968</v>
      </c>
      <c r="D388" s="489"/>
      <c r="E388" s="490"/>
      <c r="F388" s="490"/>
      <c r="G388" s="470"/>
      <c r="H388" s="502"/>
      <c r="I388" s="491"/>
      <c r="J388" s="492" t="s">
        <v>2314</v>
      </c>
      <c r="K388" s="489"/>
      <c r="L388" s="491" t="s">
        <v>5412</v>
      </c>
      <c r="M388" s="491" t="s">
        <v>5412</v>
      </c>
      <c r="N388" s="491" t="s">
        <v>5413</v>
      </c>
      <c r="O388" s="491"/>
      <c r="P388" s="491"/>
      <c r="Q388" s="491"/>
      <c r="R388" s="491"/>
      <c r="S388" s="491" t="s">
        <v>5370</v>
      </c>
      <c r="T388" s="491" t="s">
        <v>5370</v>
      </c>
      <c r="U388" s="491"/>
      <c r="V388" s="491"/>
      <c r="W388" s="491"/>
      <c r="X388" s="491"/>
      <c r="Y388" s="491"/>
      <c r="Z388" s="491"/>
      <c r="AA388" s="491"/>
      <c r="AB388" s="491"/>
      <c r="AC388" s="491"/>
      <c r="AD388" s="491"/>
      <c r="AE388" s="491"/>
      <c r="AF388" s="493" t="s">
        <v>2301</v>
      </c>
      <c r="AG388" s="494"/>
      <c r="AH388" s="494"/>
      <c r="AI388" s="494"/>
      <c r="AK388" s="561" t="s">
        <v>3448</v>
      </c>
    </row>
    <row r="389" spans="1:37" ht="408.95" customHeight="1">
      <c r="A389" s="504" t="s">
        <v>949</v>
      </c>
      <c r="B389" s="489" t="s">
        <v>2426</v>
      </c>
      <c r="C389" s="470" t="s">
        <v>2537</v>
      </c>
      <c r="D389" s="489" t="s">
        <v>2148</v>
      </c>
      <c r="E389" s="490"/>
      <c r="F389" s="490"/>
      <c r="G389" s="470" t="s">
        <v>741</v>
      </c>
      <c r="H389" s="491" t="s">
        <v>2538</v>
      </c>
      <c r="I389" s="491" t="s">
        <v>8757</v>
      </c>
      <c r="J389" s="492" t="s">
        <v>2314</v>
      </c>
      <c r="K389" s="489"/>
      <c r="L389" s="491" t="s">
        <v>5412</v>
      </c>
      <c r="M389" s="491" t="s">
        <v>5412</v>
      </c>
      <c r="N389" s="491" t="s">
        <v>5413</v>
      </c>
      <c r="O389" s="491"/>
      <c r="P389" s="491"/>
      <c r="Q389" s="491"/>
      <c r="R389" s="491"/>
      <c r="S389" s="491" t="s">
        <v>5370</v>
      </c>
      <c r="T389" s="491" t="s">
        <v>5370</v>
      </c>
      <c r="U389" s="491"/>
      <c r="V389" s="491"/>
      <c r="W389" s="491" t="s">
        <v>2642</v>
      </c>
      <c r="X389" s="491"/>
      <c r="Y389" s="491"/>
      <c r="Z389" s="491"/>
      <c r="AA389" s="491"/>
      <c r="AB389" s="491"/>
      <c r="AC389" s="491"/>
      <c r="AD389" s="491"/>
      <c r="AE389" s="491"/>
      <c r="AF389" s="493" t="s">
        <v>2301</v>
      </c>
      <c r="AG389" s="494"/>
      <c r="AH389" s="494"/>
      <c r="AI389" s="494"/>
      <c r="AK389" s="561"/>
    </row>
    <row r="390" spans="1:37" ht="258.75">
      <c r="A390" s="504" t="s">
        <v>949</v>
      </c>
      <c r="B390" s="489" t="s">
        <v>2426</v>
      </c>
      <c r="C390" s="520" t="s">
        <v>2296</v>
      </c>
      <c r="D390" s="489" t="s">
        <v>2148</v>
      </c>
      <c r="E390" s="490"/>
      <c r="F390" s="490"/>
      <c r="G390" s="470" t="s">
        <v>1736</v>
      </c>
      <c r="H390" s="491" t="s">
        <v>1737</v>
      </c>
      <c r="I390" s="491" t="s">
        <v>8758</v>
      </c>
      <c r="J390" s="492"/>
      <c r="K390" s="489"/>
      <c r="L390" s="491"/>
      <c r="M390" s="491"/>
      <c r="N390" s="491"/>
      <c r="O390" s="491"/>
      <c r="P390" s="491"/>
      <c r="Q390" s="491"/>
      <c r="R390" s="491"/>
      <c r="S390" s="491"/>
      <c r="T390" s="491"/>
      <c r="U390" s="491"/>
      <c r="V390" s="491"/>
      <c r="W390" s="491"/>
      <c r="X390" s="491"/>
      <c r="Y390" s="491"/>
      <c r="Z390" s="491"/>
      <c r="AA390" s="491"/>
      <c r="AB390" s="491"/>
      <c r="AC390" s="491"/>
      <c r="AD390" s="491"/>
      <c r="AE390" s="491"/>
      <c r="AF390" s="493"/>
      <c r="AG390" s="494"/>
      <c r="AH390" s="494"/>
      <c r="AI390" s="494"/>
      <c r="AK390" s="561"/>
    </row>
    <row r="391" spans="1:37">
      <c r="A391" s="504" t="s">
        <v>949</v>
      </c>
      <c r="B391" s="489" t="s">
        <v>2426</v>
      </c>
      <c r="C391" s="507" t="s">
        <v>2138</v>
      </c>
      <c r="D391" s="489" t="s">
        <v>2148</v>
      </c>
      <c r="E391" s="490"/>
      <c r="F391" s="490"/>
      <c r="G391" s="470" t="s">
        <v>2539</v>
      </c>
      <c r="H391" s="491" t="s">
        <v>2540</v>
      </c>
      <c r="I391" s="491" t="s">
        <v>395</v>
      </c>
      <c r="J391" s="492"/>
      <c r="K391" s="489"/>
      <c r="L391" s="491"/>
      <c r="M391" s="491"/>
      <c r="N391" s="491"/>
      <c r="O391" s="491"/>
      <c r="P391" s="491"/>
      <c r="Q391" s="491"/>
      <c r="R391" s="491"/>
      <c r="S391" s="491"/>
      <c r="T391" s="491"/>
      <c r="U391" s="491"/>
      <c r="V391" s="491"/>
      <c r="W391" s="491"/>
      <c r="X391" s="491"/>
      <c r="Y391" s="491"/>
      <c r="Z391" s="491"/>
      <c r="AA391" s="491"/>
      <c r="AB391" s="491"/>
      <c r="AC391" s="491"/>
      <c r="AD391" s="491"/>
      <c r="AE391" s="491"/>
      <c r="AF391" s="493" t="s">
        <v>2301</v>
      </c>
      <c r="AG391" s="494"/>
      <c r="AH391" s="494"/>
      <c r="AI391" s="494"/>
      <c r="AK391" s="561"/>
    </row>
    <row r="392" spans="1:37">
      <c r="A392" s="504" t="s">
        <v>949</v>
      </c>
      <c r="B392" s="489" t="s">
        <v>2426</v>
      </c>
      <c r="C392" s="507" t="s">
        <v>2139</v>
      </c>
      <c r="D392" s="489" t="s">
        <v>2148</v>
      </c>
      <c r="E392" s="490"/>
      <c r="F392" s="490"/>
      <c r="G392" s="470" t="s">
        <v>2541</v>
      </c>
      <c r="H392" s="502" t="s">
        <v>746</v>
      </c>
      <c r="I392" s="491" t="s">
        <v>396</v>
      </c>
      <c r="J392" s="492"/>
      <c r="K392" s="489"/>
      <c r="L392" s="491"/>
      <c r="M392" s="491"/>
      <c r="N392" s="491"/>
      <c r="O392" s="491"/>
      <c r="P392" s="491"/>
      <c r="Q392" s="491"/>
      <c r="R392" s="491"/>
      <c r="S392" s="491"/>
      <c r="T392" s="491"/>
      <c r="U392" s="491"/>
      <c r="V392" s="491"/>
      <c r="W392" s="491"/>
      <c r="X392" s="491"/>
      <c r="Y392" s="491"/>
      <c r="Z392" s="491"/>
      <c r="AA392" s="491"/>
      <c r="AB392" s="491"/>
      <c r="AC392" s="491"/>
      <c r="AD392" s="491"/>
      <c r="AE392" s="491"/>
      <c r="AF392" s="493" t="s">
        <v>2301</v>
      </c>
      <c r="AG392" s="494"/>
      <c r="AH392" s="494"/>
      <c r="AI392" s="494"/>
      <c r="AK392" s="561"/>
    </row>
    <row r="393" spans="1:37">
      <c r="A393" s="504" t="s">
        <v>949</v>
      </c>
      <c r="B393" s="489" t="s">
        <v>2426</v>
      </c>
      <c r="C393" s="507" t="s">
        <v>2141</v>
      </c>
      <c r="D393" s="489" t="s">
        <v>2148</v>
      </c>
      <c r="E393" s="490"/>
      <c r="F393" s="490"/>
      <c r="G393" s="470" t="s">
        <v>2542</v>
      </c>
      <c r="H393" s="502" t="s">
        <v>747</v>
      </c>
      <c r="I393" s="491" t="s">
        <v>397</v>
      </c>
      <c r="J393" s="492"/>
      <c r="K393" s="489"/>
      <c r="L393" s="491"/>
      <c r="M393" s="491"/>
      <c r="N393" s="491"/>
      <c r="O393" s="491"/>
      <c r="P393" s="491"/>
      <c r="Q393" s="491"/>
      <c r="R393" s="491"/>
      <c r="S393" s="491"/>
      <c r="T393" s="491"/>
      <c r="U393" s="491"/>
      <c r="V393" s="491"/>
      <c r="W393" s="491"/>
      <c r="X393" s="491"/>
      <c r="Y393" s="491"/>
      <c r="Z393" s="491"/>
      <c r="AA393" s="491"/>
      <c r="AB393" s="491"/>
      <c r="AC393" s="491"/>
      <c r="AD393" s="491"/>
      <c r="AE393" s="491"/>
      <c r="AF393" s="493"/>
      <c r="AG393" s="494"/>
      <c r="AH393" s="494"/>
      <c r="AI393" s="494"/>
      <c r="AK393" s="561"/>
    </row>
    <row r="394" spans="1:37">
      <c r="A394" s="504" t="s">
        <v>949</v>
      </c>
      <c r="B394" s="489" t="s">
        <v>2426</v>
      </c>
      <c r="C394" s="507" t="s">
        <v>2137</v>
      </c>
      <c r="D394" s="489" t="s">
        <v>2148</v>
      </c>
      <c r="E394" s="490"/>
      <c r="F394" s="490"/>
      <c r="G394" s="470" t="s">
        <v>2543</v>
      </c>
      <c r="H394" s="502" t="s">
        <v>750</v>
      </c>
      <c r="I394" s="491" t="s">
        <v>398</v>
      </c>
      <c r="J394" s="492"/>
      <c r="K394" s="489"/>
      <c r="L394" s="491"/>
      <c r="M394" s="491"/>
      <c r="N394" s="491"/>
      <c r="O394" s="491"/>
      <c r="P394" s="491"/>
      <c r="Q394" s="491"/>
      <c r="R394" s="491"/>
      <c r="S394" s="491"/>
      <c r="T394" s="491"/>
      <c r="U394" s="491"/>
      <c r="V394" s="491"/>
      <c r="W394" s="491"/>
      <c r="X394" s="491"/>
      <c r="Y394" s="491"/>
      <c r="Z394" s="491"/>
      <c r="AA394" s="491"/>
      <c r="AB394" s="491"/>
      <c r="AC394" s="491"/>
      <c r="AD394" s="491"/>
      <c r="AE394" s="491"/>
      <c r="AF394" s="493"/>
      <c r="AG394" s="494"/>
      <c r="AH394" s="494"/>
      <c r="AI394" s="494"/>
      <c r="AK394" s="561"/>
    </row>
    <row r="395" spans="1:37">
      <c r="A395" s="504" t="s">
        <v>949</v>
      </c>
      <c r="B395" s="489" t="s">
        <v>2426</v>
      </c>
      <c r="C395" s="507" t="s">
        <v>2140</v>
      </c>
      <c r="D395" s="489" t="s">
        <v>2148</v>
      </c>
      <c r="E395" s="490"/>
      <c r="F395" s="490"/>
      <c r="G395" s="470" t="s">
        <v>2506</v>
      </c>
      <c r="H395" s="502" t="s">
        <v>748</v>
      </c>
      <c r="I395" s="491" t="s">
        <v>399</v>
      </c>
      <c r="J395" s="492"/>
      <c r="K395" s="489"/>
      <c r="L395" s="491"/>
      <c r="M395" s="491"/>
      <c r="N395" s="491"/>
      <c r="O395" s="491"/>
      <c r="P395" s="491"/>
      <c r="Q395" s="491"/>
      <c r="R395" s="491"/>
      <c r="S395" s="491"/>
      <c r="T395" s="491"/>
      <c r="U395" s="491"/>
      <c r="V395" s="491"/>
      <c r="W395" s="491"/>
      <c r="X395" s="491"/>
      <c r="Y395" s="491"/>
      <c r="Z395" s="491"/>
      <c r="AA395" s="491"/>
      <c r="AB395" s="491"/>
      <c r="AC395" s="491"/>
      <c r="AD395" s="491"/>
      <c r="AE395" s="491"/>
      <c r="AF395" s="493"/>
      <c r="AG395" s="494"/>
      <c r="AH395" s="494"/>
      <c r="AI395" s="494"/>
      <c r="AK395" s="561"/>
    </row>
    <row r="396" spans="1:37">
      <c r="A396" s="504" t="s">
        <v>949</v>
      </c>
      <c r="B396" s="489" t="s">
        <v>2426</v>
      </c>
      <c r="C396" s="507" t="s">
        <v>1971</v>
      </c>
      <c r="D396" s="489" t="s">
        <v>2148</v>
      </c>
      <c r="E396" s="490"/>
      <c r="F396" s="490"/>
      <c r="G396" s="470" t="s">
        <v>1111</v>
      </c>
      <c r="H396" s="502" t="s">
        <v>749</v>
      </c>
      <c r="I396" s="491" t="s">
        <v>400</v>
      </c>
      <c r="J396" s="492"/>
      <c r="K396" s="489"/>
      <c r="L396" s="491"/>
      <c r="M396" s="491"/>
      <c r="N396" s="491"/>
      <c r="O396" s="491"/>
      <c r="P396" s="491"/>
      <c r="Q396" s="491"/>
      <c r="R396" s="491"/>
      <c r="S396" s="491"/>
      <c r="T396" s="491"/>
      <c r="U396" s="491"/>
      <c r="V396" s="491"/>
      <c r="W396" s="491"/>
      <c r="X396" s="491"/>
      <c r="Y396" s="491"/>
      <c r="Z396" s="491"/>
      <c r="AA396" s="491"/>
      <c r="AB396" s="491"/>
      <c r="AC396" s="491"/>
      <c r="AD396" s="491"/>
      <c r="AE396" s="491"/>
      <c r="AF396" s="493"/>
      <c r="AG396" s="494"/>
      <c r="AH396" s="494"/>
      <c r="AI396" s="494"/>
      <c r="AK396" s="561"/>
    </row>
    <row r="397" spans="1:37">
      <c r="A397" s="504" t="s">
        <v>949</v>
      </c>
      <c r="B397" s="489" t="s">
        <v>2426</v>
      </c>
      <c r="C397" s="507" t="s">
        <v>1972</v>
      </c>
      <c r="D397" s="489" t="s">
        <v>2148</v>
      </c>
      <c r="E397" s="490"/>
      <c r="F397" s="490"/>
      <c r="G397" s="470" t="s">
        <v>1112</v>
      </c>
      <c r="H397" s="502" t="s">
        <v>751</v>
      </c>
      <c r="I397" s="491" t="s">
        <v>401</v>
      </c>
      <c r="J397" s="492"/>
      <c r="K397" s="489"/>
      <c r="L397" s="491"/>
      <c r="M397" s="491"/>
      <c r="N397" s="491"/>
      <c r="O397" s="491"/>
      <c r="P397" s="491"/>
      <c r="Q397" s="491"/>
      <c r="R397" s="491"/>
      <c r="S397" s="491"/>
      <c r="T397" s="491"/>
      <c r="U397" s="491"/>
      <c r="V397" s="491"/>
      <c r="W397" s="491"/>
      <c r="X397" s="491"/>
      <c r="Y397" s="491"/>
      <c r="Z397" s="491"/>
      <c r="AA397" s="491"/>
      <c r="AB397" s="491"/>
      <c r="AC397" s="491"/>
      <c r="AD397" s="491"/>
      <c r="AE397" s="491"/>
      <c r="AF397" s="493"/>
      <c r="AG397" s="494"/>
      <c r="AH397" s="494"/>
      <c r="AI397" s="494"/>
      <c r="AK397" s="561"/>
    </row>
    <row r="398" spans="1:37">
      <c r="A398" s="504" t="s">
        <v>949</v>
      </c>
      <c r="B398" s="489" t="s">
        <v>2426</v>
      </c>
      <c r="C398" s="507" t="s">
        <v>1973</v>
      </c>
      <c r="D398" s="489" t="s">
        <v>2148</v>
      </c>
      <c r="E398" s="490"/>
      <c r="F398" s="490"/>
      <c r="G398" s="470" t="s">
        <v>1113</v>
      </c>
      <c r="H398" s="502" t="s">
        <v>752</v>
      </c>
      <c r="I398" s="491" t="s">
        <v>402</v>
      </c>
      <c r="J398" s="492"/>
      <c r="K398" s="489"/>
      <c r="L398" s="491"/>
      <c r="M398" s="491"/>
      <c r="N398" s="491"/>
      <c r="O398" s="491"/>
      <c r="P398" s="491"/>
      <c r="Q398" s="491"/>
      <c r="R398" s="491"/>
      <c r="S398" s="491"/>
      <c r="T398" s="491"/>
      <c r="U398" s="491"/>
      <c r="V398" s="491"/>
      <c r="W398" s="491"/>
      <c r="X398" s="491"/>
      <c r="Y398" s="491"/>
      <c r="Z398" s="491"/>
      <c r="AA398" s="491"/>
      <c r="AB398" s="491"/>
      <c r="AC398" s="491"/>
      <c r="AD398" s="491"/>
      <c r="AE398" s="491"/>
      <c r="AF398" s="493"/>
      <c r="AG398" s="494"/>
      <c r="AH398" s="494"/>
      <c r="AI398" s="494"/>
      <c r="AK398" s="561"/>
    </row>
    <row r="399" spans="1:37">
      <c r="A399" s="504" t="s">
        <v>949</v>
      </c>
      <c r="B399" s="489" t="s">
        <v>2426</v>
      </c>
      <c r="C399" s="507" t="s">
        <v>1974</v>
      </c>
      <c r="D399" s="489" t="s">
        <v>2148</v>
      </c>
      <c r="E399" s="490"/>
      <c r="F399" s="490"/>
      <c r="G399" s="470" t="s">
        <v>1120</v>
      </c>
      <c r="H399" s="502" t="s">
        <v>753</v>
      </c>
      <c r="I399" s="491" t="s">
        <v>403</v>
      </c>
      <c r="J399" s="492"/>
      <c r="K399" s="489"/>
      <c r="L399" s="491"/>
      <c r="M399" s="491"/>
      <c r="N399" s="491"/>
      <c r="O399" s="491"/>
      <c r="P399" s="491"/>
      <c r="Q399" s="491"/>
      <c r="R399" s="491"/>
      <c r="S399" s="491"/>
      <c r="T399" s="491"/>
      <c r="U399" s="491"/>
      <c r="V399" s="491"/>
      <c r="W399" s="491"/>
      <c r="X399" s="491"/>
      <c r="Y399" s="491"/>
      <c r="Z399" s="491"/>
      <c r="AA399" s="491"/>
      <c r="AB399" s="491"/>
      <c r="AC399" s="491"/>
      <c r="AD399" s="491"/>
      <c r="AE399" s="491"/>
      <c r="AF399" s="493"/>
      <c r="AG399" s="494"/>
      <c r="AH399" s="494"/>
      <c r="AI399" s="494"/>
      <c r="AK399" s="561"/>
    </row>
    <row r="400" spans="1:37">
      <c r="A400" s="504" t="s">
        <v>949</v>
      </c>
      <c r="B400" s="489" t="s">
        <v>2426</v>
      </c>
      <c r="C400" s="507" t="s">
        <v>1975</v>
      </c>
      <c r="D400" s="489" t="s">
        <v>2148</v>
      </c>
      <c r="E400" s="490"/>
      <c r="F400" s="490"/>
      <c r="G400" s="470" t="s">
        <v>2046</v>
      </c>
      <c r="H400" s="502" t="s">
        <v>754</v>
      </c>
      <c r="I400" s="491" t="s">
        <v>404</v>
      </c>
      <c r="J400" s="492"/>
      <c r="K400" s="489"/>
      <c r="L400" s="491"/>
      <c r="M400" s="491"/>
      <c r="N400" s="491"/>
      <c r="O400" s="491"/>
      <c r="P400" s="491"/>
      <c r="Q400" s="491"/>
      <c r="R400" s="491"/>
      <c r="S400" s="491"/>
      <c r="T400" s="491"/>
      <c r="U400" s="491"/>
      <c r="V400" s="491"/>
      <c r="W400" s="491"/>
      <c r="X400" s="491"/>
      <c r="Y400" s="491"/>
      <c r="Z400" s="491"/>
      <c r="AA400" s="491"/>
      <c r="AB400" s="491"/>
      <c r="AC400" s="491"/>
      <c r="AD400" s="491"/>
      <c r="AE400" s="491"/>
      <c r="AF400" s="493"/>
      <c r="AG400" s="494"/>
      <c r="AH400" s="494"/>
      <c r="AI400" s="494"/>
      <c r="AK400" s="561"/>
    </row>
    <row r="401" spans="1:37">
      <c r="A401" s="504" t="s">
        <v>949</v>
      </c>
      <c r="B401" s="489" t="s">
        <v>2426</v>
      </c>
      <c r="C401" s="507" t="s">
        <v>2113</v>
      </c>
      <c r="D401" s="489" t="s">
        <v>2148</v>
      </c>
      <c r="E401" s="490"/>
      <c r="F401" s="490"/>
      <c r="G401" s="470" t="s">
        <v>742</v>
      </c>
      <c r="H401" s="502" t="s">
        <v>755</v>
      </c>
      <c r="I401" s="491" t="s">
        <v>0</v>
      </c>
      <c r="J401" s="492"/>
      <c r="K401" s="489"/>
      <c r="L401" s="491"/>
      <c r="M401" s="491"/>
      <c r="N401" s="491"/>
      <c r="O401" s="491"/>
      <c r="P401" s="491"/>
      <c r="Q401" s="491"/>
      <c r="R401" s="491"/>
      <c r="S401" s="491"/>
      <c r="T401" s="491"/>
      <c r="U401" s="491"/>
      <c r="V401" s="491"/>
      <c r="W401" s="491"/>
      <c r="X401" s="491"/>
      <c r="Y401" s="491"/>
      <c r="Z401" s="491"/>
      <c r="AA401" s="491"/>
      <c r="AB401" s="491"/>
      <c r="AC401" s="491"/>
      <c r="AD401" s="491"/>
      <c r="AE401" s="491"/>
      <c r="AF401" s="493"/>
      <c r="AG401" s="494"/>
      <c r="AH401" s="494"/>
      <c r="AI401" s="494"/>
      <c r="AK401" s="561"/>
    </row>
    <row r="402" spans="1:37">
      <c r="A402" s="504" t="s">
        <v>949</v>
      </c>
      <c r="B402" s="489" t="s">
        <v>2426</v>
      </c>
      <c r="C402" s="507" t="s">
        <v>1092</v>
      </c>
      <c r="D402" s="489" t="s">
        <v>2148</v>
      </c>
      <c r="E402" s="490"/>
      <c r="F402" s="490"/>
      <c r="G402" s="470" t="s">
        <v>743</v>
      </c>
      <c r="H402" s="502" t="s">
        <v>756</v>
      </c>
      <c r="I402" s="491" t="s">
        <v>405</v>
      </c>
      <c r="J402" s="492"/>
      <c r="K402" s="489"/>
      <c r="L402" s="491"/>
      <c r="M402" s="491"/>
      <c r="N402" s="491"/>
      <c r="O402" s="491"/>
      <c r="P402" s="491"/>
      <c r="Q402" s="491"/>
      <c r="R402" s="491"/>
      <c r="S402" s="491"/>
      <c r="T402" s="491"/>
      <c r="U402" s="491"/>
      <c r="V402" s="491"/>
      <c r="W402" s="491"/>
      <c r="X402" s="491"/>
      <c r="Y402" s="491"/>
      <c r="Z402" s="491"/>
      <c r="AA402" s="491"/>
      <c r="AB402" s="491"/>
      <c r="AC402" s="491"/>
      <c r="AD402" s="491"/>
      <c r="AE402" s="491"/>
      <c r="AF402" s="493"/>
      <c r="AG402" s="494"/>
      <c r="AH402" s="494"/>
      <c r="AI402" s="494"/>
      <c r="AK402" s="561"/>
    </row>
    <row r="403" spans="1:37">
      <c r="A403" s="504" t="s">
        <v>949</v>
      </c>
      <c r="B403" s="489" t="s">
        <v>2426</v>
      </c>
      <c r="C403" s="507" t="s">
        <v>1093</v>
      </c>
      <c r="D403" s="489" t="s">
        <v>2148</v>
      </c>
      <c r="E403" s="490"/>
      <c r="F403" s="490"/>
      <c r="G403" s="470" t="s">
        <v>744</v>
      </c>
      <c r="H403" s="502" t="s">
        <v>757</v>
      </c>
      <c r="I403" s="491" t="s">
        <v>406</v>
      </c>
      <c r="J403" s="492"/>
      <c r="K403" s="489"/>
      <c r="L403" s="491"/>
      <c r="M403" s="491"/>
      <c r="N403" s="491"/>
      <c r="O403" s="491"/>
      <c r="P403" s="491"/>
      <c r="Q403" s="491"/>
      <c r="R403" s="491"/>
      <c r="S403" s="491"/>
      <c r="T403" s="491"/>
      <c r="U403" s="491"/>
      <c r="V403" s="491"/>
      <c r="W403" s="491"/>
      <c r="X403" s="491"/>
      <c r="Y403" s="491"/>
      <c r="Z403" s="491"/>
      <c r="AA403" s="491"/>
      <c r="AB403" s="491"/>
      <c r="AC403" s="491"/>
      <c r="AD403" s="491"/>
      <c r="AE403" s="491"/>
      <c r="AF403" s="493"/>
      <c r="AG403" s="494"/>
      <c r="AH403" s="494"/>
      <c r="AI403" s="494"/>
      <c r="AK403" s="561"/>
    </row>
    <row r="404" spans="1:37">
      <c r="A404" s="504" t="s">
        <v>949</v>
      </c>
      <c r="B404" s="489" t="s">
        <v>2426</v>
      </c>
      <c r="C404" s="507" t="s">
        <v>2111</v>
      </c>
      <c r="D404" s="489" t="s">
        <v>2148</v>
      </c>
      <c r="E404" s="490"/>
      <c r="F404" s="490"/>
      <c r="G404" s="470" t="s">
        <v>745</v>
      </c>
      <c r="H404" s="502" t="s">
        <v>758</v>
      </c>
      <c r="I404" s="491" t="s">
        <v>407</v>
      </c>
      <c r="J404" s="492"/>
      <c r="K404" s="489"/>
      <c r="L404" s="491"/>
      <c r="M404" s="491"/>
      <c r="N404" s="491"/>
      <c r="O404" s="491"/>
      <c r="P404" s="491"/>
      <c r="Q404" s="491"/>
      <c r="R404" s="491"/>
      <c r="S404" s="491"/>
      <c r="T404" s="491"/>
      <c r="U404" s="491"/>
      <c r="V404" s="491"/>
      <c r="W404" s="491"/>
      <c r="X404" s="491"/>
      <c r="Y404" s="491"/>
      <c r="Z404" s="491"/>
      <c r="AA404" s="491"/>
      <c r="AB404" s="491"/>
      <c r="AC404" s="491"/>
      <c r="AD404" s="491"/>
      <c r="AE404" s="491"/>
      <c r="AF404" s="493"/>
      <c r="AG404" s="494"/>
      <c r="AH404" s="494"/>
      <c r="AI404" s="494"/>
      <c r="AK404" s="561"/>
    </row>
    <row r="405" spans="1:37">
      <c r="A405" s="504" t="s">
        <v>949</v>
      </c>
      <c r="B405" s="489" t="s">
        <v>2426</v>
      </c>
      <c r="C405" s="507" t="s">
        <v>2112</v>
      </c>
      <c r="D405" s="489" t="s">
        <v>2148</v>
      </c>
      <c r="E405" s="490"/>
      <c r="F405" s="490"/>
      <c r="G405" s="470" t="s">
        <v>3946</v>
      </c>
      <c r="H405" s="502" t="s">
        <v>759</v>
      </c>
      <c r="I405" s="491" t="s">
        <v>442</v>
      </c>
      <c r="J405" s="492"/>
      <c r="K405" s="489"/>
      <c r="L405" s="491"/>
      <c r="M405" s="491"/>
      <c r="N405" s="491"/>
      <c r="O405" s="491"/>
      <c r="P405" s="491"/>
      <c r="Q405" s="491"/>
      <c r="R405" s="491"/>
      <c r="S405" s="491"/>
      <c r="T405" s="491"/>
      <c r="U405" s="491"/>
      <c r="V405" s="491"/>
      <c r="W405" s="491"/>
      <c r="X405" s="491"/>
      <c r="Y405" s="491"/>
      <c r="Z405" s="491"/>
      <c r="AA405" s="491"/>
      <c r="AB405" s="491"/>
      <c r="AC405" s="491"/>
      <c r="AD405" s="491"/>
      <c r="AE405" s="491"/>
      <c r="AF405" s="493"/>
      <c r="AG405" s="494"/>
      <c r="AH405" s="494"/>
      <c r="AI405" s="494"/>
      <c r="AK405" s="561"/>
    </row>
    <row r="406" spans="1:37" ht="22.5">
      <c r="A406" s="504" t="s">
        <v>949</v>
      </c>
      <c r="B406" s="489" t="s">
        <v>2426</v>
      </c>
      <c r="C406" s="507" t="s">
        <v>1476</v>
      </c>
      <c r="D406" s="489" t="s">
        <v>2148</v>
      </c>
      <c r="E406" s="490"/>
      <c r="F406" s="490"/>
      <c r="G406" s="470" t="s">
        <v>3947</v>
      </c>
      <c r="H406" s="502" t="s">
        <v>1950</v>
      </c>
      <c r="I406" s="491" t="s">
        <v>443</v>
      </c>
      <c r="J406" s="492"/>
      <c r="K406" s="489"/>
      <c r="L406" s="491"/>
      <c r="M406" s="491"/>
      <c r="N406" s="491"/>
      <c r="O406" s="491"/>
      <c r="P406" s="491"/>
      <c r="Q406" s="491"/>
      <c r="R406" s="491"/>
      <c r="S406" s="491"/>
      <c r="T406" s="491"/>
      <c r="U406" s="491"/>
      <c r="V406" s="491"/>
      <c r="W406" s="491"/>
      <c r="X406" s="491"/>
      <c r="Y406" s="491"/>
      <c r="Z406" s="491"/>
      <c r="AA406" s="491"/>
      <c r="AB406" s="491"/>
      <c r="AC406" s="491"/>
      <c r="AD406" s="491"/>
      <c r="AE406" s="491"/>
      <c r="AF406" s="493"/>
      <c r="AG406" s="494"/>
      <c r="AH406" s="494"/>
      <c r="AI406" s="494"/>
      <c r="AK406" s="561"/>
    </row>
    <row r="407" spans="1:37">
      <c r="A407" s="504" t="s">
        <v>949</v>
      </c>
      <c r="B407" s="489" t="s">
        <v>2426</v>
      </c>
      <c r="C407" s="507" t="s">
        <v>1477</v>
      </c>
      <c r="D407" s="489" t="s">
        <v>2148</v>
      </c>
      <c r="E407" s="490"/>
      <c r="F407" s="490"/>
      <c r="G407" s="470" t="s">
        <v>3948</v>
      </c>
      <c r="H407" s="502" t="s">
        <v>2226</v>
      </c>
      <c r="I407" s="470" t="s">
        <v>444</v>
      </c>
      <c r="J407" s="492"/>
      <c r="K407" s="489"/>
      <c r="L407" s="470"/>
      <c r="M407" s="470"/>
      <c r="N407" s="491"/>
      <c r="O407" s="491"/>
      <c r="P407" s="491"/>
      <c r="Q407" s="491"/>
      <c r="R407" s="491"/>
      <c r="S407" s="491"/>
      <c r="T407" s="491"/>
      <c r="U407" s="491"/>
      <c r="V407" s="491"/>
      <c r="W407" s="491"/>
      <c r="X407" s="491"/>
      <c r="Y407" s="491"/>
      <c r="Z407" s="491"/>
      <c r="AA407" s="491"/>
      <c r="AB407" s="491"/>
      <c r="AC407" s="491"/>
      <c r="AD407" s="491"/>
      <c r="AE407" s="491"/>
      <c r="AF407" s="493"/>
      <c r="AG407" s="494"/>
      <c r="AH407" s="494"/>
      <c r="AI407" s="494"/>
      <c r="AK407" s="561"/>
    </row>
    <row r="408" spans="1:37" ht="22.5">
      <c r="A408" s="504" t="s">
        <v>949</v>
      </c>
      <c r="B408" s="489" t="s">
        <v>2426</v>
      </c>
      <c r="C408" s="507" t="s">
        <v>1478</v>
      </c>
      <c r="D408" s="489" t="s">
        <v>2148</v>
      </c>
      <c r="E408" s="490"/>
      <c r="F408" s="490"/>
      <c r="G408" s="470" t="s">
        <v>3949</v>
      </c>
      <c r="H408" s="502" t="s">
        <v>2942</v>
      </c>
      <c r="I408" s="470" t="s">
        <v>2007</v>
      </c>
      <c r="J408" s="492"/>
      <c r="K408" s="489"/>
      <c r="L408" s="470"/>
      <c r="M408" s="470"/>
      <c r="N408" s="491"/>
      <c r="O408" s="491"/>
      <c r="P408" s="491"/>
      <c r="Q408" s="491"/>
      <c r="R408" s="491"/>
      <c r="S408" s="491"/>
      <c r="T408" s="491"/>
      <c r="U408" s="491"/>
      <c r="V408" s="491"/>
      <c r="W408" s="491"/>
      <c r="X408" s="491"/>
      <c r="Y408" s="491"/>
      <c r="Z408" s="491"/>
      <c r="AA408" s="491"/>
      <c r="AB408" s="491"/>
      <c r="AC408" s="491"/>
      <c r="AD408" s="491"/>
      <c r="AE408" s="491"/>
      <c r="AF408" s="493"/>
      <c r="AG408" s="494"/>
      <c r="AH408" s="494"/>
      <c r="AI408" s="494"/>
      <c r="AK408" s="561"/>
    </row>
    <row r="409" spans="1:37">
      <c r="A409" s="504" t="s">
        <v>949</v>
      </c>
      <c r="B409" s="489" t="s">
        <v>2426</v>
      </c>
      <c r="C409" s="507" t="s">
        <v>1479</v>
      </c>
      <c r="D409" s="489" t="s">
        <v>2148</v>
      </c>
      <c r="E409" s="490"/>
      <c r="F409" s="490"/>
      <c r="G409" s="470" t="s">
        <v>3950</v>
      </c>
      <c r="H409" s="502" t="s">
        <v>2227</v>
      </c>
      <c r="I409" s="470" t="s">
        <v>2008</v>
      </c>
      <c r="J409" s="492"/>
      <c r="K409" s="489"/>
      <c r="L409" s="470"/>
      <c r="M409" s="470"/>
      <c r="N409" s="491"/>
      <c r="O409" s="491"/>
      <c r="P409" s="491"/>
      <c r="Q409" s="491"/>
      <c r="R409" s="491"/>
      <c r="S409" s="491"/>
      <c r="T409" s="491"/>
      <c r="U409" s="491"/>
      <c r="V409" s="491"/>
      <c r="W409" s="491"/>
      <c r="X409" s="491"/>
      <c r="Y409" s="491"/>
      <c r="Z409" s="491"/>
      <c r="AA409" s="491"/>
      <c r="AB409" s="491"/>
      <c r="AC409" s="491"/>
      <c r="AD409" s="491"/>
      <c r="AE409" s="491"/>
      <c r="AF409" s="493"/>
      <c r="AG409" s="494"/>
      <c r="AH409" s="494"/>
      <c r="AI409" s="494"/>
      <c r="AK409" s="561"/>
    </row>
    <row r="410" spans="1:37">
      <c r="A410" s="504" t="s">
        <v>949</v>
      </c>
      <c r="B410" s="489" t="s">
        <v>2426</v>
      </c>
      <c r="C410" s="507" t="s">
        <v>1480</v>
      </c>
      <c r="D410" s="489" t="s">
        <v>2148</v>
      </c>
      <c r="E410" s="490"/>
      <c r="F410" s="490"/>
      <c r="G410" s="470" t="s">
        <v>3951</v>
      </c>
      <c r="H410" s="502" t="s">
        <v>2228</v>
      </c>
      <c r="I410" s="470" t="s">
        <v>2009</v>
      </c>
      <c r="J410" s="492"/>
      <c r="K410" s="489"/>
      <c r="L410" s="470"/>
      <c r="M410" s="470"/>
      <c r="N410" s="491"/>
      <c r="O410" s="491"/>
      <c r="P410" s="491"/>
      <c r="Q410" s="491"/>
      <c r="R410" s="491"/>
      <c r="S410" s="491"/>
      <c r="T410" s="491"/>
      <c r="U410" s="491"/>
      <c r="V410" s="491"/>
      <c r="W410" s="491"/>
      <c r="X410" s="491"/>
      <c r="Y410" s="491"/>
      <c r="Z410" s="491"/>
      <c r="AA410" s="491"/>
      <c r="AB410" s="491"/>
      <c r="AC410" s="491"/>
      <c r="AD410" s="491"/>
      <c r="AE410" s="491"/>
      <c r="AF410" s="493"/>
      <c r="AG410" s="494"/>
      <c r="AH410" s="494"/>
      <c r="AI410" s="494"/>
      <c r="AK410" s="561"/>
    </row>
    <row r="411" spans="1:37" ht="22.5">
      <c r="A411" s="504" t="s">
        <v>949</v>
      </c>
      <c r="B411" s="489" t="s">
        <v>2426</v>
      </c>
      <c r="C411" s="507" t="s">
        <v>1481</v>
      </c>
      <c r="D411" s="489" t="s">
        <v>2148</v>
      </c>
      <c r="E411" s="490"/>
      <c r="F411" s="490"/>
      <c r="G411" s="470" t="s">
        <v>3952</v>
      </c>
      <c r="H411" s="502" t="s">
        <v>2229</v>
      </c>
      <c r="I411" s="470" t="s">
        <v>2010</v>
      </c>
      <c r="J411" s="492"/>
      <c r="K411" s="489"/>
      <c r="L411" s="470"/>
      <c r="M411" s="470"/>
      <c r="N411" s="491"/>
      <c r="O411" s="491"/>
      <c r="P411" s="491"/>
      <c r="Q411" s="491"/>
      <c r="R411" s="491"/>
      <c r="S411" s="491"/>
      <c r="T411" s="491"/>
      <c r="U411" s="491"/>
      <c r="V411" s="491"/>
      <c r="W411" s="491"/>
      <c r="X411" s="491"/>
      <c r="Y411" s="491"/>
      <c r="Z411" s="491"/>
      <c r="AA411" s="491"/>
      <c r="AB411" s="491"/>
      <c r="AC411" s="491"/>
      <c r="AD411" s="491"/>
      <c r="AE411" s="491"/>
      <c r="AF411" s="493"/>
      <c r="AG411" s="494"/>
      <c r="AH411" s="494"/>
      <c r="AI411" s="494"/>
      <c r="AK411" s="561"/>
    </row>
    <row r="412" spans="1:37">
      <c r="A412" s="504" t="s">
        <v>949</v>
      </c>
      <c r="B412" s="489" t="s">
        <v>2426</v>
      </c>
      <c r="C412" s="507" t="s">
        <v>2943</v>
      </c>
      <c r="D412" s="489" t="s">
        <v>2148</v>
      </c>
      <c r="E412" s="490"/>
      <c r="F412" s="490"/>
      <c r="G412" s="470" t="s">
        <v>3953</v>
      </c>
      <c r="H412" s="502" t="s">
        <v>982</v>
      </c>
      <c r="I412" s="470" t="s">
        <v>2230</v>
      </c>
      <c r="J412" s="492"/>
      <c r="K412" s="489"/>
      <c r="L412" s="470"/>
      <c r="M412" s="470"/>
      <c r="N412" s="491"/>
      <c r="O412" s="491"/>
      <c r="P412" s="491"/>
      <c r="Q412" s="491"/>
      <c r="R412" s="491"/>
      <c r="S412" s="491"/>
      <c r="T412" s="491"/>
      <c r="U412" s="491"/>
      <c r="V412" s="491"/>
      <c r="W412" s="491"/>
      <c r="X412" s="491"/>
      <c r="Y412" s="491"/>
      <c r="Z412" s="491"/>
      <c r="AA412" s="491"/>
      <c r="AB412" s="491"/>
      <c r="AC412" s="491"/>
      <c r="AD412" s="491"/>
      <c r="AE412" s="491"/>
      <c r="AF412" s="493"/>
      <c r="AG412" s="494"/>
      <c r="AH412" s="494"/>
      <c r="AI412" s="494"/>
      <c r="AK412" s="561"/>
    </row>
    <row r="413" spans="1:37" ht="22.5">
      <c r="A413" s="504" t="s">
        <v>949</v>
      </c>
      <c r="B413" s="489" t="s">
        <v>2426</v>
      </c>
      <c r="C413" s="507" t="s">
        <v>141</v>
      </c>
      <c r="D413" s="489" t="s">
        <v>2148</v>
      </c>
      <c r="E413" s="490"/>
      <c r="F413" s="490"/>
      <c r="G413" s="470" t="s">
        <v>3954</v>
      </c>
      <c r="H413" s="502" t="s">
        <v>143</v>
      </c>
      <c r="I413" s="470" t="s">
        <v>142</v>
      </c>
      <c r="J413" s="492"/>
      <c r="K413" s="489"/>
      <c r="L413" s="470"/>
      <c r="M413" s="470"/>
      <c r="N413" s="491"/>
      <c r="O413" s="491"/>
      <c r="P413" s="491"/>
      <c r="Q413" s="491"/>
      <c r="R413" s="491"/>
      <c r="S413" s="491"/>
      <c r="T413" s="491"/>
      <c r="U413" s="491"/>
      <c r="V413" s="491"/>
      <c r="W413" s="491"/>
      <c r="X413" s="491"/>
      <c r="Y413" s="491"/>
      <c r="Z413" s="491"/>
      <c r="AA413" s="491"/>
      <c r="AB413" s="491"/>
      <c r="AC413" s="491"/>
      <c r="AD413" s="491"/>
      <c r="AE413" s="491"/>
      <c r="AF413" s="493"/>
      <c r="AG413" s="494"/>
      <c r="AH413" s="494"/>
      <c r="AI413" s="494"/>
      <c r="AK413" s="561"/>
    </row>
    <row r="414" spans="1:37" ht="22.5">
      <c r="A414" s="504" t="s">
        <v>949</v>
      </c>
      <c r="B414" s="489" t="s">
        <v>2426</v>
      </c>
      <c r="C414" s="507" t="s">
        <v>141</v>
      </c>
      <c r="D414" s="489" t="s">
        <v>2148</v>
      </c>
      <c r="E414" s="490"/>
      <c r="F414" s="490"/>
      <c r="G414" s="470" t="s">
        <v>3839</v>
      </c>
      <c r="H414" s="502" t="s">
        <v>3840</v>
      </c>
      <c r="I414" s="470" t="s">
        <v>3841</v>
      </c>
      <c r="J414" s="492"/>
      <c r="K414" s="489"/>
      <c r="L414" s="470"/>
      <c r="M414" s="470"/>
      <c r="N414" s="491"/>
      <c r="O414" s="491"/>
      <c r="P414" s="491"/>
      <c r="Q414" s="491"/>
      <c r="R414" s="491"/>
      <c r="S414" s="491"/>
      <c r="T414" s="491"/>
      <c r="U414" s="491"/>
      <c r="V414" s="491"/>
      <c r="W414" s="491"/>
      <c r="X414" s="491"/>
      <c r="Y414" s="491"/>
      <c r="Z414" s="491"/>
      <c r="AA414" s="491"/>
      <c r="AB414" s="491"/>
      <c r="AC414" s="491"/>
      <c r="AD414" s="491"/>
      <c r="AE414" s="491"/>
      <c r="AF414" s="493"/>
      <c r="AG414" s="494"/>
      <c r="AH414" s="494"/>
      <c r="AI414" s="494"/>
      <c r="AK414" s="561"/>
    </row>
    <row r="415" spans="1:37">
      <c r="A415" s="504" t="s">
        <v>949</v>
      </c>
      <c r="B415" s="489" t="s">
        <v>2426</v>
      </c>
      <c r="C415" s="507" t="s">
        <v>3835</v>
      </c>
      <c r="D415" s="489" t="s">
        <v>2148</v>
      </c>
      <c r="E415" s="490"/>
      <c r="F415" s="490"/>
      <c r="G415" s="470" t="s">
        <v>3842</v>
      </c>
      <c r="H415" s="502" t="s">
        <v>3843</v>
      </c>
      <c r="I415" s="470" t="s">
        <v>3844</v>
      </c>
      <c r="J415" s="492"/>
      <c r="K415" s="489"/>
      <c r="L415" s="470"/>
      <c r="M415" s="470"/>
      <c r="N415" s="491"/>
      <c r="O415" s="491"/>
      <c r="P415" s="491"/>
      <c r="Q415" s="491"/>
      <c r="R415" s="491"/>
      <c r="S415" s="491"/>
      <c r="T415" s="491"/>
      <c r="U415" s="491"/>
      <c r="V415" s="491"/>
      <c r="W415" s="491"/>
      <c r="X415" s="491"/>
      <c r="Y415" s="491"/>
      <c r="Z415" s="491"/>
      <c r="AA415" s="491"/>
      <c r="AB415" s="491"/>
      <c r="AC415" s="491"/>
      <c r="AD415" s="491"/>
      <c r="AE415" s="491"/>
      <c r="AF415" s="493"/>
      <c r="AG415" s="494"/>
      <c r="AH415" s="494"/>
      <c r="AI415" s="494"/>
      <c r="AK415" s="561"/>
    </row>
    <row r="416" spans="1:37">
      <c r="A416" s="504" t="s">
        <v>949</v>
      </c>
      <c r="B416" s="489" t="s">
        <v>2426</v>
      </c>
      <c r="C416" s="507" t="s">
        <v>3836</v>
      </c>
      <c r="D416" s="489" t="s">
        <v>2148</v>
      </c>
      <c r="E416" s="490"/>
      <c r="F416" s="490"/>
      <c r="G416" s="470" t="s">
        <v>142</v>
      </c>
      <c r="H416" s="502" t="s">
        <v>143</v>
      </c>
      <c r="I416" s="470" t="s">
        <v>142</v>
      </c>
      <c r="J416" s="492"/>
      <c r="K416" s="489"/>
      <c r="L416" s="470"/>
      <c r="M416" s="470"/>
      <c r="N416" s="491"/>
      <c r="O416" s="491"/>
      <c r="P416" s="491"/>
      <c r="Q416" s="491"/>
      <c r="R416" s="491"/>
      <c r="S416" s="491"/>
      <c r="T416" s="491"/>
      <c r="U416" s="491"/>
      <c r="V416" s="491"/>
      <c r="W416" s="491"/>
      <c r="X416" s="491"/>
      <c r="Y416" s="491"/>
      <c r="Z416" s="491"/>
      <c r="AA416" s="491"/>
      <c r="AB416" s="491"/>
      <c r="AC416" s="491"/>
      <c r="AD416" s="491"/>
      <c r="AE416" s="491"/>
      <c r="AF416" s="493"/>
      <c r="AG416" s="494"/>
      <c r="AH416" s="494"/>
      <c r="AI416" s="494"/>
      <c r="AK416" s="561"/>
    </row>
    <row r="417" spans="1:37">
      <c r="A417" s="504" t="s">
        <v>949</v>
      </c>
      <c r="B417" s="489" t="s">
        <v>2426</v>
      </c>
      <c r="C417" s="507" t="s">
        <v>3837</v>
      </c>
      <c r="D417" s="489" t="s">
        <v>2148</v>
      </c>
      <c r="E417" s="490"/>
      <c r="F417" s="490"/>
      <c r="G417" s="470" t="s">
        <v>3994</v>
      </c>
      <c r="H417" s="502" t="s">
        <v>3840</v>
      </c>
      <c r="I417" s="470" t="s">
        <v>3845</v>
      </c>
      <c r="J417" s="492"/>
      <c r="K417" s="489"/>
      <c r="L417" s="470"/>
      <c r="M417" s="470"/>
      <c r="N417" s="491"/>
      <c r="O417" s="491"/>
      <c r="P417" s="491"/>
      <c r="Q417" s="491"/>
      <c r="R417" s="491"/>
      <c r="S417" s="491"/>
      <c r="T417" s="491"/>
      <c r="U417" s="491"/>
      <c r="V417" s="491"/>
      <c r="W417" s="491"/>
      <c r="X417" s="491"/>
      <c r="Y417" s="491"/>
      <c r="Z417" s="491"/>
      <c r="AA417" s="491"/>
      <c r="AB417" s="491"/>
      <c r="AC417" s="491"/>
      <c r="AD417" s="491"/>
      <c r="AE417" s="491"/>
      <c r="AF417" s="493"/>
      <c r="AG417" s="494"/>
      <c r="AH417" s="494"/>
      <c r="AI417" s="494"/>
      <c r="AK417" s="561"/>
    </row>
    <row r="418" spans="1:37">
      <c r="A418" s="504" t="s">
        <v>949</v>
      </c>
      <c r="B418" s="489" t="s">
        <v>2426</v>
      </c>
      <c r="C418" s="507" t="s">
        <v>3838</v>
      </c>
      <c r="D418" s="489" t="s">
        <v>2148</v>
      </c>
      <c r="E418" s="490"/>
      <c r="F418" s="490"/>
      <c r="G418" s="470" t="s">
        <v>3846</v>
      </c>
      <c r="H418" s="502" t="s">
        <v>3847</v>
      </c>
      <c r="I418" s="470" t="s">
        <v>3848</v>
      </c>
      <c r="J418" s="492"/>
      <c r="K418" s="489"/>
      <c r="L418" s="470"/>
      <c r="M418" s="470"/>
      <c r="N418" s="491"/>
      <c r="O418" s="491"/>
      <c r="P418" s="491"/>
      <c r="Q418" s="491"/>
      <c r="R418" s="491"/>
      <c r="S418" s="491"/>
      <c r="T418" s="491"/>
      <c r="U418" s="491"/>
      <c r="V418" s="491"/>
      <c r="W418" s="491"/>
      <c r="X418" s="491"/>
      <c r="Y418" s="491"/>
      <c r="Z418" s="491"/>
      <c r="AA418" s="491"/>
      <c r="AB418" s="491"/>
      <c r="AC418" s="491"/>
      <c r="AD418" s="491"/>
      <c r="AE418" s="491"/>
      <c r="AF418" s="493"/>
      <c r="AG418" s="494"/>
      <c r="AH418" s="494"/>
      <c r="AI418" s="494"/>
      <c r="AK418" s="561"/>
    </row>
    <row r="419" spans="1:37">
      <c r="A419" s="504" t="s">
        <v>949</v>
      </c>
      <c r="B419" s="489" t="s">
        <v>2426</v>
      </c>
      <c r="C419" s="507" t="s">
        <v>3869</v>
      </c>
      <c r="D419" s="489" t="s">
        <v>2148</v>
      </c>
      <c r="E419" s="490"/>
      <c r="F419" s="490"/>
      <c r="G419" s="470" t="s">
        <v>6310</v>
      </c>
      <c r="H419" s="502" t="s">
        <v>6311</v>
      </c>
      <c r="I419" s="470" t="s">
        <v>6312</v>
      </c>
      <c r="J419" s="492"/>
      <c r="K419" s="489"/>
      <c r="L419" s="470"/>
      <c r="M419" s="470"/>
      <c r="N419" s="491"/>
      <c r="O419" s="491"/>
      <c r="P419" s="491"/>
      <c r="Q419" s="491"/>
      <c r="R419" s="491"/>
      <c r="S419" s="491"/>
      <c r="T419" s="491"/>
      <c r="U419" s="491"/>
      <c r="V419" s="491"/>
      <c r="W419" s="491"/>
      <c r="X419" s="491"/>
      <c r="Y419" s="491"/>
      <c r="Z419" s="491"/>
      <c r="AA419" s="491"/>
      <c r="AB419" s="491"/>
      <c r="AC419" s="491"/>
      <c r="AD419" s="491"/>
      <c r="AE419" s="491"/>
      <c r="AF419" s="493"/>
      <c r="AG419" s="494"/>
      <c r="AH419" s="494"/>
      <c r="AI419" s="494"/>
      <c r="AK419" s="561"/>
    </row>
    <row r="420" spans="1:37">
      <c r="A420" s="504" t="s">
        <v>949</v>
      </c>
      <c r="B420" s="489" t="s">
        <v>2426</v>
      </c>
      <c r="C420" s="507" t="s">
        <v>2311</v>
      </c>
      <c r="D420" s="489" t="s">
        <v>2148</v>
      </c>
      <c r="E420" s="490"/>
      <c r="F420" s="490"/>
      <c r="G420" s="470" t="s">
        <v>5184</v>
      </c>
      <c r="H420" s="502" t="s">
        <v>5185</v>
      </c>
      <c r="I420" s="470" t="s">
        <v>5184</v>
      </c>
      <c r="J420" s="492"/>
      <c r="K420" s="489"/>
      <c r="L420" s="470"/>
      <c r="M420" s="470"/>
      <c r="N420" s="491"/>
      <c r="O420" s="491"/>
      <c r="P420" s="491"/>
      <c r="Q420" s="491"/>
      <c r="R420" s="491"/>
      <c r="S420" s="491"/>
      <c r="T420" s="491"/>
      <c r="U420" s="491"/>
      <c r="V420" s="491"/>
      <c r="W420" s="491"/>
      <c r="X420" s="491"/>
      <c r="Y420" s="491"/>
      <c r="Z420" s="491"/>
      <c r="AA420" s="491"/>
      <c r="AB420" s="491"/>
      <c r="AC420" s="491"/>
      <c r="AD420" s="491"/>
      <c r="AE420" s="491"/>
      <c r="AF420" s="493"/>
      <c r="AG420" s="494"/>
      <c r="AH420" s="494"/>
      <c r="AI420" s="494"/>
      <c r="AK420" s="561"/>
    </row>
    <row r="421" spans="1:37">
      <c r="A421" s="504" t="s">
        <v>949</v>
      </c>
      <c r="B421" s="489" t="s">
        <v>2426</v>
      </c>
      <c r="C421" s="507" t="s">
        <v>5183</v>
      </c>
      <c r="D421" s="489" t="s">
        <v>2148</v>
      </c>
      <c r="E421" s="490"/>
      <c r="F421" s="490"/>
      <c r="G421" s="470" t="s">
        <v>5186</v>
      </c>
      <c r="H421" s="502" t="s">
        <v>5187</v>
      </c>
      <c r="I421" s="470" t="s">
        <v>5186</v>
      </c>
      <c r="J421" s="492"/>
      <c r="K421" s="489"/>
      <c r="L421" s="470"/>
      <c r="M421" s="470"/>
      <c r="N421" s="491"/>
      <c r="O421" s="491"/>
      <c r="P421" s="491"/>
      <c r="Q421" s="491"/>
      <c r="R421" s="491"/>
      <c r="S421" s="491"/>
      <c r="T421" s="491"/>
      <c r="U421" s="491"/>
      <c r="V421" s="491"/>
      <c r="W421" s="491"/>
      <c r="X421" s="491"/>
      <c r="Y421" s="491"/>
      <c r="Z421" s="491"/>
      <c r="AA421" s="491"/>
      <c r="AB421" s="491"/>
      <c r="AC421" s="491"/>
      <c r="AD421" s="491"/>
      <c r="AE421" s="491"/>
      <c r="AF421" s="493"/>
      <c r="AG421" s="494"/>
      <c r="AH421" s="494"/>
      <c r="AI421" s="494"/>
      <c r="AK421" s="561"/>
    </row>
    <row r="422" spans="1:37">
      <c r="A422" s="504" t="s">
        <v>949</v>
      </c>
      <c r="B422" s="489" t="s">
        <v>2426</v>
      </c>
      <c r="C422" s="507" t="s">
        <v>5443</v>
      </c>
      <c r="D422" s="489" t="s">
        <v>2148</v>
      </c>
      <c r="E422" s="490"/>
      <c r="F422" s="490"/>
      <c r="G422" s="470" t="s">
        <v>5444</v>
      </c>
      <c r="H422" s="502" t="s">
        <v>5445</v>
      </c>
      <c r="I422" s="470" t="s">
        <v>5444</v>
      </c>
      <c r="J422" s="492"/>
      <c r="K422" s="489"/>
      <c r="L422" s="470"/>
      <c r="M422" s="470"/>
      <c r="N422" s="491"/>
      <c r="O422" s="491"/>
      <c r="P422" s="491"/>
      <c r="Q422" s="491"/>
      <c r="R422" s="491"/>
      <c r="S422" s="491"/>
      <c r="T422" s="491"/>
      <c r="U422" s="491"/>
      <c r="V422" s="491"/>
      <c r="W422" s="491"/>
      <c r="X422" s="491"/>
      <c r="Y422" s="491"/>
      <c r="Z422" s="491"/>
      <c r="AA422" s="491"/>
      <c r="AB422" s="491"/>
      <c r="AC422" s="491"/>
      <c r="AD422" s="491"/>
      <c r="AE422" s="491"/>
      <c r="AF422" s="493"/>
      <c r="AG422" s="494"/>
      <c r="AH422" s="494"/>
      <c r="AI422" s="494"/>
      <c r="AK422" s="561"/>
    </row>
    <row r="423" spans="1:37">
      <c r="A423" s="504" t="s">
        <v>949</v>
      </c>
      <c r="B423" s="489" t="s">
        <v>2426</v>
      </c>
      <c r="C423" s="507" t="s">
        <v>6354</v>
      </c>
      <c r="D423" s="489" t="s">
        <v>2148</v>
      </c>
      <c r="E423" s="490"/>
      <c r="F423" s="490"/>
      <c r="G423" s="470" t="s">
        <v>6355</v>
      </c>
      <c r="H423" s="502" t="s">
        <v>6356</v>
      </c>
      <c r="I423" s="470" t="s">
        <v>6355</v>
      </c>
      <c r="J423" s="492"/>
      <c r="K423" s="489"/>
      <c r="L423" s="470"/>
      <c r="M423" s="470"/>
      <c r="N423" s="491"/>
      <c r="O423" s="491"/>
      <c r="P423" s="491"/>
      <c r="Q423" s="491"/>
      <c r="R423" s="491"/>
      <c r="S423" s="491"/>
      <c r="T423" s="491"/>
      <c r="U423" s="491"/>
      <c r="V423" s="491"/>
      <c r="W423" s="491"/>
      <c r="X423" s="491"/>
      <c r="Y423" s="491"/>
      <c r="Z423" s="491"/>
      <c r="AA423" s="491"/>
      <c r="AB423" s="491"/>
      <c r="AC423" s="491"/>
      <c r="AD423" s="491"/>
      <c r="AE423" s="491"/>
      <c r="AF423" s="493"/>
      <c r="AG423" s="494"/>
      <c r="AH423" s="494"/>
      <c r="AI423" s="494"/>
      <c r="AK423" s="561"/>
    </row>
    <row r="424" spans="1:37">
      <c r="A424" s="504" t="s">
        <v>949</v>
      </c>
      <c r="B424" s="489" t="s">
        <v>2426</v>
      </c>
      <c r="C424" s="507" t="s">
        <v>6991</v>
      </c>
      <c r="D424" s="489" t="s">
        <v>2148</v>
      </c>
      <c r="E424" s="490"/>
      <c r="F424" s="490"/>
      <c r="G424" s="470" t="s">
        <v>1980</v>
      </c>
      <c r="H424" s="502"/>
      <c r="I424" s="491"/>
      <c r="J424" s="492"/>
      <c r="K424" s="489"/>
      <c r="L424" s="491"/>
      <c r="M424" s="491"/>
      <c r="N424" s="491"/>
      <c r="O424" s="491"/>
      <c r="P424" s="491"/>
      <c r="Q424" s="491"/>
      <c r="R424" s="491"/>
      <c r="S424" s="491"/>
      <c r="T424" s="491"/>
      <c r="U424" s="491"/>
      <c r="V424" s="491"/>
      <c r="W424" s="491"/>
      <c r="X424" s="491"/>
      <c r="Y424" s="491"/>
      <c r="Z424" s="491"/>
      <c r="AA424" s="491"/>
      <c r="AB424" s="491"/>
      <c r="AC424" s="491"/>
      <c r="AD424" s="491"/>
      <c r="AE424" s="491"/>
      <c r="AF424" s="493"/>
      <c r="AG424" s="494"/>
      <c r="AH424" s="494"/>
      <c r="AI424" s="494"/>
      <c r="AK424" s="561"/>
    </row>
    <row r="425" spans="1:37" ht="45">
      <c r="A425" s="504" t="s">
        <v>948</v>
      </c>
      <c r="B425" s="489" t="s">
        <v>2427</v>
      </c>
      <c r="C425" s="497" t="s">
        <v>1883</v>
      </c>
      <c r="D425" s="489"/>
      <c r="E425" s="490"/>
      <c r="F425" s="490"/>
      <c r="G425" s="470"/>
      <c r="H425" s="502"/>
      <c r="I425" s="491"/>
      <c r="J425" s="492" t="s">
        <v>2314</v>
      </c>
      <c r="K425" s="489"/>
      <c r="L425" s="491" t="s">
        <v>6456</v>
      </c>
      <c r="M425" s="491" t="s">
        <v>5414</v>
      </c>
      <c r="N425" s="491" t="s">
        <v>5415</v>
      </c>
      <c r="O425" s="491"/>
      <c r="P425" s="491"/>
      <c r="Q425" s="491"/>
      <c r="R425" s="491"/>
      <c r="S425" s="491" t="s">
        <v>5370</v>
      </c>
      <c r="T425" s="491" t="s">
        <v>5370</v>
      </c>
      <c r="U425" s="491"/>
      <c r="V425" s="491"/>
      <c r="W425" s="491"/>
      <c r="X425" s="491"/>
      <c r="Y425" s="491"/>
      <c r="Z425" s="491"/>
      <c r="AA425" s="491"/>
      <c r="AB425" s="491"/>
      <c r="AC425" s="491"/>
      <c r="AD425" s="491"/>
      <c r="AE425" s="491"/>
      <c r="AF425" s="493" t="s">
        <v>5307</v>
      </c>
      <c r="AG425" s="494"/>
      <c r="AH425" s="494"/>
      <c r="AI425" s="494"/>
      <c r="AK425" s="561" t="s">
        <v>3448</v>
      </c>
    </row>
    <row r="426" spans="1:37" ht="270">
      <c r="A426" s="504" t="s">
        <v>948</v>
      </c>
      <c r="B426" s="489" t="s">
        <v>2427</v>
      </c>
      <c r="C426" s="470" t="s">
        <v>1883</v>
      </c>
      <c r="D426" s="489" t="s">
        <v>2148</v>
      </c>
      <c r="E426" s="490" t="s">
        <v>1149</v>
      </c>
      <c r="F426" s="490" t="s">
        <v>1150</v>
      </c>
      <c r="G426" s="470" t="s">
        <v>3766</v>
      </c>
      <c r="H426" s="491" t="s">
        <v>1884</v>
      </c>
      <c r="I426" s="491" t="s">
        <v>3500</v>
      </c>
      <c r="J426" s="492" t="s">
        <v>2314</v>
      </c>
      <c r="K426" s="489"/>
      <c r="L426" s="491" t="s">
        <v>6456</v>
      </c>
      <c r="M426" s="491" t="s">
        <v>5414</v>
      </c>
      <c r="N426" s="491" t="s">
        <v>5415</v>
      </c>
      <c r="O426" s="491"/>
      <c r="P426" s="491"/>
      <c r="Q426" s="491"/>
      <c r="R426" s="491"/>
      <c r="S426" s="491" t="s">
        <v>5370</v>
      </c>
      <c r="T426" s="491" t="s">
        <v>5370</v>
      </c>
      <c r="U426" s="491"/>
      <c r="V426" s="491"/>
      <c r="W426" s="491" t="s">
        <v>2641</v>
      </c>
      <c r="X426" s="491"/>
      <c r="Y426" s="491"/>
      <c r="Z426" s="491"/>
      <c r="AA426" s="491"/>
      <c r="AB426" s="491"/>
      <c r="AC426" s="491"/>
      <c r="AD426" s="491"/>
      <c r="AE426" s="491"/>
      <c r="AF426" s="493" t="s">
        <v>5307</v>
      </c>
      <c r="AG426" s="494"/>
      <c r="AH426" s="494"/>
      <c r="AI426" s="494"/>
      <c r="AK426" s="561"/>
    </row>
    <row r="427" spans="1:37" ht="33.75">
      <c r="A427" s="504" t="s">
        <v>947</v>
      </c>
      <c r="B427" s="489" t="s">
        <v>2428</v>
      </c>
      <c r="C427" s="497" t="s">
        <v>1885</v>
      </c>
      <c r="D427" s="489"/>
      <c r="E427" s="490"/>
      <c r="F427" s="490"/>
      <c r="G427" s="470"/>
      <c r="H427" s="491"/>
      <c r="I427" s="491"/>
      <c r="J427" s="492" t="s">
        <v>2301</v>
      </c>
      <c r="K427" s="489"/>
      <c r="L427" s="491" t="s">
        <v>5398</v>
      </c>
      <c r="M427" s="491" t="s">
        <v>5398</v>
      </c>
      <c r="N427" s="491" t="s">
        <v>5399</v>
      </c>
      <c r="O427" s="491"/>
      <c r="P427" s="491"/>
      <c r="Q427" s="491"/>
      <c r="R427" s="491"/>
      <c r="S427" s="491" t="s">
        <v>5367</v>
      </c>
      <c r="T427" s="491" t="s">
        <v>5367</v>
      </c>
      <c r="U427" s="491"/>
      <c r="V427" s="491"/>
      <c r="W427" s="491"/>
      <c r="X427" s="491"/>
      <c r="Y427" s="491"/>
      <c r="Z427" s="491"/>
      <c r="AA427" s="491"/>
      <c r="AB427" s="491"/>
      <c r="AC427" s="491"/>
      <c r="AD427" s="491"/>
      <c r="AE427" s="491"/>
      <c r="AF427" s="493" t="s">
        <v>5308</v>
      </c>
      <c r="AG427" s="494"/>
      <c r="AH427" s="494"/>
      <c r="AI427" s="494"/>
      <c r="AK427" s="561" t="s">
        <v>3448</v>
      </c>
    </row>
    <row r="428" spans="1:37" ht="45">
      <c r="A428" s="504" t="s">
        <v>947</v>
      </c>
      <c r="B428" s="489" t="s">
        <v>2428</v>
      </c>
      <c r="C428" s="470" t="s">
        <v>1885</v>
      </c>
      <c r="D428" s="489" t="s">
        <v>1354</v>
      </c>
      <c r="E428" s="501" t="s">
        <v>2245</v>
      </c>
      <c r="F428" s="501" t="s">
        <v>2125</v>
      </c>
      <c r="G428" s="470" t="s">
        <v>1886</v>
      </c>
      <c r="H428" s="491" t="s">
        <v>8759</v>
      </c>
      <c r="I428" s="491" t="s">
        <v>1779</v>
      </c>
      <c r="J428" s="492" t="s">
        <v>2301</v>
      </c>
      <c r="K428" s="489"/>
      <c r="L428" s="491" t="s">
        <v>5398</v>
      </c>
      <c r="M428" s="491" t="s">
        <v>5398</v>
      </c>
      <c r="N428" s="491" t="s">
        <v>5399</v>
      </c>
      <c r="O428" s="491"/>
      <c r="P428" s="491"/>
      <c r="Q428" s="491"/>
      <c r="R428" s="491"/>
      <c r="S428" s="491" t="s">
        <v>5367</v>
      </c>
      <c r="T428" s="491" t="s">
        <v>5367</v>
      </c>
      <c r="U428" s="491"/>
      <c r="V428" s="491"/>
      <c r="W428" s="491" t="s">
        <v>1316</v>
      </c>
      <c r="X428" s="491"/>
      <c r="Y428" s="491"/>
      <c r="Z428" s="491"/>
      <c r="AA428" s="491"/>
      <c r="AB428" s="491"/>
      <c r="AC428" s="491"/>
      <c r="AD428" s="491"/>
      <c r="AE428" s="491"/>
      <c r="AF428" s="493" t="s">
        <v>5308</v>
      </c>
      <c r="AG428" s="494"/>
      <c r="AH428" s="494"/>
      <c r="AI428" s="494"/>
      <c r="AK428" s="561"/>
    </row>
    <row r="429" spans="1:37" ht="33.75">
      <c r="A429" s="504" t="s">
        <v>946</v>
      </c>
      <c r="B429" s="489" t="s">
        <v>2429</v>
      </c>
      <c r="C429" s="497" t="s">
        <v>1453</v>
      </c>
      <c r="D429" s="489"/>
      <c r="E429" s="501"/>
      <c r="F429" s="501"/>
      <c r="G429" s="470"/>
      <c r="H429" s="491"/>
      <c r="I429" s="491"/>
      <c r="J429" s="492" t="s">
        <v>2301</v>
      </c>
      <c r="K429" s="489"/>
      <c r="L429" s="491" t="s">
        <v>5398</v>
      </c>
      <c r="M429" s="491" t="s">
        <v>5398</v>
      </c>
      <c r="N429" s="491" t="s">
        <v>5399</v>
      </c>
      <c r="O429" s="491"/>
      <c r="P429" s="491"/>
      <c r="Q429" s="491"/>
      <c r="R429" s="491"/>
      <c r="S429" s="491" t="s">
        <v>5367</v>
      </c>
      <c r="T429" s="491" t="s">
        <v>5367</v>
      </c>
      <c r="U429" s="491"/>
      <c r="V429" s="491"/>
      <c r="W429" s="491"/>
      <c r="X429" s="491"/>
      <c r="Y429" s="491"/>
      <c r="Z429" s="491"/>
      <c r="AA429" s="491"/>
      <c r="AB429" s="491"/>
      <c r="AC429" s="491"/>
      <c r="AD429" s="491"/>
      <c r="AE429" s="491"/>
      <c r="AF429" s="493" t="s">
        <v>5308</v>
      </c>
      <c r="AG429" s="494"/>
      <c r="AH429" s="494"/>
      <c r="AI429" s="494"/>
      <c r="AK429" s="561" t="s">
        <v>3448</v>
      </c>
    </row>
    <row r="430" spans="1:37" ht="78.75">
      <c r="A430" s="504" t="s">
        <v>946</v>
      </c>
      <c r="B430" s="489" t="s">
        <v>2429</v>
      </c>
      <c r="C430" s="470" t="s">
        <v>1453</v>
      </c>
      <c r="D430" s="489" t="s">
        <v>1354</v>
      </c>
      <c r="E430" s="490" t="s">
        <v>2812</v>
      </c>
      <c r="F430" s="490" t="s">
        <v>2813</v>
      </c>
      <c r="G430" s="470" t="s">
        <v>4028</v>
      </c>
      <c r="H430" s="491" t="s">
        <v>8760</v>
      </c>
      <c r="I430" s="491" t="s">
        <v>8761</v>
      </c>
      <c r="J430" s="492" t="s">
        <v>2301</v>
      </c>
      <c r="K430" s="489"/>
      <c r="L430" s="491" t="s">
        <v>5398</v>
      </c>
      <c r="M430" s="491" t="s">
        <v>5398</v>
      </c>
      <c r="N430" s="491" t="s">
        <v>5399</v>
      </c>
      <c r="O430" s="491"/>
      <c r="P430" s="491"/>
      <c r="Q430" s="491"/>
      <c r="R430" s="491"/>
      <c r="S430" s="491" t="s">
        <v>5367</v>
      </c>
      <c r="T430" s="491" t="s">
        <v>5367</v>
      </c>
      <c r="U430" s="491"/>
      <c r="V430" s="491"/>
      <c r="W430" s="491" t="s">
        <v>1316</v>
      </c>
      <c r="X430" s="491"/>
      <c r="Y430" s="491"/>
      <c r="Z430" s="491"/>
      <c r="AA430" s="491"/>
      <c r="AB430" s="491"/>
      <c r="AC430" s="491"/>
      <c r="AD430" s="491"/>
      <c r="AE430" s="491"/>
      <c r="AF430" s="493" t="s">
        <v>5308</v>
      </c>
      <c r="AG430" s="494"/>
      <c r="AH430" s="494"/>
      <c r="AI430" s="494"/>
      <c r="AK430" s="561"/>
    </row>
    <row r="431" spans="1:37" ht="22.5">
      <c r="A431" s="504" t="s">
        <v>945</v>
      </c>
      <c r="B431" s="489" t="s">
        <v>2430</v>
      </c>
      <c r="C431" s="497" t="s">
        <v>1612</v>
      </c>
      <c r="D431" s="489"/>
      <c r="E431" s="490"/>
      <c r="F431" s="490"/>
      <c r="G431" s="470"/>
      <c r="H431" s="491"/>
      <c r="I431" s="491"/>
      <c r="J431" s="492" t="s">
        <v>2314</v>
      </c>
      <c r="K431" s="489"/>
      <c r="L431" s="491" t="s">
        <v>5384</v>
      </c>
      <c r="M431" s="491" t="s">
        <v>5384</v>
      </c>
      <c r="N431" s="491"/>
      <c r="O431" s="491"/>
      <c r="P431" s="491"/>
      <c r="Q431" s="491"/>
      <c r="R431" s="491"/>
      <c r="S431" s="491"/>
      <c r="T431" s="491"/>
      <c r="U431" s="491"/>
      <c r="V431" s="491"/>
      <c r="W431" s="491"/>
      <c r="X431" s="491"/>
      <c r="Y431" s="491"/>
      <c r="Z431" s="491"/>
      <c r="AA431" s="491"/>
      <c r="AB431" s="491"/>
      <c r="AC431" s="491" t="s">
        <v>3692</v>
      </c>
      <c r="AD431" s="491"/>
      <c r="AE431" s="491"/>
      <c r="AF431" s="493" t="s">
        <v>5292</v>
      </c>
      <c r="AG431" s="494"/>
      <c r="AH431" s="494"/>
      <c r="AI431" s="494"/>
      <c r="AK431" s="561" t="s">
        <v>3448</v>
      </c>
    </row>
    <row r="432" spans="1:37" ht="90">
      <c r="A432" s="504" t="s">
        <v>945</v>
      </c>
      <c r="B432" s="489" t="s">
        <v>2430</v>
      </c>
      <c r="C432" s="470" t="s">
        <v>1612</v>
      </c>
      <c r="D432" s="489" t="s">
        <v>2148</v>
      </c>
      <c r="E432" s="501" t="s">
        <v>2066</v>
      </c>
      <c r="F432" s="501" t="s">
        <v>2067</v>
      </c>
      <c r="G432" s="470" t="s">
        <v>765</v>
      </c>
      <c r="H432" s="502" t="s">
        <v>1613</v>
      </c>
      <c r="I432" s="491" t="s">
        <v>7841</v>
      </c>
      <c r="J432" s="492" t="s">
        <v>2314</v>
      </c>
      <c r="K432" s="489"/>
      <c r="L432" s="491" t="s">
        <v>5384</v>
      </c>
      <c r="M432" s="491" t="s">
        <v>5384</v>
      </c>
      <c r="N432" s="491"/>
      <c r="O432" s="491"/>
      <c r="P432" s="491"/>
      <c r="Q432" s="491"/>
      <c r="R432" s="491"/>
      <c r="S432" s="491"/>
      <c r="T432" s="491"/>
      <c r="U432" s="491"/>
      <c r="V432" s="491"/>
      <c r="W432" s="491" t="s">
        <v>5095</v>
      </c>
      <c r="X432" s="491"/>
      <c r="Y432" s="491"/>
      <c r="Z432" s="491"/>
      <c r="AA432" s="491"/>
      <c r="AB432" s="491"/>
      <c r="AC432" s="491" t="s">
        <v>3635</v>
      </c>
      <c r="AD432" s="491" t="s">
        <v>3637</v>
      </c>
      <c r="AE432" s="491"/>
      <c r="AF432" s="493" t="s">
        <v>5292</v>
      </c>
      <c r="AG432" s="494"/>
      <c r="AH432" s="494"/>
      <c r="AI432" s="494"/>
      <c r="AK432" s="561"/>
    </row>
    <row r="433" spans="1:37" ht="67.5">
      <c r="A433" s="504" t="s">
        <v>945</v>
      </c>
      <c r="B433" s="489" t="s">
        <v>2430</v>
      </c>
      <c r="C433" s="470" t="s">
        <v>1887</v>
      </c>
      <c r="D433" s="489" t="s">
        <v>1703</v>
      </c>
      <c r="E433" s="501" t="s">
        <v>2066</v>
      </c>
      <c r="F433" s="501" t="s">
        <v>2067</v>
      </c>
      <c r="G433" s="470" t="s">
        <v>765</v>
      </c>
      <c r="H433" s="491" t="s">
        <v>1614</v>
      </c>
      <c r="I433" s="491" t="s">
        <v>851</v>
      </c>
      <c r="J433" s="492" t="s">
        <v>2314</v>
      </c>
      <c r="K433" s="489"/>
      <c r="L433" s="491" t="s">
        <v>5384</v>
      </c>
      <c r="M433" s="491" t="s">
        <v>5384</v>
      </c>
      <c r="N433" s="491"/>
      <c r="O433" s="491"/>
      <c r="P433" s="491"/>
      <c r="Q433" s="491"/>
      <c r="R433" s="491"/>
      <c r="S433" s="491"/>
      <c r="T433" s="491"/>
      <c r="U433" s="491"/>
      <c r="V433" s="491"/>
      <c r="W433" s="491" t="s">
        <v>5095</v>
      </c>
      <c r="X433" s="491"/>
      <c r="Y433" s="491"/>
      <c r="Z433" s="491"/>
      <c r="AA433" s="491"/>
      <c r="AB433" s="491"/>
      <c r="AC433" s="491" t="s">
        <v>3635</v>
      </c>
      <c r="AD433" s="491" t="s">
        <v>3637</v>
      </c>
      <c r="AE433" s="491"/>
      <c r="AF433" s="493" t="s">
        <v>5292</v>
      </c>
      <c r="AG433" s="494"/>
      <c r="AH433" s="494"/>
      <c r="AI433" s="494"/>
      <c r="AK433" s="561"/>
    </row>
    <row r="434" spans="1:37" ht="22.5">
      <c r="A434" s="504" t="s">
        <v>944</v>
      </c>
      <c r="B434" s="489" t="s">
        <v>2431</v>
      </c>
      <c r="C434" s="497" t="s">
        <v>1615</v>
      </c>
      <c r="D434" s="489"/>
      <c r="E434" s="501"/>
      <c r="F434" s="501"/>
      <c r="G434" s="470"/>
      <c r="H434" s="491"/>
      <c r="I434" s="491"/>
      <c r="J434" s="492" t="s">
        <v>2314</v>
      </c>
      <c r="K434" s="489"/>
      <c r="L434" s="491" t="s">
        <v>5384</v>
      </c>
      <c r="M434" s="491" t="s">
        <v>5384</v>
      </c>
      <c r="N434" s="491"/>
      <c r="O434" s="491"/>
      <c r="P434" s="491"/>
      <c r="Q434" s="491"/>
      <c r="R434" s="491"/>
      <c r="S434" s="491"/>
      <c r="T434" s="491"/>
      <c r="U434" s="491"/>
      <c r="V434" s="491"/>
      <c r="W434" s="491"/>
      <c r="X434" s="491"/>
      <c r="Y434" s="491"/>
      <c r="Z434" s="491"/>
      <c r="AA434" s="491"/>
      <c r="AB434" s="491"/>
      <c r="AC434" s="491" t="s">
        <v>3692</v>
      </c>
      <c r="AD434" s="491"/>
      <c r="AE434" s="491"/>
      <c r="AF434" s="493" t="s">
        <v>5292</v>
      </c>
      <c r="AG434" s="494"/>
      <c r="AH434" s="494"/>
      <c r="AI434" s="494"/>
      <c r="AK434" s="561" t="s">
        <v>3448</v>
      </c>
    </row>
    <row r="435" spans="1:37" ht="123.75">
      <c r="A435" s="504" t="s">
        <v>944</v>
      </c>
      <c r="B435" s="489" t="s">
        <v>2431</v>
      </c>
      <c r="C435" s="470" t="s">
        <v>1615</v>
      </c>
      <c r="D435" s="489" t="s">
        <v>2148</v>
      </c>
      <c r="E435" s="501" t="s">
        <v>2066</v>
      </c>
      <c r="F435" s="501" t="s">
        <v>2067</v>
      </c>
      <c r="G435" s="470" t="s">
        <v>765</v>
      </c>
      <c r="H435" s="502" t="s">
        <v>1617</v>
      </c>
      <c r="I435" s="491" t="s">
        <v>3995</v>
      </c>
      <c r="J435" s="492" t="s">
        <v>2314</v>
      </c>
      <c r="K435" s="489"/>
      <c r="L435" s="491" t="s">
        <v>5384</v>
      </c>
      <c r="M435" s="491" t="s">
        <v>5384</v>
      </c>
      <c r="N435" s="491"/>
      <c r="O435" s="491"/>
      <c r="P435" s="491"/>
      <c r="Q435" s="491"/>
      <c r="R435" s="491"/>
      <c r="S435" s="491"/>
      <c r="T435" s="491"/>
      <c r="U435" s="491"/>
      <c r="V435" s="491"/>
      <c r="W435" s="491" t="s">
        <v>5095</v>
      </c>
      <c r="X435" s="491"/>
      <c r="Y435" s="491"/>
      <c r="Z435" s="491"/>
      <c r="AA435" s="491"/>
      <c r="AB435" s="491"/>
      <c r="AC435" s="491" t="s">
        <v>3635</v>
      </c>
      <c r="AD435" s="491" t="s">
        <v>3637</v>
      </c>
      <c r="AE435" s="491"/>
      <c r="AF435" s="493" t="s">
        <v>5292</v>
      </c>
      <c r="AG435" s="494"/>
      <c r="AH435" s="494"/>
      <c r="AI435" s="494"/>
      <c r="AK435" s="561"/>
    </row>
    <row r="436" spans="1:37" ht="67.5">
      <c r="A436" s="504" t="s">
        <v>944</v>
      </c>
      <c r="B436" s="489" t="s">
        <v>2431</v>
      </c>
      <c r="C436" s="470" t="s">
        <v>1616</v>
      </c>
      <c r="D436" s="489" t="s">
        <v>1703</v>
      </c>
      <c r="E436" s="501" t="s">
        <v>2066</v>
      </c>
      <c r="F436" s="501" t="s">
        <v>2067</v>
      </c>
      <c r="G436" s="470" t="s">
        <v>765</v>
      </c>
      <c r="H436" s="491" t="s">
        <v>1618</v>
      </c>
      <c r="I436" s="491" t="s">
        <v>144</v>
      </c>
      <c r="J436" s="492" t="s">
        <v>2314</v>
      </c>
      <c r="K436" s="489"/>
      <c r="L436" s="491" t="s">
        <v>5384</v>
      </c>
      <c r="M436" s="491" t="s">
        <v>5384</v>
      </c>
      <c r="N436" s="491"/>
      <c r="O436" s="491"/>
      <c r="P436" s="491"/>
      <c r="Q436" s="491"/>
      <c r="R436" s="491"/>
      <c r="S436" s="491"/>
      <c r="T436" s="491"/>
      <c r="U436" s="491"/>
      <c r="V436" s="491"/>
      <c r="W436" s="491" t="s">
        <v>5095</v>
      </c>
      <c r="X436" s="491"/>
      <c r="Y436" s="491"/>
      <c r="Z436" s="491"/>
      <c r="AA436" s="491"/>
      <c r="AB436" s="491"/>
      <c r="AC436" s="491" t="s">
        <v>3635</v>
      </c>
      <c r="AD436" s="491" t="s">
        <v>3637</v>
      </c>
      <c r="AE436" s="491"/>
      <c r="AF436" s="493" t="s">
        <v>5292</v>
      </c>
      <c r="AG436" s="494"/>
      <c r="AH436" s="494"/>
      <c r="AI436" s="494"/>
      <c r="AK436" s="561"/>
    </row>
    <row r="437" spans="1:37" ht="22.5">
      <c r="A437" s="504" t="s">
        <v>943</v>
      </c>
      <c r="B437" s="489" t="s">
        <v>2432</v>
      </c>
      <c r="C437" s="497" t="s">
        <v>1619</v>
      </c>
      <c r="D437" s="489"/>
      <c r="E437" s="501"/>
      <c r="F437" s="501"/>
      <c r="G437" s="470"/>
      <c r="H437" s="491"/>
      <c r="I437" s="491"/>
      <c r="J437" s="492" t="s">
        <v>2314</v>
      </c>
      <c r="K437" s="489"/>
      <c r="L437" s="491" t="s">
        <v>5384</v>
      </c>
      <c r="M437" s="491" t="s">
        <v>5384</v>
      </c>
      <c r="N437" s="491"/>
      <c r="O437" s="491"/>
      <c r="P437" s="491"/>
      <c r="Q437" s="491"/>
      <c r="R437" s="491"/>
      <c r="S437" s="491"/>
      <c r="T437" s="491"/>
      <c r="U437" s="491"/>
      <c r="V437" s="491"/>
      <c r="W437" s="491"/>
      <c r="X437" s="491"/>
      <c r="Y437" s="491"/>
      <c r="Z437" s="491"/>
      <c r="AA437" s="491"/>
      <c r="AB437" s="491"/>
      <c r="AC437" s="491" t="s">
        <v>3692</v>
      </c>
      <c r="AD437" s="491"/>
      <c r="AE437" s="491"/>
      <c r="AF437" s="493" t="s">
        <v>5292</v>
      </c>
      <c r="AG437" s="494"/>
      <c r="AH437" s="494"/>
      <c r="AI437" s="494"/>
      <c r="AK437" s="561" t="s">
        <v>3448</v>
      </c>
    </row>
    <row r="438" spans="1:37" ht="67.5">
      <c r="A438" s="504" t="s">
        <v>943</v>
      </c>
      <c r="B438" s="489" t="s">
        <v>2432</v>
      </c>
      <c r="C438" s="470" t="s">
        <v>1619</v>
      </c>
      <c r="D438" s="489" t="s">
        <v>2148</v>
      </c>
      <c r="E438" s="501" t="s">
        <v>2066</v>
      </c>
      <c r="F438" s="501" t="s">
        <v>2067</v>
      </c>
      <c r="G438" s="470" t="s">
        <v>765</v>
      </c>
      <c r="H438" s="502" t="s">
        <v>1623</v>
      </c>
      <c r="I438" s="491" t="s">
        <v>3996</v>
      </c>
      <c r="J438" s="492" t="s">
        <v>2314</v>
      </c>
      <c r="K438" s="489"/>
      <c r="L438" s="491" t="s">
        <v>5384</v>
      </c>
      <c r="M438" s="491" t="s">
        <v>5384</v>
      </c>
      <c r="N438" s="491"/>
      <c r="O438" s="491"/>
      <c r="P438" s="491"/>
      <c r="Q438" s="491"/>
      <c r="R438" s="491"/>
      <c r="S438" s="491"/>
      <c r="T438" s="491"/>
      <c r="U438" s="491"/>
      <c r="V438" s="491"/>
      <c r="W438" s="491" t="s">
        <v>5095</v>
      </c>
      <c r="X438" s="491"/>
      <c r="Y438" s="491"/>
      <c r="Z438" s="491"/>
      <c r="AA438" s="491"/>
      <c r="AB438" s="491"/>
      <c r="AC438" s="491" t="s">
        <v>3635</v>
      </c>
      <c r="AD438" s="491" t="s">
        <v>3637</v>
      </c>
      <c r="AE438" s="491"/>
      <c r="AF438" s="493" t="s">
        <v>5292</v>
      </c>
      <c r="AG438" s="494"/>
      <c r="AH438" s="494"/>
      <c r="AI438" s="494"/>
      <c r="AK438" s="561"/>
    </row>
    <row r="439" spans="1:37" ht="67.5">
      <c r="A439" s="504" t="s">
        <v>943</v>
      </c>
      <c r="B439" s="489" t="s">
        <v>2432</v>
      </c>
      <c r="C439" s="470" t="s">
        <v>1620</v>
      </c>
      <c r="D439" s="489" t="s">
        <v>1703</v>
      </c>
      <c r="E439" s="501" t="s">
        <v>2066</v>
      </c>
      <c r="F439" s="501" t="s">
        <v>2067</v>
      </c>
      <c r="G439" s="470" t="s">
        <v>765</v>
      </c>
      <c r="H439" s="491" t="s">
        <v>1624</v>
      </c>
      <c r="I439" s="491" t="s">
        <v>145</v>
      </c>
      <c r="J439" s="492" t="s">
        <v>2314</v>
      </c>
      <c r="K439" s="489"/>
      <c r="L439" s="491" t="s">
        <v>5384</v>
      </c>
      <c r="M439" s="491" t="s">
        <v>5384</v>
      </c>
      <c r="N439" s="491"/>
      <c r="O439" s="491"/>
      <c r="P439" s="491"/>
      <c r="Q439" s="491"/>
      <c r="R439" s="491"/>
      <c r="S439" s="491"/>
      <c r="T439" s="491"/>
      <c r="U439" s="491"/>
      <c r="V439" s="491"/>
      <c r="W439" s="491" t="s">
        <v>5095</v>
      </c>
      <c r="X439" s="491"/>
      <c r="Y439" s="491"/>
      <c r="Z439" s="491"/>
      <c r="AA439" s="491"/>
      <c r="AB439" s="491"/>
      <c r="AC439" s="491" t="s">
        <v>3635</v>
      </c>
      <c r="AD439" s="491" t="s">
        <v>3637</v>
      </c>
      <c r="AE439" s="491"/>
      <c r="AF439" s="493" t="s">
        <v>5292</v>
      </c>
      <c r="AG439" s="494"/>
      <c r="AH439" s="494"/>
      <c r="AI439" s="494"/>
      <c r="AK439" s="561"/>
    </row>
    <row r="440" spans="1:37" ht="22.5">
      <c r="A440" s="504" t="s">
        <v>942</v>
      </c>
      <c r="B440" s="489" t="s">
        <v>2433</v>
      </c>
      <c r="C440" s="497" t="s">
        <v>1621</v>
      </c>
      <c r="D440" s="489"/>
      <c r="E440" s="501"/>
      <c r="F440" s="501"/>
      <c r="G440" s="470"/>
      <c r="H440" s="491"/>
      <c r="I440" s="491"/>
      <c r="J440" s="492" t="s">
        <v>2314</v>
      </c>
      <c r="K440" s="489"/>
      <c r="L440" s="491" t="s">
        <v>5384</v>
      </c>
      <c r="M440" s="491" t="s">
        <v>5384</v>
      </c>
      <c r="N440" s="491"/>
      <c r="O440" s="491"/>
      <c r="P440" s="491"/>
      <c r="Q440" s="491"/>
      <c r="R440" s="491"/>
      <c r="S440" s="491"/>
      <c r="T440" s="491"/>
      <c r="U440" s="491"/>
      <c r="V440" s="491"/>
      <c r="W440" s="491"/>
      <c r="X440" s="491"/>
      <c r="Y440" s="491"/>
      <c r="Z440" s="491"/>
      <c r="AA440" s="491"/>
      <c r="AB440" s="491"/>
      <c r="AC440" s="491" t="s">
        <v>3692</v>
      </c>
      <c r="AD440" s="491"/>
      <c r="AE440" s="491"/>
      <c r="AF440" s="493" t="s">
        <v>5292</v>
      </c>
      <c r="AG440" s="494"/>
      <c r="AH440" s="494"/>
      <c r="AI440" s="494"/>
      <c r="AK440" s="561" t="s">
        <v>3448</v>
      </c>
    </row>
    <row r="441" spans="1:37" ht="102.95" customHeight="1">
      <c r="A441" s="504" t="s">
        <v>942</v>
      </c>
      <c r="B441" s="489" t="s">
        <v>2433</v>
      </c>
      <c r="C441" s="470" t="s">
        <v>1621</v>
      </c>
      <c r="D441" s="489" t="s">
        <v>2148</v>
      </c>
      <c r="E441" s="501" t="s">
        <v>2066</v>
      </c>
      <c r="F441" s="501" t="s">
        <v>2067</v>
      </c>
      <c r="G441" s="470" t="s">
        <v>765</v>
      </c>
      <c r="H441" s="502" t="s">
        <v>1625</v>
      </c>
      <c r="I441" s="491" t="s">
        <v>3997</v>
      </c>
      <c r="J441" s="492" t="s">
        <v>2314</v>
      </c>
      <c r="K441" s="489"/>
      <c r="L441" s="491" t="s">
        <v>5384</v>
      </c>
      <c r="M441" s="491" t="s">
        <v>5384</v>
      </c>
      <c r="N441" s="491"/>
      <c r="O441" s="491"/>
      <c r="P441" s="491"/>
      <c r="Q441" s="491"/>
      <c r="R441" s="491"/>
      <c r="S441" s="491"/>
      <c r="T441" s="491"/>
      <c r="U441" s="491"/>
      <c r="V441" s="491"/>
      <c r="W441" s="491" t="s">
        <v>5095</v>
      </c>
      <c r="X441" s="491"/>
      <c r="Y441" s="491"/>
      <c r="Z441" s="491"/>
      <c r="AA441" s="491"/>
      <c r="AB441" s="491"/>
      <c r="AC441" s="491" t="s">
        <v>3635</v>
      </c>
      <c r="AD441" s="491" t="s">
        <v>3637</v>
      </c>
      <c r="AE441" s="491"/>
      <c r="AF441" s="493" t="s">
        <v>5292</v>
      </c>
      <c r="AG441" s="494"/>
      <c r="AH441" s="494"/>
      <c r="AI441" s="494"/>
      <c r="AK441" s="561"/>
    </row>
    <row r="442" spans="1:37" ht="67.5">
      <c r="A442" s="504" t="s">
        <v>942</v>
      </c>
      <c r="B442" s="489" t="s">
        <v>2433</v>
      </c>
      <c r="C442" s="470" t="s">
        <v>1622</v>
      </c>
      <c r="D442" s="489" t="s">
        <v>1703</v>
      </c>
      <c r="E442" s="501" t="s">
        <v>2066</v>
      </c>
      <c r="F442" s="501" t="s">
        <v>2067</v>
      </c>
      <c r="G442" s="470" t="s">
        <v>765</v>
      </c>
      <c r="H442" s="491" t="s">
        <v>1626</v>
      </c>
      <c r="I442" s="491" t="s">
        <v>165</v>
      </c>
      <c r="J442" s="492" t="s">
        <v>2314</v>
      </c>
      <c r="K442" s="489"/>
      <c r="L442" s="491" t="s">
        <v>5384</v>
      </c>
      <c r="M442" s="491" t="s">
        <v>5384</v>
      </c>
      <c r="N442" s="491"/>
      <c r="O442" s="491"/>
      <c r="P442" s="491"/>
      <c r="Q442" s="491"/>
      <c r="R442" s="491"/>
      <c r="S442" s="491"/>
      <c r="T442" s="491"/>
      <c r="U442" s="491"/>
      <c r="V442" s="491"/>
      <c r="W442" s="491" t="s">
        <v>5095</v>
      </c>
      <c r="X442" s="491"/>
      <c r="Y442" s="491"/>
      <c r="Z442" s="491"/>
      <c r="AA442" s="491"/>
      <c r="AB442" s="491"/>
      <c r="AC442" s="491" t="s">
        <v>3635</v>
      </c>
      <c r="AD442" s="491" t="s">
        <v>3637</v>
      </c>
      <c r="AE442" s="491"/>
      <c r="AF442" s="493" t="s">
        <v>5292</v>
      </c>
      <c r="AG442" s="494"/>
      <c r="AH442" s="494"/>
      <c r="AI442" s="494"/>
      <c r="AK442" s="561"/>
    </row>
    <row r="443" spans="1:37" ht="22.5">
      <c r="A443" s="504" t="s">
        <v>941</v>
      </c>
      <c r="B443" s="489" t="s">
        <v>2434</v>
      </c>
      <c r="C443" s="497" t="s">
        <v>1627</v>
      </c>
      <c r="D443" s="489"/>
      <c r="E443" s="501"/>
      <c r="F443" s="501"/>
      <c r="G443" s="470"/>
      <c r="H443" s="491"/>
      <c r="I443" s="491"/>
      <c r="J443" s="492" t="s">
        <v>2314</v>
      </c>
      <c r="K443" s="489"/>
      <c r="L443" s="491" t="s">
        <v>5416</v>
      </c>
      <c r="M443" s="491" t="s">
        <v>5416</v>
      </c>
      <c r="N443" s="491" t="s">
        <v>5417</v>
      </c>
      <c r="O443" s="491"/>
      <c r="P443" s="491"/>
      <c r="Q443" s="491"/>
      <c r="R443" s="491"/>
      <c r="S443" s="491" t="s">
        <v>5361</v>
      </c>
      <c r="T443" s="491" t="s">
        <v>5361</v>
      </c>
      <c r="U443" s="491"/>
      <c r="V443" s="491"/>
      <c r="W443" s="491"/>
      <c r="X443" s="491" t="s">
        <v>1297</v>
      </c>
      <c r="Y443" s="491"/>
      <c r="Z443" s="491"/>
      <c r="AA443" s="491" t="s">
        <v>1297</v>
      </c>
      <c r="AB443" s="491"/>
      <c r="AC443" s="491" t="s">
        <v>3692</v>
      </c>
      <c r="AD443" s="491"/>
      <c r="AE443" s="491"/>
      <c r="AF443" s="493" t="s">
        <v>5309</v>
      </c>
      <c r="AG443" s="494"/>
      <c r="AH443" s="494"/>
      <c r="AI443" s="494"/>
      <c r="AK443" s="561" t="s">
        <v>3448</v>
      </c>
    </row>
    <row r="444" spans="1:37" ht="56.25">
      <c r="A444" s="504" t="s">
        <v>941</v>
      </c>
      <c r="B444" s="489" t="s">
        <v>2434</v>
      </c>
      <c r="C444" s="470" t="s">
        <v>1627</v>
      </c>
      <c r="D444" s="489" t="s">
        <v>1354</v>
      </c>
      <c r="E444" s="501" t="s">
        <v>2245</v>
      </c>
      <c r="F444" s="501" t="s">
        <v>1441</v>
      </c>
      <c r="G444" s="470" t="s">
        <v>1628</v>
      </c>
      <c r="H444" s="491" t="s">
        <v>1443</v>
      </c>
      <c r="I444" s="491" t="s">
        <v>1780</v>
      </c>
      <c r="J444" s="492" t="s">
        <v>2314</v>
      </c>
      <c r="K444" s="489"/>
      <c r="L444" s="491" t="s">
        <v>5416</v>
      </c>
      <c r="M444" s="491" t="s">
        <v>5416</v>
      </c>
      <c r="N444" s="491" t="s">
        <v>5417</v>
      </c>
      <c r="O444" s="491"/>
      <c r="P444" s="491"/>
      <c r="Q444" s="491"/>
      <c r="R444" s="491"/>
      <c r="S444" s="491" t="s">
        <v>5361</v>
      </c>
      <c r="T444" s="491" t="s">
        <v>5361</v>
      </c>
      <c r="U444" s="491"/>
      <c r="V444" s="491"/>
      <c r="W444" s="491" t="s">
        <v>709</v>
      </c>
      <c r="X444" s="491" t="s">
        <v>1297</v>
      </c>
      <c r="Y444" s="491" t="s">
        <v>709</v>
      </c>
      <c r="Z444" s="491"/>
      <c r="AA444" s="491" t="s">
        <v>1297</v>
      </c>
      <c r="AB444" s="491" t="s">
        <v>1301</v>
      </c>
      <c r="AC444" s="491" t="s">
        <v>3640</v>
      </c>
      <c r="AD444" s="491" t="s">
        <v>709</v>
      </c>
      <c r="AE444" s="491"/>
      <c r="AF444" s="493" t="s">
        <v>5309</v>
      </c>
      <c r="AG444" s="494"/>
      <c r="AH444" s="494"/>
      <c r="AI444" s="494"/>
      <c r="AK444" s="561"/>
    </row>
    <row r="445" spans="1:37">
      <c r="A445" s="504" t="s">
        <v>940</v>
      </c>
      <c r="B445" s="489" t="s">
        <v>2435</v>
      </c>
      <c r="C445" s="497" t="s">
        <v>1629</v>
      </c>
      <c r="D445" s="489"/>
      <c r="E445" s="501"/>
      <c r="F445" s="501"/>
      <c r="G445" s="470"/>
      <c r="H445" s="491"/>
      <c r="I445" s="491"/>
      <c r="J445" s="492"/>
      <c r="K445" s="489"/>
      <c r="L445" s="491"/>
      <c r="M445" s="491"/>
      <c r="N445" s="491"/>
      <c r="O445" s="491"/>
      <c r="P445" s="491"/>
      <c r="Q445" s="491"/>
      <c r="R445" s="491"/>
      <c r="S445" s="491"/>
      <c r="T445" s="491"/>
      <c r="U445" s="491"/>
      <c r="V445" s="491"/>
      <c r="W445" s="491"/>
      <c r="X445" s="491"/>
      <c r="Y445" s="491"/>
      <c r="Z445" s="491"/>
      <c r="AA445" s="491"/>
      <c r="AB445" s="491"/>
      <c r="AC445" s="491"/>
      <c r="AD445" s="491"/>
      <c r="AE445" s="491"/>
      <c r="AF445" s="493"/>
      <c r="AG445" s="494"/>
      <c r="AH445" s="494"/>
      <c r="AI445" s="494"/>
      <c r="AK445" s="561" t="s">
        <v>3448</v>
      </c>
    </row>
    <row r="446" spans="1:37" ht="154.5" customHeight="1">
      <c r="A446" s="504" t="s">
        <v>940</v>
      </c>
      <c r="B446" s="489" t="s">
        <v>2435</v>
      </c>
      <c r="C446" s="470" t="s">
        <v>1629</v>
      </c>
      <c r="D446" s="489" t="s">
        <v>2148</v>
      </c>
      <c r="E446" s="490" t="s">
        <v>1358</v>
      </c>
      <c r="F446" s="490" t="s">
        <v>1359</v>
      </c>
      <c r="G446" s="470" t="s">
        <v>3766</v>
      </c>
      <c r="H446" s="502" t="s">
        <v>1630</v>
      </c>
      <c r="I446" s="491" t="s">
        <v>3246</v>
      </c>
      <c r="J446" s="492"/>
      <c r="K446" s="489"/>
      <c r="L446" s="491"/>
      <c r="M446" s="491"/>
      <c r="N446" s="491"/>
      <c r="O446" s="491"/>
      <c r="P446" s="491"/>
      <c r="Q446" s="491"/>
      <c r="R446" s="491"/>
      <c r="S446" s="491"/>
      <c r="T446" s="491"/>
      <c r="U446" s="491"/>
      <c r="V446" s="491"/>
      <c r="W446" s="491"/>
      <c r="X446" s="491"/>
      <c r="Y446" s="491"/>
      <c r="Z446" s="491"/>
      <c r="AA446" s="491"/>
      <c r="AB446" s="491"/>
      <c r="AC446" s="491"/>
      <c r="AD446" s="470"/>
      <c r="AE446" s="470"/>
      <c r="AF446" s="493"/>
      <c r="AG446" s="494"/>
      <c r="AH446" s="494"/>
      <c r="AI446" s="494"/>
      <c r="AK446" s="561"/>
    </row>
    <row r="447" spans="1:37" s="511" customFormat="1" ht="45">
      <c r="A447" s="509" t="s">
        <v>939</v>
      </c>
      <c r="B447" s="492" t="s">
        <v>2436</v>
      </c>
      <c r="C447" s="514" t="s">
        <v>2882</v>
      </c>
      <c r="D447" s="492"/>
      <c r="E447" s="513"/>
      <c r="F447" s="513"/>
      <c r="G447" s="510"/>
      <c r="H447" s="516"/>
      <c r="I447" s="498"/>
      <c r="J447" s="492" t="s">
        <v>2314</v>
      </c>
      <c r="K447" s="492"/>
      <c r="L447" s="498" t="s">
        <v>6456</v>
      </c>
      <c r="M447" s="491" t="s">
        <v>5414</v>
      </c>
      <c r="N447" s="491" t="s">
        <v>5415</v>
      </c>
      <c r="O447" s="498" t="s">
        <v>7999</v>
      </c>
      <c r="P447" s="498"/>
      <c r="Q447" s="498"/>
      <c r="R447" s="498"/>
      <c r="S447" s="491" t="s">
        <v>5370</v>
      </c>
      <c r="T447" s="491" t="s">
        <v>5370</v>
      </c>
      <c r="U447" s="491"/>
      <c r="V447" s="491"/>
      <c r="W447" s="491"/>
      <c r="X447" s="491"/>
      <c r="Y447" s="491"/>
      <c r="Z447" s="491"/>
      <c r="AA447" s="491"/>
      <c r="AB447" s="491"/>
      <c r="AC447" s="491"/>
      <c r="AD447" s="491"/>
      <c r="AE447" s="491"/>
      <c r="AF447" s="493" t="s">
        <v>5307</v>
      </c>
      <c r="AG447" s="494"/>
      <c r="AH447" s="494"/>
      <c r="AI447" s="494"/>
      <c r="AJ447" s="491"/>
      <c r="AK447" s="788" t="s">
        <v>3448</v>
      </c>
    </row>
    <row r="448" spans="1:37" s="511" customFormat="1" ht="67.5" customHeight="1">
      <c r="A448" s="509" t="s">
        <v>939</v>
      </c>
      <c r="B448" s="492" t="s">
        <v>2436</v>
      </c>
      <c r="C448" s="510" t="s">
        <v>2882</v>
      </c>
      <c r="D448" s="492" t="s">
        <v>2148</v>
      </c>
      <c r="E448" s="513" t="s">
        <v>1358</v>
      </c>
      <c r="F448" s="513" t="s">
        <v>1359</v>
      </c>
      <c r="G448" s="510" t="s">
        <v>3766</v>
      </c>
      <c r="H448" s="502" t="s">
        <v>8762</v>
      </c>
      <c r="I448" s="491" t="s">
        <v>9394</v>
      </c>
      <c r="J448" s="492" t="s">
        <v>2314</v>
      </c>
      <c r="K448" s="492"/>
      <c r="L448" s="498" t="s">
        <v>6456</v>
      </c>
      <c r="M448" s="491" t="s">
        <v>5414</v>
      </c>
      <c r="N448" s="491" t="s">
        <v>5415</v>
      </c>
      <c r="O448" s="498" t="s">
        <v>7999</v>
      </c>
      <c r="P448" s="498"/>
      <c r="Q448" s="498"/>
      <c r="R448" s="498"/>
      <c r="S448" s="491" t="s">
        <v>5370</v>
      </c>
      <c r="T448" s="491" t="s">
        <v>5370</v>
      </c>
      <c r="U448" s="491"/>
      <c r="V448" s="491"/>
      <c r="W448" s="491" t="s">
        <v>2645</v>
      </c>
      <c r="X448" s="491"/>
      <c r="Y448" s="491"/>
      <c r="Z448" s="491"/>
      <c r="AA448" s="491"/>
      <c r="AB448" s="491"/>
      <c r="AC448" s="491"/>
      <c r="AD448" s="491"/>
      <c r="AE448" s="491"/>
      <c r="AF448" s="493" t="s">
        <v>5307</v>
      </c>
      <c r="AG448" s="494"/>
      <c r="AH448" s="494"/>
      <c r="AI448" s="494"/>
      <c r="AJ448" s="491"/>
      <c r="AK448" s="788"/>
    </row>
    <row r="449" spans="1:37" ht="33.75">
      <c r="A449" s="504" t="s">
        <v>938</v>
      </c>
      <c r="B449" s="489" t="s">
        <v>2437</v>
      </c>
      <c r="C449" s="497" t="s">
        <v>2000</v>
      </c>
      <c r="D449" s="489"/>
      <c r="E449" s="490"/>
      <c r="F449" s="490"/>
      <c r="G449" s="470"/>
      <c r="H449" s="502"/>
      <c r="I449" s="491"/>
      <c r="J449" s="492" t="s">
        <v>2314</v>
      </c>
      <c r="K449" s="489"/>
      <c r="L449" s="491" t="s">
        <v>5418</v>
      </c>
      <c r="M449" s="491" t="s">
        <v>5418</v>
      </c>
      <c r="N449" s="491" t="s">
        <v>5419</v>
      </c>
      <c r="O449" s="491"/>
      <c r="P449" s="491"/>
      <c r="Q449" s="491"/>
      <c r="R449" s="491"/>
      <c r="S449" s="491" t="s">
        <v>5371</v>
      </c>
      <c r="T449" s="491" t="s">
        <v>5371</v>
      </c>
      <c r="U449" s="491"/>
      <c r="V449" s="491"/>
      <c r="W449" s="491"/>
      <c r="X449" s="491"/>
      <c r="Y449" s="491"/>
      <c r="Z449" s="491"/>
      <c r="AA449" s="491"/>
      <c r="AB449" s="491"/>
      <c r="AC449" s="491" t="s">
        <v>3692</v>
      </c>
      <c r="AD449" s="491"/>
      <c r="AE449" s="491"/>
      <c r="AF449" s="493" t="s">
        <v>5310</v>
      </c>
      <c r="AG449" s="494"/>
      <c r="AH449" s="494"/>
      <c r="AI449" s="494"/>
      <c r="AK449" s="561" t="s">
        <v>3448</v>
      </c>
    </row>
    <row r="450" spans="1:37" ht="67.5">
      <c r="A450" s="504" t="s">
        <v>938</v>
      </c>
      <c r="B450" s="489" t="s">
        <v>2437</v>
      </c>
      <c r="C450" s="470" t="s">
        <v>2000</v>
      </c>
      <c r="D450" s="489" t="s">
        <v>2148</v>
      </c>
      <c r="E450" s="490" t="s">
        <v>1357</v>
      </c>
      <c r="F450" s="490" t="s">
        <v>1373</v>
      </c>
      <c r="G450" s="470" t="s">
        <v>762</v>
      </c>
      <c r="H450" s="502" t="s">
        <v>2001</v>
      </c>
      <c r="I450" s="491" t="s">
        <v>1781</v>
      </c>
      <c r="J450" s="492" t="s">
        <v>2314</v>
      </c>
      <c r="K450" s="489"/>
      <c r="L450" s="491" t="s">
        <v>5418</v>
      </c>
      <c r="M450" s="491" t="s">
        <v>5418</v>
      </c>
      <c r="N450" s="491" t="s">
        <v>5419</v>
      </c>
      <c r="O450" s="491"/>
      <c r="P450" s="491"/>
      <c r="Q450" s="491"/>
      <c r="R450" s="491"/>
      <c r="S450" s="491" t="s">
        <v>5371</v>
      </c>
      <c r="T450" s="491" t="s">
        <v>5371</v>
      </c>
      <c r="U450" s="491"/>
      <c r="V450" s="491"/>
      <c r="W450" s="491" t="s">
        <v>3656</v>
      </c>
      <c r="X450" s="491"/>
      <c r="Y450" s="491"/>
      <c r="Z450" s="491"/>
      <c r="AA450" s="491"/>
      <c r="AB450" s="491"/>
      <c r="AC450" s="491" t="s">
        <v>3635</v>
      </c>
      <c r="AD450" s="491" t="s">
        <v>3636</v>
      </c>
      <c r="AE450" s="491"/>
      <c r="AF450" s="493" t="s">
        <v>5310</v>
      </c>
      <c r="AG450" s="494"/>
      <c r="AH450" s="494"/>
      <c r="AI450" s="494"/>
      <c r="AK450" s="561"/>
    </row>
    <row r="451" spans="1:37" ht="33.75">
      <c r="A451" s="504" t="s">
        <v>937</v>
      </c>
      <c r="B451" s="489" t="s">
        <v>2438</v>
      </c>
      <c r="C451" s="497" t="s">
        <v>227</v>
      </c>
      <c r="D451" s="489"/>
      <c r="E451" s="490"/>
      <c r="F451" s="490"/>
      <c r="G451" s="470"/>
      <c r="H451" s="502"/>
      <c r="I451" s="491"/>
      <c r="J451" s="492" t="s">
        <v>2314</v>
      </c>
      <c r="K451" s="489"/>
      <c r="L451" s="491" t="s">
        <v>5420</v>
      </c>
      <c r="M451" s="491" t="s">
        <v>5420</v>
      </c>
      <c r="N451" s="491" t="s">
        <v>5421</v>
      </c>
      <c r="O451" s="491"/>
      <c r="P451" s="491"/>
      <c r="Q451" s="491"/>
      <c r="R451" s="491"/>
      <c r="S451" s="491" t="s">
        <v>5361</v>
      </c>
      <c r="T451" s="491" t="s">
        <v>5361</v>
      </c>
      <c r="U451" s="491"/>
      <c r="V451" s="491"/>
      <c r="W451" s="491"/>
      <c r="X451" s="491"/>
      <c r="Y451" s="491"/>
      <c r="Z451" s="491"/>
      <c r="AA451" s="491" t="s">
        <v>1297</v>
      </c>
      <c r="AB451" s="491"/>
      <c r="AC451" s="491" t="s">
        <v>3692</v>
      </c>
      <c r="AD451" s="491"/>
      <c r="AE451" s="491"/>
      <c r="AF451" s="493" t="s">
        <v>5311</v>
      </c>
      <c r="AG451" s="494"/>
      <c r="AH451" s="494"/>
      <c r="AI451" s="494"/>
      <c r="AK451" s="561" t="s">
        <v>3448</v>
      </c>
    </row>
    <row r="452" spans="1:37" ht="56.25">
      <c r="A452" s="504" t="s">
        <v>937</v>
      </c>
      <c r="B452" s="489" t="s">
        <v>2438</v>
      </c>
      <c r="C452" s="470" t="s">
        <v>227</v>
      </c>
      <c r="D452" s="489" t="s">
        <v>1354</v>
      </c>
      <c r="E452" s="501" t="s">
        <v>225</v>
      </c>
      <c r="F452" s="501" t="s">
        <v>226</v>
      </c>
      <c r="G452" s="470" t="s">
        <v>2685</v>
      </c>
      <c r="H452" s="502" t="s">
        <v>1849</v>
      </c>
      <c r="I452" s="491" t="s">
        <v>2475</v>
      </c>
      <c r="J452" s="492" t="s">
        <v>2314</v>
      </c>
      <c r="K452" s="489"/>
      <c r="L452" s="491" t="s">
        <v>5420</v>
      </c>
      <c r="M452" s="491" t="s">
        <v>5420</v>
      </c>
      <c r="N452" s="491" t="s">
        <v>5421</v>
      </c>
      <c r="O452" s="491"/>
      <c r="P452" s="491"/>
      <c r="Q452" s="491"/>
      <c r="R452" s="491"/>
      <c r="S452" s="491" t="s">
        <v>5361</v>
      </c>
      <c r="T452" s="491" t="s">
        <v>5361</v>
      </c>
      <c r="U452" s="491"/>
      <c r="V452" s="491"/>
      <c r="W452" s="491" t="s">
        <v>702</v>
      </c>
      <c r="X452" s="491"/>
      <c r="Y452" s="491"/>
      <c r="Z452" s="491"/>
      <c r="AA452" s="491" t="s">
        <v>1297</v>
      </c>
      <c r="AB452" s="491" t="s">
        <v>3683</v>
      </c>
      <c r="AC452" s="491" t="s">
        <v>3640</v>
      </c>
      <c r="AD452" s="491" t="s">
        <v>3642</v>
      </c>
      <c r="AE452" s="491"/>
      <c r="AF452" s="493" t="s">
        <v>5311</v>
      </c>
      <c r="AG452" s="494"/>
      <c r="AH452" s="494"/>
      <c r="AI452" s="494"/>
      <c r="AK452" s="561"/>
    </row>
    <row r="453" spans="1:37" ht="33.75">
      <c r="A453" s="504" t="s">
        <v>936</v>
      </c>
      <c r="B453" s="489" t="s">
        <v>1228</v>
      </c>
      <c r="C453" s="497" t="s">
        <v>1881</v>
      </c>
      <c r="D453" s="489"/>
      <c r="E453" s="501"/>
      <c r="F453" s="501"/>
      <c r="G453" s="470"/>
      <c r="H453" s="502"/>
      <c r="I453" s="491"/>
      <c r="J453" s="492" t="s">
        <v>2314</v>
      </c>
      <c r="K453" s="489"/>
      <c r="L453" s="491" t="s">
        <v>5420</v>
      </c>
      <c r="M453" s="491" t="s">
        <v>5420</v>
      </c>
      <c r="N453" s="491" t="s">
        <v>5421</v>
      </c>
      <c r="O453" s="491"/>
      <c r="P453" s="491"/>
      <c r="Q453" s="491"/>
      <c r="R453" s="491"/>
      <c r="S453" s="491" t="s">
        <v>5361</v>
      </c>
      <c r="T453" s="491" t="s">
        <v>5361</v>
      </c>
      <c r="U453" s="491"/>
      <c r="V453" s="491"/>
      <c r="W453" s="491"/>
      <c r="X453" s="491"/>
      <c r="Y453" s="491"/>
      <c r="Z453" s="491"/>
      <c r="AA453" s="491"/>
      <c r="AB453" s="491"/>
      <c r="AC453" s="491" t="s">
        <v>3692</v>
      </c>
      <c r="AD453" s="491"/>
      <c r="AE453" s="491"/>
      <c r="AF453" s="493" t="s">
        <v>5311</v>
      </c>
      <c r="AG453" s="494"/>
      <c r="AH453" s="494"/>
      <c r="AI453" s="494"/>
      <c r="AK453" s="561" t="s">
        <v>3448</v>
      </c>
    </row>
    <row r="454" spans="1:37" ht="146.25">
      <c r="A454" s="504" t="s">
        <v>936</v>
      </c>
      <c r="B454" s="489" t="s">
        <v>1228</v>
      </c>
      <c r="C454" s="470" t="s">
        <v>1881</v>
      </c>
      <c r="D454" s="489" t="s">
        <v>1354</v>
      </c>
      <c r="E454" s="490" t="s">
        <v>1678</v>
      </c>
      <c r="F454" s="490" t="s">
        <v>2686</v>
      </c>
      <c r="G454" s="470" t="s">
        <v>1882</v>
      </c>
      <c r="H454" s="502" t="s">
        <v>235</v>
      </c>
      <c r="I454" s="491" t="s">
        <v>6992</v>
      </c>
      <c r="J454" s="492" t="s">
        <v>2314</v>
      </c>
      <c r="K454" s="489"/>
      <c r="L454" s="491" t="s">
        <v>5420</v>
      </c>
      <c r="M454" s="491" t="s">
        <v>5420</v>
      </c>
      <c r="N454" s="491" t="s">
        <v>5421</v>
      </c>
      <c r="O454" s="491"/>
      <c r="P454" s="491"/>
      <c r="Q454" s="491"/>
      <c r="R454" s="491"/>
      <c r="S454" s="491" t="s">
        <v>5361</v>
      </c>
      <c r="T454" s="491" t="s">
        <v>5361</v>
      </c>
      <c r="U454" s="491"/>
      <c r="V454" s="491"/>
      <c r="W454" s="491" t="s">
        <v>703</v>
      </c>
      <c r="X454" s="491"/>
      <c r="Y454" s="491"/>
      <c r="Z454" s="491"/>
      <c r="AA454" s="491"/>
      <c r="AB454" s="491"/>
      <c r="AC454" s="491" t="s">
        <v>3640</v>
      </c>
      <c r="AD454" s="470" t="s">
        <v>3648</v>
      </c>
      <c r="AE454" s="470"/>
      <c r="AF454" s="493" t="s">
        <v>5311</v>
      </c>
      <c r="AG454" s="494"/>
      <c r="AH454" s="494"/>
      <c r="AI454" s="494"/>
      <c r="AK454" s="561"/>
    </row>
    <row r="455" spans="1:37">
      <c r="A455" s="504" t="s">
        <v>935</v>
      </c>
      <c r="B455" s="489" t="s">
        <v>1229</v>
      </c>
      <c r="C455" s="497" t="s">
        <v>371</v>
      </c>
      <c r="D455" s="489"/>
      <c r="E455" s="490"/>
      <c r="F455" s="490"/>
      <c r="G455" s="470"/>
      <c r="H455" s="502"/>
      <c r="I455" s="491"/>
      <c r="J455" s="492" t="s">
        <v>2301</v>
      </c>
      <c r="K455" s="489"/>
      <c r="L455" s="491"/>
      <c r="M455" s="491"/>
      <c r="N455" s="491"/>
      <c r="O455" s="491"/>
      <c r="P455" s="491"/>
      <c r="Q455" s="491"/>
      <c r="R455" s="491"/>
      <c r="S455" s="491"/>
      <c r="T455" s="491"/>
      <c r="U455" s="491"/>
      <c r="V455" s="491"/>
      <c r="W455" s="491"/>
      <c r="X455" s="491"/>
      <c r="Y455" s="491"/>
      <c r="Z455" s="491"/>
      <c r="AA455" s="491"/>
      <c r="AB455" s="491"/>
      <c r="AC455" s="491"/>
      <c r="AD455" s="491"/>
      <c r="AK455" s="561" t="s">
        <v>3448</v>
      </c>
    </row>
    <row r="456" spans="1:37" ht="22.5">
      <c r="A456" s="504" t="s">
        <v>935</v>
      </c>
      <c r="B456" s="489" t="s">
        <v>1229</v>
      </c>
      <c r="C456" s="470" t="s">
        <v>371</v>
      </c>
      <c r="D456" s="489" t="s">
        <v>2148</v>
      </c>
      <c r="E456" s="490"/>
      <c r="F456" s="490"/>
      <c r="G456" s="470" t="s">
        <v>741</v>
      </c>
      <c r="H456" s="491" t="s">
        <v>372</v>
      </c>
      <c r="I456" s="491" t="s">
        <v>1889</v>
      </c>
      <c r="J456" s="492"/>
      <c r="K456" s="489"/>
      <c r="L456" s="491"/>
      <c r="M456" s="491"/>
      <c r="N456" s="491"/>
      <c r="O456" s="491"/>
      <c r="P456" s="491"/>
      <c r="Q456" s="491"/>
      <c r="R456" s="491"/>
      <c r="S456" s="491"/>
      <c r="T456" s="491"/>
      <c r="U456" s="491"/>
      <c r="V456" s="491"/>
      <c r="W456" s="491"/>
      <c r="X456" s="491"/>
      <c r="Y456" s="491"/>
      <c r="Z456" s="491"/>
      <c r="AA456" s="491"/>
      <c r="AB456" s="491"/>
      <c r="AC456" s="491"/>
      <c r="AD456" s="491"/>
      <c r="AK456" s="561"/>
    </row>
    <row r="457" spans="1:37">
      <c r="A457" s="504" t="s">
        <v>935</v>
      </c>
      <c r="B457" s="489" t="s">
        <v>1229</v>
      </c>
      <c r="C457" s="507" t="s">
        <v>1980</v>
      </c>
      <c r="D457" s="489" t="s">
        <v>2148</v>
      </c>
      <c r="E457" s="490"/>
      <c r="F457" s="490"/>
      <c r="G457" s="470" t="s">
        <v>373</v>
      </c>
      <c r="H457" s="507" t="s">
        <v>1980</v>
      </c>
      <c r="I457" s="491"/>
      <c r="J457" s="492"/>
      <c r="K457" s="489"/>
      <c r="L457" s="491"/>
      <c r="M457" s="491"/>
      <c r="N457" s="491"/>
      <c r="O457" s="491"/>
      <c r="P457" s="491"/>
      <c r="Q457" s="491"/>
      <c r="R457" s="491"/>
      <c r="S457" s="491"/>
      <c r="T457" s="491"/>
      <c r="U457" s="491"/>
      <c r="V457" s="491"/>
      <c r="W457" s="491"/>
      <c r="X457" s="491"/>
      <c r="Y457" s="491"/>
      <c r="Z457" s="491"/>
      <c r="AA457" s="491"/>
      <c r="AB457" s="491"/>
      <c r="AC457" s="491"/>
      <c r="AD457" s="491"/>
      <c r="AE457" s="491"/>
      <c r="AF457" s="493"/>
      <c r="AG457" s="494"/>
      <c r="AH457" s="494"/>
      <c r="AI457" s="494"/>
      <c r="AK457" s="561"/>
    </row>
    <row r="458" spans="1:37">
      <c r="A458" s="504" t="s">
        <v>935</v>
      </c>
      <c r="B458" s="489" t="s">
        <v>1229</v>
      </c>
      <c r="C458" s="507" t="s">
        <v>1199</v>
      </c>
      <c r="D458" s="489" t="s">
        <v>2148</v>
      </c>
      <c r="E458" s="490"/>
      <c r="F458" s="490"/>
      <c r="G458" s="470" t="s">
        <v>779</v>
      </c>
      <c r="H458" s="502" t="s">
        <v>1976</v>
      </c>
      <c r="I458" s="507" t="s">
        <v>1199</v>
      </c>
      <c r="J458" s="492"/>
      <c r="K458" s="508"/>
      <c r="L458" s="507"/>
      <c r="M458" s="507"/>
      <c r="N458" s="491"/>
      <c r="O458" s="491"/>
      <c r="P458" s="491"/>
      <c r="Q458" s="491"/>
      <c r="R458" s="491"/>
      <c r="S458" s="491"/>
      <c r="T458" s="491"/>
      <c r="U458" s="491"/>
      <c r="V458" s="491"/>
      <c r="W458" s="491"/>
      <c r="X458" s="491"/>
      <c r="Y458" s="491"/>
      <c r="Z458" s="491"/>
      <c r="AA458" s="491"/>
      <c r="AB458" s="491"/>
      <c r="AC458" s="491"/>
      <c r="AD458" s="491"/>
      <c r="AE458" s="491"/>
      <c r="AF458" s="493"/>
      <c r="AG458" s="494"/>
      <c r="AH458" s="494"/>
      <c r="AI458" s="494"/>
      <c r="AK458" s="561"/>
    </row>
    <row r="459" spans="1:37">
      <c r="A459" s="504" t="s">
        <v>935</v>
      </c>
      <c r="B459" s="489" t="s">
        <v>1229</v>
      </c>
      <c r="C459" s="507" t="s">
        <v>1200</v>
      </c>
      <c r="D459" s="489" t="s">
        <v>2148</v>
      </c>
      <c r="E459" s="490"/>
      <c r="F459" s="490"/>
      <c r="G459" s="470" t="s">
        <v>1381</v>
      </c>
      <c r="H459" s="502" t="s">
        <v>1977</v>
      </c>
      <c r="I459" s="507" t="s">
        <v>1200</v>
      </c>
      <c r="J459" s="492"/>
      <c r="K459" s="508"/>
      <c r="L459" s="507"/>
      <c r="M459" s="507"/>
      <c r="N459" s="491"/>
      <c r="O459" s="491"/>
      <c r="P459" s="491"/>
      <c r="Q459" s="491"/>
      <c r="R459" s="491"/>
      <c r="S459" s="491"/>
      <c r="T459" s="491"/>
      <c r="U459" s="491"/>
      <c r="V459" s="491"/>
      <c r="W459" s="491"/>
      <c r="X459" s="491"/>
      <c r="Y459" s="491"/>
      <c r="Z459" s="491"/>
      <c r="AA459" s="491"/>
      <c r="AB459" s="491"/>
      <c r="AC459" s="491"/>
      <c r="AD459" s="491"/>
      <c r="AE459" s="491"/>
      <c r="AF459" s="493"/>
      <c r="AG459" s="494"/>
      <c r="AH459" s="494"/>
      <c r="AI459" s="494"/>
      <c r="AK459" s="561"/>
    </row>
    <row r="460" spans="1:37">
      <c r="A460" s="504" t="s">
        <v>935</v>
      </c>
      <c r="B460" s="489" t="s">
        <v>1229</v>
      </c>
      <c r="C460" s="507" t="s">
        <v>224</v>
      </c>
      <c r="D460" s="489" t="s">
        <v>2148</v>
      </c>
      <c r="E460" s="490"/>
      <c r="F460" s="490"/>
      <c r="G460" s="470">
        <v>10</v>
      </c>
      <c r="H460" s="502" t="s">
        <v>1978</v>
      </c>
      <c r="I460" s="507" t="s">
        <v>224</v>
      </c>
      <c r="J460" s="492"/>
      <c r="K460" s="508"/>
      <c r="L460" s="507"/>
      <c r="M460" s="507"/>
      <c r="N460" s="491"/>
      <c r="O460" s="491"/>
      <c r="P460" s="491"/>
      <c r="Q460" s="491"/>
      <c r="R460" s="491"/>
      <c r="S460" s="491"/>
      <c r="T460" s="491"/>
      <c r="U460" s="491"/>
      <c r="V460" s="491"/>
      <c r="W460" s="491"/>
      <c r="X460" s="491"/>
      <c r="Y460" s="491"/>
      <c r="Z460" s="491"/>
      <c r="AA460" s="491"/>
      <c r="AB460" s="491"/>
      <c r="AC460" s="491"/>
      <c r="AD460" s="491"/>
      <c r="AE460" s="491"/>
      <c r="AF460" s="493"/>
      <c r="AG460" s="494"/>
      <c r="AH460" s="494"/>
      <c r="AI460" s="494"/>
      <c r="AK460" s="561"/>
    </row>
    <row r="461" spans="1:37">
      <c r="A461" s="504" t="s">
        <v>935</v>
      </c>
      <c r="B461" s="489" t="s">
        <v>1229</v>
      </c>
      <c r="C461" s="470" t="s">
        <v>3265</v>
      </c>
      <c r="D461" s="489" t="s">
        <v>2148</v>
      </c>
      <c r="E461" s="490"/>
      <c r="F461" s="490"/>
      <c r="G461" s="470">
        <v>11</v>
      </c>
      <c r="H461" s="502" t="s">
        <v>3266</v>
      </c>
      <c r="I461" s="470" t="s">
        <v>3267</v>
      </c>
      <c r="J461" s="492"/>
      <c r="K461" s="489"/>
      <c r="L461" s="470"/>
      <c r="M461" s="470"/>
      <c r="N461" s="491"/>
      <c r="O461" s="491"/>
      <c r="P461" s="491"/>
      <c r="Q461" s="491"/>
      <c r="R461" s="491"/>
      <c r="S461" s="491"/>
      <c r="T461" s="491"/>
      <c r="U461" s="491"/>
      <c r="V461" s="491"/>
      <c r="W461" s="491"/>
      <c r="X461" s="491"/>
      <c r="Y461" s="491"/>
      <c r="Z461" s="491"/>
      <c r="AA461" s="491"/>
      <c r="AB461" s="491"/>
      <c r="AC461" s="491"/>
      <c r="AD461" s="491"/>
      <c r="AE461" s="491"/>
      <c r="AF461" s="493"/>
      <c r="AG461" s="494"/>
      <c r="AH461" s="494"/>
      <c r="AI461" s="494"/>
      <c r="AK461" s="561"/>
    </row>
    <row r="462" spans="1:37">
      <c r="A462" s="504" t="s">
        <v>935</v>
      </c>
      <c r="B462" s="489" t="s">
        <v>1229</v>
      </c>
      <c r="C462" s="507" t="s">
        <v>1980</v>
      </c>
      <c r="D462" s="489" t="s">
        <v>2148</v>
      </c>
      <c r="E462" s="490"/>
      <c r="F462" s="490"/>
      <c r="G462" s="470" t="s">
        <v>3268</v>
      </c>
      <c r="H462" s="507" t="s">
        <v>1980</v>
      </c>
      <c r="I462" s="491"/>
      <c r="J462" s="492"/>
      <c r="K462" s="489"/>
      <c r="L462" s="491"/>
      <c r="M462" s="491"/>
      <c r="N462" s="491"/>
      <c r="O462" s="491"/>
      <c r="P462" s="491"/>
      <c r="Q462" s="491"/>
      <c r="R462" s="491"/>
      <c r="S462" s="491"/>
      <c r="T462" s="491"/>
      <c r="U462" s="491"/>
      <c r="V462" s="491"/>
      <c r="W462" s="491"/>
      <c r="X462" s="491"/>
      <c r="Y462" s="491"/>
      <c r="Z462" s="491"/>
      <c r="AA462" s="491"/>
      <c r="AB462" s="491"/>
      <c r="AC462" s="491"/>
      <c r="AD462" s="491"/>
      <c r="AE462" s="491"/>
      <c r="AF462" s="493"/>
      <c r="AG462" s="494"/>
      <c r="AH462" s="494"/>
      <c r="AI462" s="494"/>
      <c r="AK462" s="561"/>
    </row>
    <row r="463" spans="1:37">
      <c r="A463" s="486" t="s">
        <v>2677</v>
      </c>
      <c r="B463" s="487" t="s">
        <v>1230</v>
      </c>
      <c r="C463" s="488" t="s">
        <v>4752</v>
      </c>
      <c r="D463" s="489"/>
      <c r="E463" s="490"/>
      <c r="F463" s="490"/>
      <c r="G463" s="470"/>
      <c r="H463" s="502"/>
      <c r="I463" s="491"/>
      <c r="J463" s="492" t="s">
        <v>2314</v>
      </c>
      <c r="K463" s="489"/>
      <c r="L463" s="491" t="s">
        <v>1293</v>
      </c>
      <c r="M463" s="491" t="s">
        <v>1293</v>
      </c>
      <c r="N463" s="491" t="s">
        <v>1293</v>
      </c>
      <c r="O463" s="491"/>
      <c r="P463" s="491"/>
      <c r="Q463" s="491"/>
      <c r="R463" s="491"/>
      <c r="S463" s="491" t="s">
        <v>1293</v>
      </c>
      <c r="T463" s="491" t="s">
        <v>1293</v>
      </c>
      <c r="U463" s="491"/>
      <c r="V463" s="491"/>
      <c r="W463" s="491"/>
      <c r="X463" s="491"/>
      <c r="Y463" s="491"/>
      <c r="Z463" s="491"/>
      <c r="AA463" s="491"/>
      <c r="AB463" s="491"/>
      <c r="AC463" s="491"/>
      <c r="AD463" s="491"/>
      <c r="AE463" s="491"/>
      <c r="AF463" s="493" t="s">
        <v>1293</v>
      </c>
      <c r="AG463" s="494"/>
      <c r="AH463" s="494"/>
      <c r="AI463" s="494"/>
      <c r="AK463" s="561" t="s">
        <v>3448</v>
      </c>
    </row>
    <row r="464" spans="1:37" ht="22.5">
      <c r="A464" s="504" t="s">
        <v>2278</v>
      </c>
      <c r="B464" s="489" t="s">
        <v>1231</v>
      </c>
      <c r="C464" s="497" t="s">
        <v>2059</v>
      </c>
      <c r="D464" s="489"/>
      <c r="E464" s="490"/>
      <c r="F464" s="490"/>
      <c r="G464" s="470"/>
      <c r="H464" s="502"/>
      <c r="I464" s="491"/>
      <c r="J464" s="492" t="s">
        <v>2314</v>
      </c>
      <c r="K464" s="489"/>
      <c r="L464" s="491" t="s">
        <v>5422</v>
      </c>
      <c r="M464" s="491" t="s">
        <v>5422</v>
      </c>
      <c r="N464" s="491" t="s">
        <v>5423</v>
      </c>
      <c r="O464" s="491"/>
      <c r="P464" s="491"/>
      <c r="Q464" s="491"/>
      <c r="R464" s="491"/>
      <c r="S464" s="491" t="s">
        <v>5371</v>
      </c>
      <c r="T464" s="491" t="s">
        <v>5371</v>
      </c>
      <c r="U464" s="491"/>
      <c r="V464" s="491"/>
      <c r="W464" s="491"/>
      <c r="X464" s="491"/>
      <c r="Y464" s="491"/>
      <c r="Z464" s="491"/>
      <c r="AA464" s="491"/>
      <c r="AB464" s="491"/>
      <c r="AC464" s="491" t="s">
        <v>3692</v>
      </c>
      <c r="AD464" s="491" t="s">
        <v>3651</v>
      </c>
      <c r="AE464" s="491"/>
      <c r="AF464" s="493" t="s">
        <v>5312</v>
      </c>
      <c r="AG464" s="494"/>
      <c r="AH464" s="494"/>
      <c r="AI464" s="494"/>
      <c r="AK464" s="561" t="s">
        <v>3448</v>
      </c>
    </row>
    <row r="465" spans="1:37" ht="225">
      <c r="A465" s="504" t="s">
        <v>2278</v>
      </c>
      <c r="B465" s="489" t="s">
        <v>1231</v>
      </c>
      <c r="C465" s="470" t="s">
        <v>2059</v>
      </c>
      <c r="D465" s="489" t="s">
        <v>2148</v>
      </c>
      <c r="E465" s="490" t="s">
        <v>2688</v>
      </c>
      <c r="F465" s="490" t="s">
        <v>2687</v>
      </c>
      <c r="G465" s="470" t="s">
        <v>1106</v>
      </c>
      <c r="H465" s="502" t="s">
        <v>2101</v>
      </c>
      <c r="I465" s="491" t="s">
        <v>5096</v>
      </c>
      <c r="J465" s="492" t="s">
        <v>2314</v>
      </c>
      <c r="K465" s="489"/>
      <c r="L465" s="491" t="s">
        <v>5422</v>
      </c>
      <c r="M465" s="491" t="s">
        <v>5422</v>
      </c>
      <c r="N465" s="491" t="s">
        <v>5423</v>
      </c>
      <c r="O465" s="491"/>
      <c r="P465" s="491"/>
      <c r="Q465" s="491"/>
      <c r="R465" s="491"/>
      <c r="S465" s="491" t="s">
        <v>5371</v>
      </c>
      <c r="T465" s="491" t="s">
        <v>5371</v>
      </c>
      <c r="U465" s="491"/>
      <c r="V465" s="491"/>
      <c r="W465" s="491" t="s">
        <v>729</v>
      </c>
      <c r="X465" s="491"/>
      <c r="Y465" s="491"/>
      <c r="Z465" s="491"/>
      <c r="AA465" s="491"/>
      <c r="AB465" s="491"/>
      <c r="AC465" s="491" t="s">
        <v>3634</v>
      </c>
      <c r="AD465" s="491" t="s">
        <v>3630</v>
      </c>
      <c r="AE465" s="491"/>
      <c r="AF465" s="493" t="s">
        <v>5313</v>
      </c>
      <c r="AG465" s="494"/>
      <c r="AH465" s="494"/>
      <c r="AI465" s="494"/>
      <c r="AK465" s="561"/>
    </row>
    <row r="466" spans="1:37" ht="45">
      <c r="A466" s="504" t="s">
        <v>2279</v>
      </c>
      <c r="B466" s="489" t="s">
        <v>1232</v>
      </c>
      <c r="C466" s="497" t="s">
        <v>2060</v>
      </c>
      <c r="D466" s="489"/>
      <c r="E466" s="490"/>
      <c r="F466" s="490"/>
      <c r="G466" s="470"/>
      <c r="H466" s="502"/>
      <c r="I466" s="491"/>
      <c r="J466" s="492" t="s">
        <v>6447</v>
      </c>
      <c r="K466" s="489"/>
      <c r="L466" s="491" t="s">
        <v>5424</v>
      </c>
      <c r="M466" s="491" t="s">
        <v>5424</v>
      </c>
      <c r="N466" s="491" t="s">
        <v>5423</v>
      </c>
      <c r="O466" s="491"/>
      <c r="P466" s="491"/>
      <c r="Q466" s="491"/>
      <c r="R466" s="491"/>
      <c r="S466" s="491" t="s">
        <v>5371</v>
      </c>
      <c r="T466" s="498" t="s">
        <v>7842</v>
      </c>
      <c r="U466" s="491"/>
      <c r="V466" s="491"/>
      <c r="W466" s="491" t="s">
        <v>4586</v>
      </c>
      <c r="X466" s="491"/>
      <c r="Y466" s="491"/>
      <c r="Z466" s="491"/>
      <c r="AA466" s="491"/>
      <c r="AB466" s="491"/>
      <c r="AC466" s="491" t="s">
        <v>3692</v>
      </c>
      <c r="AD466" s="491" t="s">
        <v>3651</v>
      </c>
      <c r="AE466" s="491"/>
      <c r="AF466" s="493" t="s">
        <v>5312</v>
      </c>
      <c r="AG466" s="494"/>
      <c r="AH466" s="494"/>
      <c r="AI466" s="494"/>
      <c r="AK466" s="561" t="s">
        <v>3448</v>
      </c>
    </row>
    <row r="467" spans="1:37" ht="315">
      <c r="A467" s="504" t="s">
        <v>2279</v>
      </c>
      <c r="B467" s="489" t="s">
        <v>1232</v>
      </c>
      <c r="C467" s="470" t="s">
        <v>2060</v>
      </c>
      <c r="D467" s="489" t="s">
        <v>2148</v>
      </c>
      <c r="E467" s="490" t="s">
        <v>2688</v>
      </c>
      <c r="F467" s="490" t="s">
        <v>2687</v>
      </c>
      <c r="G467" s="470" t="s">
        <v>1106</v>
      </c>
      <c r="H467" s="502" t="s">
        <v>2100</v>
      </c>
      <c r="I467" s="491" t="s">
        <v>3501</v>
      </c>
      <c r="J467" s="492" t="s">
        <v>6447</v>
      </c>
      <c r="K467" s="489"/>
      <c r="L467" s="491" t="s">
        <v>5424</v>
      </c>
      <c r="M467" s="491" t="s">
        <v>5424</v>
      </c>
      <c r="N467" s="491" t="s">
        <v>5423</v>
      </c>
      <c r="O467" s="491"/>
      <c r="P467" s="491"/>
      <c r="Q467" s="491"/>
      <c r="R467" s="491"/>
      <c r="S467" s="491" t="s">
        <v>5371</v>
      </c>
      <c r="T467" s="498" t="s">
        <v>7842</v>
      </c>
      <c r="U467" s="491"/>
      <c r="V467" s="491"/>
      <c r="W467" s="491" t="s">
        <v>4586</v>
      </c>
      <c r="X467" s="491"/>
      <c r="Y467" s="491"/>
      <c r="Z467" s="491"/>
      <c r="AA467" s="491"/>
      <c r="AB467" s="491"/>
      <c r="AC467" s="491" t="s">
        <v>3634</v>
      </c>
      <c r="AD467" s="491" t="s">
        <v>3631</v>
      </c>
      <c r="AE467" s="491"/>
      <c r="AF467" s="493" t="s">
        <v>5312</v>
      </c>
      <c r="AG467" s="494"/>
      <c r="AH467" s="494"/>
      <c r="AI467" s="494"/>
      <c r="AK467" s="561"/>
    </row>
    <row r="468" spans="1:37" ht="56.25">
      <c r="A468" s="504" t="s">
        <v>2280</v>
      </c>
      <c r="B468" s="489" t="s">
        <v>1233</v>
      </c>
      <c r="C468" s="497" t="s">
        <v>1105</v>
      </c>
      <c r="D468" s="489"/>
      <c r="E468" s="490"/>
      <c r="F468" s="490"/>
      <c r="G468" s="470"/>
      <c r="H468" s="502"/>
      <c r="I468" s="491"/>
      <c r="J468" s="492" t="s">
        <v>7843</v>
      </c>
      <c r="K468" s="489"/>
      <c r="L468" s="491" t="s">
        <v>5424</v>
      </c>
      <c r="M468" s="491" t="s">
        <v>5424</v>
      </c>
      <c r="N468" s="491"/>
      <c r="O468" s="491"/>
      <c r="P468" s="491"/>
      <c r="Q468" s="491"/>
      <c r="R468" s="491"/>
      <c r="S468" s="491" t="s">
        <v>5371</v>
      </c>
      <c r="T468" s="498" t="s">
        <v>7842</v>
      </c>
      <c r="U468" s="491"/>
      <c r="V468" s="491"/>
      <c r="W468" s="491" t="s">
        <v>4999</v>
      </c>
      <c r="X468" s="491"/>
      <c r="Y468" s="491"/>
      <c r="Z468" s="491"/>
      <c r="AA468" s="491"/>
      <c r="AB468" s="491"/>
      <c r="AC468" s="491" t="s">
        <v>3692</v>
      </c>
      <c r="AD468" s="491" t="s">
        <v>3651</v>
      </c>
      <c r="AE468" s="491"/>
      <c r="AF468" s="493" t="s">
        <v>2301</v>
      </c>
      <c r="AG468" s="494"/>
      <c r="AH468" s="494"/>
      <c r="AI468" s="494"/>
      <c r="AK468" s="561" t="s">
        <v>3448</v>
      </c>
    </row>
    <row r="469" spans="1:37" ht="56.25">
      <c r="A469" s="504" t="s">
        <v>2280</v>
      </c>
      <c r="B469" s="489" t="s">
        <v>1233</v>
      </c>
      <c r="C469" s="470" t="s">
        <v>1105</v>
      </c>
      <c r="D469" s="489" t="s">
        <v>1354</v>
      </c>
      <c r="E469" s="490" t="s">
        <v>1107</v>
      </c>
      <c r="F469" s="490" t="s">
        <v>2476</v>
      </c>
      <c r="G469" s="470" t="s">
        <v>1121</v>
      </c>
      <c r="H469" s="502" t="s">
        <v>2512</v>
      </c>
      <c r="I469" s="491" t="s">
        <v>8763</v>
      </c>
      <c r="J469" s="492" t="s">
        <v>7843</v>
      </c>
      <c r="K469" s="489"/>
      <c r="L469" s="491" t="s">
        <v>5424</v>
      </c>
      <c r="M469" s="491" t="s">
        <v>5424</v>
      </c>
      <c r="N469" s="491"/>
      <c r="O469" s="491"/>
      <c r="P469" s="491"/>
      <c r="Q469" s="491"/>
      <c r="R469" s="491"/>
      <c r="S469" s="491" t="s">
        <v>5371</v>
      </c>
      <c r="T469" s="498" t="s">
        <v>7842</v>
      </c>
      <c r="U469" s="491"/>
      <c r="V469" s="491"/>
      <c r="W469" s="491" t="s">
        <v>4999</v>
      </c>
      <c r="X469" s="491"/>
      <c r="Y469" s="491"/>
      <c r="Z469" s="491"/>
      <c r="AA469" s="491"/>
      <c r="AB469" s="491"/>
      <c r="AC469" s="491" t="s">
        <v>3634</v>
      </c>
      <c r="AD469" s="491" t="s">
        <v>3632</v>
      </c>
      <c r="AE469" s="491"/>
      <c r="AF469" s="493" t="s">
        <v>2301</v>
      </c>
      <c r="AG469" s="494"/>
      <c r="AH469" s="494"/>
      <c r="AI469" s="494"/>
      <c r="AK469" s="561"/>
    </row>
    <row r="470" spans="1:37" ht="22.5">
      <c r="A470" s="504" t="s">
        <v>2281</v>
      </c>
      <c r="B470" s="489" t="s">
        <v>1234</v>
      </c>
      <c r="C470" s="497" t="s">
        <v>2102</v>
      </c>
      <c r="D470" s="489"/>
      <c r="E470" s="490"/>
      <c r="F470" s="490"/>
      <c r="G470" s="470"/>
      <c r="H470" s="502"/>
      <c r="I470" s="491"/>
      <c r="J470" s="492" t="s">
        <v>7844</v>
      </c>
      <c r="K470" s="489"/>
      <c r="L470" s="491"/>
      <c r="M470" s="491"/>
      <c r="N470" s="491"/>
      <c r="O470" s="491"/>
      <c r="P470" s="491"/>
      <c r="Q470" s="491"/>
      <c r="R470" s="491"/>
      <c r="S470" s="491" t="s">
        <v>5371</v>
      </c>
      <c r="T470" s="498" t="s">
        <v>5371</v>
      </c>
      <c r="U470" s="491"/>
      <c r="V470" s="491"/>
      <c r="W470" s="491"/>
      <c r="X470" s="491"/>
      <c r="Y470" s="491"/>
      <c r="Z470" s="491"/>
      <c r="AA470" s="491"/>
      <c r="AB470" s="491"/>
      <c r="AC470" s="491" t="s">
        <v>3692</v>
      </c>
      <c r="AD470" s="491"/>
      <c r="AE470" s="491"/>
      <c r="AF470" s="493" t="s">
        <v>2301</v>
      </c>
      <c r="AG470" s="494"/>
      <c r="AH470" s="494"/>
      <c r="AI470" s="494"/>
      <c r="AK470" s="561" t="s">
        <v>3448</v>
      </c>
    </row>
    <row r="471" spans="1:37" ht="135">
      <c r="A471" s="504" t="s">
        <v>2281</v>
      </c>
      <c r="B471" s="489" t="s">
        <v>1234</v>
      </c>
      <c r="C471" s="470" t="s">
        <v>2102</v>
      </c>
      <c r="D471" s="489"/>
      <c r="E471" s="490"/>
      <c r="F471" s="490"/>
      <c r="G471" s="470"/>
      <c r="H471" s="502"/>
      <c r="I471" s="491" t="s">
        <v>1</v>
      </c>
      <c r="J471" s="492" t="s">
        <v>7844</v>
      </c>
      <c r="K471" s="489"/>
      <c r="L471" s="491"/>
      <c r="M471" s="491"/>
      <c r="N471" s="491"/>
      <c r="O471" s="491"/>
      <c r="P471" s="491"/>
      <c r="Q471" s="491"/>
      <c r="R471" s="491"/>
      <c r="S471" s="491" t="s">
        <v>5371</v>
      </c>
      <c r="T471" s="498" t="s">
        <v>5371</v>
      </c>
      <c r="U471" s="491"/>
      <c r="V471" s="491"/>
      <c r="W471" s="491" t="s">
        <v>730</v>
      </c>
      <c r="X471" s="491"/>
      <c r="Y471" s="491"/>
      <c r="Z471" s="491"/>
      <c r="AA471" s="491"/>
      <c r="AB471" s="491"/>
      <c r="AC471" s="491"/>
      <c r="AD471" s="491" t="s">
        <v>3693</v>
      </c>
      <c r="AE471" s="491"/>
      <c r="AF471" s="493" t="s">
        <v>5314</v>
      </c>
      <c r="AG471" s="494"/>
      <c r="AH471" s="494"/>
      <c r="AI471" s="494"/>
      <c r="AK471" s="561"/>
    </row>
    <row r="472" spans="1:37" ht="135">
      <c r="A472" s="504" t="s">
        <v>2281</v>
      </c>
      <c r="B472" s="489" t="s">
        <v>1234</v>
      </c>
      <c r="C472" s="470" t="s">
        <v>2513</v>
      </c>
      <c r="D472" s="489" t="s">
        <v>2148</v>
      </c>
      <c r="E472" s="490" t="s">
        <v>2688</v>
      </c>
      <c r="F472" s="490" t="s">
        <v>2687</v>
      </c>
      <c r="G472" s="470" t="s">
        <v>1106</v>
      </c>
      <c r="H472" s="502" t="s">
        <v>2518</v>
      </c>
      <c r="I472" s="491" t="s">
        <v>3502</v>
      </c>
      <c r="J472" s="492" t="s">
        <v>7844</v>
      </c>
      <c r="K472" s="489"/>
      <c r="L472" s="491"/>
      <c r="M472" s="491"/>
      <c r="N472" s="491"/>
      <c r="O472" s="491"/>
      <c r="P472" s="491"/>
      <c r="Q472" s="491"/>
      <c r="R472" s="491"/>
      <c r="S472" s="491" t="s">
        <v>5371</v>
      </c>
      <c r="T472" s="498" t="s">
        <v>5371</v>
      </c>
      <c r="U472" s="491"/>
      <c r="V472" s="491"/>
      <c r="W472" s="491" t="s">
        <v>730</v>
      </c>
      <c r="X472" s="491"/>
      <c r="Y472" s="491"/>
      <c r="Z472" s="491"/>
      <c r="AA472" s="491"/>
      <c r="AB472" s="491"/>
      <c r="AC472" s="491"/>
      <c r="AD472" s="491" t="s">
        <v>3693</v>
      </c>
      <c r="AE472" s="491"/>
      <c r="AF472" s="493" t="s">
        <v>5314</v>
      </c>
      <c r="AG472" s="494"/>
      <c r="AH472" s="494"/>
      <c r="AI472" s="494"/>
      <c r="AK472" s="561"/>
    </row>
    <row r="473" spans="1:37" ht="135">
      <c r="A473" s="504" t="s">
        <v>2281</v>
      </c>
      <c r="B473" s="489" t="s">
        <v>1234</v>
      </c>
      <c r="C473" s="470" t="s">
        <v>2514</v>
      </c>
      <c r="D473" s="489" t="s">
        <v>1703</v>
      </c>
      <c r="E473" s="490" t="s">
        <v>2688</v>
      </c>
      <c r="F473" s="490" t="s">
        <v>2687</v>
      </c>
      <c r="G473" s="470" t="s">
        <v>1106</v>
      </c>
      <c r="H473" s="502" t="s">
        <v>2519</v>
      </c>
      <c r="I473" s="491" t="s">
        <v>3503</v>
      </c>
      <c r="J473" s="492" t="s">
        <v>7844</v>
      </c>
      <c r="K473" s="489"/>
      <c r="L473" s="491"/>
      <c r="M473" s="491"/>
      <c r="N473" s="491"/>
      <c r="O473" s="491"/>
      <c r="P473" s="491"/>
      <c r="Q473" s="491"/>
      <c r="R473" s="491"/>
      <c r="S473" s="491" t="s">
        <v>5371</v>
      </c>
      <c r="T473" s="498" t="s">
        <v>5371</v>
      </c>
      <c r="U473" s="491"/>
      <c r="V473" s="491"/>
      <c r="W473" s="491" t="s">
        <v>730</v>
      </c>
      <c r="X473" s="491"/>
      <c r="Y473" s="491"/>
      <c r="Z473" s="491"/>
      <c r="AA473" s="491"/>
      <c r="AB473" s="491"/>
      <c r="AC473" s="491"/>
      <c r="AD473" s="491" t="s">
        <v>3693</v>
      </c>
      <c r="AE473" s="491"/>
      <c r="AF473" s="493" t="s">
        <v>5314</v>
      </c>
      <c r="AG473" s="494"/>
      <c r="AH473" s="494"/>
      <c r="AI473" s="494"/>
      <c r="AK473" s="561"/>
    </row>
    <row r="474" spans="1:37" ht="135">
      <c r="A474" s="504" t="s">
        <v>2281</v>
      </c>
      <c r="B474" s="489" t="s">
        <v>1234</v>
      </c>
      <c r="C474" s="470" t="s">
        <v>2515</v>
      </c>
      <c r="D474" s="489" t="s">
        <v>1709</v>
      </c>
      <c r="E474" s="490" t="s">
        <v>2688</v>
      </c>
      <c r="F474" s="490" t="s">
        <v>2687</v>
      </c>
      <c r="G474" s="470" t="s">
        <v>1106</v>
      </c>
      <c r="H474" s="502" t="s">
        <v>1567</v>
      </c>
      <c r="I474" s="491" t="s">
        <v>3504</v>
      </c>
      <c r="J474" s="492" t="s">
        <v>7844</v>
      </c>
      <c r="K474" s="489"/>
      <c r="L474" s="491"/>
      <c r="M474" s="491"/>
      <c r="N474" s="491"/>
      <c r="O474" s="491"/>
      <c r="P474" s="491"/>
      <c r="Q474" s="491"/>
      <c r="R474" s="491"/>
      <c r="S474" s="491" t="s">
        <v>5371</v>
      </c>
      <c r="T474" s="498" t="s">
        <v>5371</v>
      </c>
      <c r="U474" s="491"/>
      <c r="V474" s="491"/>
      <c r="W474" s="491" t="s">
        <v>730</v>
      </c>
      <c r="X474" s="491"/>
      <c r="Y474" s="491"/>
      <c r="Z474" s="491"/>
      <c r="AA474" s="491"/>
      <c r="AB474" s="491"/>
      <c r="AC474" s="491"/>
      <c r="AD474" s="491" t="s">
        <v>3693</v>
      </c>
      <c r="AE474" s="491"/>
      <c r="AF474" s="493" t="s">
        <v>5314</v>
      </c>
      <c r="AG474" s="494"/>
      <c r="AH474" s="494"/>
      <c r="AI474" s="494"/>
      <c r="AK474" s="561"/>
    </row>
    <row r="475" spans="1:37" ht="135">
      <c r="A475" s="504" t="s">
        <v>2281</v>
      </c>
      <c r="B475" s="489" t="s">
        <v>1234</v>
      </c>
      <c r="C475" s="470" t="s">
        <v>2516</v>
      </c>
      <c r="D475" s="489" t="s">
        <v>1158</v>
      </c>
      <c r="E475" s="490" t="s">
        <v>2688</v>
      </c>
      <c r="F475" s="490" t="s">
        <v>2687</v>
      </c>
      <c r="G475" s="470" t="s">
        <v>1106</v>
      </c>
      <c r="H475" s="502" t="s">
        <v>414</v>
      </c>
      <c r="I475" s="491" t="s">
        <v>3505</v>
      </c>
      <c r="J475" s="492" t="s">
        <v>7844</v>
      </c>
      <c r="K475" s="489"/>
      <c r="L475" s="491"/>
      <c r="M475" s="491"/>
      <c r="N475" s="491"/>
      <c r="O475" s="491"/>
      <c r="P475" s="491"/>
      <c r="Q475" s="491"/>
      <c r="R475" s="491"/>
      <c r="S475" s="491" t="s">
        <v>5371</v>
      </c>
      <c r="T475" s="491" t="s">
        <v>5371</v>
      </c>
      <c r="U475" s="491"/>
      <c r="V475" s="491"/>
      <c r="W475" s="491" t="s">
        <v>730</v>
      </c>
      <c r="X475" s="491"/>
      <c r="Y475" s="491"/>
      <c r="Z475" s="491"/>
      <c r="AA475" s="491"/>
      <c r="AB475" s="491"/>
      <c r="AC475" s="491"/>
      <c r="AD475" s="491" t="s">
        <v>3693</v>
      </c>
      <c r="AE475" s="491"/>
      <c r="AF475" s="493" t="s">
        <v>5314</v>
      </c>
      <c r="AG475" s="494"/>
      <c r="AH475" s="494"/>
      <c r="AI475" s="494"/>
      <c r="AK475" s="561"/>
    </row>
    <row r="476" spans="1:37" ht="135">
      <c r="A476" s="504" t="s">
        <v>2281</v>
      </c>
      <c r="B476" s="489" t="s">
        <v>1234</v>
      </c>
      <c r="C476" s="470" t="s">
        <v>2517</v>
      </c>
      <c r="D476" s="489" t="s">
        <v>2126</v>
      </c>
      <c r="E476" s="490" t="s">
        <v>2688</v>
      </c>
      <c r="F476" s="490" t="s">
        <v>2687</v>
      </c>
      <c r="G476" s="470" t="s">
        <v>1106</v>
      </c>
      <c r="H476" s="502" t="s">
        <v>415</v>
      </c>
      <c r="I476" s="491" t="s">
        <v>3506</v>
      </c>
      <c r="J476" s="492" t="s">
        <v>7844</v>
      </c>
      <c r="K476" s="489"/>
      <c r="L476" s="491"/>
      <c r="M476" s="491"/>
      <c r="N476" s="491"/>
      <c r="O476" s="491"/>
      <c r="P476" s="491"/>
      <c r="Q476" s="491"/>
      <c r="R476" s="491"/>
      <c r="S476" s="491" t="s">
        <v>5371</v>
      </c>
      <c r="T476" s="491" t="s">
        <v>5371</v>
      </c>
      <c r="U476" s="491"/>
      <c r="V476" s="491"/>
      <c r="W476" s="491" t="s">
        <v>730</v>
      </c>
      <c r="X476" s="491"/>
      <c r="Y476" s="491"/>
      <c r="Z476" s="491"/>
      <c r="AA476" s="491"/>
      <c r="AB476" s="491"/>
      <c r="AC476" s="491"/>
      <c r="AD476" s="491" t="s">
        <v>3693</v>
      </c>
      <c r="AE476" s="491"/>
      <c r="AF476" s="493" t="s">
        <v>5314</v>
      </c>
      <c r="AG476" s="494"/>
      <c r="AH476" s="494"/>
      <c r="AI476" s="494"/>
      <c r="AK476" s="561"/>
    </row>
    <row r="477" spans="1:37" ht="67.5">
      <c r="A477" s="504" t="s">
        <v>950</v>
      </c>
      <c r="B477" s="489" t="s">
        <v>1235</v>
      </c>
      <c r="C477" s="497" t="s">
        <v>644</v>
      </c>
      <c r="D477" s="489" t="s">
        <v>2148</v>
      </c>
      <c r="E477" s="490"/>
      <c r="F477" s="490"/>
      <c r="G477" s="470" t="s">
        <v>1696</v>
      </c>
      <c r="H477" s="502"/>
      <c r="I477" s="491"/>
      <c r="J477" s="492" t="s">
        <v>2314</v>
      </c>
      <c r="K477" s="489"/>
      <c r="L477" s="491" t="s">
        <v>5392</v>
      </c>
      <c r="M477" s="491" t="s">
        <v>5392</v>
      </c>
      <c r="N477" s="491" t="s">
        <v>5393</v>
      </c>
      <c r="O477" s="491"/>
      <c r="P477" s="491"/>
      <c r="Q477" s="491"/>
      <c r="R477" s="491"/>
      <c r="S477" s="491" t="s">
        <v>5361</v>
      </c>
      <c r="T477" s="491" t="s">
        <v>5361</v>
      </c>
      <c r="U477" s="491"/>
      <c r="V477" s="491"/>
      <c r="W477" s="491"/>
      <c r="X477" s="491"/>
      <c r="Y477" s="491"/>
      <c r="Z477" s="491"/>
      <c r="AA477" s="491"/>
      <c r="AB477" s="491"/>
      <c r="AC477" s="491" t="s">
        <v>3692</v>
      </c>
      <c r="AD477" s="491"/>
      <c r="AE477" s="491"/>
      <c r="AF477" s="493"/>
      <c r="AG477" s="494"/>
      <c r="AH477" s="494"/>
      <c r="AI477" s="494"/>
      <c r="AK477" s="561" t="s">
        <v>3448</v>
      </c>
    </row>
    <row r="478" spans="1:37">
      <c r="A478" s="504" t="s">
        <v>950</v>
      </c>
      <c r="B478" s="489" t="s">
        <v>1235</v>
      </c>
      <c r="C478" s="470" t="s">
        <v>3955</v>
      </c>
      <c r="D478" s="489" t="s">
        <v>1345</v>
      </c>
      <c r="E478" s="490">
        <v>0</v>
      </c>
      <c r="F478" s="490">
        <v>1</v>
      </c>
      <c r="G478" s="470" t="s">
        <v>2098</v>
      </c>
      <c r="H478" s="491"/>
      <c r="I478" s="491" t="s">
        <v>2216</v>
      </c>
      <c r="J478" s="492" t="s">
        <v>2314</v>
      </c>
      <c r="K478" s="489"/>
      <c r="L478" s="491"/>
      <c r="M478" s="491"/>
      <c r="N478" s="491"/>
      <c r="O478" s="491"/>
      <c r="P478" s="491"/>
      <c r="Q478" s="491"/>
      <c r="R478" s="491"/>
      <c r="S478" s="491"/>
      <c r="T478" s="491"/>
      <c r="U478" s="491"/>
      <c r="V478" s="491"/>
      <c r="W478" s="491"/>
      <c r="X478" s="491"/>
      <c r="Y478" s="491"/>
      <c r="Z478" s="491"/>
      <c r="AA478" s="491"/>
      <c r="AB478" s="491"/>
      <c r="AC478" s="491"/>
      <c r="AD478" s="491"/>
      <c r="AE478" s="491"/>
      <c r="AF478" s="493"/>
      <c r="AG478" s="494"/>
      <c r="AH478" s="494"/>
      <c r="AI478" s="494"/>
      <c r="AK478" s="561"/>
    </row>
    <row r="479" spans="1:37">
      <c r="A479" s="504" t="s">
        <v>950</v>
      </c>
      <c r="B479" s="489" t="s">
        <v>1235</v>
      </c>
      <c r="C479" s="470" t="s">
        <v>523</v>
      </c>
      <c r="D479" s="489" t="s">
        <v>1346</v>
      </c>
      <c r="E479" s="490">
        <v>0</v>
      </c>
      <c r="F479" s="490">
        <v>1</v>
      </c>
      <c r="G479" s="470" t="s">
        <v>2039</v>
      </c>
      <c r="H479" s="502"/>
      <c r="I479" s="491" t="s">
        <v>2217</v>
      </c>
      <c r="J479" s="492" t="s">
        <v>2301</v>
      </c>
      <c r="K479" s="489"/>
      <c r="L479" s="491"/>
      <c r="M479" s="491"/>
      <c r="N479" s="491"/>
      <c r="O479" s="491"/>
      <c r="P479" s="491"/>
      <c r="Q479" s="491"/>
      <c r="R479" s="491"/>
      <c r="S479" s="491"/>
      <c r="T479" s="491"/>
      <c r="U479" s="491"/>
      <c r="V479" s="491"/>
      <c r="W479" s="491"/>
      <c r="X479" s="491"/>
      <c r="Y479" s="491"/>
      <c r="Z479" s="491"/>
      <c r="AA479" s="491"/>
      <c r="AB479" s="491"/>
      <c r="AC479" s="491"/>
      <c r="AD479" s="491"/>
      <c r="AE479" s="491"/>
      <c r="AF479" s="493"/>
      <c r="AG479" s="494"/>
      <c r="AH479" s="494"/>
      <c r="AI479" s="494"/>
      <c r="AK479" s="561"/>
    </row>
    <row r="480" spans="1:37">
      <c r="A480" s="504" t="s">
        <v>950</v>
      </c>
      <c r="B480" s="489" t="s">
        <v>1235</v>
      </c>
      <c r="C480" s="470" t="s">
        <v>673</v>
      </c>
      <c r="D480" s="489" t="s">
        <v>1347</v>
      </c>
      <c r="E480" s="490">
        <v>0</v>
      </c>
      <c r="F480" s="490">
        <v>1</v>
      </c>
      <c r="G480" s="470" t="s">
        <v>2099</v>
      </c>
      <c r="H480" s="502"/>
      <c r="I480" s="491" t="s">
        <v>2218</v>
      </c>
      <c r="J480" s="492" t="s">
        <v>2301</v>
      </c>
      <c r="K480" s="489"/>
      <c r="L480" s="491"/>
      <c r="M480" s="491"/>
      <c r="N480" s="491"/>
      <c r="O480" s="491"/>
      <c r="P480" s="491"/>
      <c r="Q480" s="491"/>
      <c r="R480" s="491"/>
      <c r="S480" s="491"/>
      <c r="T480" s="491"/>
      <c r="U480" s="491"/>
      <c r="V480" s="491"/>
      <c r="W480" s="491"/>
      <c r="X480" s="491"/>
      <c r="Y480" s="491"/>
      <c r="Z480" s="491"/>
      <c r="AA480" s="491"/>
      <c r="AB480" s="491"/>
      <c r="AC480" s="491"/>
      <c r="AD480" s="491"/>
      <c r="AE480" s="491"/>
      <c r="AF480" s="493"/>
      <c r="AG480" s="494"/>
      <c r="AH480" s="494"/>
      <c r="AI480" s="494"/>
      <c r="AK480" s="561"/>
    </row>
    <row r="481" spans="1:37" ht="22.5">
      <c r="A481" s="504" t="s">
        <v>950</v>
      </c>
      <c r="B481" s="489" t="s">
        <v>1235</v>
      </c>
      <c r="C481" s="470" t="s">
        <v>674</v>
      </c>
      <c r="D481" s="489" t="s">
        <v>1348</v>
      </c>
      <c r="E481" s="490">
        <v>0</v>
      </c>
      <c r="F481" s="490">
        <v>1</v>
      </c>
      <c r="G481" s="470" t="s">
        <v>675</v>
      </c>
      <c r="H481" s="502"/>
      <c r="I481" s="491" t="s">
        <v>2219</v>
      </c>
      <c r="J481" s="492" t="s">
        <v>6423</v>
      </c>
      <c r="K481" s="489"/>
      <c r="L481" s="491"/>
      <c r="M481" s="491"/>
      <c r="N481" s="491"/>
      <c r="O481" s="491"/>
      <c r="P481" s="491"/>
      <c r="Q481" s="491"/>
      <c r="R481" s="491"/>
      <c r="S481" s="491"/>
      <c r="T481" s="491"/>
      <c r="U481" s="491"/>
      <c r="V481" s="491"/>
      <c r="W481" s="491"/>
      <c r="X481" s="491"/>
      <c r="Y481" s="491"/>
      <c r="Z481" s="491"/>
      <c r="AA481" s="491"/>
      <c r="AB481" s="491"/>
      <c r="AC481" s="491"/>
      <c r="AD481" s="491"/>
      <c r="AE481" s="491"/>
      <c r="AF481" s="493"/>
      <c r="AG481" s="494"/>
      <c r="AH481" s="494"/>
      <c r="AI481" s="494"/>
      <c r="AK481" s="561"/>
    </row>
    <row r="482" spans="1:37">
      <c r="A482" s="504" t="s">
        <v>950</v>
      </c>
      <c r="B482" s="489" t="s">
        <v>1235</v>
      </c>
      <c r="C482" s="470" t="s">
        <v>3849</v>
      </c>
      <c r="D482" s="489" t="s">
        <v>1349</v>
      </c>
      <c r="E482" s="490" t="s">
        <v>1704</v>
      </c>
      <c r="F482" s="490" t="s">
        <v>1497</v>
      </c>
      <c r="G482" s="470" t="s">
        <v>3850</v>
      </c>
      <c r="H482" s="502"/>
      <c r="I482" s="491" t="s">
        <v>3851</v>
      </c>
      <c r="J482" s="492" t="s">
        <v>2301</v>
      </c>
      <c r="K482" s="489"/>
      <c r="L482" s="491"/>
      <c r="M482" s="491"/>
      <c r="N482" s="491"/>
      <c r="O482" s="491"/>
      <c r="P482" s="491"/>
      <c r="Q482" s="491"/>
      <c r="R482" s="491"/>
      <c r="S482" s="491"/>
      <c r="T482" s="491"/>
      <c r="U482" s="491"/>
      <c r="V482" s="491"/>
      <c r="W482" s="491"/>
      <c r="X482" s="491"/>
      <c r="Y482" s="491"/>
      <c r="Z482" s="491"/>
      <c r="AA482" s="491"/>
      <c r="AB482" s="491"/>
      <c r="AC482" s="491"/>
      <c r="AD482" s="491"/>
      <c r="AE482" s="491"/>
      <c r="AF482" s="493"/>
      <c r="AG482" s="494"/>
      <c r="AH482" s="494"/>
      <c r="AI482" s="494"/>
      <c r="AK482" s="561"/>
    </row>
    <row r="483" spans="1:37">
      <c r="A483" s="504" t="s">
        <v>950</v>
      </c>
      <c r="B483" s="489" t="s">
        <v>1235</v>
      </c>
      <c r="C483" s="470" t="s">
        <v>495</v>
      </c>
      <c r="D483" s="489" t="s">
        <v>1360</v>
      </c>
      <c r="E483" s="490"/>
      <c r="F483" s="490"/>
      <c r="G483" s="470" t="s">
        <v>495</v>
      </c>
      <c r="H483" s="502"/>
      <c r="I483" s="491"/>
      <c r="J483" s="492"/>
      <c r="K483" s="489"/>
      <c r="L483" s="491"/>
      <c r="M483" s="491"/>
      <c r="N483" s="491"/>
      <c r="O483" s="491"/>
      <c r="P483" s="491"/>
      <c r="Q483" s="491"/>
      <c r="R483" s="491"/>
      <c r="S483" s="491"/>
      <c r="T483" s="491"/>
      <c r="U483" s="491"/>
      <c r="V483" s="491"/>
      <c r="W483" s="491"/>
      <c r="X483" s="491"/>
      <c r="Y483" s="491"/>
      <c r="Z483" s="491"/>
      <c r="AA483" s="491"/>
      <c r="AB483" s="491"/>
      <c r="AC483" s="491"/>
      <c r="AD483" s="491"/>
      <c r="AE483" s="491"/>
      <c r="AF483" s="493"/>
      <c r="AG483" s="494"/>
      <c r="AH483" s="494"/>
      <c r="AI483" s="494"/>
      <c r="AK483" s="561"/>
    </row>
    <row r="484" spans="1:37">
      <c r="A484" s="504" t="s">
        <v>950</v>
      </c>
      <c r="B484" s="489" t="s">
        <v>1235</v>
      </c>
      <c r="C484" s="470" t="s">
        <v>495</v>
      </c>
      <c r="D484" s="489" t="s">
        <v>1361</v>
      </c>
      <c r="E484" s="490"/>
      <c r="F484" s="490"/>
      <c r="G484" s="470" t="s">
        <v>495</v>
      </c>
      <c r="H484" s="502"/>
      <c r="I484" s="491"/>
      <c r="J484" s="492"/>
      <c r="K484" s="489"/>
      <c r="L484" s="491"/>
      <c r="M484" s="491"/>
      <c r="N484" s="491"/>
      <c r="O484" s="491"/>
      <c r="P484" s="491"/>
      <c r="Q484" s="491"/>
      <c r="R484" s="491"/>
      <c r="S484" s="491"/>
      <c r="T484" s="491"/>
      <c r="U484" s="491"/>
      <c r="V484" s="491"/>
      <c r="W484" s="491"/>
      <c r="X484" s="491"/>
      <c r="Y484" s="491"/>
      <c r="Z484" s="491"/>
      <c r="AA484" s="491"/>
      <c r="AB484" s="491"/>
      <c r="AC484" s="491"/>
      <c r="AD484" s="491"/>
      <c r="AE484" s="491"/>
      <c r="AF484" s="493"/>
      <c r="AG484" s="494"/>
      <c r="AH484" s="494"/>
      <c r="AI484" s="494"/>
      <c r="AK484" s="561"/>
    </row>
    <row r="485" spans="1:37">
      <c r="A485" s="504" t="s">
        <v>950</v>
      </c>
      <c r="B485" s="489" t="s">
        <v>1235</v>
      </c>
      <c r="C485" s="470" t="s">
        <v>495</v>
      </c>
      <c r="D485" s="489" t="s">
        <v>1324</v>
      </c>
      <c r="E485" s="490"/>
      <c r="F485" s="490"/>
      <c r="G485" s="470" t="s">
        <v>495</v>
      </c>
      <c r="H485" s="502"/>
      <c r="I485" s="491"/>
      <c r="J485" s="492"/>
      <c r="K485" s="489"/>
      <c r="L485" s="491"/>
      <c r="M485" s="491"/>
      <c r="N485" s="491"/>
      <c r="O485" s="491"/>
      <c r="P485" s="491"/>
      <c r="Q485" s="491"/>
      <c r="R485" s="491"/>
      <c r="S485" s="491"/>
      <c r="T485" s="491"/>
      <c r="U485" s="491"/>
      <c r="V485" s="491"/>
      <c r="W485" s="491"/>
      <c r="X485" s="491"/>
      <c r="Y485" s="491"/>
      <c r="Z485" s="491"/>
      <c r="AA485" s="491"/>
      <c r="AB485" s="491"/>
      <c r="AC485" s="491"/>
      <c r="AD485" s="491"/>
      <c r="AE485" s="491"/>
      <c r="AF485" s="493"/>
      <c r="AG485" s="494"/>
      <c r="AH485" s="494"/>
      <c r="AI485" s="494"/>
      <c r="AK485" s="561"/>
    </row>
    <row r="486" spans="1:37">
      <c r="A486" s="504" t="s">
        <v>950</v>
      </c>
      <c r="B486" s="489" t="s">
        <v>1235</v>
      </c>
      <c r="C486" s="470" t="s">
        <v>2040</v>
      </c>
      <c r="D486" s="489" t="s">
        <v>1703</v>
      </c>
      <c r="E486" s="490"/>
      <c r="F486" s="490"/>
      <c r="G486" s="470" t="s">
        <v>1696</v>
      </c>
      <c r="H486" s="502"/>
      <c r="I486" s="491"/>
      <c r="J486" s="492"/>
      <c r="K486" s="489"/>
      <c r="L486" s="491"/>
      <c r="M486" s="491"/>
      <c r="N486" s="491"/>
      <c r="O486" s="491"/>
      <c r="P486" s="491"/>
      <c r="Q486" s="491"/>
      <c r="R486" s="491"/>
      <c r="S486" s="491"/>
      <c r="T486" s="491"/>
      <c r="U486" s="491"/>
      <c r="V486" s="491"/>
      <c r="W486" s="491"/>
      <c r="X486" s="491"/>
      <c r="Y486" s="491"/>
      <c r="Z486" s="491"/>
      <c r="AA486" s="491"/>
      <c r="AB486" s="491"/>
      <c r="AC486" s="491"/>
      <c r="AD486" s="491"/>
      <c r="AE486" s="491"/>
      <c r="AF486" s="493"/>
      <c r="AG486" s="494"/>
      <c r="AH486" s="494"/>
      <c r="AI486" s="494"/>
      <c r="AK486" s="561"/>
    </row>
    <row r="487" spans="1:37" ht="67.5">
      <c r="A487" s="504" t="s">
        <v>950</v>
      </c>
      <c r="B487" s="489" t="s">
        <v>1235</v>
      </c>
      <c r="C487" s="470" t="s">
        <v>3956</v>
      </c>
      <c r="D487" s="489" t="s">
        <v>1325</v>
      </c>
      <c r="E487" s="490">
        <v>0</v>
      </c>
      <c r="F487" s="490">
        <v>1</v>
      </c>
      <c r="G487" s="470" t="s">
        <v>3914</v>
      </c>
      <c r="H487" s="491" t="s">
        <v>1131</v>
      </c>
      <c r="I487" s="491" t="s">
        <v>3958</v>
      </c>
      <c r="J487" s="492" t="s">
        <v>2314</v>
      </c>
      <c r="K487" s="489"/>
      <c r="L487" s="491" t="s">
        <v>5392</v>
      </c>
      <c r="M487" s="491" t="s">
        <v>5392</v>
      </c>
      <c r="N487" s="491" t="s">
        <v>5393</v>
      </c>
      <c r="O487" s="491"/>
      <c r="P487" s="491"/>
      <c r="Q487" s="491"/>
      <c r="R487" s="491"/>
      <c r="S487" s="491" t="s">
        <v>5361</v>
      </c>
      <c r="T487" s="491" t="s">
        <v>5361</v>
      </c>
      <c r="U487" s="491"/>
      <c r="V487" s="491"/>
      <c r="W487" s="491" t="s">
        <v>731</v>
      </c>
      <c r="X487" s="491"/>
      <c r="Y487" s="491"/>
      <c r="Z487" s="491"/>
      <c r="AA487" s="491"/>
      <c r="AB487" s="491"/>
      <c r="AC487" s="491" t="s">
        <v>3640</v>
      </c>
      <c r="AD487" s="491" t="s">
        <v>1308</v>
      </c>
      <c r="AE487" s="491"/>
      <c r="AF487" s="493" t="s">
        <v>5315</v>
      </c>
      <c r="AG487" s="494"/>
      <c r="AH487" s="494"/>
      <c r="AI487" s="494"/>
      <c r="AK487" s="561"/>
    </row>
    <row r="488" spans="1:37" ht="33.75">
      <c r="A488" s="504" t="s">
        <v>950</v>
      </c>
      <c r="B488" s="489" t="s">
        <v>1235</v>
      </c>
      <c r="C488" s="470" t="s">
        <v>676</v>
      </c>
      <c r="D488" s="489" t="s">
        <v>1326</v>
      </c>
      <c r="E488" s="490">
        <v>0</v>
      </c>
      <c r="F488" s="490">
        <v>1</v>
      </c>
      <c r="G488" s="470" t="s">
        <v>524</v>
      </c>
      <c r="H488" s="502" t="s">
        <v>1416</v>
      </c>
      <c r="I488" s="491" t="s">
        <v>2626</v>
      </c>
      <c r="J488" s="492" t="s">
        <v>2301</v>
      </c>
      <c r="K488" s="489"/>
      <c r="L488" s="491"/>
      <c r="M488" s="491"/>
      <c r="N488" s="491"/>
      <c r="O488" s="491"/>
      <c r="P488" s="491"/>
      <c r="Q488" s="491"/>
      <c r="R488" s="491"/>
      <c r="S488" s="491"/>
      <c r="T488" s="491"/>
      <c r="U488" s="491"/>
      <c r="V488" s="491"/>
      <c r="W488" s="491"/>
      <c r="X488" s="491"/>
      <c r="Y488" s="491"/>
      <c r="Z488" s="491"/>
      <c r="AA488" s="491"/>
      <c r="AB488" s="491"/>
      <c r="AC488" s="491"/>
      <c r="AD488" s="491"/>
      <c r="AE488" s="491"/>
      <c r="AF488" s="493"/>
      <c r="AG488" s="494"/>
      <c r="AH488" s="494"/>
      <c r="AI488" s="494"/>
      <c r="AK488" s="561"/>
    </row>
    <row r="489" spans="1:37" ht="33.75">
      <c r="A489" s="504" t="s">
        <v>950</v>
      </c>
      <c r="B489" s="489" t="s">
        <v>1235</v>
      </c>
      <c r="C489" s="470" t="s">
        <v>677</v>
      </c>
      <c r="D489" s="489" t="s">
        <v>1328</v>
      </c>
      <c r="E489" s="490">
        <v>0</v>
      </c>
      <c r="F489" s="490">
        <v>1</v>
      </c>
      <c r="G489" s="470" t="s">
        <v>525</v>
      </c>
      <c r="H489" s="502" t="s">
        <v>1415</v>
      </c>
      <c r="I489" s="491" t="s">
        <v>3204</v>
      </c>
      <c r="J489" s="492" t="s">
        <v>2301</v>
      </c>
      <c r="K489" s="489"/>
      <c r="L489" s="491"/>
      <c r="M489" s="491"/>
      <c r="N489" s="491"/>
      <c r="O489" s="491"/>
      <c r="P489" s="491"/>
      <c r="Q489" s="491"/>
      <c r="R489" s="491"/>
      <c r="S489" s="491"/>
      <c r="T489" s="491"/>
      <c r="U489" s="491"/>
      <c r="V489" s="491"/>
      <c r="W489" s="491"/>
      <c r="X489" s="491"/>
      <c r="Y489" s="491"/>
      <c r="Z489" s="491"/>
      <c r="AA489" s="491"/>
      <c r="AB489" s="491"/>
      <c r="AC489" s="491"/>
      <c r="AD489" s="491"/>
      <c r="AE489" s="491"/>
      <c r="AF489" s="493"/>
      <c r="AG489" s="494"/>
      <c r="AH489" s="494"/>
      <c r="AI489" s="494"/>
      <c r="AK489" s="561"/>
    </row>
    <row r="490" spans="1:37" ht="33.75">
      <c r="A490" s="504" t="s">
        <v>950</v>
      </c>
      <c r="B490" s="489" t="s">
        <v>1235</v>
      </c>
      <c r="C490" s="470" t="s">
        <v>3957</v>
      </c>
      <c r="D490" s="489" t="s">
        <v>1350</v>
      </c>
      <c r="E490" s="490">
        <v>0</v>
      </c>
      <c r="F490" s="490">
        <v>1</v>
      </c>
      <c r="G490" s="470" t="s">
        <v>678</v>
      </c>
      <c r="H490" s="502" t="s">
        <v>1417</v>
      </c>
      <c r="I490" s="491" t="s">
        <v>2220</v>
      </c>
      <c r="J490" s="492" t="s">
        <v>6423</v>
      </c>
      <c r="K490" s="489"/>
      <c r="L490" s="491" t="s">
        <v>5420</v>
      </c>
      <c r="M490" s="491" t="s">
        <v>5420</v>
      </c>
      <c r="N490" s="491" t="s">
        <v>5421</v>
      </c>
      <c r="O490" s="491"/>
      <c r="P490" s="491"/>
      <c r="Q490" s="491"/>
      <c r="R490" s="491"/>
      <c r="S490" s="491" t="s">
        <v>5361</v>
      </c>
      <c r="T490" s="491" t="s">
        <v>5361</v>
      </c>
      <c r="U490" s="491"/>
      <c r="V490" s="491"/>
      <c r="W490" s="491" t="s">
        <v>727</v>
      </c>
      <c r="X490" s="491"/>
      <c r="Y490" s="491"/>
      <c r="Z490" s="491"/>
      <c r="AA490" s="491"/>
      <c r="AB490" s="491"/>
      <c r="AC490" s="491"/>
      <c r="AD490" s="491"/>
      <c r="AE490" s="491"/>
      <c r="AF490" s="493" t="s">
        <v>5316</v>
      </c>
      <c r="AG490" s="494"/>
      <c r="AH490" s="494"/>
      <c r="AI490" s="494"/>
      <c r="AK490" s="561"/>
    </row>
    <row r="491" spans="1:37" ht="180">
      <c r="A491" s="504" t="s">
        <v>950</v>
      </c>
      <c r="B491" s="489" t="s">
        <v>1235</v>
      </c>
      <c r="C491" s="470" t="s">
        <v>3852</v>
      </c>
      <c r="D491" s="489" t="s">
        <v>3853</v>
      </c>
      <c r="E491" s="490" t="s">
        <v>465</v>
      </c>
      <c r="F491" s="490" t="s">
        <v>2819</v>
      </c>
      <c r="G491" s="470" t="s">
        <v>4072</v>
      </c>
      <c r="H491" s="502" t="s">
        <v>3854</v>
      </c>
      <c r="I491" s="491" t="s">
        <v>3855</v>
      </c>
      <c r="J491" s="492" t="s">
        <v>2301</v>
      </c>
      <c r="K491" s="489"/>
      <c r="L491" s="491"/>
      <c r="M491" s="491"/>
      <c r="N491" s="491"/>
      <c r="O491" s="491"/>
      <c r="P491" s="491"/>
      <c r="Q491" s="491"/>
      <c r="R491" s="491"/>
      <c r="S491" s="491"/>
      <c r="T491" s="491"/>
      <c r="U491" s="491"/>
      <c r="V491" s="491"/>
      <c r="W491" s="491"/>
      <c r="X491" s="491"/>
      <c r="Y491" s="491"/>
      <c r="Z491" s="491"/>
      <c r="AA491" s="491"/>
      <c r="AB491" s="491"/>
      <c r="AC491" s="491"/>
      <c r="AD491" s="491"/>
      <c r="AE491" s="491"/>
      <c r="AF491" s="493"/>
      <c r="AG491" s="494"/>
      <c r="AH491" s="494"/>
      <c r="AI491" s="494"/>
      <c r="AK491" s="561"/>
    </row>
    <row r="492" spans="1:37" ht="22.5">
      <c r="A492" s="504" t="s">
        <v>951</v>
      </c>
      <c r="B492" s="489" t="s">
        <v>1236</v>
      </c>
      <c r="C492" s="497" t="s">
        <v>2128</v>
      </c>
      <c r="D492" s="489"/>
      <c r="E492" s="490"/>
      <c r="F492" s="490"/>
      <c r="G492" s="470"/>
      <c r="H492" s="502"/>
      <c r="I492" s="491"/>
      <c r="J492" s="492" t="s">
        <v>2314</v>
      </c>
      <c r="K492" s="489"/>
      <c r="L492" s="491" t="s">
        <v>5384</v>
      </c>
      <c r="M492" s="491" t="s">
        <v>5384</v>
      </c>
      <c r="N492" s="491" t="s">
        <v>5385</v>
      </c>
      <c r="O492" s="491"/>
      <c r="P492" s="491"/>
      <c r="Q492" s="491"/>
      <c r="R492" s="491"/>
      <c r="S492" s="491" t="s">
        <v>5361</v>
      </c>
      <c r="T492" s="491" t="s">
        <v>5361</v>
      </c>
      <c r="U492" s="491"/>
      <c r="V492" s="491"/>
      <c r="W492" s="491"/>
      <c r="X492" s="491" t="s">
        <v>1297</v>
      </c>
      <c r="Y492" s="491"/>
      <c r="Z492" s="491"/>
      <c r="AA492" s="491" t="s">
        <v>1297</v>
      </c>
      <c r="AB492" s="491"/>
      <c r="AC492" s="491" t="s">
        <v>3692</v>
      </c>
      <c r="AD492" s="491"/>
      <c r="AE492" s="491"/>
      <c r="AF492" s="493" t="s">
        <v>5289</v>
      </c>
      <c r="AG492" s="494"/>
      <c r="AH492" s="494"/>
      <c r="AI492" s="494"/>
      <c r="AK492" s="561" t="s">
        <v>3448</v>
      </c>
    </row>
    <row r="493" spans="1:37">
      <c r="A493" s="504" t="s">
        <v>951</v>
      </c>
      <c r="B493" s="489" t="s">
        <v>1236</v>
      </c>
      <c r="C493" s="470" t="s">
        <v>1761</v>
      </c>
      <c r="D493" s="489" t="s">
        <v>2148</v>
      </c>
      <c r="E493" s="490"/>
      <c r="F493" s="490"/>
      <c r="G493" s="470" t="s">
        <v>1696</v>
      </c>
      <c r="H493" s="502"/>
      <c r="I493" s="491"/>
      <c r="J493" s="492"/>
      <c r="K493" s="489"/>
      <c r="L493" s="491"/>
      <c r="M493" s="491"/>
      <c r="N493" s="491"/>
      <c r="O493" s="491"/>
      <c r="P493" s="491"/>
      <c r="Q493" s="491"/>
      <c r="R493" s="491"/>
      <c r="S493" s="491"/>
      <c r="T493" s="491"/>
      <c r="U493" s="491"/>
      <c r="V493" s="491"/>
      <c r="W493" s="491"/>
      <c r="X493" s="491"/>
      <c r="Y493" s="491"/>
      <c r="Z493" s="491"/>
      <c r="AA493" s="491"/>
      <c r="AB493" s="491"/>
      <c r="AC493" s="491"/>
      <c r="AD493" s="521"/>
      <c r="AE493" s="521"/>
      <c r="AF493" s="493"/>
      <c r="AG493" s="494"/>
      <c r="AH493" s="494"/>
      <c r="AI493" s="494"/>
      <c r="AK493" s="561"/>
    </row>
    <row r="494" spans="1:37">
      <c r="A494" s="504" t="s">
        <v>951</v>
      </c>
      <c r="B494" s="489" t="s">
        <v>1236</v>
      </c>
      <c r="C494" s="470" t="s">
        <v>181</v>
      </c>
      <c r="D494" s="489" t="s">
        <v>1345</v>
      </c>
      <c r="E494" s="490">
        <v>0</v>
      </c>
      <c r="F494" s="490">
        <v>1</v>
      </c>
      <c r="G494" s="470" t="s">
        <v>1750</v>
      </c>
      <c r="H494" s="502"/>
      <c r="I494" s="491" t="s">
        <v>2221</v>
      </c>
      <c r="J494" s="492"/>
      <c r="K494" s="489"/>
      <c r="L494" s="491"/>
      <c r="M494" s="491"/>
      <c r="N494" s="491"/>
      <c r="O494" s="491"/>
      <c r="P494" s="491"/>
      <c r="Q494" s="491"/>
      <c r="R494" s="491"/>
      <c r="S494" s="491"/>
      <c r="T494" s="491"/>
      <c r="U494" s="491"/>
      <c r="V494" s="491"/>
      <c r="W494" s="491"/>
      <c r="X494" s="491"/>
      <c r="Y494" s="491"/>
      <c r="Z494" s="491"/>
      <c r="AA494" s="491"/>
      <c r="AB494" s="491"/>
      <c r="AC494" s="491"/>
      <c r="AD494" s="491"/>
      <c r="AE494" s="491"/>
      <c r="AF494" s="493"/>
      <c r="AG494" s="494"/>
      <c r="AH494" s="494"/>
      <c r="AI494" s="494"/>
      <c r="AK494" s="561"/>
    </row>
    <row r="495" spans="1:37">
      <c r="A495" s="504" t="s">
        <v>951</v>
      </c>
      <c r="B495" s="489" t="s">
        <v>1236</v>
      </c>
      <c r="C495" s="470" t="s">
        <v>182</v>
      </c>
      <c r="D495" s="489" t="s">
        <v>1346</v>
      </c>
      <c r="E495" s="490">
        <v>0</v>
      </c>
      <c r="F495" s="490">
        <v>1</v>
      </c>
      <c r="G495" s="470" t="s">
        <v>1751</v>
      </c>
      <c r="H495" s="502"/>
      <c r="I495" s="491" t="s">
        <v>2222</v>
      </c>
      <c r="J495" s="492"/>
      <c r="K495" s="489"/>
      <c r="L495" s="491"/>
      <c r="M495" s="491"/>
      <c r="N495" s="491"/>
      <c r="O495" s="491"/>
      <c r="P495" s="491"/>
      <c r="Q495" s="491"/>
      <c r="R495" s="491"/>
      <c r="S495" s="491"/>
      <c r="T495" s="491"/>
      <c r="U495" s="491"/>
      <c r="V495" s="491"/>
      <c r="W495" s="491"/>
      <c r="X495" s="491"/>
      <c r="Y495" s="491"/>
      <c r="Z495" s="491"/>
      <c r="AA495" s="491"/>
      <c r="AB495" s="491"/>
      <c r="AC495" s="491"/>
      <c r="AD495" s="491"/>
      <c r="AE495" s="491"/>
      <c r="AF495" s="493"/>
      <c r="AG495" s="494"/>
      <c r="AH495" s="494"/>
      <c r="AI495" s="494"/>
      <c r="AK495" s="561"/>
    </row>
    <row r="496" spans="1:37">
      <c r="A496" s="504" t="s">
        <v>951</v>
      </c>
      <c r="B496" s="489" t="s">
        <v>1236</v>
      </c>
      <c r="C496" s="470" t="s">
        <v>495</v>
      </c>
      <c r="D496" s="489" t="s">
        <v>179</v>
      </c>
      <c r="E496" s="490">
        <v>0</v>
      </c>
      <c r="F496" s="490">
        <v>0</v>
      </c>
      <c r="G496" s="470" t="s">
        <v>495</v>
      </c>
      <c r="H496" s="502"/>
      <c r="I496" s="491"/>
      <c r="J496" s="492"/>
      <c r="K496" s="489"/>
      <c r="L496" s="491"/>
      <c r="M496" s="491"/>
      <c r="N496" s="491"/>
      <c r="O496" s="491"/>
      <c r="P496" s="491"/>
      <c r="Q496" s="491"/>
      <c r="R496" s="491"/>
      <c r="S496" s="491"/>
      <c r="T496" s="491"/>
      <c r="U496" s="491"/>
      <c r="V496" s="491"/>
      <c r="W496" s="491"/>
      <c r="X496" s="491"/>
      <c r="Y496" s="491"/>
      <c r="Z496" s="491"/>
      <c r="AA496" s="491"/>
      <c r="AB496" s="491"/>
      <c r="AC496" s="491"/>
      <c r="AD496" s="491"/>
      <c r="AE496" s="491"/>
      <c r="AF496" s="493"/>
      <c r="AG496" s="494"/>
      <c r="AH496" s="494"/>
      <c r="AI496" s="494"/>
      <c r="AK496" s="561"/>
    </row>
    <row r="497" spans="1:37" ht="67.5">
      <c r="A497" s="504" t="s">
        <v>951</v>
      </c>
      <c r="B497" s="489" t="s">
        <v>1236</v>
      </c>
      <c r="C497" s="470" t="s">
        <v>1860</v>
      </c>
      <c r="D497" s="489" t="s">
        <v>1859</v>
      </c>
      <c r="E497" s="490" t="s">
        <v>1386</v>
      </c>
      <c r="F497" s="490" t="s">
        <v>1722</v>
      </c>
      <c r="G497" s="470" t="s">
        <v>1721</v>
      </c>
      <c r="H497" s="502" t="s">
        <v>1861</v>
      </c>
      <c r="I497" s="491" t="s">
        <v>1782</v>
      </c>
      <c r="J497" s="492" t="s">
        <v>2314</v>
      </c>
      <c r="K497" s="489"/>
      <c r="L497" s="491" t="s">
        <v>5384</v>
      </c>
      <c r="M497" s="491" t="s">
        <v>5384</v>
      </c>
      <c r="N497" s="491" t="s">
        <v>5385</v>
      </c>
      <c r="O497" s="491"/>
      <c r="P497" s="491"/>
      <c r="Q497" s="491"/>
      <c r="R497" s="491"/>
      <c r="S497" s="491" t="s">
        <v>5361</v>
      </c>
      <c r="T497" s="491" t="s">
        <v>5361</v>
      </c>
      <c r="U497" s="491"/>
      <c r="V497" s="491"/>
      <c r="W497" s="491" t="s">
        <v>3685</v>
      </c>
      <c r="X497" s="491" t="s">
        <v>1297</v>
      </c>
      <c r="Y497" s="491" t="s">
        <v>3667</v>
      </c>
      <c r="Z497" s="491"/>
      <c r="AA497" s="491" t="s">
        <v>1297</v>
      </c>
      <c r="AB497" s="491" t="s">
        <v>3667</v>
      </c>
      <c r="AC497" s="491" t="s">
        <v>3640</v>
      </c>
      <c r="AD497" s="491" t="s">
        <v>1305</v>
      </c>
      <c r="AE497" s="491"/>
      <c r="AF497" s="493" t="s">
        <v>5289</v>
      </c>
      <c r="AG497" s="494"/>
      <c r="AH497" s="494"/>
      <c r="AI497" s="494"/>
      <c r="AK497" s="561"/>
    </row>
    <row r="498" spans="1:37" ht="67.5">
      <c r="A498" s="504" t="s">
        <v>951</v>
      </c>
      <c r="B498" s="489" t="s">
        <v>1236</v>
      </c>
      <c r="C498" s="470" t="s">
        <v>1862</v>
      </c>
      <c r="D498" s="489" t="s">
        <v>1863</v>
      </c>
      <c r="E498" s="490" t="s">
        <v>1386</v>
      </c>
      <c r="F498" s="490" t="s">
        <v>1722</v>
      </c>
      <c r="G498" s="470" t="s">
        <v>1721</v>
      </c>
      <c r="H498" s="502" t="s">
        <v>1864</v>
      </c>
      <c r="I498" s="491" t="s">
        <v>1783</v>
      </c>
      <c r="J498" s="492" t="s">
        <v>2314</v>
      </c>
      <c r="K498" s="489"/>
      <c r="L498" s="491" t="s">
        <v>5384</v>
      </c>
      <c r="M498" s="491" t="s">
        <v>5384</v>
      </c>
      <c r="N498" s="491" t="s">
        <v>5385</v>
      </c>
      <c r="O498" s="491"/>
      <c r="P498" s="491"/>
      <c r="Q498" s="491"/>
      <c r="R498" s="491"/>
      <c r="S498" s="491" t="s">
        <v>5361</v>
      </c>
      <c r="T498" s="491" t="s">
        <v>5361</v>
      </c>
      <c r="U498" s="491"/>
      <c r="V498" s="491"/>
      <c r="W498" s="491" t="s">
        <v>3685</v>
      </c>
      <c r="X498" s="491" t="s">
        <v>1297</v>
      </c>
      <c r="Y498" s="491" t="s">
        <v>3667</v>
      </c>
      <c r="Z498" s="491"/>
      <c r="AA498" s="491" t="s">
        <v>1297</v>
      </c>
      <c r="AB498" s="491" t="s">
        <v>3667</v>
      </c>
      <c r="AC498" s="491" t="s">
        <v>3640</v>
      </c>
      <c r="AD498" s="491" t="s">
        <v>1305</v>
      </c>
      <c r="AE498" s="491"/>
      <c r="AF498" s="493" t="s">
        <v>5289</v>
      </c>
      <c r="AG498" s="494"/>
      <c r="AH498" s="494"/>
      <c r="AI498" s="494"/>
      <c r="AK498" s="561"/>
    </row>
    <row r="499" spans="1:37" ht="45">
      <c r="A499" s="504" t="s">
        <v>952</v>
      </c>
      <c r="B499" s="489" t="s">
        <v>1237</v>
      </c>
      <c r="C499" s="497" t="s">
        <v>761</v>
      </c>
      <c r="D499" s="489"/>
      <c r="E499" s="490"/>
      <c r="F499" s="490"/>
      <c r="G499" s="470"/>
      <c r="H499" s="502"/>
      <c r="I499" s="491"/>
      <c r="J499" s="492" t="s">
        <v>2314</v>
      </c>
      <c r="K499" s="489"/>
      <c r="L499" s="491" t="s">
        <v>5379</v>
      </c>
      <c r="M499" s="491" t="s">
        <v>5379</v>
      </c>
      <c r="N499" s="491" t="s">
        <v>5380</v>
      </c>
      <c r="O499" s="491"/>
      <c r="P499" s="491"/>
      <c r="Q499" s="491"/>
      <c r="R499" s="491"/>
      <c r="S499" s="491" t="s">
        <v>5362</v>
      </c>
      <c r="T499" s="491" t="s">
        <v>5362</v>
      </c>
      <c r="U499" s="491"/>
      <c r="V499" s="491"/>
      <c r="W499" s="491"/>
      <c r="X499" s="491"/>
      <c r="Y499" s="491"/>
      <c r="Z499" s="491"/>
      <c r="AA499" s="491" t="s">
        <v>1293</v>
      </c>
      <c r="AB499" s="491"/>
      <c r="AC499" s="491" t="s">
        <v>1293</v>
      </c>
      <c r="AD499" s="491"/>
      <c r="AE499" s="491"/>
      <c r="AF499" s="493" t="s">
        <v>5317</v>
      </c>
      <c r="AG499" s="494"/>
      <c r="AH499" s="494"/>
      <c r="AI499" s="494"/>
      <c r="AK499" s="561" t="s">
        <v>3448</v>
      </c>
    </row>
    <row r="500" spans="1:37">
      <c r="A500" s="504" t="s">
        <v>952</v>
      </c>
      <c r="B500" s="489" t="s">
        <v>1237</v>
      </c>
      <c r="C500" s="470" t="s">
        <v>2103</v>
      </c>
      <c r="D500" s="489" t="s">
        <v>2148</v>
      </c>
      <c r="E500" s="490"/>
      <c r="F500" s="490"/>
      <c r="G500" s="470" t="s">
        <v>1696</v>
      </c>
      <c r="H500" s="502"/>
      <c r="I500" s="491"/>
      <c r="J500" s="492"/>
      <c r="K500" s="489"/>
      <c r="L500" s="491"/>
      <c r="M500" s="491"/>
      <c r="N500" s="491"/>
      <c r="O500" s="491"/>
      <c r="P500" s="491"/>
      <c r="Q500" s="491"/>
      <c r="R500" s="491"/>
      <c r="S500" s="491"/>
      <c r="T500" s="491"/>
      <c r="U500" s="491"/>
      <c r="V500" s="491"/>
      <c r="W500" s="491"/>
      <c r="X500" s="491"/>
      <c r="Y500" s="491"/>
      <c r="Z500" s="491"/>
      <c r="AA500" s="491"/>
      <c r="AB500" s="491"/>
      <c r="AC500" s="491"/>
      <c r="AD500" s="491"/>
      <c r="AE500" s="491"/>
      <c r="AF500" s="493"/>
      <c r="AG500" s="494"/>
      <c r="AH500" s="494"/>
      <c r="AI500" s="494"/>
      <c r="AK500" s="561"/>
    </row>
    <row r="501" spans="1:37">
      <c r="A501" s="504" t="s">
        <v>952</v>
      </c>
      <c r="B501" s="489" t="s">
        <v>1237</v>
      </c>
      <c r="C501" s="470" t="s">
        <v>183</v>
      </c>
      <c r="D501" s="489" t="s">
        <v>1345</v>
      </c>
      <c r="E501" s="490">
        <v>0</v>
      </c>
      <c r="F501" s="490">
        <v>1</v>
      </c>
      <c r="G501" s="470" t="s">
        <v>1752</v>
      </c>
      <c r="H501" s="502"/>
      <c r="I501" s="491" t="s">
        <v>535</v>
      </c>
      <c r="J501" s="492"/>
      <c r="K501" s="489"/>
      <c r="L501" s="491"/>
      <c r="M501" s="491"/>
      <c r="N501" s="491"/>
      <c r="O501" s="491"/>
      <c r="P501" s="491"/>
      <c r="Q501" s="491"/>
      <c r="R501" s="491"/>
      <c r="S501" s="491"/>
      <c r="T501" s="491"/>
      <c r="U501" s="491"/>
      <c r="V501" s="491"/>
      <c r="W501" s="491"/>
      <c r="X501" s="491"/>
      <c r="Y501" s="491"/>
      <c r="Z501" s="491"/>
      <c r="AA501" s="491"/>
      <c r="AB501" s="491"/>
      <c r="AC501" s="491"/>
      <c r="AD501" s="491"/>
      <c r="AE501" s="491"/>
      <c r="AF501" s="493"/>
      <c r="AG501" s="494"/>
      <c r="AH501" s="494"/>
      <c r="AI501" s="494"/>
      <c r="AK501" s="561"/>
    </row>
    <row r="502" spans="1:37">
      <c r="A502" s="504" t="s">
        <v>952</v>
      </c>
      <c r="B502" s="489" t="s">
        <v>1237</v>
      </c>
      <c r="C502" s="470" t="s">
        <v>184</v>
      </c>
      <c r="D502" s="489" t="s">
        <v>1346</v>
      </c>
      <c r="E502" s="490">
        <v>0</v>
      </c>
      <c r="F502" s="490">
        <v>1</v>
      </c>
      <c r="G502" s="470" t="s">
        <v>1753</v>
      </c>
      <c r="H502" s="502"/>
      <c r="I502" s="491" t="s">
        <v>536</v>
      </c>
      <c r="J502" s="492"/>
      <c r="K502" s="489"/>
      <c r="L502" s="491"/>
      <c r="M502" s="491"/>
      <c r="N502" s="491"/>
      <c r="O502" s="491"/>
      <c r="P502" s="491"/>
      <c r="Q502" s="491"/>
      <c r="R502" s="491"/>
      <c r="S502" s="491"/>
      <c r="T502" s="491"/>
      <c r="U502" s="491"/>
      <c r="V502" s="491"/>
      <c r="W502" s="491"/>
      <c r="X502" s="491"/>
      <c r="Y502" s="491"/>
      <c r="Z502" s="491"/>
      <c r="AA502" s="491"/>
      <c r="AB502" s="491"/>
      <c r="AC502" s="491"/>
      <c r="AD502" s="491"/>
      <c r="AE502" s="491"/>
      <c r="AF502" s="493"/>
      <c r="AG502" s="494"/>
      <c r="AH502" s="494"/>
      <c r="AI502" s="494"/>
      <c r="AK502" s="561"/>
    </row>
    <row r="503" spans="1:37">
      <c r="A503" s="504" t="s">
        <v>952</v>
      </c>
      <c r="B503" s="489" t="s">
        <v>1237</v>
      </c>
      <c r="C503" s="470" t="s">
        <v>495</v>
      </c>
      <c r="D503" s="489" t="s">
        <v>179</v>
      </c>
      <c r="E503" s="490">
        <v>0</v>
      </c>
      <c r="F503" s="490">
        <v>0</v>
      </c>
      <c r="G503" s="470" t="s">
        <v>495</v>
      </c>
      <c r="H503" s="502"/>
      <c r="I503" s="491"/>
      <c r="J503" s="492"/>
      <c r="K503" s="489"/>
      <c r="L503" s="491"/>
      <c r="M503" s="491"/>
      <c r="N503" s="491"/>
      <c r="O503" s="491"/>
      <c r="P503" s="491"/>
      <c r="Q503" s="491"/>
      <c r="R503" s="491"/>
      <c r="S503" s="491"/>
      <c r="T503" s="491"/>
      <c r="U503" s="491"/>
      <c r="V503" s="491"/>
      <c r="W503" s="491"/>
      <c r="X503" s="491"/>
      <c r="Y503" s="491"/>
      <c r="Z503" s="491"/>
      <c r="AA503" s="491"/>
      <c r="AB503" s="491"/>
      <c r="AC503" s="491"/>
      <c r="AD503" s="491"/>
      <c r="AE503" s="491"/>
      <c r="AF503" s="493"/>
      <c r="AG503" s="494"/>
      <c r="AH503" s="494"/>
      <c r="AI503" s="494"/>
      <c r="AK503" s="561"/>
    </row>
    <row r="504" spans="1:37" ht="45">
      <c r="A504" s="504" t="s">
        <v>952</v>
      </c>
      <c r="B504" s="489" t="s">
        <v>1237</v>
      </c>
      <c r="C504" s="470" t="s">
        <v>1096</v>
      </c>
      <c r="D504" s="489" t="s">
        <v>1703</v>
      </c>
      <c r="E504" s="490" t="s">
        <v>1357</v>
      </c>
      <c r="F504" s="490" t="s">
        <v>1373</v>
      </c>
      <c r="G504" s="470" t="s">
        <v>762</v>
      </c>
      <c r="H504" s="502" t="s">
        <v>1098</v>
      </c>
      <c r="I504" s="491" t="s">
        <v>440</v>
      </c>
      <c r="J504" s="492" t="s">
        <v>2314</v>
      </c>
      <c r="K504" s="489"/>
      <c r="L504" s="491" t="s">
        <v>5379</v>
      </c>
      <c r="M504" s="491" t="s">
        <v>5379</v>
      </c>
      <c r="N504" s="491" t="s">
        <v>5380</v>
      </c>
      <c r="O504" s="491"/>
      <c r="P504" s="491"/>
      <c r="Q504" s="491"/>
      <c r="R504" s="491"/>
      <c r="S504" s="491" t="s">
        <v>5362</v>
      </c>
      <c r="T504" s="491" t="s">
        <v>5362</v>
      </c>
      <c r="U504" s="491"/>
      <c r="V504" s="491"/>
      <c r="W504" s="491" t="s">
        <v>1299</v>
      </c>
      <c r="X504" s="491"/>
      <c r="Y504" s="491"/>
      <c r="Z504" s="491"/>
      <c r="AA504" s="491"/>
      <c r="AB504" s="491" t="s">
        <v>1299</v>
      </c>
      <c r="AC504" s="491"/>
      <c r="AD504" s="491" t="s">
        <v>3633</v>
      </c>
      <c r="AE504" s="491"/>
      <c r="AF504" s="493" t="s">
        <v>5317</v>
      </c>
      <c r="AG504" s="494"/>
      <c r="AH504" s="494"/>
      <c r="AI504" s="494"/>
      <c r="AK504" s="561"/>
    </row>
    <row r="505" spans="1:37" ht="45">
      <c r="A505" s="504" t="s">
        <v>952</v>
      </c>
      <c r="B505" s="489" t="s">
        <v>1237</v>
      </c>
      <c r="C505" s="470" t="s">
        <v>1097</v>
      </c>
      <c r="D505" s="489" t="s">
        <v>1709</v>
      </c>
      <c r="E505" s="490" t="s">
        <v>1357</v>
      </c>
      <c r="F505" s="490" t="s">
        <v>1373</v>
      </c>
      <c r="G505" s="470" t="s">
        <v>762</v>
      </c>
      <c r="H505" s="502" t="s">
        <v>1099</v>
      </c>
      <c r="I505" s="491" t="s">
        <v>670</v>
      </c>
      <c r="J505" s="492" t="s">
        <v>2314</v>
      </c>
      <c r="K505" s="489"/>
      <c r="L505" s="491" t="s">
        <v>5379</v>
      </c>
      <c r="M505" s="491" t="s">
        <v>5379</v>
      </c>
      <c r="N505" s="491" t="s">
        <v>5380</v>
      </c>
      <c r="O505" s="491"/>
      <c r="P505" s="491"/>
      <c r="Q505" s="491"/>
      <c r="R505" s="491"/>
      <c r="S505" s="491" t="s">
        <v>5362</v>
      </c>
      <c r="T505" s="491" t="s">
        <v>5362</v>
      </c>
      <c r="U505" s="491"/>
      <c r="V505" s="491"/>
      <c r="W505" s="491" t="s">
        <v>1299</v>
      </c>
      <c r="X505" s="491"/>
      <c r="Y505" s="491"/>
      <c r="Z505" s="491"/>
      <c r="AA505" s="491"/>
      <c r="AB505" s="491" t="s">
        <v>1299</v>
      </c>
      <c r="AC505" s="491"/>
      <c r="AD505" s="491" t="s">
        <v>3633</v>
      </c>
      <c r="AE505" s="491"/>
      <c r="AF505" s="493" t="s">
        <v>5317</v>
      </c>
      <c r="AG505" s="494"/>
      <c r="AH505" s="494"/>
      <c r="AI505" s="494"/>
      <c r="AK505" s="561"/>
    </row>
    <row r="506" spans="1:37" ht="22.5">
      <c r="A506" s="504" t="s">
        <v>953</v>
      </c>
      <c r="B506" s="489" t="s">
        <v>486</v>
      </c>
      <c r="C506" s="497" t="s">
        <v>1382</v>
      </c>
      <c r="D506" s="489"/>
      <c r="E506" s="490"/>
      <c r="F506" s="490"/>
      <c r="G506" s="470"/>
      <c r="H506" s="502"/>
      <c r="I506" s="491"/>
      <c r="J506" s="492" t="s">
        <v>2314</v>
      </c>
      <c r="K506" s="489"/>
      <c r="L506" s="491" t="s">
        <v>5384</v>
      </c>
      <c r="M506" s="491" t="s">
        <v>5384</v>
      </c>
      <c r="N506" s="491" t="s">
        <v>5385</v>
      </c>
      <c r="O506" s="491"/>
      <c r="P506" s="491"/>
      <c r="Q506" s="491"/>
      <c r="R506" s="491"/>
      <c r="S506" s="491" t="s">
        <v>5361</v>
      </c>
      <c r="T506" s="491" t="s">
        <v>5361</v>
      </c>
      <c r="U506" s="491"/>
      <c r="V506" s="491"/>
      <c r="W506" s="491"/>
      <c r="X506" s="491"/>
      <c r="Y506" s="491"/>
      <c r="Z506" s="491"/>
      <c r="AA506" s="491" t="s">
        <v>1297</v>
      </c>
      <c r="AB506" s="491"/>
      <c r="AC506" s="491" t="s">
        <v>3692</v>
      </c>
      <c r="AD506" s="491"/>
      <c r="AE506" s="491"/>
      <c r="AF506" s="493" t="s">
        <v>5292</v>
      </c>
      <c r="AG506" s="494"/>
      <c r="AH506" s="494"/>
      <c r="AI506" s="494"/>
      <c r="AK506" s="561" t="s">
        <v>3448</v>
      </c>
    </row>
    <row r="507" spans="1:37">
      <c r="A507" s="504" t="s">
        <v>953</v>
      </c>
      <c r="B507" s="489" t="s">
        <v>486</v>
      </c>
      <c r="C507" s="470" t="s">
        <v>1760</v>
      </c>
      <c r="D507" s="489" t="s">
        <v>2148</v>
      </c>
      <c r="E507" s="490"/>
      <c r="F507" s="490"/>
      <c r="G507" s="470" t="s">
        <v>1696</v>
      </c>
      <c r="H507" s="502"/>
      <c r="I507" s="491"/>
      <c r="J507" s="492"/>
      <c r="K507" s="489"/>
      <c r="L507" s="491"/>
      <c r="M507" s="491"/>
      <c r="N507" s="491"/>
      <c r="O507" s="491"/>
      <c r="P507" s="491"/>
      <c r="Q507" s="491"/>
      <c r="R507" s="491"/>
      <c r="S507" s="491"/>
      <c r="T507" s="491"/>
      <c r="U507" s="491"/>
      <c r="V507" s="491"/>
      <c r="W507" s="491"/>
      <c r="X507" s="491"/>
      <c r="Y507" s="491"/>
      <c r="Z507" s="491"/>
      <c r="AA507" s="491"/>
      <c r="AB507" s="491"/>
      <c r="AC507" s="491"/>
      <c r="AD507" s="491"/>
      <c r="AE507" s="491"/>
      <c r="AF507" s="493"/>
      <c r="AG507" s="494"/>
      <c r="AH507" s="494"/>
      <c r="AI507" s="494"/>
      <c r="AK507" s="561"/>
    </row>
    <row r="508" spans="1:37">
      <c r="A508" s="504" t="s">
        <v>953</v>
      </c>
      <c r="B508" s="489" t="s">
        <v>486</v>
      </c>
      <c r="C508" s="470" t="s">
        <v>1606</v>
      </c>
      <c r="D508" s="489" t="s">
        <v>1345</v>
      </c>
      <c r="E508" s="490">
        <v>0</v>
      </c>
      <c r="F508" s="490">
        <v>1</v>
      </c>
      <c r="G508" s="470" t="s">
        <v>1607</v>
      </c>
      <c r="H508" s="502"/>
      <c r="I508" s="491" t="s">
        <v>537</v>
      </c>
      <c r="J508" s="492"/>
      <c r="K508" s="489"/>
      <c r="L508" s="491"/>
      <c r="M508" s="491"/>
      <c r="N508" s="491"/>
      <c r="O508" s="491"/>
      <c r="P508" s="491"/>
      <c r="Q508" s="491"/>
      <c r="R508" s="491"/>
      <c r="S508" s="491"/>
      <c r="T508" s="491"/>
      <c r="U508" s="491"/>
      <c r="V508" s="491"/>
      <c r="W508" s="491"/>
      <c r="X508" s="491"/>
      <c r="Y508" s="491"/>
      <c r="Z508" s="491"/>
      <c r="AA508" s="491"/>
      <c r="AB508" s="491"/>
      <c r="AC508" s="491"/>
      <c r="AD508" s="491"/>
      <c r="AE508" s="491"/>
      <c r="AF508" s="493"/>
      <c r="AG508" s="494"/>
      <c r="AH508" s="494"/>
      <c r="AI508" s="494"/>
      <c r="AK508" s="561"/>
    </row>
    <row r="509" spans="1:37">
      <c r="A509" s="504" t="s">
        <v>953</v>
      </c>
      <c r="B509" s="489" t="s">
        <v>486</v>
      </c>
      <c r="C509" s="470" t="s">
        <v>1608</v>
      </c>
      <c r="D509" s="489" t="s">
        <v>1346</v>
      </c>
      <c r="E509" s="490">
        <v>0</v>
      </c>
      <c r="F509" s="490">
        <v>1</v>
      </c>
      <c r="G509" s="470" t="s">
        <v>1503</v>
      </c>
      <c r="H509" s="502"/>
      <c r="I509" s="491" t="s">
        <v>538</v>
      </c>
      <c r="J509" s="492"/>
      <c r="K509" s="489"/>
      <c r="L509" s="491"/>
      <c r="M509" s="491"/>
      <c r="N509" s="491"/>
      <c r="O509" s="491"/>
      <c r="P509" s="491"/>
      <c r="Q509" s="491"/>
      <c r="R509" s="491"/>
      <c r="S509" s="491"/>
      <c r="T509" s="491"/>
      <c r="U509" s="491"/>
      <c r="V509" s="491"/>
      <c r="W509" s="491"/>
      <c r="X509" s="491"/>
      <c r="Y509" s="491"/>
      <c r="Z509" s="491"/>
      <c r="AA509" s="491"/>
      <c r="AB509" s="491"/>
      <c r="AC509" s="491"/>
      <c r="AD509" s="491"/>
      <c r="AE509" s="491"/>
      <c r="AF509" s="493"/>
      <c r="AG509" s="494"/>
      <c r="AH509" s="494"/>
      <c r="AI509" s="494"/>
      <c r="AK509" s="561"/>
    </row>
    <row r="510" spans="1:37">
      <c r="A510" s="504" t="s">
        <v>953</v>
      </c>
      <c r="B510" s="489" t="s">
        <v>486</v>
      </c>
      <c r="C510" s="470" t="s">
        <v>1609</v>
      </c>
      <c r="D510" s="489" t="s">
        <v>1347</v>
      </c>
      <c r="E510" s="490"/>
      <c r="F510" s="490"/>
      <c r="G510" s="470" t="s">
        <v>1504</v>
      </c>
      <c r="H510" s="502"/>
      <c r="I510" s="491" t="s">
        <v>539</v>
      </c>
      <c r="J510" s="492"/>
      <c r="K510" s="489"/>
      <c r="L510" s="491"/>
      <c r="M510" s="491"/>
      <c r="N510" s="491"/>
      <c r="O510" s="491"/>
      <c r="P510" s="491"/>
      <c r="Q510" s="491"/>
      <c r="R510" s="491"/>
      <c r="S510" s="491"/>
      <c r="T510" s="491"/>
      <c r="U510" s="491"/>
      <c r="V510" s="491"/>
      <c r="W510" s="491"/>
      <c r="X510" s="491"/>
      <c r="Y510" s="491"/>
      <c r="Z510" s="491"/>
      <c r="AA510" s="491"/>
      <c r="AB510" s="491"/>
      <c r="AC510" s="491"/>
      <c r="AD510" s="491"/>
      <c r="AE510" s="491"/>
      <c r="AF510" s="493"/>
      <c r="AG510" s="494"/>
      <c r="AH510" s="494"/>
      <c r="AI510" s="494"/>
      <c r="AK510" s="561"/>
    </row>
    <row r="511" spans="1:37">
      <c r="A511" s="504" t="s">
        <v>953</v>
      </c>
      <c r="B511" s="489" t="s">
        <v>486</v>
      </c>
      <c r="C511" s="470" t="s">
        <v>1610</v>
      </c>
      <c r="D511" s="489" t="s">
        <v>1348</v>
      </c>
      <c r="E511" s="490">
        <v>0</v>
      </c>
      <c r="F511" s="490">
        <v>1</v>
      </c>
      <c r="G511" s="470" t="s">
        <v>1505</v>
      </c>
      <c r="H511" s="502"/>
      <c r="I511" s="491" t="s">
        <v>540</v>
      </c>
      <c r="J511" s="492"/>
      <c r="K511" s="489"/>
      <c r="L511" s="491"/>
      <c r="M511" s="491"/>
      <c r="N511" s="491"/>
      <c r="O511" s="491"/>
      <c r="P511" s="491"/>
      <c r="Q511" s="491"/>
      <c r="R511" s="491"/>
      <c r="S511" s="491"/>
      <c r="T511" s="491"/>
      <c r="U511" s="491"/>
      <c r="V511" s="491"/>
      <c r="W511" s="491"/>
      <c r="X511" s="491"/>
      <c r="Y511" s="491"/>
      <c r="Z511" s="491"/>
      <c r="AA511" s="491"/>
      <c r="AB511" s="491"/>
      <c r="AC511" s="491"/>
      <c r="AD511" s="491"/>
      <c r="AE511" s="491"/>
      <c r="AF511" s="493"/>
      <c r="AG511" s="494"/>
      <c r="AH511" s="494"/>
      <c r="AI511" s="494"/>
      <c r="AK511" s="561"/>
    </row>
    <row r="512" spans="1:37">
      <c r="A512" s="504" t="s">
        <v>953</v>
      </c>
      <c r="B512" s="489" t="s">
        <v>486</v>
      </c>
      <c r="C512" s="470" t="s">
        <v>1611</v>
      </c>
      <c r="D512" s="489" t="s">
        <v>1349</v>
      </c>
      <c r="E512" s="490">
        <v>0</v>
      </c>
      <c r="F512" s="490">
        <v>1</v>
      </c>
      <c r="G512" s="470" t="s">
        <v>1713</v>
      </c>
      <c r="H512" s="502"/>
      <c r="I512" s="491" t="s">
        <v>541</v>
      </c>
      <c r="J512" s="492"/>
      <c r="K512" s="489"/>
      <c r="L512" s="491"/>
      <c r="M512" s="491"/>
      <c r="N512" s="491"/>
      <c r="O512" s="491"/>
      <c r="P512" s="491"/>
      <c r="Q512" s="491"/>
      <c r="R512" s="491"/>
      <c r="S512" s="491"/>
      <c r="T512" s="491"/>
      <c r="U512" s="491"/>
      <c r="V512" s="491"/>
      <c r="W512" s="491"/>
      <c r="X512" s="491"/>
      <c r="Y512" s="491"/>
      <c r="Z512" s="491"/>
      <c r="AA512" s="491"/>
      <c r="AB512" s="491"/>
      <c r="AC512" s="491"/>
      <c r="AD512" s="491"/>
      <c r="AE512" s="491"/>
      <c r="AF512" s="493"/>
      <c r="AG512" s="494"/>
      <c r="AH512" s="494"/>
      <c r="AI512" s="494"/>
      <c r="AK512" s="561"/>
    </row>
    <row r="513" spans="1:37">
      <c r="A513" s="504" t="s">
        <v>953</v>
      </c>
      <c r="B513" s="489" t="s">
        <v>486</v>
      </c>
      <c r="C513" s="470" t="s">
        <v>1502</v>
      </c>
      <c r="D513" s="489" t="s">
        <v>1360</v>
      </c>
      <c r="E513" s="490"/>
      <c r="F513" s="490"/>
      <c r="G513" s="470" t="s">
        <v>1714</v>
      </c>
      <c r="H513" s="502"/>
      <c r="I513" s="491" t="s">
        <v>542</v>
      </c>
      <c r="J513" s="492"/>
      <c r="K513" s="489"/>
      <c r="L513" s="491"/>
      <c r="M513" s="491"/>
      <c r="N513" s="491"/>
      <c r="O513" s="491"/>
      <c r="P513" s="491"/>
      <c r="Q513" s="491"/>
      <c r="R513" s="491"/>
      <c r="S513" s="491"/>
      <c r="T513" s="491"/>
      <c r="U513" s="491"/>
      <c r="V513" s="491"/>
      <c r="W513" s="491"/>
      <c r="X513" s="491"/>
      <c r="Y513" s="491"/>
      <c r="Z513" s="491"/>
      <c r="AA513" s="491"/>
      <c r="AB513" s="491"/>
      <c r="AC513" s="491"/>
      <c r="AD513" s="491"/>
      <c r="AE513" s="491"/>
      <c r="AF513" s="493"/>
      <c r="AG513" s="494"/>
      <c r="AH513" s="494"/>
      <c r="AI513" s="494"/>
      <c r="AK513" s="561"/>
    </row>
    <row r="514" spans="1:37">
      <c r="A514" s="504" t="s">
        <v>953</v>
      </c>
      <c r="B514" s="489" t="s">
        <v>486</v>
      </c>
      <c r="C514" s="470" t="s">
        <v>495</v>
      </c>
      <c r="D514" s="489" t="s">
        <v>180</v>
      </c>
      <c r="E514" s="490">
        <v>0</v>
      </c>
      <c r="F514" s="490">
        <v>0</v>
      </c>
      <c r="G514" s="470" t="s">
        <v>495</v>
      </c>
      <c r="H514" s="502"/>
      <c r="I514" s="491"/>
      <c r="J514" s="492"/>
      <c r="K514" s="489"/>
      <c r="L514" s="491"/>
      <c r="M514" s="491"/>
      <c r="N514" s="491"/>
      <c r="O514" s="491"/>
      <c r="P514" s="491"/>
      <c r="Q514" s="491"/>
      <c r="R514" s="491"/>
      <c r="S514" s="491"/>
      <c r="T514" s="491"/>
      <c r="U514" s="491"/>
      <c r="V514" s="491"/>
      <c r="W514" s="491"/>
      <c r="X514" s="491"/>
      <c r="Y514" s="491"/>
      <c r="Z514" s="491"/>
      <c r="AA514" s="491"/>
      <c r="AB514" s="491"/>
      <c r="AC514" s="491"/>
      <c r="AD514" s="491"/>
      <c r="AE514" s="491"/>
      <c r="AF514" s="493"/>
      <c r="AG514" s="494"/>
      <c r="AH514" s="494"/>
      <c r="AI514" s="494"/>
      <c r="AK514" s="561"/>
    </row>
    <row r="515" spans="1:37" ht="56.25">
      <c r="A515" s="504" t="s">
        <v>953</v>
      </c>
      <c r="B515" s="489" t="s">
        <v>486</v>
      </c>
      <c r="C515" s="470" t="s">
        <v>1715</v>
      </c>
      <c r="D515" s="489" t="s">
        <v>1703</v>
      </c>
      <c r="E515" s="490" t="s">
        <v>1357</v>
      </c>
      <c r="F515" s="490" t="s">
        <v>1373</v>
      </c>
      <c r="G515" s="470" t="s">
        <v>762</v>
      </c>
      <c r="H515" s="502" t="s">
        <v>1875</v>
      </c>
      <c r="I515" s="491" t="s">
        <v>6993</v>
      </c>
      <c r="J515" s="492" t="s">
        <v>2314</v>
      </c>
      <c r="K515" s="489"/>
      <c r="L515" s="491" t="s">
        <v>5384</v>
      </c>
      <c r="M515" s="491" t="s">
        <v>5384</v>
      </c>
      <c r="N515" s="491" t="s">
        <v>5385</v>
      </c>
      <c r="O515" s="491"/>
      <c r="P515" s="491"/>
      <c r="Q515" s="491"/>
      <c r="R515" s="491"/>
      <c r="S515" s="491" t="s">
        <v>5361</v>
      </c>
      <c r="T515" s="491" t="s">
        <v>5361</v>
      </c>
      <c r="U515" s="491"/>
      <c r="V515" s="491"/>
      <c r="W515" s="491" t="s">
        <v>3666</v>
      </c>
      <c r="X515" s="491"/>
      <c r="Y515" s="491"/>
      <c r="Z515" s="491"/>
      <c r="AA515" s="491" t="s">
        <v>1297</v>
      </c>
      <c r="AB515" s="491" t="s">
        <v>3666</v>
      </c>
      <c r="AC515" s="491" t="s">
        <v>3640</v>
      </c>
      <c r="AD515" s="491" t="s">
        <v>3666</v>
      </c>
      <c r="AE515" s="491"/>
      <c r="AF515" s="493" t="s">
        <v>5292</v>
      </c>
      <c r="AG515" s="494"/>
      <c r="AH515" s="494"/>
      <c r="AI515" s="494"/>
      <c r="AK515" s="561"/>
    </row>
    <row r="516" spans="1:37" ht="56.25">
      <c r="A516" s="504" t="s">
        <v>953</v>
      </c>
      <c r="B516" s="489" t="s">
        <v>486</v>
      </c>
      <c r="C516" s="470" t="s">
        <v>1716</v>
      </c>
      <c r="D516" s="489" t="s">
        <v>1709</v>
      </c>
      <c r="E516" s="490" t="s">
        <v>1357</v>
      </c>
      <c r="F516" s="490" t="s">
        <v>1373</v>
      </c>
      <c r="G516" s="470" t="s">
        <v>762</v>
      </c>
      <c r="H516" s="502" t="s">
        <v>1876</v>
      </c>
      <c r="I516" s="491" t="s">
        <v>6994</v>
      </c>
      <c r="J516" s="492" t="s">
        <v>2314</v>
      </c>
      <c r="K516" s="489"/>
      <c r="L516" s="491" t="s">
        <v>5384</v>
      </c>
      <c r="M516" s="491" t="s">
        <v>5384</v>
      </c>
      <c r="N516" s="491" t="s">
        <v>5385</v>
      </c>
      <c r="O516" s="491"/>
      <c r="P516" s="491"/>
      <c r="Q516" s="491"/>
      <c r="R516" s="491"/>
      <c r="S516" s="491" t="s">
        <v>5361</v>
      </c>
      <c r="T516" s="491" t="s">
        <v>5361</v>
      </c>
      <c r="U516" s="491"/>
      <c r="V516" s="491"/>
      <c r="W516" s="491" t="s">
        <v>3666</v>
      </c>
      <c r="X516" s="491"/>
      <c r="Y516" s="491"/>
      <c r="Z516" s="491"/>
      <c r="AA516" s="491" t="s">
        <v>1297</v>
      </c>
      <c r="AB516" s="491" t="s">
        <v>3666</v>
      </c>
      <c r="AC516" s="491" t="s">
        <v>3640</v>
      </c>
      <c r="AD516" s="491" t="s">
        <v>3666</v>
      </c>
      <c r="AE516" s="491"/>
      <c r="AF516" s="493" t="s">
        <v>5292</v>
      </c>
      <c r="AG516" s="494"/>
      <c r="AH516" s="494"/>
      <c r="AI516" s="494"/>
      <c r="AK516" s="561"/>
    </row>
    <row r="517" spans="1:37" ht="56.25">
      <c r="A517" s="504" t="s">
        <v>953</v>
      </c>
      <c r="B517" s="489" t="s">
        <v>486</v>
      </c>
      <c r="C517" s="470" t="s">
        <v>1717</v>
      </c>
      <c r="D517" s="489" t="s">
        <v>1158</v>
      </c>
      <c r="E517" s="490" t="s">
        <v>1357</v>
      </c>
      <c r="F517" s="490" t="s">
        <v>1373</v>
      </c>
      <c r="G517" s="470" t="s">
        <v>762</v>
      </c>
      <c r="H517" s="502" t="s">
        <v>1877</v>
      </c>
      <c r="I517" s="491" t="s">
        <v>6995</v>
      </c>
      <c r="J517" s="492" t="s">
        <v>2314</v>
      </c>
      <c r="K517" s="489"/>
      <c r="L517" s="491" t="s">
        <v>5384</v>
      </c>
      <c r="M517" s="491" t="s">
        <v>5384</v>
      </c>
      <c r="N517" s="491" t="s">
        <v>5385</v>
      </c>
      <c r="O517" s="491"/>
      <c r="P517" s="491"/>
      <c r="Q517" s="491"/>
      <c r="R517" s="491"/>
      <c r="S517" s="491" t="s">
        <v>5361</v>
      </c>
      <c r="T517" s="491" t="s">
        <v>5361</v>
      </c>
      <c r="U517" s="491"/>
      <c r="V517" s="491"/>
      <c r="W517" s="491" t="s">
        <v>3666</v>
      </c>
      <c r="X517" s="491"/>
      <c r="Y517" s="491"/>
      <c r="Z517" s="491"/>
      <c r="AA517" s="491" t="s">
        <v>1297</v>
      </c>
      <c r="AB517" s="491" t="s">
        <v>3666</v>
      </c>
      <c r="AC517" s="491" t="s">
        <v>3640</v>
      </c>
      <c r="AD517" s="491" t="s">
        <v>3666</v>
      </c>
      <c r="AE517" s="491"/>
      <c r="AF517" s="493" t="s">
        <v>5292</v>
      </c>
      <c r="AG517" s="494"/>
      <c r="AH517" s="494"/>
      <c r="AI517" s="494"/>
      <c r="AK517" s="561"/>
    </row>
    <row r="518" spans="1:37" ht="56.25">
      <c r="A518" s="504" t="s">
        <v>953</v>
      </c>
      <c r="B518" s="489" t="s">
        <v>486</v>
      </c>
      <c r="C518" s="470" t="s">
        <v>1718</v>
      </c>
      <c r="D518" s="489" t="s">
        <v>2126</v>
      </c>
      <c r="E518" s="490" t="s">
        <v>1357</v>
      </c>
      <c r="F518" s="490" t="s">
        <v>1373</v>
      </c>
      <c r="G518" s="470" t="s">
        <v>762</v>
      </c>
      <c r="H518" s="502" t="s">
        <v>1878</v>
      </c>
      <c r="I518" s="491" t="s">
        <v>6996</v>
      </c>
      <c r="J518" s="492" t="s">
        <v>2314</v>
      </c>
      <c r="K518" s="489"/>
      <c r="L518" s="491" t="s">
        <v>5384</v>
      </c>
      <c r="M518" s="491" t="s">
        <v>5384</v>
      </c>
      <c r="N518" s="491" t="s">
        <v>5385</v>
      </c>
      <c r="O518" s="491"/>
      <c r="P518" s="491"/>
      <c r="Q518" s="491"/>
      <c r="R518" s="491"/>
      <c r="S518" s="491" t="s">
        <v>5361</v>
      </c>
      <c r="T518" s="491" t="s">
        <v>5361</v>
      </c>
      <c r="U518" s="491"/>
      <c r="V518" s="491"/>
      <c r="W518" s="491" t="s">
        <v>3666</v>
      </c>
      <c r="X518" s="491"/>
      <c r="Y518" s="491"/>
      <c r="Z518" s="491"/>
      <c r="AA518" s="491" t="s">
        <v>1297</v>
      </c>
      <c r="AB518" s="491" t="s">
        <v>3666</v>
      </c>
      <c r="AC518" s="491" t="s">
        <v>3640</v>
      </c>
      <c r="AD518" s="491" t="s">
        <v>3666</v>
      </c>
      <c r="AE518" s="491"/>
      <c r="AF518" s="493" t="s">
        <v>5292</v>
      </c>
      <c r="AG518" s="494"/>
      <c r="AH518" s="494"/>
      <c r="AI518" s="494"/>
      <c r="AK518" s="561"/>
    </row>
    <row r="519" spans="1:37" ht="56.25">
      <c r="A519" s="504" t="s">
        <v>953</v>
      </c>
      <c r="B519" s="489" t="s">
        <v>486</v>
      </c>
      <c r="C519" s="470" t="s">
        <v>1719</v>
      </c>
      <c r="D519" s="489" t="s">
        <v>1574</v>
      </c>
      <c r="E519" s="490" t="s">
        <v>1357</v>
      </c>
      <c r="F519" s="490" t="s">
        <v>1373</v>
      </c>
      <c r="G519" s="470" t="s">
        <v>762</v>
      </c>
      <c r="H519" s="502" t="s">
        <v>1879</v>
      </c>
      <c r="I519" s="491" t="s">
        <v>6997</v>
      </c>
      <c r="J519" s="492" t="s">
        <v>2314</v>
      </c>
      <c r="K519" s="489"/>
      <c r="L519" s="491" t="s">
        <v>5384</v>
      </c>
      <c r="M519" s="491" t="s">
        <v>5384</v>
      </c>
      <c r="N519" s="491" t="s">
        <v>5385</v>
      </c>
      <c r="O519" s="491"/>
      <c r="P519" s="491"/>
      <c r="Q519" s="491"/>
      <c r="R519" s="491"/>
      <c r="S519" s="491" t="s">
        <v>5361</v>
      </c>
      <c r="T519" s="491" t="s">
        <v>5361</v>
      </c>
      <c r="U519" s="491"/>
      <c r="V519" s="491"/>
      <c r="W519" s="491" t="s">
        <v>3666</v>
      </c>
      <c r="X519" s="491"/>
      <c r="Y519" s="491"/>
      <c r="Z519" s="491"/>
      <c r="AA519" s="491" t="s">
        <v>1297</v>
      </c>
      <c r="AB519" s="491" t="s">
        <v>3666</v>
      </c>
      <c r="AC519" s="491" t="s">
        <v>3640</v>
      </c>
      <c r="AD519" s="491" t="s">
        <v>3666</v>
      </c>
      <c r="AE519" s="491"/>
      <c r="AF519" s="493" t="s">
        <v>5292</v>
      </c>
      <c r="AG519" s="494"/>
      <c r="AH519" s="494"/>
      <c r="AI519" s="494"/>
      <c r="AK519" s="561"/>
    </row>
    <row r="520" spans="1:37" ht="56.25">
      <c r="A520" s="504" t="s">
        <v>953</v>
      </c>
      <c r="B520" s="489" t="s">
        <v>486</v>
      </c>
      <c r="C520" s="470" t="s">
        <v>1720</v>
      </c>
      <c r="D520" s="489" t="s">
        <v>1575</v>
      </c>
      <c r="E520" s="490" t="s">
        <v>1357</v>
      </c>
      <c r="F520" s="490" t="s">
        <v>1373</v>
      </c>
      <c r="G520" s="470" t="s">
        <v>762</v>
      </c>
      <c r="H520" s="502" t="s">
        <v>1880</v>
      </c>
      <c r="I520" s="491" t="s">
        <v>6998</v>
      </c>
      <c r="J520" s="492" t="s">
        <v>2314</v>
      </c>
      <c r="K520" s="489"/>
      <c r="L520" s="491" t="s">
        <v>5384</v>
      </c>
      <c r="M520" s="491" t="s">
        <v>5384</v>
      </c>
      <c r="N520" s="491" t="s">
        <v>5385</v>
      </c>
      <c r="O520" s="491"/>
      <c r="P520" s="491"/>
      <c r="Q520" s="491"/>
      <c r="R520" s="491"/>
      <c r="S520" s="491" t="s">
        <v>5361</v>
      </c>
      <c r="T520" s="491" t="s">
        <v>5361</v>
      </c>
      <c r="U520" s="491"/>
      <c r="V520" s="491"/>
      <c r="W520" s="491" t="s">
        <v>3666</v>
      </c>
      <c r="X520" s="491"/>
      <c r="Y520" s="491"/>
      <c r="Z520" s="491"/>
      <c r="AA520" s="491" t="s">
        <v>1297</v>
      </c>
      <c r="AB520" s="491" t="s">
        <v>3666</v>
      </c>
      <c r="AC520" s="491" t="s">
        <v>3640</v>
      </c>
      <c r="AD520" s="491" t="s">
        <v>3666</v>
      </c>
      <c r="AE520" s="491"/>
      <c r="AF520" s="493" t="s">
        <v>5292</v>
      </c>
      <c r="AG520" s="494"/>
      <c r="AH520" s="494"/>
      <c r="AI520" s="494"/>
      <c r="AK520" s="561"/>
    </row>
    <row r="521" spans="1:37" ht="67.5">
      <c r="A521" s="504" t="s">
        <v>954</v>
      </c>
      <c r="B521" s="489" t="s">
        <v>1238</v>
      </c>
      <c r="C521" s="497" t="s">
        <v>1100</v>
      </c>
      <c r="D521" s="489"/>
      <c r="E521" s="490"/>
      <c r="F521" s="490"/>
      <c r="G521" s="470"/>
      <c r="H521" s="502"/>
      <c r="I521" s="491"/>
      <c r="J521" s="492" t="s">
        <v>2314</v>
      </c>
      <c r="K521" s="489"/>
      <c r="L521" s="491" t="s">
        <v>5392</v>
      </c>
      <c r="M521" s="491" t="s">
        <v>5392</v>
      </c>
      <c r="N521" s="491" t="s">
        <v>5393</v>
      </c>
      <c r="O521" s="491"/>
      <c r="P521" s="491"/>
      <c r="Q521" s="491"/>
      <c r="R521" s="491"/>
      <c r="S521" s="491" t="s">
        <v>5361</v>
      </c>
      <c r="T521" s="491" t="s">
        <v>5361</v>
      </c>
      <c r="U521" s="491"/>
      <c r="V521" s="491"/>
      <c r="W521" s="491"/>
      <c r="X521" s="491"/>
      <c r="Y521" s="491"/>
      <c r="Z521" s="491"/>
      <c r="AA521" s="491"/>
      <c r="AB521" s="491"/>
      <c r="AC521" s="491" t="s">
        <v>3692</v>
      </c>
      <c r="AD521" s="491"/>
      <c r="AE521" s="491"/>
      <c r="AF521" s="493" t="s">
        <v>5318</v>
      </c>
      <c r="AG521" s="494"/>
      <c r="AH521" s="494"/>
      <c r="AI521" s="494"/>
      <c r="AK521" s="561" t="s">
        <v>3448</v>
      </c>
    </row>
    <row r="522" spans="1:37">
      <c r="A522" s="504" t="s">
        <v>954</v>
      </c>
      <c r="B522" s="489" t="s">
        <v>1238</v>
      </c>
      <c r="C522" s="470" t="s">
        <v>1762</v>
      </c>
      <c r="D522" s="489" t="s">
        <v>2148</v>
      </c>
      <c r="E522" s="490"/>
      <c r="F522" s="490"/>
      <c r="G522" s="470" t="s">
        <v>1696</v>
      </c>
      <c r="H522" s="502"/>
      <c r="I522" s="491"/>
      <c r="J522" s="492"/>
      <c r="K522" s="489"/>
      <c r="L522" s="491"/>
      <c r="M522" s="491"/>
      <c r="N522" s="491"/>
      <c r="O522" s="491"/>
      <c r="P522" s="491"/>
      <c r="Q522" s="491"/>
      <c r="R522" s="491"/>
      <c r="S522" s="491"/>
      <c r="T522" s="491"/>
      <c r="U522" s="491"/>
      <c r="V522" s="491"/>
      <c r="W522" s="491"/>
      <c r="X522" s="491"/>
      <c r="Y522" s="491"/>
      <c r="Z522" s="491"/>
      <c r="AA522" s="491"/>
      <c r="AB522" s="491"/>
      <c r="AC522" s="491"/>
      <c r="AD522" s="491"/>
      <c r="AE522" s="491"/>
      <c r="AF522" s="493"/>
      <c r="AG522" s="494"/>
      <c r="AH522" s="494"/>
      <c r="AI522" s="494"/>
      <c r="AK522" s="561"/>
    </row>
    <row r="523" spans="1:37">
      <c r="A523" s="504" t="s">
        <v>954</v>
      </c>
      <c r="B523" s="489" t="s">
        <v>1238</v>
      </c>
      <c r="C523" s="470" t="s">
        <v>1577</v>
      </c>
      <c r="D523" s="489" t="s">
        <v>1345</v>
      </c>
      <c r="E523" s="490">
        <v>0</v>
      </c>
      <c r="F523" s="490">
        <v>1</v>
      </c>
      <c r="G523" s="470" t="s">
        <v>1754</v>
      </c>
      <c r="H523" s="502"/>
      <c r="I523" s="491" t="s">
        <v>543</v>
      </c>
      <c r="J523" s="492"/>
      <c r="K523" s="489"/>
      <c r="L523" s="491"/>
      <c r="M523" s="491"/>
      <c r="N523" s="491"/>
      <c r="O523" s="491"/>
      <c r="P523" s="491"/>
      <c r="Q523" s="491"/>
      <c r="R523" s="491"/>
      <c r="S523" s="491"/>
      <c r="T523" s="491"/>
      <c r="U523" s="491"/>
      <c r="V523" s="491"/>
      <c r="W523" s="491"/>
      <c r="X523" s="491"/>
      <c r="Y523" s="491"/>
      <c r="Z523" s="491"/>
      <c r="AA523" s="491"/>
      <c r="AB523" s="491"/>
      <c r="AC523" s="491"/>
      <c r="AD523" s="491"/>
      <c r="AE523" s="491"/>
      <c r="AF523" s="493"/>
      <c r="AG523" s="494"/>
      <c r="AH523" s="494"/>
      <c r="AI523" s="494"/>
      <c r="AK523" s="561"/>
    </row>
    <row r="524" spans="1:37">
      <c r="A524" s="504" t="s">
        <v>954</v>
      </c>
      <c r="B524" s="489" t="s">
        <v>1238</v>
      </c>
      <c r="C524" s="470" t="s">
        <v>174</v>
      </c>
      <c r="D524" s="489" t="s">
        <v>1346</v>
      </c>
      <c r="E524" s="490">
        <v>0</v>
      </c>
      <c r="F524" s="490">
        <v>1</v>
      </c>
      <c r="G524" s="470" t="s">
        <v>1755</v>
      </c>
      <c r="H524" s="502"/>
      <c r="I524" s="491" t="s">
        <v>544</v>
      </c>
      <c r="J524" s="492"/>
      <c r="K524" s="489"/>
      <c r="L524" s="491"/>
      <c r="M524" s="491"/>
      <c r="N524" s="491"/>
      <c r="O524" s="491"/>
      <c r="P524" s="491"/>
      <c r="Q524" s="491"/>
      <c r="R524" s="491"/>
      <c r="S524" s="491"/>
      <c r="T524" s="491"/>
      <c r="U524" s="491"/>
      <c r="V524" s="491"/>
      <c r="W524" s="491"/>
      <c r="X524" s="491"/>
      <c r="Y524" s="491"/>
      <c r="Z524" s="491"/>
      <c r="AA524" s="491"/>
      <c r="AB524" s="491"/>
      <c r="AC524" s="491"/>
      <c r="AD524" s="491"/>
      <c r="AE524" s="491"/>
      <c r="AF524" s="493"/>
      <c r="AG524" s="494"/>
      <c r="AH524" s="494"/>
      <c r="AI524" s="494"/>
      <c r="AK524" s="561"/>
    </row>
    <row r="525" spans="1:37">
      <c r="A525" s="504" t="s">
        <v>954</v>
      </c>
      <c r="B525" s="489" t="s">
        <v>1238</v>
      </c>
      <c r="C525" s="470" t="s">
        <v>175</v>
      </c>
      <c r="D525" s="489" t="s">
        <v>1347</v>
      </c>
      <c r="E525" s="490">
        <v>0</v>
      </c>
      <c r="F525" s="490">
        <v>1</v>
      </c>
      <c r="G525" s="470" t="s">
        <v>1756</v>
      </c>
      <c r="H525" s="502"/>
      <c r="I525" s="491" t="s">
        <v>545</v>
      </c>
      <c r="J525" s="492"/>
      <c r="K525" s="489"/>
      <c r="L525" s="491"/>
      <c r="M525" s="491"/>
      <c r="N525" s="491"/>
      <c r="O525" s="491"/>
      <c r="P525" s="491"/>
      <c r="Q525" s="491"/>
      <c r="R525" s="491"/>
      <c r="S525" s="491"/>
      <c r="T525" s="491"/>
      <c r="U525" s="491"/>
      <c r="V525" s="491"/>
      <c r="W525" s="491"/>
      <c r="X525" s="491"/>
      <c r="Y525" s="491"/>
      <c r="Z525" s="491"/>
      <c r="AA525" s="491"/>
      <c r="AB525" s="491"/>
      <c r="AC525" s="491"/>
      <c r="AD525" s="491"/>
      <c r="AE525" s="491"/>
      <c r="AF525" s="493"/>
      <c r="AG525" s="494"/>
      <c r="AH525" s="494"/>
      <c r="AI525" s="494"/>
      <c r="AK525" s="561"/>
    </row>
    <row r="526" spans="1:37">
      <c r="A526" s="504" t="s">
        <v>954</v>
      </c>
      <c r="B526" s="489" t="s">
        <v>1238</v>
      </c>
      <c r="C526" s="470" t="s">
        <v>176</v>
      </c>
      <c r="D526" s="489" t="s">
        <v>1348</v>
      </c>
      <c r="E526" s="490">
        <v>0</v>
      </c>
      <c r="F526" s="490">
        <v>1</v>
      </c>
      <c r="G526" s="470" t="s">
        <v>1757</v>
      </c>
      <c r="H526" s="502"/>
      <c r="I526" s="491" t="s">
        <v>546</v>
      </c>
      <c r="J526" s="492"/>
      <c r="K526" s="489"/>
      <c r="L526" s="491"/>
      <c r="M526" s="491"/>
      <c r="N526" s="491"/>
      <c r="O526" s="491"/>
      <c r="P526" s="491"/>
      <c r="Q526" s="491"/>
      <c r="R526" s="491"/>
      <c r="S526" s="491"/>
      <c r="T526" s="491"/>
      <c r="U526" s="491"/>
      <c r="V526" s="491"/>
      <c r="W526" s="491"/>
      <c r="X526" s="491"/>
      <c r="Y526" s="491"/>
      <c r="Z526" s="491"/>
      <c r="AA526" s="491"/>
      <c r="AB526" s="491"/>
      <c r="AC526" s="491"/>
      <c r="AD526" s="491"/>
      <c r="AE526" s="491"/>
      <c r="AF526" s="493"/>
      <c r="AG526" s="494"/>
      <c r="AH526" s="494"/>
      <c r="AI526" s="494"/>
      <c r="AK526" s="561"/>
    </row>
    <row r="527" spans="1:37">
      <c r="A527" s="504" t="s">
        <v>954</v>
      </c>
      <c r="B527" s="489" t="s">
        <v>1238</v>
      </c>
      <c r="C527" s="470" t="s">
        <v>177</v>
      </c>
      <c r="D527" s="489" t="s">
        <v>1349</v>
      </c>
      <c r="E527" s="490">
        <v>0</v>
      </c>
      <c r="F527" s="490">
        <v>1</v>
      </c>
      <c r="G527" s="470" t="s">
        <v>1758</v>
      </c>
      <c r="H527" s="502"/>
      <c r="I527" s="491" t="s">
        <v>2118</v>
      </c>
      <c r="J527" s="492"/>
      <c r="K527" s="489"/>
      <c r="L527" s="491"/>
      <c r="M527" s="491"/>
      <c r="N527" s="491"/>
      <c r="O527" s="491"/>
      <c r="P527" s="491"/>
      <c r="Q527" s="491"/>
      <c r="R527" s="491"/>
      <c r="S527" s="491"/>
      <c r="T527" s="491"/>
      <c r="U527" s="491"/>
      <c r="V527" s="491"/>
      <c r="W527" s="491"/>
      <c r="X527" s="491"/>
      <c r="Y527" s="491"/>
      <c r="Z527" s="491"/>
      <c r="AA527" s="491"/>
      <c r="AB527" s="491"/>
      <c r="AC527" s="491"/>
      <c r="AD527" s="491"/>
      <c r="AE527" s="491"/>
      <c r="AF527" s="493"/>
      <c r="AG527" s="494"/>
      <c r="AH527" s="494"/>
      <c r="AI527" s="494"/>
      <c r="AK527" s="561"/>
    </row>
    <row r="528" spans="1:37">
      <c r="A528" s="504" t="s">
        <v>954</v>
      </c>
      <c r="B528" s="489" t="s">
        <v>1238</v>
      </c>
      <c r="C528" s="470" t="s">
        <v>178</v>
      </c>
      <c r="D528" s="489" t="s">
        <v>1360</v>
      </c>
      <c r="E528" s="490">
        <v>0</v>
      </c>
      <c r="F528" s="490">
        <v>1</v>
      </c>
      <c r="G528" s="470" t="s">
        <v>1759</v>
      </c>
      <c r="H528" s="502"/>
      <c r="I528" s="491" t="s">
        <v>1168</v>
      </c>
      <c r="J528" s="492"/>
      <c r="K528" s="489"/>
      <c r="L528" s="491"/>
      <c r="M528" s="491"/>
      <c r="N528" s="491"/>
      <c r="O528" s="491"/>
      <c r="P528" s="491"/>
      <c r="Q528" s="491"/>
      <c r="R528" s="491"/>
      <c r="S528" s="491"/>
      <c r="T528" s="491"/>
      <c r="U528" s="491"/>
      <c r="V528" s="491"/>
      <c r="W528" s="491"/>
      <c r="X528" s="491"/>
      <c r="Y528" s="491"/>
      <c r="Z528" s="491"/>
      <c r="AA528" s="491"/>
      <c r="AB528" s="491"/>
      <c r="AC528" s="491"/>
      <c r="AD528" s="491"/>
      <c r="AE528" s="491"/>
      <c r="AF528" s="493"/>
      <c r="AG528" s="494"/>
      <c r="AH528" s="494"/>
      <c r="AI528" s="494"/>
      <c r="AK528" s="561"/>
    </row>
    <row r="529" spans="1:37">
      <c r="A529" s="504" t="s">
        <v>954</v>
      </c>
      <c r="B529" s="489" t="s">
        <v>1238</v>
      </c>
      <c r="C529" s="470" t="s">
        <v>495</v>
      </c>
      <c r="D529" s="489" t="s">
        <v>180</v>
      </c>
      <c r="E529" s="490">
        <v>0</v>
      </c>
      <c r="F529" s="490">
        <v>0</v>
      </c>
      <c r="G529" s="470" t="s">
        <v>495</v>
      </c>
      <c r="H529" s="502"/>
      <c r="I529" s="491"/>
      <c r="J529" s="492"/>
      <c r="K529" s="489"/>
      <c r="L529" s="491"/>
      <c r="M529" s="491"/>
      <c r="N529" s="491"/>
      <c r="O529" s="491"/>
      <c r="P529" s="491"/>
      <c r="Q529" s="491"/>
      <c r="R529" s="491"/>
      <c r="S529" s="491"/>
      <c r="T529" s="491"/>
      <c r="U529" s="491"/>
      <c r="V529" s="491"/>
      <c r="W529" s="491"/>
      <c r="X529" s="491"/>
      <c r="Y529" s="491"/>
      <c r="Z529" s="491"/>
      <c r="AA529" s="491"/>
      <c r="AB529" s="491"/>
      <c r="AC529" s="491"/>
      <c r="AD529" s="491"/>
      <c r="AE529" s="491"/>
      <c r="AF529" s="493"/>
      <c r="AG529" s="494"/>
      <c r="AH529" s="494"/>
      <c r="AI529" s="494"/>
      <c r="AK529" s="561"/>
    </row>
    <row r="530" spans="1:37" ht="202.5">
      <c r="A530" s="504" t="s">
        <v>954</v>
      </c>
      <c r="B530" s="489" t="s">
        <v>1238</v>
      </c>
      <c r="C530" s="470" t="s">
        <v>1570</v>
      </c>
      <c r="D530" s="489" t="s">
        <v>1703</v>
      </c>
      <c r="E530" s="490" t="s">
        <v>1143</v>
      </c>
      <c r="F530" s="490" t="s">
        <v>1144</v>
      </c>
      <c r="G530" s="470" t="s">
        <v>3766</v>
      </c>
      <c r="H530" s="502" t="s">
        <v>2179</v>
      </c>
      <c r="I530" s="491" t="s">
        <v>1784</v>
      </c>
      <c r="J530" s="492" t="s">
        <v>2314</v>
      </c>
      <c r="K530" s="489"/>
      <c r="L530" s="491" t="s">
        <v>5392</v>
      </c>
      <c r="M530" s="491" t="s">
        <v>5392</v>
      </c>
      <c r="N530" s="491" t="s">
        <v>5393</v>
      </c>
      <c r="O530" s="491"/>
      <c r="P530" s="491"/>
      <c r="Q530" s="491"/>
      <c r="R530" s="491"/>
      <c r="S530" s="491" t="s">
        <v>5361</v>
      </c>
      <c r="T530" s="491" t="s">
        <v>5361</v>
      </c>
      <c r="U530" s="491"/>
      <c r="V530" s="491"/>
      <c r="W530" s="491" t="s">
        <v>1311</v>
      </c>
      <c r="X530" s="491"/>
      <c r="Y530" s="491"/>
      <c r="Z530" s="491"/>
      <c r="AA530" s="491"/>
      <c r="AB530" s="491"/>
      <c r="AC530" s="491" t="s">
        <v>3640</v>
      </c>
      <c r="AD530" s="491" t="s">
        <v>3699</v>
      </c>
      <c r="AE530" s="491"/>
      <c r="AF530" s="493" t="s">
        <v>5318</v>
      </c>
      <c r="AG530" s="494"/>
      <c r="AH530" s="494"/>
      <c r="AI530" s="494"/>
      <c r="AK530" s="561"/>
    </row>
    <row r="531" spans="1:37" ht="180">
      <c r="A531" s="504" t="s">
        <v>954</v>
      </c>
      <c r="B531" s="489" t="s">
        <v>1238</v>
      </c>
      <c r="C531" s="470" t="s">
        <v>1571</v>
      </c>
      <c r="D531" s="489" t="s">
        <v>1709</v>
      </c>
      <c r="E531" s="490" t="s">
        <v>1151</v>
      </c>
      <c r="F531" s="490" t="s">
        <v>1152</v>
      </c>
      <c r="G531" s="470" t="s">
        <v>3766</v>
      </c>
      <c r="H531" s="502" t="s">
        <v>1569</v>
      </c>
      <c r="I531" s="491" t="s">
        <v>3959</v>
      </c>
      <c r="J531" s="492" t="s">
        <v>2314</v>
      </c>
      <c r="K531" s="489"/>
      <c r="L531" s="491" t="s">
        <v>5392</v>
      </c>
      <c r="M531" s="491" t="s">
        <v>5392</v>
      </c>
      <c r="N531" s="491" t="s">
        <v>5393</v>
      </c>
      <c r="O531" s="491"/>
      <c r="P531" s="491"/>
      <c r="Q531" s="491"/>
      <c r="R531" s="491"/>
      <c r="S531" s="491" t="s">
        <v>5361</v>
      </c>
      <c r="T531" s="491" t="s">
        <v>5361</v>
      </c>
      <c r="U531" s="491"/>
      <c r="V531" s="491"/>
      <c r="W531" s="491" t="s">
        <v>732</v>
      </c>
      <c r="X531" s="491"/>
      <c r="Y531" s="491"/>
      <c r="Z531" s="491"/>
      <c r="AA531" s="491"/>
      <c r="AB531" s="491"/>
      <c r="AC531" s="491" t="s">
        <v>3640</v>
      </c>
      <c r="AD531" s="491" t="s">
        <v>732</v>
      </c>
      <c r="AE531" s="491"/>
      <c r="AF531" s="493" t="s">
        <v>5318</v>
      </c>
      <c r="AG531" s="494"/>
      <c r="AH531" s="494"/>
      <c r="AI531" s="494"/>
      <c r="AK531" s="561"/>
    </row>
    <row r="532" spans="1:37" ht="292.5">
      <c r="A532" s="504" t="s">
        <v>954</v>
      </c>
      <c r="B532" s="489" t="s">
        <v>1672</v>
      </c>
      <c r="C532" s="470" t="s">
        <v>1101</v>
      </c>
      <c r="D532" s="489" t="s">
        <v>1158</v>
      </c>
      <c r="E532" s="490" t="s">
        <v>1139</v>
      </c>
      <c r="F532" s="490" t="s">
        <v>1140</v>
      </c>
      <c r="G532" s="470" t="s">
        <v>765</v>
      </c>
      <c r="H532" s="502" t="s">
        <v>1103</v>
      </c>
      <c r="I532" s="491" t="s">
        <v>3998</v>
      </c>
      <c r="J532" s="492" t="s">
        <v>2314</v>
      </c>
      <c r="K532" s="489"/>
      <c r="L532" s="491" t="s">
        <v>5392</v>
      </c>
      <c r="M532" s="491" t="s">
        <v>5392</v>
      </c>
      <c r="N532" s="491" t="s">
        <v>5393</v>
      </c>
      <c r="O532" s="491"/>
      <c r="P532" s="491"/>
      <c r="Q532" s="491"/>
      <c r="R532" s="491"/>
      <c r="S532" s="491" t="s">
        <v>5361</v>
      </c>
      <c r="T532" s="491" t="s">
        <v>5361</v>
      </c>
      <c r="U532" s="491"/>
      <c r="V532" s="491"/>
      <c r="W532" s="491" t="s">
        <v>1312</v>
      </c>
      <c r="X532" s="491"/>
      <c r="Y532" s="491"/>
      <c r="Z532" s="491"/>
      <c r="AA532" s="491"/>
      <c r="AB532" s="491"/>
      <c r="AC532" s="491"/>
      <c r="AD532" s="491" t="s">
        <v>1312</v>
      </c>
      <c r="AE532" s="491"/>
      <c r="AF532" s="493" t="s">
        <v>5318</v>
      </c>
      <c r="AG532" s="494"/>
      <c r="AH532" s="494"/>
      <c r="AI532" s="494"/>
      <c r="AK532" s="561"/>
    </row>
    <row r="533" spans="1:37" ht="202.5">
      <c r="A533" s="504" t="s">
        <v>954</v>
      </c>
      <c r="B533" s="489" t="s">
        <v>1238</v>
      </c>
      <c r="C533" s="470" t="s">
        <v>1572</v>
      </c>
      <c r="D533" s="489" t="s">
        <v>2126</v>
      </c>
      <c r="E533" s="490" t="s">
        <v>1143</v>
      </c>
      <c r="F533" s="490" t="s">
        <v>1144</v>
      </c>
      <c r="G533" s="470" t="s">
        <v>3766</v>
      </c>
      <c r="H533" s="502" t="s">
        <v>2180</v>
      </c>
      <c r="I533" s="491" t="s">
        <v>1824</v>
      </c>
      <c r="J533" s="492" t="s">
        <v>2314</v>
      </c>
      <c r="K533" s="489"/>
      <c r="L533" s="491" t="s">
        <v>5392</v>
      </c>
      <c r="M533" s="491" t="s">
        <v>5392</v>
      </c>
      <c r="N533" s="491" t="s">
        <v>5393</v>
      </c>
      <c r="O533" s="491"/>
      <c r="P533" s="491"/>
      <c r="Q533" s="491"/>
      <c r="R533" s="491"/>
      <c r="S533" s="491" t="s">
        <v>5361</v>
      </c>
      <c r="T533" s="491" t="s">
        <v>5361</v>
      </c>
      <c r="U533" s="491"/>
      <c r="V533" s="491"/>
      <c r="W533" s="491" t="s">
        <v>1311</v>
      </c>
      <c r="X533" s="491"/>
      <c r="Y533" s="491"/>
      <c r="Z533" s="491"/>
      <c r="AA533" s="491"/>
      <c r="AB533" s="491"/>
      <c r="AC533" s="491" t="s">
        <v>3640</v>
      </c>
      <c r="AD533" s="491" t="s">
        <v>3699</v>
      </c>
      <c r="AE533" s="491"/>
      <c r="AF533" s="493" t="s">
        <v>5318</v>
      </c>
      <c r="AG533" s="494"/>
      <c r="AH533" s="494"/>
      <c r="AI533" s="494"/>
      <c r="AK533" s="561"/>
    </row>
    <row r="534" spans="1:37" ht="202.5">
      <c r="A534" s="504" t="s">
        <v>954</v>
      </c>
      <c r="B534" s="489" t="s">
        <v>1238</v>
      </c>
      <c r="C534" s="470" t="s">
        <v>1573</v>
      </c>
      <c r="D534" s="489" t="s">
        <v>1574</v>
      </c>
      <c r="E534" s="490" t="s">
        <v>1151</v>
      </c>
      <c r="F534" s="490" t="s">
        <v>1152</v>
      </c>
      <c r="G534" s="470" t="s">
        <v>3766</v>
      </c>
      <c r="H534" s="502" t="s">
        <v>1576</v>
      </c>
      <c r="I534" s="491" t="s">
        <v>3247</v>
      </c>
      <c r="J534" s="492" t="s">
        <v>2314</v>
      </c>
      <c r="K534" s="489"/>
      <c r="L534" s="491" t="s">
        <v>5392</v>
      </c>
      <c r="M534" s="491" t="s">
        <v>5392</v>
      </c>
      <c r="N534" s="491" t="s">
        <v>5393</v>
      </c>
      <c r="O534" s="491"/>
      <c r="P534" s="491"/>
      <c r="Q534" s="491"/>
      <c r="R534" s="491"/>
      <c r="S534" s="491" t="s">
        <v>5361</v>
      </c>
      <c r="T534" s="491" t="s">
        <v>5361</v>
      </c>
      <c r="U534" s="491"/>
      <c r="V534" s="491"/>
      <c r="W534" s="491" t="s">
        <v>732</v>
      </c>
      <c r="X534" s="491"/>
      <c r="Y534" s="491"/>
      <c r="Z534" s="491"/>
      <c r="AA534" s="491"/>
      <c r="AB534" s="491"/>
      <c r="AC534" s="491" t="s">
        <v>3640</v>
      </c>
      <c r="AD534" s="491" t="s">
        <v>732</v>
      </c>
      <c r="AE534" s="491"/>
      <c r="AF534" s="493" t="s">
        <v>5318</v>
      </c>
      <c r="AG534" s="494"/>
      <c r="AH534" s="494"/>
      <c r="AI534" s="494"/>
      <c r="AK534" s="561"/>
    </row>
    <row r="535" spans="1:37" ht="292.5">
      <c r="A535" s="504" t="s">
        <v>954</v>
      </c>
      <c r="B535" s="489" t="s">
        <v>1672</v>
      </c>
      <c r="C535" s="470" t="s">
        <v>1102</v>
      </c>
      <c r="D535" s="489" t="s">
        <v>1575</v>
      </c>
      <c r="E535" s="490" t="s">
        <v>1139</v>
      </c>
      <c r="F535" s="490" t="s">
        <v>1140</v>
      </c>
      <c r="G535" s="470" t="s">
        <v>765</v>
      </c>
      <c r="H535" s="502" t="s">
        <v>1104</v>
      </c>
      <c r="I535" s="491" t="s">
        <v>3999</v>
      </c>
      <c r="J535" s="492" t="s">
        <v>2314</v>
      </c>
      <c r="K535" s="489"/>
      <c r="L535" s="491" t="s">
        <v>5392</v>
      </c>
      <c r="M535" s="491" t="s">
        <v>5392</v>
      </c>
      <c r="N535" s="491" t="s">
        <v>5393</v>
      </c>
      <c r="O535" s="491"/>
      <c r="P535" s="491"/>
      <c r="Q535" s="491"/>
      <c r="R535" s="491"/>
      <c r="S535" s="491" t="s">
        <v>5361</v>
      </c>
      <c r="T535" s="491" t="s">
        <v>5361</v>
      </c>
      <c r="U535" s="491"/>
      <c r="V535" s="491"/>
      <c r="W535" s="491" t="s">
        <v>1312</v>
      </c>
      <c r="X535" s="491"/>
      <c r="Y535" s="491"/>
      <c r="Z535" s="491"/>
      <c r="AA535" s="491"/>
      <c r="AB535" s="491"/>
      <c r="AC535" s="491"/>
      <c r="AD535" s="491"/>
      <c r="AE535" s="491"/>
      <c r="AF535" s="493" t="s">
        <v>5318</v>
      </c>
      <c r="AG535" s="494"/>
      <c r="AH535" s="494"/>
      <c r="AI535" s="494"/>
      <c r="AK535" s="561"/>
    </row>
    <row r="536" spans="1:37" ht="33.75">
      <c r="A536" s="504" t="s">
        <v>866</v>
      </c>
      <c r="B536" s="489" t="s">
        <v>1239</v>
      </c>
      <c r="C536" s="497" t="s">
        <v>1189</v>
      </c>
      <c r="D536" s="489"/>
      <c r="E536" s="490"/>
      <c r="F536" s="490"/>
      <c r="G536" s="470"/>
      <c r="H536" s="502"/>
      <c r="I536" s="491"/>
      <c r="J536" s="492" t="s">
        <v>2314</v>
      </c>
      <c r="K536" s="489"/>
      <c r="L536" s="491" t="s">
        <v>5420</v>
      </c>
      <c r="M536" s="491" t="s">
        <v>5420</v>
      </c>
      <c r="N536" s="491" t="s">
        <v>5421</v>
      </c>
      <c r="O536" s="491"/>
      <c r="P536" s="491"/>
      <c r="Q536" s="491"/>
      <c r="R536" s="491"/>
      <c r="S536" s="491" t="s">
        <v>5361</v>
      </c>
      <c r="T536" s="491" t="s">
        <v>5361</v>
      </c>
      <c r="U536" s="491"/>
      <c r="V536" s="491"/>
      <c r="W536" s="491"/>
      <c r="X536" s="491"/>
      <c r="Y536" s="491"/>
      <c r="Z536" s="491"/>
      <c r="AA536" s="491"/>
      <c r="AB536" s="491"/>
      <c r="AC536" s="491" t="s">
        <v>3692</v>
      </c>
      <c r="AD536" s="491"/>
      <c r="AE536" s="491"/>
      <c r="AF536" s="493"/>
      <c r="AG536" s="494"/>
      <c r="AH536" s="494"/>
      <c r="AI536" s="494"/>
      <c r="AK536" s="561" t="s">
        <v>3448</v>
      </c>
    </row>
    <row r="537" spans="1:37">
      <c r="A537" s="504" t="s">
        <v>866</v>
      </c>
      <c r="B537" s="489" t="s">
        <v>1239</v>
      </c>
      <c r="C537" s="470" t="s">
        <v>1917</v>
      </c>
      <c r="D537" s="489" t="s">
        <v>2148</v>
      </c>
      <c r="E537" s="490"/>
      <c r="F537" s="490"/>
      <c r="G537" s="470" t="s">
        <v>1696</v>
      </c>
      <c r="H537" s="502"/>
      <c r="I537" s="491"/>
      <c r="J537" s="492"/>
      <c r="K537" s="489"/>
      <c r="L537" s="491"/>
      <c r="M537" s="491"/>
      <c r="N537" s="491"/>
      <c r="O537" s="491"/>
      <c r="P537" s="491"/>
      <c r="Q537" s="491"/>
      <c r="R537" s="491"/>
      <c r="S537" s="491"/>
      <c r="T537" s="491"/>
      <c r="U537" s="491"/>
      <c r="V537" s="491"/>
      <c r="W537" s="491"/>
      <c r="X537" s="491"/>
      <c r="Y537" s="491"/>
      <c r="Z537" s="491"/>
      <c r="AA537" s="491"/>
      <c r="AB537" s="491"/>
      <c r="AC537" s="491"/>
      <c r="AD537" s="491"/>
      <c r="AE537" s="491"/>
      <c r="AF537" s="493"/>
      <c r="AG537" s="494"/>
      <c r="AH537" s="494"/>
      <c r="AI537" s="494"/>
      <c r="AK537" s="561"/>
    </row>
    <row r="538" spans="1:37">
      <c r="A538" s="504" t="s">
        <v>866</v>
      </c>
      <c r="B538" s="489" t="s">
        <v>1239</v>
      </c>
      <c r="C538" s="470" t="s">
        <v>1918</v>
      </c>
      <c r="D538" s="489" t="s">
        <v>1345</v>
      </c>
      <c r="E538" s="490">
        <v>0</v>
      </c>
      <c r="F538" s="490">
        <v>1</v>
      </c>
      <c r="G538" s="470" t="s">
        <v>1190</v>
      </c>
      <c r="H538" s="502"/>
      <c r="I538" s="491" t="s">
        <v>1169</v>
      </c>
      <c r="J538" s="492"/>
      <c r="K538" s="489"/>
      <c r="L538" s="491"/>
      <c r="M538" s="491"/>
      <c r="N538" s="491"/>
      <c r="O538" s="491"/>
      <c r="P538" s="491"/>
      <c r="Q538" s="491"/>
      <c r="R538" s="491"/>
      <c r="S538" s="491"/>
      <c r="T538" s="491"/>
      <c r="U538" s="491"/>
      <c r="V538" s="491"/>
      <c r="W538" s="491"/>
      <c r="X538" s="491"/>
      <c r="Y538" s="491"/>
      <c r="Z538" s="491"/>
      <c r="AA538" s="491"/>
      <c r="AB538" s="491"/>
      <c r="AC538" s="491"/>
      <c r="AD538" s="491"/>
      <c r="AE538" s="491"/>
      <c r="AF538" s="493"/>
      <c r="AG538" s="494"/>
      <c r="AH538" s="494"/>
      <c r="AI538" s="494"/>
      <c r="AK538" s="561"/>
    </row>
    <row r="539" spans="1:37">
      <c r="A539" s="504" t="s">
        <v>866</v>
      </c>
      <c r="B539" s="489" t="s">
        <v>1239</v>
      </c>
      <c r="C539" s="470" t="s">
        <v>1990</v>
      </c>
      <c r="D539" s="489" t="s">
        <v>1346</v>
      </c>
      <c r="E539" s="490">
        <v>0</v>
      </c>
      <c r="F539" s="490">
        <v>1</v>
      </c>
      <c r="G539" s="470" t="s">
        <v>1191</v>
      </c>
      <c r="H539" s="502"/>
      <c r="I539" s="491" t="s">
        <v>1170</v>
      </c>
      <c r="J539" s="492"/>
      <c r="K539" s="489"/>
      <c r="L539" s="491"/>
      <c r="M539" s="491"/>
      <c r="N539" s="491"/>
      <c r="O539" s="491"/>
      <c r="P539" s="491"/>
      <c r="Q539" s="491"/>
      <c r="R539" s="491"/>
      <c r="S539" s="491"/>
      <c r="T539" s="491"/>
      <c r="U539" s="491"/>
      <c r="V539" s="491"/>
      <c r="W539" s="491"/>
      <c r="X539" s="491"/>
      <c r="Y539" s="491"/>
      <c r="Z539" s="491"/>
      <c r="AA539" s="491"/>
      <c r="AB539" s="491"/>
      <c r="AC539" s="491"/>
      <c r="AD539" s="491"/>
      <c r="AE539" s="491"/>
      <c r="AF539" s="493"/>
      <c r="AG539" s="494"/>
      <c r="AH539" s="494"/>
      <c r="AI539" s="494"/>
      <c r="AK539" s="561"/>
    </row>
    <row r="540" spans="1:37">
      <c r="A540" s="504" t="s">
        <v>866</v>
      </c>
      <c r="B540" s="489" t="s">
        <v>1239</v>
      </c>
      <c r="C540" s="470" t="s">
        <v>1991</v>
      </c>
      <c r="D540" s="489" t="s">
        <v>1347</v>
      </c>
      <c r="E540" s="490">
        <v>0</v>
      </c>
      <c r="F540" s="490">
        <v>1</v>
      </c>
      <c r="G540" s="470" t="s">
        <v>1192</v>
      </c>
      <c r="H540" s="502"/>
      <c r="I540" s="491" t="s">
        <v>1171</v>
      </c>
      <c r="J540" s="492"/>
      <c r="K540" s="489"/>
      <c r="L540" s="491"/>
      <c r="M540" s="491"/>
      <c r="N540" s="491"/>
      <c r="O540" s="491"/>
      <c r="P540" s="491"/>
      <c r="Q540" s="491"/>
      <c r="R540" s="491"/>
      <c r="S540" s="491"/>
      <c r="T540" s="491"/>
      <c r="U540" s="491"/>
      <c r="V540" s="491"/>
      <c r="W540" s="491"/>
      <c r="X540" s="491"/>
      <c r="Y540" s="491"/>
      <c r="Z540" s="491"/>
      <c r="AA540" s="491"/>
      <c r="AB540" s="491"/>
      <c r="AC540" s="491"/>
      <c r="AD540" s="491"/>
      <c r="AE540" s="491"/>
      <c r="AF540" s="493"/>
      <c r="AG540" s="494"/>
      <c r="AH540" s="494"/>
      <c r="AI540" s="494"/>
      <c r="AK540" s="561"/>
    </row>
    <row r="541" spans="1:37">
      <c r="A541" s="504" t="s">
        <v>866</v>
      </c>
      <c r="B541" s="489" t="s">
        <v>1239</v>
      </c>
      <c r="C541" s="470" t="s">
        <v>1992</v>
      </c>
      <c r="D541" s="489" t="s">
        <v>1348</v>
      </c>
      <c r="E541" s="490">
        <v>0</v>
      </c>
      <c r="F541" s="490">
        <v>1</v>
      </c>
      <c r="G541" s="470" t="s">
        <v>1193</v>
      </c>
      <c r="H541" s="502"/>
      <c r="I541" s="491" t="s">
        <v>1172</v>
      </c>
      <c r="J541" s="492"/>
      <c r="K541" s="489"/>
      <c r="L541" s="491"/>
      <c r="M541" s="491"/>
      <c r="N541" s="491"/>
      <c r="O541" s="491"/>
      <c r="P541" s="491"/>
      <c r="Q541" s="491"/>
      <c r="R541" s="491"/>
      <c r="S541" s="491"/>
      <c r="T541" s="491"/>
      <c r="U541" s="491"/>
      <c r="V541" s="491"/>
      <c r="W541" s="491"/>
      <c r="X541" s="491"/>
      <c r="Y541" s="491"/>
      <c r="Z541" s="491"/>
      <c r="AA541" s="491"/>
      <c r="AB541" s="491"/>
      <c r="AC541" s="491"/>
      <c r="AD541" s="491"/>
      <c r="AE541" s="491"/>
      <c r="AF541" s="493"/>
      <c r="AG541" s="494"/>
      <c r="AH541" s="494"/>
      <c r="AI541" s="494"/>
      <c r="AK541" s="561"/>
    </row>
    <row r="542" spans="1:37">
      <c r="A542" s="504" t="s">
        <v>866</v>
      </c>
      <c r="B542" s="489" t="s">
        <v>1239</v>
      </c>
      <c r="C542" s="470" t="s">
        <v>495</v>
      </c>
      <c r="D542" s="489" t="s">
        <v>2127</v>
      </c>
      <c r="E542" s="490">
        <v>0</v>
      </c>
      <c r="F542" s="490">
        <v>0</v>
      </c>
      <c r="G542" s="470" t="s">
        <v>495</v>
      </c>
      <c r="H542" s="502"/>
      <c r="I542" s="491"/>
      <c r="J542" s="492"/>
      <c r="K542" s="489"/>
      <c r="L542" s="491"/>
      <c r="M542" s="491"/>
      <c r="N542" s="491"/>
      <c r="O542" s="491"/>
      <c r="P542" s="491"/>
      <c r="Q542" s="491"/>
      <c r="R542" s="491"/>
      <c r="S542" s="491"/>
      <c r="T542" s="491"/>
      <c r="U542" s="491"/>
      <c r="V542" s="491"/>
      <c r="W542" s="491"/>
      <c r="X542" s="491"/>
      <c r="Y542" s="491"/>
      <c r="Z542" s="491"/>
      <c r="AA542" s="491"/>
      <c r="AB542" s="491"/>
      <c r="AC542" s="491"/>
      <c r="AD542" s="491"/>
      <c r="AE542" s="491"/>
      <c r="AF542" s="493"/>
      <c r="AG542" s="494"/>
      <c r="AH542" s="494"/>
      <c r="AI542" s="494"/>
      <c r="AK542" s="561"/>
    </row>
    <row r="543" spans="1:37" ht="202.5">
      <c r="A543" s="504" t="s">
        <v>866</v>
      </c>
      <c r="B543" s="489" t="s">
        <v>1239</v>
      </c>
      <c r="C543" s="470" t="s">
        <v>1993</v>
      </c>
      <c r="D543" s="489" t="s">
        <v>1703</v>
      </c>
      <c r="E543" s="490" t="s">
        <v>1147</v>
      </c>
      <c r="F543" s="490" t="s">
        <v>1148</v>
      </c>
      <c r="G543" s="470" t="s">
        <v>3766</v>
      </c>
      <c r="H543" s="502" t="s">
        <v>1194</v>
      </c>
      <c r="I543" s="491" t="s">
        <v>3479</v>
      </c>
      <c r="J543" s="492" t="s">
        <v>2314</v>
      </c>
      <c r="K543" s="489"/>
      <c r="L543" s="491" t="s">
        <v>5420</v>
      </c>
      <c r="M543" s="491" t="s">
        <v>5420</v>
      </c>
      <c r="N543" s="491" t="s">
        <v>5421</v>
      </c>
      <c r="O543" s="491"/>
      <c r="P543" s="491"/>
      <c r="Q543" s="491"/>
      <c r="R543" s="491"/>
      <c r="S543" s="491" t="s">
        <v>5361</v>
      </c>
      <c r="T543" s="491" t="s">
        <v>5361</v>
      </c>
      <c r="U543" s="491"/>
      <c r="V543" s="491"/>
      <c r="W543" s="491" t="s">
        <v>2883</v>
      </c>
      <c r="X543" s="491"/>
      <c r="Y543" s="491"/>
      <c r="Z543" s="491"/>
      <c r="AA543" s="491"/>
      <c r="AB543" s="491"/>
      <c r="AC543" s="491"/>
      <c r="AD543" s="491"/>
      <c r="AE543" s="491"/>
      <c r="AF543" s="493"/>
      <c r="AG543" s="494"/>
      <c r="AH543" s="494"/>
      <c r="AI543" s="494"/>
      <c r="AK543" s="561"/>
    </row>
    <row r="544" spans="1:37" ht="180">
      <c r="A544" s="504" t="s">
        <v>866</v>
      </c>
      <c r="B544" s="489" t="s">
        <v>1239</v>
      </c>
      <c r="C544" s="470" t="s">
        <v>1994</v>
      </c>
      <c r="D544" s="503" t="s">
        <v>1709</v>
      </c>
      <c r="E544" s="501" t="s">
        <v>1358</v>
      </c>
      <c r="F544" s="501" t="s">
        <v>1359</v>
      </c>
      <c r="G544" s="470" t="s">
        <v>3766</v>
      </c>
      <c r="H544" s="502" t="s">
        <v>1196</v>
      </c>
      <c r="I544" s="491" t="s">
        <v>3960</v>
      </c>
      <c r="J544" s="492" t="s">
        <v>2314</v>
      </c>
      <c r="K544" s="489"/>
      <c r="L544" s="491" t="s">
        <v>5420</v>
      </c>
      <c r="M544" s="491" t="s">
        <v>5420</v>
      </c>
      <c r="N544" s="491" t="s">
        <v>5421</v>
      </c>
      <c r="O544" s="491"/>
      <c r="P544" s="491"/>
      <c r="Q544" s="491"/>
      <c r="R544" s="491"/>
      <c r="S544" s="491" t="s">
        <v>5361</v>
      </c>
      <c r="T544" s="491" t="s">
        <v>5361</v>
      </c>
      <c r="U544" s="491"/>
      <c r="V544" s="491"/>
      <c r="W544" s="491" t="s">
        <v>2884</v>
      </c>
      <c r="X544" s="491"/>
      <c r="Y544" s="491"/>
      <c r="Z544" s="491"/>
      <c r="AA544" s="491"/>
      <c r="AB544" s="491"/>
      <c r="AC544" s="491" t="s">
        <v>3640</v>
      </c>
      <c r="AD544" s="491" t="s">
        <v>3711</v>
      </c>
      <c r="AE544" s="491"/>
      <c r="AF544" s="493"/>
      <c r="AG544" s="494"/>
      <c r="AH544" s="494"/>
      <c r="AI544" s="494"/>
      <c r="AK544" s="561"/>
    </row>
    <row r="545" spans="1:37" ht="202.5">
      <c r="A545" s="504" t="s">
        <v>866</v>
      </c>
      <c r="B545" s="489" t="s">
        <v>1239</v>
      </c>
      <c r="C545" s="470" t="s">
        <v>1420</v>
      </c>
      <c r="D545" s="489" t="s">
        <v>1158</v>
      </c>
      <c r="E545" s="490" t="s">
        <v>1147</v>
      </c>
      <c r="F545" s="490" t="s">
        <v>1148</v>
      </c>
      <c r="G545" s="470" t="s">
        <v>3766</v>
      </c>
      <c r="H545" s="502" t="s">
        <v>1195</v>
      </c>
      <c r="I545" s="491" t="s">
        <v>4000</v>
      </c>
      <c r="J545" s="492" t="s">
        <v>2314</v>
      </c>
      <c r="K545" s="489"/>
      <c r="L545" s="491" t="s">
        <v>5420</v>
      </c>
      <c r="M545" s="491" t="s">
        <v>5420</v>
      </c>
      <c r="N545" s="491" t="s">
        <v>5421</v>
      </c>
      <c r="O545" s="491"/>
      <c r="P545" s="491"/>
      <c r="Q545" s="491"/>
      <c r="R545" s="491"/>
      <c r="S545" s="491" t="s">
        <v>5361</v>
      </c>
      <c r="T545" s="491" t="s">
        <v>5361</v>
      </c>
      <c r="U545" s="491"/>
      <c r="V545" s="491"/>
      <c r="W545" s="491" t="s">
        <v>2883</v>
      </c>
      <c r="X545" s="491"/>
      <c r="Y545" s="491"/>
      <c r="Z545" s="491"/>
      <c r="AA545" s="491"/>
      <c r="AB545" s="491"/>
      <c r="AC545" s="491"/>
      <c r="AD545" s="491"/>
      <c r="AE545" s="491"/>
      <c r="AF545" s="493"/>
      <c r="AG545" s="494"/>
      <c r="AH545" s="494"/>
      <c r="AI545" s="494"/>
      <c r="AK545" s="561"/>
    </row>
    <row r="546" spans="1:37" ht="202.5">
      <c r="A546" s="504" t="s">
        <v>866</v>
      </c>
      <c r="B546" s="489" t="s">
        <v>1239</v>
      </c>
      <c r="C546" s="470" t="s">
        <v>1421</v>
      </c>
      <c r="D546" s="503" t="s">
        <v>2126</v>
      </c>
      <c r="E546" s="501" t="s">
        <v>1358</v>
      </c>
      <c r="F546" s="501" t="s">
        <v>1359</v>
      </c>
      <c r="G546" s="470" t="s">
        <v>3766</v>
      </c>
      <c r="H546" s="502" t="s">
        <v>1197</v>
      </c>
      <c r="I546" s="491" t="s">
        <v>4001</v>
      </c>
      <c r="J546" s="492" t="s">
        <v>2314</v>
      </c>
      <c r="K546" s="489"/>
      <c r="L546" s="491" t="s">
        <v>5420</v>
      </c>
      <c r="M546" s="491" t="s">
        <v>5420</v>
      </c>
      <c r="N546" s="491" t="s">
        <v>5421</v>
      </c>
      <c r="O546" s="491"/>
      <c r="P546" s="491"/>
      <c r="Q546" s="491"/>
      <c r="R546" s="491"/>
      <c r="S546" s="491" t="s">
        <v>5361</v>
      </c>
      <c r="T546" s="491" t="s">
        <v>5361</v>
      </c>
      <c r="U546" s="491"/>
      <c r="V546" s="491"/>
      <c r="W546" s="491" t="s">
        <v>2884</v>
      </c>
      <c r="X546" s="491"/>
      <c r="Y546" s="491"/>
      <c r="Z546" s="491"/>
      <c r="AA546" s="491"/>
      <c r="AB546" s="491"/>
      <c r="AC546" s="491"/>
      <c r="AD546" s="491" t="s">
        <v>3711</v>
      </c>
      <c r="AE546" s="491"/>
      <c r="AF546" s="493"/>
      <c r="AG546" s="494"/>
      <c r="AH546" s="494"/>
      <c r="AI546" s="494"/>
      <c r="AK546" s="561"/>
    </row>
    <row r="547" spans="1:37" ht="45">
      <c r="A547" s="504" t="s">
        <v>867</v>
      </c>
      <c r="B547" s="489" t="s">
        <v>1240</v>
      </c>
      <c r="C547" s="497" t="s">
        <v>1604</v>
      </c>
      <c r="D547" s="489"/>
      <c r="E547" s="490"/>
      <c r="F547" s="490"/>
      <c r="G547" s="470"/>
      <c r="H547" s="502"/>
      <c r="I547" s="491"/>
      <c r="J547" s="492" t="s">
        <v>2314</v>
      </c>
      <c r="K547" s="489"/>
      <c r="L547" s="491" t="s">
        <v>5414</v>
      </c>
      <c r="M547" s="491" t="s">
        <v>5414</v>
      </c>
      <c r="N547" s="491" t="s">
        <v>5415</v>
      </c>
      <c r="O547" s="491"/>
      <c r="P547" s="491"/>
      <c r="Q547" s="491"/>
      <c r="R547" s="491"/>
      <c r="S547" s="491" t="s">
        <v>5370</v>
      </c>
      <c r="T547" s="491" t="s">
        <v>5370</v>
      </c>
      <c r="U547" s="491"/>
      <c r="V547" s="491"/>
      <c r="W547" s="491" t="s">
        <v>2900</v>
      </c>
      <c r="X547" s="491"/>
      <c r="Y547" s="491"/>
      <c r="Z547" s="491"/>
      <c r="AA547" s="491"/>
      <c r="AB547" s="491"/>
      <c r="AC547" s="491"/>
      <c r="AD547" s="491"/>
      <c r="AE547" s="491"/>
      <c r="AF547" s="493" t="s">
        <v>5319</v>
      </c>
      <c r="AG547" s="494"/>
      <c r="AH547" s="494"/>
      <c r="AI547" s="494"/>
      <c r="AK547" s="561" t="s">
        <v>3448</v>
      </c>
    </row>
    <row r="548" spans="1:37" ht="45">
      <c r="A548" s="504" t="s">
        <v>867</v>
      </c>
      <c r="B548" s="489" t="s">
        <v>1240</v>
      </c>
      <c r="C548" s="470" t="s">
        <v>1605</v>
      </c>
      <c r="D548" s="489" t="s">
        <v>2148</v>
      </c>
      <c r="E548" s="490"/>
      <c r="F548" s="490"/>
      <c r="G548" s="470" t="s">
        <v>1696</v>
      </c>
      <c r="H548" s="502"/>
      <c r="I548" s="491" t="s">
        <v>4175</v>
      </c>
      <c r="J548" s="492"/>
      <c r="K548" s="489"/>
      <c r="L548" s="491"/>
      <c r="M548" s="491"/>
      <c r="N548" s="491"/>
      <c r="O548" s="491"/>
      <c r="P548" s="491"/>
      <c r="Q548" s="491"/>
      <c r="R548" s="491"/>
      <c r="S548" s="491"/>
      <c r="T548" s="491"/>
      <c r="U548" s="491"/>
      <c r="V548" s="491"/>
      <c r="W548" s="491"/>
      <c r="X548" s="491"/>
      <c r="Y548" s="491"/>
      <c r="Z548" s="491"/>
      <c r="AA548" s="491"/>
      <c r="AB548" s="491"/>
      <c r="AC548" s="491"/>
      <c r="AD548" s="491"/>
      <c r="AE548" s="491"/>
      <c r="AF548" s="493"/>
      <c r="AG548" s="494"/>
      <c r="AH548" s="494"/>
      <c r="AI548" s="494"/>
      <c r="AK548" s="561"/>
    </row>
    <row r="549" spans="1:37" ht="33.75">
      <c r="A549" s="504" t="s">
        <v>867</v>
      </c>
      <c r="B549" s="489" t="s">
        <v>1240</v>
      </c>
      <c r="C549" s="470" t="s">
        <v>2</v>
      </c>
      <c r="D549" s="489" t="s">
        <v>1345</v>
      </c>
      <c r="E549" s="490">
        <v>0</v>
      </c>
      <c r="F549" s="490">
        <v>1</v>
      </c>
      <c r="G549" s="470" t="s">
        <v>6</v>
      </c>
      <c r="H549" s="502"/>
      <c r="I549" s="470" t="s">
        <v>6</v>
      </c>
      <c r="J549" s="492"/>
      <c r="K549" s="489"/>
      <c r="L549" s="470"/>
      <c r="M549" s="470"/>
      <c r="N549" s="491"/>
      <c r="O549" s="491"/>
      <c r="P549" s="491"/>
      <c r="Q549" s="491"/>
      <c r="R549" s="491"/>
      <c r="S549" s="491"/>
      <c r="T549" s="491"/>
      <c r="U549" s="491"/>
      <c r="V549" s="491"/>
      <c r="W549" s="491"/>
      <c r="X549" s="491"/>
      <c r="Y549" s="491"/>
      <c r="Z549" s="491"/>
      <c r="AA549" s="491"/>
      <c r="AB549" s="491"/>
      <c r="AC549" s="491"/>
      <c r="AD549" s="491"/>
      <c r="AE549" s="491"/>
      <c r="AF549" s="493"/>
      <c r="AG549" s="494"/>
      <c r="AH549" s="494"/>
      <c r="AI549" s="494"/>
      <c r="AK549" s="561"/>
    </row>
    <row r="550" spans="1:37" ht="33.75">
      <c r="A550" s="504" t="s">
        <v>867</v>
      </c>
      <c r="B550" s="489" t="s">
        <v>1240</v>
      </c>
      <c r="C550" s="470" t="s">
        <v>3</v>
      </c>
      <c r="D550" s="489" t="s">
        <v>1346</v>
      </c>
      <c r="E550" s="490">
        <v>0</v>
      </c>
      <c r="F550" s="490">
        <v>1</v>
      </c>
      <c r="G550" s="470" t="s">
        <v>7</v>
      </c>
      <c r="H550" s="502"/>
      <c r="I550" s="470" t="s">
        <v>7</v>
      </c>
      <c r="J550" s="492"/>
      <c r="K550" s="489"/>
      <c r="L550" s="470"/>
      <c r="M550" s="470"/>
      <c r="N550" s="491"/>
      <c r="O550" s="491"/>
      <c r="P550" s="491"/>
      <c r="Q550" s="491"/>
      <c r="R550" s="491"/>
      <c r="S550" s="491"/>
      <c r="T550" s="491"/>
      <c r="U550" s="491"/>
      <c r="V550" s="491"/>
      <c r="W550" s="491"/>
      <c r="X550" s="491"/>
      <c r="Y550" s="491"/>
      <c r="Z550" s="491"/>
      <c r="AA550" s="491"/>
      <c r="AB550" s="491"/>
      <c r="AC550" s="491"/>
      <c r="AD550" s="491"/>
      <c r="AE550" s="491"/>
      <c r="AF550" s="493"/>
      <c r="AG550" s="494"/>
      <c r="AH550" s="494"/>
      <c r="AI550" s="494"/>
      <c r="AK550" s="561"/>
    </row>
    <row r="551" spans="1:37" ht="33.75">
      <c r="A551" s="504" t="s">
        <v>867</v>
      </c>
      <c r="B551" s="489" t="s">
        <v>1240</v>
      </c>
      <c r="C551" s="470" t="s">
        <v>4</v>
      </c>
      <c r="D551" s="489" t="s">
        <v>1347</v>
      </c>
      <c r="E551" s="490">
        <v>0</v>
      </c>
      <c r="F551" s="490">
        <v>1</v>
      </c>
      <c r="G551" s="470" t="s">
        <v>8</v>
      </c>
      <c r="H551" s="502"/>
      <c r="I551" s="470" t="s">
        <v>8</v>
      </c>
      <c r="J551" s="492"/>
      <c r="K551" s="489"/>
      <c r="L551" s="470"/>
      <c r="M551" s="470"/>
      <c r="N551" s="491"/>
      <c r="O551" s="491"/>
      <c r="P551" s="491"/>
      <c r="Q551" s="491"/>
      <c r="R551" s="491"/>
      <c r="S551" s="491"/>
      <c r="T551" s="491"/>
      <c r="U551" s="491"/>
      <c r="V551" s="491"/>
      <c r="W551" s="491"/>
      <c r="X551" s="491"/>
      <c r="Y551" s="491"/>
      <c r="Z551" s="491"/>
      <c r="AA551" s="491"/>
      <c r="AB551" s="491"/>
      <c r="AC551" s="491"/>
      <c r="AD551" s="491"/>
      <c r="AE551" s="491"/>
      <c r="AF551" s="493"/>
      <c r="AG551" s="494"/>
      <c r="AH551" s="494"/>
      <c r="AI551" s="494"/>
      <c r="AK551" s="561"/>
    </row>
    <row r="552" spans="1:37" ht="33.75">
      <c r="A552" s="504" t="s">
        <v>867</v>
      </c>
      <c r="B552" s="489" t="s">
        <v>1240</v>
      </c>
      <c r="C552" s="470" t="s">
        <v>5</v>
      </c>
      <c r="D552" s="489" t="s">
        <v>1348</v>
      </c>
      <c r="E552" s="490">
        <v>0</v>
      </c>
      <c r="F552" s="490">
        <v>1</v>
      </c>
      <c r="G552" s="470" t="s">
        <v>9</v>
      </c>
      <c r="H552" s="502"/>
      <c r="I552" s="470" t="s">
        <v>9</v>
      </c>
      <c r="J552" s="492"/>
      <c r="K552" s="489"/>
      <c r="L552" s="470"/>
      <c r="M552" s="470"/>
      <c r="N552" s="491"/>
      <c r="O552" s="491"/>
      <c r="P552" s="491"/>
      <c r="Q552" s="491"/>
      <c r="R552" s="491"/>
      <c r="S552" s="491"/>
      <c r="T552" s="491"/>
      <c r="U552" s="491"/>
      <c r="V552" s="491"/>
      <c r="W552" s="491"/>
      <c r="X552" s="491"/>
      <c r="Y552" s="491"/>
      <c r="Z552" s="491"/>
      <c r="AA552" s="491"/>
      <c r="AB552" s="491"/>
      <c r="AC552" s="491"/>
      <c r="AD552" s="491"/>
      <c r="AE552" s="491"/>
      <c r="AF552" s="493"/>
      <c r="AG552" s="494"/>
      <c r="AH552" s="494"/>
      <c r="AI552" s="494"/>
      <c r="AK552" s="561"/>
    </row>
    <row r="553" spans="1:37" ht="33.75">
      <c r="A553" s="504" t="s">
        <v>867</v>
      </c>
      <c r="B553" s="489" t="s">
        <v>1240</v>
      </c>
      <c r="C553" s="470" t="s">
        <v>8764</v>
      </c>
      <c r="D553" s="489" t="s">
        <v>1349</v>
      </c>
      <c r="E553" s="490">
        <v>0</v>
      </c>
      <c r="F553" s="490">
        <v>1</v>
      </c>
      <c r="G553" s="470" t="s">
        <v>3961</v>
      </c>
      <c r="H553" s="502"/>
      <c r="I553" s="470" t="s">
        <v>3961</v>
      </c>
      <c r="J553" s="492"/>
      <c r="K553" s="489"/>
      <c r="L553" s="470"/>
      <c r="M553" s="470"/>
      <c r="N553" s="491"/>
      <c r="O553" s="491"/>
      <c r="P553" s="491"/>
      <c r="Q553" s="491"/>
      <c r="R553" s="491"/>
      <c r="S553" s="491"/>
      <c r="T553" s="491"/>
      <c r="U553" s="491"/>
      <c r="V553" s="491"/>
      <c r="W553" s="491"/>
      <c r="X553" s="491"/>
      <c r="Y553" s="491"/>
      <c r="Z553" s="491"/>
      <c r="AA553" s="491"/>
      <c r="AB553" s="491"/>
      <c r="AC553" s="491"/>
      <c r="AD553" s="491"/>
      <c r="AE553" s="491"/>
      <c r="AF553" s="493"/>
      <c r="AG553" s="494"/>
      <c r="AH553" s="494"/>
      <c r="AI553" s="494"/>
      <c r="AK553" s="561"/>
    </row>
    <row r="554" spans="1:37" ht="33.75">
      <c r="A554" s="504" t="s">
        <v>867</v>
      </c>
      <c r="B554" s="489" t="s">
        <v>1240</v>
      </c>
      <c r="C554" s="470" t="s">
        <v>10</v>
      </c>
      <c r="D554" s="489" t="s">
        <v>1360</v>
      </c>
      <c r="E554" s="490">
        <v>0</v>
      </c>
      <c r="F554" s="490">
        <v>1</v>
      </c>
      <c r="G554" s="470" t="s">
        <v>3962</v>
      </c>
      <c r="H554" s="502"/>
      <c r="I554" s="470" t="s">
        <v>3962</v>
      </c>
      <c r="J554" s="492"/>
      <c r="K554" s="489"/>
      <c r="L554" s="470"/>
      <c r="M554" s="470"/>
      <c r="N554" s="491"/>
      <c r="O554" s="491"/>
      <c r="P554" s="491"/>
      <c r="Q554" s="491"/>
      <c r="R554" s="491"/>
      <c r="S554" s="491"/>
      <c r="T554" s="491"/>
      <c r="U554" s="491"/>
      <c r="V554" s="491"/>
      <c r="W554" s="491"/>
      <c r="X554" s="491"/>
      <c r="Y554" s="491"/>
      <c r="Z554" s="491"/>
      <c r="AA554" s="491"/>
      <c r="AB554" s="491"/>
      <c r="AC554" s="491"/>
      <c r="AD554" s="491"/>
      <c r="AE554" s="491"/>
      <c r="AF554" s="493"/>
      <c r="AG554" s="494"/>
      <c r="AH554" s="494"/>
      <c r="AI554" s="494"/>
      <c r="AK554" s="561"/>
    </row>
    <row r="555" spans="1:37" ht="33.75">
      <c r="A555" s="504" t="s">
        <v>867</v>
      </c>
      <c r="B555" s="489" t="s">
        <v>1240</v>
      </c>
      <c r="C555" s="470" t="s">
        <v>8765</v>
      </c>
      <c r="D555" s="489" t="s">
        <v>1361</v>
      </c>
      <c r="E555" s="490">
        <v>0</v>
      </c>
      <c r="F555" s="490">
        <v>1</v>
      </c>
      <c r="G555" s="470" t="s">
        <v>3963</v>
      </c>
      <c r="H555" s="502"/>
      <c r="I555" s="470" t="s">
        <v>3963</v>
      </c>
      <c r="J555" s="492"/>
      <c r="K555" s="489"/>
      <c r="L555" s="470"/>
      <c r="M555" s="470"/>
      <c r="N555" s="491"/>
      <c r="O555" s="491"/>
      <c r="P555" s="491"/>
      <c r="Q555" s="491"/>
      <c r="R555" s="491"/>
      <c r="S555" s="491"/>
      <c r="T555" s="491"/>
      <c r="U555" s="491"/>
      <c r="V555" s="491"/>
      <c r="W555" s="491"/>
      <c r="X555" s="491"/>
      <c r="Y555" s="491"/>
      <c r="Z555" s="491"/>
      <c r="AA555" s="491"/>
      <c r="AB555" s="491"/>
      <c r="AC555" s="491"/>
      <c r="AD555" s="491"/>
      <c r="AE555" s="491"/>
      <c r="AF555" s="493"/>
      <c r="AG555" s="494"/>
      <c r="AH555" s="494"/>
      <c r="AI555" s="494"/>
      <c r="AK555" s="561"/>
    </row>
    <row r="556" spans="1:37" ht="33.75">
      <c r="A556" s="504" t="s">
        <v>867</v>
      </c>
      <c r="B556" s="489" t="s">
        <v>1240</v>
      </c>
      <c r="C556" s="470" t="s">
        <v>11</v>
      </c>
      <c r="D556" s="489" t="s">
        <v>1324</v>
      </c>
      <c r="E556" s="490">
        <v>0</v>
      </c>
      <c r="F556" s="490">
        <v>1</v>
      </c>
      <c r="G556" s="470" t="s">
        <v>3964</v>
      </c>
      <c r="H556" s="502"/>
      <c r="I556" s="470" t="s">
        <v>3964</v>
      </c>
      <c r="J556" s="492"/>
      <c r="K556" s="489"/>
      <c r="L556" s="470"/>
      <c r="M556" s="470"/>
      <c r="N556" s="491"/>
      <c r="O556" s="491"/>
      <c r="P556" s="491"/>
      <c r="Q556" s="491"/>
      <c r="R556" s="491"/>
      <c r="S556" s="491"/>
      <c r="T556" s="491"/>
      <c r="U556" s="491"/>
      <c r="V556" s="491"/>
      <c r="W556" s="491"/>
      <c r="X556" s="491"/>
      <c r="Y556" s="491"/>
      <c r="Z556" s="491"/>
      <c r="AA556" s="491"/>
      <c r="AB556" s="491"/>
      <c r="AC556" s="491"/>
      <c r="AD556" s="491"/>
      <c r="AE556" s="491"/>
      <c r="AF556" s="493"/>
      <c r="AG556" s="494"/>
      <c r="AH556" s="494"/>
      <c r="AI556" s="494"/>
      <c r="AK556" s="561"/>
    </row>
    <row r="557" spans="1:37" ht="45">
      <c r="A557" s="504" t="s">
        <v>867</v>
      </c>
      <c r="B557" s="489" t="s">
        <v>1240</v>
      </c>
      <c r="C557" s="470" t="s">
        <v>3507</v>
      </c>
      <c r="D557" s="489" t="s">
        <v>1703</v>
      </c>
      <c r="E557" s="490" t="s">
        <v>1357</v>
      </c>
      <c r="F557" s="490" t="s">
        <v>3016</v>
      </c>
      <c r="G557" s="470" t="s">
        <v>3017</v>
      </c>
      <c r="H557" s="502" t="s">
        <v>3508</v>
      </c>
      <c r="I557" s="491" t="s">
        <v>3509</v>
      </c>
      <c r="J557" s="492" t="s">
        <v>2314</v>
      </c>
      <c r="K557" s="489"/>
      <c r="L557" s="491" t="s">
        <v>5414</v>
      </c>
      <c r="M557" s="491" t="s">
        <v>5414</v>
      </c>
      <c r="N557" s="491" t="s">
        <v>5415</v>
      </c>
      <c r="O557" s="491"/>
      <c r="P557" s="491"/>
      <c r="Q557" s="491"/>
      <c r="R557" s="491"/>
      <c r="S557" s="491" t="s">
        <v>5370</v>
      </c>
      <c r="T557" s="491" t="s">
        <v>5370</v>
      </c>
      <c r="U557" s="491"/>
      <c r="V557" s="491"/>
      <c r="W557" s="491" t="s">
        <v>2900</v>
      </c>
      <c r="X557" s="491"/>
      <c r="Y557" s="491"/>
      <c r="Z557" s="491"/>
      <c r="AA557" s="491"/>
      <c r="AB557" s="491"/>
      <c r="AC557" s="491"/>
      <c r="AD557" s="491"/>
      <c r="AE557" s="491"/>
      <c r="AF557" s="493" t="s">
        <v>5319</v>
      </c>
      <c r="AG557" s="494"/>
      <c r="AH557" s="494"/>
      <c r="AI557" s="494"/>
      <c r="AK557" s="561"/>
    </row>
    <row r="558" spans="1:37" ht="45">
      <c r="A558" s="504" t="s">
        <v>867</v>
      </c>
      <c r="B558" s="489" t="s">
        <v>1240</v>
      </c>
      <c r="C558" s="470" t="s">
        <v>3510</v>
      </c>
      <c r="D558" s="489" t="s">
        <v>1709</v>
      </c>
      <c r="E558" s="490" t="s">
        <v>1357</v>
      </c>
      <c r="F558" s="490" t="s">
        <v>3016</v>
      </c>
      <c r="G558" s="470" t="s">
        <v>3017</v>
      </c>
      <c r="H558" s="502" t="s">
        <v>3511</v>
      </c>
      <c r="I558" s="491" t="s">
        <v>3512</v>
      </c>
      <c r="J558" s="492" t="s">
        <v>2314</v>
      </c>
      <c r="K558" s="489"/>
      <c r="L558" s="491" t="s">
        <v>5414</v>
      </c>
      <c r="M558" s="491" t="s">
        <v>5414</v>
      </c>
      <c r="N558" s="491" t="s">
        <v>5415</v>
      </c>
      <c r="O558" s="491"/>
      <c r="P558" s="491"/>
      <c r="Q558" s="491"/>
      <c r="R558" s="491"/>
      <c r="S558" s="491" t="s">
        <v>5370</v>
      </c>
      <c r="T558" s="491" t="s">
        <v>5370</v>
      </c>
      <c r="U558" s="491"/>
      <c r="V558" s="491"/>
      <c r="W558" s="491" t="s">
        <v>2900</v>
      </c>
      <c r="X558" s="491"/>
      <c r="Y558" s="491"/>
      <c r="Z558" s="491"/>
      <c r="AA558" s="491"/>
      <c r="AB558" s="491"/>
      <c r="AC558" s="491"/>
      <c r="AD558" s="491"/>
      <c r="AE558" s="491"/>
      <c r="AF558" s="493" t="s">
        <v>5319</v>
      </c>
      <c r="AG558" s="494"/>
      <c r="AH558" s="494"/>
      <c r="AI558" s="494"/>
      <c r="AK558" s="561"/>
    </row>
    <row r="559" spans="1:37" ht="45">
      <c r="A559" s="504" t="s">
        <v>867</v>
      </c>
      <c r="B559" s="489" t="s">
        <v>1240</v>
      </c>
      <c r="C559" s="470" t="s">
        <v>3513</v>
      </c>
      <c r="D559" s="489" t="s">
        <v>1158</v>
      </c>
      <c r="E559" s="490" t="s">
        <v>1357</v>
      </c>
      <c r="F559" s="490" t="s">
        <v>3016</v>
      </c>
      <c r="G559" s="470" t="s">
        <v>3017</v>
      </c>
      <c r="H559" s="502" t="s">
        <v>3514</v>
      </c>
      <c r="I559" s="491" t="s">
        <v>3515</v>
      </c>
      <c r="J559" s="492" t="s">
        <v>2314</v>
      </c>
      <c r="K559" s="489"/>
      <c r="L559" s="491" t="s">
        <v>5414</v>
      </c>
      <c r="M559" s="491" t="s">
        <v>5414</v>
      </c>
      <c r="N559" s="491" t="s">
        <v>5415</v>
      </c>
      <c r="O559" s="491"/>
      <c r="P559" s="491"/>
      <c r="Q559" s="491"/>
      <c r="R559" s="491"/>
      <c r="S559" s="491" t="s">
        <v>5370</v>
      </c>
      <c r="T559" s="491" t="s">
        <v>5370</v>
      </c>
      <c r="U559" s="491"/>
      <c r="V559" s="491"/>
      <c r="W559" s="491" t="s">
        <v>2900</v>
      </c>
      <c r="X559" s="491"/>
      <c r="Y559" s="491"/>
      <c r="Z559" s="491"/>
      <c r="AA559" s="491"/>
      <c r="AB559" s="491"/>
      <c r="AC559" s="491"/>
      <c r="AD559" s="491"/>
      <c r="AE559" s="491"/>
      <c r="AF559" s="493" t="s">
        <v>5319</v>
      </c>
      <c r="AG559" s="494"/>
      <c r="AH559" s="494"/>
      <c r="AI559" s="494"/>
      <c r="AK559" s="561"/>
    </row>
    <row r="560" spans="1:37" ht="45">
      <c r="A560" s="504" t="s">
        <v>867</v>
      </c>
      <c r="B560" s="489" t="s">
        <v>1240</v>
      </c>
      <c r="C560" s="470" t="s">
        <v>3516</v>
      </c>
      <c r="D560" s="489" t="s">
        <v>2126</v>
      </c>
      <c r="E560" s="490" t="s">
        <v>1357</v>
      </c>
      <c r="F560" s="490" t="s">
        <v>3016</v>
      </c>
      <c r="G560" s="470" t="s">
        <v>3017</v>
      </c>
      <c r="H560" s="502" t="s">
        <v>3517</v>
      </c>
      <c r="I560" s="491" t="s">
        <v>3518</v>
      </c>
      <c r="J560" s="492" t="s">
        <v>2314</v>
      </c>
      <c r="K560" s="489"/>
      <c r="L560" s="491" t="s">
        <v>5414</v>
      </c>
      <c r="M560" s="491" t="s">
        <v>5414</v>
      </c>
      <c r="N560" s="491" t="s">
        <v>5415</v>
      </c>
      <c r="O560" s="491"/>
      <c r="P560" s="491"/>
      <c r="Q560" s="491"/>
      <c r="R560" s="491"/>
      <c r="S560" s="491" t="s">
        <v>5370</v>
      </c>
      <c r="T560" s="491" t="s">
        <v>5370</v>
      </c>
      <c r="U560" s="491"/>
      <c r="V560" s="491"/>
      <c r="W560" s="491" t="s">
        <v>2900</v>
      </c>
      <c r="X560" s="491"/>
      <c r="Y560" s="491"/>
      <c r="Z560" s="491"/>
      <c r="AA560" s="491"/>
      <c r="AB560" s="491"/>
      <c r="AC560" s="491"/>
      <c r="AD560" s="491"/>
      <c r="AE560" s="491"/>
      <c r="AF560" s="493" t="s">
        <v>5319</v>
      </c>
      <c r="AG560" s="494"/>
      <c r="AH560" s="494"/>
      <c r="AI560" s="494"/>
      <c r="AK560" s="561"/>
    </row>
    <row r="561" spans="1:37" ht="67.5">
      <c r="A561" s="504" t="s">
        <v>868</v>
      </c>
      <c r="B561" s="489" t="s">
        <v>1241</v>
      </c>
      <c r="C561" s="497" t="s">
        <v>2114</v>
      </c>
      <c r="D561" s="489"/>
      <c r="E561" s="490"/>
      <c r="F561" s="490"/>
      <c r="G561" s="470"/>
      <c r="H561" s="502"/>
      <c r="I561" s="491"/>
      <c r="J561" s="492" t="s">
        <v>2314</v>
      </c>
      <c r="K561" s="489"/>
      <c r="L561" s="491" t="s">
        <v>5392</v>
      </c>
      <c r="M561" s="491" t="s">
        <v>5392</v>
      </c>
      <c r="N561" s="491" t="s">
        <v>5393</v>
      </c>
      <c r="O561" s="491"/>
      <c r="P561" s="491"/>
      <c r="Q561" s="491"/>
      <c r="R561" s="491"/>
      <c r="S561" s="491" t="s">
        <v>5361</v>
      </c>
      <c r="T561" s="491" t="s">
        <v>5361</v>
      </c>
      <c r="U561" s="491"/>
      <c r="V561" s="491"/>
      <c r="W561" s="491"/>
      <c r="X561" s="491"/>
      <c r="Y561" s="491"/>
      <c r="Z561" s="491"/>
      <c r="AA561" s="491"/>
      <c r="AB561" s="491"/>
      <c r="AC561" s="491"/>
      <c r="AD561" s="491"/>
      <c r="AE561" s="491"/>
      <c r="AF561" s="493" t="s">
        <v>5320</v>
      </c>
      <c r="AG561" s="494"/>
      <c r="AH561" s="494"/>
      <c r="AI561" s="494"/>
      <c r="AK561" s="561" t="s">
        <v>3448</v>
      </c>
    </row>
    <row r="562" spans="1:37">
      <c r="A562" s="504" t="s">
        <v>868</v>
      </c>
      <c r="B562" s="489" t="s">
        <v>1241</v>
      </c>
      <c r="C562" s="470" t="s">
        <v>2041</v>
      </c>
      <c r="D562" s="489" t="s">
        <v>2148</v>
      </c>
      <c r="E562" s="490"/>
      <c r="F562" s="490"/>
      <c r="G562" s="470" t="s">
        <v>1696</v>
      </c>
      <c r="H562" s="502"/>
      <c r="I562" s="491"/>
      <c r="J562" s="492"/>
      <c r="K562" s="489"/>
      <c r="L562" s="491"/>
      <c r="M562" s="491"/>
      <c r="N562" s="491"/>
      <c r="O562" s="491"/>
      <c r="P562" s="491"/>
      <c r="Q562" s="491"/>
      <c r="R562" s="491"/>
      <c r="S562" s="491"/>
      <c r="T562" s="491"/>
      <c r="U562" s="491"/>
      <c r="V562" s="491"/>
      <c r="W562" s="491"/>
      <c r="X562" s="491"/>
      <c r="Y562" s="491"/>
      <c r="Z562" s="491"/>
      <c r="AA562" s="491"/>
      <c r="AB562" s="491"/>
      <c r="AC562" s="491"/>
      <c r="AD562" s="491"/>
      <c r="AE562" s="491"/>
      <c r="AF562" s="493"/>
      <c r="AG562" s="494"/>
      <c r="AH562" s="494"/>
      <c r="AI562" s="494"/>
      <c r="AK562" s="561"/>
    </row>
    <row r="563" spans="1:37">
      <c r="A563" s="504" t="s">
        <v>868</v>
      </c>
      <c r="B563" s="489" t="s">
        <v>1241</v>
      </c>
      <c r="C563" s="470" t="s">
        <v>1866</v>
      </c>
      <c r="D563" s="489" t="s">
        <v>1345</v>
      </c>
      <c r="E563" s="490">
        <v>0</v>
      </c>
      <c r="F563" s="490">
        <v>1</v>
      </c>
      <c r="G563" s="470" t="s">
        <v>2094</v>
      </c>
      <c r="H563" s="502"/>
      <c r="I563" s="491" t="s">
        <v>1317</v>
      </c>
      <c r="J563" s="492"/>
      <c r="K563" s="489"/>
      <c r="L563" s="491"/>
      <c r="M563" s="491"/>
      <c r="N563" s="491"/>
      <c r="O563" s="491"/>
      <c r="P563" s="491"/>
      <c r="Q563" s="491"/>
      <c r="R563" s="491"/>
      <c r="S563" s="491"/>
      <c r="T563" s="491"/>
      <c r="U563" s="491"/>
      <c r="V563" s="491"/>
      <c r="W563" s="491"/>
      <c r="X563" s="491"/>
      <c r="Y563" s="491"/>
      <c r="Z563" s="491"/>
      <c r="AA563" s="491"/>
      <c r="AB563" s="491"/>
      <c r="AC563" s="491"/>
      <c r="AD563" s="491"/>
      <c r="AE563" s="491"/>
      <c r="AF563" s="493"/>
      <c r="AG563" s="494"/>
      <c r="AH563" s="494"/>
      <c r="AI563" s="494"/>
      <c r="AK563" s="561"/>
    </row>
    <row r="564" spans="1:37">
      <c r="A564" s="504" t="s">
        <v>868</v>
      </c>
      <c r="B564" s="489" t="s">
        <v>1241</v>
      </c>
      <c r="C564" s="470" t="s">
        <v>1867</v>
      </c>
      <c r="D564" s="489" t="s">
        <v>1346</v>
      </c>
      <c r="E564" s="490">
        <v>0</v>
      </c>
      <c r="F564" s="490">
        <v>1</v>
      </c>
      <c r="G564" s="470" t="s">
        <v>2095</v>
      </c>
      <c r="H564" s="502"/>
      <c r="I564" s="491" t="s">
        <v>1318</v>
      </c>
      <c r="J564" s="492"/>
      <c r="K564" s="489"/>
      <c r="L564" s="491"/>
      <c r="M564" s="491"/>
      <c r="N564" s="491"/>
      <c r="O564" s="491"/>
      <c r="P564" s="491"/>
      <c r="Q564" s="491"/>
      <c r="R564" s="491"/>
      <c r="S564" s="491"/>
      <c r="T564" s="491"/>
      <c r="U564" s="491"/>
      <c r="V564" s="491"/>
      <c r="W564" s="491"/>
      <c r="X564" s="491"/>
      <c r="Y564" s="491"/>
      <c r="Z564" s="491"/>
      <c r="AA564" s="491"/>
      <c r="AB564" s="491"/>
      <c r="AC564" s="491"/>
      <c r="AD564" s="491"/>
      <c r="AE564" s="491"/>
      <c r="AF564" s="493"/>
      <c r="AG564" s="494"/>
      <c r="AH564" s="494"/>
      <c r="AI564" s="494"/>
      <c r="AK564" s="561"/>
    </row>
    <row r="565" spans="1:37">
      <c r="A565" s="504" t="s">
        <v>868</v>
      </c>
      <c r="B565" s="489" t="s">
        <v>1241</v>
      </c>
      <c r="C565" s="470" t="s">
        <v>1868</v>
      </c>
      <c r="D565" s="489" t="s">
        <v>1347</v>
      </c>
      <c r="E565" s="490">
        <v>0</v>
      </c>
      <c r="F565" s="490">
        <v>1</v>
      </c>
      <c r="G565" s="470" t="s">
        <v>2096</v>
      </c>
      <c r="H565" s="502"/>
      <c r="I565" s="491" t="s">
        <v>1319</v>
      </c>
      <c r="J565" s="492"/>
      <c r="K565" s="489"/>
      <c r="L565" s="491"/>
      <c r="M565" s="491"/>
      <c r="N565" s="491"/>
      <c r="O565" s="491"/>
      <c r="P565" s="491"/>
      <c r="Q565" s="491"/>
      <c r="R565" s="491"/>
      <c r="S565" s="491"/>
      <c r="T565" s="491"/>
      <c r="U565" s="491"/>
      <c r="V565" s="491"/>
      <c r="W565" s="491"/>
      <c r="X565" s="491"/>
      <c r="Y565" s="491"/>
      <c r="Z565" s="491"/>
      <c r="AA565" s="491"/>
      <c r="AB565" s="491"/>
      <c r="AC565" s="491"/>
      <c r="AD565" s="491"/>
      <c r="AE565" s="491"/>
      <c r="AF565" s="493"/>
      <c r="AG565" s="494"/>
      <c r="AH565" s="494"/>
      <c r="AI565" s="494"/>
      <c r="AK565" s="561"/>
    </row>
    <row r="566" spans="1:37">
      <c r="A566" s="504" t="s">
        <v>868</v>
      </c>
      <c r="B566" s="489" t="s">
        <v>1241</v>
      </c>
      <c r="C566" s="470" t="s">
        <v>1869</v>
      </c>
      <c r="D566" s="489" t="s">
        <v>1348</v>
      </c>
      <c r="E566" s="490">
        <v>0</v>
      </c>
      <c r="F566" s="490">
        <v>1</v>
      </c>
      <c r="G566" s="470" t="s">
        <v>2097</v>
      </c>
      <c r="H566" s="502"/>
      <c r="I566" s="491" t="s">
        <v>1320</v>
      </c>
      <c r="J566" s="492"/>
      <c r="K566" s="489"/>
      <c r="L566" s="491"/>
      <c r="M566" s="491"/>
      <c r="N566" s="491"/>
      <c r="O566" s="491"/>
      <c r="P566" s="491"/>
      <c r="Q566" s="491"/>
      <c r="R566" s="491"/>
      <c r="S566" s="491"/>
      <c r="T566" s="491"/>
      <c r="U566" s="491"/>
      <c r="V566" s="491"/>
      <c r="W566" s="491"/>
      <c r="X566" s="491"/>
      <c r="Y566" s="491"/>
      <c r="Z566" s="491"/>
      <c r="AA566" s="491"/>
      <c r="AB566" s="491"/>
      <c r="AC566" s="491"/>
      <c r="AD566" s="491"/>
      <c r="AE566" s="491"/>
      <c r="AF566" s="493"/>
      <c r="AG566" s="494"/>
      <c r="AH566" s="494"/>
      <c r="AI566" s="494"/>
      <c r="AK566" s="561"/>
    </row>
    <row r="567" spans="1:37">
      <c r="A567" s="504" t="s">
        <v>868</v>
      </c>
      <c r="B567" s="489" t="s">
        <v>1241</v>
      </c>
      <c r="C567" s="470" t="s">
        <v>495</v>
      </c>
      <c r="D567" s="489" t="s">
        <v>2127</v>
      </c>
      <c r="E567" s="490">
        <v>0</v>
      </c>
      <c r="F567" s="490">
        <v>0</v>
      </c>
      <c r="G567" s="470" t="s">
        <v>495</v>
      </c>
      <c r="H567" s="502"/>
      <c r="I567" s="491"/>
      <c r="J567" s="492"/>
      <c r="K567" s="489"/>
      <c r="L567" s="491"/>
      <c r="M567" s="491"/>
      <c r="N567" s="491"/>
      <c r="O567" s="491"/>
      <c r="P567" s="491"/>
      <c r="Q567" s="491"/>
      <c r="R567" s="491"/>
      <c r="S567" s="491"/>
      <c r="T567" s="491"/>
      <c r="U567" s="491"/>
      <c r="V567" s="491"/>
      <c r="W567" s="491"/>
      <c r="X567" s="491"/>
      <c r="Y567" s="491"/>
      <c r="Z567" s="491"/>
      <c r="AA567" s="491"/>
      <c r="AB567" s="491"/>
      <c r="AC567" s="491"/>
      <c r="AD567" s="491"/>
      <c r="AE567" s="491"/>
      <c r="AF567" s="493"/>
      <c r="AG567" s="494"/>
      <c r="AH567" s="494"/>
      <c r="AI567" s="494"/>
      <c r="AK567" s="561"/>
    </row>
    <row r="568" spans="1:37" ht="157.5">
      <c r="A568" s="504" t="s">
        <v>868</v>
      </c>
      <c r="B568" s="489" t="s">
        <v>1241</v>
      </c>
      <c r="C568" s="470" t="s">
        <v>2002</v>
      </c>
      <c r="D568" s="489" t="s">
        <v>1703</v>
      </c>
      <c r="E568" s="490" t="s">
        <v>1147</v>
      </c>
      <c r="F568" s="490" t="s">
        <v>1148</v>
      </c>
      <c r="G568" s="470" t="s">
        <v>3766</v>
      </c>
      <c r="H568" s="502" t="s">
        <v>2057</v>
      </c>
      <c r="I568" s="491" t="s">
        <v>3018</v>
      </c>
      <c r="J568" s="492" t="s">
        <v>2314</v>
      </c>
      <c r="K568" s="489"/>
      <c r="L568" s="491" t="s">
        <v>5392</v>
      </c>
      <c r="M568" s="491" t="s">
        <v>5392</v>
      </c>
      <c r="N568" s="491" t="s">
        <v>5393</v>
      </c>
      <c r="O568" s="491"/>
      <c r="P568" s="491"/>
      <c r="Q568" s="491"/>
      <c r="R568" s="491"/>
      <c r="S568" s="491" t="s">
        <v>5361</v>
      </c>
      <c r="T568" s="491" t="s">
        <v>5361</v>
      </c>
      <c r="U568" s="491"/>
      <c r="V568" s="491"/>
      <c r="W568" s="491" t="s">
        <v>700</v>
      </c>
      <c r="X568" s="491"/>
      <c r="Y568" s="491"/>
      <c r="Z568" s="491"/>
      <c r="AA568" s="491"/>
      <c r="AB568" s="491"/>
      <c r="AC568" s="491"/>
      <c r="AD568" s="491"/>
      <c r="AE568" s="491"/>
      <c r="AF568" s="493" t="s">
        <v>5321</v>
      </c>
      <c r="AG568" s="494"/>
      <c r="AH568" s="494"/>
      <c r="AI568" s="494"/>
      <c r="AK568" s="561"/>
    </row>
    <row r="569" spans="1:37" ht="168.75">
      <c r="A569" s="504" t="s">
        <v>868</v>
      </c>
      <c r="B569" s="489" t="s">
        <v>1241</v>
      </c>
      <c r="C569" s="470" t="s">
        <v>2003</v>
      </c>
      <c r="D569" s="503" t="s">
        <v>1709</v>
      </c>
      <c r="E569" s="501" t="s">
        <v>1358</v>
      </c>
      <c r="F569" s="501" t="s">
        <v>1359</v>
      </c>
      <c r="G569" s="470" t="s">
        <v>3766</v>
      </c>
      <c r="H569" s="502" t="s">
        <v>1723</v>
      </c>
      <c r="I569" s="491" t="s">
        <v>3019</v>
      </c>
      <c r="J569" s="492" t="s">
        <v>2314</v>
      </c>
      <c r="K569" s="489"/>
      <c r="L569" s="491" t="s">
        <v>5408</v>
      </c>
      <c r="M569" s="491" t="s">
        <v>5408</v>
      </c>
      <c r="N569" s="491" t="s">
        <v>5393</v>
      </c>
      <c r="O569" s="491"/>
      <c r="P569" s="491"/>
      <c r="Q569" s="491"/>
      <c r="R569" s="491"/>
      <c r="S569" s="491" t="s">
        <v>5361</v>
      </c>
      <c r="T569" s="491" t="s">
        <v>5361</v>
      </c>
      <c r="U569" s="491"/>
      <c r="V569" s="491"/>
      <c r="W569" s="491" t="s">
        <v>693</v>
      </c>
      <c r="X569" s="491"/>
      <c r="Y569" s="491"/>
      <c r="Z569" s="491"/>
      <c r="AA569" s="491"/>
      <c r="AB569" s="491"/>
      <c r="AC569" s="491"/>
      <c r="AD569" s="491"/>
      <c r="AE569" s="491"/>
      <c r="AF569" s="493" t="s">
        <v>5320</v>
      </c>
      <c r="AG569" s="494"/>
      <c r="AH569" s="494"/>
      <c r="AI569" s="494"/>
      <c r="AK569" s="561"/>
    </row>
    <row r="570" spans="1:37" ht="157.5">
      <c r="A570" s="504" t="s">
        <v>868</v>
      </c>
      <c r="B570" s="489" t="s">
        <v>1241</v>
      </c>
      <c r="C570" s="470" t="s">
        <v>2004</v>
      </c>
      <c r="D570" s="489" t="s">
        <v>1158</v>
      </c>
      <c r="E570" s="490" t="s">
        <v>1147</v>
      </c>
      <c r="F570" s="490" t="s">
        <v>1148</v>
      </c>
      <c r="G570" s="470" t="s">
        <v>3766</v>
      </c>
      <c r="H570" s="502" t="s">
        <v>2058</v>
      </c>
      <c r="I570" s="491" t="s">
        <v>3020</v>
      </c>
      <c r="J570" s="492" t="s">
        <v>2314</v>
      </c>
      <c r="K570" s="489"/>
      <c r="L570" s="491" t="s">
        <v>5392</v>
      </c>
      <c r="M570" s="491" t="s">
        <v>5392</v>
      </c>
      <c r="N570" s="491" t="s">
        <v>5393</v>
      </c>
      <c r="O570" s="491"/>
      <c r="P570" s="491"/>
      <c r="Q570" s="491"/>
      <c r="R570" s="491"/>
      <c r="S570" s="491" t="s">
        <v>5361</v>
      </c>
      <c r="T570" s="491" t="s">
        <v>5361</v>
      </c>
      <c r="U570" s="491"/>
      <c r="V570" s="491"/>
      <c r="W570" s="491" t="s">
        <v>700</v>
      </c>
      <c r="X570" s="491"/>
      <c r="Y570" s="491"/>
      <c r="Z570" s="491"/>
      <c r="AA570" s="491"/>
      <c r="AB570" s="491"/>
      <c r="AC570" s="491"/>
      <c r="AD570" s="491"/>
      <c r="AE570" s="491"/>
      <c r="AF570" s="493" t="s">
        <v>5321</v>
      </c>
      <c r="AG570" s="494"/>
      <c r="AH570" s="494"/>
      <c r="AI570" s="494"/>
      <c r="AK570" s="561"/>
    </row>
    <row r="571" spans="1:37" ht="168.75">
      <c r="A571" s="504" t="s">
        <v>868</v>
      </c>
      <c r="B571" s="489" t="s">
        <v>1241</v>
      </c>
      <c r="C571" s="470" t="s">
        <v>2005</v>
      </c>
      <c r="D571" s="503" t="s">
        <v>2126</v>
      </c>
      <c r="E571" s="501" t="s">
        <v>1358</v>
      </c>
      <c r="F571" s="501" t="s">
        <v>1359</v>
      </c>
      <c r="G571" s="470" t="s">
        <v>3766</v>
      </c>
      <c r="H571" s="502" t="s">
        <v>1724</v>
      </c>
      <c r="I571" s="491" t="s">
        <v>3213</v>
      </c>
      <c r="J571" s="492" t="s">
        <v>2314</v>
      </c>
      <c r="K571" s="489"/>
      <c r="L571" s="491" t="s">
        <v>5408</v>
      </c>
      <c r="M571" s="491" t="s">
        <v>5408</v>
      </c>
      <c r="N571" s="491" t="s">
        <v>5393</v>
      </c>
      <c r="O571" s="491"/>
      <c r="P571" s="491"/>
      <c r="Q571" s="491"/>
      <c r="R571" s="491"/>
      <c r="S571" s="491" t="s">
        <v>5361</v>
      </c>
      <c r="T571" s="491" t="s">
        <v>5361</v>
      </c>
      <c r="U571" s="491"/>
      <c r="V571" s="491"/>
      <c r="W571" s="491" t="s">
        <v>693</v>
      </c>
      <c r="X571" s="491"/>
      <c r="Y571" s="491"/>
      <c r="Z571" s="491"/>
      <c r="AA571" s="491"/>
      <c r="AB571" s="491"/>
      <c r="AC571" s="491"/>
      <c r="AD571" s="491"/>
      <c r="AE571" s="491"/>
      <c r="AF571" s="493" t="s">
        <v>5320</v>
      </c>
      <c r="AG571" s="494"/>
      <c r="AH571" s="494"/>
      <c r="AI571" s="494"/>
      <c r="AK571" s="561"/>
    </row>
    <row r="572" spans="1:37" ht="33.75">
      <c r="A572" s="504" t="s">
        <v>869</v>
      </c>
      <c r="B572" s="489" t="s">
        <v>1242</v>
      </c>
      <c r="C572" s="497" t="s">
        <v>671</v>
      </c>
      <c r="D572" s="489"/>
      <c r="E572" s="490"/>
      <c r="F572" s="490"/>
      <c r="G572" s="470"/>
      <c r="H572" s="502"/>
      <c r="I572" s="491" t="s">
        <v>7154</v>
      </c>
      <c r="J572" s="492" t="s">
        <v>2314</v>
      </c>
      <c r="K572" s="489"/>
      <c r="L572" s="491" t="s">
        <v>5420</v>
      </c>
      <c r="M572" s="491" t="s">
        <v>5420</v>
      </c>
      <c r="N572" s="491" t="s">
        <v>5421</v>
      </c>
      <c r="O572" s="491"/>
      <c r="P572" s="491"/>
      <c r="Q572" s="491"/>
      <c r="R572" s="491"/>
      <c r="S572" s="491" t="s">
        <v>5361</v>
      </c>
      <c r="T572" s="491" t="s">
        <v>5361</v>
      </c>
      <c r="U572" s="491"/>
      <c r="V572" s="491"/>
      <c r="W572" s="491"/>
      <c r="X572" s="491"/>
      <c r="Y572" s="491"/>
      <c r="Z572" s="491"/>
      <c r="AA572" s="491"/>
      <c r="AB572" s="491"/>
      <c r="AC572" s="491" t="s">
        <v>3692</v>
      </c>
      <c r="AD572" s="521"/>
      <c r="AE572" s="521"/>
      <c r="AF572" s="493" t="s">
        <v>5322</v>
      </c>
      <c r="AG572" s="494"/>
      <c r="AH572" s="494"/>
      <c r="AI572" s="494"/>
      <c r="AK572" s="561" t="s">
        <v>3448</v>
      </c>
    </row>
    <row r="573" spans="1:37">
      <c r="A573" s="504" t="s">
        <v>869</v>
      </c>
      <c r="B573" s="489" t="s">
        <v>1242</v>
      </c>
      <c r="C573" s="470" t="s">
        <v>672</v>
      </c>
      <c r="D573" s="489" t="s">
        <v>2148</v>
      </c>
      <c r="E573" s="490"/>
      <c r="F573" s="490"/>
      <c r="G573" s="470" t="s">
        <v>1696</v>
      </c>
      <c r="H573" s="502"/>
      <c r="I573" s="491"/>
      <c r="J573" s="492"/>
      <c r="K573" s="489"/>
      <c r="L573" s="491"/>
      <c r="M573" s="491"/>
      <c r="N573" s="491"/>
      <c r="O573" s="491"/>
      <c r="P573" s="491"/>
      <c r="Q573" s="491"/>
      <c r="R573" s="491"/>
      <c r="S573" s="491"/>
      <c r="T573" s="491"/>
      <c r="U573" s="491"/>
      <c r="V573" s="491"/>
      <c r="W573" s="491"/>
      <c r="X573" s="491" t="s">
        <v>1297</v>
      </c>
      <c r="Y573" s="491"/>
      <c r="Z573" s="491"/>
      <c r="AA573" s="491"/>
      <c r="AB573" s="491"/>
      <c r="AC573" s="491"/>
      <c r="AD573" s="491"/>
      <c r="AE573" s="491"/>
      <c r="AF573" s="493"/>
      <c r="AG573" s="494"/>
      <c r="AH573" s="494"/>
      <c r="AI573" s="494"/>
      <c r="AK573" s="561"/>
    </row>
    <row r="574" spans="1:37">
      <c r="A574" s="504" t="s">
        <v>869</v>
      </c>
      <c r="B574" s="489" t="s">
        <v>1242</v>
      </c>
      <c r="C574" s="470" t="s">
        <v>983</v>
      </c>
      <c r="D574" s="489" t="s">
        <v>1345</v>
      </c>
      <c r="E574" s="490" t="s">
        <v>1704</v>
      </c>
      <c r="F574" s="490" t="s">
        <v>1497</v>
      </c>
      <c r="G574" s="470" t="s">
        <v>655</v>
      </c>
      <c r="H574" s="502"/>
      <c r="I574" s="491" t="s">
        <v>1731</v>
      </c>
      <c r="J574" s="492"/>
      <c r="K574" s="489"/>
      <c r="L574" s="491"/>
      <c r="M574" s="491"/>
      <c r="N574" s="491"/>
      <c r="O574" s="491"/>
      <c r="P574" s="491"/>
      <c r="Q574" s="491"/>
      <c r="R574" s="491"/>
      <c r="S574" s="491"/>
      <c r="T574" s="491"/>
      <c r="U574" s="491"/>
      <c r="V574" s="491"/>
      <c r="W574" s="491"/>
      <c r="X574" s="491"/>
      <c r="Y574" s="491"/>
      <c r="Z574" s="491"/>
      <c r="AA574" s="491"/>
      <c r="AB574" s="491"/>
      <c r="AC574" s="491"/>
      <c r="AD574" s="491"/>
      <c r="AE574" s="491"/>
      <c r="AF574" s="493"/>
      <c r="AG574" s="494"/>
      <c r="AH574" s="494"/>
      <c r="AI574" s="494"/>
      <c r="AK574" s="561"/>
    </row>
    <row r="575" spans="1:37">
      <c r="A575" s="504" t="s">
        <v>869</v>
      </c>
      <c r="B575" s="489" t="s">
        <v>1242</v>
      </c>
      <c r="C575" s="470" t="s">
        <v>984</v>
      </c>
      <c r="D575" s="489" t="s">
        <v>1346</v>
      </c>
      <c r="E575" s="490" t="s">
        <v>1704</v>
      </c>
      <c r="F575" s="490" t="s">
        <v>1497</v>
      </c>
      <c r="G575" s="470" t="s">
        <v>656</v>
      </c>
      <c r="H575" s="502"/>
      <c r="I575" s="491" t="s">
        <v>1732</v>
      </c>
      <c r="J575" s="492"/>
      <c r="K575" s="489"/>
      <c r="L575" s="491"/>
      <c r="M575" s="491"/>
      <c r="N575" s="491"/>
      <c r="O575" s="491"/>
      <c r="P575" s="491"/>
      <c r="Q575" s="491"/>
      <c r="R575" s="491"/>
      <c r="S575" s="491"/>
      <c r="T575" s="491"/>
      <c r="U575" s="491"/>
      <c r="V575" s="491"/>
      <c r="W575" s="491"/>
      <c r="X575" s="491"/>
      <c r="Y575" s="491"/>
      <c r="Z575" s="491"/>
      <c r="AA575" s="491"/>
      <c r="AB575" s="491"/>
      <c r="AC575" s="491"/>
      <c r="AD575" s="491"/>
      <c r="AE575" s="491"/>
      <c r="AF575" s="493"/>
      <c r="AG575" s="494"/>
      <c r="AH575" s="494"/>
      <c r="AI575" s="494"/>
      <c r="AK575" s="561"/>
    </row>
    <row r="576" spans="1:37">
      <c r="A576" s="504" t="s">
        <v>869</v>
      </c>
      <c r="B576" s="489" t="s">
        <v>1242</v>
      </c>
      <c r="C576" s="470" t="s">
        <v>736</v>
      </c>
      <c r="D576" s="489" t="s">
        <v>1347</v>
      </c>
      <c r="E576" s="490" t="s">
        <v>1704</v>
      </c>
      <c r="F576" s="490" t="s">
        <v>1497</v>
      </c>
      <c r="G576" s="470" t="s">
        <v>657</v>
      </c>
      <c r="H576" s="502"/>
      <c r="I576" s="491" t="s">
        <v>1733</v>
      </c>
      <c r="J576" s="492"/>
      <c r="K576" s="489"/>
      <c r="L576" s="491"/>
      <c r="M576" s="491"/>
      <c r="N576" s="491"/>
      <c r="O576" s="491"/>
      <c r="P576" s="491"/>
      <c r="Q576" s="491"/>
      <c r="R576" s="491"/>
      <c r="S576" s="491"/>
      <c r="T576" s="491"/>
      <c r="U576" s="491"/>
      <c r="V576" s="491"/>
      <c r="W576" s="491"/>
      <c r="X576" s="491"/>
      <c r="Y576" s="491"/>
      <c r="Z576" s="491"/>
      <c r="AA576" s="491"/>
      <c r="AB576" s="491"/>
      <c r="AC576" s="491"/>
      <c r="AD576" s="491"/>
      <c r="AE576" s="491"/>
      <c r="AF576" s="493"/>
      <c r="AG576" s="494"/>
      <c r="AH576" s="494"/>
      <c r="AI576" s="494"/>
      <c r="AK576" s="561"/>
    </row>
    <row r="577" spans="1:37">
      <c r="A577" s="504" t="s">
        <v>869</v>
      </c>
      <c r="B577" s="489" t="s">
        <v>1242</v>
      </c>
      <c r="C577" s="470" t="s">
        <v>646</v>
      </c>
      <c r="D577" s="489" t="s">
        <v>1348</v>
      </c>
      <c r="E577" s="490" t="s">
        <v>1704</v>
      </c>
      <c r="F577" s="490" t="s">
        <v>1497</v>
      </c>
      <c r="G577" s="470" t="s">
        <v>647</v>
      </c>
      <c r="H577" s="502"/>
      <c r="I577" s="491" t="s">
        <v>648</v>
      </c>
      <c r="J577" s="492"/>
      <c r="K577" s="489"/>
      <c r="L577" s="491"/>
      <c r="M577" s="491"/>
      <c r="N577" s="491"/>
      <c r="O577" s="491"/>
      <c r="P577" s="491"/>
      <c r="Q577" s="491"/>
      <c r="R577" s="491"/>
      <c r="S577" s="491"/>
      <c r="T577" s="491"/>
      <c r="U577" s="491"/>
      <c r="V577" s="491"/>
      <c r="W577" s="491"/>
      <c r="X577" s="491"/>
      <c r="Y577" s="491"/>
      <c r="Z577" s="491"/>
      <c r="AA577" s="491"/>
      <c r="AB577" s="491"/>
      <c r="AC577" s="491"/>
      <c r="AD577" s="491"/>
      <c r="AE577" s="491"/>
      <c r="AF577" s="493"/>
      <c r="AG577" s="494"/>
      <c r="AH577" s="494"/>
      <c r="AI577" s="494"/>
      <c r="AK577" s="561"/>
    </row>
    <row r="578" spans="1:37">
      <c r="A578" s="504" t="s">
        <v>869</v>
      </c>
      <c r="B578" s="489" t="s">
        <v>1242</v>
      </c>
      <c r="C578" s="470" t="s">
        <v>649</v>
      </c>
      <c r="D578" s="489" t="s">
        <v>1349</v>
      </c>
      <c r="E578" s="490" t="s">
        <v>1704</v>
      </c>
      <c r="F578" s="490" t="s">
        <v>1497</v>
      </c>
      <c r="G578" s="470" t="s">
        <v>650</v>
      </c>
      <c r="H578" s="502"/>
      <c r="I578" s="491" t="s">
        <v>651</v>
      </c>
      <c r="J578" s="492"/>
      <c r="K578" s="489"/>
      <c r="L578" s="491"/>
      <c r="M578" s="491"/>
      <c r="N578" s="491"/>
      <c r="O578" s="491"/>
      <c r="P578" s="491"/>
      <c r="Q578" s="491"/>
      <c r="R578" s="491"/>
      <c r="S578" s="491"/>
      <c r="T578" s="491"/>
      <c r="U578" s="491"/>
      <c r="V578" s="491"/>
      <c r="W578" s="491"/>
      <c r="X578" s="491"/>
      <c r="Y578" s="491"/>
      <c r="Z578" s="491"/>
      <c r="AA578" s="491"/>
      <c r="AB578" s="491"/>
      <c r="AC578" s="491"/>
      <c r="AD578" s="491"/>
      <c r="AE578" s="491"/>
      <c r="AF578" s="493"/>
      <c r="AG578" s="494"/>
      <c r="AH578" s="494"/>
      <c r="AI578" s="494"/>
      <c r="AK578" s="561"/>
    </row>
    <row r="579" spans="1:37">
      <c r="A579" s="504" t="s">
        <v>869</v>
      </c>
      <c r="B579" s="489" t="s">
        <v>1242</v>
      </c>
      <c r="C579" s="470" t="s">
        <v>652</v>
      </c>
      <c r="D579" s="489" t="s">
        <v>1360</v>
      </c>
      <c r="E579" s="490" t="s">
        <v>1704</v>
      </c>
      <c r="F579" s="490" t="s">
        <v>1497</v>
      </c>
      <c r="G579" s="470" t="s">
        <v>653</v>
      </c>
      <c r="H579" s="502"/>
      <c r="I579" s="491" t="s">
        <v>654</v>
      </c>
      <c r="J579" s="492"/>
      <c r="K579" s="489"/>
      <c r="L579" s="491"/>
      <c r="M579" s="491"/>
      <c r="N579" s="491"/>
      <c r="O579" s="491"/>
      <c r="P579" s="491"/>
      <c r="Q579" s="491"/>
      <c r="R579" s="491"/>
      <c r="S579" s="491"/>
      <c r="T579" s="491"/>
      <c r="U579" s="491"/>
      <c r="V579" s="491"/>
      <c r="W579" s="491"/>
      <c r="X579" s="491"/>
      <c r="Y579" s="491"/>
      <c r="Z579" s="491"/>
      <c r="AA579" s="491"/>
      <c r="AB579" s="491"/>
      <c r="AC579" s="491"/>
      <c r="AD579" s="491"/>
      <c r="AE579" s="491"/>
      <c r="AF579" s="493"/>
      <c r="AG579" s="494"/>
      <c r="AH579" s="494"/>
      <c r="AI579" s="494"/>
      <c r="AK579" s="561"/>
    </row>
    <row r="580" spans="1:37">
      <c r="A580" s="504" t="s">
        <v>869</v>
      </c>
      <c r="B580" s="489" t="s">
        <v>1242</v>
      </c>
      <c r="C580" s="470" t="s">
        <v>495</v>
      </c>
      <c r="D580" s="489" t="s">
        <v>180</v>
      </c>
      <c r="E580" s="490"/>
      <c r="F580" s="490"/>
      <c r="G580" s="470" t="s">
        <v>495</v>
      </c>
      <c r="H580" s="502"/>
      <c r="I580" s="491"/>
      <c r="J580" s="492"/>
      <c r="K580" s="489"/>
      <c r="L580" s="491"/>
      <c r="M580" s="491"/>
      <c r="N580" s="491"/>
      <c r="O580" s="491"/>
      <c r="P580" s="491"/>
      <c r="Q580" s="491"/>
      <c r="R580" s="491"/>
      <c r="S580" s="491"/>
      <c r="T580" s="491"/>
      <c r="U580" s="491"/>
      <c r="V580" s="491"/>
      <c r="W580" s="491"/>
      <c r="X580" s="491"/>
      <c r="Y580" s="491"/>
      <c r="Z580" s="491"/>
      <c r="AA580" s="491"/>
      <c r="AB580" s="491"/>
      <c r="AC580" s="491"/>
      <c r="AD580" s="491"/>
      <c r="AE580" s="491"/>
      <c r="AF580" s="493"/>
      <c r="AG580" s="494"/>
      <c r="AH580" s="494"/>
      <c r="AI580" s="494"/>
      <c r="AK580" s="561"/>
    </row>
    <row r="581" spans="1:37" ht="56.25">
      <c r="A581" s="504" t="s">
        <v>869</v>
      </c>
      <c r="B581" s="489" t="s">
        <v>1242</v>
      </c>
      <c r="C581" s="470" t="s">
        <v>706</v>
      </c>
      <c r="D581" s="489" t="s">
        <v>1859</v>
      </c>
      <c r="E581" s="490" t="s">
        <v>2245</v>
      </c>
      <c r="F581" s="490" t="s">
        <v>1441</v>
      </c>
      <c r="G581" s="470" t="s">
        <v>1442</v>
      </c>
      <c r="H581" s="470" t="s">
        <v>1061</v>
      </c>
      <c r="I581" s="491" t="s">
        <v>1064</v>
      </c>
      <c r="J581" s="492" t="s">
        <v>2314</v>
      </c>
      <c r="K581" s="489"/>
      <c r="L581" s="491" t="s">
        <v>5420</v>
      </c>
      <c r="M581" s="491" t="s">
        <v>5420</v>
      </c>
      <c r="N581" s="491" t="s">
        <v>5421</v>
      </c>
      <c r="O581" s="491"/>
      <c r="P581" s="491"/>
      <c r="Q581" s="491"/>
      <c r="R581" s="491"/>
      <c r="S581" s="491" t="s">
        <v>5361</v>
      </c>
      <c r="T581" s="491" t="s">
        <v>5361</v>
      </c>
      <c r="U581" s="491"/>
      <c r="V581" s="491"/>
      <c r="W581" s="491" t="s">
        <v>707</v>
      </c>
      <c r="X581" s="491" t="s">
        <v>1297</v>
      </c>
      <c r="Y581" s="491"/>
      <c r="Z581" s="491"/>
      <c r="AA581" s="491"/>
      <c r="AB581" s="491"/>
      <c r="AC581" s="491" t="s">
        <v>3640</v>
      </c>
      <c r="AD581" s="491" t="s">
        <v>707</v>
      </c>
      <c r="AE581" s="491"/>
      <c r="AF581" s="493" t="s">
        <v>5322</v>
      </c>
      <c r="AG581" s="494"/>
      <c r="AH581" s="494"/>
      <c r="AI581" s="494"/>
      <c r="AK581" s="561"/>
    </row>
    <row r="582" spans="1:37" ht="56.25">
      <c r="A582" s="504" t="s">
        <v>869</v>
      </c>
      <c r="B582" s="489" t="s">
        <v>1242</v>
      </c>
      <c r="C582" s="470" t="s">
        <v>708</v>
      </c>
      <c r="D582" s="489" t="s">
        <v>1863</v>
      </c>
      <c r="E582" s="490" t="s">
        <v>2245</v>
      </c>
      <c r="F582" s="490" t="s">
        <v>1441</v>
      </c>
      <c r="G582" s="470" t="s">
        <v>1442</v>
      </c>
      <c r="H582" s="470" t="s">
        <v>1062</v>
      </c>
      <c r="I582" s="491" t="s">
        <v>1065</v>
      </c>
      <c r="J582" s="492" t="s">
        <v>2314</v>
      </c>
      <c r="K582" s="489"/>
      <c r="L582" s="491" t="s">
        <v>5420</v>
      </c>
      <c r="M582" s="491" t="s">
        <v>5420</v>
      </c>
      <c r="N582" s="491" t="s">
        <v>5421</v>
      </c>
      <c r="O582" s="491"/>
      <c r="P582" s="491"/>
      <c r="Q582" s="491"/>
      <c r="R582" s="491"/>
      <c r="S582" s="491" t="s">
        <v>5361</v>
      </c>
      <c r="T582" s="491" t="s">
        <v>5361</v>
      </c>
      <c r="U582" s="491"/>
      <c r="V582" s="491"/>
      <c r="W582" s="491" t="s">
        <v>709</v>
      </c>
      <c r="X582" s="491" t="s">
        <v>1297</v>
      </c>
      <c r="Y582" s="491"/>
      <c r="Z582" s="491"/>
      <c r="AA582" s="491"/>
      <c r="AB582" s="491"/>
      <c r="AC582" s="491" t="s">
        <v>3640</v>
      </c>
      <c r="AD582" s="491" t="s">
        <v>709</v>
      </c>
      <c r="AE582" s="491"/>
      <c r="AF582" s="493" t="s">
        <v>5322</v>
      </c>
      <c r="AG582" s="494"/>
      <c r="AH582" s="494"/>
      <c r="AI582" s="494"/>
      <c r="AK582" s="561"/>
    </row>
    <row r="583" spans="1:37">
      <c r="A583" s="504" t="s">
        <v>869</v>
      </c>
      <c r="B583" s="489" t="s">
        <v>1242</v>
      </c>
      <c r="C583" s="470" t="s">
        <v>1060</v>
      </c>
      <c r="D583" s="489" t="s">
        <v>1574</v>
      </c>
      <c r="E583" s="501" t="s">
        <v>1357</v>
      </c>
      <c r="F583" s="501" t="s">
        <v>1373</v>
      </c>
      <c r="G583" s="470" t="s">
        <v>762</v>
      </c>
      <c r="H583" s="502" t="s">
        <v>1063</v>
      </c>
      <c r="I583" s="491" t="s">
        <v>1066</v>
      </c>
      <c r="J583" s="492" t="s">
        <v>2301</v>
      </c>
      <c r="K583" s="489"/>
      <c r="L583" s="491"/>
      <c r="M583" s="491"/>
      <c r="N583" s="491"/>
      <c r="O583" s="491"/>
      <c r="P583" s="491"/>
      <c r="Q583" s="491"/>
      <c r="R583" s="491"/>
      <c r="S583" s="491"/>
      <c r="T583" s="491"/>
      <c r="U583" s="491"/>
      <c r="V583" s="491"/>
      <c r="W583" s="491"/>
      <c r="X583" s="491" t="s">
        <v>1297</v>
      </c>
      <c r="Y583" s="491"/>
      <c r="Z583" s="491"/>
      <c r="AA583" s="491"/>
      <c r="AB583" s="491"/>
      <c r="AC583" s="491"/>
      <c r="AD583" s="491"/>
      <c r="AE583" s="491"/>
      <c r="AF583" s="493"/>
      <c r="AG583" s="494"/>
      <c r="AH583" s="494"/>
      <c r="AI583" s="494"/>
      <c r="AK583" s="561"/>
    </row>
    <row r="584" spans="1:37" ht="56.25">
      <c r="A584" s="504" t="s">
        <v>869</v>
      </c>
      <c r="B584" s="489" t="s">
        <v>1242</v>
      </c>
      <c r="C584" s="470" t="s">
        <v>1734</v>
      </c>
      <c r="D584" s="489" t="s">
        <v>2340</v>
      </c>
      <c r="E584" s="501" t="s">
        <v>2245</v>
      </c>
      <c r="F584" s="501" t="s">
        <v>1441</v>
      </c>
      <c r="G584" s="470" t="s">
        <v>1442</v>
      </c>
      <c r="H584" s="502" t="s">
        <v>1735</v>
      </c>
      <c r="I584" s="491" t="s">
        <v>1090</v>
      </c>
      <c r="J584" s="492" t="s">
        <v>2314</v>
      </c>
      <c r="K584" s="489"/>
      <c r="L584" s="491" t="s">
        <v>5420</v>
      </c>
      <c r="M584" s="491" t="s">
        <v>5420</v>
      </c>
      <c r="N584" s="491" t="s">
        <v>5421</v>
      </c>
      <c r="O584" s="491"/>
      <c r="P584" s="491"/>
      <c r="Q584" s="491"/>
      <c r="R584" s="491"/>
      <c r="S584" s="491" t="s">
        <v>5361</v>
      </c>
      <c r="T584" s="491" t="s">
        <v>5361</v>
      </c>
      <c r="U584" s="491"/>
      <c r="V584" s="491"/>
      <c r="W584" s="491" t="s">
        <v>707</v>
      </c>
      <c r="X584" s="491" t="s">
        <v>1297</v>
      </c>
      <c r="Y584" s="491"/>
      <c r="Z584" s="491"/>
      <c r="AA584" s="491"/>
      <c r="AB584" s="491"/>
      <c r="AC584" s="491" t="s">
        <v>3640</v>
      </c>
      <c r="AD584" s="491" t="s">
        <v>707</v>
      </c>
      <c r="AE584" s="491"/>
      <c r="AF584" s="493" t="s">
        <v>5322</v>
      </c>
      <c r="AG584" s="494"/>
      <c r="AH584" s="494"/>
      <c r="AI584" s="494"/>
      <c r="AK584" s="561"/>
    </row>
    <row r="585" spans="1:37" ht="56.25">
      <c r="A585" s="504" t="s">
        <v>869</v>
      </c>
      <c r="B585" s="489" t="s">
        <v>1242</v>
      </c>
      <c r="C585" s="470" t="s">
        <v>1091</v>
      </c>
      <c r="D585" s="489" t="s">
        <v>2341</v>
      </c>
      <c r="E585" s="501" t="s">
        <v>2245</v>
      </c>
      <c r="F585" s="501" t="s">
        <v>1441</v>
      </c>
      <c r="G585" s="470" t="s">
        <v>1442</v>
      </c>
      <c r="H585" s="502" t="s">
        <v>639</v>
      </c>
      <c r="I585" s="491" t="s">
        <v>1055</v>
      </c>
      <c r="J585" s="492" t="s">
        <v>2314</v>
      </c>
      <c r="K585" s="489"/>
      <c r="L585" s="491" t="s">
        <v>5420</v>
      </c>
      <c r="M585" s="491" t="s">
        <v>5420</v>
      </c>
      <c r="N585" s="491" t="s">
        <v>5421</v>
      </c>
      <c r="O585" s="491"/>
      <c r="P585" s="491"/>
      <c r="Q585" s="491"/>
      <c r="R585" s="491"/>
      <c r="S585" s="491" t="s">
        <v>5361</v>
      </c>
      <c r="T585" s="491" t="s">
        <v>5361</v>
      </c>
      <c r="U585" s="491"/>
      <c r="V585" s="491"/>
      <c r="W585" s="491" t="s">
        <v>709</v>
      </c>
      <c r="X585" s="491" t="s">
        <v>1297</v>
      </c>
      <c r="Y585" s="491"/>
      <c r="Z585" s="491"/>
      <c r="AA585" s="491"/>
      <c r="AB585" s="491"/>
      <c r="AC585" s="491" t="s">
        <v>3640</v>
      </c>
      <c r="AD585" s="491" t="s">
        <v>709</v>
      </c>
      <c r="AE585" s="491"/>
      <c r="AF585" s="493" t="s">
        <v>5322</v>
      </c>
      <c r="AG585" s="494"/>
      <c r="AH585" s="494"/>
      <c r="AI585" s="494"/>
      <c r="AK585" s="561"/>
    </row>
    <row r="586" spans="1:37">
      <c r="A586" s="504" t="s">
        <v>869</v>
      </c>
      <c r="B586" s="489" t="s">
        <v>1242</v>
      </c>
      <c r="C586" s="470" t="s">
        <v>1056</v>
      </c>
      <c r="D586" s="489" t="s">
        <v>1057</v>
      </c>
      <c r="E586" s="501" t="s">
        <v>1357</v>
      </c>
      <c r="F586" s="501" t="s">
        <v>1373</v>
      </c>
      <c r="G586" s="470" t="s">
        <v>762</v>
      </c>
      <c r="H586" s="502" t="s">
        <v>1058</v>
      </c>
      <c r="I586" s="491" t="s">
        <v>1059</v>
      </c>
      <c r="J586" s="492" t="s">
        <v>2301</v>
      </c>
      <c r="K586" s="489"/>
      <c r="L586" s="491"/>
      <c r="M586" s="491"/>
      <c r="N586" s="491"/>
      <c r="O586" s="491"/>
      <c r="P586" s="491"/>
      <c r="Q586" s="491"/>
      <c r="R586" s="491"/>
      <c r="S586" s="491"/>
      <c r="T586" s="491"/>
      <c r="U586" s="491"/>
      <c r="V586" s="491"/>
      <c r="W586" s="491"/>
      <c r="X586" s="491" t="s">
        <v>1297</v>
      </c>
      <c r="Y586" s="491"/>
      <c r="Z586" s="491"/>
      <c r="AA586" s="491"/>
      <c r="AB586" s="491"/>
      <c r="AC586" s="491"/>
      <c r="AD586" s="491"/>
      <c r="AE586" s="491"/>
      <c r="AF586" s="493"/>
      <c r="AG586" s="494"/>
      <c r="AH586" s="494"/>
      <c r="AI586" s="494"/>
      <c r="AK586" s="561"/>
    </row>
    <row r="587" spans="1:37" ht="33.75">
      <c r="A587" s="504" t="s">
        <v>870</v>
      </c>
      <c r="B587" s="489" t="s">
        <v>1243</v>
      </c>
      <c r="C587" s="497" t="s">
        <v>335</v>
      </c>
      <c r="D587" s="489"/>
      <c r="E587" s="490"/>
      <c r="F587" s="490"/>
      <c r="G587" s="470"/>
      <c r="H587" s="470"/>
      <c r="I587" s="491"/>
      <c r="J587" s="492" t="s">
        <v>2314</v>
      </c>
      <c r="K587" s="489"/>
      <c r="L587" s="491" t="s">
        <v>5420</v>
      </c>
      <c r="M587" s="491" t="s">
        <v>5420</v>
      </c>
      <c r="N587" s="491" t="s">
        <v>5421</v>
      </c>
      <c r="O587" s="491"/>
      <c r="P587" s="491"/>
      <c r="Q587" s="491"/>
      <c r="R587" s="491"/>
      <c r="S587" s="491" t="s">
        <v>5361</v>
      </c>
      <c r="T587" s="491" t="s">
        <v>5361</v>
      </c>
      <c r="U587" s="491"/>
      <c r="V587" s="491"/>
      <c r="W587" s="491"/>
      <c r="X587" s="491"/>
      <c r="Y587" s="491"/>
      <c r="Z587" s="491"/>
      <c r="AA587" s="491"/>
      <c r="AB587" s="491"/>
      <c r="AC587" s="491" t="s">
        <v>3692</v>
      </c>
      <c r="AD587" s="491"/>
      <c r="AE587" s="491"/>
      <c r="AF587" s="493" t="s">
        <v>5322</v>
      </c>
      <c r="AG587" s="494"/>
      <c r="AH587" s="494"/>
      <c r="AI587" s="494"/>
      <c r="AK587" s="561" t="s">
        <v>3448</v>
      </c>
    </row>
    <row r="588" spans="1:37">
      <c r="A588" s="504" t="s">
        <v>870</v>
      </c>
      <c r="B588" s="489" t="s">
        <v>1243</v>
      </c>
      <c r="C588" s="470" t="s">
        <v>336</v>
      </c>
      <c r="D588" s="489" t="s">
        <v>2148</v>
      </c>
      <c r="E588" s="490"/>
      <c r="F588" s="490"/>
      <c r="G588" s="470" t="s">
        <v>1696</v>
      </c>
      <c r="H588" s="502"/>
      <c r="I588" s="491"/>
      <c r="J588" s="492"/>
      <c r="K588" s="489"/>
      <c r="L588" s="491"/>
      <c r="M588" s="491"/>
      <c r="N588" s="491"/>
      <c r="O588" s="491"/>
      <c r="P588" s="491"/>
      <c r="Q588" s="491"/>
      <c r="R588" s="491"/>
      <c r="S588" s="491"/>
      <c r="T588" s="491"/>
      <c r="U588" s="491"/>
      <c r="V588" s="491"/>
      <c r="W588" s="491"/>
      <c r="X588" s="491"/>
      <c r="Y588" s="491"/>
      <c r="Z588" s="491"/>
      <c r="AA588" s="491"/>
      <c r="AB588" s="491"/>
      <c r="AC588" s="491"/>
      <c r="AD588" s="491"/>
      <c r="AE588" s="491"/>
      <c r="AF588" s="493"/>
      <c r="AG588" s="494"/>
      <c r="AH588" s="494"/>
      <c r="AI588" s="494"/>
      <c r="AK588" s="561"/>
    </row>
    <row r="589" spans="1:37" ht="22.5">
      <c r="A589" s="504" t="s">
        <v>870</v>
      </c>
      <c r="B589" s="489" t="s">
        <v>1243</v>
      </c>
      <c r="C589" s="470" t="s">
        <v>1085</v>
      </c>
      <c r="D589" s="489" t="s">
        <v>1345</v>
      </c>
      <c r="E589" s="490" t="s">
        <v>1704</v>
      </c>
      <c r="F589" s="490" t="s">
        <v>1497</v>
      </c>
      <c r="G589" s="470" t="s">
        <v>1086</v>
      </c>
      <c r="H589" s="502"/>
      <c r="I589" s="491" t="s">
        <v>1166</v>
      </c>
      <c r="J589" s="492"/>
      <c r="K589" s="489"/>
      <c r="L589" s="491"/>
      <c r="M589" s="491"/>
      <c r="N589" s="491"/>
      <c r="O589" s="491"/>
      <c r="P589" s="491"/>
      <c r="Q589" s="491"/>
      <c r="R589" s="491"/>
      <c r="S589" s="491"/>
      <c r="T589" s="491"/>
      <c r="U589" s="491"/>
      <c r="V589" s="491"/>
      <c r="W589" s="491"/>
      <c r="X589" s="491"/>
      <c r="Y589" s="491"/>
      <c r="Z589" s="491"/>
      <c r="AA589" s="491"/>
      <c r="AB589" s="491"/>
      <c r="AC589" s="491"/>
      <c r="AD589" s="491"/>
      <c r="AE589" s="491"/>
      <c r="AF589" s="493"/>
      <c r="AG589" s="494"/>
      <c r="AH589" s="494"/>
      <c r="AI589" s="494"/>
      <c r="AK589" s="561"/>
    </row>
    <row r="590" spans="1:37">
      <c r="A590" s="504" t="s">
        <v>870</v>
      </c>
      <c r="B590" s="489" t="s">
        <v>1243</v>
      </c>
      <c r="C590" s="470" t="s">
        <v>1084</v>
      </c>
      <c r="D590" s="489" t="s">
        <v>1346</v>
      </c>
      <c r="E590" s="490" t="s">
        <v>1704</v>
      </c>
      <c r="F590" s="490" t="s">
        <v>1497</v>
      </c>
      <c r="G590" s="470" t="s">
        <v>1087</v>
      </c>
      <c r="H590" s="502"/>
      <c r="I590" s="491" t="s">
        <v>1167</v>
      </c>
      <c r="J590" s="492"/>
      <c r="K590" s="489"/>
      <c r="L590" s="491"/>
      <c r="M590" s="491"/>
      <c r="N590" s="491"/>
      <c r="O590" s="491"/>
      <c r="P590" s="491"/>
      <c r="Q590" s="491"/>
      <c r="R590" s="491"/>
      <c r="S590" s="491"/>
      <c r="T590" s="491"/>
      <c r="U590" s="491"/>
      <c r="V590" s="491"/>
      <c r="W590" s="491"/>
      <c r="X590" s="491"/>
      <c r="Y590" s="491"/>
      <c r="Z590" s="491"/>
      <c r="AA590" s="491"/>
      <c r="AB590" s="491"/>
      <c r="AC590" s="491"/>
      <c r="AD590" s="491"/>
      <c r="AE590" s="491"/>
      <c r="AF590" s="493"/>
      <c r="AG590" s="494"/>
      <c r="AH590" s="494"/>
      <c r="AI590" s="494"/>
      <c r="AK590" s="561"/>
    </row>
    <row r="591" spans="1:37" ht="22.5">
      <c r="A591" s="504" t="s">
        <v>870</v>
      </c>
      <c r="B591" s="489" t="s">
        <v>1243</v>
      </c>
      <c r="C591" s="470" t="s">
        <v>1079</v>
      </c>
      <c r="D591" s="489" t="s">
        <v>1347</v>
      </c>
      <c r="E591" s="490" t="s">
        <v>1704</v>
      </c>
      <c r="F591" s="490" t="s">
        <v>1497</v>
      </c>
      <c r="G591" s="470" t="s">
        <v>1080</v>
      </c>
      <c r="H591" s="502"/>
      <c r="I591" s="491" t="s">
        <v>1081</v>
      </c>
      <c r="J591" s="492"/>
      <c r="K591" s="489"/>
      <c r="L591" s="491"/>
      <c r="M591" s="491"/>
      <c r="N591" s="491"/>
      <c r="O591" s="491"/>
      <c r="P591" s="491"/>
      <c r="Q591" s="491"/>
      <c r="R591" s="491"/>
      <c r="S591" s="491"/>
      <c r="T591" s="491"/>
      <c r="U591" s="491"/>
      <c r="V591" s="491"/>
      <c r="W591" s="491"/>
      <c r="X591" s="491"/>
      <c r="Y591" s="491"/>
      <c r="Z591" s="491"/>
      <c r="AA591" s="491"/>
      <c r="AB591" s="491"/>
      <c r="AC591" s="491"/>
      <c r="AD591" s="491"/>
      <c r="AE591" s="491"/>
      <c r="AF591" s="493"/>
      <c r="AG591" s="494"/>
      <c r="AH591" s="494"/>
      <c r="AI591" s="494"/>
      <c r="AK591" s="561"/>
    </row>
    <row r="592" spans="1:37">
      <c r="A592" s="504" t="s">
        <v>870</v>
      </c>
      <c r="B592" s="489" t="s">
        <v>1243</v>
      </c>
      <c r="C592" s="470" t="s">
        <v>1082</v>
      </c>
      <c r="D592" s="489" t="s">
        <v>1348</v>
      </c>
      <c r="E592" s="490" t="s">
        <v>1704</v>
      </c>
      <c r="F592" s="490" t="s">
        <v>1497</v>
      </c>
      <c r="G592" s="470" t="s">
        <v>1088</v>
      </c>
      <c r="H592" s="502"/>
      <c r="I592" s="491" t="s">
        <v>1083</v>
      </c>
      <c r="J592" s="492"/>
      <c r="K592" s="489"/>
      <c r="L592" s="491"/>
      <c r="M592" s="491"/>
      <c r="N592" s="491"/>
      <c r="O592" s="491"/>
      <c r="P592" s="491"/>
      <c r="Q592" s="491"/>
      <c r="R592" s="491"/>
      <c r="S592" s="491"/>
      <c r="T592" s="491"/>
      <c r="U592" s="491"/>
      <c r="V592" s="491"/>
      <c r="W592" s="491"/>
      <c r="X592" s="491"/>
      <c r="Y592" s="491"/>
      <c r="Z592" s="491"/>
      <c r="AA592" s="491"/>
      <c r="AB592" s="491"/>
      <c r="AC592" s="491"/>
      <c r="AD592" s="491"/>
      <c r="AE592" s="491"/>
      <c r="AF592" s="493"/>
      <c r="AG592" s="494"/>
      <c r="AH592" s="494"/>
      <c r="AI592" s="494"/>
      <c r="AK592" s="561"/>
    </row>
    <row r="593" spans="1:37">
      <c r="A593" s="504" t="s">
        <v>870</v>
      </c>
      <c r="B593" s="489" t="s">
        <v>1243</v>
      </c>
      <c r="C593" s="470" t="s">
        <v>495</v>
      </c>
      <c r="D593" s="489" t="s">
        <v>2127</v>
      </c>
      <c r="E593" s="490"/>
      <c r="F593" s="490"/>
      <c r="G593" s="470" t="s">
        <v>495</v>
      </c>
      <c r="H593" s="502"/>
      <c r="I593" s="491"/>
      <c r="J593" s="492"/>
      <c r="K593" s="489"/>
      <c r="L593" s="491"/>
      <c r="M593" s="491"/>
      <c r="N593" s="491"/>
      <c r="O593" s="491"/>
      <c r="P593" s="491"/>
      <c r="Q593" s="491"/>
      <c r="R593" s="491"/>
      <c r="S593" s="491"/>
      <c r="T593" s="491"/>
      <c r="U593" s="491"/>
      <c r="V593" s="491"/>
      <c r="W593" s="491"/>
      <c r="X593" s="491"/>
      <c r="Y593" s="491"/>
      <c r="Z593" s="491"/>
      <c r="AA593" s="491"/>
      <c r="AB593" s="491"/>
      <c r="AC593" s="491"/>
      <c r="AD593" s="491"/>
      <c r="AE593" s="491"/>
      <c r="AF593" s="493"/>
      <c r="AG593" s="494"/>
      <c r="AH593" s="494"/>
      <c r="AI593" s="494"/>
      <c r="AK593" s="561"/>
    </row>
    <row r="594" spans="1:37" ht="56.25">
      <c r="A594" s="504" t="s">
        <v>870</v>
      </c>
      <c r="B594" s="489" t="s">
        <v>1243</v>
      </c>
      <c r="C594" s="470" t="s">
        <v>1073</v>
      </c>
      <c r="D594" s="489" t="s">
        <v>1859</v>
      </c>
      <c r="E594" s="490" t="s">
        <v>2245</v>
      </c>
      <c r="F594" s="490" t="s">
        <v>1441</v>
      </c>
      <c r="G594" s="470" t="s">
        <v>1442</v>
      </c>
      <c r="H594" s="470" t="s">
        <v>1075</v>
      </c>
      <c r="I594" s="491" t="s">
        <v>1077</v>
      </c>
      <c r="J594" s="492" t="s">
        <v>2314</v>
      </c>
      <c r="K594" s="489"/>
      <c r="L594" s="491" t="s">
        <v>5420</v>
      </c>
      <c r="M594" s="491" t="s">
        <v>5420</v>
      </c>
      <c r="N594" s="491" t="s">
        <v>5421</v>
      </c>
      <c r="O594" s="491"/>
      <c r="P594" s="491"/>
      <c r="Q594" s="491"/>
      <c r="R594" s="491"/>
      <c r="S594" s="491" t="s">
        <v>5361</v>
      </c>
      <c r="T594" s="491" t="s">
        <v>5361</v>
      </c>
      <c r="U594" s="491"/>
      <c r="V594" s="491"/>
      <c r="W594" s="491" t="s">
        <v>718</v>
      </c>
      <c r="X594" s="491"/>
      <c r="Y594" s="491"/>
      <c r="Z594" s="491"/>
      <c r="AA594" s="491"/>
      <c r="AB594" s="491"/>
      <c r="AC594" s="491" t="s">
        <v>3640</v>
      </c>
      <c r="AD594" s="521" t="s">
        <v>3641</v>
      </c>
      <c r="AE594" s="521"/>
      <c r="AF594" s="493" t="s">
        <v>5322</v>
      </c>
      <c r="AG594" s="494"/>
      <c r="AH594" s="494"/>
      <c r="AI594" s="494"/>
      <c r="AK594" s="561"/>
    </row>
    <row r="595" spans="1:37" ht="56.25">
      <c r="A595" s="504" t="s">
        <v>870</v>
      </c>
      <c r="B595" s="489" t="s">
        <v>1243</v>
      </c>
      <c r="C595" s="470" t="s">
        <v>1074</v>
      </c>
      <c r="D595" s="489" t="s">
        <v>1863</v>
      </c>
      <c r="E595" s="490" t="s">
        <v>2245</v>
      </c>
      <c r="F595" s="490" t="s">
        <v>1441</v>
      </c>
      <c r="G595" s="470" t="s">
        <v>1442</v>
      </c>
      <c r="H595" s="470" t="s">
        <v>1076</v>
      </c>
      <c r="I595" s="491" t="s">
        <v>1078</v>
      </c>
      <c r="J595" s="492" t="s">
        <v>2314</v>
      </c>
      <c r="K595" s="489"/>
      <c r="L595" s="491" t="s">
        <v>5420</v>
      </c>
      <c r="M595" s="491" t="s">
        <v>5420</v>
      </c>
      <c r="N595" s="491" t="s">
        <v>5421</v>
      </c>
      <c r="O595" s="491"/>
      <c r="P595" s="491"/>
      <c r="Q595" s="491"/>
      <c r="R595" s="491"/>
      <c r="S595" s="491" t="s">
        <v>5361</v>
      </c>
      <c r="T595" s="491" t="s">
        <v>5361</v>
      </c>
      <c r="U595" s="491"/>
      <c r="V595" s="491"/>
      <c r="W595" s="491" t="s">
        <v>717</v>
      </c>
      <c r="X595" s="491"/>
      <c r="Y595" s="491"/>
      <c r="Z595" s="491"/>
      <c r="AA595" s="491"/>
      <c r="AB595" s="491"/>
      <c r="AC595" s="491" t="s">
        <v>3640</v>
      </c>
      <c r="AD595" s="521" t="s">
        <v>3641</v>
      </c>
      <c r="AE595" s="521"/>
      <c r="AF595" s="493" t="s">
        <v>5322</v>
      </c>
      <c r="AG595" s="494"/>
      <c r="AH595" s="494"/>
      <c r="AI595" s="494"/>
      <c r="AK595" s="561"/>
    </row>
    <row r="596" spans="1:37" ht="56.25">
      <c r="A596" s="504" t="s">
        <v>870</v>
      </c>
      <c r="B596" s="489" t="s">
        <v>1243</v>
      </c>
      <c r="C596" s="470" t="s">
        <v>1067</v>
      </c>
      <c r="D596" s="489" t="s">
        <v>1687</v>
      </c>
      <c r="E596" s="490" t="s">
        <v>2245</v>
      </c>
      <c r="F596" s="490" t="s">
        <v>1441</v>
      </c>
      <c r="G596" s="470" t="s">
        <v>1442</v>
      </c>
      <c r="H596" s="470" t="s">
        <v>1068</v>
      </c>
      <c r="I596" s="491" t="s">
        <v>1069</v>
      </c>
      <c r="J596" s="492" t="s">
        <v>2314</v>
      </c>
      <c r="K596" s="489"/>
      <c r="L596" s="491" t="s">
        <v>5420</v>
      </c>
      <c r="M596" s="491" t="s">
        <v>5420</v>
      </c>
      <c r="N596" s="491" t="s">
        <v>5421</v>
      </c>
      <c r="O596" s="491"/>
      <c r="P596" s="491"/>
      <c r="Q596" s="491"/>
      <c r="R596" s="491"/>
      <c r="S596" s="491" t="s">
        <v>5361</v>
      </c>
      <c r="T596" s="491" t="s">
        <v>5361</v>
      </c>
      <c r="U596" s="491"/>
      <c r="V596" s="491"/>
      <c r="W596" s="491" t="s">
        <v>718</v>
      </c>
      <c r="X596" s="491"/>
      <c r="Y596" s="491"/>
      <c r="Z596" s="491"/>
      <c r="AA596" s="491"/>
      <c r="AB596" s="491"/>
      <c r="AC596" s="491" t="s">
        <v>3640</v>
      </c>
      <c r="AD596" s="521" t="s">
        <v>3641</v>
      </c>
      <c r="AE596" s="521"/>
      <c r="AF596" s="493" t="s">
        <v>5322</v>
      </c>
      <c r="AG596" s="494"/>
      <c r="AH596" s="494"/>
      <c r="AI596" s="494"/>
      <c r="AK596" s="561"/>
    </row>
    <row r="597" spans="1:37" ht="56.25">
      <c r="A597" s="504" t="s">
        <v>870</v>
      </c>
      <c r="B597" s="489" t="s">
        <v>1243</v>
      </c>
      <c r="C597" s="470" t="s">
        <v>1070</v>
      </c>
      <c r="D597" s="489" t="s">
        <v>1688</v>
      </c>
      <c r="E597" s="490" t="s">
        <v>2245</v>
      </c>
      <c r="F597" s="490" t="s">
        <v>1441</v>
      </c>
      <c r="G597" s="470" t="s">
        <v>1442</v>
      </c>
      <c r="H597" s="470" t="s">
        <v>1071</v>
      </c>
      <c r="I597" s="491" t="s">
        <v>1072</v>
      </c>
      <c r="J597" s="492" t="s">
        <v>2314</v>
      </c>
      <c r="K597" s="489"/>
      <c r="L597" s="491" t="s">
        <v>5420</v>
      </c>
      <c r="M597" s="491" t="s">
        <v>5420</v>
      </c>
      <c r="N597" s="491" t="s">
        <v>5421</v>
      </c>
      <c r="O597" s="491"/>
      <c r="P597" s="491"/>
      <c r="Q597" s="491"/>
      <c r="R597" s="491"/>
      <c r="S597" s="491" t="s">
        <v>5361</v>
      </c>
      <c r="T597" s="491" t="s">
        <v>5361</v>
      </c>
      <c r="U597" s="491"/>
      <c r="V597" s="491"/>
      <c r="W597" s="491" t="s">
        <v>717</v>
      </c>
      <c r="X597" s="491"/>
      <c r="Y597" s="491"/>
      <c r="Z597" s="491"/>
      <c r="AA597" s="491"/>
      <c r="AB597" s="491"/>
      <c r="AC597" s="491" t="s">
        <v>3640</v>
      </c>
      <c r="AD597" s="521" t="s">
        <v>3641</v>
      </c>
      <c r="AE597" s="521"/>
      <c r="AF597" s="493" t="s">
        <v>5322</v>
      </c>
      <c r="AG597" s="494"/>
      <c r="AH597" s="494"/>
      <c r="AI597" s="494"/>
      <c r="AK597" s="561"/>
    </row>
    <row r="598" spans="1:37" ht="33.75">
      <c r="A598" s="504" t="s">
        <v>2149</v>
      </c>
      <c r="B598" s="489" t="s">
        <v>1244</v>
      </c>
      <c r="C598" s="497" t="s">
        <v>374</v>
      </c>
      <c r="D598" s="489"/>
      <c r="E598" s="490"/>
      <c r="F598" s="490"/>
      <c r="G598" s="470"/>
      <c r="H598" s="502"/>
      <c r="I598" s="491"/>
      <c r="J598" s="492" t="s">
        <v>2314</v>
      </c>
      <c r="K598" s="489"/>
      <c r="L598" s="491" t="s">
        <v>5420</v>
      </c>
      <c r="M598" s="491" t="s">
        <v>5420</v>
      </c>
      <c r="N598" s="491" t="s">
        <v>5421</v>
      </c>
      <c r="O598" s="491"/>
      <c r="P598" s="491"/>
      <c r="Q598" s="491"/>
      <c r="R598" s="491"/>
      <c r="S598" s="491" t="s">
        <v>5361</v>
      </c>
      <c r="T598" s="491" t="s">
        <v>5361</v>
      </c>
      <c r="U598" s="491"/>
      <c r="V598" s="491"/>
      <c r="W598" s="491"/>
      <c r="X598" s="491"/>
      <c r="Y598" s="491"/>
      <c r="Z598" s="491"/>
      <c r="AA598" s="491"/>
      <c r="AB598" s="491"/>
      <c r="AC598" s="491" t="s">
        <v>3692</v>
      </c>
      <c r="AD598" s="491"/>
      <c r="AE598" s="491"/>
      <c r="AF598" s="493" t="s">
        <v>5322</v>
      </c>
      <c r="AG598" s="494"/>
      <c r="AH598" s="494"/>
      <c r="AI598" s="494"/>
      <c r="AK598" s="561" t="s">
        <v>3448</v>
      </c>
    </row>
    <row r="599" spans="1:37" ht="22.5">
      <c r="A599" s="504" t="s">
        <v>2149</v>
      </c>
      <c r="B599" s="489" t="s">
        <v>1244</v>
      </c>
      <c r="C599" s="470" t="s">
        <v>375</v>
      </c>
      <c r="D599" s="489" t="s">
        <v>2148</v>
      </c>
      <c r="E599" s="490"/>
      <c r="F599" s="490"/>
      <c r="G599" s="470" t="s">
        <v>1696</v>
      </c>
      <c r="H599" s="502"/>
      <c r="I599" s="491"/>
      <c r="J599" s="492"/>
      <c r="K599" s="489"/>
      <c r="L599" s="491"/>
      <c r="M599" s="491"/>
      <c r="N599" s="491"/>
      <c r="O599" s="491"/>
      <c r="P599" s="491"/>
      <c r="Q599" s="491"/>
      <c r="R599" s="491"/>
      <c r="S599" s="491"/>
      <c r="T599" s="491"/>
      <c r="U599" s="491"/>
      <c r="V599" s="491"/>
      <c r="W599" s="491"/>
      <c r="X599" s="491"/>
      <c r="Y599" s="491"/>
      <c r="Z599" s="491"/>
      <c r="AA599" s="491"/>
      <c r="AB599" s="491"/>
      <c r="AC599" s="491"/>
      <c r="AD599" s="491"/>
      <c r="AE599" s="491"/>
      <c r="AF599" s="493"/>
      <c r="AG599" s="494"/>
      <c r="AH599" s="494"/>
      <c r="AI599" s="494"/>
      <c r="AK599" s="561"/>
    </row>
    <row r="600" spans="1:37" ht="22.5">
      <c r="A600" s="504" t="s">
        <v>2149</v>
      </c>
      <c r="B600" s="489" t="s">
        <v>1244</v>
      </c>
      <c r="C600" s="470" t="s">
        <v>376</v>
      </c>
      <c r="D600" s="489" t="s">
        <v>1345</v>
      </c>
      <c r="E600" s="490">
        <v>0</v>
      </c>
      <c r="F600" s="490">
        <v>1</v>
      </c>
      <c r="G600" s="470" t="s">
        <v>519</v>
      </c>
      <c r="H600" s="502"/>
      <c r="I600" s="491" t="s">
        <v>2042</v>
      </c>
      <c r="J600" s="492"/>
      <c r="K600" s="489"/>
      <c r="L600" s="491"/>
      <c r="M600" s="491"/>
      <c r="N600" s="491"/>
      <c r="O600" s="491"/>
      <c r="P600" s="491"/>
      <c r="Q600" s="491"/>
      <c r="R600" s="491"/>
      <c r="S600" s="491"/>
      <c r="T600" s="491"/>
      <c r="U600" s="491"/>
      <c r="V600" s="491"/>
      <c r="W600" s="491"/>
      <c r="X600" s="491"/>
      <c r="Y600" s="491"/>
      <c r="Z600" s="491"/>
      <c r="AA600" s="491"/>
      <c r="AB600" s="491"/>
      <c r="AC600" s="491"/>
      <c r="AD600" s="491"/>
      <c r="AE600" s="491"/>
      <c r="AF600" s="493"/>
      <c r="AG600" s="494"/>
      <c r="AH600" s="494"/>
      <c r="AI600" s="494"/>
      <c r="AK600" s="561"/>
    </row>
    <row r="601" spans="1:37" ht="22.5">
      <c r="A601" s="504" t="s">
        <v>2149</v>
      </c>
      <c r="B601" s="489" t="s">
        <v>1244</v>
      </c>
      <c r="C601" s="470" t="s">
        <v>377</v>
      </c>
      <c r="D601" s="489" t="s">
        <v>1346</v>
      </c>
      <c r="E601" s="490">
        <v>0</v>
      </c>
      <c r="F601" s="490">
        <v>1</v>
      </c>
      <c r="G601" s="470" t="s">
        <v>520</v>
      </c>
      <c r="H601" s="502"/>
      <c r="I601" s="491" t="s">
        <v>2043</v>
      </c>
      <c r="J601" s="492"/>
      <c r="K601" s="489"/>
      <c r="L601" s="491"/>
      <c r="M601" s="491"/>
      <c r="N601" s="491"/>
      <c r="O601" s="491"/>
      <c r="P601" s="491"/>
      <c r="Q601" s="491"/>
      <c r="R601" s="491"/>
      <c r="S601" s="491"/>
      <c r="T601" s="491"/>
      <c r="U601" s="491"/>
      <c r="V601" s="491"/>
      <c r="W601" s="491"/>
      <c r="X601" s="491"/>
      <c r="Y601" s="491"/>
      <c r="Z601" s="491"/>
      <c r="AA601" s="491"/>
      <c r="AB601" s="491"/>
      <c r="AC601" s="491"/>
      <c r="AD601" s="491"/>
      <c r="AE601" s="491"/>
      <c r="AF601" s="493"/>
      <c r="AG601" s="494"/>
      <c r="AH601" s="494"/>
      <c r="AI601" s="494"/>
      <c r="AK601" s="561"/>
    </row>
    <row r="602" spans="1:37" ht="22.5">
      <c r="A602" s="504" t="s">
        <v>2149</v>
      </c>
      <c r="B602" s="489" t="s">
        <v>1244</v>
      </c>
      <c r="C602" s="470" t="s">
        <v>3214</v>
      </c>
      <c r="D602" s="489" t="s">
        <v>1347</v>
      </c>
      <c r="E602" s="490">
        <v>0</v>
      </c>
      <c r="F602" s="490">
        <v>1</v>
      </c>
      <c r="G602" s="470" t="s">
        <v>521</v>
      </c>
      <c r="H602" s="502"/>
      <c r="I602" s="491"/>
      <c r="J602" s="492"/>
      <c r="K602" s="489"/>
      <c r="L602" s="491"/>
      <c r="M602" s="491"/>
      <c r="N602" s="491"/>
      <c r="O602" s="491"/>
      <c r="P602" s="491"/>
      <c r="Q602" s="491"/>
      <c r="R602" s="491"/>
      <c r="S602" s="491"/>
      <c r="T602" s="491"/>
      <c r="U602" s="491"/>
      <c r="V602" s="491"/>
      <c r="W602" s="491"/>
      <c r="X602" s="491"/>
      <c r="Y602" s="491"/>
      <c r="Z602" s="491"/>
      <c r="AA602" s="491"/>
      <c r="AB602" s="491"/>
      <c r="AC602" s="491"/>
      <c r="AD602" s="491"/>
      <c r="AE602" s="491"/>
      <c r="AF602" s="493"/>
      <c r="AG602" s="494"/>
      <c r="AH602" s="494"/>
      <c r="AI602" s="494"/>
      <c r="AK602" s="561"/>
    </row>
    <row r="603" spans="1:37" ht="22.5">
      <c r="A603" s="504" t="s">
        <v>2149</v>
      </c>
      <c r="B603" s="489" t="s">
        <v>1244</v>
      </c>
      <c r="C603" s="470" t="s">
        <v>3698</v>
      </c>
      <c r="D603" s="489" t="s">
        <v>1348</v>
      </c>
      <c r="E603" s="490">
        <v>0</v>
      </c>
      <c r="F603" s="490">
        <v>1</v>
      </c>
      <c r="G603" s="470" t="s">
        <v>522</v>
      </c>
      <c r="H603" s="502"/>
      <c r="I603" s="491"/>
      <c r="J603" s="492"/>
      <c r="K603" s="489"/>
      <c r="L603" s="491"/>
      <c r="M603" s="491"/>
      <c r="N603" s="491"/>
      <c r="O603" s="491"/>
      <c r="P603" s="491"/>
      <c r="Q603" s="491"/>
      <c r="R603" s="491"/>
      <c r="S603" s="491"/>
      <c r="T603" s="491"/>
      <c r="U603" s="491"/>
      <c r="V603" s="491"/>
      <c r="W603" s="491"/>
      <c r="X603" s="491"/>
      <c r="Y603" s="491"/>
      <c r="Z603" s="491"/>
      <c r="AA603" s="491"/>
      <c r="AB603" s="491"/>
      <c r="AC603" s="491"/>
      <c r="AD603" s="491"/>
      <c r="AE603" s="491"/>
      <c r="AF603" s="493"/>
      <c r="AG603" s="494"/>
      <c r="AH603" s="494"/>
      <c r="AI603" s="494"/>
      <c r="AK603" s="561"/>
    </row>
    <row r="604" spans="1:37">
      <c r="A604" s="504" t="s">
        <v>2149</v>
      </c>
      <c r="B604" s="489" t="s">
        <v>1244</v>
      </c>
      <c r="C604" s="470" t="s">
        <v>495</v>
      </c>
      <c r="D604" s="489" t="s">
        <v>2127</v>
      </c>
      <c r="E604" s="490">
        <v>0</v>
      </c>
      <c r="F604" s="490">
        <v>0</v>
      </c>
      <c r="G604" s="470" t="s">
        <v>495</v>
      </c>
      <c r="H604" s="502"/>
      <c r="I604" s="491"/>
      <c r="J604" s="492"/>
      <c r="K604" s="489"/>
      <c r="L604" s="491"/>
      <c r="M604" s="491"/>
      <c r="N604" s="491"/>
      <c r="O604" s="491"/>
      <c r="P604" s="491"/>
      <c r="Q604" s="491"/>
      <c r="R604" s="491"/>
      <c r="S604" s="491"/>
      <c r="T604" s="491"/>
      <c r="U604" s="491"/>
      <c r="V604" s="491"/>
      <c r="W604" s="491"/>
      <c r="X604" s="491"/>
      <c r="Y604" s="491"/>
      <c r="Z604" s="491"/>
      <c r="AA604" s="491"/>
      <c r="AB604" s="491"/>
      <c r="AC604" s="491"/>
      <c r="AD604" s="491"/>
      <c r="AE604" s="491"/>
      <c r="AF604" s="493"/>
      <c r="AG604" s="494"/>
      <c r="AH604" s="494"/>
      <c r="AI604" s="494"/>
      <c r="AK604" s="561"/>
    </row>
    <row r="605" spans="1:37" ht="56.25">
      <c r="A605" s="504" t="s">
        <v>2149</v>
      </c>
      <c r="B605" s="489" t="s">
        <v>1244</v>
      </c>
      <c r="C605" s="470" t="s">
        <v>378</v>
      </c>
      <c r="D605" s="489" t="s">
        <v>1703</v>
      </c>
      <c r="E605" s="490" t="s">
        <v>1146</v>
      </c>
      <c r="F605" s="490" t="s">
        <v>2974</v>
      </c>
      <c r="G605" s="470" t="s">
        <v>3215</v>
      </c>
      <c r="H605" s="491" t="s">
        <v>1188</v>
      </c>
      <c r="I605" s="491" t="s">
        <v>2044</v>
      </c>
      <c r="J605" s="492" t="s">
        <v>2314</v>
      </c>
      <c r="K605" s="489"/>
      <c r="L605" s="491" t="s">
        <v>5420</v>
      </c>
      <c r="M605" s="491" t="s">
        <v>5420</v>
      </c>
      <c r="N605" s="491" t="s">
        <v>5421</v>
      </c>
      <c r="O605" s="491"/>
      <c r="P605" s="491"/>
      <c r="Q605" s="491"/>
      <c r="R605" s="491"/>
      <c r="S605" s="491" t="s">
        <v>5361</v>
      </c>
      <c r="T605" s="491" t="s">
        <v>5361</v>
      </c>
      <c r="U605" s="491"/>
      <c r="V605" s="491"/>
      <c r="W605" s="491" t="s">
        <v>723</v>
      </c>
      <c r="X605" s="491"/>
      <c r="Y605" s="491"/>
      <c r="Z605" s="491"/>
      <c r="AA605" s="491"/>
      <c r="AB605" s="491"/>
      <c r="AC605" s="491" t="s">
        <v>3640</v>
      </c>
      <c r="AD605" s="521" t="s">
        <v>3646</v>
      </c>
      <c r="AE605" s="521"/>
      <c r="AF605" s="493" t="s">
        <v>5322</v>
      </c>
      <c r="AG605" s="494"/>
      <c r="AH605" s="494"/>
      <c r="AI605" s="494"/>
      <c r="AK605" s="561"/>
    </row>
    <row r="606" spans="1:37" ht="56.25">
      <c r="A606" s="504" t="s">
        <v>2149</v>
      </c>
      <c r="B606" s="489" t="s">
        <v>1244</v>
      </c>
      <c r="C606" s="470" t="s">
        <v>1187</v>
      </c>
      <c r="D606" s="489" t="s">
        <v>1709</v>
      </c>
      <c r="E606" s="490" t="s">
        <v>1146</v>
      </c>
      <c r="F606" s="490" t="s">
        <v>2974</v>
      </c>
      <c r="G606" s="470" t="s">
        <v>3215</v>
      </c>
      <c r="H606" s="491" t="s">
        <v>2620</v>
      </c>
      <c r="I606" s="491" t="s">
        <v>2045</v>
      </c>
      <c r="J606" s="492" t="s">
        <v>2314</v>
      </c>
      <c r="K606" s="489"/>
      <c r="L606" s="491" t="s">
        <v>5420</v>
      </c>
      <c r="M606" s="491" t="s">
        <v>5420</v>
      </c>
      <c r="N606" s="491" t="s">
        <v>5421</v>
      </c>
      <c r="O606" s="491"/>
      <c r="P606" s="491"/>
      <c r="Q606" s="491"/>
      <c r="R606" s="491"/>
      <c r="S606" s="491" t="s">
        <v>5361</v>
      </c>
      <c r="T606" s="491" t="s">
        <v>5361</v>
      </c>
      <c r="U606" s="491"/>
      <c r="V606" s="491"/>
      <c r="W606" s="491" t="s">
        <v>723</v>
      </c>
      <c r="X606" s="491"/>
      <c r="Y606" s="491"/>
      <c r="Z606" s="491"/>
      <c r="AA606" s="491"/>
      <c r="AB606" s="491"/>
      <c r="AC606" s="491" t="s">
        <v>3640</v>
      </c>
      <c r="AD606" s="521" t="s">
        <v>3646</v>
      </c>
      <c r="AE606" s="521"/>
      <c r="AF606" s="493" t="s">
        <v>5322</v>
      </c>
      <c r="AG606" s="494"/>
      <c r="AH606" s="494"/>
      <c r="AI606" s="494"/>
      <c r="AK606" s="561"/>
    </row>
    <row r="607" spans="1:37" ht="33.75">
      <c r="A607" s="504" t="s">
        <v>2150</v>
      </c>
      <c r="B607" s="489" t="s">
        <v>1245</v>
      </c>
      <c r="C607" s="497" t="s">
        <v>228</v>
      </c>
      <c r="D607" s="489"/>
      <c r="E607" s="490"/>
      <c r="F607" s="490"/>
      <c r="G607" s="470"/>
      <c r="H607" s="502"/>
      <c r="I607" s="491"/>
      <c r="J607" s="492" t="s">
        <v>2314</v>
      </c>
      <c r="K607" s="489"/>
      <c r="L607" s="491" t="s">
        <v>5420</v>
      </c>
      <c r="M607" s="491" t="s">
        <v>5420</v>
      </c>
      <c r="N607" s="491" t="s">
        <v>5421</v>
      </c>
      <c r="O607" s="491"/>
      <c r="P607" s="491"/>
      <c r="Q607" s="491"/>
      <c r="R607" s="491"/>
      <c r="S607" s="491" t="s">
        <v>5361</v>
      </c>
      <c r="T607" s="491" t="s">
        <v>5361</v>
      </c>
      <c r="U607" s="491"/>
      <c r="V607" s="491"/>
      <c r="W607" s="491"/>
      <c r="X607" s="491"/>
      <c r="Y607" s="491"/>
      <c r="Z607" s="491"/>
      <c r="AA607" s="491"/>
      <c r="AB607" s="491"/>
      <c r="AC607" s="491" t="s">
        <v>3692</v>
      </c>
      <c r="AD607" s="505"/>
      <c r="AE607" s="505"/>
      <c r="AF607" s="493" t="s">
        <v>5322</v>
      </c>
      <c r="AG607" s="494"/>
      <c r="AH607" s="494"/>
      <c r="AI607" s="494"/>
      <c r="AK607" s="561" t="s">
        <v>3448</v>
      </c>
    </row>
    <row r="608" spans="1:37">
      <c r="A608" s="504" t="s">
        <v>2150</v>
      </c>
      <c r="B608" s="489" t="s">
        <v>1245</v>
      </c>
      <c r="C608" s="470" t="s">
        <v>229</v>
      </c>
      <c r="D608" s="489" t="s">
        <v>2148</v>
      </c>
      <c r="E608" s="490"/>
      <c r="F608" s="490"/>
      <c r="G608" s="470" t="s">
        <v>1696</v>
      </c>
      <c r="H608" s="502"/>
      <c r="I608" s="491"/>
      <c r="J608" s="492"/>
      <c r="K608" s="489"/>
      <c r="L608" s="491"/>
      <c r="M608" s="491"/>
      <c r="N608" s="491"/>
      <c r="O608" s="491"/>
      <c r="P608" s="491"/>
      <c r="Q608" s="491"/>
      <c r="R608" s="491"/>
      <c r="S608" s="491"/>
      <c r="T608" s="491"/>
      <c r="U608" s="491"/>
      <c r="V608" s="491"/>
      <c r="W608" s="491"/>
      <c r="X608" s="491"/>
      <c r="Y608" s="491"/>
      <c r="Z608" s="491"/>
      <c r="AA608" s="491"/>
      <c r="AB608" s="491"/>
      <c r="AC608" s="491"/>
      <c r="AD608" s="491"/>
      <c r="AE608" s="491"/>
      <c r="AF608" s="493"/>
      <c r="AG608" s="494"/>
      <c r="AH608" s="494"/>
      <c r="AI608" s="494"/>
      <c r="AK608" s="561"/>
    </row>
    <row r="609" spans="1:37">
      <c r="A609" s="504" t="s">
        <v>2150</v>
      </c>
      <c r="B609" s="489" t="s">
        <v>1245</v>
      </c>
      <c r="C609" s="470" t="s">
        <v>232</v>
      </c>
      <c r="D609" s="489" t="s">
        <v>1345</v>
      </c>
      <c r="E609" s="490">
        <v>0</v>
      </c>
      <c r="F609" s="490">
        <v>1</v>
      </c>
      <c r="G609" s="470" t="s">
        <v>231</v>
      </c>
      <c r="H609" s="502"/>
      <c r="I609" s="491" t="s">
        <v>2084</v>
      </c>
      <c r="J609" s="492"/>
      <c r="K609" s="489"/>
      <c r="L609" s="491"/>
      <c r="M609" s="491"/>
      <c r="N609" s="491"/>
      <c r="O609" s="491"/>
      <c r="P609" s="491"/>
      <c r="Q609" s="491"/>
      <c r="R609" s="491"/>
      <c r="S609" s="491"/>
      <c r="T609" s="491"/>
      <c r="U609" s="491"/>
      <c r="V609" s="491"/>
      <c r="W609" s="491"/>
      <c r="X609" s="491"/>
      <c r="Y609" s="491"/>
      <c r="Z609" s="491"/>
      <c r="AA609" s="491"/>
      <c r="AB609" s="491"/>
      <c r="AC609" s="491"/>
      <c r="AD609" s="491"/>
      <c r="AE609" s="491"/>
      <c r="AF609" s="493"/>
      <c r="AG609" s="494"/>
      <c r="AH609" s="494"/>
      <c r="AI609" s="494"/>
      <c r="AK609" s="561"/>
    </row>
    <row r="610" spans="1:37">
      <c r="A610" s="504" t="s">
        <v>2150</v>
      </c>
      <c r="B610" s="489" t="s">
        <v>1245</v>
      </c>
      <c r="C610" s="470" t="s">
        <v>233</v>
      </c>
      <c r="D610" s="489" t="s">
        <v>1346</v>
      </c>
      <c r="E610" s="490">
        <v>0</v>
      </c>
      <c r="F610" s="490">
        <v>1</v>
      </c>
      <c r="G610" s="470" t="s">
        <v>234</v>
      </c>
      <c r="H610" s="502"/>
      <c r="I610" s="491" t="s">
        <v>2085</v>
      </c>
      <c r="J610" s="492"/>
      <c r="K610" s="489"/>
      <c r="L610" s="491"/>
      <c r="M610" s="491"/>
      <c r="N610" s="491"/>
      <c r="O610" s="491"/>
      <c r="P610" s="491"/>
      <c r="Q610" s="491"/>
      <c r="R610" s="491"/>
      <c r="S610" s="491"/>
      <c r="T610" s="491"/>
      <c r="U610" s="491"/>
      <c r="V610" s="491"/>
      <c r="W610" s="491"/>
      <c r="X610" s="491"/>
      <c r="Y610" s="491"/>
      <c r="Z610" s="491"/>
      <c r="AA610" s="491"/>
      <c r="AB610" s="491"/>
      <c r="AC610" s="491"/>
      <c r="AD610" s="491"/>
      <c r="AE610" s="491"/>
      <c r="AF610" s="493"/>
      <c r="AG610" s="494"/>
      <c r="AH610" s="494"/>
      <c r="AI610" s="494"/>
      <c r="AK610" s="561"/>
    </row>
    <row r="611" spans="1:37">
      <c r="A611" s="504" t="s">
        <v>2150</v>
      </c>
      <c r="B611" s="489" t="s">
        <v>1245</v>
      </c>
      <c r="C611" s="470" t="s">
        <v>2013</v>
      </c>
      <c r="D611" s="489" t="s">
        <v>1347</v>
      </c>
      <c r="E611" s="490" t="s">
        <v>1704</v>
      </c>
      <c r="F611" s="490" t="s">
        <v>1497</v>
      </c>
      <c r="G611" s="470" t="s">
        <v>2015</v>
      </c>
      <c r="H611" s="502"/>
      <c r="I611" s="491" t="s">
        <v>2021</v>
      </c>
      <c r="J611" s="492"/>
      <c r="K611" s="489"/>
      <c r="L611" s="491"/>
      <c r="M611" s="491"/>
      <c r="N611" s="491"/>
      <c r="O611" s="491"/>
      <c r="P611" s="491"/>
      <c r="Q611" s="491"/>
      <c r="R611" s="491"/>
      <c r="S611" s="491"/>
      <c r="T611" s="491"/>
      <c r="U611" s="491"/>
      <c r="V611" s="491"/>
      <c r="W611" s="491"/>
      <c r="X611" s="491"/>
      <c r="Y611" s="491"/>
      <c r="Z611" s="491"/>
      <c r="AA611" s="491"/>
      <c r="AB611" s="491"/>
      <c r="AC611" s="491"/>
      <c r="AD611" s="491"/>
      <c r="AE611" s="491"/>
      <c r="AF611" s="493"/>
      <c r="AG611" s="494"/>
      <c r="AH611" s="494"/>
      <c r="AI611" s="494"/>
      <c r="AK611" s="561"/>
    </row>
    <row r="612" spans="1:37">
      <c r="A612" s="504" t="s">
        <v>2150</v>
      </c>
      <c r="B612" s="489" t="s">
        <v>1245</v>
      </c>
      <c r="C612" s="470" t="s">
        <v>2164</v>
      </c>
      <c r="D612" s="489" t="s">
        <v>1348</v>
      </c>
      <c r="E612" s="490">
        <v>0</v>
      </c>
      <c r="F612" s="490">
        <v>1</v>
      </c>
      <c r="G612" s="470" t="s">
        <v>2166</v>
      </c>
      <c r="H612" s="502"/>
      <c r="I612" s="491" t="s">
        <v>2086</v>
      </c>
      <c r="J612" s="492"/>
      <c r="K612" s="489"/>
      <c r="L612" s="491"/>
      <c r="M612" s="491"/>
      <c r="N612" s="491"/>
      <c r="O612" s="491"/>
      <c r="P612" s="491"/>
      <c r="Q612" s="491"/>
      <c r="R612" s="491"/>
      <c r="S612" s="491"/>
      <c r="T612" s="491"/>
      <c r="U612" s="491"/>
      <c r="V612" s="491"/>
      <c r="W612" s="491"/>
      <c r="X612" s="491"/>
      <c r="Y612" s="491"/>
      <c r="Z612" s="491"/>
      <c r="AA612" s="491"/>
      <c r="AB612" s="491"/>
      <c r="AC612" s="491"/>
      <c r="AD612" s="491"/>
      <c r="AE612" s="491"/>
      <c r="AF612" s="493"/>
      <c r="AG612" s="494"/>
      <c r="AH612" s="494"/>
      <c r="AI612" s="494"/>
      <c r="AK612" s="561"/>
    </row>
    <row r="613" spans="1:37">
      <c r="A613" s="504" t="s">
        <v>2150</v>
      </c>
      <c r="B613" s="489" t="s">
        <v>1245</v>
      </c>
      <c r="C613" s="470" t="s">
        <v>2165</v>
      </c>
      <c r="D613" s="489" t="s">
        <v>1349</v>
      </c>
      <c r="E613" s="490">
        <v>0</v>
      </c>
      <c r="F613" s="490">
        <v>1</v>
      </c>
      <c r="G613" s="470" t="s">
        <v>2167</v>
      </c>
      <c r="H613" s="502"/>
      <c r="I613" s="491" t="s">
        <v>2085</v>
      </c>
      <c r="J613" s="492"/>
      <c r="K613" s="489"/>
      <c r="L613" s="491"/>
      <c r="M613" s="491"/>
      <c r="N613" s="491"/>
      <c r="O613" s="491"/>
      <c r="P613" s="491"/>
      <c r="Q613" s="491"/>
      <c r="R613" s="491"/>
      <c r="S613" s="491"/>
      <c r="T613" s="491"/>
      <c r="U613" s="491"/>
      <c r="V613" s="491"/>
      <c r="W613" s="491"/>
      <c r="X613" s="491"/>
      <c r="Y613" s="491"/>
      <c r="Z613" s="491"/>
      <c r="AA613" s="491"/>
      <c r="AB613" s="491"/>
      <c r="AC613" s="491"/>
      <c r="AD613" s="491"/>
      <c r="AE613" s="491"/>
      <c r="AF613" s="493"/>
      <c r="AG613" s="494"/>
      <c r="AH613" s="494"/>
      <c r="AI613" s="494"/>
      <c r="AK613" s="561"/>
    </row>
    <row r="614" spans="1:37">
      <c r="A614" s="504" t="s">
        <v>2150</v>
      </c>
      <c r="B614" s="489" t="s">
        <v>1245</v>
      </c>
      <c r="C614" s="470" t="s">
        <v>2014</v>
      </c>
      <c r="D614" s="489" t="s">
        <v>1360</v>
      </c>
      <c r="E614" s="490" t="s">
        <v>1704</v>
      </c>
      <c r="F614" s="490" t="s">
        <v>1497</v>
      </c>
      <c r="G614" s="470" t="s">
        <v>2016</v>
      </c>
      <c r="H614" s="502"/>
      <c r="I614" s="491" t="s">
        <v>2022</v>
      </c>
      <c r="J614" s="492"/>
      <c r="K614" s="489"/>
      <c r="L614" s="491"/>
      <c r="M614" s="491"/>
      <c r="N614" s="491"/>
      <c r="O614" s="491"/>
      <c r="P614" s="491"/>
      <c r="Q614" s="491"/>
      <c r="R614" s="491"/>
      <c r="S614" s="491"/>
      <c r="T614" s="491"/>
      <c r="U614" s="491"/>
      <c r="V614" s="491"/>
      <c r="W614" s="491"/>
      <c r="X614" s="491"/>
      <c r="Y614" s="491"/>
      <c r="Z614" s="491"/>
      <c r="AA614" s="491"/>
      <c r="AB614" s="491"/>
      <c r="AC614" s="491"/>
      <c r="AD614" s="491"/>
      <c r="AE614" s="491"/>
      <c r="AF614" s="493"/>
      <c r="AG614" s="494"/>
      <c r="AH614" s="494"/>
      <c r="AI614" s="494"/>
      <c r="AK614" s="561"/>
    </row>
    <row r="615" spans="1:37">
      <c r="A615" s="504" t="s">
        <v>2150</v>
      </c>
      <c r="B615" s="489" t="s">
        <v>1245</v>
      </c>
      <c r="C615" s="470" t="s">
        <v>495</v>
      </c>
      <c r="D615" s="489" t="s">
        <v>180</v>
      </c>
      <c r="E615" s="490">
        <v>0</v>
      </c>
      <c r="F615" s="490">
        <v>0</v>
      </c>
      <c r="G615" s="470" t="s">
        <v>495</v>
      </c>
      <c r="H615" s="502"/>
      <c r="I615" s="491"/>
      <c r="J615" s="492"/>
      <c r="K615" s="489"/>
      <c r="L615" s="491"/>
      <c r="M615" s="491"/>
      <c r="N615" s="491"/>
      <c r="O615" s="491"/>
      <c r="P615" s="491"/>
      <c r="Q615" s="491"/>
      <c r="R615" s="491"/>
      <c r="S615" s="491"/>
      <c r="T615" s="491"/>
      <c r="U615" s="491"/>
      <c r="V615" s="491"/>
      <c r="W615" s="491"/>
      <c r="X615" s="491"/>
      <c r="Y615" s="491"/>
      <c r="Z615" s="491"/>
      <c r="AA615" s="491"/>
      <c r="AB615" s="491"/>
      <c r="AC615" s="491"/>
      <c r="AD615" s="491"/>
      <c r="AE615" s="491"/>
      <c r="AF615" s="493"/>
      <c r="AG615" s="494"/>
      <c r="AH615" s="494"/>
      <c r="AI615" s="494"/>
      <c r="AK615" s="561"/>
    </row>
    <row r="616" spans="1:37" ht="78.75">
      <c r="A616" s="504" t="s">
        <v>2150</v>
      </c>
      <c r="B616" s="489" t="s">
        <v>1245</v>
      </c>
      <c r="C616" s="470" t="s">
        <v>2168</v>
      </c>
      <c r="D616" s="489" t="s">
        <v>1859</v>
      </c>
      <c r="E616" s="490" t="s">
        <v>2245</v>
      </c>
      <c r="F616" s="490" t="s">
        <v>2176</v>
      </c>
      <c r="G616" s="470" t="s">
        <v>2175</v>
      </c>
      <c r="H616" s="502" t="s">
        <v>841</v>
      </c>
      <c r="I616" s="491" t="s">
        <v>2087</v>
      </c>
      <c r="J616" s="492" t="s">
        <v>2314</v>
      </c>
      <c r="K616" s="489"/>
      <c r="L616" s="491" t="s">
        <v>5420</v>
      </c>
      <c r="M616" s="491" t="s">
        <v>5420</v>
      </c>
      <c r="N616" s="491" t="s">
        <v>5421</v>
      </c>
      <c r="O616" s="491"/>
      <c r="P616" s="491"/>
      <c r="Q616" s="491"/>
      <c r="R616" s="491"/>
      <c r="S616" s="491" t="s">
        <v>5361</v>
      </c>
      <c r="T616" s="491" t="s">
        <v>5361</v>
      </c>
      <c r="U616" s="491"/>
      <c r="V616" s="491"/>
      <c r="W616" s="491" t="s">
        <v>705</v>
      </c>
      <c r="X616" s="491"/>
      <c r="Y616" s="491"/>
      <c r="Z616" s="491"/>
      <c r="AA616" s="491"/>
      <c r="AB616" s="491"/>
      <c r="AC616" s="491" t="s">
        <v>3640</v>
      </c>
      <c r="AD616" s="491" t="s">
        <v>3700</v>
      </c>
      <c r="AE616" s="491"/>
      <c r="AF616" s="493" t="s">
        <v>5322</v>
      </c>
      <c r="AG616" s="494"/>
      <c r="AH616" s="494"/>
      <c r="AI616" s="494"/>
      <c r="AK616" s="561"/>
    </row>
    <row r="617" spans="1:37" ht="56.25">
      <c r="A617" s="504" t="s">
        <v>2150</v>
      </c>
      <c r="B617" s="489" t="s">
        <v>1245</v>
      </c>
      <c r="C617" s="470" t="s">
        <v>2169</v>
      </c>
      <c r="D617" s="489" t="s">
        <v>1863</v>
      </c>
      <c r="E617" s="490" t="s">
        <v>2245</v>
      </c>
      <c r="F617" s="490" t="s">
        <v>2176</v>
      </c>
      <c r="G617" s="470" t="s">
        <v>2175</v>
      </c>
      <c r="H617" s="502" t="s">
        <v>2178</v>
      </c>
      <c r="I617" s="491" t="s">
        <v>2946</v>
      </c>
      <c r="J617" s="492" t="s">
        <v>2314</v>
      </c>
      <c r="K617" s="489"/>
      <c r="L617" s="491" t="s">
        <v>5420</v>
      </c>
      <c r="M617" s="491" t="s">
        <v>5420</v>
      </c>
      <c r="N617" s="491" t="s">
        <v>5421</v>
      </c>
      <c r="O617" s="491"/>
      <c r="P617" s="491"/>
      <c r="Q617" s="491"/>
      <c r="R617" s="491"/>
      <c r="S617" s="491" t="s">
        <v>5361</v>
      </c>
      <c r="T617" s="491" t="s">
        <v>5361</v>
      </c>
      <c r="U617" s="491"/>
      <c r="V617" s="491"/>
      <c r="W617" s="491" t="s">
        <v>704</v>
      </c>
      <c r="X617" s="491"/>
      <c r="Y617" s="491"/>
      <c r="Z617" s="491"/>
      <c r="AA617" s="491"/>
      <c r="AB617" s="491"/>
      <c r="AC617" s="491" t="s">
        <v>3640</v>
      </c>
      <c r="AD617" s="491" t="s">
        <v>3645</v>
      </c>
      <c r="AE617" s="491"/>
      <c r="AF617" s="493" t="s">
        <v>5322</v>
      </c>
      <c r="AG617" s="494"/>
      <c r="AH617" s="494"/>
      <c r="AI617" s="494"/>
      <c r="AK617" s="561"/>
    </row>
    <row r="618" spans="1:37" ht="78.75">
      <c r="A618" s="504" t="s">
        <v>2150</v>
      </c>
      <c r="B618" s="489" t="s">
        <v>1245</v>
      </c>
      <c r="C618" s="470" t="s">
        <v>2173</v>
      </c>
      <c r="D618" s="489" t="s">
        <v>1687</v>
      </c>
      <c r="E618" s="490" t="s">
        <v>2245</v>
      </c>
      <c r="F618" s="490" t="s">
        <v>2176</v>
      </c>
      <c r="G618" s="470" t="s">
        <v>2175</v>
      </c>
      <c r="H618" s="502" t="s">
        <v>842</v>
      </c>
      <c r="I618" s="491" t="s">
        <v>2621</v>
      </c>
      <c r="J618" s="492" t="s">
        <v>2314</v>
      </c>
      <c r="K618" s="489"/>
      <c r="L618" s="491" t="s">
        <v>5420</v>
      </c>
      <c r="M618" s="491" t="s">
        <v>5420</v>
      </c>
      <c r="N618" s="491" t="s">
        <v>5421</v>
      </c>
      <c r="O618" s="491"/>
      <c r="P618" s="491"/>
      <c r="Q618" s="491"/>
      <c r="R618" s="491"/>
      <c r="S618" s="491" t="s">
        <v>5361</v>
      </c>
      <c r="T618" s="491" t="s">
        <v>5361</v>
      </c>
      <c r="U618" s="491"/>
      <c r="V618" s="491"/>
      <c r="W618" s="491" t="s">
        <v>705</v>
      </c>
      <c r="X618" s="491"/>
      <c r="Y618" s="491"/>
      <c r="Z618" s="491"/>
      <c r="AA618" s="491"/>
      <c r="AB618" s="491"/>
      <c r="AC618" s="491" t="s">
        <v>3640</v>
      </c>
      <c r="AD618" s="491" t="s">
        <v>3700</v>
      </c>
      <c r="AE618" s="491"/>
      <c r="AF618" s="493" t="s">
        <v>5322</v>
      </c>
      <c r="AG618" s="494"/>
      <c r="AH618" s="494"/>
      <c r="AI618" s="494"/>
      <c r="AK618" s="561"/>
    </row>
    <row r="619" spans="1:37" ht="56.25">
      <c r="A619" s="504" t="s">
        <v>2150</v>
      </c>
      <c r="B619" s="489" t="s">
        <v>1245</v>
      </c>
      <c r="C619" s="470" t="s">
        <v>2174</v>
      </c>
      <c r="D619" s="489" t="s">
        <v>1688</v>
      </c>
      <c r="E619" s="490" t="s">
        <v>2245</v>
      </c>
      <c r="F619" s="490" t="s">
        <v>2176</v>
      </c>
      <c r="G619" s="470" t="s">
        <v>2175</v>
      </c>
      <c r="H619" s="502" t="s">
        <v>843</v>
      </c>
      <c r="I619" s="491" t="s">
        <v>2945</v>
      </c>
      <c r="J619" s="492" t="s">
        <v>2314</v>
      </c>
      <c r="K619" s="489"/>
      <c r="L619" s="491" t="s">
        <v>5420</v>
      </c>
      <c r="M619" s="491" t="s">
        <v>5420</v>
      </c>
      <c r="N619" s="491" t="s">
        <v>5421</v>
      </c>
      <c r="O619" s="491"/>
      <c r="P619" s="491"/>
      <c r="Q619" s="491"/>
      <c r="R619" s="491"/>
      <c r="S619" s="491" t="s">
        <v>5361</v>
      </c>
      <c r="T619" s="491" t="s">
        <v>5361</v>
      </c>
      <c r="U619" s="491"/>
      <c r="V619" s="491"/>
      <c r="W619" s="491" t="s">
        <v>704</v>
      </c>
      <c r="X619" s="491"/>
      <c r="Y619" s="491"/>
      <c r="Z619" s="491"/>
      <c r="AA619" s="491"/>
      <c r="AB619" s="491"/>
      <c r="AC619" s="491" t="s">
        <v>3640</v>
      </c>
      <c r="AD619" s="491" t="s">
        <v>3645</v>
      </c>
      <c r="AE619" s="491"/>
      <c r="AF619" s="493" t="s">
        <v>5322</v>
      </c>
      <c r="AG619" s="494"/>
      <c r="AH619" s="494"/>
      <c r="AI619" s="494"/>
      <c r="AK619" s="561"/>
    </row>
    <row r="620" spans="1:37" ht="56.25">
      <c r="A620" s="504" t="s">
        <v>2150</v>
      </c>
      <c r="B620" s="489" t="s">
        <v>1245</v>
      </c>
      <c r="C620" s="470" t="s">
        <v>2017</v>
      </c>
      <c r="D620" s="489" t="s">
        <v>2342</v>
      </c>
      <c r="E620" s="490" t="s">
        <v>2344</v>
      </c>
      <c r="F620" s="490" t="s">
        <v>2345</v>
      </c>
      <c r="G620" s="470" t="s">
        <v>1207</v>
      </c>
      <c r="H620" s="502" t="s">
        <v>2346</v>
      </c>
      <c r="I620" s="491" t="s">
        <v>2023</v>
      </c>
      <c r="J620" s="492" t="s">
        <v>2314</v>
      </c>
      <c r="K620" s="489"/>
      <c r="L620" s="491" t="s">
        <v>5420</v>
      </c>
      <c r="M620" s="491" t="s">
        <v>5420</v>
      </c>
      <c r="N620" s="491" t="s">
        <v>5421</v>
      </c>
      <c r="O620" s="491"/>
      <c r="P620" s="491"/>
      <c r="Q620" s="491"/>
      <c r="R620" s="491"/>
      <c r="S620" s="491" t="s">
        <v>5361</v>
      </c>
      <c r="T620" s="491" t="s">
        <v>5361</v>
      </c>
      <c r="U620" s="491"/>
      <c r="V620" s="491"/>
      <c r="W620" s="491"/>
      <c r="X620" s="491"/>
      <c r="Y620" s="491"/>
      <c r="Z620" s="491"/>
      <c r="AA620" s="491"/>
      <c r="AB620" s="491"/>
      <c r="AC620" s="491"/>
      <c r="AD620" s="491"/>
      <c r="AE620" s="491"/>
      <c r="AF620" s="493" t="s">
        <v>5322</v>
      </c>
      <c r="AG620" s="494"/>
      <c r="AH620" s="494"/>
      <c r="AI620" s="494"/>
      <c r="AK620" s="561"/>
    </row>
    <row r="621" spans="1:37" ht="56.25">
      <c r="A621" s="504" t="s">
        <v>2150</v>
      </c>
      <c r="B621" s="489" t="s">
        <v>1245</v>
      </c>
      <c r="C621" s="470" t="s">
        <v>2018</v>
      </c>
      <c r="D621" s="489" t="s">
        <v>2343</v>
      </c>
      <c r="E621" s="490" t="s">
        <v>2344</v>
      </c>
      <c r="F621" s="490" t="s">
        <v>2345</v>
      </c>
      <c r="G621" s="470" t="s">
        <v>2975</v>
      </c>
      <c r="H621" s="502" t="s">
        <v>2347</v>
      </c>
      <c r="I621" s="491" t="s">
        <v>2024</v>
      </c>
      <c r="J621" s="492" t="s">
        <v>2314</v>
      </c>
      <c r="K621" s="489"/>
      <c r="L621" s="491" t="s">
        <v>5420</v>
      </c>
      <c r="M621" s="491" t="s">
        <v>5420</v>
      </c>
      <c r="N621" s="491" t="s">
        <v>5421</v>
      </c>
      <c r="O621" s="491"/>
      <c r="P621" s="491"/>
      <c r="Q621" s="491"/>
      <c r="R621" s="491"/>
      <c r="S621" s="491" t="s">
        <v>5361</v>
      </c>
      <c r="T621" s="491" t="s">
        <v>5361</v>
      </c>
      <c r="U621" s="491"/>
      <c r="V621" s="491"/>
      <c r="W621" s="491"/>
      <c r="X621" s="491"/>
      <c r="Y621" s="491"/>
      <c r="Z621" s="491"/>
      <c r="AA621" s="491"/>
      <c r="AB621" s="491"/>
      <c r="AC621" s="491"/>
      <c r="AD621" s="491"/>
      <c r="AE621" s="491"/>
      <c r="AF621" s="493" t="s">
        <v>5322</v>
      </c>
      <c r="AG621" s="494"/>
      <c r="AH621" s="494"/>
      <c r="AI621" s="494"/>
      <c r="AK621" s="561"/>
    </row>
    <row r="622" spans="1:37" ht="22.5">
      <c r="A622" s="504" t="s">
        <v>2150</v>
      </c>
      <c r="B622" s="489" t="s">
        <v>1245</v>
      </c>
      <c r="C622" s="470" t="s">
        <v>495</v>
      </c>
      <c r="D622" s="489" t="s">
        <v>2348</v>
      </c>
      <c r="E622" s="490" t="s">
        <v>2344</v>
      </c>
      <c r="F622" s="490" t="s">
        <v>2344</v>
      </c>
      <c r="G622" s="470" t="s">
        <v>2012</v>
      </c>
      <c r="H622" s="502"/>
      <c r="I622" s="491"/>
      <c r="J622" s="492" t="s">
        <v>2314</v>
      </c>
      <c r="K622" s="489"/>
      <c r="L622" s="491"/>
      <c r="M622" s="491"/>
      <c r="N622" s="491"/>
      <c r="O622" s="491"/>
      <c r="P622" s="491"/>
      <c r="Q622" s="491"/>
      <c r="R622" s="491"/>
      <c r="S622" s="491"/>
      <c r="T622" s="491"/>
      <c r="U622" s="491"/>
      <c r="V622" s="491"/>
      <c r="W622" s="491"/>
      <c r="X622" s="491"/>
      <c r="Y622" s="491"/>
      <c r="Z622" s="491"/>
      <c r="AA622" s="491"/>
      <c r="AB622" s="491"/>
      <c r="AC622" s="491"/>
      <c r="AD622" s="491"/>
      <c r="AE622" s="491"/>
      <c r="AF622" s="493"/>
      <c r="AG622" s="494"/>
      <c r="AH622" s="494"/>
      <c r="AI622" s="494"/>
      <c r="AK622" s="561"/>
    </row>
    <row r="623" spans="1:37" ht="33.75">
      <c r="A623" s="504" t="s">
        <v>2283</v>
      </c>
      <c r="B623" s="489" t="s">
        <v>1246</v>
      </c>
      <c r="C623" s="497" t="s">
        <v>1838</v>
      </c>
      <c r="D623" s="489"/>
      <c r="E623" s="490"/>
      <c r="F623" s="490"/>
      <c r="G623" s="470"/>
      <c r="H623" s="502"/>
      <c r="I623" s="491"/>
      <c r="J623" s="492" t="s">
        <v>2314</v>
      </c>
      <c r="K623" s="489"/>
      <c r="L623" s="491" t="s">
        <v>5420</v>
      </c>
      <c r="M623" s="491" t="s">
        <v>5420</v>
      </c>
      <c r="N623" s="491" t="s">
        <v>5421</v>
      </c>
      <c r="O623" s="491"/>
      <c r="P623" s="491"/>
      <c r="Q623" s="491"/>
      <c r="R623" s="491"/>
      <c r="S623" s="491" t="s">
        <v>5361</v>
      </c>
      <c r="T623" s="491" t="s">
        <v>5361</v>
      </c>
      <c r="U623" s="491"/>
      <c r="V623" s="491"/>
      <c r="W623" s="491"/>
      <c r="X623" s="491"/>
      <c r="Y623" s="491"/>
      <c r="Z623" s="491"/>
      <c r="AA623" s="491"/>
      <c r="AB623" s="491"/>
      <c r="AC623" s="491" t="s">
        <v>3692</v>
      </c>
      <c r="AD623" s="491"/>
      <c r="AE623" s="491"/>
      <c r="AF623" s="493" t="s">
        <v>5322</v>
      </c>
      <c r="AG623" s="494"/>
      <c r="AH623" s="494"/>
      <c r="AI623" s="494"/>
      <c r="AK623" s="561" t="s">
        <v>3448</v>
      </c>
    </row>
    <row r="624" spans="1:37">
      <c r="A624" s="504" t="s">
        <v>2283</v>
      </c>
      <c r="B624" s="489" t="s">
        <v>1246</v>
      </c>
      <c r="C624" s="470" t="s">
        <v>1840</v>
      </c>
      <c r="D624" s="489" t="s">
        <v>2148</v>
      </c>
      <c r="E624" s="490"/>
      <c r="F624" s="490"/>
      <c r="G624" s="470" t="s">
        <v>1696</v>
      </c>
      <c r="H624" s="502"/>
      <c r="I624" s="491"/>
      <c r="J624" s="492"/>
      <c r="K624" s="489"/>
      <c r="L624" s="491"/>
      <c r="M624" s="491"/>
      <c r="N624" s="491"/>
      <c r="O624" s="491"/>
      <c r="P624" s="491"/>
      <c r="Q624" s="491"/>
      <c r="R624" s="491"/>
      <c r="S624" s="491"/>
      <c r="T624" s="491"/>
      <c r="U624" s="491"/>
      <c r="V624" s="491"/>
      <c r="W624" s="491"/>
      <c r="X624" s="491"/>
      <c r="Y624" s="491"/>
      <c r="Z624" s="491"/>
      <c r="AA624" s="491"/>
      <c r="AB624" s="491"/>
      <c r="AC624" s="491"/>
      <c r="AD624" s="491"/>
      <c r="AE624" s="491"/>
      <c r="AF624" s="493"/>
      <c r="AG624" s="494"/>
      <c r="AH624" s="494"/>
      <c r="AI624" s="494"/>
      <c r="AK624" s="561"/>
    </row>
    <row r="625" spans="1:37" ht="22.5">
      <c r="A625" s="504" t="s">
        <v>2283</v>
      </c>
      <c r="B625" s="489" t="s">
        <v>1246</v>
      </c>
      <c r="C625" s="470" t="s">
        <v>1841</v>
      </c>
      <c r="D625" s="489" t="s">
        <v>1345</v>
      </c>
      <c r="E625" s="490">
        <v>0</v>
      </c>
      <c r="F625" s="490">
        <v>1</v>
      </c>
      <c r="G625" s="470" t="s">
        <v>1845</v>
      </c>
      <c r="H625" s="502"/>
      <c r="I625" s="491" t="s">
        <v>2162</v>
      </c>
      <c r="J625" s="492"/>
      <c r="K625" s="489"/>
      <c r="L625" s="491"/>
      <c r="M625" s="491"/>
      <c r="N625" s="491"/>
      <c r="O625" s="491"/>
      <c r="P625" s="491"/>
      <c r="Q625" s="491"/>
      <c r="R625" s="491"/>
      <c r="S625" s="491"/>
      <c r="T625" s="491"/>
      <c r="U625" s="491"/>
      <c r="V625" s="491"/>
      <c r="W625" s="491"/>
      <c r="X625" s="491"/>
      <c r="Y625" s="491"/>
      <c r="Z625" s="491"/>
      <c r="AA625" s="491"/>
      <c r="AB625" s="491"/>
      <c r="AC625" s="491"/>
      <c r="AD625" s="491"/>
      <c r="AE625" s="491"/>
      <c r="AF625" s="493"/>
      <c r="AG625" s="494"/>
      <c r="AH625" s="494"/>
      <c r="AI625" s="494"/>
      <c r="AK625" s="561"/>
    </row>
    <row r="626" spans="1:37">
      <c r="A626" s="504" t="s">
        <v>2283</v>
      </c>
      <c r="B626" s="489" t="s">
        <v>1246</v>
      </c>
      <c r="C626" s="470" t="s">
        <v>1842</v>
      </c>
      <c r="D626" s="489" t="s">
        <v>1346</v>
      </c>
      <c r="E626" s="490">
        <v>0</v>
      </c>
      <c r="F626" s="490">
        <v>1</v>
      </c>
      <c r="G626" s="470" t="s">
        <v>1846</v>
      </c>
      <c r="H626" s="502"/>
      <c r="I626" s="491" t="s">
        <v>2163</v>
      </c>
      <c r="J626" s="492"/>
      <c r="K626" s="489"/>
      <c r="L626" s="491"/>
      <c r="M626" s="491"/>
      <c r="N626" s="491"/>
      <c r="O626" s="491"/>
      <c r="P626" s="491"/>
      <c r="Q626" s="491"/>
      <c r="R626" s="491"/>
      <c r="S626" s="491"/>
      <c r="T626" s="491"/>
      <c r="U626" s="491"/>
      <c r="V626" s="491"/>
      <c r="W626" s="491"/>
      <c r="X626" s="491"/>
      <c r="Y626" s="491"/>
      <c r="Z626" s="491"/>
      <c r="AA626" s="491"/>
      <c r="AB626" s="491"/>
      <c r="AC626" s="491"/>
      <c r="AD626" s="491"/>
      <c r="AE626" s="491"/>
      <c r="AF626" s="493"/>
      <c r="AG626" s="494"/>
      <c r="AH626" s="494"/>
      <c r="AI626" s="494"/>
      <c r="AK626" s="561"/>
    </row>
    <row r="627" spans="1:37">
      <c r="A627" s="504" t="s">
        <v>2283</v>
      </c>
      <c r="B627" s="489" t="s">
        <v>1246</v>
      </c>
      <c r="C627" s="470" t="s">
        <v>2019</v>
      </c>
      <c r="D627" s="489" t="s">
        <v>1347</v>
      </c>
      <c r="E627" s="490" t="s">
        <v>1704</v>
      </c>
      <c r="F627" s="490" t="s">
        <v>1497</v>
      </c>
      <c r="G627" s="470" t="s">
        <v>2020</v>
      </c>
      <c r="H627" s="502"/>
      <c r="I627" s="491" t="s">
        <v>384</v>
      </c>
      <c r="J627" s="492"/>
      <c r="K627" s="489"/>
      <c r="L627" s="491"/>
      <c r="M627" s="491"/>
      <c r="N627" s="491"/>
      <c r="O627" s="491"/>
      <c r="P627" s="491"/>
      <c r="Q627" s="491"/>
      <c r="R627" s="491"/>
      <c r="S627" s="491"/>
      <c r="T627" s="491"/>
      <c r="U627" s="491"/>
      <c r="V627" s="491"/>
      <c r="W627" s="491"/>
      <c r="X627" s="491"/>
      <c r="Y627" s="491"/>
      <c r="Z627" s="491"/>
      <c r="AA627" s="491"/>
      <c r="AB627" s="491"/>
      <c r="AC627" s="491"/>
      <c r="AD627" s="491"/>
      <c r="AE627" s="491"/>
      <c r="AF627" s="493"/>
      <c r="AG627" s="494"/>
      <c r="AH627" s="494"/>
      <c r="AI627" s="494"/>
      <c r="AK627" s="561"/>
    </row>
    <row r="628" spans="1:37" ht="22.5">
      <c r="A628" s="504" t="s">
        <v>2283</v>
      </c>
      <c r="B628" s="489" t="s">
        <v>1246</v>
      </c>
      <c r="C628" s="470" t="s">
        <v>1843</v>
      </c>
      <c r="D628" s="489" t="s">
        <v>1348</v>
      </c>
      <c r="E628" s="490">
        <v>0</v>
      </c>
      <c r="F628" s="490">
        <v>1</v>
      </c>
      <c r="G628" s="470" t="s">
        <v>1847</v>
      </c>
      <c r="H628" s="502"/>
      <c r="I628" s="491" t="s">
        <v>1948</v>
      </c>
      <c r="J628" s="492"/>
      <c r="K628" s="489"/>
      <c r="L628" s="491"/>
      <c r="M628" s="491"/>
      <c r="N628" s="491"/>
      <c r="O628" s="491"/>
      <c r="P628" s="491"/>
      <c r="Q628" s="491"/>
      <c r="R628" s="491"/>
      <c r="S628" s="491"/>
      <c r="T628" s="491"/>
      <c r="U628" s="491"/>
      <c r="V628" s="491"/>
      <c r="W628" s="491"/>
      <c r="X628" s="491"/>
      <c r="Y628" s="491"/>
      <c r="Z628" s="491"/>
      <c r="AA628" s="491"/>
      <c r="AB628" s="491"/>
      <c r="AC628" s="491"/>
      <c r="AD628" s="491"/>
      <c r="AE628" s="491"/>
      <c r="AF628" s="493"/>
      <c r="AG628" s="494"/>
      <c r="AH628" s="494"/>
      <c r="AI628" s="494"/>
      <c r="AK628" s="561"/>
    </row>
    <row r="629" spans="1:37">
      <c r="A629" s="504" t="s">
        <v>2283</v>
      </c>
      <c r="B629" s="489" t="s">
        <v>1246</v>
      </c>
      <c r="C629" s="470" t="s">
        <v>1844</v>
      </c>
      <c r="D629" s="489" t="s">
        <v>1349</v>
      </c>
      <c r="E629" s="490">
        <v>0</v>
      </c>
      <c r="F629" s="490">
        <v>1</v>
      </c>
      <c r="G629" s="470" t="s">
        <v>1848</v>
      </c>
      <c r="H629" s="502"/>
      <c r="I629" s="491" t="s">
        <v>1949</v>
      </c>
      <c r="J629" s="492"/>
      <c r="K629" s="489"/>
      <c r="L629" s="491"/>
      <c r="M629" s="491"/>
      <c r="N629" s="491"/>
      <c r="O629" s="491"/>
      <c r="P629" s="491"/>
      <c r="Q629" s="491"/>
      <c r="R629" s="491"/>
      <c r="S629" s="491"/>
      <c r="T629" s="491"/>
      <c r="U629" s="491"/>
      <c r="V629" s="491"/>
      <c r="W629" s="491"/>
      <c r="X629" s="491"/>
      <c r="Y629" s="491"/>
      <c r="Z629" s="491"/>
      <c r="AA629" s="491"/>
      <c r="AB629" s="491"/>
      <c r="AC629" s="491"/>
      <c r="AD629" s="491"/>
      <c r="AE629" s="491"/>
      <c r="AF629" s="493"/>
      <c r="AG629" s="494"/>
      <c r="AH629" s="494"/>
      <c r="AI629" s="494"/>
      <c r="AK629" s="561"/>
    </row>
    <row r="630" spans="1:37">
      <c r="A630" s="504" t="s">
        <v>2283</v>
      </c>
      <c r="B630" s="489" t="s">
        <v>1246</v>
      </c>
      <c r="C630" s="470" t="s">
        <v>385</v>
      </c>
      <c r="D630" s="489" t="s">
        <v>1360</v>
      </c>
      <c r="E630" s="490" t="s">
        <v>1704</v>
      </c>
      <c r="F630" s="490" t="s">
        <v>1497</v>
      </c>
      <c r="G630" s="470" t="s">
        <v>386</v>
      </c>
      <c r="H630" s="502"/>
      <c r="I630" s="491" t="s">
        <v>387</v>
      </c>
      <c r="J630" s="492"/>
      <c r="K630" s="489"/>
      <c r="L630" s="491"/>
      <c r="M630" s="491"/>
      <c r="N630" s="491"/>
      <c r="O630" s="491"/>
      <c r="P630" s="491"/>
      <c r="Q630" s="491"/>
      <c r="R630" s="491"/>
      <c r="S630" s="491"/>
      <c r="T630" s="491"/>
      <c r="U630" s="491"/>
      <c r="V630" s="491"/>
      <c r="W630" s="491"/>
      <c r="X630" s="491"/>
      <c r="Y630" s="491"/>
      <c r="Z630" s="491"/>
      <c r="AA630" s="491"/>
      <c r="AB630" s="491"/>
      <c r="AC630" s="491"/>
      <c r="AD630" s="491"/>
      <c r="AE630" s="491"/>
      <c r="AF630" s="493"/>
      <c r="AG630" s="494"/>
      <c r="AH630" s="494"/>
      <c r="AI630" s="494"/>
      <c r="AK630" s="561"/>
    </row>
    <row r="631" spans="1:37">
      <c r="A631" s="504" t="s">
        <v>2283</v>
      </c>
      <c r="B631" s="489" t="s">
        <v>1246</v>
      </c>
      <c r="C631" s="470" t="s">
        <v>495</v>
      </c>
      <c r="D631" s="489" t="s">
        <v>180</v>
      </c>
      <c r="E631" s="490">
        <v>0</v>
      </c>
      <c r="F631" s="490">
        <v>0</v>
      </c>
      <c r="G631" s="470" t="s">
        <v>495</v>
      </c>
      <c r="H631" s="502"/>
      <c r="I631" s="491"/>
      <c r="J631" s="492"/>
      <c r="K631" s="489"/>
      <c r="L631" s="491"/>
      <c r="M631" s="491"/>
      <c r="N631" s="491"/>
      <c r="O631" s="491"/>
      <c r="P631" s="491"/>
      <c r="Q631" s="491"/>
      <c r="R631" s="491"/>
      <c r="S631" s="491"/>
      <c r="T631" s="491"/>
      <c r="U631" s="491"/>
      <c r="V631" s="491"/>
      <c r="W631" s="491"/>
      <c r="X631" s="491"/>
      <c r="Y631" s="491"/>
      <c r="Z631" s="491"/>
      <c r="AA631" s="491"/>
      <c r="AB631" s="491"/>
      <c r="AC631" s="491"/>
      <c r="AD631" s="491"/>
      <c r="AE631" s="491"/>
      <c r="AF631" s="493"/>
      <c r="AG631" s="494"/>
      <c r="AH631" s="494"/>
      <c r="AI631" s="494"/>
      <c r="AK631" s="561"/>
    </row>
    <row r="632" spans="1:37" ht="141.94999999999999" customHeight="1">
      <c r="A632" s="504" t="s">
        <v>2283</v>
      </c>
      <c r="B632" s="489" t="s">
        <v>1246</v>
      </c>
      <c r="C632" s="470" t="s">
        <v>1679</v>
      </c>
      <c r="D632" s="489" t="s">
        <v>1703</v>
      </c>
      <c r="E632" s="490" t="s">
        <v>1153</v>
      </c>
      <c r="F632" s="490" t="s">
        <v>2065</v>
      </c>
      <c r="G632" s="470" t="s">
        <v>3766</v>
      </c>
      <c r="H632" s="502" t="s">
        <v>1683</v>
      </c>
      <c r="I632" s="491" t="s">
        <v>3216</v>
      </c>
      <c r="J632" s="492" t="s">
        <v>2314</v>
      </c>
      <c r="K632" s="489"/>
      <c r="L632" s="491" t="s">
        <v>5420</v>
      </c>
      <c r="M632" s="491" t="s">
        <v>5420</v>
      </c>
      <c r="N632" s="491" t="s">
        <v>5421</v>
      </c>
      <c r="O632" s="491"/>
      <c r="P632" s="491"/>
      <c r="Q632" s="491"/>
      <c r="R632" s="491"/>
      <c r="S632" s="491" t="s">
        <v>5361</v>
      </c>
      <c r="T632" s="491" t="s">
        <v>5361</v>
      </c>
      <c r="U632" s="491"/>
      <c r="V632" s="491"/>
      <c r="W632" s="491" t="s">
        <v>721</v>
      </c>
      <c r="X632" s="491"/>
      <c r="Y632" s="491"/>
      <c r="Z632" s="491"/>
      <c r="AA632" s="491"/>
      <c r="AB632" s="491"/>
      <c r="AC632" s="491" t="s">
        <v>3640</v>
      </c>
      <c r="AD632" s="491" t="s">
        <v>721</v>
      </c>
      <c r="AE632" s="491"/>
      <c r="AF632" s="493" t="s">
        <v>5322</v>
      </c>
      <c r="AG632" s="494"/>
      <c r="AH632" s="494"/>
      <c r="AI632" s="494"/>
      <c r="AK632" s="561"/>
    </row>
    <row r="633" spans="1:37" ht="56.25">
      <c r="A633" s="504" t="s">
        <v>2283</v>
      </c>
      <c r="B633" s="489" t="s">
        <v>1246</v>
      </c>
      <c r="C633" s="470" t="s">
        <v>1680</v>
      </c>
      <c r="D633" s="489" t="s">
        <v>1709</v>
      </c>
      <c r="E633" s="490" t="s">
        <v>1153</v>
      </c>
      <c r="F633" s="490" t="s">
        <v>2065</v>
      </c>
      <c r="G633" s="470" t="s">
        <v>3766</v>
      </c>
      <c r="H633" s="502" t="s">
        <v>1684</v>
      </c>
      <c r="I633" s="491" t="s">
        <v>3261</v>
      </c>
      <c r="J633" s="492" t="s">
        <v>2314</v>
      </c>
      <c r="K633" s="489"/>
      <c r="L633" s="491" t="s">
        <v>5420</v>
      </c>
      <c r="M633" s="491" t="s">
        <v>5420</v>
      </c>
      <c r="N633" s="491" t="s">
        <v>5421</v>
      </c>
      <c r="O633" s="491"/>
      <c r="P633" s="491"/>
      <c r="Q633" s="491"/>
      <c r="R633" s="491"/>
      <c r="S633" s="491" t="s">
        <v>5361</v>
      </c>
      <c r="T633" s="491" t="s">
        <v>5361</v>
      </c>
      <c r="U633" s="491"/>
      <c r="V633" s="491"/>
      <c r="W633" s="491" t="s">
        <v>720</v>
      </c>
      <c r="X633" s="491"/>
      <c r="Y633" s="491"/>
      <c r="Z633" s="491"/>
      <c r="AA633" s="491"/>
      <c r="AB633" s="491"/>
      <c r="AC633" s="491" t="s">
        <v>3640</v>
      </c>
      <c r="AD633" s="491" t="s">
        <v>3708</v>
      </c>
      <c r="AE633" s="491"/>
      <c r="AF633" s="493" t="s">
        <v>5322</v>
      </c>
      <c r="AG633" s="494"/>
      <c r="AH633" s="494"/>
      <c r="AI633" s="494"/>
      <c r="AK633" s="561"/>
    </row>
    <row r="634" spans="1:37" ht="140.44999999999999" customHeight="1">
      <c r="A634" s="504" t="s">
        <v>2283</v>
      </c>
      <c r="B634" s="489" t="s">
        <v>1246</v>
      </c>
      <c r="C634" s="470" t="s">
        <v>1681</v>
      </c>
      <c r="D634" s="489" t="s">
        <v>1158</v>
      </c>
      <c r="E634" s="490" t="s">
        <v>1153</v>
      </c>
      <c r="F634" s="490" t="s">
        <v>2065</v>
      </c>
      <c r="G634" s="470" t="s">
        <v>3766</v>
      </c>
      <c r="H634" s="502" t="s">
        <v>1685</v>
      </c>
      <c r="I634" s="491" t="s">
        <v>3262</v>
      </c>
      <c r="J634" s="492" t="s">
        <v>2314</v>
      </c>
      <c r="K634" s="489"/>
      <c r="L634" s="491" t="s">
        <v>5420</v>
      </c>
      <c r="M634" s="491" t="s">
        <v>5420</v>
      </c>
      <c r="N634" s="491" t="s">
        <v>5421</v>
      </c>
      <c r="O634" s="491"/>
      <c r="P634" s="491"/>
      <c r="Q634" s="491"/>
      <c r="R634" s="491"/>
      <c r="S634" s="491" t="s">
        <v>5361</v>
      </c>
      <c r="T634" s="491" t="s">
        <v>5361</v>
      </c>
      <c r="U634" s="491"/>
      <c r="V634" s="491"/>
      <c r="W634" s="491" t="s">
        <v>721</v>
      </c>
      <c r="X634" s="491"/>
      <c r="Y634" s="491"/>
      <c r="Z634" s="491"/>
      <c r="AA634" s="491"/>
      <c r="AB634" s="491"/>
      <c r="AC634" s="491" t="s">
        <v>3640</v>
      </c>
      <c r="AD634" s="491" t="s">
        <v>721</v>
      </c>
      <c r="AE634" s="491"/>
      <c r="AF634" s="493" t="s">
        <v>5322</v>
      </c>
      <c r="AG634" s="494"/>
      <c r="AH634" s="494"/>
      <c r="AI634" s="494"/>
      <c r="AK634" s="561"/>
    </row>
    <row r="635" spans="1:37" ht="56.25">
      <c r="A635" s="504" t="s">
        <v>2283</v>
      </c>
      <c r="B635" s="489" t="s">
        <v>1246</v>
      </c>
      <c r="C635" s="470" t="s">
        <v>1682</v>
      </c>
      <c r="D635" s="489" t="s">
        <v>2126</v>
      </c>
      <c r="E635" s="490" t="s">
        <v>1153</v>
      </c>
      <c r="F635" s="490" t="s">
        <v>2065</v>
      </c>
      <c r="G635" s="470" t="s">
        <v>3766</v>
      </c>
      <c r="H635" s="502" t="s">
        <v>1686</v>
      </c>
      <c r="I635" s="491" t="s">
        <v>3263</v>
      </c>
      <c r="J635" s="492" t="s">
        <v>2314</v>
      </c>
      <c r="K635" s="489"/>
      <c r="L635" s="491" t="s">
        <v>5420</v>
      </c>
      <c r="M635" s="491" t="s">
        <v>5420</v>
      </c>
      <c r="N635" s="491" t="s">
        <v>5421</v>
      </c>
      <c r="O635" s="491"/>
      <c r="P635" s="491"/>
      <c r="Q635" s="491"/>
      <c r="R635" s="491"/>
      <c r="S635" s="491" t="s">
        <v>5361</v>
      </c>
      <c r="T635" s="491" t="s">
        <v>5361</v>
      </c>
      <c r="U635" s="491"/>
      <c r="V635" s="491"/>
      <c r="W635" s="491" t="s">
        <v>720</v>
      </c>
      <c r="X635" s="491"/>
      <c r="Y635" s="491"/>
      <c r="Z635" s="491"/>
      <c r="AA635" s="491"/>
      <c r="AB635" s="491"/>
      <c r="AC635" s="491" t="s">
        <v>3640</v>
      </c>
      <c r="AD635" s="491" t="s">
        <v>3708</v>
      </c>
      <c r="AE635" s="491"/>
      <c r="AF635" s="493" t="s">
        <v>5322</v>
      </c>
      <c r="AG635" s="494"/>
      <c r="AH635" s="494"/>
      <c r="AI635" s="494"/>
      <c r="AK635" s="561"/>
    </row>
    <row r="636" spans="1:37" ht="56.25">
      <c r="A636" s="504" t="s">
        <v>2283</v>
      </c>
      <c r="B636" s="489" t="s">
        <v>1246</v>
      </c>
      <c r="C636" s="470" t="s">
        <v>388</v>
      </c>
      <c r="D636" s="489" t="s">
        <v>389</v>
      </c>
      <c r="E636" s="490" t="s">
        <v>2344</v>
      </c>
      <c r="F636" s="490" t="s">
        <v>2345</v>
      </c>
      <c r="G636" s="470" t="s">
        <v>811</v>
      </c>
      <c r="H636" s="502" t="s">
        <v>390</v>
      </c>
      <c r="I636" s="491" t="s">
        <v>393</v>
      </c>
      <c r="J636" s="492" t="s">
        <v>2314</v>
      </c>
      <c r="K636" s="489"/>
      <c r="L636" s="491" t="s">
        <v>5414</v>
      </c>
      <c r="M636" s="491" t="s">
        <v>5414</v>
      </c>
      <c r="N636" s="491" t="s">
        <v>5415</v>
      </c>
      <c r="O636" s="491"/>
      <c r="P636" s="491"/>
      <c r="Q636" s="491"/>
      <c r="R636" s="491"/>
      <c r="S636" s="491" t="s">
        <v>5370</v>
      </c>
      <c r="T636" s="491" t="s">
        <v>5370</v>
      </c>
      <c r="U636" s="491"/>
      <c r="V636" s="491"/>
      <c r="W636" s="491" t="s">
        <v>2901</v>
      </c>
      <c r="X636" s="491"/>
      <c r="Y636" s="491"/>
      <c r="Z636" s="491"/>
      <c r="AA636" s="491"/>
      <c r="AB636" s="491"/>
      <c r="AC636" s="491"/>
      <c r="AD636" s="491"/>
      <c r="AE636" s="491"/>
      <c r="AF636" s="493" t="s">
        <v>5322</v>
      </c>
      <c r="AG636" s="494"/>
      <c r="AH636" s="494"/>
      <c r="AI636" s="494"/>
      <c r="AK636" s="561"/>
    </row>
    <row r="637" spans="1:37" ht="56.25">
      <c r="A637" s="504" t="s">
        <v>2283</v>
      </c>
      <c r="B637" s="489" t="s">
        <v>1246</v>
      </c>
      <c r="C637" s="470" t="s">
        <v>392</v>
      </c>
      <c r="D637" s="489" t="s">
        <v>2976</v>
      </c>
      <c r="E637" s="490" t="s">
        <v>2344</v>
      </c>
      <c r="F637" s="490" t="s">
        <v>2345</v>
      </c>
      <c r="G637" s="470" t="s">
        <v>812</v>
      </c>
      <c r="H637" s="502" t="s">
        <v>391</v>
      </c>
      <c r="I637" s="491" t="s">
        <v>394</v>
      </c>
      <c r="J637" s="492" t="s">
        <v>2314</v>
      </c>
      <c r="K637" s="489"/>
      <c r="L637" s="491" t="s">
        <v>5414</v>
      </c>
      <c r="M637" s="491" t="s">
        <v>5414</v>
      </c>
      <c r="N637" s="491" t="s">
        <v>5415</v>
      </c>
      <c r="O637" s="491"/>
      <c r="P637" s="491"/>
      <c r="Q637" s="491"/>
      <c r="R637" s="491"/>
      <c r="S637" s="491" t="s">
        <v>5370</v>
      </c>
      <c r="T637" s="491" t="s">
        <v>5370</v>
      </c>
      <c r="U637" s="491"/>
      <c r="V637" s="491"/>
      <c r="W637" s="491" t="s">
        <v>2901</v>
      </c>
      <c r="X637" s="491"/>
      <c r="Y637" s="491"/>
      <c r="Z637" s="491"/>
      <c r="AA637" s="491"/>
      <c r="AB637" s="491"/>
      <c r="AC637" s="491"/>
      <c r="AD637" s="491"/>
      <c r="AE637" s="491"/>
      <c r="AF637" s="493" t="s">
        <v>5322</v>
      </c>
      <c r="AG637" s="494"/>
      <c r="AH637" s="494"/>
      <c r="AI637" s="494"/>
      <c r="AK637" s="561"/>
    </row>
    <row r="638" spans="1:37" ht="22.5">
      <c r="A638" s="504" t="s">
        <v>2283</v>
      </c>
      <c r="B638" s="489" t="s">
        <v>1246</v>
      </c>
      <c r="C638" s="470" t="s">
        <v>495</v>
      </c>
      <c r="D638" s="489" t="s">
        <v>1089</v>
      </c>
      <c r="E638" s="490" t="s">
        <v>2344</v>
      </c>
      <c r="F638" s="490" t="s">
        <v>2344</v>
      </c>
      <c r="G638" s="470" t="s">
        <v>2012</v>
      </c>
      <c r="H638" s="502"/>
      <c r="I638" s="491"/>
      <c r="J638" s="492" t="s">
        <v>2314</v>
      </c>
      <c r="K638" s="489"/>
      <c r="L638" s="491"/>
      <c r="M638" s="491"/>
      <c r="N638" s="491"/>
      <c r="O638" s="491"/>
      <c r="P638" s="491"/>
      <c r="Q638" s="491"/>
      <c r="R638" s="491"/>
      <c r="S638" s="491"/>
      <c r="T638" s="491"/>
      <c r="U638" s="491"/>
      <c r="V638" s="491"/>
      <c r="W638" s="491"/>
      <c r="X638" s="491"/>
      <c r="Y638" s="491"/>
      <c r="Z638" s="491"/>
      <c r="AA638" s="491"/>
      <c r="AB638" s="491"/>
      <c r="AC638" s="491"/>
      <c r="AD638" s="491"/>
      <c r="AE638" s="491"/>
      <c r="AF638" s="493"/>
      <c r="AG638" s="494"/>
      <c r="AH638" s="494"/>
      <c r="AI638" s="494"/>
      <c r="AK638" s="561"/>
    </row>
    <row r="639" spans="1:37" ht="33.75">
      <c r="A639" s="504" t="s">
        <v>2284</v>
      </c>
      <c r="B639" s="489" t="s">
        <v>1247</v>
      </c>
      <c r="C639" s="497" t="s">
        <v>661</v>
      </c>
      <c r="D639" s="489"/>
      <c r="E639" s="490"/>
      <c r="F639" s="490"/>
      <c r="G639" s="470"/>
      <c r="H639" s="502"/>
      <c r="I639" s="491"/>
      <c r="J639" s="492" t="s">
        <v>2314</v>
      </c>
      <c r="K639" s="489"/>
      <c r="L639" s="491" t="s">
        <v>5420</v>
      </c>
      <c r="M639" s="491" t="s">
        <v>5420</v>
      </c>
      <c r="N639" s="491" t="s">
        <v>5421</v>
      </c>
      <c r="O639" s="491"/>
      <c r="P639" s="491"/>
      <c r="Q639" s="491"/>
      <c r="R639" s="491"/>
      <c r="S639" s="491" t="s">
        <v>5361</v>
      </c>
      <c r="T639" s="491" t="s">
        <v>5361</v>
      </c>
      <c r="U639" s="491"/>
      <c r="V639" s="491"/>
      <c r="W639" s="491"/>
      <c r="X639" s="491"/>
      <c r="Y639" s="491"/>
      <c r="Z639" s="491"/>
      <c r="AA639" s="491"/>
      <c r="AB639" s="491"/>
      <c r="AC639" s="491" t="s">
        <v>3692</v>
      </c>
      <c r="AD639" s="491"/>
      <c r="AE639" s="491"/>
      <c r="AF639" s="493" t="s">
        <v>5322</v>
      </c>
      <c r="AG639" s="494"/>
      <c r="AH639" s="494"/>
      <c r="AI639" s="494"/>
      <c r="AK639" s="561" t="s">
        <v>3448</v>
      </c>
    </row>
    <row r="640" spans="1:37">
      <c r="A640" s="504" t="s">
        <v>2284</v>
      </c>
      <c r="B640" s="489" t="s">
        <v>1247</v>
      </c>
      <c r="C640" s="470" t="s">
        <v>1839</v>
      </c>
      <c r="D640" s="489" t="s">
        <v>2148</v>
      </c>
      <c r="E640" s="490"/>
      <c r="F640" s="490"/>
      <c r="G640" s="470" t="s">
        <v>1696</v>
      </c>
      <c r="H640" s="502"/>
      <c r="I640" s="491"/>
      <c r="J640" s="492"/>
      <c r="K640" s="489"/>
      <c r="L640" s="491"/>
      <c r="M640" s="491"/>
      <c r="N640" s="491"/>
      <c r="O640" s="491"/>
      <c r="P640" s="491"/>
      <c r="Q640" s="491"/>
      <c r="R640" s="491"/>
      <c r="S640" s="491"/>
      <c r="T640" s="491"/>
      <c r="U640" s="491"/>
      <c r="V640" s="491"/>
      <c r="W640" s="491"/>
      <c r="X640" s="491"/>
      <c r="Y640" s="491"/>
      <c r="Z640" s="491"/>
      <c r="AA640" s="491"/>
      <c r="AB640" s="491"/>
      <c r="AC640" s="491"/>
      <c r="AD640" s="491"/>
      <c r="AE640" s="491"/>
      <c r="AF640" s="493"/>
      <c r="AG640" s="494"/>
      <c r="AH640" s="494"/>
      <c r="AI640" s="494"/>
      <c r="AK640" s="561"/>
    </row>
    <row r="641" spans="1:37">
      <c r="A641" s="504" t="s">
        <v>2284</v>
      </c>
      <c r="B641" s="489" t="s">
        <v>1247</v>
      </c>
      <c r="C641" s="470" t="s">
        <v>1830</v>
      </c>
      <c r="D641" s="489" t="s">
        <v>1345</v>
      </c>
      <c r="E641" s="490">
        <v>0</v>
      </c>
      <c r="F641" s="490">
        <v>1</v>
      </c>
      <c r="G641" s="470" t="s">
        <v>1834</v>
      </c>
      <c r="H641" s="502"/>
      <c r="I641" s="491" t="s">
        <v>1225</v>
      </c>
      <c r="J641" s="492"/>
      <c r="K641" s="489"/>
      <c r="L641" s="491"/>
      <c r="M641" s="491"/>
      <c r="N641" s="491"/>
      <c r="O641" s="491"/>
      <c r="P641" s="491"/>
      <c r="Q641" s="491"/>
      <c r="R641" s="491"/>
      <c r="S641" s="491"/>
      <c r="T641" s="491"/>
      <c r="U641" s="491"/>
      <c r="V641" s="491"/>
      <c r="W641" s="491"/>
      <c r="X641" s="491"/>
      <c r="Y641" s="491"/>
      <c r="Z641" s="491"/>
      <c r="AA641" s="491"/>
      <c r="AB641" s="491"/>
      <c r="AC641" s="491"/>
      <c r="AD641" s="491"/>
      <c r="AE641" s="491"/>
      <c r="AF641" s="493"/>
      <c r="AG641" s="494"/>
      <c r="AH641" s="494"/>
      <c r="AI641" s="494"/>
      <c r="AK641" s="561"/>
    </row>
    <row r="642" spans="1:37">
      <c r="A642" s="504" t="s">
        <v>2284</v>
      </c>
      <c r="B642" s="489" t="s">
        <v>1247</v>
      </c>
      <c r="C642" s="470" t="s">
        <v>1831</v>
      </c>
      <c r="D642" s="489" t="s">
        <v>1346</v>
      </c>
      <c r="E642" s="490">
        <v>0</v>
      </c>
      <c r="F642" s="490">
        <v>1</v>
      </c>
      <c r="G642" s="470" t="s">
        <v>1835</v>
      </c>
      <c r="H642" s="502"/>
      <c r="I642" s="491" t="s">
        <v>802</v>
      </c>
      <c r="J642" s="492"/>
      <c r="K642" s="489"/>
      <c r="L642" s="491"/>
      <c r="M642" s="491"/>
      <c r="N642" s="491"/>
      <c r="O642" s="491"/>
      <c r="P642" s="491"/>
      <c r="Q642" s="491"/>
      <c r="R642" s="491"/>
      <c r="S642" s="491"/>
      <c r="T642" s="491"/>
      <c r="U642" s="491"/>
      <c r="V642" s="491"/>
      <c r="W642" s="491"/>
      <c r="X642" s="491"/>
      <c r="Y642" s="491"/>
      <c r="Z642" s="491"/>
      <c r="AA642" s="491"/>
      <c r="AB642" s="491"/>
      <c r="AC642" s="491"/>
      <c r="AD642" s="491"/>
      <c r="AE642" s="491"/>
      <c r="AF642" s="493"/>
      <c r="AG642" s="494"/>
      <c r="AH642" s="494"/>
      <c r="AI642" s="494"/>
      <c r="AK642" s="561"/>
    </row>
    <row r="643" spans="1:37">
      <c r="A643" s="504" t="s">
        <v>2284</v>
      </c>
      <c r="B643" s="489" t="s">
        <v>1247</v>
      </c>
      <c r="C643" s="470" t="s">
        <v>1832</v>
      </c>
      <c r="D643" s="489" t="s">
        <v>1347</v>
      </c>
      <c r="E643" s="490">
        <v>0</v>
      </c>
      <c r="F643" s="490">
        <v>1</v>
      </c>
      <c r="G643" s="470" t="s">
        <v>1836</v>
      </c>
      <c r="H643" s="502"/>
      <c r="I643" s="491" t="s">
        <v>1226</v>
      </c>
      <c r="J643" s="492"/>
      <c r="K643" s="489"/>
      <c r="L643" s="491"/>
      <c r="M643" s="491"/>
      <c r="N643" s="491"/>
      <c r="O643" s="491"/>
      <c r="P643" s="491"/>
      <c r="Q643" s="491"/>
      <c r="R643" s="491"/>
      <c r="S643" s="491"/>
      <c r="T643" s="491"/>
      <c r="U643" s="491"/>
      <c r="V643" s="491"/>
      <c r="W643" s="491"/>
      <c r="X643" s="491"/>
      <c r="Y643" s="491"/>
      <c r="Z643" s="491"/>
      <c r="AA643" s="491"/>
      <c r="AB643" s="491"/>
      <c r="AC643" s="491"/>
      <c r="AD643" s="491"/>
      <c r="AE643" s="491"/>
      <c r="AF643" s="493"/>
      <c r="AG643" s="494"/>
      <c r="AH643" s="494"/>
      <c r="AI643" s="494"/>
      <c r="AK643" s="561"/>
    </row>
    <row r="644" spans="1:37">
      <c r="A644" s="504" t="s">
        <v>2284</v>
      </c>
      <c r="B644" s="489" t="s">
        <v>1247</v>
      </c>
      <c r="C644" s="470" t="s">
        <v>1833</v>
      </c>
      <c r="D644" s="489" t="s">
        <v>1348</v>
      </c>
      <c r="E644" s="490">
        <v>0</v>
      </c>
      <c r="F644" s="490">
        <v>1</v>
      </c>
      <c r="G644" s="470" t="s">
        <v>1837</v>
      </c>
      <c r="H644" s="502"/>
      <c r="I644" s="491" t="s">
        <v>803</v>
      </c>
      <c r="J644" s="492"/>
      <c r="K644" s="489"/>
      <c r="L644" s="491"/>
      <c r="M644" s="491"/>
      <c r="N644" s="491"/>
      <c r="O644" s="491"/>
      <c r="P644" s="491"/>
      <c r="Q644" s="491"/>
      <c r="R644" s="491"/>
      <c r="S644" s="491"/>
      <c r="T644" s="491"/>
      <c r="U644" s="491"/>
      <c r="V644" s="491"/>
      <c r="W644" s="491"/>
      <c r="X644" s="491"/>
      <c r="Y644" s="491"/>
      <c r="Z644" s="491"/>
      <c r="AA644" s="491"/>
      <c r="AB644" s="491"/>
      <c r="AC644" s="491"/>
      <c r="AD644" s="491"/>
      <c r="AE644" s="491"/>
      <c r="AF644" s="493"/>
      <c r="AG644" s="494"/>
      <c r="AH644" s="494"/>
      <c r="AI644" s="494"/>
      <c r="AK644" s="561"/>
    </row>
    <row r="645" spans="1:37">
      <c r="A645" s="504" t="s">
        <v>2284</v>
      </c>
      <c r="B645" s="489" t="s">
        <v>1247</v>
      </c>
      <c r="C645" s="470" t="s">
        <v>495</v>
      </c>
      <c r="D645" s="489" t="s">
        <v>2127</v>
      </c>
      <c r="E645" s="490">
        <v>0</v>
      </c>
      <c r="F645" s="490">
        <v>0</v>
      </c>
      <c r="G645" s="470" t="s">
        <v>495</v>
      </c>
      <c r="H645" s="502"/>
      <c r="I645" s="491"/>
      <c r="J645" s="492"/>
      <c r="K645" s="489"/>
      <c r="L645" s="491"/>
      <c r="M645" s="491"/>
      <c r="N645" s="491"/>
      <c r="O645" s="491"/>
      <c r="P645" s="491"/>
      <c r="Q645" s="491"/>
      <c r="R645" s="491"/>
      <c r="S645" s="491"/>
      <c r="T645" s="491"/>
      <c r="U645" s="491"/>
      <c r="V645" s="491"/>
      <c r="W645" s="491"/>
      <c r="X645" s="491"/>
      <c r="Y645" s="491"/>
      <c r="Z645" s="491"/>
      <c r="AA645" s="491"/>
      <c r="AB645" s="491"/>
      <c r="AC645" s="491"/>
      <c r="AD645" s="491"/>
      <c r="AE645" s="491"/>
      <c r="AF645" s="493"/>
      <c r="AG645" s="494"/>
      <c r="AH645" s="494"/>
      <c r="AI645" s="494"/>
      <c r="AK645" s="561"/>
    </row>
    <row r="646" spans="1:37" ht="163.5" customHeight="1">
      <c r="A646" s="504" t="s">
        <v>2284</v>
      </c>
      <c r="B646" s="489" t="s">
        <v>1247</v>
      </c>
      <c r="C646" s="470" t="s">
        <v>1689</v>
      </c>
      <c r="D646" s="489" t="s">
        <v>1703</v>
      </c>
      <c r="E646" s="490" t="s">
        <v>1151</v>
      </c>
      <c r="F646" s="490" t="s">
        <v>1152</v>
      </c>
      <c r="G646" s="470" t="s">
        <v>3766</v>
      </c>
      <c r="H646" s="502" t="s">
        <v>658</v>
      </c>
      <c r="I646" s="491" t="s">
        <v>3248</v>
      </c>
      <c r="J646" s="492" t="s">
        <v>2314</v>
      </c>
      <c r="K646" s="489"/>
      <c r="L646" s="491" t="s">
        <v>5420</v>
      </c>
      <c r="M646" s="491" t="s">
        <v>5420</v>
      </c>
      <c r="N646" s="491" t="s">
        <v>5421</v>
      </c>
      <c r="O646" s="491"/>
      <c r="P646" s="491"/>
      <c r="Q646" s="491"/>
      <c r="R646" s="491"/>
      <c r="S646" s="491" t="s">
        <v>5361</v>
      </c>
      <c r="T646" s="491" t="s">
        <v>5361</v>
      </c>
      <c r="U646" s="491"/>
      <c r="V646" s="491"/>
      <c r="W646" s="491"/>
      <c r="X646" s="491"/>
      <c r="Y646" s="491"/>
      <c r="Z646" s="491"/>
      <c r="AA646" s="491"/>
      <c r="AB646" s="491"/>
      <c r="AC646" s="491"/>
      <c r="AD646" s="491"/>
      <c r="AE646" s="491"/>
      <c r="AF646" s="493" t="s">
        <v>5322</v>
      </c>
      <c r="AG646" s="494"/>
      <c r="AH646" s="494"/>
      <c r="AI646" s="494"/>
      <c r="AK646" s="561"/>
    </row>
    <row r="647" spans="1:37" ht="162.94999999999999" customHeight="1">
      <c r="A647" s="504" t="s">
        <v>2284</v>
      </c>
      <c r="B647" s="489" t="s">
        <v>1247</v>
      </c>
      <c r="C647" s="470" t="s">
        <v>2170</v>
      </c>
      <c r="D647" s="489" t="s">
        <v>1709</v>
      </c>
      <c r="E647" s="490" t="s">
        <v>1151</v>
      </c>
      <c r="F647" s="490" t="s">
        <v>1152</v>
      </c>
      <c r="G647" s="470" t="s">
        <v>3766</v>
      </c>
      <c r="H647" s="502" t="s">
        <v>2172</v>
      </c>
      <c r="I647" s="491" t="s">
        <v>2730</v>
      </c>
      <c r="J647" s="492" t="s">
        <v>2314</v>
      </c>
      <c r="K647" s="489"/>
      <c r="L647" s="491" t="s">
        <v>5420</v>
      </c>
      <c r="M647" s="491" t="s">
        <v>5420</v>
      </c>
      <c r="N647" s="491" t="s">
        <v>5421</v>
      </c>
      <c r="O647" s="491"/>
      <c r="P647" s="491"/>
      <c r="Q647" s="491"/>
      <c r="R647" s="491"/>
      <c r="S647" s="491" t="s">
        <v>5361</v>
      </c>
      <c r="T647" s="491" t="s">
        <v>5361</v>
      </c>
      <c r="U647" s="491"/>
      <c r="V647" s="491"/>
      <c r="W647" s="491" t="s">
        <v>726</v>
      </c>
      <c r="X647" s="491"/>
      <c r="Y647" s="491"/>
      <c r="Z647" s="491"/>
      <c r="AA647" s="491"/>
      <c r="AB647" s="491"/>
      <c r="AC647" s="491" t="s">
        <v>3640</v>
      </c>
      <c r="AD647" s="491" t="s">
        <v>3650</v>
      </c>
      <c r="AE647" s="491"/>
      <c r="AF647" s="493" t="s">
        <v>5322</v>
      </c>
      <c r="AG647" s="494"/>
      <c r="AH647" s="494"/>
      <c r="AI647" s="494"/>
      <c r="AK647" s="561"/>
    </row>
    <row r="648" spans="1:37" ht="202.5">
      <c r="A648" s="504" t="s">
        <v>2284</v>
      </c>
      <c r="B648" s="489" t="s">
        <v>1247</v>
      </c>
      <c r="C648" s="470" t="s">
        <v>659</v>
      </c>
      <c r="D648" s="489" t="s">
        <v>1158</v>
      </c>
      <c r="E648" s="490" t="s">
        <v>1151</v>
      </c>
      <c r="F648" s="490" t="s">
        <v>1152</v>
      </c>
      <c r="G648" s="470" t="s">
        <v>3766</v>
      </c>
      <c r="H648" s="502" t="s">
        <v>660</v>
      </c>
      <c r="I648" s="491" t="s">
        <v>2731</v>
      </c>
      <c r="J648" s="492" t="s">
        <v>2314</v>
      </c>
      <c r="K648" s="489"/>
      <c r="L648" s="491" t="s">
        <v>5420</v>
      </c>
      <c r="M648" s="491" t="s">
        <v>5420</v>
      </c>
      <c r="N648" s="491" t="s">
        <v>5421</v>
      </c>
      <c r="O648" s="491"/>
      <c r="P648" s="491"/>
      <c r="Q648" s="491"/>
      <c r="R648" s="491"/>
      <c r="S648" s="491" t="s">
        <v>5361</v>
      </c>
      <c r="T648" s="491" t="s">
        <v>5361</v>
      </c>
      <c r="U648" s="491"/>
      <c r="V648" s="491"/>
      <c r="W648" s="491"/>
      <c r="X648" s="491"/>
      <c r="Y648" s="491"/>
      <c r="Z648" s="491"/>
      <c r="AA648" s="491"/>
      <c r="AB648" s="491"/>
      <c r="AC648" s="491"/>
      <c r="AD648" s="491"/>
      <c r="AE648" s="491"/>
      <c r="AF648" s="493" t="s">
        <v>5322</v>
      </c>
      <c r="AG648" s="494"/>
      <c r="AH648" s="494"/>
      <c r="AI648" s="494"/>
      <c r="AK648" s="561"/>
    </row>
    <row r="649" spans="1:37" ht="165" customHeight="1">
      <c r="A649" s="504" t="s">
        <v>2284</v>
      </c>
      <c r="B649" s="489" t="s">
        <v>1247</v>
      </c>
      <c r="C649" s="470" t="s">
        <v>2171</v>
      </c>
      <c r="D649" s="489" t="s">
        <v>2126</v>
      </c>
      <c r="E649" s="490" t="s">
        <v>1151</v>
      </c>
      <c r="F649" s="490" t="s">
        <v>1152</v>
      </c>
      <c r="G649" s="470" t="s">
        <v>3766</v>
      </c>
      <c r="H649" s="502" t="s">
        <v>2177</v>
      </c>
      <c r="I649" s="491" t="s">
        <v>3288</v>
      </c>
      <c r="J649" s="492" t="s">
        <v>2314</v>
      </c>
      <c r="K649" s="489"/>
      <c r="L649" s="491" t="s">
        <v>5420</v>
      </c>
      <c r="M649" s="491" t="s">
        <v>5420</v>
      </c>
      <c r="N649" s="491" t="s">
        <v>5421</v>
      </c>
      <c r="O649" s="491"/>
      <c r="P649" s="491"/>
      <c r="Q649" s="491"/>
      <c r="R649" s="491"/>
      <c r="S649" s="491" t="s">
        <v>5361</v>
      </c>
      <c r="T649" s="491" t="s">
        <v>5361</v>
      </c>
      <c r="U649" s="491"/>
      <c r="V649" s="491"/>
      <c r="W649" s="491" t="s">
        <v>726</v>
      </c>
      <c r="X649" s="491"/>
      <c r="Y649" s="491"/>
      <c r="Z649" s="491"/>
      <c r="AA649" s="491"/>
      <c r="AB649" s="491"/>
      <c r="AC649" s="491" t="s">
        <v>3640</v>
      </c>
      <c r="AD649" s="491" t="s">
        <v>3650</v>
      </c>
      <c r="AE649" s="491"/>
      <c r="AF649" s="493" t="s">
        <v>5322</v>
      </c>
      <c r="AG649" s="494"/>
      <c r="AH649" s="494"/>
      <c r="AI649" s="494"/>
      <c r="AK649" s="561"/>
    </row>
    <row r="650" spans="1:37" ht="33.75">
      <c r="A650" s="504" t="s">
        <v>2285</v>
      </c>
      <c r="B650" s="489" t="s">
        <v>1248</v>
      </c>
      <c r="C650" s="497" t="s">
        <v>2132</v>
      </c>
      <c r="D650" s="489"/>
      <c r="E650" s="490"/>
      <c r="F650" s="490"/>
      <c r="G650" s="470"/>
      <c r="H650" s="502"/>
      <c r="I650" s="491"/>
      <c r="J650" s="492" t="s">
        <v>2314</v>
      </c>
      <c r="K650" s="489"/>
      <c r="L650" s="491" t="s">
        <v>5420</v>
      </c>
      <c r="M650" s="491" t="s">
        <v>5420</v>
      </c>
      <c r="N650" s="491" t="s">
        <v>5421</v>
      </c>
      <c r="O650" s="491"/>
      <c r="P650" s="491"/>
      <c r="Q650" s="491"/>
      <c r="R650" s="491"/>
      <c r="S650" s="491" t="s">
        <v>5361</v>
      </c>
      <c r="T650" s="491" t="s">
        <v>5361</v>
      </c>
      <c r="U650" s="491"/>
      <c r="V650" s="491"/>
      <c r="W650" s="491"/>
      <c r="X650" s="491"/>
      <c r="Y650" s="491"/>
      <c r="Z650" s="491"/>
      <c r="AA650" s="491"/>
      <c r="AB650" s="491"/>
      <c r="AC650" s="491" t="s">
        <v>3692</v>
      </c>
      <c r="AD650" s="505"/>
      <c r="AE650" s="505"/>
      <c r="AF650" s="493" t="s">
        <v>5322</v>
      </c>
      <c r="AG650" s="494"/>
      <c r="AH650" s="494"/>
      <c r="AI650" s="494"/>
      <c r="AK650" s="561" t="s">
        <v>3448</v>
      </c>
    </row>
    <row r="651" spans="1:37">
      <c r="A651" s="504" t="s">
        <v>2285</v>
      </c>
      <c r="B651" s="489" t="s">
        <v>1248</v>
      </c>
      <c r="C651" s="470" t="s">
        <v>2133</v>
      </c>
      <c r="D651" s="489" t="s">
        <v>2148</v>
      </c>
      <c r="E651" s="490"/>
      <c r="F651" s="490"/>
      <c r="G651" s="470" t="s">
        <v>1696</v>
      </c>
      <c r="H651" s="502"/>
      <c r="I651" s="491"/>
      <c r="J651" s="492"/>
      <c r="K651" s="489"/>
      <c r="L651" s="491"/>
      <c r="M651" s="491"/>
      <c r="N651" s="491"/>
      <c r="O651" s="491"/>
      <c r="P651" s="491"/>
      <c r="Q651" s="491"/>
      <c r="R651" s="491"/>
      <c r="S651" s="491"/>
      <c r="T651" s="491"/>
      <c r="U651" s="491"/>
      <c r="V651" s="491"/>
      <c r="W651" s="491"/>
      <c r="X651" s="491"/>
      <c r="Y651" s="491"/>
      <c r="Z651" s="491"/>
      <c r="AA651" s="491"/>
      <c r="AB651" s="491"/>
      <c r="AC651" s="491"/>
      <c r="AD651" s="491"/>
      <c r="AE651" s="491"/>
      <c r="AF651" s="493"/>
      <c r="AG651" s="494"/>
      <c r="AH651" s="494"/>
      <c r="AI651" s="494"/>
      <c r="AK651" s="561"/>
    </row>
    <row r="652" spans="1:37">
      <c r="A652" s="504" t="s">
        <v>2285</v>
      </c>
      <c r="B652" s="489" t="s">
        <v>1248</v>
      </c>
      <c r="C652" s="470" t="s">
        <v>7845</v>
      </c>
      <c r="D652" s="489" t="s">
        <v>1345</v>
      </c>
      <c r="E652" s="490">
        <v>0</v>
      </c>
      <c r="F652" s="490">
        <v>1</v>
      </c>
      <c r="G652" s="470" t="s">
        <v>2134</v>
      </c>
      <c r="H652" s="502"/>
      <c r="I652" s="491" t="s">
        <v>7846</v>
      </c>
      <c r="J652" s="492"/>
      <c r="K652" s="489"/>
      <c r="L652" s="491"/>
      <c r="M652" s="491"/>
      <c r="N652" s="491"/>
      <c r="O652" s="491"/>
      <c r="P652" s="491"/>
      <c r="Q652" s="491"/>
      <c r="R652" s="491"/>
      <c r="S652" s="491"/>
      <c r="T652" s="491"/>
      <c r="U652" s="491"/>
      <c r="V652" s="491"/>
      <c r="W652" s="491"/>
      <c r="X652" s="491"/>
      <c r="Y652" s="491"/>
      <c r="Z652" s="491"/>
      <c r="AA652" s="491"/>
      <c r="AB652" s="491"/>
      <c r="AC652" s="491"/>
      <c r="AD652" s="491"/>
      <c r="AE652" s="491"/>
      <c r="AF652" s="493"/>
      <c r="AG652" s="494"/>
      <c r="AH652" s="494"/>
      <c r="AI652" s="494"/>
      <c r="AK652" s="561"/>
    </row>
    <row r="653" spans="1:37">
      <c r="A653" s="504" t="s">
        <v>2285</v>
      </c>
      <c r="B653" s="489" t="s">
        <v>1248</v>
      </c>
      <c r="C653" s="470" t="s">
        <v>7847</v>
      </c>
      <c r="D653" s="489" t="s">
        <v>1346</v>
      </c>
      <c r="E653" s="490">
        <v>0</v>
      </c>
      <c r="F653" s="490">
        <v>1</v>
      </c>
      <c r="G653" s="470" t="s">
        <v>2135</v>
      </c>
      <c r="H653" s="502"/>
      <c r="I653" s="491" t="s">
        <v>7848</v>
      </c>
      <c r="J653" s="492"/>
      <c r="K653" s="489"/>
      <c r="L653" s="491"/>
      <c r="M653" s="491"/>
      <c r="N653" s="491"/>
      <c r="O653" s="491"/>
      <c r="P653" s="491"/>
      <c r="Q653" s="491"/>
      <c r="R653" s="491"/>
      <c r="S653" s="491"/>
      <c r="T653" s="491"/>
      <c r="U653" s="491"/>
      <c r="V653" s="491"/>
      <c r="W653" s="491"/>
      <c r="X653" s="491"/>
      <c r="Y653" s="491"/>
      <c r="Z653" s="491"/>
      <c r="AA653" s="491"/>
      <c r="AB653" s="491"/>
      <c r="AC653" s="491"/>
      <c r="AD653" s="491"/>
      <c r="AE653" s="491"/>
      <c r="AF653" s="493"/>
      <c r="AG653" s="494"/>
      <c r="AH653" s="494"/>
      <c r="AI653" s="494"/>
      <c r="AK653" s="561"/>
    </row>
    <row r="654" spans="1:37">
      <c r="A654" s="504" t="s">
        <v>2285</v>
      </c>
      <c r="B654" s="489" t="s">
        <v>1248</v>
      </c>
      <c r="C654" s="470" t="s">
        <v>495</v>
      </c>
      <c r="D654" s="489" t="s">
        <v>179</v>
      </c>
      <c r="E654" s="490">
        <v>0</v>
      </c>
      <c r="F654" s="490">
        <v>0</v>
      </c>
      <c r="G654" s="470" t="s">
        <v>495</v>
      </c>
      <c r="H654" s="502"/>
      <c r="I654" s="491"/>
      <c r="J654" s="492"/>
      <c r="K654" s="489"/>
      <c r="L654" s="491"/>
      <c r="M654" s="491"/>
      <c r="N654" s="491"/>
      <c r="O654" s="491"/>
      <c r="P654" s="491"/>
      <c r="Q654" s="491"/>
      <c r="R654" s="491"/>
      <c r="S654" s="491"/>
      <c r="T654" s="491"/>
      <c r="U654" s="491"/>
      <c r="V654" s="491"/>
      <c r="W654" s="491"/>
      <c r="X654" s="491"/>
      <c r="Y654" s="491"/>
      <c r="Z654" s="491"/>
      <c r="AA654" s="491"/>
      <c r="AB654" s="491"/>
      <c r="AC654" s="491"/>
      <c r="AD654" s="491"/>
      <c r="AE654" s="491"/>
      <c r="AF654" s="493"/>
      <c r="AG654" s="494"/>
      <c r="AH654" s="494"/>
      <c r="AI654" s="494"/>
      <c r="AK654" s="561"/>
    </row>
    <row r="655" spans="1:37" ht="56.25">
      <c r="A655" s="504" t="s">
        <v>2285</v>
      </c>
      <c r="B655" s="489" t="s">
        <v>1248</v>
      </c>
      <c r="C655" s="470" t="s">
        <v>7849</v>
      </c>
      <c r="D655" s="489" t="s">
        <v>1859</v>
      </c>
      <c r="E655" s="490" t="s">
        <v>2245</v>
      </c>
      <c r="F655" s="490" t="s">
        <v>2130</v>
      </c>
      <c r="G655" s="470" t="s">
        <v>2131</v>
      </c>
      <c r="H655" s="502" t="s">
        <v>7850</v>
      </c>
      <c r="I655" s="491" t="s">
        <v>7851</v>
      </c>
      <c r="J655" s="492" t="s">
        <v>2314</v>
      </c>
      <c r="K655" s="489"/>
      <c r="L655" s="491" t="s">
        <v>5420</v>
      </c>
      <c r="M655" s="491" t="s">
        <v>5420</v>
      </c>
      <c r="N655" s="491" t="s">
        <v>5421</v>
      </c>
      <c r="O655" s="491"/>
      <c r="P655" s="491"/>
      <c r="Q655" s="491"/>
      <c r="R655" s="491"/>
      <c r="S655" s="491" t="s">
        <v>5361</v>
      </c>
      <c r="T655" s="491" t="s">
        <v>5361</v>
      </c>
      <c r="U655" s="491"/>
      <c r="V655" s="491"/>
      <c r="W655" s="491" t="s">
        <v>715</v>
      </c>
      <c r="X655" s="491"/>
      <c r="Y655" s="491"/>
      <c r="Z655" s="491"/>
      <c r="AA655" s="491"/>
      <c r="AB655" s="491"/>
      <c r="AC655" s="491" t="s">
        <v>3640</v>
      </c>
      <c r="AD655" s="491" t="s">
        <v>3706</v>
      </c>
      <c r="AE655" s="491"/>
      <c r="AF655" s="493" t="s">
        <v>5322</v>
      </c>
      <c r="AG655" s="494"/>
      <c r="AH655" s="494"/>
      <c r="AI655" s="494"/>
      <c r="AK655" s="561"/>
    </row>
    <row r="656" spans="1:37" ht="56.25">
      <c r="A656" s="504" t="s">
        <v>2285</v>
      </c>
      <c r="B656" s="489" t="s">
        <v>1248</v>
      </c>
      <c r="C656" s="470" t="s">
        <v>7852</v>
      </c>
      <c r="D656" s="489" t="s">
        <v>1863</v>
      </c>
      <c r="E656" s="490" t="s">
        <v>2245</v>
      </c>
      <c r="F656" s="490" t="s">
        <v>2130</v>
      </c>
      <c r="G656" s="470" t="s">
        <v>2131</v>
      </c>
      <c r="H656" s="502" t="s">
        <v>7853</v>
      </c>
      <c r="I656" s="491" t="s">
        <v>7854</v>
      </c>
      <c r="J656" s="492" t="s">
        <v>2314</v>
      </c>
      <c r="K656" s="489"/>
      <c r="L656" s="491" t="s">
        <v>5420</v>
      </c>
      <c r="M656" s="491" t="s">
        <v>5420</v>
      </c>
      <c r="N656" s="491" t="s">
        <v>5421</v>
      </c>
      <c r="O656" s="491"/>
      <c r="P656" s="491"/>
      <c r="Q656" s="491"/>
      <c r="R656" s="491"/>
      <c r="S656" s="491" t="s">
        <v>5361</v>
      </c>
      <c r="T656" s="491" t="s">
        <v>5361</v>
      </c>
      <c r="U656" s="491"/>
      <c r="V656" s="491"/>
      <c r="W656" s="491" t="s">
        <v>715</v>
      </c>
      <c r="X656" s="491"/>
      <c r="Y656" s="491"/>
      <c r="Z656" s="491"/>
      <c r="AA656" s="491"/>
      <c r="AB656" s="491"/>
      <c r="AC656" s="491" t="s">
        <v>3640</v>
      </c>
      <c r="AD656" s="491" t="s">
        <v>3706</v>
      </c>
      <c r="AE656" s="491"/>
      <c r="AF656" s="493" t="s">
        <v>5322</v>
      </c>
      <c r="AG656" s="494"/>
      <c r="AH656" s="494"/>
      <c r="AI656" s="494"/>
      <c r="AK656" s="561"/>
    </row>
    <row r="657" spans="1:37" ht="33.75">
      <c r="A657" s="504" t="s">
        <v>1790</v>
      </c>
      <c r="B657" s="489" t="s">
        <v>1249</v>
      </c>
      <c r="C657" s="497" t="s">
        <v>1850</v>
      </c>
      <c r="D657" s="489"/>
      <c r="E657" s="490"/>
      <c r="F657" s="490"/>
      <c r="G657" s="470"/>
      <c r="H657" s="502"/>
      <c r="I657" s="491"/>
      <c r="J657" s="492" t="s">
        <v>2314</v>
      </c>
      <c r="K657" s="489"/>
      <c r="L657" s="491" t="s">
        <v>5420</v>
      </c>
      <c r="M657" s="491" t="s">
        <v>5420</v>
      </c>
      <c r="N657" s="491" t="s">
        <v>5421</v>
      </c>
      <c r="O657" s="491"/>
      <c r="P657" s="491"/>
      <c r="Q657" s="491"/>
      <c r="R657" s="491"/>
      <c r="S657" s="491" t="s">
        <v>5361</v>
      </c>
      <c r="T657" s="491" t="s">
        <v>5361</v>
      </c>
      <c r="U657" s="491"/>
      <c r="V657" s="491"/>
      <c r="W657" s="491"/>
      <c r="X657" s="491"/>
      <c r="Y657" s="491"/>
      <c r="Z657" s="491"/>
      <c r="AA657" s="491"/>
      <c r="AB657" s="491"/>
      <c r="AC657" s="491" t="s">
        <v>3692</v>
      </c>
      <c r="AD657" s="491"/>
      <c r="AE657" s="491"/>
      <c r="AF657" s="493" t="s">
        <v>5322</v>
      </c>
      <c r="AG657" s="494"/>
      <c r="AH657" s="494"/>
      <c r="AI657" s="494"/>
      <c r="AK657" s="561" t="s">
        <v>3448</v>
      </c>
    </row>
    <row r="658" spans="1:37">
      <c r="A658" s="504" t="s">
        <v>1790</v>
      </c>
      <c r="B658" s="489" t="s">
        <v>1249</v>
      </c>
      <c r="C658" s="470" t="s">
        <v>1851</v>
      </c>
      <c r="D658" s="489" t="s">
        <v>2148</v>
      </c>
      <c r="E658" s="490"/>
      <c r="F658" s="490"/>
      <c r="G658" s="470" t="s">
        <v>1696</v>
      </c>
      <c r="H658" s="502"/>
      <c r="I658" s="491"/>
      <c r="J658" s="492"/>
      <c r="K658" s="489"/>
      <c r="L658" s="491"/>
      <c r="M658" s="491"/>
      <c r="N658" s="491"/>
      <c r="O658" s="491"/>
      <c r="P658" s="491"/>
      <c r="Q658" s="491"/>
      <c r="R658" s="491"/>
      <c r="S658" s="491"/>
      <c r="T658" s="491"/>
      <c r="U658" s="491"/>
      <c r="V658" s="491"/>
      <c r="W658" s="491"/>
      <c r="X658" s="491"/>
      <c r="Y658" s="491"/>
      <c r="Z658" s="491"/>
      <c r="AA658" s="491"/>
      <c r="AB658" s="491"/>
      <c r="AC658" s="491"/>
      <c r="AD658" s="491"/>
      <c r="AE658" s="491"/>
      <c r="AF658" s="493"/>
      <c r="AG658" s="494"/>
      <c r="AH658" s="494"/>
      <c r="AI658" s="494"/>
      <c r="AK658" s="561"/>
    </row>
    <row r="659" spans="1:37">
      <c r="A659" s="504" t="s">
        <v>1790</v>
      </c>
      <c r="B659" s="489" t="s">
        <v>1249</v>
      </c>
      <c r="C659" s="470" t="s">
        <v>1852</v>
      </c>
      <c r="D659" s="489" t="s">
        <v>1345</v>
      </c>
      <c r="E659" s="490">
        <v>0</v>
      </c>
      <c r="F659" s="490">
        <v>1</v>
      </c>
      <c r="G659" s="470" t="s">
        <v>1854</v>
      </c>
      <c r="H659" s="502"/>
      <c r="I659" s="491" t="s">
        <v>2078</v>
      </c>
      <c r="J659" s="492"/>
      <c r="K659" s="489"/>
      <c r="L659" s="491"/>
      <c r="M659" s="491"/>
      <c r="N659" s="491"/>
      <c r="O659" s="491"/>
      <c r="P659" s="491"/>
      <c r="Q659" s="491"/>
      <c r="R659" s="491"/>
      <c r="S659" s="491"/>
      <c r="T659" s="491"/>
      <c r="U659" s="491"/>
      <c r="V659" s="491"/>
      <c r="W659" s="491"/>
      <c r="X659" s="491"/>
      <c r="Y659" s="491"/>
      <c r="Z659" s="491"/>
      <c r="AA659" s="491"/>
      <c r="AB659" s="491"/>
      <c r="AC659" s="491"/>
      <c r="AD659" s="491"/>
      <c r="AE659" s="491"/>
      <c r="AF659" s="493"/>
      <c r="AG659" s="494"/>
      <c r="AH659" s="494"/>
      <c r="AI659" s="494"/>
      <c r="AK659" s="561"/>
    </row>
    <row r="660" spans="1:37">
      <c r="A660" s="504" t="s">
        <v>1790</v>
      </c>
      <c r="B660" s="489" t="s">
        <v>1249</v>
      </c>
      <c r="C660" s="470" t="s">
        <v>1853</v>
      </c>
      <c r="D660" s="489" t="s">
        <v>1346</v>
      </c>
      <c r="E660" s="490">
        <v>0</v>
      </c>
      <c r="F660" s="490">
        <v>1</v>
      </c>
      <c r="G660" s="470" t="s">
        <v>1855</v>
      </c>
      <c r="H660" s="502"/>
      <c r="I660" s="491" t="s">
        <v>2079</v>
      </c>
      <c r="J660" s="492"/>
      <c r="K660" s="489"/>
      <c r="L660" s="491"/>
      <c r="M660" s="491"/>
      <c r="N660" s="491"/>
      <c r="O660" s="491"/>
      <c r="P660" s="491"/>
      <c r="Q660" s="491"/>
      <c r="R660" s="491"/>
      <c r="S660" s="491"/>
      <c r="T660" s="491"/>
      <c r="U660" s="491"/>
      <c r="V660" s="491"/>
      <c r="W660" s="491"/>
      <c r="X660" s="491"/>
      <c r="Y660" s="491"/>
      <c r="Z660" s="491"/>
      <c r="AA660" s="491"/>
      <c r="AB660" s="491"/>
      <c r="AC660" s="491"/>
      <c r="AD660" s="491"/>
      <c r="AE660" s="491"/>
      <c r="AF660" s="493"/>
      <c r="AG660" s="494"/>
      <c r="AH660" s="494"/>
      <c r="AI660" s="494"/>
      <c r="AK660" s="561"/>
    </row>
    <row r="661" spans="1:37">
      <c r="A661" s="504" t="s">
        <v>1790</v>
      </c>
      <c r="B661" s="489" t="s">
        <v>1249</v>
      </c>
      <c r="C661" s="470" t="s">
        <v>495</v>
      </c>
      <c r="D661" s="489" t="s">
        <v>179</v>
      </c>
      <c r="E661" s="490">
        <v>0</v>
      </c>
      <c r="F661" s="490">
        <v>0</v>
      </c>
      <c r="G661" s="470" t="s">
        <v>495</v>
      </c>
      <c r="H661" s="502"/>
      <c r="I661" s="491"/>
      <c r="J661" s="492"/>
      <c r="K661" s="489"/>
      <c r="L661" s="491"/>
      <c r="M661" s="491"/>
      <c r="N661" s="491"/>
      <c r="O661" s="491"/>
      <c r="P661" s="491"/>
      <c r="Q661" s="491"/>
      <c r="R661" s="491"/>
      <c r="S661" s="491"/>
      <c r="T661" s="491"/>
      <c r="U661" s="491"/>
      <c r="V661" s="491"/>
      <c r="W661" s="491"/>
      <c r="X661" s="491"/>
      <c r="Y661" s="491"/>
      <c r="Z661" s="491"/>
      <c r="AA661" s="491"/>
      <c r="AB661" s="491"/>
      <c r="AC661" s="491"/>
      <c r="AD661" s="491"/>
      <c r="AE661" s="491"/>
      <c r="AF661" s="493"/>
      <c r="AG661" s="494"/>
      <c r="AH661" s="494"/>
      <c r="AI661" s="494"/>
      <c r="AK661" s="561"/>
    </row>
    <row r="662" spans="1:37" ht="56.25">
      <c r="A662" s="504" t="s">
        <v>1790</v>
      </c>
      <c r="B662" s="489" t="s">
        <v>1249</v>
      </c>
      <c r="C662" s="470" t="s">
        <v>1856</v>
      </c>
      <c r="D662" s="489" t="s">
        <v>1859</v>
      </c>
      <c r="E662" s="490" t="s">
        <v>1355</v>
      </c>
      <c r="F662" s="490" t="s">
        <v>2592</v>
      </c>
      <c r="G662" s="470" t="s">
        <v>2591</v>
      </c>
      <c r="H662" s="491" t="s">
        <v>8766</v>
      </c>
      <c r="I662" s="491" t="s">
        <v>2080</v>
      </c>
      <c r="J662" s="492" t="s">
        <v>2314</v>
      </c>
      <c r="K662" s="489"/>
      <c r="L662" s="491" t="s">
        <v>5420</v>
      </c>
      <c r="M662" s="491" t="s">
        <v>5420</v>
      </c>
      <c r="N662" s="491" t="s">
        <v>5421</v>
      </c>
      <c r="O662" s="491"/>
      <c r="P662" s="491"/>
      <c r="Q662" s="491"/>
      <c r="R662" s="491"/>
      <c r="S662" s="491" t="s">
        <v>5361</v>
      </c>
      <c r="T662" s="491" t="s">
        <v>5361</v>
      </c>
      <c r="U662" s="491"/>
      <c r="V662" s="491"/>
      <c r="W662" s="491" t="s">
        <v>719</v>
      </c>
      <c r="X662" s="491"/>
      <c r="Y662" s="491"/>
      <c r="Z662" s="491"/>
      <c r="AA662" s="491"/>
      <c r="AB662" s="491"/>
      <c r="AC662" s="491" t="s">
        <v>3640</v>
      </c>
      <c r="AD662" s="491" t="s">
        <v>3707</v>
      </c>
      <c r="AE662" s="491"/>
      <c r="AF662" s="493" t="s">
        <v>5322</v>
      </c>
      <c r="AG662" s="494"/>
      <c r="AH662" s="494"/>
      <c r="AI662" s="494"/>
      <c r="AK662" s="561"/>
    </row>
    <row r="663" spans="1:37" ht="56.25">
      <c r="A663" s="504" t="s">
        <v>1790</v>
      </c>
      <c r="B663" s="489" t="s">
        <v>1249</v>
      </c>
      <c r="C663" s="470" t="s">
        <v>1857</v>
      </c>
      <c r="D663" s="489" t="s">
        <v>1863</v>
      </c>
      <c r="E663" s="490" t="s">
        <v>1355</v>
      </c>
      <c r="F663" s="490" t="s">
        <v>2592</v>
      </c>
      <c r="G663" s="470" t="s">
        <v>2591</v>
      </c>
      <c r="H663" s="491" t="s">
        <v>8767</v>
      </c>
      <c r="I663" s="491" t="s">
        <v>2081</v>
      </c>
      <c r="J663" s="492" t="s">
        <v>2314</v>
      </c>
      <c r="K663" s="489"/>
      <c r="L663" s="491" t="s">
        <v>5420</v>
      </c>
      <c r="M663" s="491" t="s">
        <v>5420</v>
      </c>
      <c r="N663" s="491" t="s">
        <v>5421</v>
      </c>
      <c r="O663" s="491"/>
      <c r="P663" s="491"/>
      <c r="Q663" s="491"/>
      <c r="R663" s="491"/>
      <c r="S663" s="491" t="s">
        <v>5361</v>
      </c>
      <c r="T663" s="491" t="s">
        <v>5361</v>
      </c>
      <c r="U663" s="491"/>
      <c r="V663" s="491"/>
      <c r="W663" s="491" t="s">
        <v>719</v>
      </c>
      <c r="X663" s="491"/>
      <c r="Y663" s="491"/>
      <c r="Z663" s="491"/>
      <c r="AA663" s="491"/>
      <c r="AB663" s="491"/>
      <c r="AC663" s="491" t="s">
        <v>3640</v>
      </c>
      <c r="AD663" s="491" t="s">
        <v>3707</v>
      </c>
      <c r="AE663" s="491"/>
      <c r="AF663" s="493" t="s">
        <v>5322</v>
      </c>
      <c r="AG663" s="494"/>
      <c r="AH663" s="494"/>
      <c r="AI663" s="494"/>
      <c r="AK663" s="561"/>
    </row>
    <row r="664" spans="1:37" ht="33.75">
      <c r="A664" s="504" t="s">
        <v>2151</v>
      </c>
      <c r="B664" s="489" t="s">
        <v>1250</v>
      </c>
      <c r="C664" s="497" t="s">
        <v>337</v>
      </c>
      <c r="D664" s="489"/>
      <c r="E664" s="490"/>
      <c r="F664" s="490"/>
      <c r="G664" s="470"/>
      <c r="H664" s="502"/>
      <c r="I664" s="491"/>
      <c r="J664" s="492" t="s">
        <v>2314</v>
      </c>
      <c r="K664" s="489"/>
      <c r="L664" s="491" t="s">
        <v>5420</v>
      </c>
      <c r="M664" s="491" t="s">
        <v>5420</v>
      </c>
      <c r="N664" s="491" t="s">
        <v>5421</v>
      </c>
      <c r="O664" s="491"/>
      <c r="P664" s="491"/>
      <c r="Q664" s="491"/>
      <c r="R664" s="491"/>
      <c r="S664" s="491" t="s">
        <v>5361</v>
      </c>
      <c r="T664" s="491" t="s">
        <v>5361</v>
      </c>
      <c r="U664" s="491"/>
      <c r="V664" s="491"/>
      <c r="W664" s="491"/>
      <c r="X664" s="491"/>
      <c r="Y664" s="491"/>
      <c r="Z664" s="491"/>
      <c r="AA664" s="491"/>
      <c r="AB664" s="491"/>
      <c r="AC664" s="491" t="s">
        <v>3692</v>
      </c>
      <c r="AD664" s="491"/>
      <c r="AE664" s="491"/>
      <c r="AF664" s="493" t="s">
        <v>5322</v>
      </c>
      <c r="AG664" s="494"/>
      <c r="AH664" s="494"/>
      <c r="AI664" s="494"/>
      <c r="AK664" s="561" t="s">
        <v>3448</v>
      </c>
    </row>
    <row r="665" spans="1:37">
      <c r="A665" s="504" t="s">
        <v>2151</v>
      </c>
      <c r="B665" s="489" t="s">
        <v>1250</v>
      </c>
      <c r="C665" s="470" t="s">
        <v>1725</v>
      </c>
      <c r="D665" s="489" t="s">
        <v>2148</v>
      </c>
      <c r="E665" s="490"/>
      <c r="F665" s="490"/>
      <c r="G665" s="470" t="s">
        <v>1696</v>
      </c>
      <c r="H665" s="502"/>
      <c r="I665" s="491"/>
      <c r="J665" s="492"/>
      <c r="K665" s="489"/>
      <c r="L665" s="491"/>
      <c r="M665" s="491"/>
      <c r="N665" s="491"/>
      <c r="O665" s="491"/>
      <c r="P665" s="491"/>
      <c r="Q665" s="491"/>
      <c r="R665" s="491"/>
      <c r="S665" s="491"/>
      <c r="T665" s="491"/>
      <c r="U665" s="491"/>
      <c r="V665" s="491"/>
      <c r="W665" s="491"/>
      <c r="X665" s="491"/>
      <c r="Y665" s="491"/>
      <c r="Z665" s="491"/>
      <c r="AA665" s="491"/>
      <c r="AB665" s="491"/>
      <c r="AC665" s="491"/>
      <c r="AD665" s="491"/>
      <c r="AE665" s="491"/>
      <c r="AF665" s="493"/>
      <c r="AG665" s="494"/>
      <c r="AH665" s="494"/>
      <c r="AI665" s="494"/>
      <c r="AK665" s="561"/>
    </row>
    <row r="666" spans="1:37" ht="22.5">
      <c r="A666" s="504" t="s">
        <v>2151</v>
      </c>
      <c r="B666" s="489" t="s">
        <v>1250</v>
      </c>
      <c r="C666" s="470" t="s">
        <v>679</v>
      </c>
      <c r="D666" s="489" t="s">
        <v>1345</v>
      </c>
      <c r="E666" s="490">
        <v>0</v>
      </c>
      <c r="F666" s="490">
        <v>1</v>
      </c>
      <c r="G666" s="470" t="s">
        <v>1789</v>
      </c>
      <c r="H666" s="502"/>
      <c r="I666" s="491" t="s">
        <v>2082</v>
      </c>
      <c r="J666" s="492"/>
      <c r="K666" s="489"/>
      <c r="L666" s="491"/>
      <c r="M666" s="491"/>
      <c r="N666" s="491"/>
      <c r="O666" s="491"/>
      <c r="P666" s="491"/>
      <c r="Q666" s="491"/>
      <c r="R666" s="491"/>
      <c r="S666" s="491"/>
      <c r="T666" s="491"/>
      <c r="U666" s="491"/>
      <c r="V666" s="491"/>
      <c r="W666" s="491"/>
      <c r="X666" s="491"/>
      <c r="Y666" s="491"/>
      <c r="Z666" s="491"/>
      <c r="AA666" s="491"/>
      <c r="AB666" s="491"/>
      <c r="AC666" s="491"/>
      <c r="AD666" s="491"/>
      <c r="AE666" s="491"/>
      <c r="AF666" s="493"/>
      <c r="AG666" s="494"/>
      <c r="AH666" s="494"/>
      <c r="AI666" s="494"/>
      <c r="AK666" s="561"/>
    </row>
    <row r="667" spans="1:37" ht="22.5">
      <c r="A667" s="504" t="s">
        <v>2151</v>
      </c>
      <c r="B667" s="489" t="s">
        <v>1250</v>
      </c>
      <c r="C667" s="470" t="s">
        <v>1642</v>
      </c>
      <c r="D667" s="489" t="s">
        <v>1346</v>
      </c>
      <c r="E667" s="490">
        <v>0</v>
      </c>
      <c r="F667" s="490">
        <v>1</v>
      </c>
      <c r="G667" s="470" t="s">
        <v>445</v>
      </c>
      <c r="H667" s="502"/>
      <c r="I667" s="491" t="s">
        <v>2083</v>
      </c>
      <c r="J667" s="492"/>
      <c r="K667" s="489"/>
      <c r="L667" s="491"/>
      <c r="M667" s="491"/>
      <c r="N667" s="491"/>
      <c r="O667" s="491"/>
      <c r="P667" s="491"/>
      <c r="Q667" s="491"/>
      <c r="R667" s="491"/>
      <c r="S667" s="491"/>
      <c r="T667" s="491"/>
      <c r="U667" s="491"/>
      <c r="V667" s="491"/>
      <c r="W667" s="491"/>
      <c r="X667" s="491"/>
      <c r="Y667" s="491"/>
      <c r="Z667" s="491"/>
      <c r="AA667" s="491"/>
      <c r="AB667" s="491"/>
      <c r="AC667" s="491"/>
      <c r="AD667" s="491"/>
      <c r="AE667" s="491"/>
      <c r="AF667" s="493"/>
      <c r="AG667" s="494"/>
      <c r="AH667" s="494"/>
      <c r="AI667" s="494"/>
      <c r="AK667" s="561"/>
    </row>
    <row r="668" spans="1:37">
      <c r="A668" s="504" t="s">
        <v>2151</v>
      </c>
      <c r="B668" s="489" t="s">
        <v>1250</v>
      </c>
      <c r="C668" s="470" t="s">
        <v>680</v>
      </c>
      <c r="D668" s="489" t="s">
        <v>1347</v>
      </c>
      <c r="E668" s="490">
        <v>0</v>
      </c>
      <c r="F668" s="490">
        <v>1</v>
      </c>
      <c r="G668" s="470" t="s">
        <v>1597</v>
      </c>
      <c r="H668" s="502"/>
      <c r="I668" s="491" t="s">
        <v>1409</v>
      </c>
      <c r="J668" s="492"/>
      <c r="K668" s="489"/>
      <c r="L668" s="491"/>
      <c r="M668" s="491"/>
      <c r="N668" s="491"/>
      <c r="O668" s="491"/>
      <c r="P668" s="491"/>
      <c r="Q668" s="491"/>
      <c r="R668" s="491"/>
      <c r="S668" s="491"/>
      <c r="T668" s="491"/>
      <c r="U668" s="491"/>
      <c r="V668" s="491"/>
      <c r="W668" s="491"/>
      <c r="X668" s="491"/>
      <c r="Y668" s="491"/>
      <c r="Z668" s="491"/>
      <c r="AA668" s="491"/>
      <c r="AB668" s="491"/>
      <c r="AC668" s="491"/>
      <c r="AD668" s="491"/>
      <c r="AE668" s="491"/>
      <c r="AF668" s="493"/>
      <c r="AG668" s="494"/>
      <c r="AH668" s="494"/>
      <c r="AI668" s="494"/>
      <c r="AK668" s="561"/>
    </row>
    <row r="669" spans="1:37" ht="22.5">
      <c r="A669" s="504" t="s">
        <v>2151</v>
      </c>
      <c r="B669" s="489" t="s">
        <v>1250</v>
      </c>
      <c r="C669" s="470" t="s">
        <v>1600</v>
      </c>
      <c r="D669" s="489" t="s">
        <v>1348</v>
      </c>
      <c r="E669" s="490">
        <v>0</v>
      </c>
      <c r="F669" s="490">
        <v>1</v>
      </c>
      <c r="G669" s="470" t="s">
        <v>1603</v>
      </c>
      <c r="H669" s="502"/>
      <c r="I669" s="491" t="s">
        <v>1410</v>
      </c>
      <c r="J669" s="492"/>
      <c r="K669" s="489"/>
      <c r="L669" s="491"/>
      <c r="M669" s="491"/>
      <c r="N669" s="491"/>
      <c r="O669" s="491"/>
      <c r="P669" s="491"/>
      <c r="Q669" s="491"/>
      <c r="R669" s="491"/>
      <c r="S669" s="491"/>
      <c r="T669" s="491"/>
      <c r="U669" s="491"/>
      <c r="V669" s="491"/>
      <c r="W669" s="491"/>
      <c r="X669" s="491"/>
      <c r="Y669" s="491"/>
      <c r="Z669" s="491"/>
      <c r="AA669" s="491"/>
      <c r="AB669" s="491"/>
      <c r="AC669" s="491"/>
      <c r="AD669" s="491"/>
      <c r="AE669" s="491"/>
      <c r="AF669" s="493"/>
      <c r="AG669" s="494"/>
      <c r="AH669" s="494"/>
      <c r="AI669" s="494"/>
      <c r="AK669" s="561"/>
    </row>
    <row r="670" spans="1:37">
      <c r="A670" s="504" t="s">
        <v>2151</v>
      </c>
      <c r="B670" s="489" t="s">
        <v>1250</v>
      </c>
      <c r="C670" s="470" t="s">
        <v>495</v>
      </c>
      <c r="D670" s="489" t="s">
        <v>2127</v>
      </c>
      <c r="E670" s="490"/>
      <c r="F670" s="490"/>
      <c r="G670" s="470" t="s">
        <v>495</v>
      </c>
      <c r="H670" s="502"/>
      <c r="I670" s="491"/>
      <c r="J670" s="492"/>
      <c r="K670" s="489"/>
      <c r="L670" s="491"/>
      <c r="M670" s="491"/>
      <c r="N670" s="491"/>
      <c r="O670" s="491"/>
      <c r="P670" s="491"/>
      <c r="Q670" s="491"/>
      <c r="R670" s="491"/>
      <c r="S670" s="491"/>
      <c r="T670" s="491"/>
      <c r="U670" s="491"/>
      <c r="V670" s="491"/>
      <c r="W670" s="491"/>
      <c r="X670" s="491"/>
      <c r="Y670" s="491"/>
      <c r="Z670" s="491"/>
      <c r="AA670" s="491"/>
      <c r="AB670" s="491"/>
      <c r="AC670" s="491"/>
      <c r="AD670" s="491"/>
      <c r="AE670" s="491"/>
      <c r="AF670" s="493"/>
      <c r="AG670" s="494"/>
      <c r="AH670" s="494"/>
      <c r="AI670" s="494"/>
      <c r="AK670" s="561"/>
    </row>
    <row r="671" spans="1:37" ht="56.25">
      <c r="A671" s="504" t="s">
        <v>2151</v>
      </c>
      <c r="B671" s="489" t="s">
        <v>1250</v>
      </c>
      <c r="C671" s="470" t="s">
        <v>446</v>
      </c>
      <c r="D671" s="489" t="s">
        <v>1703</v>
      </c>
      <c r="E671" s="490" t="s">
        <v>1357</v>
      </c>
      <c r="F671" s="490" t="s">
        <v>1373</v>
      </c>
      <c r="G671" s="470" t="s">
        <v>762</v>
      </c>
      <c r="H671" s="502" t="s">
        <v>449</v>
      </c>
      <c r="I671" s="491" t="s">
        <v>3291</v>
      </c>
      <c r="J671" s="492" t="s">
        <v>2314</v>
      </c>
      <c r="K671" s="489"/>
      <c r="L671" s="491" t="s">
        <v>5420</v>
      </c>
      <c r="M671" s="491" t="s">
        <v>5420</v>
      </c>
      <c r="N671" s="491" t="s">
        <v>5421</v>
      </c>
      <c r="O671" s="491"/>
      <c r="P671" s="491"/>
      <c r="Q671" s="491"/>
      <c r="R671" s="491"/>
      <c r="S671" s="491" t="s">
        <v>5361</v>
      </c>
      <c r="T671" s="491" t="s">
        <v>5361</v>
      </c>
      <c r="U671" s="491"/>
      <c r="V671" s="491"/>
      <c r="W671" s="491" t="s">
        <v>722</v>
      </c>
      <c r="X671" s="491"/>
      <c r="Y671" s="491"/>
      <c r="Z671" s="491"/>
      <c r="AA671" s="491"/>
      <c r="AB671" s="491"/>
      <c r="AC671" s="491" t="s">
        <v>3640</v>
      </c>
      <c r="AD671" s="491" t="s">
        <v>3643</v>
      </c>
      <c r="AE671" s="491"/>
      <c r="AF671" s="493" t="s">
        <v>5322</v>
      </c>
      <c r="AG671" s="494"/>
      <c r="AH671" s="494"/>
      <c r="AI671" s="494"/>
      <c r="AK671" s="561"/>
    </row>
    <row r="672" spans="1:37" ht="56.25">
      <c r="A672" s="504" t="s">
        <v>2151</v>
      </c>
      <c r="B672" s="489" t="s">
        <v>1250</v>
      </c>
      <c r="C672" s="470" t="s">
        <v>1422</v>
      </c>
      <c r="D672" s="489" t="s">
        <v>1709</v>
      </c>
      <c r="E672" s="490" t="s">
        <v>1357</v>
      </c>
      <c r="F672" s="490" t="s">
        <v>1373</v>
      </c>
      <c r="G672" s="470" t="s">
        <v>762</v>
      </c>
      <c r="H672" s="502" t="s">
        <v>450</v>
      </c>
      <c r="I672" s="491" t="s">
        <v>3292</v>
      </c>
      <c r="J672" s="492" t="s">
        <v>2314</v>
      </c>
      <c r="K672" s="489"/>
      <c r="L672" s="491"/>
      <c r="M672" s="491"/>
      <c r="N672" s="491"/>
      <c r="O672" s="491"/>
      <c r="P672" s="491"/>
      <c r="Q672" s="491"/>
      <c r="R672" s="491"/>
      <c r="S672" s="491"/>
      <c r="T672" s="491"/>
      <c r="U672" s="491"/>
      <c r="V672" s="491"/>
      <c r="W672" s="491" t="s">
        <v>2885</v>
      </c>
      <c r="X672" s="491"/>
      <c r="Y672" s="491"/>
      <c r="Z672" s="491"/>
      <c r="AA672" s="491"/>
      <c r="AB672" s="491"/>
      <c r="AC672" s="491" t="s">
        <v>3640</v>
      </c>
      <c r="AD672" s="491" t="s">
        <v>3643</v>
      </c>
      <c r="AE672" s="491"/>
      <c r="AF672" s="493"/>
      <c r="AG672" s="494"/>
      <c r="AH672" s="494"/>
      <c r="AI672" s="494"/>
      <c r="AK672" s="561"/>
    </row>
    <row r="673" spans="1:37" ht="56.25">
      <c r="A673" s="504" t="s">
        <v>2151</v>
      </c>
      <c r="B673" s="489" t="s">
        <v>1250</v>
      </c>
      <c r="C673" s="470" t="s">
        <v>447</v>
      </c>
      <c r="D673" s="489" t="s">
        <v>1863</v>
      </c>
      <c r="E673" s="490" t="s">
        <v>1357</v>
      </c>
      <c r="F673" s="490" t="s">
        <v>1372</v>
      </c>
      <c r="G673" s="470" t="s">
        <v>2205</v>
      </c>
      <c r="H673" s="502" t="s">
        <v>451</v>
      </c>
      <c r="I673" s="491" t="s">
        <v>3293</v>
      </c>
      <c r="J673" s="492" t="s">
        <v>2314</v>
      </c>
      <c r="K673" s="489"/>
      <c r="L673" s="491" t="s">
        <v>5420</v>
      </c>
      <c r="M673" s="491" t="s">
        <v>5420</v>
      </c>
      <c r="N673" s="491" t="s">
        <v>5421</v>
      </c>
      <c r="O673" s="491"/>
      <c r="P673" s="491"/>
      <c r="Q673" s="491"/>
      <c r="R673" s="491"/>
      <c r="S673" s="491" t="s">
        <v>5361</v>
      </c>
      <c r="T673" s="491" t="s">
        <v>5361</v>
      </c>
      <c r="U673" s="491"/>
      <c r="V673" s="491"/>
      <c r="W673" s="491" t="s">
        <v>724</v>
      </c>
      <c r="X673" s="491"/>
      <c r="Y673" s="491"/>
      <c r="Z673" s="491"/>
      <c r="AA673" s="491"/>
      <c r="AB673" s="491"/>
      <c r="AC673" s="491" t="s">
        <v>3640</v>
      </c>
      <c r="AD673" s="491" t="s">
        <v>3643</v>
      </c>
      <c r="AE673" s="491"/>
      <c r="AF673" s="493" t="s">
        <v>5322</v>
      </c>
      <c r="AG673" s="494"/>
      <c r="AH673" s="494"/>
      <c r="AI673" s="494"/>
      <c r="AK673" s="561"/>
    </row>
    <row r="674" spans="1:37" ht="56.25">
      <c r="A674" s="504" t="s">
        <v>2151</v>
      </c>
      <c r="B674" s="489" t="s">
        <v>1250</v>
      </c>
      <c r="C674" s="470" t="s">
        <v>448</v>
      </c>
      <c r="D674" s="489" t="s">
        <v>1687</v>
      </c>
      <c r="E674" s="490" t="s">
        <v>1357</v>
      </c>
      <c r="F674" s="490" t="s">
        <v>1372</v>
      </c>
      <c r="G674" s="470" t="s">
        <v>2205</v>
      </c>
      <c r="H674" s="502" t="s">
        <v>452</v>
      </c>
      <c r="I674" s="491" t="s">
        <v>3294</v>
      </c>
      <c r="J674" s="492" t="s">
        <v>2314</v>
      </c>
      <c r="K674" s="489"/>
      <c r="L674" s="491" t="s">
        <v>5420</v>
      </c>
      <c r="M674" s="491" t="s">
        <v>5420</v>
      </c>
      <c r="N674" s="491" t="s">
        <v>5421</v>
      </c>
      <c r="O674" s="491"/>
      <c r="P674" s="491"/>
      <c r="Q674" s="491"/>
      <c r="R674" s="491"/>
      <c r="S674" s="491" t="s">
        <v>5361</v>
      </c>
      <c r="T674" s="491" t="s">
        <v>5361</v>
      </c>
      <c r="U674" s="491"/>
      <c r="V674" s="491"/>
      <c r="W674" s="491" t="s">
        <v>725</v>
      </c>
      <c r="X674" s="491"/>
      <c r="Y674" s="491"/>
      <c r="Z674" s="491"/>
      <c r="AA674" s="491"/>
      <c r="AB674" s="491"/>
      <c r="AC674" s="491" t="s">
        <v>3640</v>
      </c>
      <c r="AD674" s="491" t="s">
        <v>3643</v>
      </c>
      <c r="AE674" s="491"/>
      <c r="AF674" s="493" t="s">
        <v>5322</v>
      </c>
      <c r="AG674" s="494"/>
      <c r="AH674" s="494"/>
      <c r="AI674" s="494"/>
      <c r="AK674" s="561"/>
    </row>
    <row r="675" spans="1:37" ht="33.75">
      <c r="A675" s="504" t="s">
        <v>2152</v>
      </c>
      <c r="B675" s="489" t="s">
        <v>1251</v>
      </c>
      <c r="C675" s="497" t="s">
        <v>338</v>
      </c>
      <c r="D675" s="489"/>
      <c r="E675" s="490"/>
      <c r="F675" s="490"/>
      <c r="G675" s="470"/>
      <c r="H675" s="502"/>
      <c r="I675" s="491"/>
      <c r="J675" s="492" t="s">
        <v>2314</v>
      </c>
      <c r="K675" s="489"/>
      <c r="L675" s="491" t="s">
        <v>5420</v>
      </c>
      <c r="M675" s="491" t="s">
        <v>5420</v>
      </c>
      <c r="N675" s="491" t="s">
        <v>5421</v>
      </c>
      <c r="O675" s="491"/>
      <c r="P675" s="491"/>
      <c r="Q675" s="491"/>
      <c r="R675" s="491"/>
      <c r="S675" s="491" t="s">
        <v>5361</v>
      </c>
      <c r="T675" s="491" t="s">
        <v>5361</v>
      </c>
      <c r="U675" s="491"/>
      <c r="V675" s="491"/>
      <c r="W675" s="491"/>
      <c r="X675" s="491"/>
      <c r="Y675" s="491"/>
      <c r="Z675" s="491"/>
      <c r="AA675" s="491"/>
      <c r="AB675" s="491"/>
      <c r="AC675" s="491" t="s">
        <v>3692</v>
      </c>
      <c r="AD675" s="491"/>
      <c r="AE675" s="491"/>
      <c r="AF675" s="493" t="s">
        <v>5322</v>
      </c>
      <c r="AG675" s="494"/>
      <c r="AH675" s="494"/>
      <c r="AI675" s="494"/>
      <c r="AK675" s="561" t="s">
        <v>3448</v>
      </c>
    </row>
    <row r="676" spans="1:37">
      <c r="A676" s="504" t="s">
        <v>2152</v>
      </c>
      <c r="B676" s="489" t="s">
        <v>1251</v>
      </c>
      <c r="C676" s="470" t="s">
        <v>1725</v>
      </c>
      <c r="D676" s="489" t="s">
        <v>2148</v>
      </c>
      <c r="E676" s="490"/>
      <c r="F676" s="490"/>
      <c r="G676" s="470" t="s">
        <v>1696</v>
      </c>
      <c r="H676" s="502"/>
      <c r="I676" s="491"/>
      <c r="J676" s="492"/>
      <c r="K676" s="489"/>
      <c r="L676" s="491"/>
      <c r="M676" s="491"/>
      <c r="N676" s="491"/>
      <c r="O676" s="491"/>
      <c r="P676" s="491"/>
      <c r="Q676" s="491"/>
      <c r="R676" s="491"/>
      <c r="S676" s="491"/>
      <c r="T676" s="491"/>
      <c r="U676" s="491"/>
      <c r="V676" s="491"/>
      <c r="W676" s="491"/>
      <c r="X676" s="491"/>
      <c r="Y676" s="491"/>
      <c r="Z676" s="491"/>
      <c r="AA676" s="491"/>
      <c r="AB676" s="491"/>
      <c r="AC676" s="491"/>
      <c r="AD676" s="491"/>
      <c r="AE676" s="491"/>
      <c r="AF676" s="493"/>
      <c r="AG676" s="494"/>
      <c r="AH676" s="494"/>
      <c r="AI676" s="494"/>
      <c r="AK676" s="561"/>
    </row>
    <row r="677" spans="1:37" ht="22.5">
      <c r="A677" s="504" t="s">
        <v>2152</v>
      </c>
      <c r="B677" s="489" t="s">
        <v>1251</v>
      </c>
      <c r="C677" s="470" t="s">
        <v>1008</v>
      </c>
      <c r="D677" s="489" t="s">
        <v>1345</v>
      </c>
      <c r="E677" s="490">
        <v>0</v>
      </c>
      <c r="F677" s="490">
        <v>1</v>
      </c>
      <c r="G677" s="470" t="s">
        <v>1598</v>
      </c>
      <c r="H677" s="502"/>
      <c r="I677" s="491" t="s">
        <v>1411</v>
      </c>
      <c r="J677" s="492"/>
      <c r="K677" s="489"/>
      <c r="L677" s="491"/>
      <c r="M677" s="491"/>
      <c r="N677" s="491"/>
      <c r="O677" s="491"/>
      <c r="P677" s="491"/>
      <c r="Q677" s="491"/>
      <c r="R677" s="491"/>
      <c r="S677" s="491"/>
      <c r="T677" s="491"/>
      <c r="U677" s="491"/>
      <c r="V677" s="491"/>
      <c r="W677" s="491"/>
      <c r="X677" s="491"/>
      <c r="Y677" s="491"/>
      <c r="Z677" s="491"/>
      <c r="AA677" s="491"/>
      <c r="AB677" s="491"/>
      <c r="AC677" s="491"/>
      <c r="AD677" s="491"/>
      <c r="AE677" s="491"/>
      <c r="AF677" s="493"/>
      <c r="AG677" s="494"/>
      <c r="AH677" s="494"/>
      <c r="AI677" s="494"/>
      <c r="AK677" s="561"/>
    </row>
    <row r="678" spans="1:37" ht="22.5">
      <c r="A678" s="504" t="s">
        <v>2152</v>
      </c>
      <c r="B678" s="489" t="s">
        <v>1251</v>
      </c>
      <c r="C678" s="470" t="s">
        <v>846</v>
      </c>
      <c r="D678" s="489" t="s">
        <v>1346</v>
      </c>
      <c r="E678" s="490">
        <v>0</v>
      </c>
      <c r="F678" s="490">
        <v>1</v>
      </c>
      <c r="G678" s="470" t="s">
        <v>339</v>
      </c>
      <c r="H678" s="502"/>
      <c r="I678" s="491" t="s">
        <v>1412</v>
      </c>
      <c r="J678" s="492"/>
      <c r="K678" s="489"/>
      <c r="L678" s="491"/>
      <c r="M678" s="491"/>
      <c r="N678" s="491"/>
      <c r="O678" s="491"/>
      <c r="P678" s="491"/>
      <c r="Q678" s="491"/>
      <c r="R678" s="491"/>
      <c r="S678" s="491"/>
      <c r="T678" s="491"/>
      <c r="U678" s="491"/>
      <c r="V678" s="491"/>
      <c r="W678" s="491"/>
      <c r="X678" s="491"/>
      <c r="Y678" s="491"/>
      <c r="Z678" s="491"/>
      <c r="AA678" s="491"/>
      <c r="AB678" s="491"/>
      <c r="AC678" s="491"/>
      <c r="AD678" s="491"/>
      <c r="AE678" s="491"/>
      <c r="AF678" s="493"/>
      <c r="AG678" s="494"/>
      <c r="AH678" s="494"/>
      <c r="AI678" s="494"/>
      <c r="AK678" s="561"/>
    </row>
    <row r="679" spans="1:37">
      <c r="A679" s="504" t="s">
        <v>2152</v>
      </c>
      <c r="B679" s="489" t="s">
        <v>1251</v>
      </c>
      <c r="C679" s="470" t="s">
        <v>1009</v>
      </c>
      <c r="D679" s="489" t="s">
        <v>1347</v>
      </c>
      <c r="E679" s="490">
        <v>0</v>
      </c>
      <c r="F679" s="490">
        <v>1</v>
      </c>
      <c r="G679" s="470" t="s">
        <v>1599</v>
      </c>
      <c r="H679" s="502"/>
      <c r="I679" s="491" t="s">
        <v>1413</v>
      </c>
      <c r="J679" s="492"/>
      <c r="K679" s="489"/>
      <c r="L679" s="491"/>
      <c r="M679" s="491"/>
      <c r="N679" s="491"/>
      <c r="O679" s="491"/>
      <c r="P679" s="491"/>
      <c r="Q679" s="491"/>
      <c r="R679" s="491"/>
      <c r="S679" s="491"/>
      <c r="T679" s="491"/>
      <c r="U679" s="491"/>
      <c r="V679" s="491"/>
      <c r="W679" s="491"/>
      <c r="X679" s="491"/>
      <c r="Y679" s="491"/>
      <c r="Z679" s="491"/>
      <c r="AA679" s="491"/>
      <c r="AB679" s="491"/>
      <c r="AC679" s="491"/>
      <c r="AD679" s="491"/>
      <c r="AE679" s="491"/>
      <c r="AF679" s="493"/>
      <c r="AG679" s="494"/>
      <c r="AH679" s="494"/>
      <c r="AI679" s="494"/>
      <c r="AK679" s="561"/>
    </row>
    <row r="680" spans="1:37" ht="22.5">
      <c r="A680" s="504" t="s">
        <v>2152</v>
      </c>
      <c r="B680" s="489" t="s">
        <v>1251</v>
      </c>
      <c r="C680" s="470" t="s">
        <v>1601</v>
      </c>
      <c r="D680" s="489" t="s">
        <v>1348</v>
      </c>
      <c r="E680" s="490">
        <v>0</v>
      </c>
      <c r="F680" s="490">
        <v>1</v>
      </c>
      <c r="G680" s="470" t="s">
        <v>1602</v>
      </c>
      <c r="H680" s="502"/>
      <c r="I680" s="491" t="s">
        <v>1414</v>
      </c>
      <c r="J680" s="492"/>
      <c r="K680" s="489"/>
      <c r="L680" s="491"/>
      <c r="M680" s="491"/>
      <c r="N680" s="491"/>
      <c r="O680" s="491"/>
      <c r="P680" s="491"/>
      <c r="Q680" s="491"/>
      <c r="R680" s="491"/>
      <c r="S680" s="491"/>
      <c r="T680" s="491"/>
      <c r="U680" s="491"/>
      <c r="V680" s="491"/>
      <c r="W680" s="491"/>
      <c r="X680" s="491"/>
      <c r="Y680" s="491"/>
      <c r="Z680" s="491"/>
      <c r="AA680" s="491"/>
      <c r="AB680" s="491"/>
      <c r="AC680" s="491"/>
      <c r="AD680" s="491"/>
      <c r="AE680" s="491"/>
      <c r="AF680" s="493"/>
      <c r="AG680" s="494"/>
      <c r="AH680" s="494"/>
      <c r="AI680" s="494"/>
      <c r="AK680" s="561"/>
    </row>
    <row r="681" spans="1:37">
      <c r="A681" s="504" t="s">
        <v>2152</v>
      </c>
      <c r="B681" s="489" t="s">
        <v>1251</v>
      </c>
      <c r="C681" s="470" t="s">
        <v>495</v>
      </c>
      <c r="D681" s="489" t="s">
        <v>2127</v>
      </c>
      <c r="E681" s="490"/>
      <c r="F681" s="490"/>
      <c r="G681" s="470" t="s">
        <v>495</v>
      </c>
      <c r="H681" s="502"/>
      <c r="I681" s="491"/>
      <c r="J681" s="492"/>
      <c r="K681" s="489"/>
      <c r="L681" s="491"/>
      <c r="M681" s="491"/>
      <c r="N681" s="491"/>
      <c r="O681" s="491"/>
      <c r="P681" s="491"/>
      <c r="Q681" s="491"/>
      <c r="R681" s="491"/>
      <c r="S681" s="491"/>
      <c r="T681" s="491"/>
      <c r="U681" s="491"/>
      <c r="V681" s="491"/>
      <c r="W681" s="491"/>
      <c r="X681" s="491"/>
      <c r="Y681" s="491"/>
      <c r="Z681" s="491"/>
      <c r="AA681" s="491"/>
      <c r="AB681" s="491"/>
      <c r="AC681" s="491"/>
      <c r="AD681" s="491"/>
      <c r="AE681" s="491"/>
      <c r="AF681" s="493"/>
      <c r="AG681" s="494"/>
      <c r="AH681" s="494"/>
      <c r="AI681" s="494"/>
      <c r="AK681" s="561"/>
    </row>
    <row r="682" spans="1:37" ht="56.25">
      <c r="A682" s="504" t="s">
        <v>2152</v>
      </c>
      <c r="B682" s="489" t="s">
        <v>1251</v>
      </c>
      <c r="C682" s="470" t="s">
        <v>453</v>
      </c>
      <c r="D682" s="489" t="s">
        <v>1703</v>
      </c>
      <c r="E682" s="490" t="s">
        <v>1357</v>
      </c>
      <c r="F682" s="490" t="s">
        <v>1373</v>
      </c>
      <c r="G682" s="470" t="s">
        <v>762</v>
      </c>
      <c r="H682" s="502" t="s">
        <v>456</v>
      </c>
      <c r="I682" s="491" t="s">
        <v>3297</v>
      </c>
      <c r="J682" s="492" t="s">
        <v>2314</v>
      </c>
      <c r="K682" s="489"/>
      <c r="L682" s="491" t="s">
        <v>5420</v>
      </c>
      <c r="M682" s="491" t="s">
        <v>5420</v>
      </c>
      <c r="N682" s="491" t="s">
        <v>5421</v>
      </c>
      <c r="O682" s="491"/>
      <c r="P682" s="491"/>
      <c r="Q682" s="491"/>
      <c r="R682" s="491"/>
      <c r="S682" s="491" t="s">
        <v>5361</v>
      </c>
      <c r="T682" s="491" t="s">
        <v>5361</v>
      </c>
      <c r="U682" s="491"/>
      <c r="V682" s="491"/>
      <c r="W682" s="491" t="s">
        <v>722</v>
      </c>
      <c r="X682" s="491"/>
      <c r="Y682" s="491"/>
      <c r="Z682" s="491"/>
      <c r="AA682" s="491"/>
      <c r="AB682" s="491"/>
      <c r="AC682" s="491" t="s">
        <v>3640</v>
      </c>
      <c r="AD682" s="491" t="s">
        <v>3643</v>
      </c>
      <c r="AE682" s="491"/>
      <c r="AF682" s="493" t="s">
        <v>5322</v>
      </c>
      <c r="AG682" s="494"/>
      <c r="AH682" s="494"/>
      <c r="AI682" s="494"/>
      <c r="AK682" s="561"/>
    </row>
    <row r="683" spans="1:37" ht="56.25">
      <c r="A683" s="504" t="s">
        <v>2152</v>
      </c>
      <c r="B683" s="489" t="s">
        <v>1251</v>
      </c>
      <c r="C683" s="470" t="s">
        <v>408</v>
      </c>
      <c r="D683" s="489" t="s">
        <v>1709</v>
      </c>
      <c r="E683" s="490" t="s">
        <v>1357</v>
      </c>
      <c r="F683" s="490" t="s">
        <v>1373</v>
      </c>
      <c r="G683" s="470" t="s">
        <v>762</v>
      </c>
      <c r="H683" s="502" t="s">
        <v>457</v>
      </c>
      <c r="I683" s="491" t="s">
        <v>3298</v>
      </c>
      <c r="J683" s="492" t="s">
        <v>2314</v>
      </c>
      <c r="K683" s="489"/>
      <c r="L683" s="491"/>
      <c r="M683" s="491"/>
      <c r="N683" s="491"/>
      <c r="O683" s="491"/>
      <c r="P683" s="491"/>
      <c r="Q683" s="491"/>
      <c r="R683" s="491"/>
      <c r="S683" s="491"/>
      <c r="T683" s="491"/>
      <c r="U683" s="491"/>
      <c r="V683" s="491"/>
      <c r="W683" s="491" t="s">
        <v>2885</v>
      </c>
      <c r="X683" s="491"/>
      <c r="Y683" s="491"/>
      <c r="Z683" s="491"/>
      <c r="AA683" s="491"/>
      <c r="AB683" s="491"/>
      <c r="AC683" s="491" t="s">
        <v>3640</v>
      </c>
      <c r="AD683" s="491" t="s">
        <v>3643</v>
      </c>
      <c r="AE683" s="491"/>
      <c r="AF683" s="493"/>
      <c r="AG683" s="494"/>
      <c r="AH683" s="494"/>
      <c r="AI683" s="494"/>
      <c r="AK683" s="561"/>
    </row>
    <row r="684" spans="1:37" ht="56.25">
      <c r="A684" s="504" t="s">
        <v>2152</v>
      </c>
      <c r="B684" s="489" t="s">
        <v>1251</v>
      </c>
      <c r="C684" s="470" t="s">
        <v>454</v>
      </c>
      <c r="D684" s="489" t="s">
        <v>1863</v>
      </c>
      <c r="E684" s="490" t="s">
        <v>1357</v>
      </c>
      <c r="F684" s="490" t="s">
        <v>1372</v>
      </c>
      <c r="G684" s="470" t="s">
        <v>2205</v>
      </c>
      <c r="H684" s="502" t="s">
        <v>458</v>
      </c>
      <c r="I684" s="491" t="s">
        <v>3295</v>
      </c>
      <c r="J684" s="492" t="s">
        <v>2314</v>
      </c>
      <c r="K684" s="489"/>
      <c r="L684" s="491" t="s">
        <v>5420</v>
      </c>
      <c r="M684" s="491" t="s">
        <v>5420</v>
      </c>
      <c r="N684" s="491" t="s">
        <v>5421</v>
      </c>
      <c r="O684" s="491"/>
      <c r="P684" s="491"/>
      <c r="Q684" s="491"/>
      <c r="R684" s="491"/>
      <c r="S684" s="491" t="s">
        <v>5361</v>
      </c>
      <c r="T684" s="491" t="s">
        <v>5361</v>
      </c>
      <c r="U684" s="491"/>
      <c r="V684" s="491"/>
      <c r="W684" s="491" t="s">
        <v>724</v>
      </c>
      <c r="X684" s="491"/>
      <c r="Y684" s="491"/>
      <c r="Z684" s="491"/>
      <c r="AA684" s="491"/>
      <c r="AB684" s="491"/>
      <c r="AC684" s="491" t="s">
        <v>3640</v>
      </c>
      <c r="AD684" s="491" t="s">
        <v>3643</v>
      </c>
      <c r="AE684" s="491"/>
      <c r="AF684" s="493" t="s">
        <v>5322</v>
      </c>
      <c r="AG684" s="494"/>
      <c r="AH684" s="494"/>
      <c r="AI684" s="494"/>
      <c r="AK684" s="561"/>
    </row>
    <row r="685" spans="1:37" ht="56.25">
      <c r="A685" s="504" t="s">
        <v>2152</v>
      </c>
      <c r="B685" s="489" t="s">
        <v>1251</v>
      </c>
      <c r="C685" s="470" t="s">
        <v>455</v>
      </c>
      <c r="D685" s="489" t="s">
        <v>1687</v>
      </c>
      <c r="E685" s="490" t="s">
        <v>1357</v>
      </c>
      <c r="F685" s="490" t="s">
        <v>1372</v>
      </c>
      <c r="G685" s="470" t="s">
        <v>2205</v>
      </c>
      <c r="H685" s="502" t="s">
        <v>2622</v>
      </c>
      <c r="I685" s="491" t="s">
        <v>3296</v>
      </c>
      <c r="J685" s="492" t="s">
        <v>2314</v>
      </c>
      <c r="K685" s="489"/>
      <c r="L685" s="491" t="s">
        <v>5420</v>
      </c>
      <c r="M685" s="491" t="s">
        <v>5420</v>
      </c>
      <c r="N685" s="491" t="s">
        <v>5421</v>
      </c>
      <c r="O685" s="491"/>
      <c r="P685" s="491"/>
      <c r="Q685" s="491"/>
      <c r="R685" s="491"/>
      <c r="S685" s="491" t="s">
        <v>5361</v>
      </c>
      <c r="T685" s="491" t="s">
        <v>5361</v>
      </c>
      <c r="U685" s="491"/>
      <c r="V685" s="491"/>
      <c r="W685" s="491" t="s">
        <v>725</v>
      </c>
      <c r="X685" s="491"/>
      <c r="Y685" s="491"/>
      <c r="Z685" s="491"/>
      <c r="AA685" s="491"/>
      <c r="AB685" s="491"/>
      <c r="AC685" s="491" t="s">
        <v>3640</v>
      </c>
      <c r="AD685" s="491" t="s">
        <v>3643</v>
      </c>
      <c r="AE685" s="491"/>
      <c r="AF685" s="493" t="s">
        <v>5322</v>
      </c>
      <c r="AG685" s="494"/>
      <c r="AH685" s="494"/>
      <c r="AI685" s="494"/>
      <c r="AK685" s="561"/>
    </row>
    <row r="686" spans="1:37" ht="67.5">
      <c r="A686" s="504" t="s">
        <v>2153</v>
      </c>
      <c r="B686" s="489" t="s">
        <v>1252</v>
      </c>
      <c r="C686" s="497" t="s">
        <v>1568</v>
      </c>
      <c r="D686" s="489"/>
      <c r="E686" s="490"/>
      <c r="F686" s="490"/>
      <c r="G686" s="470"/>
      <c r="H686" s="502"/>
      <c r="I686" s="491"/>
      <c r="J686" s="492" t="s">
        <v>2314</v>
      </c>
      <c r="K686" s="489"/>
      <c r="L686" s="498" t="s">
        <v>7925</v>
      </c>
      <c r="M686" s="498" t="s">
        <v>5420</v>
      </c>
      <c r="N686" s="498" t="s">
        <v>5421</v>
      </c>
      <c r="O686" s="498"/>
      <c r="P686" s="498"/>
      <c r="Q686" s="498"/>
      <c r="R686" s="498"/>
      <c r="S686" s="498" t="s">
        <v>5361</v>
      </c>
      <c r="T686" s="498" t="s">
        <v>7855</v>
      </c>
      <c r="U686" s="491"/>
      <c r="V686" s="491"/>
      <c r="W686" s="491"/>
      <c r="X686" s="491"/>
      <c r="Y686" s="491"/>
      <c r="Z686" s="491"/>
      <c r="AA686" s="491"/>
      <c r="AB686" s="491"/>
      <c r="AC686" s="491" t="s">
        <v>3692</v>
      </c>
      <c r="AD686" s="491"/>
      <c r="AE686" s="491"/>
      <c r="AF686" s="493" t="s">
        <v>5322</v>
      </c>
      <c r="AG686" s="494"/>
      <c r="AH686" s="494"/>
      <c r="AI686" s="494"/>
      <c r="AK686" s="561" t="s">
        <v>3448</v>
      </c>
    </row>
    <row r="687" spans="1:37">
      <c r="A687" s="504" t="s">
        <v>2153</v>
      </c>
      <c r="B687" s="489" t="s">
        <v>1252</v>
      </c>
      <c r="C687" s="470" t="s">
        <v>230</v>
      </c>
      <c r="D687" s="489" t="s">
        <v>2148</v>
      </c>
      <c r="E687" s="490"/>
      <c r="F687" s="490"/>
      <c r="G687" s="470" t="s">
        <v>1696</v>
      </c>
      <c r="H687" s="502"/>
      <c r="I687" s="491"/>
      <c r="J687" s="492" t="s">
        <v>2314</v>
      </c>
      <c r="K687" s="489"/>
      <c r="L687" s="470"/>
      <c r="M687" s="491"/>
      <c r="N687" s="491"/>
      <c r="O687" s="491"/>
      <c r="P687" s="491"/>
      <c r="Q687" s="491"/>
      <c r="R687" s="491"/>
      <c r="S687" s="491"/>
      <c r="T687" s="491"/>
      <c r="U687" s="491"/>
      <c r="V687" s="491"/>
      <c r="W687" s="491"/>
      <c r="X687" s="491"/>
      <c r="Y687" s="491"/>
      <c r="Z687" s="491"/>
      <c r="AA687" s="491"/>
      <c r="AB687" s="491"/>
      <c r="AC687" s="491"/>
      <c r="AD687" s="491"/>
      <c r="AE687" s="491"/>
      <c r="AF687" s="493"/>
      <c r="AG687" s="494"/>
      <c r="AH687" s="494"/>
      <c r="AI687" s="494"/>
      <c r="AK687" s="561"/>
    </row>
    <row r="688" spans="1:37">
      <c r="A688" s="504" t="s">
        <v>2153</v>
      </c>
      <c r="B688" s="489" t="s">
        <v>1252</v>
      </c>
      <c r="C688" s="470" t="s">
        <v>2458</v>
      </c>
      <c r="D688" s="489" t="s">
        <v>1345</v>
      </c>
      <c r="E688" s="490">
        <v>0</v>
      </c>
      <c r="F688" s="490">
        <v>1</v>
      </c>
      <c r="G688" s="470" t="s">
        <v>2456</v>
      </c>
      <c r="H688" s="502"/>
      <c r="I688" s="470" t="s">
        <v>459</v>
      </c>
      <c r="J688" s="492"/>
      <c r="K688" s="489"/>
      <c r="L688" s="470"/>
      <c r="M688" s="470"/>
      <c r="N688" s="491"/>
      <c r="O688" s="491"/>
      <c r="P688" s="491"/>
      <c r="Q688" s="491"/>
      <c r="R688" s="491"/>
      <c r="S688" s="491"/>
      <c r="T688" s="491"/>
      <c r="U688" s="491"/>
      <c r="V688" s="491"/>
      <c r="W688" s="491"/>
      <c r="X688" s="491"/>
      <c r="Y688" s="491"/>
      <c r="Z688" s="491"/>
      <c r="AA688" s="491"/>
      <c r="AB688" s="491"/>
      <c r="AC688" s="491"/>
      <c r="AD688" s="491"/>
      <c r="AE688" s="491"/>
      <c r="AF688" s="493"/>
      <c r="AG688" s="494"/>
      <c r="AH688" s="494"/>
      <c r="AI688" s="494"/>
      <c r="AK688" s="561"/>
    </row>
    <row r="689" spans="1:37">
      <c r="A689" s="504" t="s">
        <v>2153</v>
      </c>
      <c r="B689" s="489" t="s">
        <v>1252</v>
      </c>
      <c r="C689" s="470" t="s">
        <v>1423</v>
      </c>
      <c r="D689" s="489" t="s">
        <v>1346</v>
      </c>
      <c r="E689" s="490">
        <v>0</v>
      </c>
      <c r="F689" s="490">
        <v>1</v>
      </c>
      <c r="G689" s="470" t="s">
        <v>2457</v>
      </c>
      <c r="H689" s="502"/>
      <c r="I689" s="470" t="s">
        <v>460</v>
      </c>
      <c r="J689" s="492"/>
      <c r="K689" s="489"/>
      <c r="L689" s="470"/>
      <c r="M689" s="470"/>
      <c r="N689" s="491"/>
      <c r="O689" s="491"/>
      <c r="P689" s="491"/>
      <c r="Q689" s="491"/>
      <c r="R689" s="491"/>
      <c r="S689" s="491"/>
      <c r="T689" s="491"/>
      <c r="U689" s="491"/>
      <c r="V689" s="491"/>
      <c r="W689" s="491"/>
      <c r="X689" s="491"/>
      <c r="Y689" s="491"/>
      <c r="Z689" s="491"/>
      <c r="AA689" s="491"/>
      <c r="AB689" s="491"/>
      <c r="AC689" s="491"/>
      <c r="AD689" s="491"/>
      <c r="AE689" s="491"/>
      <c r="AF689" s="493"/>
      <c r="AG689" s="494"/>
      <c r="AH689" s="494"/>
      <c r="AI689" s="494"/>
      <c r="AK689" s="561"/>
    </row>
    <row r="690" spans="1:37">
      <c r="A690" s="504" t="s">
        <v>2153</v>
      </c>
      <c r="B690" s="489" t="s">
        <v>1252</v>
      </c>
      <c r="C690" s="470" t="s">
        <v>2459</v>
      </c>
      <c r="D690" s="489" t="s">
        <v>1347</v>
      </c>
      <c r="E690" s="490">
        <v>0</v>
      </c>
      <c r="F690" s="490">
        <v>1</v>
      </c>
      <c r="G690" s="470" t="s">
        <v>2461</v>
      </c>
      <c r="H690" s="502"/>
      <c r="I690" s="470" t="s">
        <v>461</v>
      </c>
      <c r="J690" s="492"/>
      <c r="K690" s="489"/>
      <c r="L690" s="470"/>
      <c r="M690" s="470"/>
      <c r="N690" s="491"/>
      <c r="O690" s="491"/>
      <c r="P690" s="491"/>
      <c r="Q690" s="491"/>
      <c r="R690" s="491"/>
      <c r="S690" s="491"/>
      <c r="T690" s="491"/>
      <c r="U690" s="491"/>
      <c r="V690" s="491"/>
      <c r="W690" s="491"/>
      <c r="X690" s="491"/>
      <c r="Y690" s="491"/>
      <c r="Z690" s="491"/>
      <c r="AA690" s="491"/>
      <c r="AB690" s="491"/>
      <c r="AC690" s="491"/>
      <c r="AD690" s="491"/>
      <c r="AE690" s="491"/>
      <c r="AF690" s="493"/>
      <c r="AG690" s="494"/>
      <c r="AH690" s="494"/>
      <c r="AI690" s="494"/>
      <c r="AK690" s="561"/>
    </row>
    <row r="691" spans="1:37">
      <c r="A691" s="504" t="s">
        <v>2153</v>
      </c>
      <c r="B691" s="489" t="s">
        <v>1252</v>
      </c>
      <c r="C691" s="470" t="s">
        <v>1424</v>
      </c>
      <c r="D691" s="489" t="s">
        <v>1348</v>
      </c>
      <c r="E691" s="490">
        <v>0</v>
      </c>
      <c r="F691" s="490">
        <v>1</v>
      </c>
      <c r="G691" s="470" t="s">
        <v>2460</v>
      </c>
      <c r="H691" s="502"/>
      <c r="I691" s="470" t="s">
        <v>462</v>
      </c>
      <c r="J691" s="492"/>
      <c r="K691" s="489"/>
      <c r="L691" s="470"/>
      <c r="M691" s="470"/>
      <c r="N691" s="491"/>
      <c r="O691" s="491"/>
      <c r="P691" s="491"/>
      <c r="Q691" s="491"/>
      <c r="R691" s="491"/>
      <c r="S691" s="491"/>
      <c r="T691" s="491"/>
      <c r="U691" s="491"/>
      <c r="V691" s="491"/>
      <c r="W691" s="491"/>
      <c r="X691" s="491"/>
      <c r="Y691" s="491"/>
      <c r="Z691" s="491"/>
      <c r="AA691" s="491"/>
      <c r="AB691" s="491"/>
      <c r="AC691" s="491"/>
      <c r="AD691" s="491"/>
      <c r="AE691" s="491"/>
      <c r="AF691" s="493"/>
      <c r="AG691" s="494"/>
      <c r="AH691" s="494"/>
      <c r="AI691" s="494"/>
      <c r="AK691" s="561"/>
    </row>
    <row r="692" spans="1:37">
      <c r="A692" s="504" t="s">
        <v>2153</v>
      </c>
      <c r="B692" s="489" t="s">
        <v>1252</v>
      </c>
      <c r="C692" s="470" t="s">
        <v>495</v>
      </c>
      <c r="D692" s="489" t="s">
        <v>2127</v>
      </c>
      <c r="E692" s="490">
        <v>0</v>
      </c>
      <c r="F692" s="490">
        <v>0</v>
      </c>
      <c r="G692" s="470" t="s">
        <v>495</v>
      </c>
      <c r="H692" s="502"/>
      <c r="I692" s="491"/>
      <c r="J692" s="492"/>
      <c r="K692" s="489"/>
      <c r="L692" s="491"/>
      <c r="M692" s="491"/>
      <c r="N692" s="491"/>
      <c r="O692" s="491"/>
      <c r="P692" s="491"/>
      <c r="Q692" s="491"/>
      <c r="R692" s="491"/>
      <c r="S692" s="491"/>
      <c r="T692" s="491"/>
      <c r="U692" s="491"/>
      <c r="V692" s="491"/>
      <c r="W692" s="491"/>
      <c r="X692" s="491"/>
      <c r="Y692" s="491"/>
      <c r="Z692" s="491"/>
      <c r="AA692" s="491"/>
      <c r="AB692" s="491"/>
      <c r="AC692" s="491"/>
      <c r="AD692" s="491"/>
      <c r="AE692" s="491"/>
      <c r="AF692" s="493"/>
      <c r="AG692" s="494"/>
      <c r="AH692" s="494"/>
      <c r="AI692" s="494"/>
      <c r="AK692" s="561"/>
    </row>
    <row r="693" spans="1:37" ht="67.5">
      <c r="A693" s="504" t="s">
        <v>2153</v>
      </c>
      <c r="B693" s="489" t="s">
        <v>1252</v>
      </c>
      <c r="C693" s="470" t="s">
        <v>2466</v>
      </c>
      <c r="D693" s="489" t="s">
        <v>1703</v>
      </c>
      <c r="E693" s="490" t="s">
        <v>1357</v>
      </c>
      <c r="F693" s="490" t="s">
        <v>1373</v>
      </c>
      <c r="G693" s="470" t="s">
        <v>762</v>
      </c>
      <c r="H693" s="502" t="s">
        <v>2462</v>
      </c>
      <c r="I693" s="491" t="s">
        <v>3299</v>
      </c>
      <c r="J693" s="492" t="s">
        <v>2314</v>
      </c>
      <c r="K693" s="489"/>
      <c r="L693" s="498" t="s">
        <v>8768</v>
      </c>
      <c r="M693" s="498" t="s">
        <v>5420</v>
      </c>
      <c r="N693" s="498" t="s">
        <v>5421</v>
      </c>
      <c r="O693" s="498"/>
      <c r="P693" s="498"/>
      <c r="Q693" s="498"/>
      <c r="R693" s="498"/>
      <c r="S693" s="498" t="s">
        <v>5361</v>
      </c>
      <c r="T693" s="498" t="s">
        <v>7855</v>
      </c>
      <c r="U693" s="491"/>
      <c r="V693" s="491"/>
      <c r="W693" s="491" t="s">
        <v>5097</v>
      </c>
      <c r="X693" s="491"/>
      <c r="Y693" s="491"/>
      <c r="Z693" s="491"/>
      <c r="AA693" s="491"/>
      <c r="AB693" s="491"/>
      <c r="AC693" s="491" t="s">
        <v>3640</v>
      </c>
      <c r="AD693" s="491" t="s">
        <v>3644</v>
      </c>
      <c r="AE693" s="491"/>
      <c r="AF693" s="493" t="s">
        <v>5322</v>
      </c>
      <c r="AG693" s="494"/>
      <c r="AH693" s="494"/>
      <c r="AI693" s="494"/>
      <c r="AK693" s="561"/>
    </row>
    <row r="694" spans="1:37" ht="67.5">
      <c r="A694" s="504" t="s">
        <v>2153</v>
      </c>
      <c r="B694" s="489" t="s">
        <v>1252</v>
      </c>
      <c r="C694" s="470" t="s">
        <v>2181</v>
      </c>
      <c r="D694" s="489" t="s">
        <v>1709</v>
      </c>
      <c r="E694" s="490" t="s">
        <v>1357</v>
      </c>
      <c r="F694" s="490" t="s">
        <v>1373</v>
      </c>
      <c r="G694" s="470" t="s">
        <v>762</v>
      </c>
      <c r="H694" s="502" t="s">
        <v>2463</v>
      </c>
      <c r="I694" s="491" t="s">
        <v>3300</v>
      </c>
      <c r="J694" s="492" t="s">
        <v>6447</v>
      </c>
      <c r="K694" s="489"/>
      <c r="L694" s="498" t="s">
        <v>8768</v>
      </c>
      <c r="M694" s="498" t="s">
        <v>5420</v>
      </c>
      <c r="N694" s="498" t="s">
        <v>5421</v>
      </c>
      <c r="O694" s="498"/>
      <c r="P694" s="498"/>
      <c r="Q694" s="498"/>
      <c r="R694" s="498"/>
      <c r="S694" s="498" t="s">
        <v>5361</v>
      </c>
      <c r="T694" s="498" t="s">
        <v>7855</v>
      </c>
      <c r="U694" s="491"/>
      <c r="V694" s="491"/>
      <c r="W694" s="491" t="s">
        <v>5097</v>
      </c>
      <c r="X694" s="491"/>
      <c r="Y694" s="491"/>
      <c r="Z694" s="491"/>
      <c r="AA694" s="491"/>
      <c r="AB694" s="491"/>
      <c r="AC694" s="491" t="s">
        <v>3640</v>
      </c>
      <c r="AD694" s="491" t="s">
        <v>3644</v>
      </c>
      <c r="AE694" s="491"/>
      <c r="AF694" s="493" t="s">
        <v>5322</v>
      </c>
      <c r="AG694" s="494"/>
      <c r="AH694" s="494"/>
      <c r="AI694" s="494"/>
      <c r="AK694" s="561"/>
    </row>
    <row r="695" spans="1:37" ht="67.5">
      <c r="A695" s="504" t="s">
        <v>2153</v>
      </c>
      <c r="B695" s="489" t="s">
        <v>1252</v>
      </c>
      <c r="C695" s="470" t="s">
        <v>2182</v>
      </c>
      <c r="D695" s="489" t="s">
        <v>1158</v>
      </c>
      <c r="E695" s="490" t="s">
        <v>1357</v>
      </c>
      <c r="F695" s="490" t="s">
        <v>1373</v>
      </c>
      <c r="G695" s="470" t="s">
        <v>762</v>
      </c>
      <c r="H695" s="502" t="s">
        <v>2464</v>
      </c>
      <c r="I695" s="491" t="s">
        <v>3301</v>
      </c>
      <c r="J695" s="492" t="s">
        <v>2314</v>
      </c>
      <c r="K695" s="489"/>
      <c r="L695" s="498" t="s">
        <v>8768</v>
      </c>
      <c r="M695" s="498" t="s">
        <v>5420</v>
      </c>
      <c r="N695" s="498" t="s">
        <v>5421</v>
      </c>
      <c r="O695" s="498"/>
      <c r="P695" s="498"/>
      <c r="Q695" s="498"/>
      <c r="R695" s="498"/>
      <c r="S695" s="498" t="s">
        <v>5361</v>
      </c>
      <c r="T695" s="498" t="s">
        <v>7855</v>
      </c>
      <c r="U695" s="491"/>
      <c r="V695" s="491"/>
      <c r="W695" s="491" t="s">
        <v>5097</v>
      </c>
      <c r="X695" s="491"/>
      <c r="Y695" s="491"/>
      <c r="Z695" s="491"/>
      <c r="AA695" s="491"/>
      <c r="AB695" s="491"/>
      <c r="AC695" s="491" t="s">
        <v>3640</v>
      </c>
      <c r="AD695" s="491" t="s">
        <v>3644</v>
      </c>
      <c r="AE695" s="491"/>
      <c r="AF695" s="493" t="s">
        <v>5322</v>
      </c>
      <c r="AG695" s="494"/>
      <c r="AH695" s="494"/>
      <c r="AI695" s="494"/>
      <c r="AK695" s="561"/>
    </row>
    <row r="696" spans="1:37" ht="67.5">
      <c r="A696" s="504" t="s">
        <v>2153</v>
      </c>
      <c r="B696" s="489" t="s">
        <v>1252</v>
      </c>
      <c r="C696" s="470" t="s">
        <v>2183</v>
      </c>
      <c r="D696" s="489" t="s">
        <v>2126</v>
      </c>
      <c r="E696" s="490" t="s">
        <v>1357</v>
      </c>
      <c r="F696" s="490" t="s">
        <v>1373</v>
      </c>
      <c r="G696" s="470" t="s">
        <v>762</v>
      </c>
      <c r="H696" s="502" t="s">
        <v>2465</v>
      </c>
      <c r="I696" s="491" t="s">
        <v>3302</v>
      </c>
      <c r="J696" s="492" t="s">
        <v>6447</v>
      </c>
      <c r="K696" s="489"/>
      <c r="L696" s="498" t="s">
        <v>8768</v>
      </c>
      <c r="M696" s="498" t="s">
        <v>5420</v>
      </c>
      <c r="N696" s="498" t="s">
        <v>5421</v>
      </c>
      <c r="O696" s="498"/>
      <c r="P696" s="498"/>
      <c r="Q696" s="498"/>
      <c r="R696" s="498"/>
      <c r="S696" s="498" t="s">
        <v>5361</v>
      </c>
      <c r="T696" s="498" t="s">
        <v>7855</v>
      </c>
      <c r="U696" s="491"/>
      <c r="V696" s="491"/>
      <c r="W696" s="491" t="s">
        <v>5097</v>
      </c>
      <c r="X696" s="491"/>
      <c r="Y696" s="491"/>
      <c r="Z696" s="491"/>
      <c r="AA696" s="491"/>
      <c r="AB696" s="491"/>
      <c r="AC696" s="491" t="s">
        <v>3640</v>
      </c>
      <c r="AD696" s="491" t="s">
        <v>3644</v>
      </c>
      <c r="AE696" s="491"/>
      <c r="AF696" s="493" t="s">
        <v>5322</v>
      </c>
      <c r="AG696" s="494"/>
      <c r="AH696" s="494"/>
      <c r="AI696" s="494"/>
      <c r="AK696" s="561"/>
    </row>
    <row r="697" spans="1:37" ht="33.75">
      <c r="A697" s="504" t="s">
        <v>2154</v>
      </c>
      <c r="B697" s="489" t="s">
        <v>1253</v>
      </c>
      <c r="C697" s="497" t="s">
        <v>333</v>
      </c>
      <c r="D697" s="489"/>
      <c r="E697" s="490"/>
      <c r="F697" s="490"/>
      <c r="G697" s="470"/>
      <c r="H697" s="502"/>
      <c r="I697" s="491"/>
      <c r="J697" s="492" t="s">
        <v>2314</v>
      </c>
      <c r="K697" s="489"/>
      <c r="L697" s="498" t="s">
        <v>5420</v>
      </c>
      <c r="M697" s="498" t="s">
        <v>5420</v>
      </c>
      <c r="N697" s="498" t="s">
        <v>5421</v>
      </c>
      <c r="O697" s="498"/>
      <c r="P697" s="498"/>
      <c r="Q697" s="498"/>
      <c r="R697" s="498"/>
      <c r="S697" s="498" t="s">
        <v>5361</v>
      </c>
      <c r="T697" s="498" t="s">
        <v>5361</v>
      </c>
      <c r="U697" s="491"/>
      <c r="V697" s="491"/>
      <c r="W697" s="491"/>
      <c r="X697" s="491"/>
      <c r="Y697" s="491"/>
      <c r="Z697" s="491"/>
      <c r="AA697" s="491"/>
      <c r="AB697" s="491"/>
      <c r="AC697" s="491" t="s">
        <v>3692</v>
      </c>
      <c r="AD697" s="491"/>
      <c r="AE697" s="491"/>
      <c r="AF697" s="493" t="s">
        <v>5322</v>
      </c>
      <c r="AG697" s="494"/>
      <c r="AH697" s="494"/>
      <c r="AI697" s="494"/>
      <c r="AK697" s="561" t="s">
        <v>3448</v>
      </c>
    </row>
    <row r="698" spans="1:37">
      <c r="A698" s="504" t="s">
        <v>2154</v>
      </c>
      <c r="B698" s="489" t="s">
        <v>1253</v>
      </c>
      <c r="C698" s="470" t="s">
        <v>409</v>
      </c>
      <c r="D698" s="489" t="s">
        <v>2148</v>
      </c>
      <c r="E698" s="490"/>
      <c r="F698" s="490"/>
      <c r="G698" s="470" t="s">
        <v>1696</v>
      </c>
      <c r="H698" s="502"/>
      <c r="I698" s="491"/>
      <c r="J698" s="492"/>
      <c r="K698" s="489"/>
      <c r="L698" s="491"/>
      <c r="M698" s="491"/>
      <c r="N698" s="491"/>
      <c r="O698" s="491"/>
      <c r="P698" s="491"/>
      <c r="Q698" s="491"/>
      <c r="R698" s="491"/>
      <c r="S698" s="491"/>
      <c r="T698" s="491"/>
      <c r="U698" s="491"/>
      <c r="V698" s="491"/>
      <c r="W698" s="491"/>
      <c r="X698" s="491"/>
      <c r="Y698" s="491"/>
      <c r="Z698" s="491"/>
      <c r="AA698" s="491"/>
      <c r="AB698" s="491"/>
      <c r="AC698" s="491"/>
      <c r="AD698" s="491"/>
      <c r="AE698" s="491"/>
      <c r="AF698" s="493"/>
      <c r="AG698" s="494"/>
      <c r="AH698" s="494"/>
      <c r="AI698" s="494"/>
      <c r="AK698" s="561"/>
    </row>
    <row r="699" spans="1:37">
      <c r="A699" s="504" t="s">
        <v>2154</v>
      </c>
      <c r="B699" s="489" t="s">
        <v>1253</v>
      </c>
      <c r="C699" s="470" t="s">
        <v>1425</v>
      </c>
      <c r="D699" s="489" t="s">
        <v>1345</v>
      </c>
      <c r="E699" s="490">
        <v>0</v>
      </c>
      <c r="F699" s="490">
        <v>1</v>
      </c>
      <c r="G699" s="470" t="s">
        <v>1433</v>
      </c>
      <c r="H699" s="502"/>
      <c r="I699" s="470" t="s">
        <v>631</v>
      </c>
      <c r="J699" s="492"/>
      <c r="K699" s="489"/>
      <c r="L699" s="470"/>
      <c r="M699" s="470"/>
      <c r="N699" s="491"/>
      <c r="O699" s="491"/>
      <c r="P699" s="491"/>
      <c r="Q699" s="491"/>
      <c r="R699" s="491"/>
      <c r="S699" s="491"/>
      <c r="T699" s="491"/>
      <c r="U699" s="491"/>
      <c r="V699" s="491"/>
      <c r="W699" s="491"/>
      <c r="X699" s="491"/>
      <c r="Y699" s="491"/>
      <c r="Z699" s="491"/>
      <c r="AA699" s="491"/>
      <c r="AB699" s="491"/>
      <c r="AC699" s="491"/>
      <c r="AD699" s="491"/>
      <c r="AE699" s="491"/>
      <c r="AF699" s="493"/>
      <c r="AG699" s="494"/>
      <c r="AH699" s="494"/>
      <c r="AI699" s="494"/>
      <c r="AK699" s="561"/>
    </row>
    <row r="700" spans="1:37">
      <c r="A700" s="504" t="s">
        <v>2154</v>
      </c>
      <c r="B700" s="489" t="s">
        <v>1253</v>
      </c>
      <c r="C700" s="470" t="s">
        <v>1426</v>
      </c>
      <c r="D700" s="489" t="s">
        <v>1346</v>
      </c>
      <c r="E700" s="490">
        <v>0</v>
      </c>
      <c r="F700" s="490">
        <v>1</v>
      </c>
      <c r="G700" s="470" t="s">
        <v>1763</v>
      </c>
      <c r="H700" s="502"/>
      <c r="I700" s="470" t="s">
        <v>632</v>
      </c>
      <c r="J700" s="492"/>
      <c r="K700" s="489"/>
      <c r="L700" s="470"/>
      <c r="M700" s="470"/>
      <c r="N700" s="491"/>
      <c r="O700" s="491"/>
      <c r="P700" s="491"/>
      <c r="Q700" s="491"/>
      <c r="R700" s="491"/>
      <c r="S700" s="491"/>
      <c r="T700" s="491"/>
      <c r="U700" s="491"/>
      <c r="V700" s="491"/>
      <c r="W700" s="491"/>
      <c r="X700" s="491"/>
      <c r="Y700" s="491"/>
      <c r="Z700" s="491"/>
      <c r="AA700" s="491"/>
      <c r="AB700" s="491"/>
      <c r="AC700" s="491"/>
      <c r="AD700" s="491"/>
      <c r="AE700" s="491"/>
      <c r="AF700" s="493"/>
      <c r="AG700" s="494"/>
      <c r="AH700" s="494"/>
      <c r="AI700" s="494"/>
      <c r="AK700" s="561"/>
    </row>
    <row r="701" spans="1:37">
      <c r="A701" s="504" t="s">
        <v>2154</v>
      </c>
      <c r="B701" s="489" t="s">
        <v>1253</v>
      </c>
      <c r="C701" s="470" t="s">
        <v>1427</v>
      </c>
      <c r="D701" s="489" t="s">
        <v>1347</v>
      </c>
      <c r="E701" s="490">
        <v>0</v>
      </c>
      <c r="F701" s="490">
        <v>1</v>
      </c>
      <c r="G701" s="470" t="s">
        <v>1764</v>
      </c>
      <c r="H701" s="502"/>
      <c r="I701" s="470" t="s">
        <v>633</v>
      </c>
      <c r="J701" s="492"/>
      <c r="K701" s="489"/>
      <c r="L701" s="470"/>
      <c r="M701" s="470"/>
      <c r="N701" s="491"/>
      <c r="O701" s="491"/>
      <c r="P701" s="491"/>
      <c r="Q701" s="491"/>
      <c r="R701" s="491"/>
      <c r="S701" s="491"/>
      <c r="T701" s="491"/>
      <c r="U701" s="491"/>
      <c r="V701" s="491"/>
      <c r="W701" s="491"/>
      <c r="X701" s="491"/>
      <c r="Y701" s="491"/>
      <c r="Z701" s="491"/>
      <c r="AA701" s="491"/>
      <c r="AB701" s="491"/>
      <c r="AC701" s="491"/>
      <c r="AD701" s="491"/>
      <c r="AE701" s="491"/>
      <c r="AF701" s="493"/>
      <c r="AG701" s="494"/>
      <c r="AH701" s="494"/>
      <c r="AI701" s="494"/>
      <c r="AK701" s="561"/>
    </row>
    <row r="702" spans="1:37">
      <c r="A702" s="504" t="s">
        <v>2154</v>
      </c>
      <c r="B702" s="489" t="s">
        <v>1253</v>
      </c>
      <c r="C702" s="470" t="s">
        <v>1428</v>
      </c>
      <c r="D702" s="489" t="s">
        <v>1348</v>
      </c>
      <c r="E702" s="490">
        <v>0</v>
      </c>
      <c r="F702" s="490">
        <v>1</v>
      </c>
      <c r="G702" s="470" t="s">
        <v>1765</v>
      </c>
      <c r="H702" s="502"/>
      <c r="I702" s="470" t="s">
        <v>634</v>
      </c>
      <c r="J702" s="492"/>
      <c r="K702" s="489"/>
      <c r="L702" s="470"/>
      <c r="M702" s="470"/>
      <c r="N702" s="491"/>
      <c r="O702" s="491"/>
      <c r="P702" s="491"/>
      <c r="Q702" s="491"/>
      <c r="R702" s="491"/>
      <c r="S702" s="491"/>
      <c r="T702" s="491"/>
      <c r="U702" s="491"/>
      <c r="V702" s="491"/>
      <c r="W702" s="491"/>
      <c r="X702" s="491"/>
      <c r="Y702" s="491"/>
      <c r="Z702" s="491"/>
      <c r="AA702" s="491"/>
      <c r="AB702" s="491"/>
      <c r="AC702" s="491"/>
      <c r="AD702" s="491"/>
      <c r="AE702" s="491"/>
      <c r="AF702" s="493"/>
      <c r="AG702" s="494"/>
      <c r="AH702" s="494"/>
      <c r="AI702" s="494"/>
      <c r="AK702" s="561"/>
    </row>
    <row r="703" spans="1:37">
      <c r="A703" s="504" t="s">
        <v>2154</v>
      </c>
      <c r="B703" s="489" t="s">
        <v>1253</v>
      </c>
      <c r="C703" s="470" t="s">
        <v>495</v>
      </c>
      <c r="D703" s="489" t="s">
        <v>2127</v>
      </c>
      <c r="E703" s="490">
        <v>0</v>
      </c>
      <c r="F703" s="490">
        <v>0</v>
      </c>
      <c r="G703" s="470" t="s">
        <v>495</v>
      </c>
      <c r="H703" s="502"/>
      <c r="I703" s="491"/>
      <c r="J703" s="492"/>
      <c r="K703" s="489"/>
      <c r="L703" s="491"/>
      <c r="M703" s="491"/>
      <c r="N703" s="491"/>
      <c r="O703" s="491"/>
      <c r="P703" s="491"/>
      <c r="Q703" s="491"/>
      <c r="R703" s="491"/>
      <c r="S703" s="491"/>
      <c r="T703" s="491"/>
      <c r="U703" s="491"/>
      <c r="V703" s="491"/>
      <c r="W703" s="491"/>
      <c r="X703" s="491"/>
      <c r="Y703" s="491"/>
      <c r="Z703" s="491"/>
      <c r="AA703" s="491"/>
      <c r="AB703" s="491"/>
      <c r="AC703" s="491"/>
      <c r="AD703" s="491"/>
      <c r="AE703" s="491"/>
      <c r="AF703" s="493"/>
      <c r="AG703" s="494"/>
      <c r="AH703" s="494"/>
      <c r="AI703" s="494"/>
      <c r="AK703" s="561"/>
    </row>
    <row r="704" spans="1:37" ht="56.25">
      <c r="A704" s="504" t="s">
        <v>2154</v>
      </c>
      <c r="B704" s="489" t="s">
        <v>1253</v>
      </c>
      <c r="C704" s="470" t="s">
        <v>340</v>
      </c>
      <c r="D704" s="489" t="s">
        <v>1859</v>
      </c>
      <c r="E704" s="490" t="s">
        <v>1357</v>
      </c>
      <c r="F704" s="490" t="s">
        <v>1372</v>
      </c>
      <c r="G704" s="470" t="s">
        <v>194</v>
      </c>
      <c r="H704" s="502" t="s">
        <v>348</v>
      </c>
      <c r="I704" s="491" t="s">
        <v>3303</v>
      </c>
      <c r="J704" s="492" t="s">
        <v>2314</v>
      </c>
      <c r="K704" s="489"/>
      <c r="L704" s="491" t="s">
        <v>5420</v>
      </c>
      <c r="M704" s="491" t="s">
        <v>5420</v>
      </c>
      <c r="N704" s="491" t="s">
        <v>5421</v>
      </c>
      <c r="O704" s="491"/>
      <c r="P704" s="491"/>
      <c r="Q704" s="491"/>
      <c r="R704" s="491"/>
      <c r="S704" s="491" t="s">
        <v>5361</v>
      </c>
      <c r="T704" s="491" t="s">
        <v>5361</v>
      </c>
      <c r="U704" s="491"/>
      <c r="V704" s="491"/>
      <c r="W704" s="491" t="s">
        <v>716</v>
      </c>
      <c r="X704" s="491"/>
      <c r="Y704" s="491"/>
      <c r="Z704" s="491"/>
      <c r="AA704" s="491"/>
      <c r="AB704" s="491"/>
      <c r="AC704" s="491" t="s">
        <v>3640</v>
      </c>
      <c r="AD704" s="491" t="s">
        <v>3649</v>
      </c>
      <c r="AE704" s="491"/>
      <c r="AF704" s="493" t="s">
        <v>5322</v>
      </c>
      <c r="AG704" s="494"/>
      <c r="AH704" s="494"/>
      <c r="AI704" s="494"/>
      <c r="AK704" s="561"/>
    </row>
    <row r="705" spans="1:37" ht="56.25">
      <c r="A705" s="504" t="s">
        <v>2154</v>
      </c>
      <c r="B705" s="489" t="s">
        <v>1253</v>
      </c>
      <c r="C705" s="470" t="s">
        <v>341</v>
      </c>
      <c r="D705" s="489" t="s">
        <v>1863</v>
      </c>
      <c r="E705" s="490" t="s">
        <v>1357</v>
      </c>
      <c r="F705" s="490" t="s">
        <v>1372</v>
      </c>
      <c r="G705" s="470" t="s">
        <v>2205</v>
      </c>
      <c r="H705" s="502" t="s">
        <v>349</v>
      </c>
      <c r="I705" s="491" t="s">
        <v>3304</v>
      </c>
      <c r="J705" s="492" t="s">
        <v>2314</v>
      </c>
      <c r="K705" s="489"/>
      <c r="L705" s="491" t="s">
        <v>5420</v>
      </c>
      <c r="M705" s="491" t="s">
        <v>5420</v>
      </c>
      <c r="N705" s="491" t="s">
        <v>5421</v>
      </c>
      <c r="O705" s="491"/>
      <c r="P705" s="491"/>
      <c r="Q705" s="491"/>
      <c r="R705" s="491"/>
      <c r="S705" s="491" t="s">
        <v>5361</v>
      </c>
      <c r="T705" s="491" t="s">
        <v>5361</v>
      </c>
      <c r="U705" s="491"/>
      <c r="V705" s="491"/>
      <c r="W705" s="491" t="s">
        <v>716</v>
      </c>
      <c r="X705" s="491"/>
      <c r="Y705" s="491"/>
      <c r="Z705" s="491"/>
      <c r="AA705" s="491"/>
      <c r="AB705" s="491"/>
      <c r="AC705" s="491" t="s">
        <v>3640</v>
      </c>
      <c r="AD705" s="491" t="s">
        <v>3649</v>
      </c>
      <c r="AE705" s="491"/>
      <c r="AF705" s="493" t="s">
        <v>5322</v>
      </c>
      <c r="AG705" s="494"/>
      <c r="AH705" s="494"/>
      <c r="AI705" s="494"/>
      <c r="AK705" s="561"/>
    </row>
    <row r="706" spans="1:37" ht="56.25">
      <c r="A706" s="504" t="s">
        <v>2154</v>
      </c>
      <c r="B706" s="489" t="s">
        <v>1253</v>
      </c>
      <c r="C706" s="470" t="s">
        <v>342</v>
      </c>
      <c r="D706" s="489" t="s">
        <v>1687</v>
      </c>
      <c r="E706" s="490" t="s">
        <v>1357</v>
      </c>
      <c r="F706" s="490" t="s">
        <v>1372</v>
      </c>
      <c r="G706" s="470" t="s">
        <v>2205</v>
      </c>
      <c r="H706" s="502" t="s">
        <v>350</v>
      </c>
      <c r="I706" s="491" t="s">
        <v>3339</v>
      </c>
      <c r="J706" s="492" t="s">
        <v>2314</v>
      </c>
      <c r="K706" s="489"/>
      <c r="L706" s="491" t="s">
        <v>5420</v>
      </c>
      <c r="M706" s="491" t="s">
        <v>5420</v>
      </c>
      <c r="N706" s="491" t="s">
        <v>5421</v>
      </c>
      <c r="O706" s="491"/>
      <c r="P706" s="491"/>
      <c r="Q706" s="491"/>
      <c r="R706" s="491"/>
      <c r="S706" s="491" t="s">
        <v>5361</v>
      </c>
      <c r="T706" s="491" t="s">
        <v>5361</v>
      </c>
      <c r="U706" s="491"/>
      <c r="V706" s="491"/>
      <c r="W706" s="491" t="s">
        <v>716</v>
      </c>
      <c r="X706" s="491"/>
      <c r="Y706" s="491"/>
      <c r="Z706" s="491"/>
      <c r="AA706" s="491"/>
      <c r="AB706" s="491"/>
      <c r="AC706" s="491" t="s">
        <v>3640</v>
      </c>
      <c r="AD706" s="491" t="s">
        <v>3649</v>
      </c>
      <c r="AE706" s="491"/>
      <c r="AF706" s="493" t="s">
        <v>5322</v>
      </c>
      <c r="AG706" s="494"/>
      <c r="AH706" s="494"/>
      <c r="AI706" s="494"/>
      <c r="AK706" s="561"/>
    </row>
    <row r="707" spans="1:37" ht="56.25">
      <c r="A707" s="504" t="s">
        <v>2154</v>
      </c>
      <c r="B707" s="489" t="s">
        <v>1253</v>
      </c>
      <c r="C707" s="470" t="s">
        <v>343</v>
      </c>
      <c r="D707" s="489" t="s">
        <v>1688</v>
      </c>
      <c r="E707" s="490" t="s">
        <v>1357</v>
      </c>
      <c r="F707" s="490" t="s">
        <v>1372</v>
      </c>
      <c r="G707" s="470" t="s">
        <v>2205</v>
      </c>
      <c r="H707" s="502" t="s">
        <v>351</v>
      </c>
      <c r="I707" s="491" t="s">
        <v>3305</v>
      </c>
      <c r="J707" s="492" t="s">
        <v>2314</v>
      </c>
      <c r="K707" s="489"/>
      <c r="L707" s="491" t="s">
        <v>5420</v>
      </c>
      <c r="M707" s="491" t="s">
        <v>5420</v>
      </c>
      <c r="N707" s="491" t="s">
        <v>5421</v>
      </c>
      <c r="O707" s="491"/>
      <c r="P707" s="491"/>
      <c r="Q707" s="491"/>
      <c r="R707" s="491"/>
      <c r="S707" s="491" t="s">
        <v>5361</v>
      </c>
      <c r="T707" s="491" t="s">
        <v>5361</v>
      </c>
      <c r="U707" s="491"/>
      <c r="V707" s="491"/>
      <c r="W707" s="491" t="s">
        <v>716</v>
      </c>
      <c r="X707" s="491"/>
      <c r="Y707" s="491"/>
      <c r="Z707" s="491"/>
      <c r="AA707" s="491"/>
      <c r="AB707" s="491"/>
      <c r="AC707" s="491" t="s">
        <v>3640</v>
      </c>
      <c r="AD707" s="491" t="s">
        <v>3649</v>
      </c>
      <c r="AE707" s="491"/>
      <c r="AF707" s="493" t="s">
        <v>5322</v>
      </c>
      <c r="AG707" s="494"/>
      <c r="AH707" s="494"/>
      <c r="AI707" s="494"/>
      <c r="AK707" s="561"/>
    </row>
    <row r="708" spans="1:37" ht="33.75">
      <c r="A708" s="504" t="s">
        <v>2155</v>
      </c>
      <c r="B708" s="489" t="s">
        <v>1254</v>
      </c>
      <c r="C708" s="497" t="s">
        <v>334</v>
      </c>
      <c r="D708" s="489"/>
      <c r="E708" s="490"/>
      <c r="F708" s="490"/>
      <c r="G708" s="470"/>
      <c r="H708" s="502"/>
      <c r="I708" s="491"/>
      <c r="J708" s="492" t="s">
        <v>2314</v>
      </c>
      <c r="K708" s="489"/>
      <c r="L708" s="491" t="s">
        <v>5420</v>
      </c>
      <c r="M708" s="491" t="s">
        <v>5420</v>
      </c>
      <c r="N708" s="491" t="s">
        <v>5421</v>
      </c>
      <c r="O708" s="491"/>
      <c r="P708" s="491"/>
      <c r="Q708" s="491"/>
      <c r="R708" s="491"/>
      <c r="S708" s="491" t="s">
        <v>5361</v>
      </c>
      <c r="T708" s="491" t="s">
        <v>5361</v>
      </c>
      <c r="U708" s="491"/>
      <c r="V708" s="491"/>
      <c r="W708" s="491"/>
      <c r="X708" s="491"/>
      <c r="Y708" s="491"/>
      <c r="Z708" s="491"/>
      <c r="AA708" s="491"/>
      <c r="AB708" s="491"/>
      <c r="AC708" s="491" t="s">
        <v>3692</v>
      </c>
      <c r="AD708" s="491"/>
      <c r="AE708" s="491"/>
      <c r="AF708" s="493" t="s">
        <v>5322</v>
      </c>
      <c r="AG708" s="494"/>
      <c r="AH708" s="494"/>
      <c r="AI708" s="494"/>
      <c r="AK708" s="561" t="s">
        <v>3448</v>
      </c>
    </row>
    <row r="709" spans="1:37">
      <c r="A709" s="504" t="s">
        <v>2155</v>
      </c>
      <c r="B709" s="489" t="s">
        <v>1254</v>
      </c>
      <c r="C709" s="470" t="s">
        <v>409</v>
      </c>
      <c r="D709" s="489" t="s">
        <v>2148</v>
      </c>
      <c r="E709" s="490"/>
      <c r="F709" s="490"/>
      <c r="G709" s="470" t="s">
        <v>1696</v>
      </c>
      <c r="H709" s="502"/>
      <c r="I709" s="491"/>
      <c r="J709" s="492"/>
      <c r="K709" s="489"/>
      <c r="L709" s="491"/>
      <c r="M709" s="491"/>
      <c r="N709" s="491"/>
      <c r="O709" s="491"/>
      <c r="P709" s="491"/>
      <c r="Q709" s="491"/>
      <c r="R709" s="491"/>
      <c r="S709" s="491"/>
      <c r="T709" s="491"/>
      <c r="U709" s="491"/>
      <c r="V709" s="491"/>
      <c r="W709" s="491"/>
      <c r="X709" s="491"/>
      <c r="Y709" s="491"/>
      <c r="Z709" s="491"/>
      <c r="AA709" s="491"/>
      <c r="AB709" s="491"/>
      <c r="AC709" s="491"/>
      <c r="AD709" s="491"/>
      <c r="AE709" s="491"/>
      <c r="AF709" s="493"/>
      <c r="AG709" s="494"/>
      <c r="AH709" s="494"/>
      <c r="AI709" s="494"/>
      <c r="AK709" s="561"/>
    </row>
    <row r="710" spans="1:37">
      <c r="A710" s="504" t="s">
        <v>2155</v>
      </c>
      <c r="B710" s="489" t="s">
        <v>1254</v>
      </c>
      <c r="C710" s="470" t="s">
        <v>1429</v>
      </c>
      <c r="D710" s="489" t="s">
        <v>1345</v>
      </c>
      <c r="E710" s="490">
        <v>0</v>
      </c>
      <c r="F710" s="490">
        <v>1</v>
      </c>
      <c r="G710" s="470" t="s">
        <v>1766</v>
      </c>
      <c r="H710" s="502"/>
      <c r="I710" s="470" t="s">
        <v>635</v>
      </c>
      <c r="J710" s="492"/>
      <c r="K710" s="489"/>
      <c r="L710" s="470"/>
      <c r="M710" s="470"/>
      <c r="N710" s="491"/>
      <c r="O710" s="491"/>
      <c r="P710" s="491"/>
      <c r="Q710" s="491"/>
      <c r="R710" s="491"/>
      <c r="S710" s="491"/>
      <c r="T710" s="491"/>
      <c r="U710" s="491"/>
      <c r="V710" s="491"/>
      <c r="W710" s="491"/>
      <c r="X710" s="491"/>
      <c r="Y710" s="491"/>
      <c r="Z710" s="491"/>
      <c r="AA710" s="491"/>
      <c r="AB710" s="491"/>
      <c r="AC710" s="491"/>
      <c r="AD710" s="491"/>
      <c r="AE710" s="491"/>
      <c r="AF710" s="493"/>
      <c r="AG710" s="494"/>
      <c r="AH710" s="494"/>
      <c r="AI710" s="494"/>
      <c r="AK710" s="561"/>
    </row>
    <row r="711" spans="1:37">
      <c r="A711" s="504" t="s">
        <v>2155</v>
      </c>
      <c r="B711" s="489" t="s">
        <v>1254</v>
      </c>
      <c r="C711" s="470" t="s">
        <v>1430</v>
      </c>
      <c r="D711" s="489" t="s">
        <v>1346</v>
      </c>
      <c r="E711" s="490">
        <v>0</v>
      </c>
      <c r="F711" s="490">
        <v>1</v>
      </c>
      <c r="G711" s="470" t="s">
        <v>2623</v>
      </c>
      <c r="H711" s="502"/>
      <c r="I711" s="470" t="s">
        <v>636</v>
      </c>
      <c r="J711" s="492"/>
      <c r="K711" s="489"/>
      <c r="L711" s="470"/>
      <c r="M711" s="470"/>
      <c r="N711" s="491"/>
      <c r="O711" s="491"/>
      <c r="P711" s="491"/>
      <c r="Q711" s="491"/>
      <c r="R711" s="491"/>
      <c r="S711" s="491"/>
      <c r="T711" s="491"/>
      <c r="U711" s="491"/>
      <c r="V711" s="491"/>
      <c r="W711" s="491"/>
      <c r="X711" s="491"/>
      <c r="Y711" s="491"/>
      <c r="Z711" s="491"/>
      <c r="AA711" s="491"/>
      <c r="AB711" s="491"/>
      <c r="AC711" s="491"/>
      <c r="AD711" s="491"/>
      <c r="AE711" s="491"/>
      <c r="AF711" s="493"/>
      <c r="AG711" s="494"/>
      <c r="AH711" s="494"/>
      <c r="AI711" s="494"/>
      <c r="AK711" s="561"/>
    </row>
    <row r="712" spans="1:37">
      <c r="A712" s="504" t="s">
        <v>2155</v>
      </c>
      <c r="B712" s="489" t="s">
        <v>1254</v>
      </c>
      <c r="C712" s="470" t="s">
        <v>1431</v>
      </c>
      <c r="D712" s="489" t="s">
        <v>1347</v>
      </c>
      <c r="E712" s="490">
        <v>0</v>
      </c>
      <c r="F712" s="490">
        <v>1</v>
      </c>
      <c r="G712" s="470" t="s">
        <v>2624</v>
      </c>
      <c r="H712" s="502"/>
      <c r="I712" s="470" t="s">
        <v>637</v>
      </c>
      <c r="J712" s="492"/>
      <c r="K712" s="489"/>
      <c r="L712" s="470"/>
      <c r="M712" s="470"/>
      <c r="N712" s="491"/>
      <c r="O712" s="491"/>
      <c r="P712" s="491"/>
      <c r="Q712" s="491"/>
      <c r="R712" s="491"/>
      <c r="S712" s="491"/>
      <c r="T712" s="491"/>
      <c r="U712" s="491"/>
      <c r="V712" s="491"/>
      <c r="W712" s="491"/>
      <c r="X712" s="491"/>
      <c r="Y712" s="491"/>
      <c r="Z712" s="491"/>
      <c r="AA712" s="491"/>
      <c r="AB712" s="491"/>
      <c r="AC712" s="491"/>
      <c r="AD712" s="491"/>
      <c r="AE712" s="491"/>
      <c r="AF712" s="493"/>
      <c r="AG712" s="494"/>
      <c r="AH712" s="494"/>
      <c r="AI712" s="494"/>
      <c r="AK712" s="561"/>
    </row>
    <row r="713" spans="1:37">
      <c r="A713" s="504" t="s">
        <v>2155</v>
      </c>
      <c r="B713" s="489" t="s">
        <v>1254</v>
      </c>
      <c r="C713" s="470" t="s">
        <v>1432</v>
      </c>
      <c r="D713" s="489" t="s">
        <v>1348</v>
      </c>
      <c r="E713" s="490">
        <v>0</v>
      </c>
      <c r="F713" s="490">
        <v>1</v>
      </c>
      <c r="G713" s="470" t="s">
        <v>2625</v>
      </c>
      <c r="H713" s="502"/>
      <c r="I713" s="470" t="s">
        <v>638</v>
      </c>
      <c r="J713" s="492"/>
      <c r="K713" s="489"/>
      <c r="L713" s="470"/>
      <c r="M713" s="470"/>
      <c r="N713" s="491"/>
      <c r="O713" s="491"/>
      <c r="P713" s="491"/>
      <c r="Q713" s="491"/>
      <c r="R713" s="491"/>
      <c r="S713" s="491"/>
      <c r="T713" s="491"/>
      <c r="U713" s="491"/>
      <c r="V713" s="491"/>
      <c r="W713" s="491"/>
      <c r="X713" s="491"/>
      <c r="Y713" s="491"/>
      <c r="Z713" s="491"/>
      <c r="AA713" s="491"/>
      <c r="AB713" s="491"/>
      <c r="AC713" s="491"/>
      <c r="AD713" s="491"/>
      <c r="AE713" s="491"/>
      <c r="AF713" s="493"/>
      <c r="AG713" s="494"/>
      <c r="AH713" s="494"/>
      <c r="AI713" s="494"/>
      <c r="AK713" s="561"/>
    </row>
    <row r="714" spans="1:37">
      <c r="A714" s="504" t="s">
        <v>2155</v>
      </c>
      <c r="B714" s="489" t="s">
        <v>1254</v>
      </c>
      <c r="C714" s="470" t="s">
        <v>495</v>
      </c>
      <c r="D714" s="489" t="s">
        <v>2127</v>
      </c>
      <c r="E714" s="490">
        <v>0</v>
      </c>
      <c r="F714" s="490">
        <v>0</v>
      </c>
      <c r="G714" s="470" t="s">
        <v>495</v>
      </c>
      <c r="H714" s="502"/>
      <c r="I714" s="491"/>
      <c r="J714" s="492"/>
      <c r="K714" s="489"/>
      <c r="L714" s="491"/>
      <c r="M714" s="491"/>
      <c r="N714" s="491"/>
      <c r="O714" s="491"/>
      <c r="P714" s="491"/>
      <c r="Q714" s="491"/>
      <c r="R714" s="491"/>
      <c r="S714" s="491"/>
      <c r="T714" s="491"/>
      <c r="U714" s="491"/>
      <c r="V714" s="491"/>
      <c r="W714" s="491"/>
      <c r="X714" s="491"/>
      <c r="Y714" s="491"/>
      <c r="Z714" s="491"/>
      <c r="AA714" s="491"/>
      <c r="AB714" s="491"/>
      <c r="AC714" s="491"/>
      <c r="AD714" s="491"/>
      <c r="AE714" s="491"/>
      <c r="AF714" s="493"/>
      <c r="AG714" s="494"/>
      <c r="AH714" s="494"/>
      <c r="AI714" s="494"/>
      <c r="AK714" s="561"/>
    </row>
    <row r="715" spans="1:37" ht="56.25">
      <c r="A715" s="504" t="s">
        <v>2155</v>
      </c>
      <c r="B715" s="489" t="s">
        <v>1254</v>
      </c>
      <c r="C715" s="470" t="s">
        <v>344</v>
      </c>
      <c r="D715" s="489" t="s">
        <v>1859</v>
      </c>
      <c r="E715" s="490" t="s">
        <v>1357</v>
      </c>
      <c r="F715" s="490" t="s">
        <v>1372</v>
      </c>
      <c r="G715" s="470" t="s">
        <v>194</v>
      </c>
      <c r="H715" s="502" t="s">
        <v>352</v>
      </c>
      <c r="I715" s="491" t="s">
        <v>3306</v>
      </c>
      <c r="J715" s="492" t="s">
        <v>2314</v>
      </c>
      <c r="K715" s="489"/>
      <c r="L715" s="491" t="s">
        <v>5420</v>
      </c>
      <c r="M715" s="491" t="s">
        <v>5420</v>
      </c>
      <c r="N715" s="491" t="s">
        <v>5421</v>
      </c>
      <c r="O715" s="491"/>
      <c r="P715" s="491"/>
      <c r="Q715" s="491"/>
      <c r="R715" s="491"/>
      <c r="S715" s="491" t="s">
        <v>5361</v>
      </c>
      <c r="T715" s="491" t="s">
        <v>5361</v>
      </c>
      <c r="U715" s="491"/>
      <c r="V715" s="491"/>
      <c r="W715" s="491" t="s">
        <v>716</v>
      </c>
      <c r="X715" s="491"/>
      <c r="Y715" s="491"/>
      <c r="Z715" s="491"/>
      <c r="AA715" s="491"/>
      <c r="AB715" s="491"/>
      <c r="AC715" s="491" t="s">
        <v>3640</v>
      </c>
      <c r="AD715" s="491" t="s">
        <v>3649</v>
      </c>
      <c r="AE715" s="491"/>
      <c r="AF715" s="493" t="s">
        <v>5322</v>
      </c>
      <c r="AG715" s="494"/>
      <c r="AH715" s="494"/>
      <c r="AI715" s="494"/>
      <c r="AK715" s="561"/>
    </row>
    <row r="716" spans="1:37" ht="56.25">
      <c r="A716" s="504" t="s">
        <v>2155</v>
      </c>
      <c r="B716" s="489" t="s">
        <v>1254</v>
      </c>
      <c r="C716" s="470" t="s">
        <v>345</v>
      </c>
      <c r="D716" s="489" t="s">
        <v>1863</v>
      </c>
      <c r="E716" s="490" t="s">
        <v>1357</v>
      </c>
      <c r="F716" s="490" t="s">
        <v>1372</v>
      </c>
      <c r="G716" s="470" t="s">
        <v>2205</v>
      </c>
      <c r="H716" s="502" t="s">
        <v>353</v>
      </c>
      <c r="I716" s="491" t="s">
        <v>3340</v>
      </c>
      <c r="J716" s="492" t="s">
        <v>2314</v>
      </c>
      <c r="K716" s="489"/>
      <c r="L716" s="491" t="s">
        <v>5420</v>
      </c>
      <c r="M716" s="491" t="s">
        <v>5420</v>
      </c>
      <c r="N716" s="491" t="s">
        <v>5421</v>
      </c>
      <c r="O716" s="491"/>
      <c r="P716" s="491"/>
      <c r="Q716" s="491"/>
      <c r="R716" s="491"/>
      <c r="S716" s="491" t="s">
        <v>5361</v>
      </c>
      <c r="T716" s="491" t="s">
        <v>5361</v>
      </c>
      <c r="U716" s="491"/>
      <c r="V716" s="491"/>
      <c r="W716" s="491" t="s">
        <v>716</v>
      </c>
      <c r="X716" s="491"/>
      <c r="Y716" s="491"/>
      <c r="Z716" s="491"/>
      <c r="AA716" s="491"/>
      <c r="AB716" s="491"/>
      <c r="AC716" s="491" t="s">
        <v>3640</v>
      </c>
      <c r="AD716" s="491" t="s">
        <v>3649</v>
      </c>
      <c r="AE716" s="491"/>
      <c r="AF716" s="493" t="s">
        <v>5322</v>
      </c>
      <c r="AG716" s="494"/>
      <c r="AH716" s="494"/>
      <c r="AI716" s="494"/>
      <c r="AK716" s="561"/>
    </row>
    <row r="717" spans="1:37" ht="56.25">
      <c r="A717" s="504" t="s">
        <v>2155</v>
      </c>
      <c r="B717" s="489" t="s">
        <v>1254</v>
      </c>
      <c r="C717" s="470" t="s">
        <v>346</v>
      </c>
      <c r="D717" s="489" t="s">
        <v>1687</v>
      </c>
      <c r="E717" s="490" t="s">
        <v>1357</v>
      </c>
      <c r="F717" s="490" t="s">
        <v>1372</v>
      </c>
      <c r="G717" s="470" t="s">
        <v>2205</v>
      </c>
      <c r="H717" s="502" t="s">
        <v>354</v>
      </c>
      <c r="I717" s="491" t="s">
        <v>3341</v>
      </c>
      <c r="J717" s="492" t="s">
        <v>2314</v>
      </c>
      <c r="K717" s="489"/>
      <c r="L717" s="491" t="s">
        <v>5420</v>
      </c>
      <c r="M717" s="491" t="s">
        <v>5420</v>
      </c>
      <c r="N717" s="491" t="s">
        <v>5421</v>
      </c>
      <c r="O717" s="491"/>
      <c r="P717" s="491"/>
      <c r="Q717" s="491"/>
      <c r="R717" s="491"/>
      <c r="S717" s="491" t="s">
        <v>5361</v>
      </c>
      <c r="T717" s="491" t="s">
        <v>5361</v>
      </c>
      <c r="U717" s="491"/>
      <c r="V717" s="491"/>
      <c r="W717" s="491" t="s">
        <v>716</v>
      </c>
      <c r="X717" s="491"/>
      <c r="Y717" s="491"/>
      <c r="Z717" s="491"/>
      <c r="AA717" s="491"/>
      <c r="AB717" s="491"/>
      <c r="AC717" s="491" t="s">
        <v>3640</v>
      </c>
      <c r="AD717" s="491" t="s">
        <v>3649</v>
      </c>
      <c r="AE717" s="491"/>
      <c r="AF717" s="493" t="s">
        <v>5322</v>
      </c>
      <c r="AG717" s="494"/>
      <c r="AH717" s="494"/>
      <c r="AI717" s="494"/>
      <c r="AK717" s="561"/>
    </row>
    <row r="718" spans="1:37" ht="56.25">
      <c r="A718" s="504" t="s">
        <v>2155</v>
      </c>
      <c r="B718" s="489" t="s">
        <v>1254</v>
      </c>
      <c r="C718" s="470" t="s">
        <v>347</v>
      </c>
      <c r="D718" s="489" t="s">
        <v>1688</v>
      </c>
      <c r="E718" s="490" t="s">
        <v>1357</v>
      </c>
      <c r="F718" s="490" t="s">
        <v>1372</v>
      </c>
      <c r="G718" s="470" t="s">
        <v>2205</v>
      </c>
      <c r="H718" s="502" t="s">
        <v>355</v>
      </c>
      <c r="I718" s="491" t="s">
        <v>3342</v>
      </c>
      <c r="J718" s="492" t="s">
        <v>2314</v>
      </c>
      <c r="K718" s="489"/>
      <c r="L718" s="491" t="s">
        <v>5420</v>
      </c>
      <c r="M718" s="491" t="s">
        <v>5420</v>
      </c>
      <c r="N718" s="491" t="s">
        <v>5421</v>
      </c>
      <c r="O718" s="491"/>
      <c r="P718" s="491"/>
      <c r="Q718" s="491"/>
      <c r="R718" s="491"/>
      <c r="S718" s="491" t="s">
        <v>5361</v>
      </c>
      <c r="T718" s="491" t="s">
        <v>5361</v>
      </c>
      <c r="U718" s="491"/>
      <c r="V718" s="491"/>
      <c r="W718" s="491" t="s">
        <v>716</v>
      </c>
      <c r="X718" s="491"/>
      <c r="Y718" s="491"/>
      <c r="Z718" s="491"/>
      <c r="AA718" s="491"/>
      <c r="AB718" s="491"/>
      <c r="AC718" s="491" t="s">
        <v>3640</v>
      </c>
      <c r="AD718" s="491" t="s">
        <v>3649</v>
      </c>
      <c r="AE718" s="491"/>
      <c r="AF718" s="493" t="s">
        <v>5322</v>
      </c>
      <c r="AG718" s="494"/>
      <c r="AH718" s="494"/>
      <c r="AI718" s="494"/>
      <c r="AK718" s="561"/>
    </row>
    <row r="719" spans="1:37" ht="33.75">
      <c r="A719" s="504" t="s">
        <v>2156</v>
      </c>
      <c r="B719" s="489" t="s">
        <v>1255</v>
      </c>
      <c r="C719" s="497" t="s">
        <v>5040</v>
      </c>
      <c r="D719" s="489"/>
      <c r="E719" s="490"/>
      <c r="F719" s="490"/>
      <c r="G719" s="470"/>
      <c r="H719" s="502"/>
      <c r="I719" s="491"/>
      <c r="J719" s="492" t="s">
        <v>2314</v>
      </c>
      <c r="K719" s="489"/>
      <c r="L719" s="491" t="s">
        <v>5420</v>
      </c>
      <c r="M719" s="491" t="s">
        <v>5420</v>
      </c>
      <c r="N719" s="491" t="s">
        <v>5421</v>
      </c>
      <c r="O719" s="491"/>
      <c r="P719" s="491"/>
      <c r="Q719" s="491"/>
      <c r="R719" s="491"/>
      <c r="S719" s="491" t="s">
        <v>5361</v>
      </c>
      <c r="T719" s="491" t="s">
        <v>5361</v>
      </c>
      <c r="U719" s="491"/>
      <c r="V719" s="491"/>
      <c r="W719" s="491"/>
      <c r="X719" s="491"/>
      <c r="Y719" s="491"/>
      <c r="Z719" s="491"/>
      <c r="AA719" s="491"/>
      <c r="AB719" s="491"/>
      <c r="AC719" s="491" t="s">
        <v>3692</v>
      </c>
      <c r="AD719" s="491"/>
      <c r="AE719" s="491"/>
      <c r="AF719" s="493" t="s">
        <v>5322</v>
      </c>
      <c r="AG719" s="494"/>
      <c r="AH719" s="494"/>
      <c r="AI719" s="494"/>
      <c r="AK719" s="561" t="s">
        <v>3448</v>
      </c>
    </row>
    <row r="720" spans="1:37">
      <c r="A720" s="504" t="s">
        <v>2156</v>
      </c>
      <c r="B720" s="489" t="s">
        <v>1255</v>
      </c>
      <c r="C720" s="470" t="s">
        <v>5103</v>
      </c>
      <c r="D720" s="489" t="s">
        <v>2148</v>
      </c>
      <c r="E720" s="490"/>
      <c r="F720" s="490"/>
      <c r="G720" s="470" t="s">
        <v>1696</v>
      </c>
      <c r="H720" s="502"/>
      <c r="I720" s="491"/>
      <c r="J720" s="492"/>
      <c r="K720" s="489"/>
      <c r="L720" s="491"/>
      <c r="M720" s="491"/>
      <c r="N720" s="491"/>
      <c r="O720" s="491"/>
      <c r="P720" s="491"/>
      <c r="Q720" s="491"/>
      <c r="R720" s="491"/>
      <c r="S720" s="491"/>
      <c r="T720" s="491"/>
      <c r="U720" s="491"/>
      <c r="V720" s="491"/>
      <c r="W720" s="491"/>
      <c r="X720" s="491"/>
      <c r="Y720" s="491"/>
      <c r="Z720" s="491"/>
      <c r="AA720" s="491"/>
      <c r="AB720" s="491"/>
      <c r="AC720" s="491"/>
      <c r="AD720" s="491"/>
      <c r="AE720" s="491"/>
      <c r="AF720" s="493"/>
      <c r="AG720" s="494"/>
      <c r="AH720" s="494"/>
      <c r="AI720" s="494"/>
      <c r="AK720" s="561"/>
    </row>
    <row r="721" spans="1:37">
      <c r="A721" s="504" t="s">
        <v>2156</v>
      </c>
      <c r="B721" s="489" t="s">
        <v>1255</v>
      </c>
      <c r="C721" s="470" t="s">
        <v>5041</v>
      </c>
      <c r="D721" s="489" t="s">
        <v>1345</v>
      </c>
      <c r="E721" s="490">
        <v>0</v>
      </c>
      <c r="F721" s="490">
        <v>1</v>
      </c>
      <c r="G721" s="470" t="s">
        <v>5104</v>
      </c>
      <c r="H721" s="502"/>
      <c r="I721" s="470" t="s">
        <v>5059</v>
      </c>
      <c r="J721" s="492"/>
      <c r="K721" s="489"/>
      <c r="L721" s="470"/>
      <c r="M721" s="470"/>
      <c r="N721" s="491"/>
      <c r="O721" s="491"/>
      <c r="P721" s="491"/>
      <c r="Q721" s="491"/>
      <c r="R721" s="491"/>
      <c r="S721" s="491"/>
      <c r="T721" s="491"/>
      <c r="U721" s="491"/>
      <c r="V721" s="491"/>
      <c r="W721" s="491"/>
      <c r="X721" s="491"/>
      <c r="Y721" s="491"/>
      <c r="Z721" s="491"/>
      <c r="AA721" s="491"/>
      <c r="AB721" s="491"/>
      <c r="AC721" s="491"/>
      <c r="AD721" s="491"/>
      <c r="AE721" s="491"/>
      <c r="AF721" s="493"/>
      <c r="AG721" s="494"/>
      <c r="AH721" s="494"/>
      <c r="AI721" s="494"/>
      <c r="AK721" s="561"/>
    </row>
    <row r="722" spans="1:37">
      <c r="A722" s="504" t="s">
        <v>2156</v>
      </c>
      <c r="B722" s="489" t="s">
        <v>1255</v>
      </c>
      <c r="C722" s="470" t="s">
        <v>5042</v>
      </c>
      <c r="D722" s="489" t="s">
        <v>1346</v>
      </c>
      <c r="E722" s="490">
        <v>0</v>
      </c>
      <c r="F722" s="490">
        <v>1</v>
      </c>
      <c r="G722" s="470" t="s">
        <v>5105</v>
      </c>
      <c r="H722" s="502"/>
      <c r="I722" s="470" t="s">
        <v>5060</v>
      </c>
      <c r="J722" s="492"/>
      <c r="K722" s="489"/>
      <c r="L722" s="470"/>
      <c r="M722" s="470"/>
      <c r="N722" s="491"/>
      <c r="O722" s="491"/>
      <c r="P722" s="491"/>
      <c r="Q722" s="491"/>
      <c r="R722" s="491"/>
      <c r="S722" s="491"/>
      <c r="T722" s="491"/>
      <c r="U722" s="491"/>
      <c r="V722" s="491"/>
      <c r="W722" s="491"/>
      <c r="X722" s="491"/>
      <c r="Y722" s="491"/>
      <c r="Z722" s="491"/>
      <c r="AA722" s="491"/>
      <c r="AB722" s="491"/>
      <c r="AC722" s="491"/>
      <c r="AD722" s="491"/>
      <c r="AE722" s="491"/>
      <c r="AF722" s="493"/>
      <c r="AG722" s="494"/>
      <c r="AH722" s="494"/>
      <c r="AI722" s="494"/>
      <c r="AK722" s="561"/>
    </row>
    <row r="723" spans="1:37">
      <c r="A723" s="504" t="s">
        <v>2156</v>
      </c>
      <c r="B723" s="489" t="s">
        <v>1255</v>
      </c>
      <c r="C723" s="470" t="s">
        <v>5043</v>
      </c>
      <c r="D723" s="489" t="s">
        <v>1347</v>
      </c>
      <c r="E723" s="490">
        <v>0</v>
      </c>
      <c r="F723" s="490">
        <v>1</v>
      </c>
      <c r="G723" s="470" t="s">
        <v>5106</v>
      </c>
      <c r="H723" s="502"/>
      <c r="I723" s="470" t="s">
        <v>5061</v>
      </c>
      <c r="J723" s="492"/>
      <c r="K723" s="489"/>
      <c r="L723" s="470"/>
      <c r="M723" s="470"/>
      <c r="N723" s="491"/>
      <c r="O723" s="491"/>
      <c r="P723" s="491"/>
      <c r="Q723" s="491"/>
      <c r="R723" s="491"/>
      <c r="S723" s="491"/>
      <c r="T723" s="491"/>
      <c r="U723" s="491"/>
      <c r="V723" s="491"/>
      <c r="W723" s="491"/>
      <c r="X723" s="491"/>
      <c r="Y723" s="491"/>
      <c r="Z723" s="491"/>
      <c r="AA723" s="491"/>
      <c r="AB723" s="491"/>
      <c r="AC723" s="491"/>
      <c r="AD723" s="491"/>
      <c r="AE723" s="491"/>
      <c r="AF723" s="493"/>
      <c r="AG723" s="494"/>
      <c r="AH723" s="494"/>
      <c r="AI723" s="494"/>
      <c r="AK723" s="561"/>
    </row>
    <row r="724" spans="1:37">
      <c r="A724" s="504" t="s">
        <v>2156</v>
      </c>
      <c r="B724" s="489" t="s">
        <v>1255</v>
      </c>
      <c r="C724" s="470" t="s">
        <v>495</v>
      </c>
      <c r="D724" s="489" t="s">
        <v>1858</v>
      </c>
      <c r="E724" s="490">
        <v>0</v>
      </c>
      <c r="F724" s="490">
        <v>0</v>
      </c>
      <c r="G724" s="470" t="s">
        <v>495</v>
      </c>
      <c r="H724" s="502"/>
      <c r="I724" s="491"/>
      <c r="J724" s="492"/>
      <c r="K724" s="489"/>
      <c r="L724" s="491"/>
      <c r="M724" s="491"/>
      <c r="N724" s="491"/>
      <c r="O724" s="491"/>
      <c r="P724" s="491"/>
      <c r="Q724" s="491"/>
      <c r="R724" s="491"/>
      <c r="S724" s="491"/>
      <c r="T724" s="491"/>
      <c r="U724" s="491"/>
      <c r="V724" s="491"/>
      <c r="W724" s="491"/>
      <c r="X724" s="491"/>
      <c r="Y724" s="491"/>
      <c r="Z724" s="491"/>
      <c r="AA724" s="491"/>
      <c r="AB724" s="491"/>
      <c r="AC724" s="491"/>
      <c r="AD724" s="491"/>
      <c r="AE724" s="491"/>
      <c r="AF724" s="493"/>
      <c r="AG724" s="494"/>
      <c r="AH724" s="494"/>
      <c r="AI724" s="494"/>
      <c r="AK724" s="561"/>
    </row>
    <row r="725" spans="1:37" ht="56.25">
      <c r="A725" s="504" t="s">
        <v>2156</v>
      </c>
      <c r="B725" s="489" t="s">
        <v>1255</v>
      </c>
      <c r="C725" s="470" t="s">
        <v>5044</v>
      </c>
      <c r="D725" s="489" t="s">
        <v>1859</v>
      </c>
      <c r="E725" s="490" t="s">
        <v>2810</v>
      </c>
      <c r="F725" s="490" t="s">
        <v>2811</v>
      </c>
      <c r="G725" s="470" t="s">
        <v>2129</v>
      </c>
      <c r="H725" s="502" t="s">
        <v>5062</v>
      </c>
      <c r="I725" s="491" t="s">
        <v>5107</v>
      </c>
      <c r="J725" s="492" t="s">
        <v>2314</v>
      </c>
      <c r="K725" s="489"/>
      <c r="L725" s="491" t="s">
        <v>5420</v>
      </c>
      <c r="M725" s="491" t="s">
        <v>5420</v>
      </c>
      <c r="N725" s="491" t="s">
        <v>5421</v>
      </c>
      <c r="O725" s="491"/>
      <c r="P725" s="491"/>
      <c r="Q725" s="491"/>
      <c r="R725" s="491"/>
      <c r="S725" s="491" t="s">
        <v>5361</v>
      </c>
      <c r="T725" s="491" t="s">
        <v>5361</v>
      </c>
      <c r="U725" s="491"/>
      <c r="V725" s="491"/>
      <c r="W725" s="491" t="s">
        <v>714</v>
      </c>
      <c r="X725" s="491"/>
      <c r="Y725" s="491"/>
      <c r="Z725" s="491"/>
      <c r="AA725" s="491"/>
      <c r="AB725" s="491"/>
      <c r="AC725" s="491" t="s">
        <v>3640</v>
      </c>
      <c r="AD725" s="491" t="s">
        <v>3703</v>
      </c>
      <c r="AE725" s="491"/>
      <c r="AF725" s="493" t="s">
        <v>5322</v>
      </c>
      <c r="AG725" s="494"/>
      <c r="AH725" s="494"/>
      <c r="AI725" s="494"/>
      <c r="AK725" s="561"/>
    </row>
    <row r="726" spans="1:37" ht="56.25">
      <c r="A726" s="504" t="s">
        <v>2156</v>
      </c>
      <c r="B726" s="489" t="s">
        <v>1255</v>
      </c>
      <c r="C726" s="470" t="s">
        <v>5045</v>
      </c>
      <c r="D726" s="489" t="s">
        <v>1863</v>
      </c>
      <c r="E726" s="490" t="s">
        <v>2245</v>
      </c>
      <c r="F726" s="490" t="s">
        <v>2130</v>
      </c>
      <c r="G726" s="470" t="s">
        <v>2131</v>
      </c>
      <c r="H726" s="502" t="s">
        <v>5063</v>
      </c>
      <c r="I726" s="491" t="s">
        <v>5108</v>
      </c>
      <c r="J726" s="492" t="s">
        <v>2314</v>
      </c>
      <c r="K726" s="489"/>
      <c r="L726" s="491" t="s">
        <v>5420</v>
      </c>
      <c r="M726" s="491" t="s">
        <v>5420</v>
      </c>
      <c r="N726" s="491" t="s">
        <v>5421</v>
      </c>
      <c r="O726" s="491"/>
      <c r="P726" s="491"/>
      <c r="Q726" s="491"/>
      <c r="R726" s="491"/>
      <c r="S726" s="491" t="s">
        <v>5361</v>
      </c>
      <c r="T726" s="491" t="s">
        <v>5361</v>
      </c>
      <c r="U726" s="491"/>
      <c r="V726" s="491"/>
      <c r="W726" s="491" t="s">
        <v>710</v>
      </c>
      <c r="X726" s="491"/>
      <c r="Y726" s="491"/>
      <c r="Z726" s="491"/>
      <c r="AA726" s="491"/>
      <c r="AB726" s="491"/>
      <c r="AC726" s="491" t="s">
        <v>3640</v>
      </c>
      <c r="AD726" s="491" t="s">
        <v>3704</v>
      </c>
      <c r="AE726" s="491"/>
      <c r="AF726" s="493" t="s">
        <v>5322</v>
      </c>
      <c r="AG726" s="494"/>
      <c r="AH726" s="494"/>
      <c r="AI726" s="494"/>
      <c r="AK726" s="561"/>
    </row>
    <row r="727" spans="1:37" ht="56.25">
      <c r="A727" s="504" t="s">
        <v>2156</v>
      </c>
      <c r="B727" s="489" t="s">
        <v>1255</v>
      </c>
      <c r="C727" s="470" t="s">
        <v>5046</v>
      </c>
      <c r="D727" s="489" t="s">
        <v>1687</v>
      </c>
      <c r="E727" s="490" t="s">
        <v>2245</v>
      </c>
      <c r="F727" s="490" t="s">
        <v>2130</v>
      </c>
      <c r="G727" s="470" t="s">
        <v>2131</v>
      </c>
      <c r="H727" s="502" t="s">
        <v>5064</v>
      </c>
      <c r="I727" s="491" t="s">
        <v>5109</v>
      </c>
      <c r="J727" s="492" t="s">
        <v>2314</v>
      </c>
      <c r="K727" s="489"/>
      <c r="L727" s="491" t="s">
        <v>5420</v>
      </c>
      <c r="M727" s="491" t="s">
        <v>5420</v>
      </c>
      <c r="N727" s="491" t="s">
        <v>5421</v>
      </c>
      <c r="O727" s="491"/>
      <c r="P727" s="491"/>
      <c r="Q727" s="491"/>
      <c r="R727" s="491"/>
      <c r="S727" s="491" t="s">
        <v>5361</v>
      </c>
      <c r="T727" s="491" t="s">
        <v>5361</v>
      </c>
      <c r="U727" s="491"/>
      <c r="V727" s="491"/>
      <c r="W727" s="491" t="s">
        <v>712</v>
      </c>
      <c r="X727" s="491"/>
      <c r="Y727" s="491"/>
      <c r="Z727" s="491"/>
      <c r="AA727" s="491"/>
      <c r="AB727" s="491"/>
      <c r="AC727" s="491" t="s">
        <v>3640</v>
      </c>
      <c r="AD727" s="491" t="s">
        <v>3705</v>
      </c>
      <c r="AE727" s="491"/>
      <c r="AF727" s="493" t="s">
        <v>5322</v>
      </c>
      <c r="AG727" s="494"/>
      <c r="AH727" s="494"/>
      <c r="AI727" s="494"/>
      <c r="AK727" s="561"/>
    </row>
    <row r="728" spans="1:37" ht="33.75">
      <c r="A728" s="504" t="s">
        <v>2157</v>
      </c>
      <c r="B728" s="489" t="s">
        <v>1256</v>
      </c>
      <c r="C728" s="497" t="s">
        <v>5047</v>
      </c>
      <c r="D728" s="489"/>
      <c r="E728" s="490"/>
      <c r="F728" s="490"/>
      <c r="G728" s="470"/>
      <c r="H728" s="502"/>
      <c r="I728" s="491"/>
      <c r="J728" s="492" t="s">
        <v>2314</v>
      </c>
      <c r="K728" s="489"/>
      <c r="L728" s="491" t="s">
        <v>5420</v>
      </c>
      <c r="M728" s="491" t="s">
        <v>5420</v>
      </c>
      <c r="N728" s="491" t="s">
        <v>5421</v>
      </c>
      <c r="O728" s="491"/>
      <c r="P728" s="491"/>
      <c r="Q728" s="491"/>
      <c r="R728" s="491"/>
      <c r="S728" s="491" t="s">
        <v>5361</v>
      </c>
      <c r="T728" s="491" t="s">
        <v>5361</v>
      </c>
      <c r="U728" s="491"/>
      <c r="V728" s="491"/>
      <c r="W728" s="491"/>
      <c r="X728" s="491"/>
      <c r="Y728" s="491"/>
      <c r="Z728" s="491"/>
      <c r="AA728" s="491"/>
      <c r="AB728" s="491"/>
      <c r="AC728" s="491" t="s">
        <v>3692</v>
      </c>
      <c r="AD728" s="491"/>
      <c r="AE728" s="491"/>
      <c r="AF728" s="493" t="s">
        <v>5322</v>
      </c>
      <c r="AG728" s="494"/>
      <c r="AH728" s="494"/>
      <c r="AI728" s="494"/>
      <c r="AK728" s="561" t="s">
        <v>3448</v>
      </c>
    </row>
    <row r="729" spans="1:37">
      <c r="A729" s="504" t="s">
        <v>2157</v>
      </c>
      <c r="B729" s="489" t="s">
        <v>1256</v>
      </c>
      <c r="C729" s="470" t="s">
        <v>5103</v>
      </c>
      <c r="D729" s="489" t="s">
        <v>2148</v>
      </c>
      <c r="E729" s="490"/>
      <c r="F729" s="490"/>
      <c r="G729" s="470" t="s">
        <v>1696</v>
      </c>
      <c r="H729" s="502"/>
      <c r="I729" s="491"/>
      <c r="J729" s="492"/>
      <c r="K729" s="489"/>
      <c r="L729" s="491"/>
      <c r="M729" s="491"/>
      <c r="N729" s="491"/>
      <c r="O729" s="491"/>
      <c r="P729" s="491"/>
      <c r="Q729" s="491"/>
      <c r="R729" s="491"/>
      <c r="S729" s="491"/>
      <c r="T729" s="491"/>
      <c r="U729" s="491"/>
      <c r="V729" s="491"/>
      <c r="W729" s="491"/>
      <c r="X729" s="491"/>
      <c r="Y729" s="491"/>
      <c r="Z729" s="491"/>
      <c r="AA729" s="491"/>
      <c r="AB729" s="491"/>
      <c r="AC729" s="491"/>
      <c r="AD729" s="491"/>
      <c r="AE729" s="491"/>
      <c r="AF729" s="493"/>
      <c r="AG729" s="494"/>
      <c r="AH729" s="494"/>
      <c r="AI729" s="494"/>
      <c r="AK729" s="561"/>
    </row>
    <row r="730" spans="1:37">
      <c r="A730" s="504" t="s">
        <v>2157</v>
      </c>
      <c r="B730" s="489" t="s">
        <v>1256</v>
      </c>
      <c r="C730" s="470" t="s">
        <v>5048</v>
      </c>
      <c r="D730" s="489" t="s">
        <v>1345</v>
      </c>
      <c r="E730" s="490">
        <v>0</v>
      </c>
      <c r="F730" s="490">
        <v>1</v>
      </c>
      <c r="G730" s="470" t="s">
        <v>5110</v>
      </c>
      <c r="H730" s="502"/>
      <c r="I730" s="470" t="s">
        <v>5065</v>
      </c>
      <c r="J730" s="492"/>
      <c r="K730" s="489"/>
      <c r="L730" s="470"/>
      <c r="M730" s="470"/>
      <c r="N730" s="491"/>
      <c r="O730" s="491"/>
      <c r="P730" s="491"/>
      <c r="Q730" s="491"/>
      <c r="R730" s="491"/>
      <c r="S730" s="491"/>
      <c r="T730" s="491"/>
      <c r="U730" s="491"/>
      <c r="V730" s="491"/>
      <c r="W730" s="491"/>
      <c r="X730" s="491"/>
      <c r="Y730" s="491"/>
      <c r="Z730" s="491"/>
      <c r="AA730" s="491"/>
      <c r="AB730" s="491"/>
      <c r="AC730" s="491"/>
      <c r="AD730" s="491"/>
      <c r="AE730" s="491"/>
      <c r="AF730" s="493"/>
      <c r="AG730" s="494"/>
      <c r="AH730" s="494"/>
      <c r="AI730" s="494"/>
      <c r="AK730" s="561"/>
    </row>
    <row r="731" spans="1:37">
      <c r="A731" s="504" t="s">
        <v>2157</v>
      </c>
      <c r="B731" s="489" t="s">
        <v>1256</v>
      </c>
      <c r="C731" s="470" t="s">
        <v>5049</v>
      </c>
      <c r="D731" s="489" t="s">
        <v>1346</v>
      </c>
      <c r="E731" s="490">
        <v>0</v>
      </c>
      <c r="F731" s="490">
        <v>1</v>
      </c>
      <c r="G731" s="470" t="s">
        <v>5111</v>
      </c>
      <c r="H731" s="502"/>
      <c r="I731" s="470" t="s">
        <v>5066</v>
      </c>
      <c r="J731" s="492"/>
      <c r="K731" s="489"/>
      <c r="L731" s="470"/>
      <c r="M731" s="470"/>
      <c r="N731" s="491"/>
      <c r="O731" s="491"/>
      <c r="P731" s="491"/>
      <c r="Q731" s="491"/>
      <c r="R731" s="491"/>
      <c r="S731" s="491"/>
      <c r="T731" s="491"/>
      <c r="U731" s="491"/>
      <c r="V731" s="491"/>
      <c r="W731" s="491"/>
      <c r="X731" s="491"/>
      <c r="Y731" s="491"/>
      <c r="Z731" s="491"/>
      <c r="AA731" s="491"/>
      <c r="AB731" s="491"/>
      <c r="AC731" s="491"/>
      <c r="AD731" s="491"/>
      <c r="AE731" s="491"/>
      <c r="AF731" s="493"/>
      <c r="AG731" s="494"/>
      <c r="AH731" s="494"/>
      <c r="AI731" s="494"/>
      <c r="AK731" s="561"/>
    </row>
    <row r="732" spans="1:37">
      <c r="A732" s="504" t="s">
        <v>2157</v>
      </c>
      <c r="B732" s="489" t="s">
        <v>1256</v>
      </c>
      <c r="C732" s="470" t="s">
        <v>5050</v>
      </c>
      <c r="D732" s="489" t="s">
        <v>1347</v>
      </c>
      <c r="E732" s="490">
        <v>0</v>
      </c>
      <c r="F732" s="490">
        <v>1</v>
      </c>
      <c r="G732" s="470" t="s">
        <v>5112</v>
      </c>
      <c r="H732" s="502"/>
      <c r="I732" s="470" t="s">
        <v>5067</v>
      </c>
      <c r="J732" s="492"/>
      <c r="K732" s="489"/>
      <c r="L732" s="470"/>
      <c r="M732" s="470"/>
      <c r="N732" s="491"/>
      <c r="O732" s="491"/>
      <c r="P732" s="491"/>
      <c r="Q732" s="491"/>
      <c r="R732" s="491"/>
      <c r="S732" s="491"/>
      <c r="T732" s="491"/>
      <c r="U732" s="491"/>
      <c r="V732" s="491"/>
      <c r="W732" s="491"/>
      <c r="X732" s="491"/>
      <c r="Y732" s="491"/>
      <c r="Z732" s="491"/>
      <c r="AA732" s="491"/>
      <c r="AB732" s="491"/>
      <c r="AC732" s="491"/>
      <c r="AD732" s="491"/>
      <c r="AE732" s="491"/>
      <c r="AF732" s="493"/>
      <c r="AG732" s="494"/>
      <c r="AH732" s="494"/>
      <c r="AI732" s="494"/>
      <c r="AK732" s="561"/>
    </row>
    <row r="733" spans="1:37">
      <c r="A733" s="504" t="s">
        <v>2157</v>
      </c>
      <c r="B733" s="489" t="s">
        <v>1256</v>
      </c>
      <c r="C733" s="470" t="s">
        <v>495</v>
      </c>
      <c r="D733" s="489" t="s">
        <v>1858</v>
      </c>
      <c r="E733" s="490">
        <v>0</v>
      </c>
      <c r="F733" s="490">
        <v>0</v>
      </c>
      <c r="G733" s="470" t="s">
        <v>495</v>
      </c>
      <c r="H733" s="502"/>
      <c r="I733" s="491"/>
      <c r="J733" s="492"/>
      <c r="K733" s="489"/>
      <c r="L733" s="491"/>
      <c r="M733" s="491"/>
      <c r="N733" s="491"/>
      <c r="O733" s="491"/>
      <c r="P733" s="491"/>
      <c r="Q733" s="491"/>
      <c r="R733" s="491"/>
      <c r="S733" s="491"/>
      <c r="T733" s="491"/>
      <c r="U733" s="491"/>
      <c r="V733" s="491"/>
      <c r="W733" s="491"/>
      <c r="X733" s="491"/>
      <c r="Y733" s="491"/>
      <c r="Z733" s="491"/>
      <c r="AA733" s="491"/>
      <c r="AB733" s="491"/>
      <c r="AC733" s="491"/>
      <c r="AD733" s="491"/>
      <c r="AE733" s="491"/>
      <c r="AF733" s="493"/>
      <c r="AG733" s="494"/>
      <c r="AH733" s="494"/>
      <c r="AI733" s="494"/>
      <c r="AK733" s="561"/>
    </row>
    <row r="734" spans="1:37" ht="56.25">
      <c r="A734" s="504" t="s">
        <v>2157</v>
      </c>
      <c r="B734" s="489" t="s">
        <v>1256</v>
      </c>
      <c r="C734" s="470" t="s">
        <v>5051</v>
      </c>
      <c r="D734" s="489" t="s">
        <v>1859</v>
      </c>
      <c r="E734" s="490" t="s">
        <v>2810</v>
      </c>
      <c r="F734" s="490" t="s">
        <v>2811</v>
      </c>
      <c r="G734" s="470" t="s">
        <v>2129</v>
      </c>
      <c r="H734" s="502" t="s">
        <v>5068</v>
      </c>
      <c r="I734" s="491" t="s">
        <v>5113</v>
      </c>
      <c r="J734" s="492" t="s">
        <v>2314</v>
      </c>
      <c r="K734" s="489"/>
      <c r="L734" s="491" t="s">
        <v>5420</v>
      </c>
      <c r="M734" s="491" t="s">
        <v>5420</v>
      </c>
      <c r="N734" s="491" t="s">
        <v>5421</v>
      </c>
      <c r="O734" s="491"/>
      <c r="P734" s="491"/>
      <c r="Q734" s="491"/>
      <c r="R734" s="491"/>
      <c r="S734" s="491" t="s">
        <v>5361</v>
      </c>
      <c r="T734" s="491" t="s">
        <v>5361</v>
      </c>
      <c r="U734" s="491"/>
      <c r="V734" s="491"/>
      <c r="W734" s="491" t="s">
        <v>714</v>
      </c>
      <c r="X734" s="491"/>
      <c r="Y734" s="491"/>
      <c r="Z734" s="491"/>
      <c r="AA734" s="491"/>
      <c r="AB734" s="491"/>
      <c r="AC734" s="491" t="s">
        <v>3640</v>
      </c>
      <c r="AD734" s="491" t="s">
        <v>3703</v>
      </c>
      <c r="AE734" s="491"/>
      <c r="AF734" s="493" t="s">
        <v>5322</v>
      </c>
      <c r="AG734" s="494"/>
      <c r="AH734" s="494"/>
      <c r="AI734" s="494"/>
      <c r="AK734" s="561"/>
    </row>
    <row r="735" spans="1:37" ht="56.25">
      <c r="A735" s="504" t="s">
        <v>2157</v>
      </c>
      <c r="B735" s="489" t="s">
        <v>1256</v>
      </c>
      <c r="C735" s="470" t="s">
        <v>5052</v>
      </c>
      <c r="D735" s="489" t="s">
        <v>1863</v>
      </c>
      <c r="E735" s="490" t="s">
        <v>2245</v>
      </c>
      <c r="F735" s="490" t="s">
        <v>2130</v>
      </c>
      <c r="G735" s="470" t="s">
        <v>2131</v>
      </c>
      <c r="H735" s="502" t="s">
        <v>5069</v>
      </c>
      <c r="I735" s="491" t="s">
        <v>5114</v>
      </c>
      <c r="J735" s="492" t="s">
        <v>2314</v>
      </c>
      <c r="K735" s="489"/>
      <c r="L735" s="491" t="s">
        <v>5420</v>
      </c>
      <c r="M735" s="491" t="s">
        <v>5420</v>
      </c>
      <c r="N735" s="491" t="s">
        <v>5421</v>
      </c>
      <c r="O735" s="491"/>
      <c r="P735" s="491"/>
      <c r="Q735" s="491"/>
      <c r="R735" s="491"/>
      <c r="S735" s="491" t="s">
        <v>5361</v>
      </c>
      <c r="T735" s="491" t="s">
        <v>5361</v>
      </c>
      <c r="U735" s="491"/>
      <c r="V735" s="491"/>
      <c r="W735" s="491" t="s">
        <v>710</v>
      </c>
      <c r="X735" s="491"/>
      <c r="Y735" s="491"/>
      <c r="Z735" s="491"/>
      <c r="AA735" s="491"/>
      <c r="AB735" s="491"/>
      <c r="AC735" s="491" t="s">
        <v>3640</v>
      </c>
      <c r="AD735" s="491" t="s">
        <v>3704</v>
      </c>
      <c r="AE735" s="491"/>
      <c r="AF735" s="493" t="s">
        <v>5322</v>
      </c>
      <c r="AG735" s="494"/>
      <c r="AH735" s="494"/>
      <c r="AI735" s="494"/>
      <c r="AK735" s="561"/>
    </row>
    <row r="736" spans="1:37" ht="56.25">
      <c r="A736" s="504" t="s">
        <v>2157</v>
      </c>
      <c r="B736" s="489" t="s">
        <v>1256</v>
      </c>
      <c r="C736" s="470" t="s">
        <v>5053</v>
      </c>
      <c r="D736" s="489" t="s">
        <v>1687</v>
      </c>
      <c r="E736" s="490" t="s">
        <v>2245</v>
      </c>
      <c r="F736" s="490" t="s">
        <v>2130</v>
      </c>
      <c r="G736" s="470" t="s">
        <v>2131</v>
      </c>
      <c r="H736" s="502" t="s">
        <v>5070</v>
      </c>
      <c r="I736" s="491" t="s">
        <v>5115</v>
      </c>
      <c r="J736" s="492" t="s">
        <v>2314</v>
      </c>
      <c r="K736" s="489"/>
      <c r="L736" s="491" t="s">
        <v>5420</v>
      </c>
      <c r="M736" s="491" t="s">
        <v>5420</v>
      </c>
      <c r="N736" s="491" t="s">
        <v>5421</v>
      </c>
      <c r="O736" s="491"/>
      <c r="P736" s="491"/>
      <c r="Q736" s="491"/>
      <c r="R736" s="491"/>
      <c r="S736" s="491" t="s">
        <v>5361</v>
      </c>
      <c r="T736" s="491" t="s">
        <v>5361</v>
      </c>
      <c r="U736" s="491"/>
      <c r="V736" s="491"/>
      <c r="W736" s="491" t="s">
        <v>712</v>
      </c>
      <c r="X736" s="491"/>
      <c r="Y736" s="491"/>
      <c r="Z736" s="491"/>
      <c r="AA736" s="491"/>
      <c r="AB736" s="491"/>
      <c r="AC736" s="491" t="s">
        <v>3640</v>
      </c>
      <c r="AD736" s="491" t="s">
        <v>3705</v>
      </c>
      <c r="AE736" s="491"/>
      <c r="AF736" s="493" t="s">
        <v>5322</v>
      </c>
      <c r="AG736" s="494"/>
      <c r="AH736" s="494"/>
      <c r="AI736" s="494"/>
      <c r="AK736" s="561"/>
    </row>
    <row r="737" spans="1:37" ht="33.75">
      <c r="A737" s="504" t="s">
        <v>2158</v>
      </c>
      <c r="B737" s="489" t="s">
        <v>1257</v>
      </c>
      <c r="C737" s="497" t="s">
        <v>5054</v>
      </c>
      <c r="D737" s="489"/>
      <c r="E737" s="490"/>
      <c r="F737" s="490"/>
      <c r="G737" s="470"/>
      <c r="H737" s="502"/>
      <c r="I737" s="491"/>
      <c r="J737" s="492" t="s">
        <v>2314</v>
      </c>
      <c r="K737" s="489"/>
      <c r="L737" s="491" t="s">
        <v>5420</v>
      </c>
      <c r="M737" s="491" t="s">
        <v>5420</v>
      </c>
      <c r="N737" s="491" t="s">
        <v>5421</v>
      </c>
      <c r="O737" s="491"/>
      <c r="P737" s="491"/>
      <c r="Q737" s="491"/>
      <c r="R737" s="491"/>
      <c r="S737" s="491" t="s">
        <v>5361</v>
      </c>
      <c r="T737" s="491" t="s">
        <v>5361</v>
      </c>
      <c r="U737" s="491"/>
      <c r="V737" s="491"/>
      <c r="W737" s="491"/>
      <c r="X737" s="491"/>
      <c r="Y737" s="491"/>
      <c r="Z737" s="491"/>
      <c r="AA737" s="491"/>
      <c r="AB737" s="491"/>
      <c r="AC737" s="491" t="s">
        <v>3692</v>
      </c>
      <c r="AD737" s="491"/>
      <c r="AE737" s="491"/>
      <c r="AF737" s="493" t="s">
        <v>5322</v>
      </c>
      <c r="AG737" s="494"/>
      <c r="AH737" s="494"/>
      <c r="AI737" s="494"/>
      <c r="AK737" s="561" t="s">
        <v>3448</v>
      </c>
    </row>
    <row r="738" spans="1:37">
      <c r="A738" s="504" t="s">
        <v>2158</v>
      </c>
      <c r="B738" s="489" t="s">
        <v>1257</v>
      </c>
      <c r="C738" s="470" t="s">
        <v>5116</v>
      </c>
      <c r="D738" s="489" t="s">
        <v>2148</v>
      </c>
      <c r="E738" s="490"/>
      <c r="F738" s="490"/>
      <c r="G738" s="470" t="s">
        <v>1696</v>
      </c>
      <c r="H738" s="502"/>
      <c r="I738" s="491"/>
      <c r="J738" s="492"/>
      <c r="K738" s="489"/>
      <c r="L738" s="491"/>
      <c r="M738" s="491"/>
      <c r="N738" s="491"/>
      <c r="O738" s="491"/>
      <c r="P738" s="491"/>
      <c r="Q738" s="491"/>
      <c r="R738" s="491"/>
      <c r="S738" s="491"/>
      <c r="T738" s="491"/>
      <c r="U738" s="491"/>
      <c r="V738" s="491"/>
      <c r="W738" s="491"/>
      <c r="X738" s="491"/>
      <c r="Y738" s="491"/>
      <c r="Z738" s="491"/>
      <c r="AA738" s="491"/>
      <c r="AB738" s="491"/>
      <c r="AC738" s="491"/>
      <c r="AD738" s="491"/>
      <c r="AE738" s="491"/>
      <c r="AF738" s="493"/>
      <c r="AG738" s="494"/>
      <c r="AH738" s="494"/>
      <c r="AI738" s="494"/>
      <c r="AK738" s="561"/>
    </row>
    <row r="739" spans="1:37">
      <c r="A739" s="504" t="s">
        <v>2158</v>
      </c>
      <c r="B739" s="489" t="s">
        <v>1257</v>
      </c>
      <c r="C739" s="470" t="s">
        <v>5055</v>
      </c>
      <c r="D739" s="489" t="s">
        <v>1345</v>
      </c>
      <c r="E739" s="490">
        <v>0</v>
      </c>
      <c r="F739" s="490">
        <v>1</v>
      </c>
      <c r="G739" s="470" t="s">
        <v>5117</v>
      </c>
      <c r="H739" s="502"/>
      <c r="I739" s="470" t="s">
        <v>5071</v>
      </c>
      <c r="J739" s="492"/>
      <c r="K739" s="489"/>
      <c r="L739" s="470"/>
      <c r="M739" s="470"/>
      <c r="N739" s="491"/>
      <c r="O739" s="491"/>
      <c r="P739" s="491"/>
      <c r="Q739" s="491"/>
      <c r="R739" s="491"/>
      <c r="S739" s="491"/>
      <c r="T739" s="491"/>
      <c r="U739" s="491"/>
      <c r="V739" s="491"/>
      <c r="W739" s="491"/>
      <c r="X739" s="491"/>
      <c r="Y739" s="491"/>
      <c r="Z739" s="491"/>
      <c r="AA739" s="491"/>
      <c r="AB739" s="491"/>
      <c r="AC739" s="491"/>
      <c r="AD739" s="491"/>
      <c r="AE739" s="491"/>
      <c r="AF739" s="493"/>
      <c r="AG739" s="494"/>
      <c r="AH739" s="494"/>
      <c r="AI739" s="494"/>
      <c r="AK739" s="561"/>
    </row>
    <row r="740" spans="1:37">
      <c r="A740" s="504" t="s">
        <v>2158</v>
      </c>
      <c r="B740" s="489" t="s">
        <v>1257</v>
      </c>
      <c r="C740" s="470" t="s">
        <v>5056</v>
      </c>
      <c r="D740" s="489" t="s">
        <v>1346</v>
      </c>
      <c r="E740" s="490">
        <v>0</v>
      </c>
      <c r="F740" s="490">
        <v>1</v>
      </c>
      <c r="G740" s="470" t="s">
        <v>5080</v>
      </c>
      <c r="H740" s="502"/>
      <c r="I740" s="470" t="s">
        <v>5072</v>
      </c>
      <c r="J740" s="492"/>
      <c r="K740" s="489"/>
      <c r="L740" s="470"/>
      <c r="M740" s="470"/>
      <c r="N740" s="491"/>
      <c r="O740" s="491"/>
      <c r="P740" s="491"/>
      <c r="Q740" s="491"/>
      <c r="R740" s="491"/>
      <c r="S740" s="491"/>
      <c r="T740" s="491"/>
      <c r="U740" s="491"/>
      <c r="V740" s="491"/>
      <c r="W740" s="491"/>
      <c r="X740" s="491"/>
      <c r="Y740" s="491"/>
      <c r="Z740" s="491"/>
      <c r="AA740" s="491"/>
      <c r="AB740" s="491"/>
      <c r="AC740" s="491"/>
      <c r="AD740" s="491"/>
      <c r="AE740" s="491"/>
      <c r="AF740" s="493"/>
      <c r="AG740" s="494"/>
      <c r="AH740" s="494"/>
      <c r="AI740" s="494"/>
      <c r="AK740" s="561"/>
    </row>
    <row r="741" spans="1:37">
      <c r="A741" s="504" t="s">
        <v>2158</v>
      </c>
      <c r="B741" s="489" t="s">
        <v>1257</v>
      </c>
      <c r="C741" s="470" t="s">
        <v>5057</v>
      </c>
      <c r="D741" s="489" t="s">
        <v>1347</v>
      </c>
      <c r="E741" s="490">
        <v>0</v>
      </c>
      <c r="F741" s="490">
        <v>1</v>
      </c>
      <c r="G741" s="470" t="s">
        <v>5118</v>
      </c>
      <c r="H741" s="502"/>
      <c r="I741" s="470" t="s">
        <v>5073</v>
      </c>
      <c r="J741" s="492"/>
      <c r="K741" s="489"/>
      <c r="L741" s="470"/>
      <c r="M741" s="470"/>
      <c r="N741" s="491"/>
      <c r="O741" s="491"/>
      <c r="P741" s="491"/>
      <c r="Q741" s="491"/>
      <c r="R741" s="491"/>
      <c r="S741" s="491"/>
      <c r="T741" s="491"/>
      <c r="U741" s="491"/>
      <c r="V741" s="491"/>
      <c r="W741" s="491"/>
      <c r="X741" s="491"/>
      <c r="Y741" s="491"/>
      <c r="Z741" s="491"/>
      <c r="AA741" s="491"/>
      <c r="AB741" s="491"/>
      <c r="AC741" s="491"/>
      <c r="AD741" s="491"/>
      <c r="AE741" s="491"/>
      <c r="AF741" s="493"/>
      <c r="AG741" s="494"/>
      <c r="AH741" s="494"/>
      <c r="AI741" s="494"/>
      <c r="AK741" s="561"/>
    </row>
    <row r="742" spans="1:37">
      <c r="A742" s="504" t="s">
        <v>2158</v>
      </c>
      <c r="B742" s="489" t="s">
        <v>1257</v>
      </c>
      <c r="C742" s="470" t="s">
        <v>5058</v>
      </c>
      <c r="D742" s="489" t="s">
        <v>1348</v>
      </c>
      <c r="E742" s="490">
        <v>0</v>
      </c>
      <c r="F742" s="490">
        <v>1</v>
      </c>
      <c r="G742" s="470" t="s">
        <v>5119</v>
      </c>
      <c r="H742" s="502"/>
      <c r="I742" s="470" t="s">
        <v>5074</v>
      </c>
      <c r="J742" s="492"/>
      <c r="K742" s="489"/>
      <c r="L742" s="470"/>
      <c r="M742" s="470"/>
      <c r="N742" s="491"/>
      <c r="O742" s="491"/>
      <c r="P742" s="491"/>
      <c r="Q742" s="491"/>
      <c r="R742" s="491"/>
      <c r="S742" s="491"/>
      <c r="T742" s="491"/>
      <c r="U742" s="491"/>
      <c r="V742" s="491"/>
      <c r="W742" s="491"/>
      <c r="X742" s="491"/>
      <c r="Y742" s="491"/>
      <c r="Z742" s="491"/>
      <c r="AA742" s="491"/>
      <c r="AB742" s="491"/>
      <c r="AC742" s="491"/>
      <c r="AD742" s="491"/>
      <c r="AE742" s="491"/>
      <c r="AF742" s="493"/>
      <c r="AG742" s="494"/>
      <c r="AH742" s="494"/>
      <c r="AI742" s="494"/>
      <c r="AK742" s="561"/>
    </row>
    <row r="743" spans="1:37">
      <c r="A743" s="504" t="s">
        <v>2158</v>
      </c>
      <c r="B743" s="489" t="s">
        <v>1257</v>
      </c>
      <c r="C743" s="470" t="s">
        <v>495</v>
      </c>
      <c r="D743" s="489" t="s">
        <v>2127</v>
      </c>
      <c r="E743" s="490">
        <v>0</v>
      </c>
      <c r="F743" s="490">
        <v>0</v>
      </c>
      <c r="G743" s="470" t="s">
        <v>495</v>
      </c>
      <c r="H743" s="502"/>
      <c r="I743" s="491"/>
      <c r="J743" s="492"/>
      <c r="K743" s="489"/>
      <c r="L743" s="491"/>
      <c r="M743" s="491"/>
      <c r="N743" s="491"/>
      <c r="O743" s="491"/>
      <c r="P743" s="491"/>
      <c r="Q743" s="491"/>
      <c r="R743" s="491"/>
      <c r="S743" s="491"/>
      <c r="T743" s="491"/>
      <c r="U743" s="491"/>
      <c r="V743" s="491"/>
      <c r="W743" s="491"/>
      <c r="X743" s="491"/>
      <c r="Y743" s="491"/>
      <c r="Z743" s="491"/>
      <c r="AA743" s="491"/>
      <c r="AB743" s="491"/>
      <c r="AC743" s="491"/>
      <c r="AD743" s="491"/>
      <c r="AE743" s="491"/>
      <c r="AF743" s="493"/>
      <c r="AG743" s="494"/>
      <c r="AH743" s="494"/>
      <c r="AI743" s="494"/>
      <c r="AK743" s="561"/>
    </row>
    <row r="744" spans="1:37" ht="56.25">
      <c r="A744" s="504" t="s">
        <v>2158</v>
      </c>
      <c r="B744" s="489" t="s">
        <v>1257</v>
      </c>
      <c r="C744" s="470" t="s">
        <v>5081</v>
      </c>
      <c r="D744" s="489" t="s">
        <v>1859</v>
      </c>
      <c r="E744" s="490" t="s">
        <v>1357</v>
      </c>
      <c r="F744" s="490" t="s">
        <v>1372</v>
      </c>
      <c r="G744" s="470" t="s">
        <v>194</v>
      </c>
      <c r="H744" s="502" t="s">
        <v>5076</v>
      </c>
      <c r="I744" s="491" t="s">
        <v>5120</v>
      </c>
      <c r="J744" s="492" t="s">
        <v>2314</v>
      </c>
      <c r="K744" s="489"/>
      <c r="L744" s="491" t="s">
        <v>5420</v>
      </c>
      <c r="M744" s="491" t="s">
        <v>5420</v>
      </c>
      <c r="N744" s="491" t="s">
        <v>5421</v>
      </c>
      <c r="O744" s="491"/>
      <c r="P744" s="491"/>
      <c r="Q744" s="491"/>
      <c r="R744" s="491"/>
      <c r="S744" s="491" t="s">
        <v>5361</v>
      </c>
      <c r="T744" s="491" t="s">
        <v>5361</v>
      </c>
      <c r="U744" s="491"/>
      <c r="V744" s="491"/>
      <c r="W744" s="491" t="s">
        <v>711</v>
      </c>
      <c r="X744" s="491"/>
      <c r="Y744" s="491"/>
      <c r="Z744" s="491"/>
      <c r="AA744" s="491"/>
      <c r="AB744" s="491"/>
      <c r="AC744" s="491" t="s">
        <v>3640</v>
      </c>
      <c r="AD744" s="491" t="s">
        <v>3701</v>
      </c>
      <c r="AE744" s="491"/>
      <c r="AF744" s="493" t="s">
        <v>5322</v>
      </c>
      <c r="AG744" s="494"/>
      <c r="AH744" s="494"/>
      <c r="AI744" s="494"/>
      <c r="AK744" s="561"/>
    </row>
    <row r="745" spans="1:37" ht="56.25">
      <c r="A745" s="504" t="s">
        <v>2158</v>
      </c>
      <c r="B745" s="489" t="s">
        <v>1257</v>
      </c>
      <c r="C745" s="470" t="s">
        <v>5082</v>
      </c>
      <c r="D745" s="489" t="s">
        <v>1863</v>
      </c>
      <c r="E745" s="490" t="s">
        <v>1357</v>
      </c>
      <c r="F745" s="490" t="s">
        <v>1372</v>
      </c>
      <c r="G745" s="470" t="s">
        <v>194</v>
      </c>
      <c r="H745" s="502" t="s">
        <v>5077</v>
      </c>
      <c r="I745" s="491" t="s">
        <v>5121</v>
      </c>
      <c r="J745" s="492" t="s">
        <v>2314</v>
      </c>
      <c r="K745" s="489"/>
      <c r="L745" s="491" t="s">
        <v>5420</v>
      </c>
      <c r="M745" s="491" t="s">
        <v>5420</v>
      </c>
      <c r="N745" s="491" t="s">
        <v>5421</v>
      </c>
      <c r="O745" s="491"/>
      <c r="P745" s="491"/>
      <c r="Q745" s="491"/>
      <c r="R745" s="491"/>
      <c r="S745" s="491" t="s">
        <v>5361</v>
      </c>
      <c r="T745" s="491" t="s">
        <v>5361</v>
      </c>
      <c r="U745" s="491"/>
      <c r="V745" s="491"/>
      <c r="W745" s="491" t="s">
        <v>713</v>
      </c>
      <c r="X745" s="491"/>
      <c r="Y745" s="491"/>
      <c r="Z745" s="491"/>
      <c r="AA745" s="491"/>
      <c r="AB745" s="491"/>
      <c r="AC745" s="491" t="s">
        <v>3640</v>
      </c>
      <c r="AD745" s="491" t="s">
        <v>3702</v>
      </c>
      <c r="AE745" s="491"/>
      <c r="AF745" s="493" t="s">
        <v>5322</v>
      </c>
      <c r="AG745" s="494"/>
      <c r="AH745" s="494"/>
      <c r="AI745" s="494"/>
      <c r="AK745" s="561"/>
    </row>
    <row r="746" spans="1:37" ht="56.25">
      <c r="A746" s="504" t="s">
        <v>2158</v>
      </c>
      <c r="B746" s="489" t="s">
        <v>1257</v>
      </c>
      <c r="C746" s="470" t="s">
        <v>5083</v>
      </c>
      <c r="D746" s="489" t="s">
        <v>1687</v>
      </c>
      <c r="E746" s="490" t="s">
        <v>1357</v>
      </c>
      <c r="F746" s="490" t="s">
        <v>1372</v>
      </c>
      <c r="G746" s="470" t="s">
        <v>194</v>
      </c>
      <c r="H746" s="502" t="s">
        <v>5078</v>
      </c>
      <c r="I746" s="491" t="s">
        <v>5122</v>
      </c>
      <c r="J746" s="492" t="s">
        <v>2314</v>
      </c>
      <c r="K746" s="489"/>
      <c r="L746" s="491" t="s">
        <v>5420</v>
      </c>
      <c r="M746" s="491" t="s">
        <v>5420</v>
      </c>
      <c r="N746" s="491" t="s">
        <v>5421</v>
      </c>
      <c r="O746" s="491"/>
      <c r="P746" s="491"/>
      <c r="Q746" s="491"/>
      <c r="R746" s="491"/>
      <c r="S746" s="491" t="s">
        <v>5361</v>
      </c>
      <c r="T746" s="491" t="s">
        <v>5361</v>
      </c>
      <c r="U746" s="491"/>
      <c r="V746" s="491"/>
      <c r="W746" s="491" t="s">
        <v>711</v>
      </c>
      <c r="X746" s="491"/>
      <c r="Y746" s="491"/>
      <c r="Z746" s="491"/>
      <c r="AA746" s="491"/>
      <c r="AB746" s="491"/>
      <c r="AC746" s="491" t="s">
        <v>3640</v>
      </c>
      <c r="AD746" s="491" t="s">
        <v>3701</v>
      </c>
      <c r="AE746" s="491"/>
      <c r="AF746" s="493" t="s">
        <v>5322</v>
      </c>
      <c r="AG746" s="494"/>
      <c r="AH746" s="494"/>
      <c r="AI746" s="494"/>
      <c r="AK746" s="561"/>
    </row>
    <row r="747" spans="1:37" ht="56.25">
      <c r="A747" s="504" t="s">
        <v>2158</v>
      </c>
      <c r="B747" s="489" t="s">
        <v>1257</v>
      </c>
      <c r="C747" s="470" t="s">
        <v>5084</v>
      </c>
      <c r="D747" s="489" t="s">
        <v>1688</v>
      </c>
      <c r="E747" s="490" t="s">
        <v>1357</v>
      </c>
      <c r="F747" s="490" t="s">
        <v>1372</v>
      </c>
      <c r="G747" s="470" t="s">
        <v>194</v>
      </c>
      <c r="H747" s="502" t="s">
        <v>5079</v>
      </c>
      <c r="I747" s="491" t="s">
        <v>5075</v>
      </c>
      <c r="J747" s="492" t="s">
        <v>2314</v>
      </c>
      <c r="K747" s="489"/>
      <c r="L747" s="491" t="s">
        <v>5420</v>
      </c>
      <c r="M747" s="491" t="s">
        <v>5420</v>
      </c>
      <c r="N747" s="491" t="s">
        <v>5421</v>
      </c>
      <c r="O747" s="491"/>
      <c r="P747" s="491"/>
      <c r="Q747" s="491"/>
      <c r="R747" s="491"/>
      <c r="S747" s="491" t="s">
        <v>5361</v>
      </c>
      <c r="T747" s="491" t="s">
        <v>5361</v>
      </c>
      <c r="U747" s="491"/>
      <c r="V747" s="491"/>
      <c r="W747" s="491" t="s">
        <v>713</v>
      </c>
      <c r="X747" s="491"/>
      <c r="Y747" s="491"/>
      <c r="Z747" s="491"/>
      <c r="AA747" s="491"/>
      <c r="AB747" s="491"/>
      <c r="AC747" s="491" t="s">
        <v>3640</v>
      </c>
      <c r="AD747" s="491" t="s">
        <v>3702</v>
      </c>
      <c r="AE747" s="491"/>
      <c r="AF747" s="493" t="s">
        <v>5322</v>
      </c>
      <c r="AG747" s="494"/>
      <c r="AH747" s="494"/>
      <c r="AI747" s="494"/>
      <c r="AK747" s="561"/>
    </row>
    <row r="748" spans="1:37" ht="33.75">
      <c r="A748" s="504" t="s">
        <v>2159</v>
      </c>
      <c r="B748" s="489" t="s">
        <v>1258</v>
      </c>
      <c r="C748" s="497" t="s">
        <v>2184</v>
      </c>
      <c r="D748" s="489" t="s">
        <v>2148</v>
      </c>
      <c r="E748" s="490"/>
      <c r="F748" s="490"/>
      <c r="G748" s="470" t="s">
        <v>1696</v>
      </c>
      <c r="H748" s="502"/>
      <c r="I748" s="491"/>
      <c r="J748" s="492" t="s">
        <v>2301</v>
      </c>
      <c r="K748" s="489"/>
      <c r="L748" s="491" t="s">
        <v>5425</v>
      </c>
      <c r="M748" s="491" t="s">
        <v>5425</v>
      </c>
      <c r="N748" s="491" t="s">
        <v>5426</v>
      </c>
      <c r="O748" s="491"/>
      <c r="P748" s="491"/>
      <c r="Q748" s="491"/>
      <c r="R748" s="491"/>
      <c r="S748" s="491" t="s">
        <v>5372</v>
      </c>
      <c r="T748" s="491" t="s">
        <v>5372</v>
      </c>
      <c r="U748" s="491"/>
      <c r="V748" s="491"/>
      <c r="W748" s="491"/>
      <c r="X748" s="491"/>
      <c r="Y748" s="491"/>
      <c r="Z748" s="491"/>
      <c r="AA748" s="491"/>
      <c r="AB748" s="491"/>
      <c r="AC748" s="491"/>
      <c r="AD748" s="491"/>
      <c r="AE748" s="491"/>
      <c r="AF748" s="493" t="s">
        <v>2301</v>
      </c>
      <c r="AG748" s="494"/>
      <c r="AH748" s="494"/>
      <c r="AI748" s="494"/>
      <c r="AK748" s="561" t="s">
        <v>3448</v>
      </c>
    </row>
    <row r="749" spans="1:37" ht="33.75">
      <c r="A749" s="504" t="s">
        <v>2159</v>
      </c>
      <c r="B749" s="489" t="s">
        <v>1258</v>
      </c>
      <c r="C749" s="470" t="s">
        <v>1550</v>
      </c>
      <c r="D749" s="489" t="s">
        <v>1345</v>
      </c>
      <c r="E749" s="490">
        <v>0</v>
      </c>
      <c r="F749" s="490">
        <v>1</v>
      </c>
      <c r="G749" s="470" t="s">
        <v>2188</v>
      </c>
      <c r="H749" s="502" t="s">
        <v>2477</v>
      </c>
      <c r="I749" s="491" t="s">
        <v>1557</v>
      </c>
      <c r="J749" s="492" t="s">
        <v>2301</v>
      </c>
      <c r="K749" s="489"/>
      <c r="L749" s="491" t="s">
        <v>5425</v>
      </c>
      <c r="M749" s="491" t="s">
        <v>5425</v>
      </c>
      <c r="N749" s="491" t="s">
        <v>5426</v>
      </c>
      <c r="O749" s="491"/>
      <c r="P749" s="491"/>
      <c r="Q749" s="491"/>
      <c r="R749" s="491"/>
      <c r="S749" s="491" t="s">
        <v>5372</v>
      </c>
      <c r="T749" s="491" t="s">
        <v>5372</v>
      </c>
      <c r="U749" s="491"/>
      <c r="V749" s="491"/>
      <c r="W749" s="491" t="s">
        <v>2886</v>
      </c>
      <c r="X749" s="491"/>
      <c r="Y749" s="491"/>
      <c r="Z749" s="491"/>
      <c r="AA749" s="491"/>
      <c r="AB749" s="491"/>
      <c r="AC749" s="491"/>
      <c r="AD749" s="491"/>
      <c r="AE749" s="491"/>
      <c r="AF749" s="493" t="s">
        <v>2301</v>
      </c>
      <c r="AG749" s="494"/>
      <c r="AH749" s="494"/>
      <c r="AI749" s="494"/>
      <c r="AK749" s="561"/>
    </row>
    <row r="750" spans="1:37" ht="33.75">
      <c r="A750" s="504" t="s">
        <v>2159</v>
      </c>
      <c r="B750" s="489" t="s">
        <v>1258</v>
      </c>
      <c r="C750" s="470" t="s">
        <v>1551</v>
      </c>
      <c r="D750" s="489" t="s">
        <v>1346</v>
      </c>
      <c r="E750" s="490">
        <v>0</v>
      </c>
      <c r="F750" s="490">
        <v>1</v>
      </c>
      <c r="G750" s="470" t="s">
        <v>2189</v>
      </c>
      <c r="H750" s="502" t="s">
        <v>2478</v>
      </c>
      <c r="I750" s="491" t="s">
        <v>1556</v>
      </c>
      <c r="J750" s="492" t="s">
        <v>2301</v>
      </c>
      <c r="K750" s="489"/>
      <c r="L750" s="491" t="s">
        <v>5425</v>
      </c>
      <c r="M750" s="491" t="s">
        <v>5425</v>
      </c>
      <c r="N750" s="491" t="s">
        <v>5426</v>
      </c>
      <c r="O750" s="491"/>
      <c r="P750" s="491"/>
      <c r="Q750" s="491"/>
      <c r="R750" s="491"/>
      <c r="S750" s="491" t="s">
        <v>5372</v>
      </c>
      <c r="T750" s="491" t="s">
        <v>5372</v>
      </c>
      <c r="U750" s="491"/>
      <c r="V750" s="491"/>
      <c r="W750" s="491" t="s">
        <v>2887</v>
      </c>
      <c r="X750" s="491"/>
      <c r="Y750" s="491"/>
      <c r="Z750" s="491"/>
      <c r="AA750" s="491"/>
      <c r="AB750" s="491"/>
      <c r="AC750" s="491"/>
      <c r="AD750" s="491"/>
      <c r="AE750" s="491"/>
      <c r="AF750" s="493" t="s">
        <v>2301</v>
      </c>
      <c r="AG750" s="494"/>
      <c r="AH750" s="494"/>
      <c r="AI750" s="494"/>
      <c r="AK750" s="561"/>
    </row>
    <row r="751" spans="1:37" ht="56.25">
      <c r="A751" s="504" t="s">
        <v>2159</v>
      </c>
      <c r="B751" s="489" t="s">
        <v>1258</v>
      </c>
      <c r="C751" s="470" t="s">
        <v>1552</v>
      </c>
      <c r="D751" s="489" t="s">
        <v>1347</v>
      </c>
      <c r="E751" s="490">
        <v>0</v>
      </c>
      <c r="F751" s="490">
        <v>1</v>
      </c>
      <c r="G751" s="470" t="s">
        <v>2190</v>
      </c>
      <c r="H751" s="502" t="s">
        <v>2479</v>
      </c>
      <c r="I751" s="491" t="s">
        <v>1558</v>
      </c>
      <c r="J751" s="492" t="s">
        <v>2301</v>
      </c>
      <c r="K751" s="489"/>
      <c r="L751" s="491" t="s">
        <v>5425</v>
      </c>
      <c r="M751" s="491" t="s">
        <v>5425</v>
      </c>
      <c r="N751" s="491" t="s">
        <v>5426</v>
      </c>
      <c r="O751" s="491"/>
      <c r="P751" s="491"/>
      <c r="Q751" s="491"/>
      <c r="R751" s="491"/>
      <c r="S751" s="491" t="s">
        <v>5372</v>
      </c>
      <c r="T751" s="491" t="s">
        <v>5372</v>
      </c>
      <c r="U751" s="491"/>
      <c r="V751" s="491"/>
      <c r="W751" s="491" t="s">
        <v>2888</v>
      </c>
      <c r="X751" s="491"/>
      <c r="Y751" s="491"/>
      <c r="Z751" s="491"/>
      <c r="AA751" s="491"/>
      <c r="AB751" s="491"/>
      <c r="AC751" s="491"/>
      <c r="AD751" s="491"/>
      <c r="AE751" s="491"/>
      <c r="AF751" s="493" t="s">
        <v>2301</v>
      </c>
      <c r="AG751" s="494"/>
      <c r="AH751" s="494"/>
      <c r="AI751" s="494"/>
      <c r="AK751" s="561"/>
    </row>
    <row r="752" spans="1:37" ht="45">
      <c r="A752" s="504" t="s">
        <v>2159</v>
      </c>
      <c r="B752" s="489" t="s">
        <v>1258</v>
      </c>
      <c r="C752" s="470" t="s">
        <v>2186</v>
      </c>
      <c r="D752" s="489" t="s">
        <v>1348</v>
      </c>
      <c r="E752" s="490">
        <v>0</v>
      </c>
      <c r="F752" s="490">
        <v>1</v>
      </c>
      <c r="G752" s="470" t="s">
        <v>2191</v>
      </c>
      <c r="H752" s="502" t="s">
        <v>2480</v>
      </c>
      <c r="I752" s="491" t="s">
        <v>1562</v>
      </c>
      <c r="J752" s="492" t="s">
        <v>2301</v>
      </c>
      <c r="K752" s="489"/>
      <c r="L752" s="491" t="s">
        <v>5425</v>
      </c>
      <c r="M752" s="491" t="s">
        <v>5425</v>
      </c>
      <c r="N752" s="491" t="s">
        <v>5426</v>
      </c>
      <c r="O752" s="491"/>
      <c r="P752" s="491"/>
      <c r="Q752" s="491"/>
      <c r="R752" s="491"/>
      <c r="S752" s="491" t="s">
        <v>5372</v>
      </c>
      <c r="T752" s="491" t="s">
        <v>5372</v>
      </c>
      <c r="U752" s="491"/>
      <c r="V752" s="491"/>
      <c r="W752" s="491" t="s">
        <v>2889</v>
      </c>
      <c r="X752" s="491"/>
      <c r="Y752" s="491"/>
      <c r="Z752" s="491"/>
      <c r="AA752" s="491"/>
      <c r="AB752" s="491"/>
      <c r="AC752" s="491"/>
      <c r="AD752" s="491"/>
      <c r="AE752" s="491"/>
      <c r="AF752" s="493" t="s">
        <v>2301</v>
      </c>
      <c r="AG752" s="494"/>
      <c r="AH752" s="494"/>
      <c r="AI752" s="494"/>
      <c r="AK752" s="561"/>
    </row>
    <row r="753" spans="1:37">
      <c r="A753" s="504" t="s">
        <v>2159</v>
      </c>
      <c r="B753" s="489" t="s">
        <v>1258</v>
      </c>
      <c r="C753" s="470" t="s">
        <v>495</v>
      </c>
      <c r="D753" s="489" t="s">
        <v>2127</v>
      </c>
      <c r="E753" s="490">
        <v>0</v>
      </c>
      <c r="F753" s="490">
        <v>0</v>
      </c>
      <c r="G753" s="470" t="s">
        <v>495</v>
      </c>
      <c r="H753" s="502"/>
      <c r="I753" s="491" t="s">
        <v>2593</v>
      </c>
      <c r="J753" s="492"/>
      <c r="K753" s="489"/>
      <c r="L753" s="491"/>
      <c r="M753" s="491"/>
      <c r="N753" s="491"/>
      <c r="O753" s="491"/>
      <c r="P753" s="491"/>
      <c r="Q753" s="491"/>
      <c r="R753" s="491"/>
      <c r="S753" s="491"/>
      <c r="T753" s="491"/>
      <c r="U753" s="491"/>
      <c r="V753" s="491"/>
      <c r="W753" s="491"/>
      <c r="X753" s="491"/>
      <c r="Y753" s="491"/>
      <c r="Z753" s="491"/>
      <c r="AA753" s="491"/>
      <c r="AB753" s="491"/>
      <c r="AC753" s="491"/>
      <c r="AD753" s="491"/>
      <c r="AE753" s="491"/>
      <c r="AF753" s="493"/>
      <c r="AG753" s="494"/>
      <c r="AH753" s="494"/>
      <c r="AI753" s="494"/>
      <c r="AK753" s="561"/>
    </row>
    <row r="754" spans="1:37" ht="33.75">
      <c r="A754" s="504" t="s">
        <v>2160</v>
      </c>
      <c r="B754" s="489" t="s">
        <v>1259</v>
      </c>
      <c r="C754" s="497" t="s">
        <v>2185</v>
      </c>
      <c r="D754" s="489"/>
      <c r="E754" s="490"/>
      <c r="F754" s="490"/>
      <c r="G754" s="470" t="s">
        <v>1696</v>
      </c>
      <c r="H754" s="502"/>
      <c r="I754" s="491"/>
      <c r="J754" s="492" t="s">
        <v>2301</v>
      </c>
      <c r="K754" s="489"/>
      <c r="L754" s="491" t="s">
        <v>5425</v>
      </c>
      <c r="M754" s="491" t="s">
        <v>5425</v>
      </c>
      <c r="N754" s="491" t="s">
        <v>5426</v>
      </c>
      <c r="O754" s="491"/>
      <c r="P754" s="491"/>
      <c r="Q754" s="491"/>
      <c r="R754" s="491"/>
      <c r="S754" s="491" t="s">
        <v>5372</v>
      </c>
      <c r="T754" s="491" t="s">
        <v>5372</v>
      </c>
      <c r="U754" s="491"/>
      <c r="V754" s="491"/>
      <c r="W754" s="491"/>
      <c r="X754" s="491"/>
      <c r="Y754" s="491"/>
      <c r="Z754" s="491"/>
      <c r="AA754" s="491"/>
      <c r="AB754" s="491"/>
      <c r="AC754" s="491"/>
      <c r="AD754" s="491"/>
      <c r="AE754" s="491"/>
      <c r="AF754" s="493" t="s">
        <v>2301</v>
      </c>
      <c r="AG754" s="494"/>
      <c r="AH754" s="494"/>
      <c r="AI754" s="494"/>
      <c r="AK754" s="561" t="s">
        <v>3448</v>
      </c>
    </row>
    <row r="755" spans="1:37" ht="33.75">
      <c r="A755" s="504" t="s">
        <v>2160</v>
      </c>
      <c r="B755" s="489" t="s">
        <v>1259</v>
      </c>
      <c r="C755" s="470" t="s">
        <v>1553</v>
      </c>
      <c r="D755" s="489" t="s">
        <v>1345</v>
      </c>
      <c r="E755" s="490">
        <v>0</v>
      </c>
      <c r="F755" s="490">
        <v>1</v>
      </c>
      <c r="G755" s="470" t="s">
        <v>2188</v>
      </c>
      <c r="H755" s="502" t="s">
        <v>2481</v>
      </c>
      <c r="I755" s="491" t="s">
        <v>1559</v>
      </c>
      <c r="J755" s="492" t="s">
        <v>2301</v>
      </c>
      <c r="K755" s="489"/>
      <c r="L755" s="491" t="s">
        <v>5425</v>
      </c>
      <c r="M755" s="491" t="s">
        <v>5425</v>
      </c>
      <c r="N755" s="491" t="s">
        <v>5426</v>
      </c>
      <c r="O755" s="491"/>
      <c r="P755" s="491"/>
      <c r="Q755" s="491"/>
      <c r="R755" s="491"/>
      <c r="S755" s="491" t="s">
        <v>5372</v>
      </c>
      <c r="T755" s="491" t="s">
        <v>5372</v>
      </c>
      <c r="U755" s="491"/>
      <c r="V755" s="491"/>
      <c r="W755" s="491" t="s">
        <v>2890</v>
      </c>
      <c r="X755" s="491"/>
      <c r="Y755" s="491"/>
      <c r="Z755" s="491"/>
      <c r="AA755" s="491"/>
      <c r="AB755" s="491"/>
      <c r="AC755" s="491"/>
      <c r="AD755" s="491"/>
      <c r="AE755" s="491"/>
      <c r="AF755" s="493" t="s">
        <v>2301</v>
      </c>
      <c r="AG755" s="494"/>
      <c r="AH755" s="494"/>
      <c r="AI755" s="494"/>
      <c r="AK755" s="561"/>
    </row>
    <row r="756" spans="1:37" ht="33.75">
      <c r="A756" s="504" t="s">
        <v>2160</v>
      </c>
      <c r="B756" s="489" t="s">
        <v>1259</v>
      </c>
      <c r="C756" s="470" t="s">
        <v>1554</v>
      </c>
      <c r="D756" s="489" t="s">
        <v>1346</v>
      </c>
      <c r="E756" s="490">
        <v>0</v>
      </c>
      <c r="F756" s="490">
        <v>1</v>
      </c>
      <c r="G756" s="470" t="s">
        <v>2189</v>
      </c>
      <c r="H756" s="502" t="s">
        <v>2482</v>
      </c>
      <c r="I756" s="491" t="s">
        <v>1560</v>
      </c>
      <c r="J756" s="492" t="s">
        <v>2301</v>
      </c>
      <c r="K756" s="489"/>
      <c r="L756" s="491" t="s">
        <v>5425</v>
      </c>
      <c r="M756" s="491" t="s">
        <v>5425</v>
      </c>
      <c r="N756" s="491" t="s">
        <v>5426</v>
      </c>
      <c r="O756" s="491"/>
      <c r="P756" s="491"/>
      <c r="Q756" s="491"/>
      <c r="R756" s="491"/>
      <c r="S756" s="491" t="s">
        <v>5372</v>
      </c>
      <c r="T756" s="491" t="s">
        <v>5372</v>
      </c>
      <c r="U756" s="491"/>
      <c r="V756" s="491"/>
      <c r="W756" s="491" t="s">
        <v>2891</v>
      </c>
      <c r="X756" s="491"/>
      <c r="Y756" s="491"/>
      <c r="Z756" s="491"/>
      <c r="AA756" s="491"/>
      <c r="AB756" s="491"/>
      <c r="AC756" s="491"/>
      <c r="AD756" s="491"/>
      <c r="AE756" s="491"/>
      <c r="AF756" s="493" t="s">
        <v>2301</v>
      </c>
      <c r="AG756" s="494"/>
      <c r="AH756" s="494"/>
      <c r="AI756" s="494"/>
      <c r="AK756" s="561"/>
    </row>
    <row r="757" spans="1:37" ht="56.25">
      <c r="A757" s="504" t="s">
        <v>2160</v>
      </c>
      <c r="B757" s="489" t="s">
        <v>1259</v>
      </c>
      <c r="C757" s="470" t="s">
        <v>1555</v>
      </c>
      <c r="D757" s="489" t="s">
        <v>1347</v>
      </c>
      <c r="E757" s="490">
        <v>0</v>
      </c>
      <c r="F757" s="490">
        <v>1</v>
      </c>
      <c r="G757" s="470" t="s">
        <v>2192</v>
      </c>
      <c r="H757" s="502" t="s">
        <v>844</v>
      </c>
      <c r="I757" s="491" t="s">
        <v>1561</v>
      </c>
      <c r="J757" s="492" t="s">
        <v>2301</v>
      </c>
      <c r="K757" s="489"/>
      <c r="L757" s="491" t="s">
        <v>5425</v>
      </c>
      <c r="M757" s="491" t="s">
        <v>5425</v>
      </c>
      <c r="N757" s="491" t="s">
        <v>5426</v>
      </c>
      <c r="O757" s="491"/>
      <c r="P757" s="491"/>
      <c r="Q757" s="491"/>
      <c r="R757" s="491"/>
      <c r="S757" s="491" t="s">
        <v>5372</v>
      </c>
      <c r="T757" s="491" t="s">
        <v>5372</v>
      </c>
      <c r="U757" s="491"/>
      <c r="V757" s="491"/>
      <c r="W757" s="491" t="s">
        <v>2892</v>
      </c>
      <c r="X757" s="491"/>
      <c r="Y757" s="491"/>
      <c r="Z757" s="491"/>
      <c r="AA757" s="491"/>
      <c r="AB757" s="491"/>
      <c r="AC757" s="491"/>
      <c r="AD757" s="491"/>
      <c r="AE757" s="491"/>
      <c r="AF757" s="493" t="s">
        <v>2301</v>
      </c>
      <c r="AG757" s="494"/>
      <c r="AH757" s="494"/>
      <c r="AI757" s="494"/>
      <c r="AK757" s="561"/>
    </row>
    <row r="758" spans="1:37" ht="33.75">
      <c r="A758" s="504" t="s">
        <v>2160</v>
      </c>
      <c r="B758" s="489" t="s">
        <v>1259</v>
      </c>
      <c r="C758" s="470" t="s">
        <v>2187</v>
      </c>
      <c r="D758" s="489" t="s">
        <v>1348</v>
      </c>
      <c r="E758" s="490">
        <v>0</v>
      </c>
      <c r="F758" s="490">
        <v>1</v>
      </c>
      <c r="G758" s="470" t="s">
        <v>2193</v>
      </c>
      <c r="H758" s="502" t="s">
        <v>845</v>
      </c>
      <c r="I758" s="491" t="s">
        <v>1563</v>
      </c>
      <c r="J758" s="492" t="s">
        <v>2301</v>
      </c>
      <c r="K758" s="489"/>
      <c r="L758" s="491" t="s">
        <v>5425</v>
      </c>
      <c r="M758" s="491" t="s">
        <v>5425</v>
      </c>
      <c r="N758" s="491" t="s">
        <v>5426</v>
      </c>
      <c r="O758" s="491"/>
      <c r="P758" s="491"/>
      <c r="Q758" s="491"/>
      <c r="R758" s="491"/>
      <c r="S758" s="491" t="s">
        <v>5372</v>
      </c>
      <c r="T758" s="491" t="s">
        <v>5372</v>
      </c>
      <c r="U758" s="491"/>
      <c r="V758" s="491"/>
      <c r="W758" s="491" t="s">
        <v>2893</v>
      </c>
      <c r="X758" s="491"/>
      <c r="Y758" s="491"/>
      <c r="Z758" s="491"/>
      <c r="AA758" s="491"/>
      <c r="AB758" s="491"/>
      <c r="AC758" s="491"/>
      <c r="AD758" s="491"/>
      <c r="AE758" s="491"/>
      <c r="AF758" s="493" t="s">
        <v>2301</v>
      </c>
      <c r="AG758" s="494"/>
      <c r="AH758" s="494"/>
      <c r="AI758" s="494"/>
      <c r="AK758" s="561"/>
    </row>
    <row r="759" spans="1:37">
      <c r="A759" s="504" t="s">
        <v>2160</v>
      </c>
      <c r="B759" s="489" t="s">
        <v>1259</v>
      </c>
      <c r="C759" s="470" t="s">
        <v>495</v>
      </c>
      <c r="D759" s="489" t="s">
        <v>2127</v>
      </c>
      <c r="E759" s="490">
        <v>0</v>
      </c>
      <c r="F759" s="490">
        <v>0</v>
      </c>
      <c r="G759" s="470" t="s">
        <v>495</v>
      </c>
      <c r="H759" s="502"/>
      <c r="I759" s="491"/>
      <c r="J759" s="492" t="s">
        <v>2301</v>
      </c>
      <c r="K759" s="489"/>
      <c r="L759" s="491"/>
      <c r="M759" s="491"/>
      <c r="N759" s="491"/>
      <c r="O759" s="491"/>
      <c r="P759" s="491"/>
      <c r="Q759" s="491"/>
      <c r="R759" s="491"/>
      <c r="S759" s="491"/>
      <c r="T759" s="491"/>
      <c r="U759" s="491"/>
      <c r="V759" s="491"/>
      <c r="W759" s="491"/>
      <c r="X759" s="491"/>
      <c r="Y759" s="491"/>
      <c r="Z759" s="491"/>
      <c r="AA759" s="491"/>
      <c r="AB759" s="491"/>
      <c r="AC759" s="491"/>
      <c r="AD759" s="491"/>
      <c r="AE759" s="491"/>
      <c r="AF759" s="493"/>
      <c r="AG759" s="494"/>
      <c r="AH759" s="494"/>
      <c r="AI759" s="494"/>
      <c r="AK759" s="561"/>
    </row>
    <row r="760" spans="1:37" ht="45">
      <c r="A760" s="504" t="s">
        <v>2161</v>
      </c>
      <c r="B760" s="489" t="s">
        <v>1260</v>
      </c>
      <c r="C760" s="497" t="s">
        <v>1506</v>
      </c>
      <c r="D760" s="489"/>
      <c r="E760" s="490"/>
      <c r="F760" s="490"/>
      <c r="G760" s="470"/>
      <c r="H760" s="502"/>
      <c r="I760" s="491"/>
      <c r="J760" s="492" t="s">
        <v>2301</v>
      </c>
      <c r="K760" s="489"/>
      <c r="L760" s="491" t="s">
        <v>7828</v>
      </c>
      <c r="M760" s="491" t="s">
        <v>5425</v>
      </c>
      <c r="N760" s="491" t="s">
        <v>5426</v>
      </c>
      <c r="O760" s="491"/>
      <c r="P760" s="491"/>
      <c r="Q760" s="491"/>
      <c r="R760" s="491"/>
      <c r="S760" s="491" t="s">
        <v>4598</v>
      </c>
      <c r="T760" s="491" t="s">
        <v>4598</v>
      </c>
      <c r="U760" s="491"/>
      <c r="V760" s="491"/>
      <c r="W760" s="491"/>
      <c r="X760" s="491"/>
      <c r="Y760" s="491"/>
      <c r="Z760" s="491"/>
      <c r="AA760" s="491"/>
      <c r="AB760" s="491"/>
      <c r="AC760" s="491"/>
      <c r="AD760" s="491"/>
      <c r="AE760" s="491"/>
      <c r="AF760" s="493" t="s">
        <v>2301</v>
      </c>
      <c r="AG760" s="494"/>
      <c r="AH760" s="494"/>
      <c r="AI760" s="494"/>
      <c r="AK760" s="561" t="s">
        <v>3448</v>
      </c>
    </row>
    <row r="761" spans="1:37">
      <c r="A761" s="504" t="s">
        <v>2161</v>
      </c>
      <c r="B761" s="489" t="s">
        <v>1260</v>
      </c>
      <c r="C761" s="470" t="s">
        <v>1507</v>
      </c>
      <c r="D761" s="489" t="s">
        <v>2148</v>
      </c>
      <c r="E761" s="490"/>
      <c r="F761" s="490"/>
      <c r="G761" s="470"/>
      <c r="H761" s="502"/>
      <c r="I761" s="491"/>
      <c r="J761" s="492"/>
      <c r="K761" s="489"/>
      <c r="L761" s="491"/>
      <c r="M761" s="491"/>
      <c r="N761" s="491"/>
      <c r="O761" s="491"/>
      <c r="P761" s="491"/>
      <c r="Q761" s="491"/>
      <c r="R761" s="491"/>
      <c r="S761" s="491"/>
      <c r="T761" s="491"/>
      <c r="U761" s="491"/>
      <c r="V761" s="491"/>
      <c r="W761" s="491"/>
      <c r="X761" s="491"/>
      <c r="Y761" s="491"/>
      <c r="Z761" s="491"/>
      <c r="AA761" s="491"/>
      <c r="AB761" s="491"/>
      <c r="AC761" s="491"/>
      <c r="AD761" s="491"/>
      <c r="AE761" s="491"/>
      <c r="AF761" s="493"/>
      <c r="AG761" s="494"/>
      <c r="AH761" s="494"/>
      <c r="AI761" s="494"/>
      <c r="AK761" s="561"/>
    </row>
    <row r="762" spans="1:37">
      <c r="A762" s="504" t="s">
        <v>2161</v>
      </c>
      <c r="B762" s="489" t="s">
        <v>1260</v>
      </c>
      <c r="C762" s="470" t="s">
        <v>1508</v>
      </c>
      <c r="D762" s="489" t="s">
        <v>1345</v>
      </c>
      <c r="E762" s="490">
        <v>0</v>
      </c>
      <c r="F762" s="490">
        <v>1</v>
      </c>
      <c r="G762" s="470" t="s">
        <v>1511</v>
      </c>
      <c r="H762" s="502"/>
      <c r="I762" s="470" t="s">
        <v>1564</v>
      </c>
      <c r="J762" s="492"/>
      <c r="K762" s="489"/>
      <c r="L762" s="470"/>
      <c r="M762" s="470"/>
      <c r="N762" s="491"/>
      <c r="O762" s="491"/>
      <c r="P762" s="491"/>
      <c r="Q762" s="491"/>
      <c r="R762" s="491"/>
      <c r="S762" s="491"/>
      <c r="T762" s="491"/>
      <c r="U762" s="491"/>
      <c r="V762" s="491"/>
      <c r="W762" s="491"/>
      <c r="X762" s="491"/>
      <c r="Y762" s="491"/>
      <c r="Z762" s="491"/>
      <c r="AA762" s="491"/>
      <c r="AB762" s="491"/>
      <c r="AC762" s="491"/>
      <c r="AD762" s="491"/>
      <c r="AE762" s="491"/>
      <c r="AF762" s="493"/>
      <c r="AG762" s="494"/>
      <c r="AH762" s="494"/>
      <c r="AI762" s="494"/>
      <c r="AK762" s="561"/>
    </row>
    <row r="763" spans="1:37">
      <c r="A763" s="504" t="s">
        <v>2161</v>
      </c>
      <c r="B763" s="489" t="s">
        <v>1260</v>
      </c>
      <c r="C763" s="470" t="s">
        <v>1509</v>
      </c>
      <c r="D763" s="489" t="s">
        <v>1346</v>
      </c>
      <c r="E763" s="490">
        <v>0</v>
      </c>
      <c r="F763" s="490">
        <v>1</v>
      </c>
      <c r="G763" s="470" t="s">
        <v>1512</v>
      </c>
      <c r="H763" s="502"/>
      <c r="I763" s="470" t="s">
        <v>1565</v>
      </c>
      <c r="J763" s="492"/>
      <c r="K763" s="489"/>
      <c r="L763" s="470"/>
      <c r="M763" s="470"/>
      <c r="N763" s="491"/>
      <c r="O763" s="491"/>
      <c r="P763" s="491"/>
      <c r="Q763" s="491"/>
      <c r="R763" s="491"/>
      <c r="S763" s="491"/>
      <c r="T763" s="491"/>
      <c r="U763" s="491"/>
      <c r="V763" s="491"/>
      <c r="W763" s="491"/>
      <c r="X763" s="491"/>
      <c r="Y763" s="491"/>
      <c r="Z763" s="491"/>
      <c r="AA763" s="491"/>
      <c r="AB763" s="491"/>
      <c r="AC763" s="491"/>
      <c r="AD763" s="491"/>
      <c r="AE763" s="491"/>
      <c r="AF763" s="493"/>
      <c r="AG763" s="494"/>
      <c r="AH763" s="494"/>
      <c r="AI763" s="494"/>
      <c r="AK763" s="561"/>
    </row>
    <row r="764" spans="1:37">
      <c r="A764" s="504" t="s">
        <v>2161</v>
      </c>
      <c r="B764" s="489" t="s">
        <v>1260</v>
      </c>
      <c r="C764" s="470" t="s">
        <v>1510</v>
      </c>
      <c r="D764" s="489" t="s">
        <v>1347</v>
      </c>
      <c r="E764" s="490">
        <v>0</v>
      </c>
      <c r="F764" s="490">
        <v>1</v>
      </c>
      <c r="G764" s="470" t="s">
        <v>1513</v>
      </c>
      <c r="H764" s="502"/>
      <c r="I764" s="470" t="s">
        <v>1566</v>
      </c>
      <c r="J764" s="492"/>
      <c r="K764" s="489"/>
      <c r="L764" s="470"/>
      <c r="M764" s="470"/>
      <c r="N764" s="491"/>
      <c r="O764" s="491"/>
      <c r="P764" s="491"/>
      <c r="Q764" s="491"/>
      <c r="R764" s="491"/>
      <c r="S764" s="491"/>
      <c r="T764" s="491"/>
      <c r="U764" s="491"/>
      <c r="V764" s="491"/>
      <c r="W764" s="491"/>
      <c r="X764" s="491"/>
      <c r="Y764" s="491"/>
      <c r="Z764" s="491"/>
      <c r="AA764" s="491"/>
      <c r="AB764" s="491"/>
      <c r="AC764" s="491"/>
      <c r="AD764" s="491"/>
      <c r="AE764" s="491"/>
      <c r="AF764" s="493"/>
      <c r="AG764" s="494"/>
      <c r="AH764" s="494"/>
      <c r="AI764" s="494"/>
      <c r="AK764" s="561"/>
    </row>
    <row r="765" spans="1:37">
      <c r="A765" s="504" t="s">
        <v>2161</v>
      </c>
      <c r="B765" s="489" t="s">
        <v>1260</v>
      </c>
      <c r="C765" s="470" t="s">
        <v>495</v>
      </c>
      <c r="D765" s="489" t="s">
        <v>1858</v>
      </c>
      <c r="E765" s="490">
        <v>0</v>
      </c>
      <c r="F765" s="490">
        <v>0</v>
      </c>
      <c r="G765" s="470" t="s">
        <v>495</v>
      </c>
      <c r="H765" s="502"/>
      <c r="I765" s="491"/>
      <c r="J765" s="492"/>
      <c r="K765" s="489"/>
      <c r="L765" s="491"/>
      <c r="M765" s="491"/>
      <c r="N765" s="491"/>
      <c r="O765" s="491"/>
      <c r="P765" s="491"/>
      <c r="Q765" s="491"/>
      <c r="R765" s="491"/>
      <c r="S765" s="491"/>
      <c r="T765" s="491"/>
      <c r="U765" s="491"/>
      <c r="V765" s="491"/>
      <c r="W765" s="491"/>
      <c r="X765" s="491"/>
      <c r="Y765" s="491"/>
      <c r="Z765" s="491"/>
      <c r="AA765" s="491"/>
      <c r="AB765" s="491"/>
      <c r="AC765" s="491"/>
      <c r="AD765" s="491"/>
      <c r="AE765" s="491"/>
      <c r="AF765" s="493"/>
      <c r="AG765" s="494"/>
      <c r="AH765" s="494"/>
      <c r="AI765" s="494"/>
      <c r="AK765" s="561"/>
    </row>
    <row r="766" spans="1:37" ht="33.75">
      <c r="A766" s="504" t="s">
        <v>2161</v>
      </c>
      <c r="B766" s="489" t="s">
        <v>1260</v>
      </c>
      <c r="C766" s="470" t="s">
        <v>438</v>
      </c>
      <c r="D766" s="489" t="s">
        <v>1514</v>
      </c>
      <c r="E766" s="490" t="s">
        <v>2529</v>
      </c>
      <c r="F766" s="490" t="s">
        <v>2689</v>
      </c>
      <c r="G766" s="470" t="s">
        <v>2530</v>
      </c>
      <c r="H766" s="502" t="s">
        <v>1500</v>
      </c>
      <c r="I766" s="491" t="s">
        <v>3343</v>
      </c>
      <c r="J766" s="492" t="s">
        <v>2301</v>
      </c>
      <c r="K766" s="489"/>
      <c r="L766" s="491" t="s">
        <v>6457</v>
      </c>
      <c r="M766" s="491" t="s">
        <v>4582</v>
      </c>
      <c r="N766" s="491" t="s">
        <v>4582</v>
      </c>
      <c r="O766" s="491"/>
      <c r="P766" s="491"/>
      <c r="Q766" s="491"/>
      <c r="R766" s="491"/>
      <c r="S766" s="491" t="s">
        <v>4598</v>
      </c>
      <c r="T766" s="491" t="s">
        <v>4598</v>
      </c>
      <c r="U766" s="491"/>
      <c r="V766" s="491"/>
      <c r="W766" s="491" t="s">
        <v>2895</v>
      </c>
      <c r="X766" s="491"/>
      <c r="Y766" s="491"/>
      <c r="Z766" s="491"/>
      <c r="AA766" s="491"/>
      <c r="AB766" s="491"/>
      <c r="AC766" s="491"/>
      <c r="AD766" s="491"/>
      <c r="AE766" s="491"/>
      <c r="AF766" s="493" t="s">
        <v>2301</v>
      </c>
      <c r="AG766" s="494"/>
      <c r="AH766" s="494"/>
      <c r="AI766" s="494"/>
      <c r="AK766" s="561"/>
    </row>
    <row r="767" spans="1:37" ht="93" customHeight="1">
      <c r="A767" s="504" t="s">
        <v>2161</v>
      </c>
      <c r="B767" s="489" t="s">
        <v>1260</v>
      </c>
      <c r="C767" s="470" t="s">
        <v>439</v>
      </c>
      <c r="D767" s="489" t="s">
        <v>1515</v>
      </c>
      <c r="E767" s="490" t="s">
        <v>2529</v>
      </c>
      <c r="F767" s="490" t="s">
        <v>2689</v>
      </c>
      <c r="G767" s="470" t="s">
        <v>2530</v>
      </c>
      <c r="H767" s="502" t="s">
        <v>1501</v>
      </c>
      <c r="I767" s="491" t="s">
        <v>4653</v>
      </c>
      <c r="J767" s="492" t="s">
        <v>2301</v>
      </c>
      <c r="K767" s="489"/>
      <c r="L767" s="491" t="s">
        <v>6457</v>
      </c>
      <c r="M767" s="491" t="s">
        <v>4582</v>
      </c>
      <c r="N767" s="491" t="s">
        <v>4582</v>
      </c>
      <c r="O767" s="491"/>
      <c r="P767" s="491"/>
      <c r="Q767" s="491"/>
      <c r="R767" s="491"/>
      <c r="S767" s="491" t="s">
        <v>4598</v>
      </c>
      <c r="T767" s="491" t="s">
        <v>4598</v>
      </c>
      <c r="U767" s="491"/>
      <c r="V767" s="491"/>
      <c r="W767" s="491" t="s">
        <v>2894</v>
      </c>
      <c r="X767" s="491"/>
      <c r="Y767" s="491"/>
      <c r="Z767" s="491"/>
      <c r="AA767" s="491"/>
      <c r="AB767" s="491"/>
      <c r="AC767" s="491"/>
      <c r="AD767" s="491"/>
      <c r="AE767" s="491"/>
      <c r="AF767" s="493" t="s">
        <v>2301</v>
      </c>
      <c r="AG767" s="494"/>
      <c r="AH767" s="494"/>
      <c r="AI767" s="494"/>
      <c r="AK767" s="561"/>
    </row>
    <row r="768" spans="1:37" ht="48" customHeight="1">
      <c r="A768" s="504" t="s">
        <v>2161</v>
      </c>
      <c r="B768" s="489" t="s">
        <v>1260</v>
      </c>
      <c r="C768" s="470" t="s">
        <v>1588</v>
      </c>
      <c r="D768" s="489" t="s">
        <v>1516</v>
      </c>
      <c r="E768" s="490" t="s">
        <v>2529</v>
      </c>
      <c r="F768" s="490" t="s">
        <v>2689</v>
      </c>
      <c r="G768" s="470" t="s">
        <v>2530</v>
      </c>
      <c r="H768" s="502" t="s">
        <v>1499</v>
      </c>
      <c r="I768" s="491" t="s">
        <v>3345</v>
      </c>
      <c r="J768" s="492" t="s">
        <v>2301</v>
      </c>
      <c r="K768" s="489"/>
      <c r="L768" s="491" t="s">
        <v>6457</v>
      </c>
      <c r="M768" s="491" t="s">
        <v>4582</v>
      </c>
      <c r="N768" s="491" t="s">
        <v>4582</v>
      </c>
      <c r="O768" s="491"/>
      <c r="P768" s="491"/>
      <c r="Q768" s="491"/>
      <c r="R768" s="491"/>
      <c r="S768" s="491" t="s">
        <v>4598</v>
      </c>
      <c r="T768" s="491" t="s">
        <v>4598</v>
      </c>
      <c r="U768" s="491"/>
      <c r="V768" s="491"/>
      <c r="W768" s="491" t="s">
        <v>2896</v>
      </c>
      <c r="X768" s="491"/>
      <c r="Y768" s="491"/>
      <c r="Z768" s="491"/>
      <c r="AA768" s="491"/>
      <c r="AB768" s="491"/>
      <c r="AC768" s="491"/>
      <c r="AD768" s="491"/>
      <c r="AE768" s="491"/>
      <c r="AF768" s="493" t="s">
        <v>2301</v>
      </c>
      <c r="AG768" s="494"/>
      <c r="AH768" s="494"/>
      <c r="AI768" s="494"/>
      <c r="AK768" s="561"/>
    </row>
    <row r="769" spans="1:37" ht="90">
      <c r="A769" s="504"/>
      <c r="B769" s="489"/>
      <c r="C769" s="470"/>
      <c r="D769" s="489"/>
      <c r="E769" s="490"/>
      <c r="F769" s="490"/>
      <c r="G769" s="470"/>
      <c r="H769" s="502"/>
      <c r="I769" s="491" t="s">
        <v>2858</v>
      </c>
      <c r="J769" s="492"/>
      <c r="K769" s="489"/>
      <c r="L769" s="491"/>
      <c r="M769" s="491"/>
      <c r="N769" s="491"/>
      <c r="O769" s="491"/>
      <c r="P769" s="491"/>
      <c r="Q769" s="491"/>
      <c r="R769" s="491"/>
      <c r="S769" s="491"/>
      <c r="T769" s="491"/>
      <c r="U769" s="491"/>
      <c r="V769" s="491"/>
      <c r="W769" s="491"/>
      <c r="X769" s="491"/>
      <c r="Y769" s="491"/>
      <c r="Z769" s="491"/>
      <c r="AA769" s="491"/>
      <c r="AB769" s="491"/>
      <c r="AC769" s="491"/>
      <c r="AD769" s="491"/>
      <c r="AE769" s="491"/>
      <c r="AF769" s="493"/>
      <c r="AG769" s="494"/>
      <c r="AH769" s="494"/>
      <c r="AI769" s="494"/>
      <c r="AK769" s="561"/>
    </row>
    <row r="770" spans="1:37">
      <c r="A770" s="504"/>
      <c r="B770" s="489"/>
      <c r="C770" s="470"/>
      <c r="D770" s="489"/>
      <c r="E770" s="490"/>
      <c r="F770" s="490"/>
      <c r="G770" s="470"/>
      <c r="H770" s="502"/>
      <c r="I770" s="491"/>
      <c r="J770" s="492"/>
      <c r="K770" s="489"/>
      <c r="L770" s="491"/>
      <c r="M770" s="491"/>
      <c r="N770" s="491"/>
      <c r="O770" s="491"/>
      <c r="P770" s="491"/>
      <c r="Q770" s="491"/>
      <c r="R770" s="491"/>
      <c r="S770" s="491"/>
      <c r="T770" s="491"/>
      <c r="U770" s="491"/>
      <c r="V770" s="491"/>
      <c r="W770" s="491"/>
      <c r="X770" s="491"/>
      <c r="Y770" s="491"/>
      <c r="Z770" s="491"/>
      <c r="AA770" s="491"/>
      <c r="AB770" s="491"/>
      <c r="AC770" s="491"/>
      <c r="AD770" s="491"/>
      <c r="AE770" s="491"/>
      <c r="AF770" s="493"/>
      <c r="AG770" s="494"/>
      <c r="AH770" s="494"/>
      <c r="AI770" s="494"/>
      <c r="AK770" s="561"/>
    </row>
    <row r="771" spans="1:37">
      <c r="A771" s="486" t="s">
        <v>1792</v>
      </c>
      <c r="B771" s="487" t="s">
        <v>1261</v>
      </c>
      <c r="C771" s="488" t="s">
        <v>4752</v>
      </c>
      <c r="D771" s="489"/>
      <c r="E771" s="490"/>
      <c r="F771" s="490"/>
      <c r="G771" s="470"/>
      <c r="H771" s="502"/>
      <c r="I771" s="491"/>
      <c r="J771" s="492" t="s">
        <v>2314</v>
      </c>
      <c r="K771" s="489"/>
      <c r="L771" s="491" t="s">
        <v>1293</v>
      </c>
      <c r="M771" s="491" t="s">
        <v>1293</v>
      </c>
      <c r="N771" s="491" t="s">
        <v>1293</v>
      </c>
      <c r="O771" s="491"/>
      <c r="P771" s="491"/>
      <c r="Q771" s="491"/>
      <c r="R771" s="491"/>
      <c r="S771" s="491" t="s">
        <v>1293</v>
      </c>
      <c r="T771" s="491" t="s">
        <v>1293</v>
      </c>
      <c r="U771" s="491"/>
      <c r="V771" s="491"/>
      <c r="W771" s="491"/>
      <c r="X771" s="491"/>
      <c r="Y771" s="491"/>
      <c r="Z771" s="491"/>
      <c r="AA771" s="491"/>
      <c r="AB771" s="491"/>
      <c r="AC771" s="491"/>
      <c r="AD771" s="491"/>
      <c r="AE771" s="491"/>
      <c r="AF771" s="493" t="s">
        <v>1293</v>
      </c>
      <c r="AG771" s="494"/>
      <c r="AH771" s="494"/>
      <c r="AI771" s="494"/>
      <c r="AK771" s="561" t="s">
        <v>3448</v>
      </c>
    </row>
    <row r="772" spans="1:37" ht="33.75">
      <c r="A772" s="504" t="s">
        <v>1793</v>
      </c>
      <c r="B772" s="489" t="s">
        <v>1262</v>
      </c>
      <c r="C772" s="497" t="s">
        <v>3241</v>
      </c>
      <c r="D772" s="489"/>
      <c r="E772" s="490"/>
      <c r="F772" s="490"/>
      <c r="G772" s="470"/>
      <c r="H772" s="502"/>
      <c r="I772" s="491"/>
      <c r="J772" s="492" t="s">
        <v>2301</v>
      </c>
      <c r="K772" s="489"/>
      <c r="L772" s="491" t="s">
        <v>6457</v>
      </c>
      <c r="M772" s="491" t="s">
        <v>4582</v>
      </c>
      <c r="N772" s="491" t="s">
        <v>4582</v>
      </c>
      <c r="O772" s="491"/>
      <c r="P772" s="491"/>
      <c r="Q772" s="491"/>
      <c r="R772" s="491"/>
      <c r="S772" s="491" t="s">
        <v>4597</v>
      </c>
      <c r="T772" s="491" t="s">
        <v>6981</v>
      </c>
      <c r="U772" s="491"/>
      <c r="V772" s="491"/>
      <c r="W772" s="491"/>
      <c r="X772" s="491"/>
      <c r="Y772" s="491"/>
      <c r="Z772" s="491"/>
      <c r="AA772" s="491"/>
      <c r="AB772" s="491"/>
      <c r="AC772" s="491"/>
      <c r="AD772" s="491"/>
      <c r="AE772" s="491"/>
      <c r="AF772" s="493"/>
      <c r="AG772" s="494"/>
      <c r="AH772" s="494"/>
      <c r="AI772" s="494"/>
      <c r="AK772" s="561" t="s">
        <v>3448</v>
      </c>
    </row>
    <row r="773" spans="1:37">
      <c r="A773" s="504"/>
      <c r="B773" s="489"/>
      <c r="C773" s="470" t="s">
        <v>1518</v>
      </c>
      <c r="D773" s="489" t="s">
        <v>2148</v>
      </c>
      <c r="E773" s="490"/>
      <c r="F773" s="490"/>
      <c r="G773" s="470"/>
      <c r="H773" s="502"/>
      <c r="I773" s="491"/>
      <c r="J773" s="492"/>
      <c r="K773" s="489"/>
      <c r="L773" s="491"/>
      <c r="M773" s="491"/>
      <c r="N773" s="491"/>
      <c r="O773" s="491"/>
      <c r="P773" s="491"/>
      <c r="Q773" s="491"/>
      <c r="R773" s="491"/>
      <c r="S773" s="491"/>
      <c r="T773" s="491"/>
      <c r="U773" s="491"/>
      <c r="V773" s="491"/>
      <c r="W773" s="491"/>
      <c r="X773" s="491"/>
      <c r="Y773" s="491"/>
      <c r="Z773" s="491"/>
      <c r="AA773" s="491"/>
      <c r="AB773" s="491"/>
      <c r="AC773" s="491"/>
      <c r="AD773" s="491"/>
      <c r="AE773" s="491"/>
      <c r="AF773" s="493"/>
      <c r="AG773" s="494"/>
      <c r="AH773" s="494"/>
      <c r="AI773" s="494"/>
      <c r="AK773" s="561"/>
    </row>
    <row r="774" spans="1:37">
      <c r="A774" s="504" t="s">
        <v>1793</v>
      </c>
      <c r="B774" s="489" t="s">
        <v>1262</v>
      </c>
      <c r="C774" s="470" t="s">
        <v>1520</v>
      </c>
      <c r="D774" s="489" t="s">
        <v>1345</v>
      </c>
      <c r="E774" s="490">
        <v>0</v>
      </c>
      <c r="F774" s="490">
        <v>1</v>
      </c>
      <c r="G774" s="470" t="s">
        <v>2204</v>
      </c>
      <c r="H774" s="502"/>
      <c r="I774" s="470" t="s">
        <v>1408</v>
      </c>
      <c r="J774" s="492"/>
      <c r="K774" s="489"/>
      <c r="L774" s="470"/>
      <c r="M774" s="470"/>
      <c r="N774" s="491"/>
      <c r="O774" s="491"/>
      <c r="P774" s="491"/>
      <c r="Q774" s="491"/>
      <c r="R774" s="491"/>
      <c r="S774" s="491"/>
      <c r="T774" s="491"/>
      <c r="U774" s="491"/>
      <c r="V774" s="491"/>
      <c r="W774" s="491"/>
      <c r="X774" s="491"/>
      <c r="Y774" s="491"/>
      <c r="Z774" s="491"/>
      <c r="AA774" s="491"/>
      <c r="AB774" s="491"/>
      <c r="AC774" s="491"/>
      <c r="AD774" s="491"/>
      <c r="AE774" s="491"/>
      <c r="AF774" s="493"/>
      <c r="AG774" s="494"/>
      <c r="AH774" s="494"/>
      <c r="AI774" s="494"/>
      <c r="AK774" s="561"/>
    </row>
    <row r="775" spans="1:37">
      <c r="A775" s="504" t="s">
        <v>1793</v>
      </c>
      <c r="B775" s="489" t="s">
        <v>1262</v>
      </c>
      <c r="C775" s="470" t="s">
        <v>1521</v>
      </c>
      <c r="D775" s="489" t="s">
        <v>1346</v>
      </c>
      <c r="E775" s="490">
        <v>0</v>
      </c>
      <c r="F775" s="490">
        <v>1</v>
      </c>
      <c r="G775" s="470" t="s">
        <v>2443</v>
      </c>
      <c r="H775" s="502"/>
      <c r="I775" s="470" t="s">
        <v>960</v>
      </c>
      <c r="J775" s="492"/>
      <c r="K775" s="489"/>
      <c r="L775" s="470"/>
      <c r="M775" s="470"/>
      <c r="N775" s="491"/>
      <c r="O775" s="491"/>
      <c r="P775" s="491"/>
      <c r="Q775" s="491"/>
      <c r="R775" s="491"/>
      <c r="S775" s="491"/>
      <c r="T775" s="491"/>
      <c r="U775" s="491"/>
      <c r="V775" s="491"/>
      <c r="W775" s="491"/>
      <c r="X775" s="491"/>
      <c r="Y775" s="491"/>
      <c r="Z775" s="491"/>
      <c r="AA775" s="491"/>
      <c r="AB775" s="491"/>
      <c r="AC775" s="491"/>
      <c r="AD775" s="491"/>
      <c r="AE775" s="491"/>
      <c r="AF775" s="493"/>
      <c r="AG775" s="494"/>
      <c r="AH775" s="494"/>
      <c r="AI775" s="494"/>
      <c r="AK775" s="561"/>
    </row>
    <row r="776" spans="1:37">
      <c r="A776" s="504" t="s">
        <v>1793</v>
      </c>
      <c r="B776" s="489" t="s">
        <v>1262</v>
      </c>
      <c r="C776" s="470" t="s">
        <v>1522</v>
      </c>
      <c r="D776" s="489" t="s">
        <v>1347</v>
      </c>
      <c r="E776" s="490">
        <v>0</v>
      </c>
      <c r="F776" s="490">
        <v>1</v>
      </c>
      <c r="G776" s="470" t="s">
        <v>2444</v>
      </c>
      <c r="H776" s="502"/>
      <c r="I776" s="470" t="s">
        <v>961</v>
      </c>
      <c r="J776" s="492"/>
      <c r="K776" s="489"/>
      <c r="L776" s="470"/>
      <c r="M776" s="470"/>
      <c r="N776" s="491"/>
      <c r="O776" s="491"/>
      <c r="P776" s="491"/>
      <c r="Q776" s="491"/>
      <c r="R776" s="491"/>
      <c r="S776" s="491"/>
      <c r="T776" s="491"/>
      <c r="U776" s="491"/>
      <c r="V776" s="491"/>
      <c r="W776" s="491"/>
      <c r="X776" s="491"/>
      <c r="Y776" s="491"/>
      <c r="Z776" s="491"/>
      <c r="AA776" s="491"/>
      <c r="AB776" s="491"/>
      <c r="AC776" s="491"/>
      <c r="AD776" s="491"/>
      <c r="AE776" s="491"/>
      <c r="AF776" s="493"/>
      <c r="AG776" s="494"/>
      <c r="AH776" s="494"/>
      <c r="AI776" s="494"/>
      <c r="AK776" s="561"/>
    </row>
    <row r="777" spans="1:37">
      <c r="A777" s="504" t="s">
        <v>1793</v>
      </c>
      <c r="B777" s="489" t="s">
        <v>1262</v>
      </c>
      <c r="C777" s="470" t="s">
        <v>1523</v>
      </c>
      <c r="D777" s="489" t="s">
        <v>1348</v>
      </c>
      <c r="E777" s="490">
        <v>0</v>
      </c>
      <c r="F777" s="490">
        <v>1</v>
      </c>
      <c r="G777" s="470" t="s">
        <v>2445</v>
      </c>
      <c r="H777" s="502"/>
      <c r="I777" s="470" t="s">
        <v>962</v>
      </c>
      <c r="J777" s="492"/>
      <c r="K777" s="489"/>
      <c r="L777" s="470"/>
      <c r="M777" s="470"/>
      <c r="N777" s="491"/>
      <c r="O777" s="491"/>
      <c r="P777" s="491"/>
      <c r="Q777" s="491"/>
      <c r="R777" s="491"/>
      <c r="S777" s="491"/>
      <c r="T777" s="491"/>
      <c r="U777" s="491"/>
      <c r="V777" s="491"/>
      <c r="W777" s="491"/>
      <c r="X777" s="491"/>
      <c r="Y777" s="491"/>
      <c r="Z777" s="491"/>
      <c r="AA777" s="491"/>
      <c r="AB777" s="491"/>
      <c r="AC777" s="491"/>
      <c r="AD777" s="491"/>
      <c r="AE777" s="491"/>
      <c r="AF777" s="493"/>
      <c r="AG777" s="494"/>
      <c r="AH777" s="494"/>
      <c r="AI777" s="494"/>
      <c r="AK777" s="561"/>
    </row>
    <row r="778" spans="1:37">
      <c r="A778" s="504" t="s">
        <v>1793</v>
      </c>
      <c r="B778" s="489" t="s">
        <v>1262</v>
      </c>
      <c r="C778" s="470" t="s">
        <v>1524</v>
      </c>
      <c r="D778" s="489" t="s">
        <v>1349</v>
      </c>
      <c r="E778" s="490">
        <v>0</v>
      </c>
      <c r="F778" s="490">
        <v>1</v>
      </c>
      <c r="G778" s="470" t="s">
        <v>2446</v>
      </c>
      <c r="H778" s="502"/>
      <c r="I778" s="470" t="s">
        <v>963</v>
      </c>
      <c r="J778" s="492"/>
      <c r="K778" s="489"/>
      <c r="L778" s="470"/>
      <c r="M778" s="470"/>
      <c r="N778" s="491"/>
      <c r="O778" s="491"/>
      <c r="P778" s="491"/>
      <c r="Q778" s="491"/>
      <c r="R778" s="491"/>
      <c r="S778" s="491"/>
      <c r="T778" s="491"/>
      <c r="U778" s="491"/>
      <c r="V778" s="491"/>
      <c r="W778" s="491"/>
      <c r="X778" s="491"/>
      <c r="Y778" s="491"/>
      <c r="Z778" s="491"/>
      <c r="AA778" s="491"/>
      <c r="AB778" s="491"/>
      <c r="AC778" s="491"/>
      <c r="AD778" s="491"/>
      <c r="AE778" s="491"/>
      <c r="AF778" s="493"/>
      <c r="AG778" s="494"/>
      <c r="AH778" s="494"/>
      <c r="AI778" s="494"/>
      <c r="AK778" s="561"/>
    </row>
    <row r="779" spans="1:37">
      <c r="A779" s="504" t="s">
        <v>1793</v>
      </c>
      <c r="B779" s="489" t="s">
        <v>1262</v>
      </c>
      <c r="C779" s="470" t="s">
        <v>495</v>
      </c>
      <c r="D779" s="489" t="s">
        <v>173</v>
      </c>
      <c r="E779" s="490">
        <v>0</v>
      </c>
      <c r="F779" s="490">
        <v>0</v>
      </c>
      <c r="G779" s="470" t="s">
        <v>495</v>
      </c>
      <c r="H779" s="502"/>
      <c r="I779" s="491"/>
      <c r="J779" s="492"/>
      <c r="K779" s="489"/>
      <c r="L779" s="491"/>
      <c r="M779" s="491"/>
      <c r="N779" s="491"/>
      <c r="O779" s="491"/>
      <c r="P779" s="491"/>
      <c r="Q779" s="491"/>
      <c r="R779" s="491"/>
      <c r="S779" s="491"/>
      <c r="T779" s="491"/>
      <c r="U779" s="491"/>
      <c r="V779" s="491"/>
      <c r="W779" s="491"/>
      <c r="X779" s="491"/>
      <c r="Y779" s="491"/>
      <c r="Z779" s="491"/>
      <c r="AA779" s="491"/>
      <c r="AB779" s="491"/>
      <c r="AC779" s="491"/>
      <c r="AD779" s="491"/>
      <c r="AE779" s="491"/>
      <c r="AF779" s="493"/>
      <c r="AG779" s="494"/>
      <c r="AH779" s="494"/>
      <c r="AI779" s="494"/>
      <c r="AK779" s="561"/>
    </row>
    <row r="780" spans="1:37" ht="183" customHeight="1">
      <c r="A780" s="504" t="s">
        <v>1793</v>
      </c>
      <c r="B780" s="489" t="s">
        <v>1262</v>
      </c>
      <c r="C780" s="470" t="s">
        <v>2487</v>
      </c>
      <c r="D780" s="489" t="s">
        <v>1514</v>
      </c>
      <c r="E780" s="490" t="s">
        <v>2529</v>
      </c>
      <c r="F780" s="490" t="s">
        <v>2689</v>
      </c>
      <c r="G780" s="470" t="s">
        <v>2530</v>
      </c>
      <c r="H780" s="502" t="s">
        <v>3231</v>
      </c>
      <c r="I780" s="491" t="s">
        <v>8769</v>
      </c>
      <c r="J780" s="492" t="s">
        <v>2301</v>
      </c>
      <c r="K780" s="489"/>
      <c r="L780" s="491" t="s">
        <v>6457</v>
      </c>
      <c r="M780" s="491" t="s">
        <v>4582</v>
      </c>
      <c r="N780" s="491" t="s">
        <v>4582</v>
      </c>
      <c r="O780" s="491"/>
      <c r="P780" s="491"/>
      <c r="Q780" s="491"/>
      <c r="R780" s="491"/>
      <c r="S780" s="491" t="s">
        <v>4597</v>
      </c>
      <c r="T780" s="491" t="s">
        <v>6981</v>
      </c>
      <c r="U780" s="491"/>
      <c r="V780" s="491"/>
      <c r="W780" s="491"/>
      <c r="X780" s="491"/>
      <c r="Y780" s="491"/>
      <c r="Z780" s="491"/>
      <c r="AA780" s="491"/>
      <c r="AB780" s="491"/>
      <c r="AC780" s="491"/>
      <c r="AD780" s="491"/>
      <c r="AE780" s="491"/>
      <c r="AF780" s="493" t="s">
        <v>2301</v>
      </c>
      <c r="AG780" s="494"/>
      <c r="AH780" s="494"/>
      <c r="AI780" s="494"/>
      <c r="AK780" s="561"/>
    </row>
    <row r="781" spans="1:37" ht="202.5">
      <c r="A781" s="504" t="s">
        <v>1793</v>
      </c>
      <c r="B781" s="489" t="s">
        <v>1262</v>
      </c>
      <c r="C781" s="470" t="s">
        <v>2488</v>
      </c>
      <c r="D781" s="489" t="s">
        <v>1515</v>
      </c>
      <c r="E781" s="490" t="s">
        <v>2529</v>
      </c>
      <c r="F781" s="490" t="s">
        <v>2689</v>
      </c>
      <c r="G781" s="470" t="s">
        <v>2530</v>
      </c>
      <c r="H781" s="502" t="s">
        <v>3232</v>
      </c>
      <c r="I781" s="491" t="s">
        <v>8770</v>
      </c>
      <c r="J781" s="492" t="s">
        <v>2301</v>
      </c>
      <c r="K781" s="489"/>
      <c r="L781" s="491" t="s">
        <v>6457</v>
      </c>
      <c r="M781" s="491" t="s">
        <v>4582</v>
      </c>
      <c r="N781" s="491" t="s">
        <v>4582</v>
      </c>
      <c r="O781" s="491"/>
      <c r="P781" s="491"/>
      <c r="Q781" s="491"/>
      <c r="R781" s="491"/>
      <c r="S781" s="491" t="s">
        <v>4597</v>
      </c>
      <c r="T781" s="491" t="s">
        <v>6981</v>
      </c>
      <c r="U781" s="491"/>
      <c r="V781" s="491"/>
      <c r="W781" s="491"/>
      <c r="X781" s="491"/>
      <c r="Y781" s="491"/>
      <c r="Z781" s="491"/>
      <c r="AA781" s="491"/>
      <c r="AB781" s="491"/>
      <c r="AC781" s="491"/>
      <c r="AD781" s="491"/>
      <c r="AE781" s="491"/>
      <c r="AF781" s="493" t="s">
        <v>2301</v>
      </c>
      <c r="AG781" s="494"/>
      <c r="AH781" s="494"/>
      <c r="AI781" s="494"/>
      <c r="AK781" s="561"/>
    </row>
    <row r="782" spans="1:37" ht="202.5">
      <c r="A782" s="504" t="s">
        <v>1793</v>
      </c>
      <c r="B782" s="489" t="s">
        <v>1262</v>
      </c>
      <c r="C782" s="470" t="s">
        <v>2489</v>
      </c>
      <c r="D782" s="489" t="s">
        <v>1516</v>
      </c>
      <c r="E782" s="490" t="s">
        <v>2529</v>
      </c>
      <c r="F782" s="490" t="s">
        <v>2689</v>
      </c>
      <c r="G782" s="470" t="s">
        <v>2530</v>
      </c>
      <c r="H782" s="502" t="s">
        <v>3233</v>
      </c>
      <c r="I782" s="491" t="s">
        <v>8771</v>
      </c>
      <c r="J782" s="492" t="s">
        <v>2301</v>
      </c>
      <c r="K782" s="489"/>
      <c r="L782" s="491" t="s">
        <v>6457</v>
      </c>
      <c r="M782" s="491" t="s">
        <v>4582</v>
      </c>
      <c r="N782" s="491" t="s">
        <v>4582</v>
      </c>
      <c r="O782" s="491"/>
      <c r="P782" s="491"/>
      <c r="Q782" s="491"/>
      <c r="R782" s="491"/>
      <c r="S782" s="491" t="s">
        <v>4597</v>
      </c>
      <c r="T782" s="491" t="s">
        <v>6981</v>
      </c>
      <c r="U782" s="491"/>
      <c r="V782" s="491"/>
      <c r="W782" s="491"/>
      <c r="X782" s="491"/>
      <c r="Y782" s="491"/>
      <c r="Z782" s="491"/>
      <c r="AA782" s="491"/>
      <c r="AB782" s="491"/>
      <c r="AC782" s="491"/>
      <c r="AD782" s="491"/>
      <c r="AE782" s="491"/>
      <c r="AF782" s="493" t="s">
        <v>2301</v>
      </c>
      <c r="AG782" s="494"/>
      <c r="AH782" s="494"/>
      <c r="AI782" s="494"/>
      <c r="AK782" s="561"/>
    </row>
    <row r="783" spans="1:37" ht="202.5">
      <c r="A783" s="504" t="s">
        <v>1793</v>
      </c>
      <c r="B783" s="489" t="s">
        <v>1262</v>
      </c>
      <c r="C783" s="470" t="s">
        <v>2490</v>
      </c>
      <c r="D783" s="489" t="s">
        <v>2447</v>
      </c>
      <c r="E783" s="490" t="s">
        <v>2529</v>
      </c>
      <c r="F783" s="490" t="s">
        <v>2689</v>
      </c>
      <c r="G783" s="470" t="s">
        <v>2530</v>
      </c>
      <c r="H783" s="502" t="s">
        <v>3234</v>
      </c>
      <c r="I783" s="491" t="s">
        <v>8772</v>
      </c>
      <c r="J783" s="492" t="s">
        <v>2301</v>
      </c>
      <c r="K783" s="489"/>
      <c r="L783" s="491" t="s">
        <v>6457</v>
      </c>
      <c r="M783" s="491" t="s">
        <v>4582</v>
      </c>
      <c r="N783" s="491" t="s">
        <v>4582</v>
      </c>
      <c r="O783" s="491"/>
      <c r="P783" s="491"/>
      <c r="Q783" s="491"/>
      <c r="R783" s="491"/>
      <c r="S783" s="491" t="s">
        <v>4597</v>
      </c>
      <c r="T783" s="491" t="s">
        <v>6981</v>
      </c>
      <c r="U783" s="491"/>
      <c r="V783" s="491"/>
      <c r="W783" s="491"/>
      <c r="X783" s="491"/>
      <c r="Y783" s="491"/>
      <c r="Z783" s="491"/>
      <c r="AA783" s="491"/>
      <c r="AB783" s="491"/>
      <c r="AC783" s="491"/>
      <c r="AD783" s="491"/>
      <c r="AE783" s="491"/>
      <c r="AF783" s="493" t="s">
        <v>2301</v>
      </c>
      <c r="AG783" s="494"/>
      <c r="AH783" s="494"/>
      <c r="AI783" s="494"/>
      <c r="AK783" s="561"/>
    </row>
    <row r="784" spans="1:37" ht="173.45" customHeight="1">
      <c r="A784" s="504" t="s">
        <v>1793</v>
      </c>
      <c r="B784" s="489" t="s">
        <v>1262</v>
      </c>
      <c r="C784" s="470" t="s">
        <v>2491</v>
      </c>
      <c r="D784" s="489" t="s">
        <v>2448</v>
      </c>
      <c r="E784" s="490" t="s">
        <v>2529</v>
      </c>
      <c r="F784" s="490" t="s">
        <v>2689</v>
      </c>
      <c r="G784" s="470" t="s">
        <v>2530</v>
      </c>
      <c r="H784" s="502" t="s">
        <v>3235</v>
      </c>
      <c r="I784" s="491" t="s">
        <v>8773</v>
      </c>
      <c r="J784" s="492" t="s">
        <v>2301</v>
      </c>
      <c r="K784" s="489"/>
      <c r="L784" s="491" t="s">
        <v>6457</v>
      </c>
      <c r="M784" s="491" t="s">
        <v>4582</v>
      </c>
      <c r="N784" s="491" t="s">
        <v>4582</v>
      </c>
      <c r="O784" s="491"/>
      <c r="P784" s="491"/>
      <c r="Q784" s="491"/>
      <c r="R784" s="491"/>
      <c r="S784" s="491" t="s">
        <v>4597</v>
      </c>
      <c r="T784" s="491" t="s">
        <v>6981</v>
      </c>
      <c r="U784" s="491"/>
      <c r="V784" s="491"/>
      <c r="W784" s="491"/>
      <c r="X784" s="491"/>
      <c r="Y784" s="491"/>
      <c r="Z784" s="491"/>
      <c r="AA784" s="491"/>
      <c r="AB784" s="491"/>
      <c r="AC784" s="491"/>
      <c r="AD784" s="491"/>
      <c r="AE784" s="491"/>
      <c r="AF784" s="493" t="s">
        <v>2301</v>
      </c>
      <c r="AG784" s="494"/>
      <c r="AH784" s="494"/>
      <c r="AI784" s="494"/>
      <c r="AK784" s="561"/>
    </row>
    <row r="785" spans="1:37" ht="202.5">
      <c r="A785" s="504" t="s">
        <v>1793</v>
      </c>
      <c r="B785" s="489" t="s">
        <v>1262</v>
      </c>
      <c r="C785" s="470" t="s">
        <v>2492</v>
      </c>
      <c r="D785" s="489" t="s">
        <v>3226</v>
      </c>
      <c r="E785" s="490" t="s">
        <v>2529</v>
      </c>
      <c r="F785" s="490" t="s">
        <v>2689</v>
      </c>
      <c r="G785" s="470" t="s">
        <v>2530</v>
      </c>
      <c r="H785" s="502" t="s">
        <v>3236</v>
      </c>
      <c r="I785" s="491" t="s">
        <v>8774</v>
      </c>
      <c r="J785" s="492" t="s">
        <v>2301</v>
      </c>
      <c r="K785" s="489"/>
      <c r="L785" s="491" t="s">
        <v>6457</v>
      </c>
      <c r="M785" s="491" t="s">
        <v>4582</v>
      </c>
      <c r="N785" s="491" t="s">
        <v>4582</v>
      </c>
      <c r="O785" s="491"/>
      <c r="P785" s="491"/>
      <c r="Q785" s="491"/>
      <c r="R785" s="491"/>
      <c r="S785" s="491" t="s">
        <v>4597</v>
      </c>
      <c r="T785" s="491" t="s">
        <v>6981</v>
      </c>
      <c r="U785" s="491"/>
      <c r="V785" s="491"/>
      <c r="W785" s="491"/>
      <c r="X785" s="491"/>
      <c r="Y785" s="491"/>
      <c r="Z785" s="491"/>
      <c r="AA785" s="491"/>
      <c r="AB785" s="491"/>
      <c r="AC785" s="491"/>
      <c r="AD785" s="491"/>
      <c r="AE785" s="491"/>
      <c r="AF785" s="493" t="s">
        <v>2301</v>
      </c>
      <c r="AG785" s="494"/>
      <c r="AH785" s="494"/>
      <c r="AI785" s="494"/>
      <c r="AK785" s="561"/>
    </row>
    <row r="786" spans="1:37" ht="174.95" customHeight="1">
      <c r="A786" s="504" t="s">
        <v>1793</v>
      </c>
      <c r="B786" s="489" t="s">
        <v>1262</v>
      </c>
      <c r="C786" s="470" t="s">
        <v>2493</v>
      </c>
      <c r="D786" s="489" t="s">
        <v>3227</v>
      </c>
      <c r="E786" s="490" t="s">
        <v>2529</v>
      </c>
      <c r="F786" s="490" t="s">
        <v>2689</v>
      </c>
      <c r="G786" s="470" t="s">
        <v>2530</v>
      </c>
      <c r="H786" s="502" t="s">
        <v>3237</v>
      </c>
      <c r="I786" s="491" t="s">
        <v>8775</v>
      </c>
      <c r="J786" s="492" t="s">
        <v>2301</v>
      </c>
      <c r="K786" s="489"/>
      <c r="L786" s="491" t="s">
        <v>6457</v>
      </c>
      <c r="M786" s="491" t="s">
        <v>4582</v>
      </c>
      <c r="N786" s="491" t="s">
        <v>4582</v>
      </c>
      <c r="O786" s="491"/>
      <c r="P786" s="491"/>
      <c r="Q786" s="491"/>
      <c r="R786" s="491"/>
      <c r="S786" s="491" t="s">
        <v>4597</v>
      </c>
      <c r="T786" s="491" t="s">
        <v>6981</v>
      </c>
      <c r="U786" s="491"/>
      <c r="V786" s="491"/>
      <c r="W786" s="491"/>
      <c r="X786" s="491"/>
      <c r="Y786" s="491"/>
      <c r="Z786" s="491"/>
      <c r="AA786" s="491"/>
      <c r="AB786" s="491"/>
      <c r="AC786" s="491"/>
      <c r="AD786" s="491"/>
      <c r="AE786" s="491"/>
      <c r="AF786" s="493" t="s">
        <v>2301</v>
      </c>
      <c r="AG786" s="494"/>
      <c r="AH786" s="494"/>
      <c r="AI786" s="494"/>
      <c r="AK786" s="561"/>
    </row>
    <row r="787" spans="1:37" ht="202.5">
      <c r="A787" s="504" t="s">
        <v>1793</v>
      </c>
      <c r="B787" s="489" t="s">
        <v>1262</v>
      </c>
      <c r="C787" s="470" t="s">
        <v>2494</v>
      </c>
      <c r="D787" s="489" t="s">
        <v>3228</v>
      </c>
      <c r="E787" s="490" t="s">
        <v>2529</v>
      </c>
      <c r="F787" s="490" t="s">
        <v>2689</v>
      </c>
      <c r="G787" s="470" t="s">
        <v>2530</v>
      </c>
      <c r="H787" s="502" t="s">
        <v>3238</v>
      </c>
      <c r="I787" s="491" t="s">
        <v>8776</v>
      </c>
      <c r="J787" s="492" t="s">
        <v>2301</v>
      </c>
      <c r="K787" s="489"/>
      <c r="L787" s="491" t="s">
        <v>4582</v>
      </c>
      <c r="M787" s="491" t="s">
        <v>4582</v>
      </c>
      <c r="N787" s="491" t="s">
        <v>4582</v>
      </c>
      <c r="O787" s="491"/>
      <c r="P787" s="491"/>
      <c r="Q787" s="491"/>
      <c r="R787" s="491"/>
      <c r="S787" s="491" t="s">
        <v>4597</v>
      </c>
      <c r="T787" s="491" t="s">
        <v>6981</v>
      </c>
      <c r="U787" s="491"/>
      <c r="V787" s="491"/>
      <c r="W787" s="491"/>
      <c r="X787" s="491"/>
      <c r="Y787" s="491"/>
      <c r="Z787" s="491"/>
      <c r="AA787" s="491"/>
      <c r="AB787" s="491"/>
      <c r="AC787" s="491"/>
      <c r="AD787" s="491"/>
      <c r="AE787" s="491"/>
      <c r="AF787" s="493" t="s">
        <v>2301</v>
      </c>
      <c r="AG787" s="494"/>
      <c r="AH787" s="494"/>
      <c r="AI787" s="494"/>
      <c r="AK787" s="561"/>
    </row>
    <row r="788" spans="1:37" ht="177" customHeight="1">
      <c r="A788" s="504" t="s">
        <v>1793</v>
      </c>
      <c r="B788" s="489" t="s">
        <v>1262</v>
      </c>
      <c r="C788" s="470" t="s">
        <v>2495</v>
      </c>
      <c r="D788" s="489" t="s">
        <v>3229</v>
      </c>
      <c r="E788" s="490" t="s">
        <v>2529</v>
      </c>
      <c r="F788" s="490" t="s">
        <v>2689</v>
      </c>
      <c r="G788" s="470" t="s">
        <v>2530</v>
      </c>
      <c r="H788" s="502" t="s">
        <v>3239</v>
      </c>
      <c r="I788" s="491" t="s">
        <v>8777</v>
      </c>
      <c r="J788" s="492" t="s">
        <v>2301</v>
      </c>
      <c r="K788" s="489"/>
      <c r="L788" s="491" t="s">
        <v>4582</v>
      </c>
      <c r="M788" s="491" t="s">
        <v>4582</v>
      </c>
      <c r="N788" s="491" t="s">
        <v>4582</v>
      </c>
      <c r="O788" s="491"/>
      <c r="P788" s="491"/>
      <c r="Q788" s="491"/>
      <c r="R788" s="491"/>
      <c r="S788" s="491" t="s">
        <v>4597</v>
      </c>
      <c r="T788" s="491" t="s">
        <v>6981</v>
      </c>
      <c r="U788" s="491"/>
      <c r="V788" s="491"/>
      <c r="W788" s="491"/>
      <c r="X788" s="491"/>
      <c r="Y788" s="491"/>
      <c r="Z788" s="491"/>
      <c r="AA788" s="491"/>
      <c r="AB788" s="491"/>
      <c r="AC788" s="491"/>
      <c r="AD788" s="491"/>
      <c r="AE788" s="491"/>
      <c r="AF788" s="493" t="s">
        <v>2301</v>
      </c>
      <c r="AG788" s="494"/>
      <c r="AH788" s="494"/>
      <c r="AI788" s="494"/>
      <c r="AK788" s="561"/>
    </row>
    <row r="789" spans="1:37" ht="202.5">
      <c r="A789" s="504" t="s">
        <v>1793</v>
      </c>
      <c r="B789" s="489" t="s">
        <v>1262</v>
      </c>
      <c r="C789" s="470" t="s">
        <v>2496</v>
      </c>
      <c r="D789" s="489" t="s">
        <v>3230</v>
      </c>
      <c r="E789" s="490" t="s">
        <v>2529</v>
      </c>
      <c r="F789" s="490" t="s">
        <v>2689</v>
      </c>
      <c r="G789" s="470" t="s">
        <v>2530</v>
      </c>
      <c r="H789" s="502" t="s">
        <v>3240</v>
      </c>
      <c r="I789" s="491" t="s">
        <v>8778</v>
      </c>
      <c r="J789" s="492" t="s">
        <v>2301</v>
      </c>
      <c r="K789" s="489"/>
      <c r="L789" s="491" t="s">
        <v>4582</v>
      </c>
      <c r="M789" s="491" t="s">
        <v>4582</v>
      </c>
      <c r="N789" s="491" t="s">
        <v>4582</v>
      </c>
      <c r="O789" s="491"/>
      <c r="P789" s="491"/>
      <c r="Q789" s="491"/>
      <c r="R789" s="491"/>
      <c r="S789" s="491" t="s">
        <v>4597</v>
      </c>
      <c r="T789" s="491" t="s">
        <v>6981</v>
      </c>
      <c r="U789" s="491"/>
      <c r="V789" s="491"/>
      <c r="W789" s="491"/>
      <c r="X789" s="491"/>
      <c r="Y789" s="491"/>
      <c r="Z789" s="491"/>
      <c r="AA789" s="491"/>
      <c r="AB789" s="491"/>
      <c r="AC789" s="491"/>
      <c r="AD789" s="491"/>
      <c r="AE789" s="491"/>
      <c r="AF789" s="493" t="s">
        <v>2301</v>
      </c>
      <c r="AG789" s="494"/>
      <c r="AH789" s="494"/>
      <c r="AI789" s="494"/>
      <c r="AK789" s="561"/>
    </row>
    <row r="790" spans="1:37" ht="33.75">
      <c r="A790" s="504" t="s">
        <v>1794</v>
      </c>
      <c r="B790" s="489" t="s">
        <v>1263</v>
      </c>
      <c r="C790" s="497" t="s">
        <v>1517</v>
      </c>
      <c r="D790" s="489"/>
      <c r="E790" s="490"/>
      <c r="F790" s="490"/>
      <c r="G790" s="470"/>
      <c r="H790" s="502"/>
      <c r="I790" s="491"/>
      <c r="J790" s="492" t="s">
        <v>2301</v>
      </c>
      <c r="K790" s="489"/>
      <c r="L790" s="491" t="s">
        <v>4582</v>
      </c>
      <c r="M790" s="491" t="s">
        <v>4582</v>
      </c>
      <c r="N790" s="491" t="s">
        <v>4582</v>
      </c>
      <c r="O790" s="491"/>
      <c r="P790" s="491"/>
      <c r="Q790" s="491"/>
      <c r="R790" s="491"/>
      <c r="S790" s="491" t="s">
        <v>4597</v>
      </c>
      <c r="T790" s="491" t="s">
        <v>6981</v>
      </c>
      <c r="U790" s="491"/>
      <c r="V790" s="491"/>
      <c r="W790" s="491"/>
      <c r="X790" s="491"/>
      <c r="Y790" s="491"/>
      <c r="Z790" s="491"/>
      <c r="AA790" s="491"/>
      <c r="AB790" s="491"/>
      <c r="AC790" s="491"/>
      <c r="AD790" s="491"/>
      <c r="AE790" s="491"/>
      <c r="AF790" s="493" t="s">
        <v>2301</v>
      </c>
      <c r="AG790" s="494"/>
      <c r="AH790" s="494"/>
      <c r="AI790" s="494"/>
      <c r="AK790" s="561" t="s">
        <v>3448</v>
      </c>
    </row>
    <row r="791" spans="1:37">
      <c r="A791" s="504"/>
      <c r="B791" s="489"/>
      <c r="C791" s="470" t="s">
        <v>1519</v>
      </c>
      <c r="D791" s="489" t="s">
        <v>2148</v>
      </c>
      <c r="E791" s="490"/>
      <c r="F791" s="490"/>
      <c r="G791" s="470"/>
      <c r="H791" s="502"/>
      <c r="I791" s="491"/>
      <c r="J791" s="492" t="s">
        <v>2301</v>
      </c>
      <c r="K791" s="489"/>
      <c r="L791" s="491"/>
      <c r="M791" s="491"/>
      <c r="N791" s="491"/>
      <c r="O791" s="491"/>
      <c r="P791" s="491"/>
      <c r="Q791" s="491"/>
      <c r="R791" s="491"/>
      <c r="S791" s="491"/>
      <c r="T791" s="491"/>
      <c r="U791" s="491"/>
      <c r="V791" s="491"/>
      <c r="W791" s="491"/>
      <c r="X791" s="491"/>
      <c r="Y791" s="491"/>
      <c r="Z791" s="491"/>
      <c r="AA791" s="491"/>
      <c r="AB791" s="491"/>
      <c r="AC791" s="491"/>
      <c r="AD791" s="491"/>
      <c r="AE791" s="491"/>
      <c r="AF791" s="493"/>
      <c r="AG791" s="494"/>
      <c r="AH791" s="494"/>
      <c r="AI791" s="494"/>
      <c r="AK791" s="561"/>
    </row>
    <row r="792" spans="1:37">
      <c r="A792" s="504" t="s">
        <v>1794</v>
      </c>
      <c r="B792" s="489" t="s">
        <v>1263</v>
      </c>
      <c r="C792" s="470" t="s">
        <v>2449</v>
      </c>
      <c r="D792" s="489" t="s">
        <v>1345</v>
      </c>
      <c r="E792" s="490">
        <v>0</v>
      </c>
      <c r="F792" s="490">
        <v>1</v>
      </c>
      <c r="G792" s="470" t="s">
        <v>2454</v>
      </c>
      <c r="H792" s="502"/>
      <c r="I792" s="470" t="s">
        <v>964</v>
      </c>
      <c r="J792" s="492" t="s">
        <v>2301</v>
      </c>
      <c r="K792" s="489"/>
      <c r="L792" s="470"/>
      <c r="M792" s="470"/>
      <c r="N792" s="491"/>
      <c r="O792" s="491"/>
      <c r="P792" s="491"/>
      <c r="Q792" s="491"/>
      <c r="R792" s="491"/>
      <c r="S792" s="491"/>
      <c r="T792" s="491"/>
      <c r="U792" s="491"/>
      <c r="V792" s="491"/>
      <c r="W792" s="491"/>
      <c r="X792" s="491"/>
      <c r="Y792" s="491"/>
      <c r="Z792" s="491"/>
      <c r="AA792" s="491"/>
      <c r="AB792" s="491"/>
      <c r="AC792" s="491"/>
      <c r="AD792" s="491"/>
      <c r="AE792" s="491"/>
      <c r="AF792" s="493"/>
      <c r="AG792" s="494"/>
      <c r="AH792" s="494"/>
      <c r="AI792" s="494"/>
      <c r="AK792" s="561"/>
    </row>
    <row r="793" spans="1:37">
      <c r="A793" s="504" t="s">
        <v>1794</v>
      </c>
      <c r="B793" s="489" t="s">
        <v>1263</v>
      </c>
      <c r="C793" s="470" t="s">
        <v>2450</v>
      </c>
      <c r="D793" s="489" t="s">
        <v>1346</v>
      </c>
      <c r="E793" s="490">
        <v>0</v>
      </c>
      <c r="F793" s="490">
        <v>1</v>
      </c>
      <c r="G793" s="470" t="s">
        <v>2455</v>
      </c>
      <c r="H793" s="502"/>
      <c r="I793" s="470" t="s">
        <v>965</v>
      </c>
      <c r="J793" s="492" t="s">
        <v>2301</v>
      </c>
      <c r="K793" s="489"/>
      <c r="L793" s="470"/>
      <c r="M793" s="470"/>
      <c r="N793" s="491"/>
      <c r="O793" s="491"/>
      <c r="P793" s="491"/>
      <c r="Q793" s="491"/>
      <c r="R793" s="491"/>
      <c r="S793" s="491"/>
      <c r="T793" s="491"/>
      <c r="U793" s="491"/>
      <c r="V793" s="491"/>
      <c r="W793" s="491"/>
      <c r="X793" s="491"/>
      <c r="Y793" s="491"/>
      <c r="Z793" s="491"/>
      <c r="AA793" s="491"/>
      <c r="AB793" s="491"/>
      <c r="AC793" s="491"/>
      <c r="AD793" s="491"/>
      <c r="AE793" s="491"/>
      <c r="AF793" s="493"/>
      <c r="AG793" s="494"/>
      <c r="AH793" s="494"/>
      <c r="AI793" s="494"/>
      <c r="AK793" s="561"/>
    </row>
    <row r="794" spans="1:37">
      <c r="A794" s="504" t="s">
        <v>1794</v>
      </c>
      <c r="B794" s="489" t="s">
        <v>1263</v>
      </c>
      <c r="C794" s="470" t="s">
        <v>2451</v>
      </c>
      <c r="D794" s="489" t="s">
        <v>1347</v>
      </c>
      <c r="E794" s="490">
        <v>0</v>
      </c>
      <c r="F794" s="490">
        <v>1</v>
      </c>
      <c r="G794" s="470" t="s">
        <v>496</v>
      </c>
      <c r="H794" s="502"/>
      <c r="I794" s="470" t="s">
        <v>966</v>
      </c>
      <c r="J794" s="492" t="s">
        <v>2301</v>
      </c>
      <c r="K794" s="489"/>
      <c r="L794" s="470"/>
      <c r="M794" s="470"/>
      <c r="N794" s="491"/>
      <c r="O794" s="491"/>
      <c r="P794" s="491"/>
      <c r="Q794" s="491"/>
      <c r="R794" s="491"/>
      <c r="S794" s="491"/>
      <c r="T794" s="491"/>
      <c r="U794" s="491"/>
      <c r="V794" s="491"/>
      <c r="W794" s="491"/>
      <c r="X794" s="491"/>
      <c r="Y794" s="491"/>
      <c r="Z794" s="491"/>
      <c r="AA794" s="491"/>
      <c r="AB794" s="491"/>
      <c r="AC794" s="491"/>
      <c r="AD794" s="491"/>
      <c r="AE794" s="491"/>
      <c r="AF794" s="493"/>
      <c r="AG794" s="494"/>
      <c r="AH794" s="494"/>
      <c r="AI794" s="494"/>
      <c r="AK794" s="561"/>
    </row>
    <row r="795" spans="1:37">
      <c r="A795" s="504" t="s">
        <v>1794</v>
      </c>
      <c r="B795" s="489" t="s">
        <v>1263</v>
      </c>
      <c r="C795" s="470" t="s">
        <v>2452</v>
      </c>
      <c r="D795" s="489" t="s">
        <v>1348</v>
      </c>
      <c r="E795" s="490">
        <v>0</v>
      </c>
      <c r="F795" s="490">
        <v>1</v>
      </c>
      <c r="G795" s="470" t="s">
        <v>497</v>
      </c>
      <c r="H795" s="502"/>
      <c r="I795" s="470" t="s">
        <v>967</v>
      </c>
      <c r="J795" s="492" t="s">
        <v>2301</v>
      </c>
      <c r="K795" s="489"/>
      <c r="L795" s="470"/>
      <c r="M795" s="470"/>
      <c r="N795" s="491"/>
      <c r="O795" s="491"/>
      <c r="P795" s="491"/>
      <c r="Q795" s="491"/>
      <c r="R795" s="491"/>
      <c r="S795" s="491"/>
      <c r="T795" s="491"/>
      <c r="U795" s="491"/>
      <c r="V795" s="491"/>
      <c r="W795" s="491"/>
      <c r="X795" s="491"/>
      <c r="Y795" s="491"/>
      <c r="Z795" s="491"/>
      <c r="AA795" s="491"/>
      <c r="AB795" s="491"/>
      <c r="AC795" s="491"/>
      <c r="AD795" s="491"/>
      <c r="AE795" s="491"/>
      <c r="AF795" s="493"/>
      <c r="AG795" s="494"/>
      <c r="AH795" s="494"/>
      <c r="AI795" s="494"/>
      <c r="AK795" s="561"/>
    </row>
    <row r="796" spans="1:37">
      <c r="A796" s="504" t="s">
        <v>1794</v>
      </c>
      <c r="B796" s="489" t="s">
        <v>1263</v>
      </c>
      <c r="C796" s="470" t="s">
        <v>2453</v>
      </c>
      <c r="D796" s="489" t="s">
        <v>1349</v>
      </c>
      <c r="E796" s="490">
        <v>0</v>
      </c>
      <c r="F796" s="490">
        <v>1</v>
      </c>
      <c r="G796" s="470" t="s">
        <v>498</v>
      </c>
      <c r="H796" s="502"/>
      <c r="I796" s="470" t="s">
        <v>968</v>
      </c>
      <c r="J796" s="492" t="s">
        <v>2301</v>
      </c>
      <c r="K796" s="489"/>
      <c r="L796" s="470"/>
      <c r="M796" s="470"/>
      <c r="N796" s="491"/>
      <c r="O796" s="491"/>
      <c r="P796" s="491"/>
      <c r="Q796" s="491"/>
      <c r="R796" s="491"/>
      <c r="S796" s="491"/>
      <c r="T796" s="491"/>
      <c r="U796" s="491"/>
      <c r="V796" s="491"/>
      <c r="W796" s="491"/>
      <c r="X796" s="491"/>
      <c r="Y796" s="491"/>
      <c r="Z796" s="491"/>
      <c r="AA796" s="491"/>
      <c r="AB796" s="491"/>
      <c r="AC796" s="491"/>
      <c r="AD796" s="491"/>
      <c r="AE796" s="491"/>
      <c r="AF796" s="493"/>
      <c r="AG796" s="494"/>
      <c r="AH796" s="494"/>
      <c r="AI796" s="494"/>
      <c r="AK796" s="561"/>
    </row>
    <row r="797" spans="1:37">
      <c r="A797" s="504" t="s">
        <v>1794</v>
      </c>
      <c r="B797" s="489" t="s">
        <v>1263</v>
      </c>
      <c r="C797" s="470" t="s">
        <v>495</v>
      </c>
      <c r="D797" s="489" t="s">
        <v>173</v>
      </c>
      <c r="E797" s="490">
        <v>0</v>
      </c>
      <c r="F797" s="490">
        <v>0</v>
      </c>
      <c r="G797" s="470" t="s">
        <v>495</v>
      </c>
      <c r="H797" s="502"/>
      <c r="I797" s="491"/>
      <c r="J797" s="492" t="s">
        <v>2301</v>
      </c>
      <c r="K797" s="489"/>
      <c r="L797" s="491"/>
      <c r="M797" s="491"/>
      <c r="N797" s="491"/>
      <c r="O797" s="491"/>
      <c r="P797" s="491"/>
      <c r="Q797" s="491"/>
      <c r="R797" s="491"/>
      <c r="S797" s="491"/>
      <c r="T797" s="491"/>
      <c r="U797" s="491"/>
      <c r="V797" s="491"/>
      <c r="W797" s="491"/>
      <c r="X797" s="491"/>
      <c r="Y797" s="491"/>
      <c r="Z797" s="491"/>
      <c r="AA797" s="491"/>
      <c r="AB797" s="491"/>
      <c r="AC797" s="491"/>
      <c r="AD797" s="491"/>
      <c r="AE797" s="491"/>
      <c r="AF797" s="493"/>
      <c r="AG797" s="494"/>
      <c r="AH797" s="494"/>
      <c r="AI797" s="494"/>
      <c r="AK797" s="561"/>
    </row>
    <row r="798" spans="1:37" ht="169.5" customHeight="1">
      <c r="A798" s="504" t="s">
        <v>1794</v>
      </c>
      <c r="B798" s="489" t="s">
        <v>1263</v>
      </c>
      <c r="C798" s="470" t="s">
        <v>2497</v>
      </c>
      <c r="D798" s="489" t="s">
        <v>1514</v>
      </c>
      <c r="E798" s="490" t="s">
        <v>2529</v>
      </c>
      <c r="F798" s="490" t="s">
        <v>2689</v>
      </c>
      <c r="G798" s="470" t="s">
        <v>2530</v>
      </c>
      <c r="H798" s="502" t="s">
        <v>504</v>
      </c>
      <c r="I798" s="491" t="s">
        <v>8779</v>
      </c>
      <c r="J798" s="492" t="s">
        <v>2301</v>
      </c>
      <c r="K798" s="489"/>
      <c r="L798" s="491" t="s">
        <v>6458</v>
      </c>
      <c r="M798" s="491" t="s">
        <v>4582</v>
      </c>
      <c r="N798" s="491" t="s">
        <v>4582</v>
      </c>
      <c r="O798" s="491"/>
      <c r="P798" s="491"/>
      <c r="Q798" s="491"/>
      <c r="R798" s="491"/>
      <c r="S798" s="491" t="s">
        <v>4597</v>
      </c>
      <c r="T798" s="491" t="s">
        <v>6981</v>
      </c>
      <c r="U798" s="491"/>
      <c r="V798" s="491"/>
      <c r="W798" s="491"/>
      <c r="X798" s="491"/>
      <c r="Y798" s="491"/>
      <c r="Z798" s="491"/>
      <c r="AA798" s="491"/>
      <c r="AB798" s="491"/>
      <c r="AC798" s="491"/>
      <c r="AD798" s="491"/>
      <c r="AE798" s="491"/>
      <c r="AF798" s="493" t="s">
        <v>2301</v>
      </c>
      <c r="AG798" s="494"/>
      <c r="AH798" s="494"/>
      <c r="AI798" s="494"/>
      <c r="AK798" s="561"/>
    </row>
    <row r="799" spans="1:37" ht="202.5">
      <c r="A799" s="504" t="s">
        <v>1794</v>
      </c>
      <c r="B799" s="489" t="s">
        <v>1263</v>
      </c>
      <c r="C799" s="470" t="s">
        <v>2498</v>
      </c>
      <c r="D799" s="489" t="s">
        <v>1515</v>
      </c>
      <c r="E799" s="490" t="s">
        <v>2529</v>
      </c>
      <c r="F799" s="490" t="s">
        <v>2689</v>
      </c>
      <c r="G799" s="470" t="s">
        <v>2530</v>
      </c>
      <c r="H799" s="502" t="s">
        <v>505</v>
      </c>
      <c r="I799" s="491" t="s">
        <v>8780</v>
      </c>
      <c r="J799" s="492" t="s">
        <v>2301</v>
      </c>
      <c r="K799" s="489"/>
      <c r="L799" s="491" t="s">
        <v>6458</v>
      </c>
      <c r="M799" s="491" t="s">
        <v>4582</v>
      </c>
      <c r="N799" s="491" t="s">
        <v>4582</v>
      </c>
      <c r="O799" s="491"/>
      <c r="P799" s="491"/>
      <c r="Q799" s="491"/>
      <c r="R799" s="491"/>
      <c r="S799" s="491" t="s">
        <v>4597</v>
      </c>
      <c r="T799" s="491" t="s">
        <v>6981</v>
      </c>
      <c r="U799" s="491"/>
      <c r="V799" s="491"/>
      <c r="W799" s="491"/>
      <c r="X799" s="491"/>
      <c r="Y799" s="491"/>
      <c r="Z799" s="491"/>
      <c r="AA799" s="491"/>
      <c r="AB799" s="491"/>
      <c r="AC799" s="491"/>
      <c r="AD799" s="491"/>
      <c r="AE799" s="491"/>
      <c r="AF799" s="493" t="s">
        <v>2301</v>
      </c>
      <c r="AG799" s="494"/>
      <c r="AH799" s="494"/>
      <c r="AI799" s="494"/>
      <c r="AK799" s="561"/>
    </row>
    <row r="800" spans="1:37" ht="202.5">
      <c r="A800" s="504" t="s">
        <v>1794</v>
      </c>
      <c r="B800" s="489" t="s">
        <v>1263</v>
      </c>
      <c r="C800" s="470" t="s">
        <v>2499</v>
      </c>
      <c r="D800" s="489" t="s">
        <v>1516</v>
      </c>
      <c r="E800" s="490" t="s">
        <v>2529</v>
      </c>
      <c r="F800" s="490" t="s">
        <v>2689</v>
      </c>
      <c r="G800" s="470" t="s">
        <v>2530</v>
      </c>
      <c r="H800" s="502" t="s">
        <v>506</v>
      </c>
      <c r="I800" s="491" t="s">
        <v>8781</v>
      </c>
      <c r="J800" s="492" t="s">
        <v>2301</v>
      </c>
      <c r="K800" s="489"/>
      <c r="L800" s="491" t="s">
        <v>6458</v>
      </c>
      <c r="M800" s="491" t="s">
        <v>4582</v>
      </c>
      <c r="N800" s="491" t="s">
        <v>4582</v>
      </c>
      <c r="O800" s="491"/>
      <c r="P800" s="491"/>
      <c r="Q800" s="491"/>
      <c r="R800" s="491"/>
      <c r="S800" s="491" t="s">
        <v>4597</v>
      </c>
      <c r="T800" s="491" t="s">
        <v>6981</v>
      </c>
      <c r="U800" s="491"/>
      <c r="V800" s="491"/>
      <c r="W800" s="491"/>
      <c r="X800" s="491"/>
      <c r="Y800" s="491"/>
      <c r="Z800" s="491"/>
      <c r="AA800" s="491"/>
      <c r="AB800" s="491"/>
      <c r="AC800" s="491"/>
      <c r="AD800" s="491"/>
      <c r="AE800" s="491"/>
      <c r="AF800" s="493" t="s">
        <v>2301</v>
      </c>
      <c r="AG800" s="494"/>
      <c r="AH800" s="494"/>
      <c r="AI800" s="494"/>
      <c r="AK800" s="561"/>
    </row>
    <row r="801" spans="1:37" ht="202.5">
      <c r="A801" s="504" t="s">
        <v>1794</v>
      </c>
      <c r="B801" s="489" t="s">
        <v>1263</v>
      </c>
      <c r="C801" s="470" t="s">
        <v>2500</v>
      </c>
      <c r="D801" s="489" t="s">
        <v>2447</v>
      </c>
      <c r="E801" s="490" t="s">
        <v>2529</v>
      </c>
      <c r="F801" s="490" t="s">
        <v>2689</v>
      </c>
      <c r="G801" s="470" t="s">
        <v>2530</v>
      </c>
      <c r="H801" s="502" t="s">
        <v>507</v>
      </c>
      <c r="I801" s="491" t="s">
        <v>8782</v>
      </c>
      <c r="J801" s="492" t="s">
        <v>2301</v>
      </c>
      <c r="K801" s="489"/>
      <c r="L801" s="491" t="s">
        <v>6457</v>
      </c>
      <c r="M801" s="491" t="s">
        <v>4582</v>
      </c>
      <c r="N801" s="491" t="s">
        <v>4582</v>
      </c>
      <c r="O801" s="491"/>
      <c r="P801" s="491"/>
      <c r="Q801" s="491"/>
      <c r="R801" s="491"/>
      <c r="S801" s="491" t="s">
        <v>4597</v>
      </c>
      <c r="T801" s="491" t="s">
        <v>6981</v>
      </c>
      <c r="U801" s="491"/>
      <c r="V801" s="491"/>
      <c r="W801" s="491"/>
      <c r="X801" s="491"/>
      <c r="Y801" s="491"/>
      <c r="Z801" s="491"/>
      <c r="AA801" s="491"/>
      <c r="AB801" s="491"/>
      <c r="AC801" s="491"/>
      <c r="AD801" s="491"/>
      <c r="AE801" s="491"/>
      <c r="AF801" s="493" t="s">
        <v>2301</v>
      </c>
      <c r="AG801" s="494"/>
      <c r="AH801" s="494"/>
      <c r="AI801" s="494"/>
      <c r="AK801" s="561"/>
    </row>
    <row r="802" spans="1:37" ht="202.5">
      <c r="A802" s="504" t="s">
        <v>1794</v>
      </c>
      <c r="B802" s="489" t="s">
        <v>1263</v>
      </c>
      <c r="C802" s="470" t="s">
        <v>2501</v>
      </c>
      <c r="D802" s="489" t="s">
        <v>2448</v>
      </c>
      <c r="E802" s="490" t="s">
        <v>2529</v>
      </c>
      <c r="F802" s="490" t="s">
        <v>2689</v>
      </c>
      <c r="G802" s="470" t="s">
        <v>2530</v>
      </c>
      <c r="H802" s="502" t="s">
        <v>508</v>
      </c>
      <c r="I802" s="491" t="s">
        <v>8783</v>
      </c>
      <c r="J802" s="492" t="s">
        <v>2301</v>
      </c>
      <c r="K802" s="489"/>
      <c r="L802" s="491" t="s">
        <v>6457</v>
      </c>
      <c r="M802" s="491" t="s">
        <v>4582</v>
      </c>
      <c r="N802" s="491" t="s">
        <v>4582</v>
      </c>
      <c r="O802" s="491"/>
      <c r="P802" s="491"/>
      <c r="Q802" s="491"/>
      <c r="R802" s="491"/>
      <c r="S802" s="491" t="s">
        <v>4597</v>
      </c>
      <c r="T802" s="491" t="s">
        <v>6981</v>
      </c>
      <c r="U802" s="491"/>
      <c r="V802" s="491"/>
      <c r="W802" s="491"/>
      <c r="X802" s="491"/>
      <c r="Y802" s="491"/>
      <c r="Z802" s="491"/>
      <c r="AA802" s="491"/>
      <c r="AB802" s="491"/>
      <c r="AC802" s="491"/>
      <c r="AD802" s="491"/>
      <c r="AE802" s="491"/>
      <c r="AF802" s="493" t="s">
        <v>2301</v>
      </c>
      <c r="AG802" s="494"/>
      <c r="AH802" s="494"/>
      <c r="AI802" s="494"/>
      <c r="AK802" s="561"/>
    </row>
    <row r="803" spans="1:37" ht="202.5">
      <c r="A803" s="504" t="s">
        <v>1794</v>
      </c>
      <c r="B803" s="489" t="s">
        <v>1263</v>
      </c>
      <c r="C803" s="470" t="s">
        <v>2502</v>
      </c>
      <c r="D803" s="489" t="s">
        <v>3226</v>
      </c>
      <c r="E803" s="490" t="s">
        <v>2529</v>
      </c>
      <c r="F803" s="490" t="s">
        <v>2689</v>
      </c>
      <c r="G803" s="470" t="s">
        <v>2530</v>
      </c>
      <c r="H803" s="502" t="s">
        <v>509</v>
      </c>
      <c r="I803" s="491" t="s">
        <v>8784</v>
      </c>
      <c r="J803" s="492" t="s">
        <v>2301</v>
      </c>
      <c r="K803" s="489"/>
      <c r="L803" s="491" t="s">
        <v>4582</v>
      </c>
      <c r="M803" s="491" t="s">
        <v>4582</v>
      </c>
      <c r="N803" s="491" t="s">
        <v>4582</v>
      </c>
      <c r="O803" s="491"/>
      <c r="P803" s="491"/>
      <c r="Q803" s="491"/>
      <c r="R803" s="491"/>
      <c r="S803" s="491" t="s">
        <v>4597</v>
      </c>
      <c r="T803" s="491" t="s">
        <v>6981</v>
      </c>
      <c r="U803" s="491"/>
      <c r="V803" s="491"/>
      <c r="W803" s="491"/>
      <c r="X803" s="491"/>
      <c r="Y803" s="491"/>
      <c r="Z803" s="491"/>
      <c r="AA803" s="491"/>
      <c r="AB803" s="491"/>
      <c r="AC803" s="491"/>
      <c r="AD803" s="491"/>
      <c r="AE803" s="491"/>
      <c r="AF803" s="493" t="s">
        <v>2301</v>
      </c>
      <c r="AG803" s="494"/>
      <c r="AH803" s="494"/>
      <c r="AI803" s="494"/>
      <c r="AK803" s="561"/>
    </row>
    <row r="804" spans="1:37" ht="171.6" customHeight="1">
      <c r="A804" s="504" t="s">
        <v>1794</v>
      </c>
      <c r="B804" s="489" t="s">
        <v>1263</v>
      </c>
      <c r="C804" s="470" t="s">
        <v>2503</v>
      </c>
      <c r="D804" s="489" t="s">
        <v>3227</v>
      </c>
      <c r="E804" s="490" t="s">
        <v>2529</v>
      </c>
      <c r="F804" s="490" t="s">
        <v>2689</v>
      </c>
      <c r="G804" s="470" t="s">
        <v>2530</v>
      </c>
      <c r="H804" s="502" t="s">
        <v>510</v>
      </c>
      <c r="I804" s="491" t="s">
        <v>8785</v>
      </c>
      <c r="J804" s="492" t="s">
        <v>2301</v>
      </c>
      <c r="K804" s="489"/>
      <c r="L804" s="491" t="s">
        <v>6457</v>
      </c>
      <c r="M804" s="491" t="s">
        <v>4582</v>
      </c>
      <c r="N804" s="491" t="s">
        <v>4582</v>
      </c>
      <c r="O804" s="491"/>
      <c r="P804" s="491"/>
      <c r="Q804" s="491"/>
      <c r="R804" s="491"/>
      <c r="S804" s="491" t="s">
        <v>4597</v>
      </c>
      <c r="T804" s="491" t="s">
        <v>6981</v>
      </c>
      <c r="U804" s="491"/>
      <c r="V804" s="491"/>
      <c r="W804" s="491"/>
      <c r="X804" s="491"/>
      <c r="Y804" s="491"/>
      <c r="Z804" s="491"/>
      <c r="AA804" s="491"/>
      <c r="AB804" s="491"/>
      <c r="AC804" s="491"/>
      <c r="AD804" s="491"/>
      <c r="AE804" s="491"/>
      <c r="AF804" s="493" t="s">
        <v>2301</v>
      </c>
      <c r="AG804" s="494"/>
      <c r="AH804" s="494"/>
      <c r="AI804" s="494"/>
      <c r="AK804" s="561"/>
    </row>
    <row r="805" spans="1:37" ht="202.5">
      <c r="A805" s="504" t="s">
        <v>1794</v>
      </c>
      <c r="B805" s="489" t="s">
        <v>1263</v>
      </c>
      <c r="C805" s="470" t="s">
        <v>2504</v>
      </c>
      <c r="D805" s="489" t="s">
        <v>3228</v>
      </c>
      <c r="E805" s="490" t="s">
        <v>2529</v>
      </c>
      <c r="F805" s="490" t="s">
        <v>2689</v>
      </c>
      <c r="G805" s="470" t="s">
        <v>2530</v>
      </c>
      <c r="H805" s="502" t="s">
        <v>511</v>
      </c>
      <c r="I805" s="491" t="s">
        <v>8786</v>
      </c>
      <c r="J805" s="492" t="s">
        <v>2301</v>
      </c>
      <c r="K805" s="489"/>
      <c r="L805" s="491" t="s">
        <v>6457</v>
      </c>
      <c r="M805" s="491" t="s">
        <v>4582</v>
      </c>
      <c r="N805" s="491" t="s">
        <v>4582</v>
      </c>
      <c r="O805" s="491"/>
      <c r="P805" s="491"/>
      <c r="Q805" s="491"/>
      <c r="R805" s="491"/>
      <c r="S805" s="491" t="s">
        <v>4597</v>
      </c>
      <c r="T805" s="491" t="s">
        <v>6981</v>
      </c>
      <c r="U805" s="491"/>
      <c r="V805" s="491"/>
      <c r="W805" s="491"/>
      <c r="X805" s="491"/>
      <c r="Y805" s="491"/>
      <c r="Z805" s="491"/>
      <c r="AA805" s="491"/>
      <c r="AB805" s="491"/>
      <c r="AC805" s="491"/>
      <c r="AD805" s="491"/>
      <c r="AE805" s="491"/>
      <c r="AF805" s="493" t="s">
        <v>2301</v>
      </c>
      <c r="AG805" s="494"/>
      <c r="AH805" s="494"/>
      <c r="AI805" s="494"/>
      <c r="AK805" s="561"/>
    </row>
    <row r="806" spans="1:37" ht="202.5">
      <c r="A806" s="504" t="s">
        <v>1794</v>
      </c>
      <c r="B806" s="489" t="s">
        <v>1263</v>
      </c>
      <c r="C806" s="470" t="s">
        <v>2505</v>
      </c>
      <c r="D806" s="489" t="s">
        <v>3229</v>
      </c>
      <c r="E806" s="490" t="s">
        <v>2529</v>
      </c>
      <c r="F806" s="490" t="s">
        <v>2689</v>
      </c>
      <c r="G806" s="470" t="s">
        <v>2530</v>
      </c>
      <c r="H806" s="502" t="s">
        <v>512</v>
      </c>
      <c r="I806" s="491" t="s">
        <v>8787</v>
      </c>
      <c r="J806" s="492" t="s">
        <v>2301</v>
      </c>
      <c r="K806" s="489"/>
      <c r="L806" s="491" t="s">
        <v>6457</v>
      </c>
      <c r="M806" s="491" t="s">
        <v>4582</v>
      </c>
      <c r="N806" s="491" t="s">
        <v>4582</v>
      </c>
      <c r="O806" s="491"/>
      <c r="P806" s="491"/>
      <c r="Q806" s="491"/>
      <c r="R806" s="491"/>
      <c r="S806" s="491" t="s">
        <v>4597</v>
      </c>
      <c r="T806" s="491" t="s">
        <v>6981</v>
      </c>
      <c r="U806" s="491"/>
      <c r="V806" s="491"/>
      <c r="W806" s="491"/>
      <c r="X806" s="491"/>
      <c r="Y806" s="491"/>
      <c r="Z806" s="491"/>
      <c r="AA806" s="491"/>
      <c r="AB806" s="491"/>
      <c r="AC806" s="491"/>
      <c r="AD806" s="491"/>
      <c r="AE806" s="491"/>
      <c r="AF806" s="493" t="s">
        <v>2301</v>
      </c>
      <c r="AG806" s="494"/>
      <c r="AH806" s="494"/>
      <c r="AI806" s="494"/>
      <c r="AK806" s="561"/>
    </row>
    <row r="807" spans="1:37" ht="202.5">
      <c r="A807" s="504" t="s">
        <v>1794</v>
      </c>
      <c r="B807" s="489" t="s">
        <v>1263</v>
      </c>
      <c r="C807" s="470" t="s">
        <v>1788</v>
      </c>
      <c r="D807" s="489" t="s">
        <v>3230</v>
      </c>
      <c r="E807" s="490" t="s">
        <v>2529</v>
      </c>
      <c r="F807" s="490" t="s">
        <v>2689</v>
      </c>
      <c r="G807" s="470" t="s">
        <v>2530</v>
      </c>
      <c r="H807" s="502" t="s">
        <v>513</v>
      </c>
      <c r="I807" s="491" t="s">
        <v>8788</v>
      </c>
      <c r="J807" s="492" t="s">
        <v>2301</v>
      </c>
      <c r="K807" s="489"/>
      <c r="L807" s="491" t="s">
        <v>6457</v>
      </c>
      <c r="M807" s="491" t="s">
        <v>4582</v>
      </c>
      <c r="N807" s="491" t="s">
        <v>4582</v>
      </c>
      <c r="O807" s="491"/>
      <c r="P807" s="491"/>
      <c r="Q807" s="491"/>
      <c r="R807" s="491"/>
      <c r="S807" s="491" t="s">
        <v>4597</v>
      </c>
      <c r="T807" s="491" t="s">
        <v>6981</v>
      </c>
      <c r="U807" s="491"/>
      <c r="V807" s="491"/>
      <c r="W807" s="491"/>
      <c r="X807" s="491"/>
      <c r="Y807" s="491"/>
      <c r="Z807" s="491"/>
      <c r="AA807" s="491"/>
      <c r="AB807" s="491"/>
      <c r="AC807" s="491"/>
      <c r="AD807" s="491"/>
      <c r="AE807" s="491"/>
      <c r="AF807" s="493" t="s">
        <v>2301</v>
      </c>
      <c r="AG807" s="494"/>
      <c r="AH807" s="494"/>
      <c r="AI807" s="494"/>
      <c r="AK807" s="561"/>
    </row>
    <row r="808" spans="1:37" ht="45">
      <c r="A808" s="504" t="s">
        <v>1795</v>
      </c>
      <c r="B808" s="489" t="s">
        <v>1264</v>
      </c>
      <c r="C808" s="497" t="s">
        <v>499</v>
      </c>
      <c r="D808" s="489"/>
      <c r="E808" s="490"/>
      <c r="F808" s="490"/>
      <c r="G808" s="470"/>
      <c r="H808" s="502"/>
      <c r="I808" s="491"/>
      <c r="J808" s="492" t="s">
        <v>2301</v>
      </c>
      <c r="K808" s="489"/>
      <c r="L808" s="491" t="s">
        <v>5427</v>
      </c>
      <c r="M808" s="491" t="s">
        <v>5427</v>
      </c>
      <c r="N808" s="491" t="s">
        <v>5421</v>
      </c>
      <c r="O808" s="491"/>
      <c r="P808" s="491"/>
      <c r="Q808" s="491"/>
      <c r="R808" s="491"/>
      <c r="S808" s="491" t="s">
        <v>5367</v>
      </c>
      <c r="T808" s="491" t="s">
        <v>5367</v>
      </c>
      <c r="U808" s="491"/>
      <c r="V808" s="491"/>
      <c r="W808" s="491"/>
      <c r="X808" s="491"/>
      <c r="Y808" s="491"/>
      <c r="Z808" s="491"/>
      <c r="AA808" s="491"/>
      <c r="AB808" s="491"/>
      <c r="AC808" s="491" t="s">
        <v>3692</v>
      </c>
      <c r="AD808" s="521"/>
      <c r="AE808" s="521"/>
      <c r="AF808" s="493" t="s">
        <v>5323</v>
      </c>
      <c r="AG808" s="494"/>
      <c r="AH808" s="494"/>
      <c r="AI808" s="494"/>
      <c r="AK808" s="561" t="s">
        <v>3448</v>
      </c>
    </row>
    <row r="809" spans="1:37" ht="45">
      <c r="A809" s="504" t="s">
        <v>1795</v>
      </c>
      <c r="B809" s="489" t="s">
        <v>1264</v>
      </c>
      <c r="C809" s="470" t="s">
        <v>500</v>
      </c>
      <c r="D809" s="489" t="s">
        <v>2148</v>
      </c>
      <c r="E809" s="490"/>
      <c r="F809" s="490"/>
      <c r="G809" s="470"/>
      <c r="H809" s="502"/>
      <c r="I809" s="491" t="s">
        <v>3904</v>
      </c>
      <c r="J809" s="492"/>
      <c r="K809" s="489"/>
      <c r="L809" s="491"/>
      <c r="M809" s="491"/>
      <c r="N809" s="491"/>
      <c r="O809" s="491"/>
      <c r="P809" s="491"/>
      <c r="Q809" s="491"/>
      <c r="R809" s="491"/>
      <c r="S809" s="491"/>
      <c r="T809" s="491"/>
      <c r="U809" s="491"/>
      <c r="V809" s="491"/>
      <c r="W809" s="491"/>
      <c r="X809" s="491"/>
      <c r="Y809" s="491"/>
      <c r="Z809" s="491"/>
      <c r="AA809" s="491"/>
      <c r="AB809" s="491"/>
      <c r="AC809" s="491"/>
      <c r="AD809" s="491"/>
      <c r="AE809" s="491"/>
      <c r="AF809" s="493"/>
      <c r="AG809" s="494"/>
      <c r="AH809" s="494"/>
      <c r="AI809" s="494"/>
      <c r="AK809" s="561"/>
    </row>
    <row r="810" spans="1:37" ht="22.5">
      <c r="A810" s="504" t="s">
        <v>1795</v>
      </c>
      <c r="B810" s="489" t="s">
        <v>1264</v>
      </c>
      <c r="C810" s="470" t="s">
        <v>985</v>
      </c>
      <c r="D810" s="489" t="s">
        <v>1345</v>
      </c>
      <c r="E810" s="490">
        <v>0</v>
      </c>
      <c r="F810" s="490">
        <v>1</v>
      </c>
      <c r="G810" s="470" t="s">
        <v>969</v>
      </c>
      <c r="H810" s="502"/>
      <c r="I810" s="470" t="s">
        <v>971</v>
      </c>
      <c r="J810" s="492"/>
      <c r="K810" s="489"/>
      <c r="L810" s="470"/>
      <c r="M810" s="470"/>
      <c r="N810" s="491"/>
      <c r="O810" s="491"/>
      <c r="P810" s="491"/>
      <c r="Q810" s="491"/>
      <c r="R810" s="491"/>
      <c r="S810" s="491"/>
      <c r="T810" s="491"/>
      <c r="U810" s="491"/>
      <c r="V810" s="491"/>
      <c r="W810" s="491"/>
      <c r="X810" s="491"/>
      <c r="Y810" s="491"/>
      <c r="Z810" s="491"/>
      <c r="AA810" s="491"/>
      <c r="AB810" s="491"/>
      <c r="AC810" s="491"/>
      <c r="AD810" s="491"/>
      <c r="AE810" s="491"/>
      <c r="AF810" s="493"/>
      <c r="AG810" s="494"/>
      <c r="AH810" s="494"/>
      <c r="AI810" s="494"/>
      <c r="AK810" s="561"/>
    </row>
    <row r="811" spans="1:37" ht="22.5">
      <c r="A811" s="504" t="s">
        <v>1795</v>
      </c>
      <c r="B811" s="489" t="s">
        <v>1264</v>
      </c>
      <c r="C811" s="470" t="s">
        <v>3224</v>
      </c>
      <c r="D811" s="489" t="s">
        <v>1346</v>
      </c>
      <c r="E811" s="490">
        <v>0</v>
      </c>
      <c r="F811" s="490">
        <v>1</v>
      </c>
      <c r="G811" s="470" t="s">
        <v>2049</v>
      </c>
      <c r="H811" s="502"/>
      <c r="I811" s="470" t="s">
        <v>2051</v>
      </c>
      <c r="J811" s="492"/>
      <c r="K811" s="489"/>
      <c r="L811" s="470"/>
      <c r="M811" s="470"/>
      <c r="N811" s="491"/>
      <c r="O811" s="491"/>
      <c r="P811" s="491"/>
      <c r="Q811" s="491"/>
      <c r="R811" s="491"/>
      <c r="S811" s="491"/>
      <c r="T811" s="491"/>
      <c r="U811" s="491"/>
      <c r="V811" s="491"/>
      <c r="W811" s="491"/>
      <c r="X811" s="491"/>
      <c r="Y811" s="491"/>
      <c r="Z811" s="491"/>
      <c r="AA811" s="491"/>
      <c r="AB811" s="491"/>
      <c r="AC811" s="491"/>
      <c r="AD811" s="491"/>
      <c r="AE811" s="491"/>
      <c r="AF811" s="493"/>
      <c r="AG811" s="494"/>
      <c r="AH811" s="494"/>
      <c r="AI811" s="494"/>
      <c r="AK811" s="561"/>
    </row>
    <row r="812" spans="1:37" ht="22.5">
      <c r="A812" s="504" t="s">
        <v>1795</v>
      </c>
      <c r="B812" s="489" t="s">
        <v>1264</v>
      </c>
      <c r="C812" s="470" t="s">
        <v>986</v>
      </c>
      <c r="D812" s="489" t="s">
        <v>1347</v>
      </c>
      <c r="E812" s="490">
        <v>0</v>
      </c>
      <c r="F812" s="490">
        <v>1</v>
      </c>
      <c r="G812" s="470" t="s">
        <v>970</v>
      </c>
      <c r="H812" s="502"/>
      <c r="I812" s="470" t="s">
        <v>972</v>
      </c>
      <c r="J812" s="492"/>
      <c r="K812" s="489"/>
      <c r="L812" s="470"/>
      <c r="M812" s="470"/>
      <c r="N812" s="491"/>
      <c r="O812" s="491"/>
      <c r="P812" s="491"/>
      <c r="Q812" s="491"/>
      <c r="R812" s="491"/>
      <c r="S812" s="491"/>
      <c r="T812" s="491"/>
      <c r="U812" s="491"/>
      <c r="V812" s="491"/>
      <c r="W812" s="491"/>
      <c r="X812" s="491"/>
      <c r="Y812" s="491"/>
      <c r="Z812" s="491"/>
      <c r="AA812" s="491"/>
      <c r="AB812" s="491"/>
      <c r="AC812" s="491"/>
      <c r="AD812" s="491"/>
      <c r="AE812" s="491"/>
      <c r="AF812" s="493"/>
      <c r="AG812" s="494"/>
      <c r="AH812" s="494"/>
      <c r="AI812" s="494"/>
      <c r="AK812" s="561"/>
    </row>
    <row r="813" spans="1:37" ht="22.5">
      <c r="A813" s="504" t="s">
        <v>1795</v>
      </c>
      <c r="B813" s="489" t="s">
        <v>1264</v>
      </c>
      <c r="C813" s="470" t="s">
        <v>3225</v>
      </c>
      <c r="D813" s="489" t="s">
        <v>1348</v>
      </c>
      <c r="E813" s="490">
        <v>0</v>
      </c>
      <c r="F813" s="490">
        <v>1</v>
      </c>
      <c r="G813" s="470" t="s">
        <v>2050</v>
      </c>
      <c r="H813" s="502"/>
      <c r="I813" s="470" t="s">
        <v>2052</v>
      </c>
      <c r="J813" s="492"/>
      <c r="K813" s="489"/>
      <c r="L813" s="470"/>
      <c r="M813" s="470"/>
      <c r="N813" s="491"/>
      <c r="O813" s="491"/>
      <c r="P813" s="491"/>
      <c r="Q813" s="491"/>
      <c r="R813" s="491"/>
      <c r="S813" s="491"/>
      <c r="T813" s="491"/>
      <c r="U813" s="491"/>
      <c r="V813" s="491"/>
      <c r="W813" s="491"/>
      <c r="X813" s="491"/>
      <c r="Y813" s="491"/>
      <c r="Z813" s="491"/>
      <c r="AA813" s="491"/>
      <c r="AB813" s="491"/>
      <c r="AC813" s="491"/>
      <c r="AD813" s="491"/>
      <c r="AE813" s="491"/>
      <c r="AF813" s="493"/>
      <c r="AG813" s="494"/>
      <c r="AH813" s="494"/>
      <c r="AI813" s="494"/>
      <c r="AK813" s="561"/>
    </row>
    <row r="814" spans="1:37" ht="22.5">
      <c r="A814" s="504" t="s">
        <v>1795</v>
      </c>
      <c r="B814" s="489" t="s">
        <v>1264</v>
      </c>
      <c r="C814" s="470" t="s">
        <v>4365</v>
      </c>
      <c r="D814" s="489" t="s">
        <v>1349</v>
      </c>
      <c r="E814" s="490" t="s">
        <v>1704</v>
      </c>
      <c r="F814" s="490" t="s">
        <v>1497</v>
      </c>
      <c r="G814" s="470" t="s">
        <v>4364</v>
      </c>
      <c r="H814" s="502"/>
      <c r="I814" s="470" t="s">
        <v>4757</v>
      </c>
      <c r="J814" s="492"/>
      <c r="K814" s="489"/>
      <c r="L814" s="470"/>
      <c r="M814" s="470"/>
      <c r="N814" s="491"/>
      <c r="O814" s="491"/>
      <c r="P814" s="491"/>
      <c r="Q814" s="491"/>
      <c r="R814" s="491"/>
      <c r="S814" s="491"/>
      <c r="T814" s="491"/>
      <c r="U814" s="491"/>
      <c r="V814" s="491"/>
      <c r="W814" s="491"/>
      <c r="X814" s="491"/>
      <c r="Y814" s="491"/>
      <c r="Z814" s="491"/>
      <c r="AA814" s="491"/>
      <c r="AB814" s="491"/>
      <c r="AC814" s="491"/>
      <c r="AD814" s="491"/>
      <c r="AE814" s="491"/>
      <c r="AF814" s="493"/>
      <c r="AG814" s="494"/>
      <c r="AH814" s="494"/>
      <c r="AI814" s="494"/>
      <c r="AK814" s="561"/>
    </row>
    <row r="815" spans="1:37" ht="22.5">
      <c r="A815" s="504" t="s">
        <v>1795</v>
      </c>
      <c r="B815" s="489" t="s">
        <v>1264</v>
      </c>
      <c r="C815" s="470" t="s">
        <v>4366</v>
      </c>
      <c r="D815" s="489" t="s">
        <v>1360</v>
      </c>
      <c r="E815" s="490" t="s">
        <v>1704</v>
      </c>
      <c r="F815" s="490" t="s">
        <v>1497</v>
      </c>
      <c r="G815" s="470" t="s">
        <v>4369</v>
      </c>
      <c r="H815" s="502"/>
      <c r="I815" s="470" t="s">
        <v>4757</v>
      </c>
      <c r="J815" s="492"/>
      <c r="K815" s="489"/>
      <c r="L815" s="470"/>
      <c r="M815" s="470"/>
      <c r="N815" s="491"/>
      <c r="O815" s="491"/>
      <c r="P815" s="491"/>
      <c r="Q815" s="491"/>
      <c r="R815" s="491"/>
      <c r="S815" s="491"/>
      <c r="T815" s="491"/>
      <c r="U815" s="491"/>
      <c r="V815" s="491"/>
      <c r="W815" s="491"/>
      <c r="X815" s="491"/>
      <c r="Y815" s="491"/>
      <c r="Z815" s="491"/>
      <c r="AA815" s="491"/>
      <c r="AB815" s="491"/>
      <c r="AC815" s="491"/>
      <c r="AD815" s="491"/>
      <c r="AE815" s="491"/>
      <c r="AF815" s="493"/>
      <c r="AG815" s="494"/>
      <c r="AH815" s="494"/>
      <c r="AI815" s="494"/>
      <c r="AK815" s="561"/>
    </row>
    <row r="816" spans="1:37" ht="22.5">
      <c r="A816" s="504" t="s">
        <v>1795</v>
      </c>
      <c r="B816" s="489" t="s">
        <v>1264</v>
      </c>
      <c r="C816" s="470" t="s">
        <v>4367</v>
      </c>
      <c r="D816" s="489" t="s">
        <v>1361</v>
      </c>
      <c r="E816" s="490" t="s">
        <v>1704</v>
      </c>
      <c r="F816" s="490" t="s">
        <v>1497</v>
      </c>
      <c r="G816" s="470" t="s">
        <v>4370</v>
      </c>
      <c r="H816" s="502"/>
      <c r="I816" s="470" t="s">
        <v>4757</v>
      </c>
      <c r="J816" s="492"/>
      <c r="K816" s="489"/>
      <c r="L816" s="470"/>
      <c r="M816" s="470"/>
      <c r="N816" s="491"/>
      <c r="O816" s="491"/>
      <c r="P816" s="491"/>
      <c r="Q816" s="491"/>
      <c r="R816" s="491"/>
      <c r="S816" s="491"/>
      <c r="T816" s="491"/>
      <c r="U816" s="491"/>
      <c r="V816" s="491"/>
      <c r="W816" s="491"/>
      <c r="X816" s="491"/>
      <c r="Y816" s="491"/>
      <c r="Z816" s="491"/>
      <c r="AA816" s="491"/>
      <c r="AB816" s="491"/>
      <c r="AC816" s="491"/>
      <c r="AD816" s="491"/>
      <c r="AE816" s="491"/>
      <c r="AF816" s="493"/>
      <c r="AG816" s="494"/>
      <c r="AH816" s="494"/>
      <c r="AI816" s="494"/>
      <c r="AK816" s="561"/>
    </row>
    <row r="817" spans="1:37" ht="22.5">
      <c r="A817" s="504" t="s">
        <v>1795</v>
      </c>
      <c r="B817" s="489" t="s">
        <v>1264</v>
      </c>
      <c r="C817" s="470" t="s">
        <v>4368</v>
      </c>
      <c r="D817" s="489" t="s">
        <v>1324</v>
      </c>
      <c r="E817" s="490" t="s">
        <v>1704</v>
      </c>
      <c r="F817" s="490" t="s">
        <v>1497</v>
      </c>
      <c r="G817" s="470" t="s">
        <v>4371</v>
      </c>
      <c r="H817" s="502"/>
      <c r="I817" s="470" t="s">
        <v>4757</v>
      </c>
      <c r="J817" s="492"/>
      <c r="K817" s="489"/>
      <c r="L817" s="470"/>
      <c r="M817" s="470"/>
      <c r="N817" s="491"/>
      <c r="O817" s="491"/>
      <c r="P817" s="491"/>
      <c r="Q817" s="491"/>
      <c r="R817" s="491"/>
      <c r="S817" s="491"/>
      <c r="T817" s="491"/>
      <c r="U817" s="491"/>
      <c r="V817" s="491"/>
      <c r="W817" s="491"/>
      <c r="X817" s="491"/>
      <c r="Y817" s="491"/>
      <c r="Z817" s="491"/>
      <c r="AA817" s="491"/>
      <c r="AB817" s="491"/>
      <c r="AC817" s="491"/>
      <c r="AD817" s="491"/>
      <c r="AE817" s="491"/>
      <c r="AF817" s="493"/>
      <c r="AG817" s="494"/>
      <c r="AH817" s="494"/>
      <c r="AI817" s="494"/>
      <c r="AK817" s="561"/>
    </row>
    <row r="818" spans="1:37" ht="78.75">
      <c r="A818" s="504" t="s">
        <v>1795</v>
      </c>
      <c r="B818" s="489" t="s">
        <v>1264</v>
      </c>
      <c r="C818" s="470" t="s">
        <v>987</v>
      </c>
      <c r="D818" s="489" t="s">
        <v>1859</v>
      </c>
      <c r="E818" s="490" t="s">
        <v>501</v>
      </c>
      <c r="F818" s="490" t="s">
        <v>502</v>
      </c>
      <c r="G818" s="470" t="s">
        <v>503</v>
      </c>
      <c r="H818" s="502" t="s">
        <v>1418</v>
      </c>
      <c r="I818" s="491" t="s">
        <v>2859</v>
      </c>
      <c r="J818" s="492" t="s">
        <v>2301</v>
      </c>
      <c r="K818" s="489"/>
      <c r="L818" s="491" t="s">
        <v>5428</v>
      </c>
      <c r="M818" s="491" t="s">
        <v>5428</v>
      </c>
      <c r="N818" s="491" t="s">
        <v>5421</v>
      </c>
      <c r="O818" s="491"/>
      <c r="P818" s="491"/>
      <c r="Q818" s="491"/>
      <c r="R818" s="491"/>
      <c r="S818" s="491" t="s">
        <v>5367</v>
      </c>
      <c r="T818" s="491" t="s">
        <v>5367</v>
      </c>
      <c r="U818" s="491"/>
      <c r="V818" s="491"/>
      <c r="W818" s="491" t="s">
        <v>728</v>
      </c>
      <c r="X818" s="491"/>
      <c r="Y818" s="491"/>
      <c r="Z818" s="491"/>
      <c r="AA818" s="491"/>
      <c r="AB818" s="491"/>
      <c r="AC818" s="491" t="s">
        <v>3640</v>
      </c>
      <c r="AD818" s="491" t="s">
        <v>728</v>
      </c>
      <c r="AE818" s="491"/>
      <c r="AF818" s="493" t="s">
        <v>5323</v>
      </c>
      <c r="AG818" s="494"/>
      <c r="AH818" s="494"/>
      <c r="AI818" s="494"/>
      <c r="AK818" s="561"/>
    </row>
    <row r="819" spans="1:37" ht="78.75">
      <c r="A819" s="504" t="s">
        <v>1795</v>
      </c>
      <c r="B819" s="489" t="s">
        <v>1264</v>
      </c>
      <c r="C819" s="470" t="s">
        <v>2053</v>
      </c>
      <c r="D819" s="489" t="s">
        <v>1863</v>
      </c>
      <c r="E819" s="490" t="s">
        <v>501</v>
      </c>
      <c r="F819" s="490" t="s">
        <v>502</v>
      </c>
      <c r="G819" s="470" t="s">
        <v>503</v>
      </c>
      <c r="H819" s="502" t="s">
        <v>2055</v>
      </c>
      <c r="I819" s="491" t="s">
        <v>2860</v>
      </c>
      <c r="J819" s="492" t="s">
        <v>2301</v>
      </c>
      <c r="K819" s="489"/>
      <c r="L819" s="491" t="s">
        <v>5428</v>
      </c>
      <c r="M819" s="491" t="s">
        <v>5428</v>
      </c>
      <c r="N819" s="491" t="s">
        <v>5421</v>
      </c>
      <c r="O819" s="491"/>
      <c r="P819" s="491"/>
      <c r="Q819" s="491"/>
      <c r="R819" s="491"/>
      <c r="S819" s="491" t="s">
        <v>5367</v>
      </c>
      <c r="T819" s="491" t="s">
        <v>5367</v>
      </c>
      <c r="U819" s="491"/>
      <c r="V819" s="491"/>
      <c r="W819" s="491" t="s">
        <v>728</v>
      </c>
      <c r="X819" s="491"/>
      <c r="Y819" s="491"/>
      <c r="Z819" s="491"/>
      <c r="AA819" s="491"/>
      <c r="AB819" s="491"/>
      <c r="AC819" s="491" t="s">
        <v>3640</v>
      </c>
      <c r="AD819" s="491" t="s">
        <v>728</v>
      </c>
      <c r="AE819" s="491"/>
      <c r="AF819" s="493" t="s">
        <v>5323</v>
      </c>
      <c r="AG819" s="494"/>
      <c r="AH819" s="494"/>
      <c r="AI819" s="494"/>
      <c r="AK819" s="561"/>
    </row>
    <row r="820" spans="1:37" ht="78.75">
      <c r="A820" s="504" t="s">
        <v>1795</v>
      </c>
      <c r="B820" s="489" t="s">
        <v>1264</v>
      </c>
      <c r="C820" s="470" t="s">
        <v>1543</v>
      </c>
      <c r="D820" s="489" t="s">
        <v>1687</v>
      </c>
      <c r="E820" s="490" t="s">
        <v>501</v>
      </c>
      <c r="F820" s="490" t="s">
        <v>502</v>
      </c>
      <c r="G820" s="470" t="s">
        <v>503</v>
      </c>
      <c r="H820" s="502" t="s">
        <v>1419</v>
      </c>
      <c r="I820" s="491" t="s">
        <v>2861</v>
      </c>
      <c r="J820" s="492" t="s">
        <v>2301</v>
      </c>
      <c r="K820" s="489"/>
      <c r="L820" s="491" t="s">
        <v>5428</v>
      </c>
      <c r="M820" s="491" t="s">
        <v>5428</v>
      </c>
      <c r="N820" s="491" t="s">
        <v>5421</v>
      </c>
      <c r="O820" s="491"/>
      <c r="P820" s="491"/>
      <c r="Q820" s="491"/>
      <c r="R820" s="491"/>
      <c r="S820" s="491" t="s">
        <v>5367</v>
      </c>
      <c r="T820" s="491" t="s">
        <v>5367</v>
      </c>
      <c r="U820" s="491"/>
      <c r="V820" s="491"/>
      <c r="W820" s="491" t="s">
        <v>728</v>
      </c>
      <c r="X820" s="491"/>
      <c r="Y820" s="491"/>
      <c r="Z820" s="491"/>
      <c r="AA820" s="491"/>
      <c r="AB820" s="491"/>
      <c r="AC820" s="491" t="s">
        <v>3640</v>
      </c>
      <c r="AD820" s="491" t="s">
        <v>728</v>
      </c>
      <c r="AE820" s="491"/>
      <c r="AF820" s="493" t="s">
        <v>5323</v>
      </c>
      <c r="AG820" s="494"/>
      <c r="AH820" s="494"/>
      <c r="AI820" s="494"/>
      <c r="AK820" s="561"/>
    </row>
    <row r="821" spans="1:37" ht="78.75">
      <c r="A821" s="504" t="s">
        <v>1795</v>
      </c>
      <c r="B821" s="489" t="s">
        <v>1264</v>
      </c>
      <c r="C821" s="470" t="s">
        <v>2054</v>
      </c>
      <c r="D821" s="489" t="s">
        <v>1688</v>
      </c>
      <c r="E821" s="490" t="s">
        <v>501</v>
      </c>
      <c r="F821" s="490" t="s">
        <v>502</v>
      </c>
      <c r="G821" s="470" t="s">
        <v>503</v>
      </c>
      <c r="H821" s="502" t="s">
        <v>2056</v>
      </c>
      <c r="I821" s="491" t="s">
        <v>2862</v>
      </c>
      <c r="J821" s="492" t="s">
        <v>2301</v>
      </c>
      <c r="K821" s="489"/>
      <c r="L821" s="491" t="s">
        <v>5428</v>
      </c>
      <c r="M821" s="491" t="s">
        <v>5428</v>
      </c>
      <c r="N821" s="491" t="s">
        <v>5421</v>
      </c>
      <c r="O821" s="491"/>
      <c r="P821" s="491"/>
      <c r="Q821" s="491"/>
      <c r="R821" s="491"/>
      <c r="S821" s="491" t="s">
        <v>5367</v>
      </c>
      <c r="T821" s="491" t="s">
        <v>5367</v>
      </c>
      <c r="U821" s="491"/>
      <c r="V821" s="491"/>
      <c r="W821" s="491" t="s">
        <v>728</v>
      </c>
      <c r="X821" s="491"/>
      <c r="Y821" s="491"/>
      <c r="Z821" s="491"/>
      <c r="AA821" s="491"/>
      <c r="AB821" s="491"/>
      <c r="AC821" s="491" t="s">
        <v>3640</v>
      </c>
      <c r="AD821" s="491" t="s">
        <v>728</v>
      </c>
      <c r="AE821" s="491"/>
      <c r="AF821" s="493" t="s">
        <v>5323</v>
      </c>
      <c r="AG821" s="494"/>
      <c r="AH821" s="494"/>
      <c r="AI821" s="494"/>
      <c r="AK821" s="561"/>
    </row>
    <row r="822" spans="1:37" ht="33.75">
      <c r="A822" s="504" t="s">
        <v>1796</v>
      </c>
      <c r="B822" s="489" t="s">
        <v>1265</v>
      </c>
      <c r="C822" s="497" t="s">
        <v>809</v>
      </c>
      <c r="D822" s="489"/>
      <c r="E822" s="490"/>
      <c r="F822" s="490"/>
      <c r="G822" s="470"/>
      <c r="H822" s="502"/>
      <c r="I822" s="491"/>
      <c r="J822" s="492" t="s">
        <v>2314</v>
      </c>
      <c r="K822" s="489"/>
      <c r="L822" s="491" t="s">
        <v>5420</v>
      </c>
      <c r="M822" s="491" t="s">
        <v>5420</v>
      </c>
      <c r="N822" s="491" t="s">
        <v>5421</v>
      </c>
      <c r="O822" s="491"/>
      <c r="P822" s="491"/>
      <c r="Q822" s="491"/>
      <c r="R822" s="491"/>
      <c r="S822" s="491" t="s">
        <v>5361</v>
      </c>
      <c r="T822" s="491" t="s">
        <v>5361</v>
      </c>
      <c r="U822" s="491"/>
      <c r="V822" s="491"/>
      <c r="W822" s="491"/>
      <c r="X822" s="491"/>
      <c r="Y822" s="491"/>
      <c r="Z822" s="491"/>
      <c r="AA822" s="491"/>
      <c r="AB822" s="491"/>
      <c r="AC822" s="491"/>
      <c r="AD822" s="491"/>
      <c r="AE822" s="491"/>
      <c r="AF822" s="493" t="s">
        <v>5324</v>
      </c>
      <c r="AG822" s="494"/>
      <c r="AH822" s="494"/>
      <c r="AI822" s="494"/>
      <c r="AK822" s="561" t="s">
        <v>3448</v>
      </c>
    </row>
    <row r="823" spans="1:37" ht="33.75">
      <c r="A823" s="504" t="s">
        <v>1796</v>
      </c>
      <c r="B823" s="489" t="s">
        <v>1265</v>
      </c>
      <c r="C823" s="470" t="s">
        <v>809</v>
      </c>
      <c r="D823" s="489" t="s">
        <v>2148</v>
      </c>
      <c r="E823" s="501" t="s">
        <v>1357</v>
      </c>
      <c r="F823" s="501" t="s">
        <v>1373</v>
      </c>
      <c r="G823" s="470" t="s">
        <v>762</v>
      </c>
      <c r="H823" s="502" t="s">
        <v>810</v>
      </c>
      <c r="I823" s="491" t="s">
        <v>2863</v>
      </c>
      <c r="J823" s="492" t="s">
        <v>2314</v>
      </c>
      <c r="K823" s="489"/>
      <c r="L823" s="491" t="s">
        <v>5420</v>
      </c>
      <c r="M823" s="491" t="s">
        <v>5420</v>
      </c>
      <c r="N823" s="491" t="s">
        <v>5421</v>
      </c>
      <c r="O823" s="491"/>
      <c r="P823" s="491"/>
      <c r="Q823" s="491"/>
      <c r="R823" s="491"/>
      <c r="S823" s="491" t="s">
        <v>5361</v>
      </c>
      <c r="T823" s="491" t="s">
        <v>5361</v>
      </c>
      <c r="U823" s="491"/>
      <c r="V823" s="491"/>
      <c r="W823" s="491" t="s">
        <v>5098</v>
      </c>
      <c r="X823" s="491"/>
      <c r="Y823" s="491"/>
      <c r="Z823" s="491"/>
      <c r="AA823" s="491"/>
      <c r="AB823" s="491"/>
      <c r="AC823" s="491"/>
      <c r="AD823" s="491"/>
      <c r="AE823" s="491"/>
      <c r="AF823" s="493" t="s">
        <v>5324</v>
      </c>
      <c r="AG823" s="494"/>
      <c r="AH823" s="494"/>
      <c r="AI823" s="494"/>
      <c r="AK823" s="561"/>
    </row>
    <row r="824" spans="1:37" ht="78.75">
      <c r="A824" s="504" t="s">
        <v>1797</v>
      </c>
      <c r="B824" s="489" t="s">
        <v>1266</v>
      </c>
      <c r="C824" s="497" t="s">
        <v>2940</v>
      </c>
      <c r="D824" s="489"/>
      <c r="E824" s="501"/>
      <c r="F824" s="501"/>
      <c r="G824" s="470"/>
      <c r="H824" s="502"/>
      <c r="I824" s="491"/>
      <c r="J824" s="492" t="s">
        <v>2314</v>
      </c>
      <c r="K824" s="489"/>
      <c r="L824" s="498" t="s">
        <v>6459</v>
      </c>
      <c r="M824" s="491" t="s">
        <v>5414</v>
      </c>
      <c r="N824" s="491" t="s">
        <v>5415</v>
      </c>
      <c r="O824" s="491"/>
      <c r="P824" s="491"/>
      <c r="Q824" s="491"/>
      <c r="R824" s="491"/>
      <c r="S824" s="491" t="s">
        <v>2902</v>
      </c>
      <c r="T824" s="491" t="s">
        <v>2902</v>
      </c>
      <c r="U824" s="491"/>
      <c r="V824" s="491"/>
      <c r="W824" s="491"/>
      <c r="X824" s="491" t="s">
        <v>1297</v>
      </c>
      <c r="Y824" s="491"/>
      <c r="Z824" s="491"/>
      <c r="AA824" s="491" t="s">
        <v>1293</v>
      </c>
      <c r="AB824" s="491"/>
      <c r="AC824" s="491" t="s">
        <v>1293</v>
      </c>
      <c r="AD824" s="491"/>
      <c r="AE824" s="491"/>
      <c r="AF824" s="493" t="s">
        <v>5319</v>
      </c>
      <c r="AG824" s="494"/>
      <c r="AH824" s="494"/>
      <c r="AI824" s="494"/>
      <c r="AK824" s="561" t="s">
        <v>3448</v>
      </c>
    </row>
    <row r="825" spans="1:37">
      <c r="A825" s="504" t="s">
        <v>1797</v>
      </c>
      <c r="B825" s="489" t="s">
        <v>1266</v>
      </c>
      <c r="C825" s="470" t="s">
        <v>2931</v>
      </c>
      <c r="D825" s="489" t="s">
        <v>2148</v>
      </c>
      <c r="E825" s="490"/>
      <c r="F825" s="490"/>
      <c r="G825" s="470" t="s">
        <v>1696</v>
      </c>
      <c r="H825" s="502"/>
      <c r="I825" s="491"/>
      <c r="J825" s="492"/>
      <c r="K825" s="489"/>
      <c r="L825" s="498"/>
      <c r="M825" s="491"/>
      <c r="N825" s="491"/>
      <c r="O825" s="491"/>
      <c r="P825" s="491"/>
      <c r="Q825" s="491"/>
      <c r="R825" s="491"/>
      <c r="S825" s="491"/>
      <c r="T825" s="491"/>
      <c r="U825" s="491"/>
      <c r="V825" s="491"/>
      <c r="W825" s="491"/>
      <c r="X825" s="491"/>
      <c r="Y825" s="491"/>
      <c r="Z825" s="491"/>
      <c r="AA825" s="491"/>
      <c r="AB825" s="491"/>
      <c r="AC825" s="491"/>
      <c r="AD825" s="491"/>
      <c r="AE825" s="491"/>
      <c r="AF825" s="493"/>
      <c r="AG825" s="494"/>
      <c r="AH825" s="494"/>
      <c r="AI825" s="494"/>
      <c r="AK825" s="561"/>
    </row>
    <row r="826" spans="1:37">
      <c r="A826" s="504" t="s">
        <v>1797</v>
      </c>
      <c r="B826" s="489" t="s">
        <v>1266</v>
      </c>
      <c r="C826" s="470" t="s">
        <v>2932</v>
      </c>
      <c r="D826" s="489" t="s">
        <v>1345</v>
      </c>
      <c r="E826" s="490">
        <v>0</v>
      </c>
      <c r="F826" s="490">
        <v>1</v>
      </c>
      <c r="G826" s="470" t="s">
        <v>2934</v>
      </c>
      <c r="H826" s="502"/>
      <c r="I826" s="470" t="s">
        <v>2936</v>
      </c>
      <c r="J826" s="492"/>
      <c r="K826" s="489"/>
      <c r="L826" s="510"/>
      <c r="M826" s="470"/>
      <c r="N826" s="491"/>
      <c r="O826" s="491"/>
      <c r="P826" s="491"/>
      <c r="Q826" s="491"/>
      <c r="R826" s="491"/>
      <c r="S826" s="491"/>
      <c r="T826" s="491"/>
      <c r="U826" s="491"/>
      <c r="V826" s="491"/>
      <c r="W826" s="491"/>
      <c r="X826" s="491"/>
      <c r="Y826" s="491"/>
      <c r="Z826" s="491"/>
      <c r="AA826" s="491"/>
      <c r="AB826" s="491"/>
      <c r="AC826" s="491"/>
      <c r="AD826" s="491"/>
      <c r="AE826" s="491"/>
      <c r="AF826" s="493"/>
      <c r="AG826" s="494"/>
      <c r="AH826" s="494"/>
      <c r="AI826" s="494"/>
      <c r="AK826" s="561"/>
    </row>
    <row r="827" spans="1:37" ht="22.5">
      <c r="A827" s="504" t="s">
        <v>1797</v>
      </c>
      <c r="B827" s="489" t="s">
        <v>1266</v>
      </c>
      <c r="C827" s="470" t="s">
        <v>2337</v>
      </c>
      <c r="D827" s="489" t="s">
        <v>1346</v>
      </c>
      <c r="E827" s="490">
        <v>0</v>
      </c>
      <c r="F827" s="490">
        <v>1</v>
      </c>
      <c r="G827" s="470" t="s">
        <v>2338</v>
      </c>
      <c r="H827" s="502"/>
      <c r="I827" s="470" t="s">
        <v>2339</v>
      </c>
      <c r="J827" s="492"/>
      <c r="K827" s="489"/>
      <c r="L827" s="510"/>
      <c r="M827" s="470"/>
      <c r="N827" s="491"/>
      <c r="O827" s="491"/>
      <c r="P827" s="491"/>
      <c r="Q827" s="491"/>
      <c r="R827" s="491"/>
      <c r="S827" s="491"/>
      <c r="T827" s="491"/>
      <c r="U827" s="491"/>
      <c r="V827" s="491"/>
      <c r="W827" s="491"/>
      <c r="X827" s="491"/>
      <c r="Y827" s="491"/>
      <c r="Z827" s="491"/>
      <c r="AA827" s="491"/>
      <c r="AB827" s="491"/>
      <c r="AC827" s="491"/>
      <c r="AD827" s="491"/>
      <c r="AE827" s="491"/>
      <c r="AF827" s="493"/>
      <c r="AG827" s="494"/>
      <c r="AH827" s="494"/>
      <c r="AI827" s="494"/>
      <c r="AK827" s="561"/>
    </row>
    <row r="828" spans="1:37">
      <c r="A828" s="504" t="s">
        <v>1797</v>
      </c>
      <c r="B828" s="489" t="s">
        <v>1266</v>
      </c>
      <c r="C828" s="470" t="s">
        <v>2930</v>
      </c>
      <c r="D828" s="489" t="s">
        <v>1347</v>
      </c>
      <c r="E828" s="490">
        <v>0</v>
      </c>
      <c r="F828" s="490">
        <v>1</v>
      </c>
      <c r="G828" s="470" t="s">
        <v>2939</v>
      </c>
      <c r="H828" s="502"/>
      <c r="I828" s="470" t="s">
        <v>2937</v>
      </c>
      <c r="J828" s="492"/>
      <c r="K828" s="489"/>
      <c r="L828" s="510"/>
      <c r="M828" s="470"/>
      <c r="N828" s="491"/>
      <c r="O828" s="491"/>
      <c r="P828" s="491"/>
      <c r="Q828" s="491"/>
      <c r="R828" s="491"/>
      <c r="S828" s="491"/>
      <c r="T828" s="491"/>
      <c r="U828" s="491"/>
      <c r="V828" s="491"/>
      <c r="W828" s="491"/>
      <c r="X828" s="491"/>
      <c r="Y828" s="491"/>
      <c r="Z828" s="491"/>
      <c r="AA828" s="491"/>
      <c r="AB828" s="491"/>
      <c r="AC828" s="491"/>
      <c r="AD828" s="491"/>
      <c r="AE828" s="491"/>
      <c r="AF828" s="493"/>
      <c r="AG828" s="494"/>
      <c r="AH828" s="494"/>
      <c r="AI828" s="494"/>
      <c r="AK828" s="561"/>
    </row>
    <row r="829" spans="1:37" ht="22.5">
      <c r="A829" s="504" t="s">
        <v>1797</v>
      </c>
      <c r="B829" s="489" t="s">
        <v>1266</v>
      </c>
      <c r="C829" s="470" t="s">
        <v>2933</v>
      </c>
      <c r="D829" s="489" t="s">
        <v>1348</v>
      </c>
      <c r="E829" s="490">
        <v>0</v>
      </c>
      <c r="F829" s="490">
        <v>1</v>
      </c>
      <c r="G829" s="470" t="s">
        <v>2935</v>
      </c>
      <c r="H829" s="502"/>
      <c r="I829" s="470" t="s">
        <v>2938</v>
      </c>
      <c r="J829" s="492"/>
      <c r="K829" s="489"/>
      <c r="L829" s="510"/>
      <c r="M829" s="470"/>
      <c r="N829" s="491"/>
      <c r="O829" s="491"/>
      <c r="P829" s="491"/>
      <c r="Q829" s="491"/>
      <c r="R829" s="491"/>
      <c r="S829" s="491"/>
      <c r="T829" s="491"/>
      <c r="U829" s="491"/>
      <c r="V829" s="491"/>
      <c r="W829" s="491"/>
      <c r="X829" s="491"/>
      <c r="Y829" s="491"/>
      <c r="Z829" s="491"/>
      <c r="AA829" s="491"/>
      <c r="AB829" s="491"/>
      <c r="AC829" s="491"/>
      <c r="AD829" s="491"/>
      <c r="AE829" s="491"/>
      <c r="AF829" s="493"/>
      <c r="AG829" s="494"/>
      <c r="AH829" s="494"/>
      <c r="AI829" s="494"/>
      <c r="AK829" s="561"/>
    </row>
    <row r="830" spans="1:37">
      <c r="A830" s="504" t="s">
        <v>1797</v>
      </c>
      <c r="B830" s="489" t="s">
        <v>1266</v>
      </c>
      <c r="C830" s="470" t="s">
        <v>495</v>
      </c>
      <c r="D830" s="489" t="s">
        <v>2127</v>
      </c>
      <c r="E830" s="490">
        <v>0</v>
      </c>
      <c r="F830" s="490">
        <v>0</v>
      </c>
      <c r="G830" s="470" t="s">
        <v>495</v>
      </c>
      <c r="H830" s="502"/>
      <c r="I830" s="491"/>
      <c r="J830" s="492"/>
      <c r="K830" s="489"/>
      <c r="L830" s="498"/>
      <c r="M830" s="491"/>
      <c r="N830" s="491"/>
      <c r="O830" s="491"/>
      <c r="P830" s="491"/>
      <c r="Q830" s="491"/>
      <c r="R830" s="491"/>
      <c r="S830" s="491"/>
      <c r="T830" s="491"/>
      <c r="U830" s="491"/>
      <c r="V830" s="491"/>
      <c r="W830" s="491"/>
      <c r="X830" s="491"/>
      <c r="Y830" s="491"/>
      <c r="Z830" s="491"/>
      <c r="AA830" s="491"/>
      <c r="AB830" s="491"/>
      <c r="AC830" s="491"/>
      <c r="AD830" s="491"/>
      <c r="AE830" s="491"/>
      <c r="AF830" s="493"/>
      <c r="AG830" s="494"/>
      <c r="AH830" s="494"/>
      <c r="AI830" s="494"/>
      <c r="AK830" s="561"/>
    </row>
    <row r="831" spans="1:37" ht="123.75">
      <c r="A831" s="504" t="s">
        <v>1797</v>
      </c>
      <c r="B831" s="489" t="s">
        <v>1266</v>
      </c>
      <c r="C831" s="470" t="s">
        <v>2928</v>
      </c>
      <c r="D831" s="489" t="s">
        <v>1859</v>
      </c>
      <c r="E831" s="501" t="s">
        <v>1678</v>
      </c>
      <c r="F831" s="501" t="s">
        <v>2331</v>
      </c>
      <c r="G831" s="470" t="s">
        <v>2330</v>
      </c>
      <c r="H831" s="502" t="s">
        <v>2332</v>
      </c>
      <c r="I831" s="522" t="s">
        <v>6999</v>
      </c>
      <c r="J831" s="492" t="s">
        <v>2301</v>
      </c>
      <c r="K831" s="489"/>
      <c r="L831" s="498" t="s">
        <v>7829</v>
      </c>
      <c r="M831" s="491"/>
      <c r="N831" s="491"/>
      <c r="O831" s="491"/>
      <c r="P831" s="491"/>
      <c r="Q831" s="491"/>
      <c r="R831" s="491"/>
      <c r="S831" s="491"/>
      <c r="T831" s="491"/>
      <c r="U831" s="491"/>
      <c r="V831" s="491"/>
      <c r="W831" s="491"/>
      <c r="X831" s="491" t="s">
        <v>5442</v>
      </c>
      <c r="Y831" s="491" t="s">
        <v>3672</v>
      </c>
      <c r="Z831" s="491"/>
      <c r="AA831" s="491"/>
      <c r="AB831" s="491" t="s">
        <v>3672</v>
      </c>
      <c r="AC831" s="491"/>
      <c r="AD831" s="491" t="s">
        <v>3672</v>
      </c>
      <c r="AE831" s="491"/>
      <c r="AF831" s="493"/>
      <c r="AG831" s="494"/>
      <c r="AH831" s="494"/>
      <c r="AI831" s="494"/>
      <c r="AK831" s="561"/>
    </row>
    <row r="832" spans="1:37" ht="123.75">
      <c r="A832" s="504" t="s">
        <v>1797</v>
      </c>
      <c r="B832" s="489" t="s">
        <v>1266</v>
      </c>
      <c r="C832" s="470" t="s">
        <v>2929</v>
      </c>
      <c r="D832" s="489" t="s">
        <v>1863</v>
      </c>
      <c r="E832" s="501" t="s">
        <v>1678</v>
      </c>
      <c r="F832" s="501" t="s">
        <v>2331</v>
      </c>
      <c r="G832" s="470" t="s">
        <v>2330</v>
      </c>
      <c r="H832" s="502" t="s">
        <v>2333</v>
      </c>
      <c r="I832" s="523" t="s">
        <v>7000</v>
      </c>
      <c r="J832" s="492" t="s">
        <v>2301</v>
      </c>
      <c r="K832" s="489"/>
      <c r="L832" s="498" t="s">
        <v>7829</v>
      </c>
      <c r="M832" s="491"/>
      <c r="N832" s="491"/>
      <c r="O832" s="491"/>
      <c r="P832" s="491"/>
      <c r="Q832" s="491"/>
      <c r="R832" s="491"/>
      <c r="S832" s="491"/>
      <c r="T832" s="491"/>
      <c r="U832" s="491"/>
      <c r="V832" s="491"/>
      <c r="W832" s="491"/>
      <c r="X832" s="491" t="s">
        <v>5442</v>
      </c>
      <c r="Y832" s="491" t="s">
        <v>3671</v>
      </c>
      <c r="Z832" s="491"/>
      <c r="AA832" s="491"/>
      <c r="AB832" s="491" t="s">
        <v>3671</v>
      </c>
      <c r="AC832" s="491"/>
      <c r="AD832" s="491" t="s">
        <v>3671</v>
      </c>
      <c r="AE832" s="491"/>
      <c r="AF832" s="493"/>
      <c r="AG832" s="494"/>
      <c r="AH832" s="494"/>
      <c r="AI832" s="494"/>
      <c r="AK832" s="561"/>
    </row>
    <row r="833" spans="1:37" ht="160.5" customHeight="1">
      <c r="A833" s="504" t="s">
        <v>1797</v>
      </c>
      <c r="B833" s="489" t="s">
        <v>1266</v>
      </c>
      <c r="C833" s="470" t="s">
        <v>2930</v>
      </c>
      <c r="D833" s="489" t="s">
        <v>1574</v>
      </c>
      <c r="E833" s="501" t="s">
        <v>2334</v>
      </c>
      <c r="F833" s="501" t="s">
        <v>2335</v>
      </c>
      <c r="G833" s="470" t="s">
        <v>3766</v>
      </c>
      <c r="H833" s="502" t="s">
        <v>2336</v>
      </c>
      <c r="I833" s="491" t="s">
        <v>3965</v>
      </c>
      <c r="J833" s="492" t="s">
        <v>2314</v>
      </c>
      <c r="K833" s="489"/>
      <c r="L833" s="498" t="s">
        <v>6456</v>
      </c>
      <c r="M833" s="491" t="s">
        <v>5414</v>
      </c>
      <c r="N833" s="491" t="s">
        <v>5415</v>
      </c>
      <c r="O833" s="491"/>
      <c r="P833" s="491"/>
      <c r="Q833" s="491"/>
      <c r="R833" s="491"/>
      <c r="S833" s="491" t="s">
        <v>5370</v>
      </c>
      <c r="T833" s="491" t="s">
        <v>5370</v>
      </c>
      <c r="U833" s="491"/>
      <c r="V833" s="491"/>
      <c r="W833" s="491" t="s">
        <v>2640</v>
      </c>
      <c r="X833" s="491"/>
      <c r="Y833" s="491" t="s">
        <v>3673</v>
      </c>
      <c r="Z833" s="491"/>
      <c r="AA833" s="491"/>
      <c r="AB833" s="491" t="s">
        <v>3673</v>
      </c>
      <c r="AC833" s="491"/>
      <c r="AD833" s="491" t="s">
        <v>3673</v>
      </c>
      <c r="AE833" s="491"/>
      <c r="AF833" s="493" t="s">
        <v>5319</v>
      </c>
      <c r="AG833" s="494"/>
      <c r="AH833" s="494"/>
      <c r="AI833" s="494"/>
      <c r="AK833" s="561"/>
    </row>
    <row r="834" spans="1:37" ht="146.25">
      <c r="A834" s="504" t="s">
        <v>1797</v>
      </c>
      <c r="B834" s="489" t="s">
        <v>1266</v>
      </c>
      <c r="C834" s="470" t="s">
        <v>1872</v>
      </c>
      <c r="D834" s="489" t="s">
        <v>1871</v>
      </c>
      <c r="E834" s="490" t="s">
        <v>2529</v>
      </c>
      <c r="F834" s="490" t="s">
        <v>2689</v>
      </c>
      <c r="G834" s="470" t="s">
        <v>2530</v>
      </c>
      <c r="H834" s="502" t="s">
        <v>1870</v>
      </c>
      <c r="I834" s="491" t="s">
        <v>2093</v>
      </c>
      <c r="J834" s="492" t="s">
        <v>2301</v>
      </c>
      <c r="K834" s="489"/>
      <c r="L834" s="498" t="s">
        <v>6450</v>
      </c>
      <c r="M834" s="491"/>
      <c r="N834" s="491"/>
      <c r="O834" s="491"/>
      <c r="P834" s="491"/>
      <c r="Q834" s="491"/>
      <c r="R834" s="491"/>
      <c r="S834" s="491"/>
      <c r="T834" s="491"/>
      <c r="U834" s="491"/>
      <c r="V834" s="491"/>
      <c r="W834" s="491"/>
      <c r="X834" s="491"/>
      <c r="Y834" s="491"/>
      <c r="Z834" s="491"/>
      <c r="AA834" s="491"/>
      <c r="AB834" s="491" t="s">
        <v>3682</v>
      </c>
      <c r="AC834" s="491"/>
      <c r="AD834" s="491" t="s">
        <v>3682</v>
      </c>
      <c r="AE834" s="491"/>
      <c r="AF834" s="493"/>
      <c r="AG834" s="494"/>
      <c r="AH834" s="494"/>
      <c r="AI834" s="494"/>
      <c r="AK834" s="561"/>
    </row>
    <row r="835" spans="1:37">
      <c r="A835" s="504"/>
      <c r="B835" s="489"/>
      <c r="C835" s="470"/>
      <c r="D835" s="489"/>
      <c r="E835" s="490"/>
      <c r="F835" s="490"/>
      <c r="G835" s="470"/>
      <c r="H835" s="502"/>
      <c r="I835" s="491" t="s">
        <v>2594</v>
      </c>
      <c r="J835" s="492"/>
      <c r="K835" s="489"/>
      <c r="L835" s="498"/>
      <c r="M835" s="491"/>
      <c r="N835" s="491"/>
      <c r="O835" s="491"/>
      <c r="P835" s="491"/>
      <c r="Q835" s="491"/>
      <c r="R835" s="491"/>
      <c r="S835" s="491"/>
      <c r="T835" s="491"/>
      <c r="U835" s="491"/>
      <c r="V835" s="491"/>
      <c r="W835" s="491"/>
      <c r="X835" s="491"/>
      <c r="Y835" s="491"/>
      <c r="Z835" s="491"/>
      <c r="AA835" s="491"/>
      <c r="AB835" s="491"/>
      <c r="AC835" s="491"/>
      <c r="AD835" s="491"/>
      <c r="AE835" s="491"/>
      <c r="AF835" s="493"/>
      <c r="AG835" s="494"/>
      <c r="AH835" s="494"/>
      <c r="AI835" s="494"/>
      <c r="AK835" s="561"/>
    </row>
    <row r="836" spans="1:37" ht="33.75">
      <c r="A836" s="504" t="s">
        <v>1798</v>
      </c>
      <c r="B836" s="489" t="s">
        <v>1267</v>
      </c>
      <c r="C836" s="497" t="s">
        <v>627</v>
      </c>
      <c r="D836" s="489"/>
      <c r="E836" s="490"/>
      <c r="F836" s="490"/>
      <c r="G836" s="470"/>
      <c r="H836" s="502"/>
      <c r="I836" s="491"/>
      <c r="J836" s="492" t="s">
        <v>2301</v>
      </c>
      <c r="K836" s="489"/>
      <c r="L836" s="498" t="s">
        <v>5420</v>
      </c>
      <c r="M836" s="491" t="s">
        <v>5420</v>
      </c>
      <c r="N836" s="491" t="s">
        <v>5421</v>
      </c>
      <c r="O836" s="491"/>
      <c r="P836" s="491"/>
      <c r="Q836" s="491"/>
      <c r="R836" s="491"/>
      <c r="S836" s="491" t="s">
        <v>5373</v>
      </c>
      <c r="T836" s="491" t="s">
        <v>5373</v>
      </c>
      <c r="U836" s="491"/>
      <c r="V836" s="491"/>
      <c r="W836" s="491"/>
      <c r="X836" s="491"/>
      <c r="Y836" s="491"/>
      <c r="Z836" s="491"/>
      <c r="AA836" s="491"/>
      <c r="AB836" s="491"/>
      <c r="AC836" s="491" t="s">
        <v>3692</v>
      </c>
      <c r="AD836" s="491"/>
      <c r="AE836" s="491"/>
      <c r="AF836" s="493" t="s">
        <v>5324</v>
      </c>
      <c r="AG836" s="494"/>
      <c r="AH836" s="494"/>
      <c r="AI836" s="494"/>
      <c r="AK836" s="561" t="s">
        <v>3448</v>
      </c>
    </row>
    <row r="837" spans="1:37">
      <c r="A837" s="504" t="s">
        <v>1798</v>
      </c>
      <c r="B837" s="489" t="s">
        <v>1267</v>
      </c>
      <c r="C837" s="470" t="s">
        <v>628</v>
      </c>
      <c r="D837" s="489" t="s">
        <v>2148</v>
      </c>
      <c r="E837" s="490"/>
      <c r="F837" s="490"/>
      <c r="G837" s="470"/>
      <c r="H837" s="502"/>
      <c r="I837" s="491"/>
      <c r="J837" s="492"/>
      <c r="K837" s="489"/>
      <c r="L837" s="498"/>
      <c r="M837" s="491"/>
      <c r="N837" s="491"/>
      <c r="O837" s="491"/>
      <c r="P837" s="491"/>
      <c r="Q837" s="491"/>
      <c r="R837" s="491"/>
      <c r="S837" s="491"/>
      <c r="T837" s="491"/>
      <c r="U837" s="491"/>
      <c r="V837" s="491"/>
      <c r="W837" s="491"/>
      <c r="X837" s="491"/>
      <c r="Y837" s="491"/>
      <c r="Z837" s="491"/>
      <c r="AA837" s="491"/>
      <c r="AB837" s="491"/>
      <c r="AC837" s="491"/>
      <c r="AD837" s="491"/>
      <c r="AE837" s="491"/>
      <c r="AF837" s="493"/>
      <c r="AG837" s="494"/>
      <c r="AH837" s="494"/>
      <c r="AI837" s="494"/>
      <c r="AK837" s="561"/>
    </row>
    <row r="838" spans="1:37" ht="22.5">
      <c r="A838" s="504" t="s">
        <v>1798</v>
      </c>
      <c r="B838" s="489" t="s">
        <v>1267</v>
      </c>
      <c r="C838" s="470" t="s">
        <v>464</v>
      </c>
      <c r="D838" s="489" t="s">
        <v>1345</v>
      </c>
      <c r="E838" s="490">
        <v>0</v>
      </c>
      <c r="F838" s="490">
        <v>1</v>
      </c>
      <c r="G838" s="470" t="s">
        <v>629</v>
      </c>
      <c r="H838" s="502"/>
      <c r="I838" s="470" t="s">
        <v>8404</v>
      </c>
      <c r="J838" s="492"/>
      <c r="K838" s="489"/>
      <c r="L838" s="510"/>
      <c r="M838" s="470"/>
      <c r="N838" s="491"/>
      <c r="O838" s="491"/>
      <c r="P838" s="491"/>
      <c r="Q838" s="491"/>
      <c r="R838" s="491"/>
      <c r="S838" s="491"/>
      <c r="T838" s="491"/>
      <c r="U838" s="491"/>
      <c r="V838" s="491"/>
      <c r="W838" s="491"/>
      <c r="X838" s="491"/>
      <c r="Y838" s="491"/>
      <c r="Z838" s="491"/>
      <c r="AA838" s="491"/>
      <c r="AB838" s="491"/>
      <c r="AC838" s="491"/>
      <c r="AD838" s="491"/>
      <c r="AE838" s="491"/>
      <c r="AF838" s="493"/>
      <c r="AG838" s="494"/>
      <c r="AH838" s="494"/>
      <c r="AI838" s="494"/>
      <c r="AK838" s="561"/>
    </row>
    <row r="839" spans="1:37" ht="22.5">
      <c r="A839" s="504" t="s">
        <v>1798</v>
      </c>
      <c r="B839" s="489" t="s">
        <v>1267</v>
      </c>
      <c r="C839" s="470" t="s">
        <v>1865</v>
      </c>
      <c r="D839" s="489" t="s">
        <v>1346</v>
      </c>
      <c r="E839" s="490">
        <v>0</v>
      </c>
      <c r="F839" s="490">
        <v>1</v>
      </c>
      <c r="G839" s="470" t="s">
        <v>463</v>
      </c>
      <c r="H839" s="502"/>
      <c r="I839" s="470" t="s">
        <v>8405</v>
      </c>
      <c r="J839" s="492"/>
      <c r="K839" s="489"/>
      <c r="L839" s="510"/>
      <c r="M839" s="470"/>
      <c r="N839" s="491"/>
      <c r="O839" s="491"/>
      <c r="P839" s="491"/>
      <c r="Q839" s="491"/>
      <c r="R839" s="491"/>
      <c r="S839" s="491"/>
      <c r="T839" s="491"/>
      <c r="U839" s="491"/>
      <c r="V839" s="491"/>
      <c r="W839" s="491"/>
      <c r="X839" s="491"/>
      <c r="Y839" s="491"/>
      <c r="Z839" s="491"/>
      <c r="AA839" s="491"/>
      <c r="AB839" s="491"/>
      <c r="AC839" s="491"/>
      <c r="AD839" s="491"/>
      <c r="AE839" s="491"/>
      <c r="AF839" s="493"/>
      <c r="AG839" s="494"/>
      <c r="AH839" s="494"/>
      <c r="AI839" s="494"/>
      <c r="AK839" s="561"/>
    </row>
    <row r="840" spans="1:37">
      <c r="A840" s="504" t="s">
        <v>1798</v>
      </c>
      <c r="B840" s="489" t="s">
        <v>1267</v>
      </c>
      <c r="C840" s="470" t="s">
        <v>495</v>
      </c>
      <c r="D840" s="489" t="s">
        <v>179</v>
      </c>
      <c r="E840" s="490">
        <v>0</v>
      </c>
      <c r="F840" s="490">
        <v>0</v>
      </c>
      <c r="G840" s="470"/>
      <c r="H840" s="502"/>
      <c r="I840" s="491"/>
      <c r="J840" s="492"/>
      <c r="K840" s="489"/>
      <c r="L840" s="498"/>
      <c r="M840" s="491"/>
      <c r="N840" s="491"/>
      <c r="O840" s="491"/>
      <c r="P840" s="491"/>
      <c r="Q840" s="491"/>
      <c r="R840" s="491"/>
      <c r="S840" s="491"/>
      <c r="T840" s="491"/>
      <c r="U840" s="491"/>
      <c r="V840" s="491"/>
      <c r="W840" s="491"/>
      <c r="X840" s="491"/>
      <c r="Y840" s="491"/>
      <c r="Z840" s="491"/>
      <c r="AA840" s="491"/>
      <c r="AB840" s="491"/>
      <c r="AC840" s="491"/>
      <c r="AD840" s="491"/>
      <c r="AE840" s="491"/>
      <c r="AF840" s="493"/>
      <c r="AG840" s="494"/>
      <c r="AH840" s="494"/>
      <c r="AI840" s="494"/>
      <c r="AK840" s="561"/>
    </row>
    <row r="841" spans="1:37" ht="56.25">
      <c r="A841" s="504" t="s">
        <v>1798</v>
      </c>
      <c r="B841" s="489" t="s">
        <v>1267</v>
      </c>
      <c r="C841" s="470" t="s">
        <v>733</v>
      </c>
      <c r="D841" s="489" t="s">
        <v>1859</v>
      </c>
      <c r="E841" s="490" t="s">
        <v>8789</v>
      </c>
      <c r="F841" s="490" t="s">
        <v>8790</v>
      </c>
      <c r="G841" s="470" t="s">
        <v>735</v>
      </c>
      <c r="H841" s="524" t="s">
        <v>8791</v>
      </c>
      <c r="I841" s="491" t="s">
        <v>2864</v>
      </c>
      <c r="J841" s="492" t="s">
        <v>2301</v>
      </c>
      <c r="K841" s="489"/>
      <c r="L841" s="498" t="s">
        <v>5420</v>
      </c>
      <c r="M841" s="491" t="s">
        <v>5420</v>
      </c>
      <c r="N841" s="491" t="s">
        <v>5421</v>
      </c>
      <c r="O841" s="491"/>
      <c r="P841" s="491"/>
      <c r="Q841" s="491"/>
      <c r="R841" s="491"/>
      <c r="S841" s="491" t="s">
        <v>5373</v>
      </c>
      <c r="T841" s="491" t="s">
        <v>5373</v>
      </c>
      <c r="U841" s="491"/>
      <c r="V841" s="491"/>
      <c r="W841" s="491" t="s">
        <v>2897</v>
      </c>
      <c r="X841" s="491"/>
      <c r="Y841" s="491"/>
      <c r="Z841" s="491"/>
      <c r="AA841" s="491"/>
      <c r="AB841" s="491"/>
      <c r="AC841" s="491" t="s">
        <v>3640</v>
      </c>
      <c r="AD841" s="491" t="s">
        <v>2897</v>
      </c>
      <c r="AE841" s="491"/>
      <c r="AF841" s="493" t="s">
        <v>5324</v>
      </c>
      <c r="AG841" s="494"/>
      <c r="AH841" s="494"/>
      <c r="AI841" s="494"/>
      <c r="AK841" s="561"/>
    </row>
    <row r="842" spans="1:37" ht="56.25">
      <c r="A842" s="504" t="s">
        <v>1798</v>
      </c>
      <c r="B842" s="489" t="s">
        <v>1267</v>
      </c>
      <c r="C842" s="470" t="s">
        <v>734</v>
      </c>
      <c r="D842" s="489" t="s">
        <v>1863</v>
      </c>
      <c r="E842" s="490" t="s">
        <v>8789</v>
      </c>
      <c r="F842" s="490" t="s">
        <v>8790</v>
      </c>
      <c r="G842" s="470" t="s">
        <v>735</v>
      </c>
      <c r="H842" s="524" t="s">
        <v>8792</v>
      </c>
      <c r="I842" s="491" t="s">
        <v>2865</v>
      </c>
      <c r="J842" s="492" t="s">
        <v>2301</v>
      </c>
      <c r="K842" s="489"/>
      <c r="L842" s="498" t="s">
        <v>5420</v>
      </c>
      <c r="M842" s="491" t="s">
        <v>5420</v>
      </c>
      <c r="N842" s="491" t="s">
        <v>5421</v>
      </c>
      <c r="O842" s="491"/>
      <c r="P842" s="491"/>
      <c r="Q842" s="491"/>
      <c r="R842" s="491"/>
      <c r="S842" s="491" t="s">
        <v>5373</v>
      </c>
      <c r="T842" s="491" t="s">
        <v>5373</v>
      </c>
      <c r="U842" s="491"/>
      <c r="V842" s="491"/>
      <c r="W842" s="491" t="s">
        <v>2897</v>
      </c>
      <c r="X842" s="491"/>
      <c r="Y842" s="491"/>
      <c r="Z842" s="491"/>
      <c r="AA842" s="491"/>
      <c r="AB842" s="491"/>
      <c r="AC842" s="491" t="s">
        <v>3640</v>
      </c>
      <c r="AD842" s="491" t="s">
        <v>2897</v>
      </c>
      <c r="AE842" s="491"/>
      <c r="AF842" s="493" t="s">
        <v>5324</v>
      </c>
      <c r="AG842" s="494"/>
      <c r="AH842" s="494"/>
      <c r="AI842" s="494"/>
      <c r="AK842" s="561"/>
    </row>
    <row r="843" spans="1:37" ht="22.5">
      <c r="A843" s="504" t="s">
        <v>2223</v>
      </c>
      <c r="B843" s="489" t="s">
        <v>1268</v>
      </c>
      <c r="C843" s="497" t="s">
        <v>2244</v>
      </c>
      <c r="D843" s="489"/>
      <c r="E843" s="490"/>
      <c r="F843" s="490"/>
      <c r="G843" s="470"/>
      <c r="H843" s="524"/>
      <c r="I843" s="491"/>
      <c r="J843" s="492" t="s">
        <v>2314</v>
      </c>
      <c r="K843" s="489"/>
      <c r="L843" s="498" t="s">
        <v>5384</v>
      </c>
      <c r="M843" s="491" t="s">
        <v>5384</v>
      </c>
      <c r="N843" s="491" t="s">
        <v>5385</v>
      </c>
      <c r="O843" s="491"/>
      <c r="P843" s="491"/>
      <c r="Q843" s="491"/>
      <c r="R843" s="491"/>
      <c r="S843" s="491" t="s">
        <v>5361</v>
      </c>
      <c r="T843" s="491" t="s">
        <v>5361</v>
      </c>
      <c r="U843" s="491"/>
      <c r="V843" s="491"/>
      <c r="W843" s="491"/>
      <c r="X843" s="491"/>
      <c r="Y843" s="491"/>
      <c r="Z843" s="491"/>
      <c r="AA843" s="491" t="s">
        <v>1297</v>
      </c>
      <c r="AB843" s="491"/>
      <c r="AC843" s="491"/>
      <c r="AD843" s="491"/>
      <c r="AE843" s="491"/>
      <c r="AF843" s="493" t="s">
        <v>5292</v>
      </c>
      <c r="AG843" s="494"/>
      <c r="AH843" s="494"/>
      <c r="AI843" s="494"/>
      <c r="AK843" s="561" t="s">
        <v>3448</v>
      </c>
    </row>
    <row r="844" spans="1:37">
      <c r="A844" s="504" t="s">
        <v>2223</v>
      </c>
      <c r="B844" s="489" t="s">
        <v>1268</v>
      </c>
      <c r="C844" s="470" t="s">
        <v>1173</v>
      </c>
      <c r="D844" s="489" t="s">
        <v>2148</v>
      </c>
      <c r="E844" s="490"/>
      <c r="F844" s="490"/>
      <c r="G844" s="470" t="s">
        <v>1696</v>
      </c>
      <c r="H844" s="524"/>
      <c r="I844" s="491"/>
      <c r="J844" s="492"/>
      <c r="K844" s="489"/>
      <c r="L844" s="498"/>
      <c r="M844" s="491"/>
      <c r="N844" s="491"/>
      <c r="O844" s="491"/>
      <c r="P844" s="491"/>
      <c r="Q844" s="491"/>
      <c r="R844" s="491"/>
      <c r="S844" s="491"/>
      <c r="T844" s="491"/>
      <c r="U844" s="491"/>
      <c r="V844" s="491"/>
      <c r="W844" s="491"/>
      <c r="X844" s="491"/>
      <c r="Y844" s="491"/>
      <c r="Z844" s="491"/>
      <c r="AA844" s="491"/>
      <c r="AB844" s="491"/>
      <c r="AC844" s="491"/>
      <c r="AD844" s="491"/>
      <c r="AE844" s="491"/>
      <c r="AF844" s="493"/>
      <c r="AG844" s="494"/>
      <c r="AH844" s="494"/>
      <c r="AI844" s="494"/>
      <c r="AK844" s="561"/>
    </row>
    <row r="845" spans="1:37">
      <c r="A845" s="504" t="s">
        <v>2223</v>
      </c>
      <c r="B845" s="489" t="s">
        <v>1268</v>
      </c>
      <c r="C845" s="470" t="s">
        <v>1174</v>
      </c>
      <c r="D845" s="489" t="s">
        <v>1345</v>
      </c>
      <c r="E845" s="490">
        <v>0</v>
      </c>
      <c r="F845" s="490">
        <v>1</v>
      </c>
      <c r="G845" s="470" t="s">
        <v>1175</v>
      </c>
      <c r="H845" s="524"/>
      <c r="I845" s="491" t="s">
        <v>1176</v>
      </c>
      <c r="J845" s="492"/>
      <c r="K845" s="489"/>
      <c r="L845" s="498"/>
      <c r="M845" s="491"/>
      <c r="N845" s="491"/>
      <c r="O845" s="491"/>
      <c r="P845" s="491"/>
      <c r="Q845" s="491"/>
      <c r="R845" s="491"/>
      <c r="S845" s="491"/>
      <c r="T845" s="491"/>
      <c r="U845" s="491"/>
      <c r="V845" s="491"/>
      <c r="W845" s="491"/>
      <c r="X845" s="491"/>
      <c r="Y845" s="491"/>
      <c r="Z845" s="491"/>
      <c r="AA845" s="491"/>
      <c r="AB845" s="491"/>
      <c r="AC845" s="491"/>
      <c r="AD845" s="491"/>
      <c r="AE845" s="491"/>
      <c r="AF845" s="493"/>
      <c r="AG845" s="494"/>
      <c r="AH845" s="494"/>
      <c r="AI845" s="494"/>
      <c r="AK845" s="561"/>
    </row>
    <row r="846" spans="1:37">
      <c r="A846" s="504" t="s">
        <v>2223</v>
      </c>
      <c r="B846" s="489" t="s">
        <v>1268</v>
      </c>
      <c r="C846" s="470" t="s">
        <v>1177</v>
      </c>
      <c r="D846" s="489" t="s">
        <v>1346</v>
      </c>
      <c r="E846" s="490">
        <v>0</v>
      </c>
      <c r="F846" s="490">
        <v>1</v>
      </c>
      <c r="G846" s="470" t="s">
        <v>1178</v>
      </c>
      <c r="H846" s="524"/>
      <c r="I846" s="491" t="s">
        <v>1179</v>
      </c>
      <c r="J846" s="492"/>
      <c r="K846" s="489"/>
      <c r="L846" s="498"/>
      <c r="M846" s="491"/>
      <c r="N846" s="491"/>
      <c r="O846" s="491"/>
      <c r="P846" s="491"/>
      <c r="Q846" s="491"/>
      <c r="R846" s="491"/>
      <c r="S846" s="491"/>
      <c r="T846" s="491"/>
      <c r="U846" s="491"/>
      <c r="V846" s="491"/>
      <c r="W846" s="491"/>
      <c r="X846" s="491"/>
      <c r="Y846" s="491"/>
      <c r="Z846" s="491"/>
      <c r="AA846" s="491"/>
      <c r="AB846" s="491"/>
      <c r="AC846" s="491"/>
      <c r="AD846" s="491"/>
      <c r="AE846" s="491"/>
      <c r="AF846" s="493"/>
      <c r="AG846" s="494"/>
      <c r="AH846" s="494"/>
      <c r="AI846" s="494"/>
      <c r="AK846" s="561"/>
    </row>
    <row r="847" spans="1:37">
      <c r="A847" s="504" t="s">
        <v>2223</v>
      </c>
      <c r="B847" s="489" t="s">
        <v>1268</v>
      </c>
      <c r="C847" s="470" t="s">
        <v>495</v>
      </c>
      <c r="D847" s="489" t="s">
        <v>179</v>
      </c>
      <c r="E847" s="490">
        <v>0</v>
      </c>
      <c r="F847" s="490">
        <v>0</v>
      </c>
      <c r="G847" s="470" t="s">
        <v>495</v>
      </c>
      <c r="H847" s="524"/>
      <c r="I847" s="491"/>
      <c r="J847" s="492"/>
      <c r="K847" s="489"/>
      <c r="L847" s="498"/>
      <c r="M847" s="491"/>
      <c r="N847" s="491"/>
      <c r="O847" s="491"/>
      <c r="P847" s="491"/>
      <c r="Q847" s="491"/>
      <c r="R847" s="491"/>
      <c r="S847" s="491"/>
      <c r="T847" s="491"/>
      <c r="U847" s="491"/>
      <c r="V847" s="491"/>
      <c r="W847" s="491"/>
      <c r="X847" s="491"/>
      <c r="Y847" s="491"/>
      <c r="Z847" s="491"/>
      <c r="AA847" s="491"/>
      <c r="AB847" s="491"/>
      <c r="AC847" s="491"/>
      <c r="AD847" s="491"/>
      <c r="AE847" s="491"/>
      <c r="AF847" s="493"/>
      <c r="AG847" s="494"/>
      <c r="AH847" s="494"/>
      <c r="AI847" s="494"/>
      <c r="AK847" s="561"/>
    </row>
    <row r="848" spans="1:37" ht="45">
      <c r="A848" s="504" t="s">
        <v>2223</v>
      </c>
      <c r="B848" s="489" t="s">
        <v>1268</v>
      </c>
      <c r="C848" s="470" t="s">
        <v>1180</v>
      </c>
      <c r="D848" s="489" t="s">
        <v>1859</v>
      </c>
      <c r="E848" s="490" t="s">
        <v>2245</v>
      </c>
      <c r="F848" s="490" t="s">
        <v>2176</v>
      </c>
      <c r="G848" s="470" t="s">
        <v>2175</v>
      </c>
      <c r="H848" s="524" t="s">
        <v>2224</v>
      </c>
      <c r="I848" s="491" t="s">
        <v>2866</v>
      </c>
      <c r="J848" s="492" t="s">
        <v>2314</v>
      </c>
      <c r="K848" s="489"/>
      <c r="L848" s="498" t="s">
        <v>5384</v>
      </c>
      <c r="M848" s="491" t="s">
        <v>5384</v>
      </c>
      <c r="N848" s="491" t="s">
        <v>5385</v>
      </c>
      <c r="O848" s="491"/>
      <c r="P848" s="491"/>
      <c r="Q848" s="491"/>
      <c r="R848" s="491"/>
      <c r="S848" s="491" t="s">
        <v>5361</v>
      </c>
      <c r="T848" s="491" t="s">
        <v>5361</v>
      </c>
      <c r="U848" s="491"/>
      <c r="V848" s="491"/>
      <c r="W848" s="491" t="s">
        <v>1302</v>
      </c>
      <c r="X848" s="491" t="s">
        <v>1297</v>
      </c>
      <c r="Y848" s="491" t="s">
        <v>3668</v>
      </c>
      <c r="Z848" s="491"/>
      <c r="AA848" s="491" t="s">
        <v>1297</v>
      </c>
      <c r="AB848" s="491" t="s">
        <v>3684</v>
      </c>
      <c r="AC848" s="491"/>
      <c r="AD848" s="491"/>
      <c r="AE848" s="491"/>
      <c r="AF848" s="493" t="s">
        <v>5292</v>
      </c>
      <c r="AG848" s="494"/>
      <c r="AH848" s="494"/>
      <c r="AI848" s="494"/>
      <c r="AK848" s="561"/>
    </row>
    <row r="849" spans="1:37" ht="45">
      <c r="A849" s="504" t="s">
        <v>2223</v>
      </c>
      <c r="B849" s="489" t="s">
        <v>1268</v>
      </c>
      <c r="C849" s="470" t="s">
        <v>1181</v>
      </c>
      <c r="D849" s="489" t="s">
        <v>1863</v>
      </c>
      <c r="E849" s="490" t="s">
        <v>2245</v>
      </c>
      <c r="F849" s="490" t="s">
        <v>2176</v>
      </c>
      <c r="G849" s="470" t="s">
        <v>2175</v>
      </c>
      <c r="H849" s="524" t="s">
        <v>2225</v>
      </c>
      <c r="I849" s="491" t="s">
        <v>2867</v>
      </c>
      <c r="J849" s="492" t="s">
        <v>2314</v>
      </c>
      <c r="K849" s="489"/>
      <c r="L849" s="498" t="s">
        <v>5384</v>
      </c>
      <c r="M849" s="491" t="s">
        <v>5384</v>
      </c>
      <c r="N849" s="491" t="s">
        <v>5385</v>
      </c>
      <c r="O849" s="491"/>
      <c r="P849" s="491"/>
      <c r="Q849" s="491"/>
      <c r="R849" s="491"/>
      <c r="S849" s="491" t="s">
        <v>5361</v>
      </c>
      <c r="T849" s="491" t="s">
        <v>5361</v>
      </c>
      <c r="U849" s="491"/>
      <c r="V849" s="491"/>
      <c r="W849" s="491" t="s">
        <v>1302</v>
      </c>
      <c r="X849" s="491" t="s">
        <v>1297</v>
      </c>
      <c r="Y849" s="491" t="s">
        <v>3668</v>
      </c>
      <c r="Z849" s="491"/>
      <c r="AA849" s="491" t="s">
        <v>1297</v>
      </c>
      <c r="AB849" s="491" t="s">
        <v>3684</v>
      </c>
      <c r="AC849" s="491"/>
      <c r="AD849" s="491"/>
      <c r="AE849" s="491"/>
      <c r="AF849" s="493" t="s">
        <v>5292</v>
      </c>
      <c r="AG849" s="494"/>
      <c r="AH849" s="494"/>
      <c r="AI849" s="494"/>
      <c r="AK849" s="561"/>
    </row>
    <row r="850" spans="1:37" ht="45">
      <c r="A850" s="504" t="s">
        <v>2789</v>
      </c>
      <c r="B850" s="489" t="s">
        <v>1269</v>
      </c>
      <c r="C850" s="497" t="s">
        <v>2788</v>
      </c>
      <c r="D850" s="489"/>
      <c r="E850" s="490"/>
      <c r="F850" s="490"/>
      <c r="G850" s="470"/>
      <c r="H850" s="524"/>
      <c r="I850" s="491"/>
      <c r="J850" s="492" t="s">
        <v>2301</v>
      </c>
      <c r="K850" s="489"/>
      <c r="L850" s="491" t="s">
        <v>6450</v>
      </c>
      <c r="M850" s="491" t="s">
        <v>5414</v>
      </c>
      <c r="N850" s="491" t="s">
        <v>5429</v>
      </c>
      <c r="O850" s="491"/>
      <c r="P850" s="491"/>
      <c r="Q850" s="491"/>
      <c r="R850" s="491"/>
      <c r="S850" s="491" t="s">
        <v>5373</v>
      </c>
      <c r="T850" s="491" t="s">
        <v>5373</v>
      </c>
      <c r="U850" s="491"/>
      <c r="V850" s="491"/>
      <c r="W850" s="491"/>
      <c r="X850" s="491" t="s">
        <v>1297</v>
      </c>
      <c r="Y850" s="491"/>
      <c r="Z850" s="491"/>
      <c r="AA850" s="491" t="s">
        <v>1293</v>
      </c>
      <c r="AB850" s="491"/>
      <c r="AC850" s="491" t="s">
        <v>1293</v>
      </c>
      <c r="AD850" s="491"/>
      <c r="AE850" s="491"/>
      <c r="AF850" s="493" t="s">
        <v>5319</v>
      </c>
      <c r="AG850" s="494"/>
      <c r="AH850" s="494"/>
      <c r="AI850" s="494"/>
      <c r="AK850" s="561" t="s">
        <v>3448</v>
      </c>
    </row>
    <row r="851" spans="1:37" ht="56.25">
      <c r="A851" s="504" t="s">
        <v>2789</v>
      </c>
      <c r="B851" s="489" t="s">
        <v>1269</v>
      </c>
      <c r="C851" s="470" t="s">
        <v>2790</v>
      </c>
      <c r="D851" s="489" t="s">
        <v>2148</v>
      </c>
      <c r="E851" s="490"/>
      <c r="F851" s="490"/>
      <c r="G851" s="470" t="s">
        <v>1696</v>
      </c>
      <c r="H851" s="524" t="s">
        <v>2791</v>
      </c>
      <c r="I851" s="491" t="s">
        <v>2799</v>
      </c>
      <c r="J851" s="492" t="s">
        <v>2301</v>
      </c>
      <c r="K851" s="489"/>
      <c r="L851" s="491" t="s">
        <v>6450</v>
      </c>
      <c r="M851" s="491" t="s">
        <v>5414</v>
      </c>
      <c r="N851" s="491" t="s">
        <v>5429</v>
      </c>
      <c r="O851" s="491"/>
      <c r="P851" s="491"/>
      <c r="Q851" s="491"/>
      <c r="R851" s="491"/>
      <c r="S851" s="491" t="s">
        <v>5373</v>
      </c>
      <c r="T851" s="491" t="s">
        <v>5373</v>
      </c>
      <c r="U851" s="491"/>
      <c r="V851" s="491"/>
      <c r="W851" s="491" t="s">
        <v>2646</v>
      </c>
      <c r="X851" s="491" t="s">
        <v>1297</v>
      </c>
      <c r="Y851" s="491" t="s">
        <v>3674</v>
      </c>
      <c r="Z851" s="491"/>
      <c r="AA851" s="491"/>
      <c r="AB851" s="491" t="s">
        <v>3690</v>
      </c>
      <c r="AC851" s="491"/>
      <c r="AD851" s="491" t="s">
        <v>3690</v>
      </c>
      <c r="AE851" s="491"/>
      <c r="AF851" s="493" t="s">
        <v>5319</v>
      </c>
      <c r="AG851" s="494"/>
      <c r="AH851" s="494"/>
      <c r="AI851" s="494"/>
      <c r="AK851" s="561"/>
    </row>
    <row r="852" spans="1:37" ht="56.25">
      <c r="A852" s="504" t="s">
        <v>2789</v>
      </c>
      <c r="B852" s="489" t="s">
        <v>1269</v>
      </c>
      <c r="C852" s="470" t="s">
        <v>2790</v>
      </c>
      <c r="D852" s="489" t="s">
        <v>2947</v>
      </c>
      <c r="E852" s="490"/>
      <c r="F852" s="490"/>
      <c r="G852" s="470"/>
      <c r="H852" s="524" t="s">
        <v>2948</v>
      </c>
      <c r="I852" s="491" t="s">
        <v>2959</v>
      </c>
      <c r="J852" s="492" t="s">
        <v>2301</v>
      </c>
      <c r="K852" s="489"/>
      <c r="L852" s="491" t="s">
        <v>6450</v>
      </c>
      <c r="M852" s="491" t="s">
        <v>5414</v>
      </c>
      <c r="N852" s="491" t="s">
        <v>5429</v>
      </c>
      <c r="O852" s="491"/>
      <c r="P852" s="491"/>
      <c r="Q852" s="491"/>
      <c r="R852" s="491"/>
      <c r="S852" s="491" t="s">
        <v>5373</v>
      </c>
      <c r="T852" s="491" t="s">
        <v>5373</v>
      </c>
      <c r="U852" s="491"/>
      <c r="V852" s="491"/>
      <c r="W852" s="491" t="s">
        <v>2646</v>
      </c>
      <c r="X852" s="491"/>
      <c r="Y852" s="491" t="s">
        <v>3674</v>
      </c>
      <c r="Z852" s="491"/>
      <c r="AA852" s="491"/>
      <c r="AB852" s="491"/>
      <c r="AC852" s="491"/>
      <c r="AD852" s="491"/>
      <c r="AE852" s="491"/>
      <c r="AF852" s="493" t="s">
        <v>5319</v>
      </c>
      <c r="AG852" s="494"/>
      <c r="AH852" s="494"/>
      <c r="AI852" s="494"/>
      <c r="AK852" s="561"/>
    </row>
    <row r="853" spans="1:37">
      <c r="A853" s="504" t="s">
        <v>2789</v>
      </c>
      <c r="B853" s="489" t="s">
        <v>1269</v>
      </c>
      <c r="C853" s="470" t="s">
        <v>2803</v>
      </c>
      <c r="D853" s="489" t="s">
        <v>1345</v>
      </c>
      <c r="E853" s="490" t="s">
        <v>1704</v>
      </c>
      <c r="F853" s="490" t="s">
        <v>1497</v>
      </c>
      <c r="G853" s="470" t="s">
        <v>2949</v>
      </c>
      <c r="H853" s="524" t="s">
        <v>2792</v>
      </c>
      <c r="I853" s="491"/>
      <c r="J853" s="492"/>
      <c r="K853" s="489"/>
      <c r="L853" s="491"/>
      <c r="M853" s="491"/>
      <c r="N853" s="491"/>
      <c r="O853" s="491"/>
      <c r="P853" s="491"/>
      <c r="Q853" s="491"/>
      <c r="R853" s="491"/>
      <c r="S853" s="491"/>
      <c r="T853" s="491"/>
      <c r="U853" s="491"/>
      <c r="V853" s="491"/>
      <c r="W853" s="491"/>
      <c r="X853" s="491"/>
      <c r="Y853" s="491"/>
      <c r="Z853" s="491"/>
      <c r="AA853" s="491"/>
      <c r="AB853" s="491"/>
      <c r="AC853" s="491"/>
      <c r="AD853" s="491"/>
      <c r="AE853" s="491"/>
      <c r="AF853" s="493"/>
      <c r="AG853" s="494"/>
      <c r="AH853" s="494"/>
      <c r="AI853" s="494"/>
      <c r="AK853" s="561"/>
    </row>
    <row r="854" spans="1:37">
      <c r="A854" s="504" t="s">
        <v>2789</v>
      </c>
      <c r="B854" s="489" t="s">
        <v>1269</v>
      </c>
      <c r="C854" s="470" t="s">
        <v>2804</v>
      </c>
      <c r="D854" s="489" t="s">
        <v>1346</v>
      </c>
      <c r="E854" s="490" t="s">
        <v>1704</v>
      </c>
      <c r="F854" s="490" t="s">
        <v>1497</v>
      </c>
      <c r="G854" s="470" t="s">
        <v>2950</v>
      </c>
      <c r="H854" s="524" t="s">
        <v>2793</v>
      </c>
      <c r="I854" s="491"/>
      <c r="J854" s="492"/>
      <c r="K854" s="489"/>
      <c r="L854" s="491"/>
      <c r="M854" s="491"/>
      <c r="N854" s="491"/>
      <c r="O854" s="491"/>
      <c r="P854" s="491"/>
      <c r="Q854" s="491"/>
      <c r="R854" s="491"/>
      <c r="S854" s="491"/>
      <c r="T854" s="491"/>
      <c r="U854" s="491"/>
      <c r="V854" s="491"/>
      <c r="W854" s="491"/>
      <c r="X854" s="491"/>
      <c r="Y854" s="491"/>
      <c r="Z854" s="491"/>
      <c r="AA854" s="491"/>
      <c r="AB854" s="491"/>
      <c r="AC854" s="491"/>
      <c r="AD854" s="491"/>
      <c r="AE854" s="491"/>
      <c r="AF854" s="493"/>
      <c r="AG854" s="494"/>
      <c r="AH854" s="494"/>
      <c r="AI854" s="494"/>
      <c r="AK854" s="561"/>
    </row>
    <row r="855" spans="1:37">
      <c r="A855" s="504" t="s">
        <v>2789</v>
      </c>
      <c r="B855" s="489" t="s">
        <v>1269</v>
      </c>
      <c r="C855" s="470" t="s">
        <v>2805</v>
      </c>
      <c r="D855" s="489" t="s">
        <v>1347</v>
      </c>
      <c r="E855" s="490" t="s">
        <v>1704</v>
      </c>
      <c r="F855" s="490" t="s">
        <v>1497</v>
      </c>
      <c r="G855" s="470" t="s">
        <v>2951</v>
      </c>
      <c r="H855" s="524" t="s">
        <v>2794</v>
      </c>
      <c r="I855" s="491"/>
      <c r="J855" s="492"/>
      <c r="K855" s="489"/>
      <c r="L855" s="491"/>
      <c r="M855" s="491"/>
      <c r="N855" s="491"/>
      <c r="O855" s="491"/>
      <c r="P855" s="491"/>
      <c r="Q855" s="491"/>
      <c r="R855" s="491"/>
      <c r="S855" s="491"/>
      <c r="T855" s="491"/>
      <c r="U855" s="491"/>
      <c r="V855" s="491"/>
      <c r="W855" s="491"/>
      <c r="X855" s="491"/>
      <c r="Y855" s="491"/>
      <c r="Z855" s="491"/>
      <c r="AA855" s="491"/>
      <c r="AB855" s="491"/>
      <c r="AC855" s="491"/>
      <c r="AD855" s="491"/>
      <c r="AE855" s="491"/>
      <c r="AF855" s="493"/>
      <c r="AG855" s="494"/>
      <c r="AH855" s="494"/>
      <c r="AI855" s="494"/>
      <c r="AK855" s="561"/>
    </row>
    <row r="856" spans="1:37">
      <c r="A856" s="504" t="s">
        <v>2789</v>
      </c>
      <c r="B856" s="489" t="s">
        <v>1269</v>
      </c>
      <c r="C856" s="470" t="s">
        <v>2806</v>
      </c>
      <c r="D856" s="489" t="s">
        <v>1348</v>
      </c>
      <c r="E856" s="490" t="s">
        <v>1704</v>
      </c>
      <c r="F856" s="490" t="s">
        <v>1497</v>
      </c>
      <c r="G856" s="470" t="s">
        <v>2795</v>
      </c>
      <c r="H856" s="524" t="s">
        <v>2796</v>
      </c>
      <c r="I856" s="491"/>
      <c r="J856" s="492"/>
      <c r="K856" s="489"/>
      <c r="L856" s="491"/>
      <c r="M856" s="491"/>
      <c r="N856" s="491"/>
      <c r="O856" s="491"/>
      <c r="P856" s="491"/>
      <c r="Q856" s="491"/>
      <c r="R856" s="491"/>
      <c r="S856" s="491"/>
      <c r="T856" s="491"/>
      <c r="U856" s="491"/>
      <c r="V856" s="491"/>
      <c r="W856" s="491"/>
      <c r="X856" s="491"/>
      <c r="Y856" s="491"/>
      <c r="Z856" s="491"/>
      <c r="AA856" s="491"/>
      <c r="AB856" s="491"/>
      <c r="AC856" s="491"/>
      <c r="AD856" s="491"/>
      <c r="AE856" s="491"/>
      <c r="AF856" s="493"/>
      <c r="AG856" s="494"/>
      <c r="AH856" s="494"/>
      <c r="AI856" s="494"/>
      <c r="AK856" s="561"/>
    </row>
    <row r="857" spans="1:37">
      <c r="A857" s="504" t="s">
        <v>2789</v>
      </c>
      <c r="B857" s="489" t="s">
        <v>1269</v>
      </c>
      <c r="C857" s="470" t="s">
        <v>2797</v>
      </c>
      <c r="D857" s="489" t="s">
        <v>2801</v>
      </c>
      <c r="E857" s="490"/>
      <c r="F857" s="490"/>
      <c r="G857" s="470"/>
      <c r="H857" s="524"/>
      <c r="I857" s="491"/>
      <c r="J857" s="492"/>
      <c r="K857" s="489"/>
      <c r="L857" s="491"/>
      <c r="M857" s="491"/>
      <c r="N857" s="491"/>
      <c r="O857" s="491"/>
      <c r="P857" s="491"/>
      <c r="Q857" s="491"/>
      <c r="R857" s="491"/>
      <c r="S857" s="491"/>
      <c r="T857" s="491"/>
      <c r="U857" s="491"/>
      <c r="V857" s="491"/>
      <c r="W857" s="491"/>
      <c r="X857" s="491"/>
      <c r="Y857" s="491"/>
      <c r="Z857" s="491"/>
      <c r="AA857" s="491"/>
      <c r="AB857" s="491"/>
      <c r="AC857" s="491"/>
      <c r="AD857" s="491"/>
      <c r="AE857" s="491"/>
      <c r="AF857" s="493"/>
      <c r="AG857" s="494"/>
      <c r="AH857" s="494"/>
      <c r="AI857" s="494"/>
      <c r="AK857" s="561"/>
    </row>
    <row r="858" spans="1:37">
      <c r="A858" s="504" t="s">
        <v>2789</v>
      </c>
      <c r="B858" s="489" t="s">
        <v>1269</v>
      </c>
      <c r="C858" s="470" t="s">
        <v>4002</v>
      </c>
      <c r="D858" s="489" t="s">
        <v>1324</v>
      </c>
      <c r="E858" s="490" t="s">
        <v>1704</v>
      </c>
      <c r="F858" s="490" t="s">
        <v>1497</v>
      </c>
      <c r="G858" s="470" t="s">
        <v>2952</v>
      </c>
      <c r="H858" s="524" t="s">
        <v>2798</v>
      </c>
      <c r="I858" s="491"/>
      <c r="J858" s="492"/>
      <c r="K858" s="489"/>
      <c r="L858" s="491"/>
      <c r="M858" s="491"/>
      <c r="N858" s="491"/>
      <c r="O858" s="491"/>
      <c r="P858" s="491"/>
      <c r="Q858" s="491"/>
      <c r="R858" s="491"/>
      <c r="S858" s="491"/>
      <c r="T858" s="491"/>
      <c r="U858" s="491"/>
      <c r="V858" s="491"/>
      <c r="W858" s="491"/>
      <c r="X858" s="491"/>
      <c r="Y858" s="491"/>
      <c r="Z858" s="491"/>
      <c r="AA858" s="491"/>
      <c r="AB858" s="491"/>
      <c r="AC858" s="491"/>
      <c r="AD858" s="491"/>
      <c r="AE858" s="491"/>
      <c r="AF858" s="493"/>
      <c r="AG858" s="494"/>
      <c r="AH858" s="494"/>
      <c r="AI858" s="494"/>
      <c r="AK858" s="561"/>
    </row>
    <row r="859" spans="1:37" ht="56.25">
      <c r="A859" s="504" t="s">
        <v>2789</v>
      </c>
      <c r="B859" s="489" t="s">
        <v>1269</v>
      </c>
      <c r="C859" s="470" t="s">
        <v>2971</v>
      </c>
      <c r="D859" s="489" t="s">
        <v>2800</v>
      </c>
      <c r="E859" s="490"/>
      <c r="F859" s="490"/>
      <c r="G859" s="470"/>
      <c r="H859" s="524" t="s">
        <v>2960</v>
      </c>
      <c r="I859" s="491" t="s">
        <v>2547</v>
      </c>
      <c r="J859" s="492" t="s">
        <v>2301</v>
      </c>
      <c r="K859" s="489"/>
      <c r="L859" s="491" t="s">
        <v>6450</v>
      </c>
      <c r="M859" s="491" t="s">
        <v>5414</v>
      </c>
      <c r="N859" s="491" t="s">
        <v>5429</v>
      </c>
      <c r="O859" s="491"/>
      <c r="P859" s="491"/>
      <c r="Q859" s="491"/>
      <c r="R859" s="491"/>
      <c r="S859" s="491" t="s">
        <v>5373</v>
      </c>
      <c r="T859" s="491" t="s">
        <v>5373</v>
      </c>
      <c r="U859" s="491"/>
      <c r="V859" s="491"/>
      <c r="W859" s="491" t="s">
        <v>2646</v>
      </c>
      <c r="X859" s="491" t="s">
        <v>1297</v>
      </c>
      <c r="Y859" s="491" t="s">
        <v>3675</v>
      </c>
      <c r="Z859" s="491"/>
      <c r="AA859" s="491"/>
      <c r="AB859" s="491" t="s">
        <v>3690</v>
      </c>
      <c r="AC859" s="491"/>
      <c r="AD859" s="491" t="s">
        <v>3690</v>
      </c>
      <c r="AE859" s="491"/>
      <c r="AF859" s="493" t="s">
        <v>5319</v>
      </c>
      <c r="AG859" s="494"/>
      <c r="AH859" s="494"/>
      <c r="AI859" s="494"/>
      <c r="AK859" s="561"/>
    </row>
    <row r="860" spans="1:37">
      <c r="A860" s="504" t="s">
        <v>2789</v>
      </c>
      <c r="B860" s="489" t="s">
        <v>1269</v>
      </c>
      <c r="C860" s="470"/>
      <c r="D860" s="489" t="s">
        <v>1325</v>
      </c>
      <c r="E860" s="490" t="s">
        <v>1704</v>
      </c>
      <c r="F860" s="490" t="s">
        <v>1497</v>
      </c>
      <c r="G860" s="470" t="s">
        <v>2949</v>
      </c>
      <c r="H860" s="524" t="s">
        <v>2961</v>
      </c>
      <c r="I860" s="491"/>
      <c r="J860" s="492"/>
      <c r="K860" s="489"/>
      <c r="L860" s="491"/>
      <c r="M860" s="491"/>
      <c r="N860" s="491"/>
      <c r="O860" s="491"/>
      <c r="P860" s="491"/>
      <c r="Q860" s="491"/>
      <c r="R860" s="491"/>
      <c r="S860" s="491"/>
      <c r="T860" s="491"/>
      <c r="U860" s="491"/>
      <c r="V860" s="491"/>
      <c r="W860" s="491"/>
      <c r="X860" s="491"/>
      <c r="Y860" s="491"/>
      <c r="Z860" s="491"/>
      <c r="AA860" s="491"/>
      <c r="AB860" s="491"/>
      <c r="AC860" s="491"/>
      <c r="AD860" s="491"/>
      <c r="AE860" s="491"/>
      <c r="AF860" s="493"/>
      <c r="AG860" s="494"/>
      <c r="AH860" s="494"/>
      <c r="AI860" s="494"/>
      <c r="AK860" s="561"/>
    </row>
    <row r="861" spans="1:37">
      <c r="A861" s="504" t="s">
        <v>2789</v>
      </c>
      <c r="B861" s="489" t="s">
        <v>1269</v>
      </c>
      <c r="C861" s="470"/>
      <c r="D861" s="489" t="s">
        <v>1326</v>
      </c>
      <c r="E861" s="490" t="s">
        <v>1704</v>
      </c>
      <c r="F861" s="490" t="s">
        <v>1497</v>
      </c>
      <c r="G861" s="470" t="s">
        <v>2950</v>
      </c>
      <c r="H861" s="524" t="s">
        <v>2962</v>
      </c>
      <c r="I861" s="491"/>
      <c r="J861" s="492"/>
      <c r="K861" s="489"/>
      <c r="L861" s="491"/>
      <c r="M861" s="491"/>
      <c r="N861" s="491"/>
      <c r="O861" s="491"/>
      <c r="P861" s="491"/>
      <c r="Q861" s="491"/>
      <c r="R861" s="491"/>
      <c r="S861" s="491"/>
      <c r="T861" s="491"/>
      <c r="U861" s="491"/>
      <c r="V861" s="491"/>
      <c r="W861" s="491"/>
      <c r="X861" s="491"/>
      <c r="Y861" s="491"/>
      <c r="Z861" s="491"/>
      <c r="AA861" s="491"/>
      <c r="AB861" s="491"/>
      <c r="AC861" s="491"/>
      <c r="AD861" s="491"/>
      <c r="AE861" s="491"/>
      <c r="AF861" s="493"/>
      <c r="AG861" s="494"/>
      <c r="AH861" s="494"/>
      <c r="AI861" s="494"/>
      <c r="AK861" s="561"/>
    </row>
    <row r="862" spans="1:37">
      <c r="A862" s="504" t="s">
        <v>2789</v>
      </c>
      <c r="B862" s="489" t="s">
        <v>1269</v>
      </c>
      <c r="C862" s="470"/>
      <c r="D862" s="489" t="s">
        <v>1328</v>
      </c>
      <c r="E862" s="490" t="s">
        <v>1704</v>
      </c>
      <c r="F862" s="490" t="s">
        <v>1497</v>
      </c>
      <c r="G862" s="470" t="s">
        <v>2951</v>
      </c>
      <c r="H862" s="524" t="s">
        <v>2963</v>
      </c>
      <c r="I862" s="491"/>
      <c r="J862" s="492"/>
      <c r="K862" s="489"/>
      <c r="L862" s="491"/>
      <c r="M862" s="491"/>
      <c r="N862" s="491"/>
      <c r="O862" s="491"/>
      <c r="P862" s="491"/>
      <c r="Q862" s="491"/>
      <c r="R862" s="491"/>
      <c r="S862" s="491"/>
      <c r="T862" s="491"/>
      <c r="U862" s="491"/>
      <c r="V862" s="491"/>
      <c r="W862" s="491"/>
      <c r="X862" s="491"/>
      <c r="Y862" s="491"/>
      <c r="Z862" s="491"/>
      <c r="AA862" s="491"/>
      <c r="AB862" s="491"/>
      <c r="AC862" s="491"/>
      <c r="AD862" s="491"/>
      <c r="AE862" s="491"/>
      <c r="AF862" s="493"/>
      <c r="AG862" s="494"/>
      <c r="AH862" s="494"/>
      <c r="AI862" s="494"/>
      <c r="AK862" s="561"/>
    </row>
    <row r="863" spans="1:37">
      <c r="A863" s="504" t="s">
        <v>2789</v>
      </c>
      <c r="B863" s="489" t="s">
        <v>1269</v>
      </c>
      <c r="C863" s="470"/>
      <c r="D863" s="489" t="s">
        <v>1350</v>
      </c>
      <c r="E863" s="490" t="s">
        <v>1704</v>
      </c>
      <c r="F863" s="490" t="s">
        <v>1497</v>
      </c>
      <c r="G863" s="470" t="s">
        <v>2795</v>
      </c>
      <c r="H863" s="524" t="s">
        <v>2964</v>
      </c>
      <c r="I863" s="491"/>
      <c r="J863" s="492"/>
      <c r="K863" s="489"/>
      <c r="L863" s="491"/>
      <c r="M863" s="491"/>
      <c r="N863" s="491"/>
      <c r="O863" s="491"/>
      <c r="P863" s="491"/>
      <c r="Q863" s="491"/>
      <c r="R863" s="491"/>
      <c r="S863" s="491"/>
      <c r="T863" s="491"/>
      <c r="U863" s="491"/>
      <c r="V863" s="491"/>
      <c r="W863" s="491"/>
      <c r="X863" s="491"/>
      <c r="Y863" s="491"/>
      <c r="Z863" s="491"/>
      <c r="AA863" s="491"/>
      <c r="AB863" s="491"/>
      <c r="AC863" s="491"/>
      <c r="AD863" s="491"/>
      <c r="AE863" s="491"/>
      <c r="AF863" s="493"/>
      <c r="AG863" s="494"/>
      <c r="AH863" s="494"/>
      <c r="AI863" s="494"/>
      <c r="AK863" s="561"/>
    </row>
    <row r="864" spans="1:37" ht="56.25">
      <c r="A864" s="504" t="s">
        <v>2789</v>
      </c>
      <c r="B864" s="489" t="s">
        <v>1269</v>
      </c>
      <c r="C864" s="470" t="s">
        <v>2965</v>
      </c>
      <c r="D864" s="489" t="s">
        <v>2800</v>
      </c>
      <c r="E864" s="490"/>
      <c r="F864" s="490"/>
      <c r="G864" s="470"/>
      <c r="H864" s="524" t="s">
        <v>2966</v>
      </c>
      <c r="I864" s="491" t="s">
        <v>2548</v>
      </c>
      <c r="J864" s="492" t="s">
        <v>2301</v>
      </c>
      <c r="K864" s="489"/>
      <c r="L864" s="491" t="s">
        <v>6450</v>
      </c>
      <c r="M864" s="491" t="s">
        <v>5414</v>
      </c>
      <c r="N864" s="491" t="s">
        <v>5429</v>
      </c>
      <c r="O864" s="491"/>
      <c r="P864" s="491"/>
      <c r="Q864" s="491"/>
      <c r="R864" s="491"/>
      <c r="S864" s="491" t="s">
        <v>5373</v>
      </c>
      <c r="T864" s="491" t="s">
        <v>5373</v>
      </c>
      <c r="U864" s="491"/>
      <c r="V864" s="491"/>
      <c r="W864" s="491" t="s">
        <v>2646</v>
      </c>
      <c r="X864" s="491" t="s">
        <v>1297</v>
      </c>
      <c r="Y864" s="491" t="s">
        <v>3675</v>
      </c>
      <c r="Z864" s="491"/>
      <c r="AA864" s="491"/>
      <c r="AB864" s="491" t="s">
        <v>3690</v>
      </c>
      <c r="AC864" s="491"/>
      <c r="AD864" s="491" t="s">
        <v>3690</v>
      </c>
      <c r="AE864" s="491"/>
      <c r="AF864" s="493" t="s">
        <v>5319</v>
      </c>
      <c r="AG864" s="494"/>
      <c r="AH864" s="494"/>
      <c r="AI864" s="494"/>
      <c r="AK864" s="561"/>
    </row>
    <row r="865" spans="1:37">
      <c r="A865" s="504" t="s">
        <v>2789</v>
      </c>
      <c r="B865" s="489" t="s">
        <v>1269</v>
      </c>
      <c r="C865" s="470"/>
      <c r="D865" s="489" t="s">
        <v>1327</v>
      </c>
      <c r="E865" s="490" t="s">
        <v>1704</v>
      </c>
      <c r="F865" s="490" t="s">
        <v>1497</v>
      </c>
      <c r="G865" s="470" t="s">
        <v>2949</v>
      </c>
      <c r="H865" s="524" t="s">
        <v>2967</v>
      </c>
      <c r="I865" s="491"/>
      <c r="J865" s="492"/>
      <c r="K865" s="489"/>
      <c r="L865" s="491"/>
      <c r="M865" s="491"/>
      <c r="N865" s="491"/>
      <c r="O865" s="491"/>
      <c r="P865" s="491"/>
      <c r="Q865" s="491"/>
      <c r="R865" s="491"/>
      <c r="S865" s="491"/>
      <c r="T865" s="491"/>
      <c r="U865" s="491"/>
      <c r="V865" s="491"/>
      <c r="W865" s="491"/>
      <c r="X865" s="491"/>
      <c r="Y865" s="491"/>
      <c r="Z865" s="491"/>
      <c r="AA865" s="491"/>
      <c r="AB865" s="491"/>
      <c r="AC865" s="491"/>
      <c r="AD865" s="491"/>
      <c r="AE865" s="491"/>
      <c r="AF865" s="493"/>
      <c r="AG865" s="494"/>
      <c r="AH865" s="494"/>
      <c r="AI865" s="494"/>
      <c r="AK865" s="561"/>
    </row>
    <row r="866" spans="1:37">
      <c r="A866" s="504" t="s">
        <v>2789</v>
      </c>
      <c r="B866" s="489" t="s">
        <v>1269</v>
      </c>
      <c r="C866" s="470"/>
      <c r="D866" s="489" t="s">
        <v>1329</v>
      </c>
      <c r="E866" s="490" t="s">
        <v>1704</v>
      </c>
      <c r="F866" s="490" t="s">
        <v>1497</v>
      </c>
      <c r="G866" s="470" t="s">
        <v>2950</v>
      </c>
      <c r="H866" s="524" t="s">
        <v>2968</v>
      </c>
      <c r="I866" s="491"/>
      <c r="J866" s="492"/>
      <c r="K866" s="489"/>
      <c r="L866" s="491"/>
      <c r="M866" s="491"/>
      <c r="N866" s="491"/>
      <c r="O866" s="491"/>
      <c r="P866" s="491"/>
      <c r="Q866" s="491"/>
      <c r="R866" s="491"/>
      <c r="S866" s="491"/>
      <c r="T866" s="491"/>
      <c r="U866" s="491"/>
      <c r="V866" s="491"/>
      <c r="W866" s="491"/>
      <c r="X866" s="491"/>
      <c r="Y866" s="491"/>
      <c r="Z866" s="491"/>
      <c r="AA866" s="491"/>
      <c r="AB866" s="491"/>
      <c r="AC866" s="491"/>
      <c r="AD866" s="491"/>
      <c r="AE866" s="491"/>
      <c r="AF866" s="493"/>
      <c r="AG866" s="494"/>
      <c r="AH866" s="494"/>
      <c r="AI866" s="494"/>
      <c r="AK866" s="561"/>
    </row>
    <row r="867" spans="1:37">
      <c r="A867" s="504" t="s">
        <v>2789</v>
      </c>
      <c r="B867" s="489" t="s">
        <v>1269</v>
      </c>
      <c r="C867" s="470"/>
      <c r="D867" s="489" t="s">
        <v>1330</v>
      </c>
      <c r="E867" s="490" t="s">
        <v>1704</v>
      </c>
      <c r="F867" s="490" t="s">
        <v>1497</v>
      </c>
      <c r="G867" s="470" t="s">
        <v>2951</v>
      </c>
      <c r="H867" s="524" t="s">
        <v>2969</v>
      </c>
      <c r="I867" s="491"/>
      <c r="J867" s="492"/>
      <c r="K867" s="489"/>
      <c r="L867" s="491"/>
      <c r="M867" s="491"/>
      <c r="N867" s="491"/>
      <c r="O867" s="491"/>
      <c r="P867" s="491"/>
      <c r="Q867" s="491"/>
      <c r="R867" s="491"/>
      <c r="S867" s="491"/>
      <c r="T867" s="491"/>
      <c r="U867" s="491"/>
      <c r="V867" s="491"/>
      <c r="W867" s="491"/>
      <c r="X867" s="491"/>
      <c r="Y867" s="491"/>
      <c r="Z867" s="491"/>
      <c r="AA867" s="491"/>
      <c r="AB867" s="491"/>
      <c r="AC867" s="491"/>
      <c r="AD867" s="491"/>
      <c r="AE867" s="491"/>
      <c r="AF867" s="493"/>
      <c r="AG867" s="494"/>
      <c r="AH867" s="494"/>
      <c r="AI867" s="494"/>
      <c r="AK867" s="561"/>
    </row>
    <row r="868" spans="1:37">
      <c r="A868" s="504" t="s">
        <v>2789</v>
      </c>
      <c r="B868" s="489" t="s">
        <v>1269</v>
      </c>
      <c r="C868" s="470"/>
      <c r="D868" s="489" t="s">
        <v>1375</v>
      </c>
      <c r="E868" s="490" t="s">
        <v>1704</v>
      </c>
      <c r="F868" s="490" t="s">
        <v>1497</v>
      </c>
      <c r="G868" s="470" t="s">
        <v>2795</v>
      </c>
      <c r="H868" s="524" t="s">
        <v>2970</v>
      </c>
      <c r="I868" s="491"/>
      <c r="J868" s="492"/>
      <c r="K868" s="489"/>
      <c r="L868" s="491"/>
      <c r="M868" s="491"/>
      <c r="N868" s="491"/>
      <c r="O868" s="491"/>
      <c r="P868" s="491"/>
      <c r="Q868" s="491"/>
      <c r="R868" s="491"/>
      <c r="S868" s="491"/>
      <c r="T868" s="491"/>
      <c r="U868" s="491"/>
      <c r="V868" s="491"/>
      <c r="W868" s="491"/>
      <c r="X868" s="491"/>
      <c r="Y868" s="491"/>
      <c r="Z868" s="491"/>
      <c r="AA868" s="491"/>
      <c r="AB868" s="491"/>
      <c r="AC868" s="491"/>
      <c r="AD868" s="491"/>
      <c r="AE868" s="491"/>
      <c r="AF868" s="493"/>
      <c r="AG868" s="494"/>
      <c r="AH868" s="494"/>
      <c r="AI868" s="494"/>
      <c r="AK868" s="561"/>
    </row>
    <row r="869" spans="1:37" ht="56.25">
      <c r="A869" s="504" t="s">
        <v>2789</v>
      </c>
      <c r="B869" s="489" t="s">
        <v>1269</v>
      </c>
      <c r="C869" s="470" t="s">
        <v>2549</v>
      </c>
      <c r="D869" s="489" t="s">
        <v>2550</v>
      </c>
      <c r="E869" s="490"/>
      <c r="F869" s="490"/>
      <c r="G869" s="470"/>
      <c r="H869" s="524" t="s">
        <v>2551</v>
      </c>
      <c r="I869" s="491" t="s">
        <v>2547</v>
      </c>
      <c r="J869" s="492" t="s">
        <v>2301</v>
      </c>
      <c r="K869" s="489"/>
      <c r="L869" s="491" t="s">
        <v>6450</v>
      </c>
      <c r="M869" s="491" t="s">
        <v>5414</v>
      </c>
      <c r="N869" s="491" t="s">
        <v>5429</v>
      </c>
      <c r="O869" s="491"/>
      <c r="P869" s="491"/>
      <c r="Q869" s="491"/>
      <c r="R869" s="491"/>
      <c r="S869" s="491" t="s">
        <v>5373</v>
      </c>
      <c r="T869" s="491" t="s">
        <v>5373</v>
      </c>
      <c r="U869" s="491"/>
      <c r="V869" s="491"/>
      <c r="W869" s="491" t="s">
        <v>2646</v>
      </c>
      <c r="X869" s="491" t="s">
        <v>1297</v>
      </c>
      <c r="Y869" s="491" t="s">
        <v>3675</v>
      </c>
      <c r="Z869" s="491"/>
      <c r="AA869" s="491"/>
      <c r="AB869" s="491" t="s">
        <v>3690</v>
      </c>
      <c r="AC869" s="491"/>
      <c r="AD869" s="491" t="s">
        <v>3690</v>
      </c>
      <c r="AE869" s="491"/>
      <c r="AF869" s="493" t="s">
        <v>5319</v>
      </c>
      <c r="AG869" s="494"/>
      <c r="AH869" s="494"/>
      <c r="AI869" s="494"/>
      <c r="AK869" s="561"/>
    </row>
    <row r="870" spans="1:37">
      <c r="A870" s="504" t="s">
        <v>2789</v>
      </c>
      <c r="B870" s="489" t="s">
        <v>1269</v>
      </c>
      <c r="C870" s="470"/>
      <c r="D870" s="489" t="s">
        <v>1331</v>
      </c>
      <c r="E870" s="490" t="s">
        <v>1704</v>
      </c>
      <c r="F870" s="490" t="s">
        <v>1497</v>
      </c>
      <c r="G870" s="470" t="s">
        <v>2949</v>
      </c>
      <c r="H870" s="524" t="s">
        <v>2552</v>
      </c>
      <c r="I870" s="491"/>
      <c r="J870" s="492"/>
      <c r="K870" s="489"/>
      <c r="L870" s="491"/>
      <c r="M870" s="491"/>
      <c r="N870" s="491"/>
      <c r="O870" s="491"/>
      <c r="P870" s="491"/>
      <c r="Q870" s="491"/>
      <c r="R870" s="491"/>
      <c r="S870" s="491"/>
      <c r="T870" s="491"/>
      <c r="U870" s="491"/>
      <c r="V870" s="491"/>
      <c r="W870" s="491"/>
      <c r="X870" s="491"/>
      <c r="Y870" s="491"/>
      <c r="Z870" s="491"/>
      <c r="AA870" s="491"/>
      <c r="AB870" s="491"/>
      <c r="AC870" s="491"/>
      <c r="AD870" s="491"/>
      <c r="AE870" s="491"/>
      <c r="AF870" s="493"/>
      <c r="AG870" s="494"/>
      <c r="AH870" s="494"/>
      <c r="AI870" s="494"/>
      <c r="AK870" s="561"/>
    </row>
    <row r="871" spans="1:37">
      <c r="A871" s="504" t="s">
        <v>2789</v>
      </c>
      <c r="B871" s="489" t="s">
        <v>1269</v>
      </c>
      <c r="C871" s="470"/>
      <c r="D871" s="489" t="s">
        <v>1332</v>
      </c>
      <c r="E871" s="490" t="s">
        <v>1704</v>
      </c>
      <c r="F871" s="490" t="s">
        <v>1497</v>
      </c>
      <c r="G871" s="470" t="s">
        <v>2950</v>
      </c>
      <c r="H871" s="524" t="s">
        <v>2553</v>
      </c>
      <c r="I871" s="491"/>
      <c r="J871" s="492"/>
      <c r="K871" s="489"/>
      <c r="L871" s="491"/>
      <c r="M871" s="491"/>
      <c r="N871" s="491"/>
      <c r="O871" s="491"/>
      <c r="P871" s="491"/>
      <c r="Q871" s="491"/>
      <c r="R871" s="491"/>
      <c r="S871" s="491"/>
      <c r="T871" s="491"/>
      <c r="U871" s="491"/>
      <c r="V871" s="491"/>
      <c r="W871" s="491"/>
      <c r="X871" s="491"/>
      <c r="Y871" s="491"/>
      <c r="Z871" s="491"/>
      <c r="AA871" s="491"/>
      <c r="AB871" s="491"/>
      <c r="AC871" s="491"/>
      <c r="AD871" s="491"/>
      <c r="AE871" s="491"/>
      <c r="AF871" s="493"/>
      <c r="AG871" s="494"/>
      <c r="AH871" s="494"/>
      <c r="AI871" s="494"/>
      <c r="AK871" s="561"/>
    </row>
    <row r="872" spans="1:37">
      <c r="A872" s="504" t="s">
        <v>2789</v>
      </c>
      <c r="B872" s="489" t="s">
        <v>1269</v>
      </c>
      <c r="C872" s="470"/>
      <c r="D872" s="489" t="s">
        <v>1333</v>
      </c>
      <c r="E872" s="490" t="s">
        <v>1704</v>
      </c>
      <c r="F872" s="490" t="s">
        <v>1497</v>
      </c>
      <c r="G872" s="470" t="s">
        <v>2951</v>
      </c>
      <c r="H872" s="524" t="s">
        <v>2554</v>
      </c>
      <c r="I872" s="491"/>
      <c r="J872" s="492"/>
      <c r="K872" s="489"/>
      <c r="L872" s="491"/>
      <c r="M872" s="491"/>
      <c r="N872" s="491"/>
      <c r="O872" s="491"/>
      <c r="P872" s="491"/>
      <c r="Q872" s="491"/>
      <c r="R872" s="491"/>
      <c r="S872" s="491"/>
      <c r="T872" s="491"/>
      <c r="U872" s="491"/>
      <c r="V872" s="491"/>
      <c r="W872" s="491"/>
      <c r="X872" s="491"/>
      <c r="Y872" s="491"/>
      <c r="Z872" s="491"/>
      <c r="AA872" s="491"/>
      <c r="AB872" s="491"/>
      <c r="AC872" s="491"/>
      <c r="AD872" s="491"/>
      <c r="AE872" s="491"/>
      <c r="AF872" s="493"/>
      <c r="AG872" s="494"/>
      <c r="AH872" s="494"/>
      <c r="AI872" s="494"/>
      <c r="AK872" s="561"/>
    </row>
    <row r="873" spans="1:37">
      <c r="A873" s="504" t="s">
        <v>2789</v>
      </c>
      <c r="B873" s="489" t="s">
        <v>1269</v>
      </c>
      <c r="C873" s="470"/>
      <c r="D873" s="489" t="s">
        <v>1334</v>
      </c>
      <c r="E873" s="490" t="s">
        <v>1704</v>
      </c>
      <c r="F873" s="490" t="s">
        <v>1497</v>
      </c>
      <c r="G873" s="470" t="s">
        <v>2795</v>
      </c>
      <c r="H873" s="524" t="s">
        <v>2555</v>
      </c>
      <c r="I873" s="491"/>
      <c r="J873" s="492"/>
      <c r="K873" s="489"/>
      <c r="L873" s="491"/>
      <c r="M873" s="491"/>
      <c r="N873" s="491"/>
      <c r="O873" s="491"/>
      <c r="P873" s="491"/>
      <c r="Q873" s="491"/>
      <c r="R873" s="491"/>
      <c r="S873" s="491"/>
      <c r="T873" s="491"/>
      <c r="U873" s="491"/>
      <c r="V873" s="491"/>
      <c r="W873" s="491"/>
      <c r="X873" s="491"/>
      <c r="Y873" s="491"/>
      <c r="Z873" s="491"/>
      <c r="AA873" s="491"/>
      <c r="AB873" s="491"/>
      <c r="AC873" s="491"/>
      <c r="AD873" s="491"/>
      <c r="AE873" s="491"/>
      <c r="AF873" s="493"/>
      <c r="AG873" s="494"/>
      <c r="AH873" s="494"/>
      <c r="AI873" s="494"/>
      <c r="AK873" s="561"/>
    </row>
    <row r="874" spans="1:37" ht="56.25">
      <c r="A874" s="504" t="s">
        <v>2789</v>
      </c>
      <c r="B874" s="489" t="s">
        <v>1269</v>
      </c>
      <c r="C874" s="470" t="s">
        <v>2556</v>
      </c>
      <c r="D874" s="489" t="s">
        <v>2550</v>
      </c>
      <c r="E874" s="490"/>
      <c r="F874" s="490"/>
      <c r="G874" s="470"/>
      <c r="H874" s="524" t="s">
        <v>2557</v>
      </c>
      <c r="I874" s="491" t="s">
        <v>2548</v>
      </c>
      <c r="J874" s="492" t="s">
        <v>2301</v>
      </c>
      <c r="K874" s="489"/>
      <c r="L874" s="491" t="s">
        <v>6450</v>
      </c>
      <c r="M874" s="491" t="s">
        <v>5414</v>
      </c>
      <c r="N874" s="491" t="s">
        <v>5429</v>
      </c>
      <c r="O874" s="491"/>
      <c r="P874" s="491"/>
      <c r="Q874" s="491"/>
      <c r="R874" s="491"/>
      <c r="S874" s="491" t="s">
        <v>5373</v>
      </c>
      <c r="T874" s="491" t="s">
        <v>5373</v>
      </c>
      <c r="U874" s="491"/>
      <c r="V874" s="491"/>
      <c r="W874" s="491" t="s">
        <v>2646</v>
      </c>
      <c r="X874" s="491" t="s">
        <v>1297</v>
      </c>
      <c r="Y874" s="491" t="s">
        <v>3675</v>
      </c>
      <c r="Z874" s="491"/>
      <c r="AA874" s="491"/>
      <c r="AB874" s="491" t="s">
        <v>3690</v>
      </c>
      <c r="AC874" s="491"/>
      <c r="AD874" s="491" t="s">
        <v>3690</v>
      </c>
      <c r="AE874" s="491"/>
      <c r="AF874" s="493" t="s">
        <v>5319</v>
      </c>
      <c r="AG874" s="494"/>
      <c r="AH874" s="494"/>
      <c r="AI874" s="494"/>
      <c r="AK874" s="561"/>
    </row>
    <row r="875" spans="1:37">
      <c r="A875" s="504" t="s">
        <v>2789</v>
      </c>
      <c r="B875" s="489" t="s">
        <v>1269</v>
      </c>
      <c r="C875" s="470"/>
      <c r="D875" s="489" t="s">
        <v>1335</v>
      </c>
      <c r="E875" s="490" t="s">
        <v>1704</v>
      </c>
      <c r="F875" s="490" t="s">
        <v>1497</v>
      </c>
      <c r="G875" s="470" t="s">
        <v>2949</v>
      </c>
      <c r="H875" s="524" t="s">
        <v>2558</v>
      </c>
      <c r="I875" s="491"/>
      <c r="J875" s="492"/>
      <c r="K875" s="489"/>
      <c r="L875" s="491"/>
      <c r="M875" s="491"/>
      <c r="N875" s="491"/>
      <c r="O875" s="491"/>
      <c r="P875" s="491"/>
      <c r="Q875" s="491"/>
      <c r="R875" s="491"/>
      <c r="S875" s="491"/>
      <c r="T875" s="491"/>
      <c r="U875" s="491"/>
      <c r="V875" s="491"/>
      <c r="W875" s="491"/>
      <c r="X875" s="491"/>
      <c r="Y875" s="491"/>
      <c r="Z875" s="491"/>
      <c r="AA875" s="491"/>
      <c r="AB875" s="491"/>
      <c r="AC875" s="491"/>
      <c r="AD875" s="491"/>
      <c r="AE875" s="491"/>
      <c r="AF875" s="493"/>
      <c r="AG875" s="494"/>
      <c r="AH875" s="494"/>
      <c r="AI875" s="494"/>
      <c r="AK875" s="561"/>
    </row>
    <row r="876" spans="1:37">
      <c r="A876" s="504" t="s">
        <v>2789</v>
      </c>
      <c r="B876" s="489" t="s">
        <v>1269</v>
      </c>
      <c r="C876" s="470"/>
      <c r="D876" s="489" t="s">
        <v>1336</v>
      </c>
      <c r="E876" s="490" t="s">
        <v>1704</v>
      </c>
      <c r="F876" s="490" t="s">
        <v>1497</v>
      </c>
      <c r="G876" s="470" t="s">
        <v>2950</v>
      </c>
      <c r="H876" s="524" t="s">
        <v>2559</v>
      </c>
      <c r="I876" s="491"/>
      <c r="J876" s="492"/>
      <c r="K876" s="489"/>
      <c r="L876" s="491"/>
      <c r="M876" s="491"/>
      <c r="N876" s="491"/>
      <c r="O876" s="491"/>
      <c r="P876" s="491"/>
      <c r="Q876" s="491"/>
      <c r="R876" s="491"/>
      <c r="S876" s="491"/>
      <c r="T876" s="491"/>
      <c r="U876" s="491"/>
      <c r="V876" s="491"/>
      <c r="W876" s="491"/>
      <c r="X876" s="491"/>
      <c r="Y876" s="491"/>
      <c r="Z876" s="491"/>
      <c r="AA876" s="491"/>
      <c r="AB876" s="491"/>
      <c r="AC876" s="491"/>
      <c r="AD876" s="491"/>
      <c r="AE876" s="491"/>
      <c r="AF876" s="493"/>
      <c r="AG876" s="494"/>
      <c r="AH876" s="494"/>
      <c r="AI876" s="494"/>
      <c r="AK876" s="561"/>
    </row>
    <row r="877" spans="1:37">
      <c r="A877" s="504" t="s">
        <v>2789</v>
      </c>
      <c r="B877" s="489" t="s">
        <v>1269</v>
      </c>
      <c r="C877" s="470"/>
      <c r="D877" s="489" t="s">
        <v>2327</v>
      </c>
      <c r="E877" s="490" t="s">
        <v>1704</v>
      </c>
      <c r="F877" s="490" t="s">
        <v>1497</v>
      </c>
      <c r="G877" s="470" t="s">
        <v>2951</v>
      </c>
      <c r="H877" s="524" t="s">
        <v>2560</v>
      </c>
      <c r="I877" s="491"/>
      <c r="J877" s="492"/>
      <c r="K877" s="489"/>
      <c r="L877" s="491"/>
      <c r="M877" s="491"/>
      <c r="N877" s="491"/>
      <c r="O877" s="491"/>
      <c r="P877" s="491"/>
      <c r="Q877" s="491"/>
      <c r="R877" s="491"/>
      <c r="S877" s="491"/>
      <c r="T877" s="491"/>
      <c r="U877" s="491"/>
      <c r="V877" s="491"/>
      <c r="W877" s="491"/>
      <c r="X877" s="491"/>
      <c r="Y877" s="491"/>
      <c r="Z877" s="491"/>
      <c r="AA877" s="491"/>
      <c r="AB877" s="491"/>
      <c r="AC877" s="491"/>
      <c r="AD877" s="491"/>
      <c r="AE877" s="491"/>
      <c r="AF877" s="493"/>
      <c r="AG877" s="494"/>
      <c r="AH877" s="494"/>
      <c r="AI877" s="494"/>
      <c r="AK877" s="561"/>
    </row>
    <row r="878" spans="1:37">
      <c r="A878" s="504" t="s">
        <v>2789</v>
      </c>
      <c r="B878" s="489" t="s">
        <v>1269</v>
      </c>
      <c r="C878" s="470"/>
      <c r="D878" s="489" t="s">
        <v>1337</v>
      </c>
      <c r="E878" s="490" t="s">
        <v>1704</v>
      </c>
      <c r="F878" s="490" t="s">
        <v>1497</v>
      </c>
      <c r="G878" s="470" t="s">
        <v>2795</v>
      </c>
      <c r="H878" s="524" t="s">
        <v>2561</v>
      </c>
      <c r="I878" s="491"/>
      <c r="J878" s="492"/>
      <c r="K878" s="489"/>
      <c r="L878" s="491"/>
      <c r="M878" s="491"/>
      <c r="N878" s="491"/>
      <c r="O878" s="491"/>
      <c r="P878" s="491"/>
      <c r="Q878" s="491"/>
      <c r="R878" s="491"/>
      <c r="S878" s="491"/>
      <c r="T878" s="491"/>
      <c r="U878" s="491"/>
      <c r="V878" s="491"/>
      <c r="W878" s="491"/>
      <c r="X878" s="491"/>
      <c r="Y878" s="491"/>
      <c r="Z878" s="491"/>
      <c r="AA878" s="491"/>
      <c r="AB878" s="491"/>
      <c r="AC878" s="491"/>
      <c r="AD878" s="491"/>
      <c r="AE878" s="491"/>
      <c r="AF878" s="493"/>
      <c r="AG878" s="494"/>
      <c r="AH878" s="494"/>
      <c r="AI878" s="494"/>
      <c r="AK878" s="561"/>
    </row>
    <row r="879" spans="1:37" ht="382.5">
      <c r="A879" s="504" t="s">
        <v>2789</v>
      </c>
      <c r="B879" s="489" t="s">
        <v>1269</v>
      </c>
      <c r="C879" s="470" t="s">
        <v>2562</v>
      </c>
      <c r="D879" s="489" t="s">
        <v>1863</v>
      </c>
      <c r="E879" s="490" t="s">
        <v>146</v>
      </c>
      <c r="F879" s="490" t="s">
        <v>147</v>
      </c>
      <c r="G879" s="470" t="s">
        <v>148</v>
      </c>
      <c r="H879" s="524" t="s">
        <v>2563</v>
      </c>
      <c r="I879" s="491" t="s">
        <v>4729</v>
      </c>
      <c r="J879" s="492"/>
      <c r="K879" s="489"/>
      <c r="L879" s="491"/>
      <c r="M879" s="491"/>
      <c r="N879" s="491"/>
      <c r="O879" s="491"/>
      <c r="P879" s="491"/>
      <c r="Q879" s="491"/>
      <c r="R879" s="491"/>
      <c r="S879" s="491"/>
      <c r="T879" s="491"/>
      <c r="U879" s="491"/>
      <c r="V879" s="491"/>
      <c r="W879" s="491"/>
      <c r="X879" s="491"/>
      <c r="Y879" s="491"/>
      <c r="Z879" s="491"/>
      <c r="AA879" s="491"/>
      <c r="AB879" s="491"/>
      <c r="AC879" s="491"/>
      <c r="AD879" s="491"/>
      <c r="AE879" s="491"/>
      <c r="AF879" s="493"/>
      <c r="AG879" s="494"/>
      <c r="AH879" s="494"/>
      <c r="AI879" s="494"/>
      <c r="AK879" s="561"/>
    </row>
    <row r="880" spans="1:37" ht="382.5">
      <c r="A880" s="504" t="s">
        <v>2789</v>
      </c>
      <c r="B880" s="489" t="s">
        <v>1269</v>
      </c>
      <c r="C880" s="470" t="s">
        <v>2564</v>
      </c>
      <c r="D880" s="489" t="s">
        <v>1687</v>
      </c>
      <c r="E880" s="490" t="s">
        <v>146</v>
      </c>
      <c r="F880" s="490" t="s">
        <v>147</v>
      </c>
      <c r="G880" s="470" t="s">
        <v>148</v>
      </c>
      <c r="H880" s="524" t="s">
        <v>2565</v>
      </c>
      <c r="I880" s="491" t="s">
        <v>2787</v>
      </c>
      <c r="J880" s="492"/>
      <c r="K880" s="489"/>
      <c r="L880" s="491"/>
      <c r="M880" s="491"/>
      <c r="N880" s="491"/>
      <c r="O880" s="491"/>
      <c r="P880" s="491"/>
      <c r="Q880" s="491"/>
      <c r="R880" s="491"/>
      <c r="S880" s="491"/>
      <c r="T880" s="491"/>
      <c r="U880" s="491"/>
      <c r="V880" s="491"/>
      <c r="W880" s="491"/>
      <c r="X880" s="491"/>
      <c r="Y880" s="491"/>
      <c r="Z880" s="491"/>
      <c r="AA880" s="491"/>
      <c r="AB880" s="491"/>
      <c r="AC880" s="491"/>
      <c r="AD880" s="491"/>
      <c r="AE880" s="491"/>
      <c r="AF880" s="493"/>
      <c r="AG880" s="494"/>
      <c r="AH880" s="494"/>
      <c r="AI880" s="494"/>
      <c r="AK880" s="561"/>
    </row>
    <row r="881" spans="1:37" ht="382.5">
      <c r="A881" s="504" t="s">
        <v>2789</v>
      </c>
      <c r="B881" s="489" t="s">
        <v>1269</v>
      </c>
      <c r="C881" s="470" t="s">
        <v>2972</v>
      </c>
      <c r="D881" s="489" t="s">
        <v>1688</v>
      </c>
      <c r="E881" s="490" t="s">
        <v>146</v>
      </c>
      <c r="F881" s="490" t="s">
        <v>147</v>
      </c>
      <c r="G881" s="470" t="s">
        <v>148</v>
      </c>
      <c r="H881" s="524" t="s">
        <v>2973</v>
      </c>
      <c r="I881" s="491" t="s">
        <v>2787</v>
      </c>
      <c r="J881" s="492"/>
      <c r="K881" s="489"/>
      <c r="L881" s="491"/>
      <c r="M881" s="491"/>
      <c r="N881" s="491"/>
      <c r="O881" s="491"/>
      <c r="P881" s="491"/>
      <c r="Q881" s="491"/>
      <c r="R881" s="491"/>
      <c r="S881" s="491"/>
      <c r="T881" s="491"/>
      <c r="U881" s="491"/>
      <c r="V881" s="491"/>
      <c r="W881" s="491"/>
      <c r="X881" s="491"/>
      <c r="Y881" s="491"/>
      <c r="Z881" s="491"/>
      <c r="AA881" s="491"/>
      <c r="AB881" s="491"/>
      <c r="AC881" s="491"/>
      <c r="AD881" s="491"/>
      <c r="AE881" s="491"/>
      <c r="AF881" s="493"/>
      <c r="AG881" s="494"/>
      <c r="AH881" s="494"/>
      <c r="AI881" s="494"/>
      <c r="AK881" s="561"/>
    </row>
    <row r="882" spans="1:37" ht="382.5">
      <c r="A882" s="504" t="s">
        <v>2789</v>
      </c>
      <c r="B882" s="489" t="s">
        <v>1269</v>
      </c>
      <c r="C882" s="470" t="s">
        <v>2783</v>
      </c>
      <c r="D882" s="489" t="s">
        <v>2994</v>
      </c>
      <c r="E882" s="490" t="s">
        <v>146</v>
      </c>
      <c r="F882" s="490" t="s">
        <v>147</v>
      </c>
      <c r="G882" s="470" t="s">
        <v>148</v>
      </c>
      <c r="H882" s="524" t="s">
        <v>2784</v>
      </c>
      <c r="I882" s="491" t="s">
        <v>2787</v>
      </c>
      <c r="J882" s="492"/>
      <c r="K882" s="489"/>
      <c r="L882" s="491"/>
      <c r="M882" s="491"/>
      <c r="N882" s="491"/>
      <c r="O882" s="491"/>
      <c r="P882" s="491"/>
      <c r="Q882" s="491"/>
      <c r="R882" s="491"/>
      <c r="S882" s="491"/>
      <c r="T882" s="491"/>
      <c r="U882" s="491"/>
      <c r="V882" s="491"/>
      <c r="W882" s="491"/>
      <c r="X882" s="491"/>
      <c r="Y882" s="491"/>
      <c r="Z882" s="491"/>
      <c r="AA882" s="491"/>
      <c r="AB882" s="491"/>
      <c r="AC882" s="491"/>
      <c r="AD882" s="491"/>
      <c r="AE882" s="491"/>
      <c r="AF882" s="493"/>
      <c r="AG882" s="494"/>
      <c r="AH882" s="494"/>
      <c r="AI882" s="494"/>
      <c r="AK882" s="561"/>
    </row>
    <row r="883" spans="1:37" ht="382.5">
      <c r="A883" s="504" t="s">
        <v>2789</v>
      </c>
      <c r="B883" s="489" t="s">
        <v>1269</v>
      </c>
      <c r="C883" s="470" t="s">
        <v>2785</v>
      </c>
      <c r="D883" s="489" t="s">
        <v>2995</v>
      </c>
      <c r="E883" s="490" t="s">
        <v>146</v>
      </c>
      <c r="F883" s="490" t="s">
        <v>147</v>
      </c>
      <c r="G883" s="470" t="s">
        <v>148</v>
      </c>
      <c r="H883" s="524" t="s">
        <v>2786</v>
      </c>
      <c r="I883" s="491" t="s">
        <v>2787</v>
      </c>
      <c r="J883" s="492"/>
      <c r="K883" s="489"/>
      <c r="L883" s="491"/>
      <c r="M883" s="491"/>
      <c r="N883" s="491"/>
      <c r="O883" s="491"/>
      <c r="P883" s="491"/>
      <c r="Q883" s="491"/>
      <c r="R883" s="491"/>
      <c r="S883" s="491"/>
      <c r="T883" s="491"/>
      <c r="U883" s="491"/>
      <c r="V883" s="491"/>
      <c r="W883" s="491"/>
      <c r="X883" s="491"/>
      <c r="Y883" s="491"/>
      <c r="Z883" s="491"/>
      <c r="AA883" s="491"/>
      <c r="AB883" s="491"/>
      <c r="AC883" s="491"/>
      <c r="AD883" s="491"/>
      <c r="AE883" s="491"/>
      <c r="AF883" s="493"/>
      <c r="AG883" s="494"/>
      <c r="AH883" s="494"/>
      <c r="AI883" s="494"/>
      <c r="AK883" s="561"/>
    </row>
    <row r="884" spans="1:37" ht="33.75">
      <c r="A884" s="504" t="s">
        <v>1459</v>
      </c>
      <c r="B884" s="489" t="s">
        <v>1270</v>
      </c>
      <c r="C884" s="497" t="s">
        <v>1457</v>
      </c>
      <c r="D884" s="489"/>
      <c r="E884" s="490"/>
      <c r="F884" s="490"/>
      <c r="G884" s="470"/>
      <c r="H884" s="502"/>
      <c r="I884" s="491"/>
      <c r="J884" s="492" t="s">
        <v>2301</v>
      </c>
      <c r="K884" s="489"/>
      <c r="L884" s="491" t="s">
        <v>6458</v>
      </c>
      <c r="M884" s="491" t="s">
        <v>4582</v>
      </c>
      <c r="N884" s="491" t="s">
        <v>4582</v>
      </c>
      <c r="O884" s="491"/>
      <c r="P884" s="491"/>
      <c r="Q884" s="491"/>
      <c r="R884" s="491"/>
      <c r="S884" s="491" t="s">
        <v>4597</v>
      </c>
      <c r="T884" s="491" t="s">
        <v>6981</v>
      </c>
      <c r="U884" s="491"/>
      <c r="V884" s="491"/>
      <c r="W884" s="491"/>
      <c r="X884" s="491"/>
      <c r="Y884" s="491"/>
      <c r="Z884" s="491"/>
      <c r="AA884" s="491"/>
      <c r="AB884" s="491"/>
      <c r="AC884" s="491"/>
      <c r="AD884" s="491"/>
      <c r="AE884" s="491"/>
      <c r="AF884" s="493" t="s">
        <v>2301</v>
      </c>
      <c r="AG884" s="494"/>
      <c r="AH884" s="494"/>
      <c r="AI884" s="494"/>
      <c r="AK884" s="561" t="s">
        <v>3448</v>
      </c>
    </row>
    <row r="885" spans="1:37">
      <c r="A885" s="504"/>
      <c r="B885" s="489"/>
      <c r="C885" s="470" t="s">
        <v>1458</v>
      </c>
      <c r="D885" s="489" t="s">
        <v>2148</v>
      </c>
      <c r="E885" s="490"/>
      <c r="F885" s="490"/>
      <c r="G885" s="470"/>
      <c r="H885" s="502"/>
      <c r="I885" s="491"/>
      <c r="J885" s="492"/>
      <c r="K885" s="489"/>
      <c r="L885" s="491"/>
      <c r="M885" s="491"/>
      <c r="N885" s="491"/>
      <c r="O885" s="491"/>
      <c r="P885" s="491"/>
      <c r="Q885" s="491"/>
      <c r="R885" s="491"/>
      <c r="S885" s="491"/>
      <c r="T885" s="491"/>
      <c r="U885" s="491"/>
      <c r="V885" s="491"/>
      <c r="W885" s="491"/>
      <c r="X885" s="491"/>
      <c r="Y885" s="491"/>
      <c r="Z885" s="491"/>
      <c r="AA885" s="491"/>
      <c r="AB885" s="491"/>
      <c r="AC885" s="491"/>
      <c r="AD885" s="491"/>
      <c r="AE885" s="491"/>
      <c r="AF885" s="493"/>
      <c r="AG885" s="494"/>
      <c r="AH885" s="494"/>
      <c r="AI885" s="494"/>
      <c r="AK885" s="561"/>
    </row>
    <row r="886" spans="1:37">
      <c r="A886" s="504" t="s">
        <v>1459</v>
      </c>
      <c r="B886" s="489" t="s">
        <v>1270</v>
      </c>
      <c r="C886" s="470" t="s">
        <v>1461</v>
      </c>
      <c r="D886" s="489" t="s">
        <v>1345</v>
      </c>
      <c r="E886" s="490">
        <v>0</v>
      </c>
      <c r="F886" s="490">
        <v>1</v>
      </c>
      <c r="G886" s="470" t="s">
        <v>1466</v>
      </c>
      <c r="H886" s="502"/>
      <c r="I886" s="470" t="s">
        <v>1471</v>
      </c>
      <c r="J886" s="492"/>
      <c r="K886" s="489"/>
      <c r="L886" s="470"/>
      <c r="M886" s="470"/>
      <c r="N886" s="491"/>
      <c r="O886" s="491"/>
      <c r="P886" s="491"/>
      <c r="Q886" s="491"/>
      <c r="R886" s="491"/>
      <c r="S886" s="491"/>
      <c r="T886" s="491"/>
      <c r="U886" s="491"/>
      <c r="V886" s="491"/>
      <c r="W886" s="491"/>
      <c r="X886" s="491"/>
      <c r="Y886" s="491"/>
      <c r="Z886" s="491"/>
      <c r="AA886" s="491"/>
      <c r="AB886" s="491"/>
      <c r="AC886" s="491"/>
      <c r="AD886" s="491"/>
      <c r="AE886" s="491"/>
      <c r="AF886" s="493"/>
      <c r="AG886" s="494"/>
      <c r="AH886" s="494"/>
      <c r="AI886" s="494"/>
      <c r="AK886" s="561"/>
    </row>
    <row r="887" spans="1:37">
      <c r="A887" s="504" t="s">
        <v>1459</v>
      </c>
      <c r="B887" s="489" t="s">
        <v>1270</v>
      </c>
      <c r="C887" s="470" t="s">
        <v>1462</v>
      </c>
      <c r="D887" s="489" t="s">
        <v>1346</v>
      </c>
      <c r="E887" s="490">
        <v>0</v>
      </c>
      <c r="F887" s="490">
        <v>1</v>
      </c>
      <c r="G887" s="470" t="s">
        <v>1467</v>
      </c>
      <c r="H887" s="502"/>
      <c r="I887" s="470" t="s">
        <v>1472</v>
      </c>
      <c r="J887" s="492"/>
      <c r="K887" s="489"/>
      <c r="L887" s="470"/>
      <c r="M887" s="470"/>
      <c r="N887" s="491"/>
      <c r="O887" s="491"/>
      <c r="P887" s="491"/>
      <c r="Q887" s="491"/>
      <c r="R887" s="491"/>
      <c r="S887" s="491"/>
      <c r="T887" s="491"/>
      <c r="U887" s="491"/>
      <c r="V887" s="491"/>
      <c r="W887" s="491"/>
      <c r="X887" s="491"/>
      <c r="Y887" s="491"/>
      <c r="Z887" s="491"/>
      <c r="AA887" s="491"/>
      <c r="AB887" s="491"/>
      <c r="AC887" s="491"/>
      <c r="AD887" s="491"/>
      <c r="AE887" s="491"/>
      <c r="AF887" s="493"/>
      <c r="AG887" s="494"/>
      <c r="AH887" s="494"/>
      <c r="AI887" s="494"/>
      <c r="AK887" s="561"/>
    </row>
    <row r="888" spans="1:37">
      <c r="A888" s="504" t="s">
        <v>1459</v>
      </c>
      <c r="B888" s="489" t="s">
        <v>1270</v>
      </c>
      <c r="C888" s="470" t="s">
        <v>1463</v>
      </c>
      <c r="D888" s="489" t="s">
        <v>1347</v>
      </c>
      <c r="E888" s="490">
        <v>0</v>
      </c>
      <c r="F888" s="490">
        <v>1</v>
      </c>
      <c r="G888" s="470" t="s">
        <v>1468</v>
      </c>
      <c r="H888" s="502"/>
      <c r="I888" s="470" t="s">
        <v>362</v>
      </c>
      <c r="J888" s="492"/>
      <c r="K888" s="489"/>
      <c r="L888" s="470"/>
      <c r="M888" s="470"/>
      <c r="N888" s="491"/>
      <c r="O888" s="491"/>
      <c r="P888" s="491"/>
      <c r="Q888" s="491"/>
      <c r="R888" s="491"/>
      <c r="S888" s="491"/>
      <c r="T888" s="491"/>
      <c r="U888" s="491"/>
      <c r="V888" s="491"/>
      <c r="W888" s="491"/>
      <c r="X888" s="491"/>
      <c r="Y888" s="491"/>
      <c r="Z888" s="491"/>
      <c r="AA888" s="491"/>
      <c r="AB888" s="491"/>
      <c r="AC888" s="491"/>
      <c r="AD888" s="491"/>
      <c r="AE888" s="491"/>
      <c r="AF888" s="493"/>
      <c r="AG888" s="494"/>
      <c r="AH888" s="494"/>
      <c r="AI888" s="494"/>
      <c r="AK888" s="561"/>
    </row>
    <row r="889" spans="1:37">
      <c r="A889" s="504" t="s">
        <v>1459</v>
      </c>
      <c r="B889" s="489" t="s">
        <v>1270</v>
      </c>
      <c r="C889" s="470" t="s">
        <v>1464</v>
      </c>
      <c r="D889" s="489" t="s">
        <v>1348</v>
      </c>
      <c r="E889" s="490">
        <v>0</v>
      </c>
      <c r="F889" s="490">
        <v>1</v>
      </c>
      <c r="G889" s="470" t="s">
        <v>1469</v>
      </c>
      <c r="H889" s="502"/>
      <c r="I889" s="470" t="s">
        <v>363</v>
      </c>
      <c r="J889" s="492"/>
      <c r="K889" s="489"/>
      <c r="L889" s="470"/>
      <c r="M889" s="470"/>
      <c r="N889" s="491"/>
      <c r="O889" s="491"/>
      <c r="P889" s="491"/>
      <c r="Q889" s="491"/>
      <c r="R889" s="491"/>
      <c r="S889" s="491"/>
      <c r="T889" s="491"/>
      <c r="U889" s="491"/>
      <c r="V889" s="491"/>
      <c r="W889" s="491"/>
      <c r="X889" s="491"/>
      <c r="Y889" s="491"/>
      <c r="Z889" s="491"/>
      <c r="AA889" s="491"/>
      <c r="AB889" s="491"/>
      <c r="AC889" s="491"/>
      <c r="AD889" s="491"/>
      <c r="AE889" s="491"/>
      <c r="AF889" s="493"/>
      <c r="AG889" s="494"/>
      <c r="AH889" s="494"/>
      <c r="AI889" s="494"/>
      <c r="AK889" s="561"/>
    </row>
    <row r="890" spans="1:37">
      <c r="A890" s="504" t="s">
        <v>1459</v>
      </c>
      <c r="B890" s="489" t="s">
        <v>1270</v>
      </c>
      <c r="C890" s="470" t="s">
        <v>1465</v>
      </c>
      <c r="D890" s="489" t="s">
        <v>1349</v>
      </c>
      <c r="E890" s="490">
        <v>0</v>
      </c>
      <c r="F890" s="490">
        <v>1</v>
      </c>
      <c r="G890" s="470" t="s">
        <v>1470</v>
      </c>
      <c r="H890" s="502"/>
      <c r="I890" s="470" t="s">
        <v>364</v>
      </c>
      <c r="J890" s="492"/>
      <c r="K890" s="489"/>
      <c r="L890" s="470"/>
      <c r="M890" s="470"/>
      <c r="N890" s="491"/>
      <c r="O890" s="491"/>
      <c r="P890" s="491"/>
      <c r="Q890" s="491"/>
      <c r="R890" s="491"/>
      <c r="S890" s="491"/>
      <c r="T890" s="491"/>
      <c r="U890" s="491"/>
      <c r="V890" s="491"/>
      <c r="W890" s="491"/>
      <c r="X890" s="491"/>
      <c r="Y890" s="491"/>
      <c r="Z890" s="491"/>
      <c r="AA890" s="491"/>
      <c r="AB890" s="491"/>
      <c r="AC890" s="491"/>
      <c r="AD890" s="491"/>
      <c r="AE890" s="491"/>
      <c r="AF890" s="493"/>
      <c r="AG890" s="494"/>
      <c r="AH890" s="494"/>
      <c r="AI890" s="494"/>
      <c r="AK890" s="561"/>
    </row>
    <row r="891" spans="1:37">
      <c r="A891" s="504" t="s">
        <v>1459</v>
      </c>
      <c r="B891" s="489" t="s">
        <v>1270</v>
      </c>
      <c r="C891" s="470" t="s">
        <v>495</v>
      </c>
      <c r="D891" s="489" t="s">
        <v>173</v>
      </c>
      <c r="E891" s="490">
        <v>0</v>
      </c>
      <c r="F891" s="490">
        <v>0</v>
      </c>
      <c r="G891" s="470" t="s">
        <v>495</v>
      </c>
      <c r="H891" s="502"/>
      <c r="I891" s="491"/>
      <c r="J891" s="492"/>
      <c r="K891" s="489"/>
      <c r="L891" s="491"/>
      <c r="M891" s="491"/>
      <c r="N891" s="491"/>
      <c r="O891" s="491"/>
      <c r="P891" s="491"/>
      <c r="Q891" s="491"/>
      <c r="R891" s="491"/>
      <c r="S891" s="491"/>
      <c r="T891" s="491"/>
      <c r="U891" s="491"/>
      <c r="V891" s="491"/>
      <c r="W891" s="491"/>
      <c r="X891" s="491"/>
      <c r="Y891" s="491"/>
      <c r="Z891" s="491"/>
      <c r="AA891" s="491"/>
      <c r="AB891" s="491"/>
      <c r="AC891" s="491"/>
      <c r="AD891" s="491"/>
      <c r="AE891" s="491"/>
      <c r="AF891" s="493"/>
      <c r="AG891" s="494"/>
      <c r="AH891" s="494"/>
      <c r="AI891" s="494"/>
      <c r="AK891" s="561"/>
    </row>
    <row r="892" spans="1:37" ht="202.5">
      <c r="A892" s="504" t="s">
        <v>1459</v>
      </c>
      <c r="B892" s="489" t="s">
        <v>1270</v>
      </c>
      <c r="C892" s="470" t="s">
        <v>1890</v>
      </c>
      <c r="D892" s="489" t="s">
        <v>1514</v>
      </c>
      <c r="E892" s="490" t="s">
        <v>2529</v>
      </c>
      <c r="F892" s="490" t="s">
        <v>2689</v>
      </c>
      <c r="G892" s="470" t="s">
        <v>2530</v>
      </c>
      <c r="H892" s="502" t="s">
        <v>1900</v>
      </c>
      <c r="I892" s="491" t="s">
        <v>8793</v>
      </c>
      <c r="J892" s="492" t="s">
        <v>2301</v>
      </c>
      <c r="K892" s="489"/>
      <c r="L892" s="491" t="s">
        <v>6458</v>
      </c>
      <c r="M892" s="491" t="s">
        <v>4582</v>
      </c>
      <c r="N892" s="491" t="s">
        <v>4582</v>
      </c>
      <c r="O892" s="491"/>
      <c r="P892" s="491"/>
      <c r="Q892" s="491"/>
      <c r="R892" s="491"/>
      <c r="S892" s="491" t="s">
        <v>4597</v>
      </c>
      <c r="T892" s="491" t="s">
        <v>6981</v>
      </c>
      <c r="U892" s="491"/>
      <c r="V892" s="491"/>
      <c r="W892" s="491"/>
      <c r="X892" s="491"/>
      <c r="Y892" s="491"/>
      <c r="Z892" s="491"/>
      <c r="AA892" s="491"/>
      <c r="AB892" s="491"/>
      <c r="AC892" s="491"/>
      <c r="AD892" s="491"/>
      <c r="AE892" s="491"/>
      <c r="AF892" s="493" t="s">
        <v>2301</v>
      </c>
      <c r="AG892" s="494"/>
      <c r="AH892" s="494"/>
      <c r="AI892" s="494"/>
      <c r="AK892" s="561"/>
    </row>
    <row r="893" spans="1:37" ht="202.5">
      <c r="A893" s="504" t="s">
        <v>1459</v>
      </c>
      <c r="B893" s="489" t="s">
        <v>1270</v>
      </c>
      <c r="C893" s="470" t="s">
        <v>1891</v>
      </c>
      <c r="D893" s="489" t="s">
        <v>1515</v>
      </c>
      <c r="E893" s="490" t="s">
        <v>2529</v>
      </c>
      <c r="F893" s="490" t="s">
        <v>2689</v>
      </c>
      <c r="G893" s="470" t="s">
        <v>2530</v>
      </c>
      <c r="H893" s="502" t="s">
        <v>1901</v>
      </c>
      <c r="I893" s="491" t="s">
        <v>8794</v>
      </c>
      <c r="J893" s="492" t="s">
        <v>2301</v>
      </c>
      <c r="K893" s="489"/>
      <c r="L893" s="491" t="s">
        <v>6458</v>
      </c>
      <c r="M893" s="491" t="s">
        <v>4582</v>
      </c>
      <c r="N893" s="491" t="s">
        <v>4582</v>
      </c>
      <c r="O893" s="491"/>
      <c r="P893" s="491"/>
      <c r="Q893" s="491"/>
      <c r="R893" s="491"/>
      <c r="S893" s="491" t="s">
        <v>4597</v>
      </c>
      <c r="T893" s="491" t="s">
        <v>6981</v>
      </c>
      <c r="U893" s="491"/>
      <c r="V893" s="491"/>
      <c r="W893" s="491"/>
      <c r="X893" s="491"/>
      <c r="Y893" s="491"/>
      <c r="Z893" s="491"/>
      <c r="AA893" s="491"/>
      <c r="AB893" s="491"/>
      <c r="AC893" s="491"/>
      <c r="AD893" s="491"/>
      <c r="AE893" s="491"/>
      <c r="AF893" s="493" t="s">
        <v>2301</v>
      </c>
      <c r="AG893" s="494"/>
      <c r="AH893" s="494"/>
      <c r="AI893" s="494"/>
      <c r="AK893" s="561"/>
    </row>
    <row r="894" spans="1:37" ht="202.5">
      <c r="A894" s="504" t="s">
        <v>1459</v>
      </c>
      <c r="B894" s="489" t="s">
        <v>1270</v>
      </c>
      <c r="C894" s="470" t="s">
        <v>1892</v>
      </c>
      <c r="D894" s="489" t="s">
        <v>1516</v>
      </c>
      <c r="E894" s="490" t="s">
        <v>2529</v>
      </c>
      <c r="F894" s="490" t="s">
        <v>2689</v>
      </c>
      <c r="G894" s="470" t="s">
        <v>2530</v>
      </c>
      <c r="H894" s="502" t="s">
        <v>1902</v>
      </c>
      <c r="I894" s="491" t="s">
        <v>8795</v>
      </c>
      <c r="J894" s="492" t="s">
        <v>2301</v>
      </c>
      <c r="K894" s="489"/>
      <c r="L894" s="491" t="s">
        <v>4582</v>
      </c>
      <c r="M894" s="491" t="s">
        <v>4582</v>
      </c>
      <c r="N894" s="491" t="s">
        <v>4582</v>
      </c>
      <c r="O894" s="491"/>
      <c r="P894" s="491"/>
      <c r="Q894" s="491"/>
      <c r="R894" s="491"/>
      <c r="S894" s="491" t="s">
        <v>4597</v>
      </c>
      <c r="T894" s="491" t="s">
        <v>6981</v>
      </c>
      <c r="U894" s="491"/>
      <c r="V894" s="491"/>
      <c r="W894" s="491"/>
      <c r="X894" s="491"/>
      <c r="Y894" s="491"/>
      <c r="Z894" s="491"/>
      <c r="AA894" s="491"/>
      <c r="AB894" s="491"/>
      <c r="AC894" s="491"/>
      <c r="AD894" s="491"/>
      <c r="AE894" s="491"/>
      <c r="AF894" s="493" t="s">
        <v>2301</v>
      </c>
      <c r="AG894" s="494"/>
      <c r="AH894" s="494"/>
      <c r="AI894" s="494"/>
      <c r="AK894" s="561"/>
    </row>
    <row r="895" spans="1:37" ht="202.5">
      <c r="A895" s="504" t="s">
        <v>1459</v>
      </c>
      <c r="B895" s="489" t="s">
        <v>1270</v>
      </c>
      <c r="C895" s="470" t="s">
        <v>1893</v>
      </c>
      <c r="D895" s="489" t="s">
        <v>2447</v>
      </c>
      <c r="E895" s="490" t="s">
        <v>2529</v>
      </c>
      <c r="F895" s="490" t="s">
        <v>2689</v>
      </c>
      <c r="G895" s="470" t="s">
        <v>2530</v>
      </c>
      <c r="H895" s="502" t="s">
        <v>1903</v>
      </c>
      <c r="I895" s="491" t="s">
        <v>8796</v>
      </c>
      <c r="J895" s="492" t="s">
        <v>2301</v>
      </c>
      <c r="K895" s="489"/>
      <c r="L895" s="491" t="s">
        <v>6458</v>
      </c>
      <c r="M895" s="491" t="s">
        <v>4582</v>
      </c>
      <c r="N895" s="491" t="s">
        <v>4582</v>
      </c>
      <c r="O895" s="491"/>
      <c r="P895" s="491"/>
      <c r="Q895" s="491"/>
      <c r="R895" s="491"/>
      <c r="S895" s="491" t="s">
        <v>4597</v>
      </c>
      <c r="T895" s="491" t="s">
        <v>6981</v>
      </c>
      <c r="U895" s="491"/>
      <c r="V895" s="491"/>
      <c r="W895" s="491"/>
      <c r="X895" s="491"/>
      <c r="Y895" s="491"/>
      <c r="Z895" s="491"/>
      <c r="AA895" s="491"/>
      <c r="AB895" s="491"/>
      <c r="AC895" s="491"/>
      <c r="AD895" s="491"/>
      <c r="AE895" s="491"/>
      <c r="AF895" s="493" t="s">
        <v>2301</v>
      </c>
      <c r="AG895" s="494"/>
      <c r="AH895" s="494"/>
      <c r="AI895" s="494"/>
      <c r="AK895" s="561"/>
    </row>
    <row r="896" spans="1:37" ht="202.5">
      <c r="A896" s="504" t="s">
        <v>1459</v>
      </c>
      <c r="B896" s="489" t="s">
        <v>1270</v>
      </c>
      <c r="C896" s="470" t="s">
        <v>1894</v>
      </c>
      <c r="D896" s="489" t="s">
        <v>2448</v>
      </c>
      <c r="E896" s="490" t="s">
        <v>2529</v>
      </c>
      <c r="F896" s="490" t="s">
        <v>2689</v>
      </c>
      <c r="G896" s="470" t="s">
        <v>2530</v>
      </c>
      <c r="H896" s="502" t="s">
        <v>1904</v>
      </c>
      <c r="I896" s="491" t="s">
        <v>8797</v>
      </c>
      <c r="J896" s="492" t="s">
        <v>2301</v>
      </c>
      <c r="K896" s="489"/>
      <c r="L896" s="491" t="s">
        <v>4582</v>
      </c>
      <c r="M896" s="491" t="s">
        <v>4582</v>
      </c>
      <c r="N896" s="491" t="s">
        <v>4582</v>
      </c>
      <c r="O896" s="491"/>
      <c r="P896" s="491"/>
      <c r="Q896" s="491"/>
      <c r="R896" s="491"/>
      <c r="S896" s="491" t="s">
        <v>4597</v>
      </c>
      <c r="T896" s="491" t="s">
        <v>6981</v>
      </c>
      <c r="U896" s="491"/>
      <c r="V896" s="491"/>
      <c r="W896" s="491"/>
      <c r="X896" s="491"/>
      <c r="Y896" s="491"/>
      <c r="Z896" s="491"/>
      <c r="AA896" s="491"/>
      <c r="AB896" s="491"/>
      <c r="AC896" s="491"/>
      <c r="AD896" s="491"/>
      <c r="AE896" s="491"/>
      <c r="AF896" s="493" t="s">
        <v>2301</v>
      </c>
      <c r="AG896" s="494"/>
      <c r="AH896" s="494"/>
      <c r="AI896" s="494"/>
      <c r="AK896" s="561"/>
    </row>
    <row r="897" spans="1:37" ht="202.5">
      <c r="A897" s="504" t="s">
        <v>1459</v>
      </c>
      <c r="B897" s="489" t="s">
        <v>1270</v>
      </c>
      <c r="C897" s="470" t="s">
        <v>1895</v>
      </c>
      <c r="D897" s="489" t="s">
        <v>3226</v>
      </c>
      <c r="E897" s="490" t="s">
        <v>2529</v>
      </c>
      <c r="F897" s="490" t="s">
        <v>2689</v>
      </c>
      <c r="G897" s="470" t="s">
        <v>2530</v>
      </c>
      <c r="H897" s="502" t="s">
        <v>1905</v>
      </c>
      <c r="I897" s="491" t="s">
        <v>8798</v>
      </c>
      <c r="J897" s="492" t="s">
        <v>2301</v>
      </c>
      <c r="K897" s="489"/>
      <c r="L897" s="491" t="s">
        <v>4582</v>
      </c>
      <c r="M897" s="491" t="s">
        <v>4582</v>
      </c>
      <c r="N897" s="491" t="s">
        <v>4582</v>
      </c>
      <c r="O897" s="491"/>
      <c r="P897" s="491"/>
      <c r="Q897" s="491"/>
      <c r="R897" s="491"/>
      <c r="S897" s="491" t="s">
        <v>4597</v>
      </c>
      <c r="T897" s="491" t="s">
        <v>6981</v>
      </c>
      <c r="U897" s="491"/>
      <c r="V897" s="491"/>
      <c r="W897" s="491"/>
      <c r="X897" s="491"/>
      <c r="Y897" s="491"/>
      <c r="Z897" s="491"/>
      <c r="AA897" s="491"/>
      <c r="AB897" s="491"/>
      <c r="AC897" s="491"/>
      <c r="AD897" s="491"/>
      <c r="AE897" s="491"/>
      <c r="AF897" s="493" t="s">
        <v>2301</v>
      </c>
      <c r="AG897" s="494"/>
      <c r="AH897" s="494"/>
      <c r="AI897" s="494"/>
      <c r="AK897" s="561"/>
    </row>
    <row r="898" spans="1:37" ht="202.5">
      <c r="A898" s="504" t="s">
        <v>1459</v>
      </c>
      <c r="B898" s="489" t="s">
        <v>1270</v>
      </c>
      <c r="C898" s="470" t="s">
        <v>1896</v>
      </c>
      <c r="D898" s="489" t="s">
        <v>3227</v>
      </c>
      <c r="E898" s="490" t="s">
        <v>2529</v>
      </c>
      <c r="F898" s="490" t="s">
        <v>2689</v>
      </c>
      <c r="G898" s="470" t="s">
        <v>2530</v>
      </c>
      <c r="H898" s="502" t="s">
        <v>1906</v>
      </c>
      <c r="I898" s="491" t="s">
        <v>8799</v>
      </c>
      <c r="J898" s="492" t="s">
        <v>2301</v>
      </c>
      <c r="K898" s="489"/>
      <c r="L898" s="491" t="s">
        <v>4582</v>
      </c>
      <c r="M898" s="491" t="s">
        <v>4582</v>
      </c>
      <c r="N898" s="491" t="s">
        <v>4582</v>
      </c>
      <c r="O898" s="491"/>
      <c r="P898" s="491"/>
      <c r="Q898" s="491"/>
      <c r="R898" s="491"/>
      <c r="S898" s="491" t="s">
        <v>4597</v>
      </c>
      <c r="T898" s="491" t="s">
        <v>6981</v>
      </c>
      <c r="U898" s="491"/>
      <c r="V898" s="491"/>
      <c r="W898" s="491"/>
      <c r="X898" s="491"/>
      <c r="Y898" s="491"/>
      <c r="Z898" s="491"/>
      <c r="AA898" s="491"/>
      <c r="AB898" s="491"/>
      <c r="AC898" s="491"/>
      <c r="AD898" s="491"/>
      <c r="AE898" s="491"/>
      <c r="AF898" s="493" t="s">
        <v>2301</v>
      </c>
      <c r="AG898" s="494"/>
      <c r="AH898" s="494"/>
      <c r="AI898" s="494"/>
      <c r="AK898" s="561"/>
    </row>
    <row r="899" spans="1:37" ht="202.5">
      <c r="A899" s="504" t="s">
        <v>1459</v>
      </c>
      <c r="B899" s="489" t="s">
        <v>1270</v>
      </c>
      <c r="C899" s="470" t="s">
        <v>1897</v>
      </c>
      <c r="D899" s="489" t="s">
        <v>3228</v>
      </c>
      <c r="E899" s="490" t="s">
        <v>2529</v>
      </c>
      <c r="F899" s="490" t="s">
        <v>2689</v>
      </c>
      <c r="G899" s="470" t="s">
        <v>2530</v>
      </c>
      <c r="H899" s="502" t="s">
        <v>1907</v>
      </c>
      <c r="I899" s="491" t="s">
        <v>8800</v>
      </c>
      <c r="J899" s="492" t="s">
        <v>2301</v>
      </c>
      <c r="K899" s="489"/>
      <c r="L899" s="491" t="s">
        <v>4582</v>
      </c>
      <c r="M899" s="491" t="s">
        <v>4582</v>
      </c>
      <c r="N899" s="491" t="s">
        <v>4582</v>
      </c>
      <c r="O899" s="491"/>
      <c r="P899" s="491"/>
      <c r="Q899" s="491"/>
      <c r="R899" s="491"/>
      <c r="S899" s="491" t="s">
        <v>4597</v>
      </c>
      <c r="T899" s="491" t="s">
        <v>6981</v>
      </c>
      <c r="U899" s="491"/>
      <c r="V899" s="491"/>
      <c r="W899" s="491"/>
      <c r="X899" s="491"/>
      <c r="Y899" s="491"/>
      <c r="Z899" s="491"/>
      <c r="AA899" s="491"/>
      <c r="AB899" s="491"/>
      <c r="AC899" s="491"/>
      <c r="AD899" s="491"/>
      <c r="AE899" s="491"/>
      <c r="AF899" s="493" t="s">
        <v>2301</v>
      </c>
      <c r="AG899" s="494"/>
      <c r="AH899" s="494"/>
      <c r="AI899" s="494"/>
      <c r="AK899" s="561"/>
    </row>
    <row r="900" spans="1:37" ht="202.5">
      <c r="A900" s="504" t="s">
        <v>1459</v>
      </c>
      <c r="B900" s="489" t="s">
        <v>1270</v>
      </c>
      <c r="C900" s="470" t="s">
        <v>1898</v>
      </c>
      <c r="D900" s="489" t="s">
        <v>3229</v>
      </c>
      <c r="E900" s="490" t="s">
        <v>2529</v>
      </c>
      <c r="F900" s="490" t="s">
        <v>2689</v>
      </c>
      <c r="G900" s="470" t="s">
        <v>2530</v>
      </c>
      <c r="H900" s="502" t="s">
        <v>1908</v>
      </c>
      <c r="I900" s="491" t="s">
        <v>8801</v>
      </c>
      <c r="J900" s="492" t="s">
        <v>2301</v>
      </c>
      <c r="K900" s="489"/>
      <c r="L900" s="491" t="s">
        <v>6458</v>
      </c>
      <c r="M900" s="491" t="s">
        <v>4582</v>
      </c>
      <c r="N900" s="491" t="s">
        <v>4582</v>
      </c>
      <c r="O900" s="491"/>
      <c r="P900" s="491"/>
      <c r="Q900" s="491"/>
      <c r="R900" s="491"/>
      <c r="S900" s="491" t="s">
        <v>4597</v>
      </c>
      <c r="T900" s="491" t="s">
        <v>6981</v>
      </c>
      <c r="U900" s="491"/>
      <c r="V900" s="491"/>
      <c r="W900" s="491"/>
      <c r="X900" s="491"/>
      <c r="Y900" s="491"/>
      <c r="Z900" s="491"/>
      <c r="AA900" s="491"/>
      <c r="AB900" s="491"/>
      <c r="AC900" s="491"/>
      <c r="AD900" s="491"/>
      <c r="AE900" s="491"/>
      <c r="AF900" s="493" t="s">
        <v>2301</v>
      </c>
      <c r="AG900" s="494"/>
      <c r="AH900" s="494"/>
      <c r="AI900" s="494"/>
      <c r="AK900" s="561"/>
    </row>
    <row r="901" spans="1:37" ht="202.5">
      <c r="A901" s="504" t="s">
        <v>1459</v>
      </c>
      <c r="B901" s="489" t="s">
        <v>1270</v>
      </c>
      <c r="C901" s="470" t="s">
        <v>1899</v>
      </c>
      <c r="D901" s="489" t="s">
        <v>3230</v>
      </c>
      <c r="E901" s="490" t="s">
        <v>2529</v>
      </c>
      <c r="F901" s="490" t="s">
        <v>2689</v>
      </c>
      <c r="G901" s="470" t="s">
        <v>2530</v>
      </c>
      <c r="H901" s="502" t="s">
        <v>1909</v>
      </c>
      <c r="I901" s="491" t="s">
        <v>8802</v>
      </c>
      <c r="J901" s="492" t="s">
        <v>2301</v>
      </c>
      <c r="K901" s="489"/>
      <c r="L901" s="491" t="s">
        <v>6458</v>
      </c>
      <c r="M901" s="491" t="s">
        <v>4582</v>
      </c>
      <c r="N901" s="491" t="s">
        <v>4582</v>
      </c>
      <c r="O901" s="491"/>
      <c r="P901" s="491"/>
      <c r="Q901" s="491"/>
      <c r="R901" s="491"/>
      <c r="S901" s="491" t="s">
        <v>4597</v>
      </c>
      <c r="T901" s="491" t="s">
        <v>6981</v>
      </c>
      <c r="U901" s="491"/>
      <c r="V901" s="491"/>
      <c r="W901" s="491"/>
      <c r="X901" s="491"/>
      <c r="Y901" s="491"/>
      <c r="Z901" s="491"/>
      <c r="AA901" s="491"/>
      <c r="AB901" s="491"/>
      <c r="AC901" s="491"/>
      <c r="AD901" s="491"/>
      <c r="AE901" s="491"/>
      <c r="AF901" s="493" t="s">
        <v>2301</v>
      </c>
      <c r="AG901" s="494"/>
      <c r="AH901" s="494"/>
      <c r="AI901" s="494"/>
      <c r="AK901" s="561"/>
    </row>
    <row r="902" spans="1:37" ht="33.75">
      <c r="A902" s="504" t="s">
        <v>1460</v>
      </c>
      <c r="B902" s="489" t="s">
        <v>1271</v>
      </c>
      <c r="C902" s="497" t="s">
        <v>2599</v>
      </c>
      <c r="D902" s="489"/>
      <c r="E902" s="490"/>
      <c r="F902" s="490"/>
      <c r="G902" s="470"/>
      <c r="H902" s="502"/>
      <c r="I902" s="491"/>
      <c r="J902" s="492" t="s">
        <v>2301</v>
      </c>
      <c r="K902" s="489"/>
      <c r="L902" s="491" t="s">
        <v>6458</v>
      </c>
      <c r="M902" s="491" t="s">
        <v>4582</v>
      </c>
      <c r="N902" s="491" t="s">
        <v>4582</v>
      </c>
      <c r="O902" s="491"/>
      <c r="P902" s="491"/>
      <c r="Q902" s="491"/>
      <c r="R902" s="491"/>
      <c r="S902" s="491" t="s">
        <v>4597</v>
      </c>
      <c r="T902" s="491" t="s">
        <v>6981</v>
      </c>
      <c r="U902" s="491"/>
      <c r="V902" s="491"/>
      <c r="W902" s="491"/>
      <c r="X902" s="491"/>
      <c r="Y902" s="491"/>
      <c r="Z902" s="491"/>
      <c r="AA902" s="491"/>
      <c r="AB902" s="491"/>
      <c r="AC902" s="491"/>
      <c r="AD902" s="491"/>
      <c r="AE902" s="491"/>
      <c r="AF902" s="493" t="s">
        <v>2301</v>
      </c>
      <c r="AG902" s="494"/>
      <c r="AH902" s="494"/>
      <c r="AI902" s="494"/>
      <c r="AK902" s="561" t="s">
        <v>3448</v>
      </c>
    </row>
    <row r="903" spans="1:37">
      <c r="A903" s="504"/>
      <c r="B903" s="489"/>
      <c r="C903" s="470" t="s">
        <v>2600</v>
      </c>
      <c r="D903" s="489" t="s">
        <v>2148</v>
      </c>
      <c r="E903" s="490"/>
      <c r="F903" s="490"/>
      <c r="G903" s="470"/>
      <c r="H903" s="502"/>
      <c r="I903" s="491"/>
      <c r="J903" s="492"/>
      <c r="K903" s="489"/>
      <c r="L903" s="491"/>
      <c r="M903" s="491"/>
      <c r="N903" s="491"/>
      <c r="O903" s="491"/>
      <c r="P903" s="491"/>
      <c r="Q903" s="491"/>
      <c r="R903" s="491"/>
      <c r="S903" s="491"/>
      <c r="T903" s="491"/>
      <c r="U903" s="491"/>
      <c r="V903" s="491"/>
      <c r="W903" s="491"/>
      <c r="X903" s="491"/>
      <c r="Y903" s="491"/>
      <c r="Z903" s="491"/>
      <c r="AA903" s="491"/>
      <c r="AB903" s="491"/>
      <c r="AC903" s="491"/>
      <c r="AD903" s="491"/>
      <c r="AE903" s="491"/>
      <c r="AF903" s="493"/>
      <c r="AG903" s="494"/>
      <c r="AH903" s="494"/>
      <c r="AI903" s="494"/>
      <c r="AK903" s="561"/>
    </row>
    <row r="904" spans="1:37">
      <c r="A904" s="525"/>
      <c r="B904" s="491"/>
      <c r="C904" s="470" t="s">
        <v>2596</v>
      </c>
      <c r="D904" s="489" t="s">
        <v>1345</v>
      </c>
      <c r="E904" s="490">
        <v>0</v>
      </c>
      <c r="F904" s="490">
        <v>1</v>
      </c>
      <c r="G904" s="470" t="s">
        <v>2603</v>
      </c>
      <c r="H904" s="502"/>
      <c r="I904" s="470" t="s">
        <v>2608</v>
      </c>
      <c r="J904" s="492"/>
      <c r="K904" s="489"/>
      <c r="L904" s="470"/>
      <c r="M904" s="470"/>
      <c r="N904" s="491"/>
      <c r="O904" s="491"/>
      <c r="P904" s="491"/>
      <c r="Q904" s="491"/>
      <c r="R904" s="491"/>
      <c r="S904" s="491"/>
      <c r="T904" s="491"/>
      <c r="U904" s="491"/>
      <c r="V904" s="491"/>
      <c r="W904" s="491"/>
      <c r="X904" s="491"/>
      <c r="Y904" s="491"/>
      <c r="Z904" s="491"/>
      <c r="AA904" s="491"/>
      <c r="AB904" s="491"/>
      <c r="AC904" s="491"/>
      <c r="AD904" s="491"/>
      <c r="AE904" s="491"/>
      <c r="AF904" s="493"/>
      <c r="AG904" s="494"/>
      <c r="AH904" s="494"/>
      <c r="AI904" s="494"/>
      <c r="AK904" s="561"/>
    </row>
    <row r="905" spans="1:37">
      <c r="A905" s="504" t="s">
        <v>1460</v>
      </c>
      <c r="B905" s="489" t="s">
        <v>1271</v>
      </c>
      <c r="C905" s="470" t="s">
        <v>2597</v>
      </c>
      <c r="D905" s="489" t="s">
        <v>1346</v>
      </c>
      <c r="E905" s="490">
        <v>0</v>
      </c>
      <c r="F905" s="490">
        <v>1</v>
      </c>
      <c r="G905" s="470" t="s">
        <v>2604</v>
      </c>
      <c r="H905" s="502"/>
      <c r="I905" s="470" t="s">
        <v>2609</v>
      </c>
      <c r="J905" s="492"/>
      <c r="K905" s="489"/>
      <c r="L905" s="470"/>
      <c r="M905" s="470"/>
      <c r="N905" s="491"/>
      <c r="O905" s="491"/>
      <c r="P905" s="491"/>
      <c r="Q905" s="491"/>
      <c r="R905" s="491"/>
      <c r="S905" s="491"/>
      <c r="T905" s="491"/>
      <c r="U905" s="491"/>
      <c r="V905" s="491"/>
      <c r="W905" s="491"/>
      <c r="X905" s="491"/>
      <c r="Y905" s="491"/>
      <c r="Z905" s="491"/>
      <c r="AA905" s="491"/>
      <c r="AB905" s="491"/>
      <c r="AC905" s="491"/>
      <c r="AD905" s="491"/>
      <c r="AE905" s="491"/>
      <c r="AF905" s="493"/>
      <c r="AG905" s="494"/>
      <c r="AH905" s="494"/>
      <c r="AI905" s="494"/>
      <c r="AK905" s="561"/>
    </row>
    <row r="906" spans="1:37">
      <c r="A906" s="504" t="s">
        <v>1460</v>
      </c>
      <c r="B906" s="489" t="s">
        <v>1271</v>
      </c>
      <c r="C906" s="470" t="s">
        <v>2598</v>
      </c>
      <c r="D906" s="489" t="s">
        <v>1347</v>
      </c>
      <c r="E906" s="490">
        <v>0</v>
      </c>
      <c r="F906" s="490">
        <v>1</v>
      </c>
      <c r="G906" s="470" t="s">
        <v>2605</v>
      </c>
      <c r="H906" s="502"/>
      <c r="I906" s="470" t="s">
        <v>2610</v>
      </c>
      <c r="J906" s="492"/>
      <c r="K906" s="489"/>
      <c r="L906" s="470"/>
      <c r="M906" s="470"/>
      <c r="N906" s="491"/>
      <c r="O906" s="491"/>
      <c r="P906" s="491"/>
      <c r="Q906" s="491"/>
      <c r="R906" s="491"/>
      <c r="S906" s="491"/>
      <c r="T906" s="491"/>
      <c r="U906" s="491"/>
      <c r="V906" s="491"/>
      <c r="W906" s="491"/>
      <c r="X906" s="491"/>
      <c r="Y906" s="491"/>
      <c r="Z906" s="491"/>
      <c r="AA906" s="491"/>
      <c r="AB906" s="491"/>
      <c r="AC906" s="491"/>
      <c r="AD906" s="491"/>
      <c r="AE906" s="491"/>
      <c r="AF906" s="493"/>
      <c r="AG906" s="494"/>
      <c r="AH906" s="494"/>
      <c r="AI906" s="494"/>
      <c r="AK906" s="561"/>
    </row>
    <row r="907" spans="1:37">
      <c r="A907" s="504" t="s">
        <v>1460</v>
      </c>
      <c r="B907" s="489" t="s">
        <v>1271</v>
      </c>
      <c r="C907" s="470" t="s">
        <v>2601</v>
      </c>
      <c r="D907" s="489" t="s">
        <v>1348</v>
      </c>
      <c r="E907" s="490">
        <v>0</v>
      </c>
      <c r="F907" s="490">
        <v>1</v>
      </c>
      <c r="G907" s="470" t="s">
        <v>2606</v>
      </c>
      <c r="H907" s="502"/>
      <c r="I907" s="470" t="s">
        <v>2611</v>
      </c>
      <c r="J907" s="492"/>
      <c r="K907" s="489"/>
      <c r="L907" s="470"/>
      <c r="M907" s="470"/>
      <c r="N907" s="491"/>
      <c r="O907" s="491"/>
      <c r="P907" s="491"/>
      <c r="Q907" s="491"/>
      <c r="R907" s="491"/>
      <c r="S907" s="491"/>
      <c r="T907" s="491"/>
      <c r="U907" s="491"/>
      <c r="V907" s="491"/>
      <c r="W907" s="491"/>
      <c r="X907" s="491"/>
      <c r="Y907" s="491"/>
      <c r="Z907" s="491"/>
      <c r="AA907" s="491"/>
      <c r="AB907" s="491"/>
      <c r="AC907" s="491"/>
      <c r="AD907" s="491"/>
      <c r="AE907" s="491"/>
      <c r="AF907" s="493"/>
      <c r="AG907" s="494"/>
      <c r="AH907" s="494"/>
      <c r="AI907" s="494"/>
      <c r="AK907" s="561"/>
    </row>
    <row r="908" spans="1:37">
      <c r="A908" s="504" t="s">
        <v>1460</v>
      </c>
      <c r="B908" s="489" t="s">
        <v>1271</v>
      </c>
      <c r="C908" s="470" t="s">
        <v>2602</v>
      </c>
      <c r="D908" s="489" t="s">
        <v>1349</v>
      </c>
      <c r="E908" s="490">
        <v>0</v>
      </c>
      <c r="F908" s="490">
        <v>1</v>
      </c>
      <c r="G908" s="470" t="s">
        <v>2607</v>
      </c>
      <c r="H908" s="502"/>
      <c r="I908" s="470" t="s">
        <v>2612</v>
      </c>
      <c r="J908" s="492"/>
      <c r="K908" s="489"/>
      <c r="L908" s="470"/>
      <c r="M908" s="470"/>
      <c r="N908" s="491"/>
      <c r="O908" s="491"/>
      <c r="P908" s="491"/>
      <c r="Q908" s="491"/>
      <c r="R908" s="491"/>
      <c r="S908" s="491"/>
      <c r="T908" s="491"/>
      <c r="U908" s="491"/>
      <c r="V908" s="491"/>
      <c r="W908" s="491"/>
      <c r="X908" s="491"/>
      <c r="Y908" s="491"/>
      <c r="Z908" s="491"/>
      <c r="AA908" s="491"/>
      <c r="AB908" s="491"/>
      <c r="AC908" s="491"/>
      <c r="AD908" s="491"/>
      <c r="AE908" s="491"/>
      <c r="AF908" s="493"/>
      <c r="AG908" s="494"/>
      <c r="AH908" s="494"/>
      <c r="AI908" s="494"/>
      <c r="AK908" s="561"/>
    </row>
    <row r="909" spans="1:37">
      <c r="A909" s="504" t="s">
        <v>1460</v>
      </c>
      <c r="B909" s="489" t="s">
        <v>1271</v>
      </c>
      <c r="C909" s="470" t="s">
        <v>495</v>
      </c>
      <c r="D909" s="489" t="s">
        <v>173</v>
      </c>
      <c r="E909" s="490">
        <v>0</v>
      </c>
      <c r="F909" s="490">
        <v>0</v>
      </c>
      <c r="G909" s="470" t="s">
        <v>495</v>
      </c>
      <c r="H909" s="502"/>
      <c r="I909" s="491"/>
      <c r="J909" s="492"/>
      <c r="K909" s="489"/>
      <c r="L909" s="491"/>
      <c r="M909" s="491"/>
      <c r="N909" s="491"/>
      <c r="O909" s="491"/>
      <c r="P909" s="491"/>
      <c r="Q909" s="491"/>
      <c r="R909" s="491"/>
      <c r="S909" s="491"/>
      <c r="T909" s="491"/>
      <c r="U909" s="491"/>
      <c r="V909" s="491"/>
      <c r="W909" s="491"/>
      <c r="X909" s="491"/>
      <c r="Y909" s="491"/>
      <c r="Z909" s="491"/>
      <c r="AA909" s="491"/>
      <c r="AB909" s="491"/>
      <c r="AC909" s="491"/>
      <c r="AD909" s="491"/>
      <c r="AE909" s="491"/>
      <c r="AF909" s="493"/>
      <c r="AG909" s="494"/>
      <c r="AH909" s="494"/>
      <c r="AI909" s="494"/>
      <c r="AK909" s="561"/>
    </row>
    <row r="910" spans="1:37" ht="202.5">
      <c r="A910" s="504" t="s">
        <v>1460</v>
      </c>
      <c r="B910" s="489" t="s">
        <v>1271</v>
      </c>
      <c r="C910" s="470" t="s">
        <v>2761</v>
      </c>
      <c r="D910" s="489" t="s">
        <v>1514</v>
      </c>
      <c r="E910" s="490" t="s">
        <v>2529</v>
      </c>
      <c r="F910" s="490" t="s">
        <v>2689</v>
      </c>
      <c r="G910" s="470" t="s">
        <v>2530</v>
      </c>
      <c r="H910" s="502" t="s">
        <v>2759</v>
      </c>
      <c r="I910" s="491" t="s">
        <v>8803</v>
      </c>
      <c r="J910" s="492" t="s">
        <v>2301</v>
      </c>
      <c r="K910" s="489"/>
      <c r="L910" s="491" t="s">
        <v>4582</v>
      </c>
      <c r="M910" s="491" t="s">
        <v>4582</v>
      </c>
      <c r="N910" s="491" t="s">
        <v>4582</v>
      </c>
      <c r="O910" s="491"/>
      <c r="P910" s="491"/>
      <c r="Q910" s="491"/>
      <c r="R910" s="491"/>
      <c r="S910" s="491" t="s">
        <v>4597</v>
      </c>
      <c r="T910" s="491" t="s">
        <v>6981</v>
      </c>
      <c r="U910" s="491"/>
      <c r="V910" s="491"/>
      <c r="W910" s="491"/>
      <c r="X910" s="491"/>
      <c r="Y910" s="491"/>
      <c r="Z910" s="491"/>
      <c r="AA910" s="491"/>
      <c r="AB910" s="491"/>
      <c r="AC910" s="491"/>
      <c r="AD910" s="491"/>
      <c r="AE910" s="491"/>
      <c r="AF910" s="493" t="s">
        <v>2301</v>
      </c>
      <c r="AG910" s="494"/>
      <c r="AH910" s="494"/>
      <c r="AI910" s="494"/>
      <c r="AK910" s="561"/>
    </row>
    <row r="911" spans="1:37" ht="202.5">
      <c r="A911" s="504" t="s">
        <v>1460</v>
      </c>
      <c r="B911" s="489" t="s">
        <v>1271</v>
      </c>
      <c r="C911" s="470" t="s">
        <v>2762</v>
      </c>
      <c r="D911" s="489" t="s">
        <v>1515</v>
      </c>
      <c r="E911" s="490" t="s">
        <v>2529</v>
      </c>
      <c r="F911" s="490" t="s">
        <v>2689</v>
      </c>
      <c r="G911" s="470" t="s">
        <v>2530</v>
      </c>
      <c r="H911" s="502" t="s">
        <v>2760</v>
      </c>
      <c r="I911" s="491" t="s">
        <v>8804</v>
      </c>
      <c r="J911" s="492" t="s">
        <v>2301</v>
      </c>
      <c r="K911" s="489"/>
      <c r="L911" s="491" t="s">
        <v>4582</v>
      </c>
      <c r="M911" s="491" t="s">
        <v>4582</v>
      </c>
      <c r="N911" s="491" t="s">
        <v>4582</v>
      </c>
      <c r="O911" s="491"/>
      <c r="P911" s="491"/>
      <c r="Q911" s="491"/>
      <c r="R911" s="491"/>
      <c r="S911" s="491" t="s">
        <v>4597</v>
      </c>
      <c r="T911" s="491" t="s">
        <v>6981</v>
      </c>
      <c r="U911" s="491"/>
      <c r="V911" s="491"/>
      <c r="W911" s="491"/>
      <c r="X911" s="491"/>
      <c r="Y911" s="491"/>
      <c r="Z911" s="491"/>
      <c r="AA911" s="491"/>
      <c r="AB911" s="491"/>
      <c r="AC911" s="491"/>
      <c r="AD911" s="491"/>
      <c r="AE911" s="491"/>
      <c r="AF911" s="493" t="s">
        <v>2301</v>
      </c>
      <c r="AG911" s="494"/>
      <c r="AH911" s="494"/>
      <c r="AI911" s="494"/>
      <c r="AK911" s="561"/>
    </row>
    <row r="912" spans="1:37" ht="202.5">
      <c r="A912" s="504" t="s">
        <v>1460</v>
      </c>
      <c r="B912" s="489" t="s">
        <v>1271</v>
      </c>
      <c r="C912" s="470" t="s">
        <v>2763</v>
      </c>
      <c r="D912" s="489" t="s">
        <v>1516</v>
      </c>
      <c r="E912" s="490" t="s">
        <v>2529</v>
      </c>
      <c r="F912" s="490" t="s">
        <v>2689</v>
      </c>
      <c r="G912" s="470" t="s">
        <v>2530</v>
      </c>
      <c r="H912" s="502" t="s">
        <v>2757</v>
      </c>
      <c r="I912" s="491" t="s">
        <v>8805</v>
      </c>
      <c r="J912" s="492" t="s">
        <v>2301</v>
      </c>
      <c r="K912" s="489"/>
      <c r="L912" s="491" t="s">
        <v>4582</v>
      </c>
      <c r="M912" s="491" t="s">
        <v>4582</v>
      </c>
      <c r="N912" s="491" t="s">
        <v>4582</v>
      </c>
      <c r="O912" s="491"/>
      <c r="P912" s="491"/>
      <c r="Q912" s="491"/>
      <c r="R912" s="491"/>
      <c r="S912" s="491" t="s">
        <v>4597</v>
      </c>
      <c r="T912" s="491" t="s">
        <v>6981</v>
      </c>
      <c r="U912" s="491"/>
      <c r="V912" s="491"/>
      <c r="W912" s="491"/>
      <c r="X912" s="491"/>
      <c r="Y912" s="491"/>
      <c r="Z912" s="491"/>
      <c r="AA912" s="491"/>
      <c r="AB912" s="491"/>
      <c r="AC912" s="491"/>
      <c r="AD912" s="491"/>
      <c r="AE912" s="491"/>
      <c r="AF912" s="493" t="s">
        <v>2301</v>
      </c>
      <c r="AG912" s="494"/>
      <c r="AH912" s="494"/>
      <c r="AI912" s="494"/>
      <c r="AK912" s="561"/>
    </row>
    <row r="913" spans="1:37" ht="202.5">
      <c r="A913" s="504" t="s">
        <v>1460</v>
      </c>
      <c r="B913" s="489" t="s">
        <v>1271</v>
      </c>
      <c r="C913" s="470" t="s">
        <v>2764</v>
      </c>
      <c r="D913" s="489" t="s">
        <v>2447</v>
      </c>
      <c r="E913" s="490" t="s">
        <v>2529</v>
      </c>
      <c r="F913" s="490" t="s">
        <v>2689</v>
      </c>
      <c r="G913" s="470" t="s">
        <v>2530</v>
      </c>
      <c r="H913" s="502" t="s">
        <v>2758</v>
      </c>
      <c r="I913" s="491" t="s">
        <v>8806</v>
      </c>
      <c r="J913" s="492" t="s">
        <v>2301</v>
      </c>
      <c r="K913" s="489"/>
      <c r="L913" s="491" t="s">
        <v>4582</v>
      </c>
      <c r="M913" s="491" t="s">
        <v>4582</v>
      </c>
      <c r="N913" s="491" t="s">
        <v>4582</v>
      </c>
      <c r="O913" s="491"/>
      <c r="P913" s="491"/>
      <c r="Q913" s="491"/>
      <c r="R913" s="491"/>
      <c r="S913" s="491" t="s">
        <v>4597</v>
      </c>
      <c r="T913" s="491" t="s">
        <v>6981</v>
      </c>
      <c r="U913" s="491"/>
      <c r="V913" s="491"/>
      <c r="W913" s="491"/>
      <c r="X913" s="491"/>
      <c r="Y913" s="491"/>
      <c r="Z913" s="491"/>
      <c r="AA913" s="491"/>
      <c r="AB913" s="491"/>
      <c r="AC913" s="491"/>
      <c r="AD913" s="491"/>
      <c r="AE913" s="491"/>
      <c r="AF913" s="493" t="s">
        <v>2301</v>
      </c>
      <c r="AG913" s="494"/>
      <c r="AH913" s="494"/>
      <c r="AI913" s="494"/>
      <c r="AK913" s="561"/>
    </row>
    <row r="914" spans="1:37" ht="202.5">
      <c r="A914" s="504" t="s">
        <v>1460</v>
      </c>
      <c r="B914" s="489" t="s">
        <v>1271</v>
      </c>
      <c r="C914" s="470" t="s">
        <v>2765</v>
      </c>
      <c r="D914" s="489" t="s">
        <v>2448</v>
      </c>
      <c r="E914" s="490" t="s">
        <v>2529</v>
      </c>
      <c r="F914" s="490" t="s">
        <v>2689</v>
      </c>
      <c r="G914" s="470" t="s">
        <v>2530</v>
      </c>
      <c r="H914" s="502" t="s">
        <v>2755</v>
      </c>
      <c r="I914" s="491" t="s">
        <v>8807</v>
      </c>
      <c r="J914" s="492" t="s">
        <v>2301</v>
      </c>
      <c r="K914" s="489"/>
      <c r="L914" s="491" t="s">
        <v>4582</v>
      </c>
      <c r="M914" s="491" t="s">
        <v>4582</v>
      </c>
      <c r="N914" s="491" t="s">
        <v>4582</v>
      </c>
      <c r="O914" s="491"/>
      <c r="P914" s="491"/>
      <c r="Q914" s="491"/>
      <c r="R914" s="491"/>
      <c r="S914" s="491" t="s">
        <v>4597</v>
      </c>
      <c r="T914" s="491" t="s">
        <v>6981</v>
      </c>
      <c r="U914" s="491"/>
      <c r="V914" s="491"/>
      <c r="W914" s="491"/>
      <c r="X914" s="491"/>
      <c r="Y914" s="491"/>
      <c r="Z914" s="491"/>
      <c r="AA914" s="491"/>
      <c r="AB914" s="491"/>
      <c r="AC914" s="491"/>
      <c r="AD914" s="491"/>
      <c r="AE914" s="491"/>
      <c r="AF914" s="493" t="s">
        <v>2301</v>
      </c>
      <c r="AG914" s="494"/>
      <c r="AH914" s="494"/>
      <c r="AI914" s="494"/>
      <c r="AK914" s="561"/>
    </row>
    <row r="915" spans="1:37" ht="202.5">
      <c r="A915" s="504" t="s">
        <v>1460</v>
      </c>
      <c r="B915" s="489" t="s">
        <v>1271</v>
      </c>
      <c r="C915" s="470" t="s">
        <v>2766</v>
      </c>
      <c r="D915" s="489" t="s">
        <v>3226</v>
      </c>
      <c r="E915" s="490" t="s">
        <v>2529</v>
      </c>
      <c r="F915" s="490" t="s">
        <v>2689</v>
      </c>
      <c r="G915" s="470" t="s">
        <v>2530</v>
      </c>
      <c r="H915" s="502" t="s">
        <v>2756</v>
      </c>
      <c r="I915" s="491" t="s">
        <v>8808</v>
      </c>
      <c r="J915" s="492" t="s">
        <v>2301</v>
      </c>
      <c r="K915" s="489"/>
      <c r="L915" s="491" t="s">
        <v>4582</v>
      </c>
      <c r="M915" s="491" t="s">
        <v>4582</v>
      </c>
      <c r="N915" s="491" t="s">
        <v>4582</v>
      </c>
      <c r="O915" s="491"/>
      <c r="P915" s="491"/>
      <c r="Q915" s="491"/>
      <c r="R915" s="491"/>
      <c r="S915" s="491" t="s">
        <v>4597</v>
      </c>
      <c r="T915" s="491" t="s">
        <v>6981</v>
      </c>
      <c r="U915" s="491"/>
      <c r="V915" s="491"/>
      <c r="W915" s="491"/>
      <c r="X915" s="491"/>
      <c r="Y915" s="491"/>
      <c r="Z915" s="491"/>
      <c r="AA915" s="491"/>
      <c r="AB915" s="491"/>
      <c r="AC915" s="491"/>
      <c r="AD915" s="491"/>
      <c r="AE915" s="491"/>
      <c r="AF915" s="493" t="s">
        <v>2301</v>
      </c>
      <c r="AG915" s="494"/>
      <c r="AH915" s="494"/>
      <c r="AI915" s="494"/>
      <c r="AK915" s="561"/>
    </row>
    <row r="916" spans="1:37" ht="202.5">
      <c r="A916" s="504" t="s">
        <v>1460</v>
      </c>
      <c r="B916" s="489" t="s">
        <v>1271</v>
      </c>
      <c r="C916" s="470" t="s">
        <v>2767</v>
      </c>
      <c r="D916" s="489" t="s">
        <v>3227</v>
      </c>
      <c r="E916" s="490" t="s">
        <v>2529</v>
      </c>
      <c r="F916" s="490" t="s">
        <v>2689</v>
      </c>
      <c r="G916" s="470" t="s">
        <v>2530</v>
      </c>
      <c r="H916" s="502" t="s">
        <v>2754</v>
      </c>
      <c r="I916" s="491" t="s">
        <v>8809</v>
      </c>
      <c r="J916" s="492" t="s">
        <v>2301</v>
      </c>
      <c r="K916" s="489"/>
      <c r="L916" s="491" t="s">
        <v>4582</v>
      </c>
      <c r="M916" s="491" t="s">
        <v>4582</v>
      </c>
      <c r="N916" s="491" t="s">
        <v>4582</v>
      </c>
      <c r="O916" s="491"/>
      <c r="P916" s="491"/>
      <c r="Q916" s="491"/>
      <c r="R916" s="491"/>
      <c r="S916" s="491" t="s">
        <v>4597</v>
      </c>
      <c r="T916" s="491" t="s">
        <v>6981</v>
      </c>
      <c r="U916" s="491"/>
      <c r="V916" s="491"/>
      <c r="W916" s="491"/>
      <c r="X916" s="491"/>
      <c r="Y916" s="491"/>
      <c r="Z916" s="491"/>
      <c r="AA916" s="491"/>
      <c r="AB916" s="491"/>
      <c r="AC916" s="491"/>
      <c r="AD916" s="491"/>
      <c r="AE916" s="491"/>
      <c r="AF916" s="493" t="s">
        <v>2301</v>
      </c>
      <c r="AG916" s="494"/>
      <c r="AH916" s="494"/>
      <c r="AI916" s="494"/>
      <c r="AK916" s="561"/>
    </row>
    <row r="917" spans="1:37" ht="202.5">
      <c r="A917" s="504" t="s">
        <v>1460</v>
      </c>
      <c r="B917" s="489" t="s">
        <v>1271</v>
      </c>
      <c r="C917" s="470" t="s">
        <v>2768</v>
      </c>
      <c r="D917" s="489" t="s">
        <v>3228</v>
      </c>
      <c r="E917" s="490" t="s">
        <v>2529</v>
      </c>
      <c r="F917" s="490" t="s">
        <v>2689</v>
      </c>
      <c r="G917" s="470" t="s">
        <v>2530</v>
      </c>
      <c r="H917" s="502" t="s">
        <v>2753</v>
      </c>
      <c r="I917" s="491" t="s">
        <v>8810</v>
      </c>
      <c r="J917" s="492" t="s">
        <v>2301</v>
      </c>
      <c r="K917" s="489"/>
      <c r="L917" s="491" t="s">
        <v>4582</v>
      </c>
      <c r="M917" s="491" t="s">
        <v>4582</v>
      </c>
      <c r="N917" s="491" t="s">
        <v>4582</v>
      </c>
      <c r="O917" s="491"/>
      <c r="P917" s="491"/>
      <c r="Q917" s="491"/>
      <c r="R917" s="491"/>
      <c r="S917" s="491" t="s">
        <v>4597</v>
      </c>
      <c r="T917" s="491" t="s">
        <v>6981</v>
      </c>
      <c r="U917" s="491"/>
      <c r="V917" s="491"/>
      <c r="W917" s="491"/>
      <c r="X917" s="491"/>
      <c r="Y917" s="491"/>
      <c r="Z917" s="491"/>
      <c r="AA917" s="491"/>
      <c r="AB917" s="491"/>
      <c r="AC917" s="491"/>
      <c r="AD917" s="491"/>
      <c r="AE917" s="491"/>
      <c r="AF917" s="493" t="s">
        <v>2301</v>
      </c>
      <c r="AG917" s="494"/>
      <c r="AH917" s="494"/>
      <c r="AI917" s="494"/>
      <c r="AK917" s="561"/>
    </row>
    <row r="918" spans="1:37" ht="202.5">
      <c r="A918" s="504" t="s">
        <v>1460</v>
      </c>
      <c r="B918" s="489" t="s">
        <v>1271</v>
      </c>
      <c r="C918" s="470" t="s">
        <v>2769</v>
      </c>
      <c r="D918" s="489" t="s">
        <v>3229</v>
      </c>
      <c r="E918" s="490" t="s">
        <v>2529</v>
      </c>
      <c r="F918" s="490" t="s">
        <v>2689</v>
      </c>
      <c r="G918" s="470" t="s">
        <v>2530</v>
      </c>
      <c r="H918" s="502" t="s">
        <v>2752</v>
      </c>
      <c r="I918" s="491" t="s">
        <v>8811</v>
      </c>
      <c r="J918" s="492" t="s">
        <v>2301</v>
      </c>
      <c r="K918" s="489"/>
      <c r="L918" s="491" t="s">
        <v>4582</v>
      </c>
      <c r="M918" s="491" t="s">
        <v>4582</v>
      </c>
      <c r="N918" s="491" t="s">
        <v>4582</v>
      </c>
      <c r="O918" s="491"/>
      <c r="P918" s="491"/>
      <c r="Q918" s="491"/>
      <c r="R918" s="491"/>
      <c r="S918" s="491" t="s">
        <v>4597</v>
      </c>
      <c r="T918" s="491" t="s">
        <v>6981</v>
      </c>
      <c r="U918" s="491"/>
      <c r="V918" s="491"/>
      <c r="W918" s="491"/>
      <c r="X918" s="491"/>
      <c r="Y918" s="491"/>
      <c r="Z918" s="491"/>
      <c r="AA918" s="491"/>
      <c r="AB918" s="491"/>
      <c r="AC918" s="491"/>
      <c r="AD918" s="491"/>
      <c r="AE918" s="491"/>
      <c r="AF918" s="493" t="s">
        <v>2301</v>
      </c>
      <c r="AG918" s="494"/>
      <c r="AH918" s="494"/>
      <c r="AI918" s="494"/>
      <c r="AK918" s="561"/>
    </row>
    <row r="919" spans="1:37" ht="202.5">
      <c r="A919" s="504" t="s">
        <v>1460</v>
      </c>
      <c r="B919" s="489" t="s">
        <v>1271</v>
      </c>
      <c r="C919" s="470" t="s">
        <v>2770</v>
      </c>
      <c r="D919" s="489" t="s">
        <v>3230</v>
      </c>
      <c r="E919" s="490" t="s">
        <v>2529</v>
      </c>
      <c r="F919" s="490" t="s">
        <v>2689</v>
      </c>
      <c r="G919" s="470" t="s">
        <v>2530</v>
      </c>
      <c r="H919" s="502" t="s">
        <v>2751</v>
      </c>
      <c r="I919" s="491" t="s">
        <v>8812</v>
      </c>
      <c r="J919" s="492" t="s">
        <v>2301</v>
      </c>
      <c r="K919" s="489"/>
      <c r="L919" s="491" t="s">
        <v>4582</v>
      </c>
      <c r="M919" s="491" t="s">
        <v>4582</v>
      </c>
      <c r="N919" s="491" t="s">
        <v>4582</v>
      </c>
      <c r="O919" s="491"/>
      <c r="P919" s="491"/>
      <c r="Q919" s="491"/>
      <c r="R919" s="491"/>
      <c r="S919" s="491" t="s">
        <v>4597</v>
      </c>
      <c r="T919" s="491" t="s">
        <v>6981</v>
      </c>
      <c r="U919" s="491"/>
      <c r="V919" s="491"/>
      <c r="W919" s="491"/>
      <c r="X919" s="491"/>
      <c r="Y919" s="491"/>
      <c r="Z919" s="491"/>
      <c r="AA919" s="491"/>
      <c r="AB919" s="491"/>
      <c r="AC919" s="491"/>
      <c r="AD919" s="491"/>
      <c r="AE919" s="491"/>
      <c r="AF919" s="493" t="s">
        <v>2301</v>
      </c>
      <c r="AG919" s="494"/>
      <c r="AH919" s="494"/>
      <c r="AI919" s="494"/>
      <c r="AK919" s="561"/>
    </row>
    <row r="920" spans="1:37" ht="45">
      <c r="A920" s="504" t="s">
        <v>2595</v>
      </c>
      <c r="B920" s="489" t="s">
        <v>1272</v>
      </c>
      <c r="C920" s="497" t="s">
        <v>5085</v>
      </c>
      <c r="D920" s="491"/>
      <c r="E920" s="490"/>
      <c r="F920" s="490"/>
      <c r="G920" s="470"/>
      <c r="H920" s="524"/>
      <c r="I920" s="491"/>
      <c r="J920" s="492" t="s">
        <v>2314</v>
      </c>
      <c r="K920" s="489"/>
      <c r="L920" s="491" t="s">
        <v>5414</v>
      </c>
      <c r="M920" s="491" t="s">
        <v>5414</v>
      </c>
      <c r="N920" s="491" t="s">
        <v>5430</v>
      </c>
      <c r="O920" s="491"/>
      <c r="P920" s="491"/>
      <c r="Q920" s="491"/>
      <c r="R920" s="491"/>
      <c r="S920" s="491" t="s">
        <v>5374</v>
      </c>
      <c r="T920" s="491" t="s">
        <v>5374</v>
      </c>
      <c r="U920" s="491"/>
      <c r="V920" s="491"/>
      <c r="W920" s="491"/>
      <c r="X920" s="491"/>
      <c r="Y920" s="491"/>
      <c r="Z920" s="491"/>
      <c r="AA920" s="491"/>
      <c r="AB920" s="491"/>
      <c r="AC920" s="491"/>
      <c r="AD920" s="491"/>
      <c r="AE920" s="491"/>
      <c r="AF920" s="493"/>
      <c r="AG920" s="494"/>
      <c r="AH920" s="494"/>
      <c r="AI920" s="494"/>
      <c r="AK920" s="561" t="s">
        <v>3448</v>
      </c>
    </row>
    <row r="921" spans="1:37">
      <c r="A921" s="504" t="s">
        <v>2595</v>
      </c>
      <c r="B921" s="489" t="s">
        <v>1272</v>
      </c>
      <c r="C921" s="470" t="s">
        <v>5086</v>
      </c>
      <c r="D921" s="489" t="s">
        <v>2148</v>
      </c>
      <c r="E921" s="490"/>
      <c r="F921" s="490"/>
      <c r="G921" s="470"/>
      <c r="H921" s="524"/>
      <c r="I921" s="491"/>
      <c r="J921" s="492" t="s">
        <v>2314</v>
      </c>
      <c r="K921" s="489"/>
      <c r="L921" s="491"/>
      <c r="M921" s="491"/>
      <c r="N921" s="491"/>
      <c r="O921" s="491"/>
      <c r="P921" s="491"/>
      <c r="Q921" s="491"/>
      <c r="R921" s="491"/>
      <c r="S921" s="491"/>
      <c r="T921" s="491"/>
      <c r="U921" s="491"/>
      <c r="V921" s="491"/>
      <c r="W921" s="491"/>
      <c r="X921" s="491"/>
      <c r="Y921" s="491"/>
      <c r="Z921" s="491"/>
      <c r="AA921" s="491"/>
      <c r="AB921" s="491"/>
      <c r="AC921" s="491"/>
      <c r="AD921" s="491"/>
      <c r="AE921" s="491"/>
      <c r="AF921" s="493"/>
      <c r="AG921" s="494"/>
      <c r="AH921" s="494"/>
      <c r="AI921" s="494"/>
      <c r="AK921" s="561"/>
    </row>
    <row r="922" spans="1:37">
      <c r="A922" s="504" t="s">
        <v>2595</v>
      </c>
      <c r="B922" s="489" t="s">
        <v>1272</v>
      </c>
      <c r="C922" s="470" t="s">
        <v>5123</v>
      </c>
      <c r="D922" s="489" t="s">
        <v>1345</v>
      </c>
      <c r="E922" s="490" t="s">
        <v>1704</v>
      </c>
      <c r="F922" s="490" t="s">
        <v>1497</v>
      </c>
      <c r="G922" s="470" t="s">
        <v>5124</v>
      </c>
      <c r="H922" s="524"/>
      <c r="I922" s="491"/>
      <c r="J922" s="492" t="s">
        <v>2314</v>
      </c>
      <c r="K922" s="489"/>
      <c r="L922" s="491"/>
      <c r="M922" s="491"/>
      <c r="N922" s="491"/>
      <c r="O922" s="491"/>
      <c r="P922" s="491"/>
      <c r="Q922" s="491"/>
      <c r="R922" s="491"/>
      <c r="S922" s="491"/>
      <c r="T922" s="491"/>
      <c r="U922" s="491"/>
      <c r="V922" s="491"/>
      <c r="W922" s="491"/>
      <c r="X922" s="491"/>
      <c r="Y922" s="491"/>
      <c r="Z922" s="491"/>
      <c r="AA922" s="491"/>
      <c r="AB922" s="491"/>
      <c r="AC922" s="491"/>
      <c r="AD922" s="491"/>
      <c r="AE922" s="491"/>
      <c r="AF922" s="493"/>
      <c r="AG922" s="494"/>
      <c r="AH922" s="494"/>
      <c r="AI922" s="494"/>
      <c r="AK922" s="561"/>
    </row>
    <row r="923" spans="1:37">
      <c r="A923" s="504" t="s">
        <v>2595</v>
      </c>
      <c r="B923" s="489" t="s">
        <v>1272</v>
      </c>
      <c r="C923" s="470" t="s">
        <v>5125</v>
      </c>
      <c r="D923" s="489" t="s">
        <v>1346</v>
      </c>
      <c r="E923" s="490" t="s">
        <v>1704</v>
      </c>
      <c r="F923" s="490" t="s">
        <v>1497</v>
      </c>
      <c r="G923" s="470" t="s">
        <v>5126</v>
      </c>
      <c r="H923" s="524"/>
      <c r="I923" s="491"/>
      <c r="J923" s="492" t="s">
        <v>2314</v>
      </c>
      <c r="K923" s="489"/>
      <c r="L923" s="491"/>
      <c r="M923" s="491"/>
      <c r="N923" s="491"/>
      <c r="O923" s="491"/>
      <c r="P923" s="491"/>
      <c r="Q923" s="491"/>
      <c r="R923" s="491"/>
      <c r="S923" s="491"/>
      <c r="T923" s="491"/>
      <c r="U923" s="491"/>
      <c r="V923" s="491"/>
      <c r="W923" s="491"/>
      <c r="X923" s="491"/>
      <c r="Y923" s="491"/>
      <c r="Z923" s="491"/>
      <c r="AA923" s="491"/>
      <c r="AB923" s="491"/>
      <c r="AC923" s="491"/>
      <c r="AD923" s="491"/>
      <c r="AE923" s="491"/>
      <c r="AF923" s="493"/>
      <c r="AG923" s="494"/>
      <c r="AH923" s="494"/>
      <c r="AI923" s="494"/>
      <c r="AK923" s="561"/>
    </row>
    <row r="924" spans="1:37">
      <c r="A924" s="504" t="s">
        <v>2595</v>
      </c>
      <c r="B924" s="489" t="s">
        <v>1272</v>
      </c>
      <c r="C924" s="470" t="s">
        <v>2715</v>
      </c>
      <c r="D924" s="489" t="s">
        <v>1347</v>
      </c>
      <c r="E924" s="490" t="s">
        <v>1704</v>
      </c>
      <c r="F924" s="490" t="s">
        <v>1497</v>
      </c>
      <c r="G924" s="470" t="s">
        <v>2718</v>
      </c>
      <c r="H924" s="524"/>
      <c r="I924" s="491"/>
      <c r="J924" s="492" t="s">
        <v>2314</v>
      </c>
      <c r="K924" s="489"/>
      <c r="L924" s="491"/>
      <c r="M924" s="491"/>
      <c r="N924" s="491"/>
      <c r="O924" s="491"/>
      <c r="P924" s="491"/>
      <c r="Q924" s="491"/>
      <c r="R924" s="491"/>
      <c r="S924" s="491"/>
      <c r="T924" s="491"/>
      <c r="U924" s="491"/>
      <c r="V924" s="491"/>
      <c r="W924" s="491"/>
      <c r="X924" s="491"/>
      <c r="Y924" s="491"/>
      <c r="Z924" s="491"/>
      <c r="AA924" s="491"/>
      <c r="AB924" s="491"/>
      <c r="AC924" s="491"/>
      <c r="AD924" s="491"/>
      <c r="AE924" s="491"/>
      <c r="AF924" s="493"/>
      <c r="AG924" s="494"/>
      <c r="AH924" s="494"/>
      <c r="AI924" s="494"/>
      <c r="AK924" s="561"/>
    </row>
    <row r="925" spans="1:37">
      <c r="A925" s="504" t="s">
        <v>2595</v>
      </c>
      <c r="B925" s="489" t="s">
        <v>1272</v>
      </c>
      <c r="C925" s="470" t="s">
        <v>2716</v>
      </c>
      <c r="D925" s="489" t="s">
        <v>1348</v>
      </c>
      <c r="E925" s="490" t="s">
        <v>1704</v>
      </c>
      <c r="F925" s="490" t="s">
        <v>1497</v>
      </c>
      <c r="G925" s="470" t="s">
        <v>2719</v>
      </c>
      <c r="H925" s="524"/>
      <c r="I925" s="491"/>
      <c r="J925" s="492" t="s">
        <v>2314</v>
      </c>
      <c r="K925" s="489"/>
      <c r="L925" s="491"/>
      <c r="M925" s="491"/>
      <c r="N925" s="491"/>
      <c r="O925" s="491"/>
      <c r="P925" s="491"/>
      <c r="Q925" s="491"/>
      <c r="R925" s="491"/>
      <c r="S925" s="491"/>
      <c r="T925" s="491"/>
      <c r="U925" s="491"/>
      <c r="V925" s="491"/>
      <c r="W925" s="491"/>
      <c r="X925" s="491"/>
      <c r="Y925" s="491"/>
      <c r="Z925" s="491"/>
      <c r="AA925" s="491"/>
      <c r="AB925" s="491"/>
      <c r="AC925" s="491"/>
      <c r="AD925" s="491"/>
      <c r="AE925" s="491"/>
      <c r="AF925" s="493"/>
      <c r="AG925" s="494"/>
      <c r="AH925" s="494"/>
      <c r="AI925" s="494"/>
      <c r="AK925" s="561"/>
    </row>
    <row r="926" spans="1:37">
      <c r="A926" s="504" t="s">
        <v>2595</v>
      </c>
      <c r="B926" s="489" t="s">
        <v>1272</v>
      </c>
      <c r="C926" s="470" t="s">
        <v>5127</v>
      </c>
      <c r="D926" s="489" t="s">
        <v>1349</v>
      </c>
      <c r="E926" s="490" t="s">
        <v>1704</v>
      </c>
      <c r="F926" s="490" t="s">
        <v>1497</v>
      </c>
      <c r="G926" s="470" t="s">
        <v>5128</v>
      </c>
      <c r="H926" s="524"/>
      <c r="I926" s="491"/>
      <c r="J926" s="492" t="s">
        <v>2314</v>
      </c>
      <c r="K926" s="489"/>
      <c r="L926" s="491"/>
      <c r="M926" s="491"/>
      <c r="N926" s="491"/>
      <c r="O926" s="491"/>
      <c r="P926" s="491"/>
      <c r="Q926" s="491"/>
      <c r="R926" s="491"/>
      <c r="S926" s="491"/>
      <c r="T926" s="491"/>
      <c r="U926" s="491"/>
      <c r="V926" s="491"/>
      <c r="W926" s="491"/>
      <c r="X926" s="491"/>
      <c r="Y926" s="491"/>
      <c r="Z926" s="491"/>
      <c r="AA926" s="491"/>
      <c r="AB926" s="491"/>
      <c r="AC926" s="491"/>
      <c r="AD926" s="491"/>
      <c r="AE926" s="491"/>
      <c r="AF926" s="493"/>
      <c r="AG926" s="494"/>
      <c r="AH926" s="494"/>
      <c r="AI926" s="494"/>
      <c r="AK926" s="561"/>
    </row>
    <row r="927" spans="1:37">
      <c r="A927" s="504" t="s">
        <v>2595</v>
      </c>
      <c r="B927" s="489" t="s">
        <v>1272</v>
      </c>
      <c r="C927" s="470" t="s">
        <v>5087</v>
      </c>
      <c r="D927" s="489" t="s">
        <v>1360</v>
      </c>
      <c r="E927" s="490" t="s">
        <v>1704</v>
      </c>
      <c r="F927" s="490" t="s">
        <v>1497</v>
      </c>
      <c r="G927" s="470" t="s">
        <v>5129</v>
      </c>
      <c r="H927" s="524"/>
      <c r="I927" s="491"/>
      <c r="J927" s="492" t="s">
        <v>2301</v>
      </c>
      <c r="K927" s="489"/>
      <c r="L927" s="491"/>
      <c r="M927" s="491"/>
      <c r="N927" s="491"/>
      <c r="O927" s="491"/>
      <c r="P927" s="491"/>
      <c r="Q927" s="491"/>
      <c r="R927" s="491"/>
      <c r="S927" s="491"/>
      <c r="T927" s="491"/>
      <c r="U927" s="491"/>
      <c r="V927" s="491"/>
      <c r="W927" s="491"/>
      <c r="X927" s="491"/>
      <c r="Y927" s="491"/>
      <c r="Z927" s="491"/>
      <c r="AA927" s="491"/>
      <c r="AB927" s="491"/>
      <c r="AC927" s="491"/>
      <c r="AD927" s="491"/>
      <c r="AE927" s="491"/>
      <c r="AF927" s="493"/>
      <c r="AG927" s="494"/>
      <c r="AH927" s="494"/>
      <c r="AI927" s="494"/>
      <c r="AK927" s="561"/>
    </row>
    <row r="928" spans="1:37">
      <c r="A928" s="504" t="s">
        <v>2595</v>
      </c>
      <c r="B928" s="489" t="s">
        <v>1272</v>
      </c>
      <c r="C928" s="470" t="s">
        <v>5130</v>
      </c>
      <c r="D928" s="489" t="s">
        <v>1361</v>
      </c>
      <c r="E928" s="490" t="s">
        <v>1704</v>
      </c>
      <c r="F928" s="490" t="s">
        <v>1497</v>
      </c>
      <c r="G928" s="470" t="s">
        <v>5088</v>
      </c>
      <c r="H928" s="524"/>
      <c r="I928" s="491"/>
      <c r="J928" s="492" t="s">
        <v>2301</v>
      </c>
      <c r="K928" s="489"/>
      <c r="L928" s="491"/>
      <c r="M928" s="491"/>
      <c r="N928" s="491"/>
      <c r="O928" s="491"/>
      <c r="P928" s="491"/>
      <c r="Q928" s="491"/>
      <c r="R928" s="491"/>
      <c r="S928" s="491"/>
      <c r="T928" s="491"/>
      <c r="U928" s="491"/>
      <c r="V928" s="491"/>
      <c r="W928" s="491"/>
      <c r="X928" s="491"/>
      <c r="Y928" s="491"/>
      <c r="Z928" s="491"/>
      <c r="AA928" s="491"/>
      <c r="AB928" s="491"/>
      <c r="AC928" s="491"/>
      <c r="AD928" s="491"/>
      <c r="AE928" s="491"/>
      <c r="AF928" s="493"/>
      <c r="AG928" s="494"/>
      <c r="AH928" s="494"/>
      <c r="AI928" s="494"/>
      <c r="AK928" s="561"/>
    </row>
    <row r="929" spans="1:37">
      <c r="A929" s="504" t="s">
        <v>2595</v>
      </c>
      <c r="B929" s="489" t="s">
        <v>1272</v>
      </c>
      <c r="C929" s="470" t="s">
        <v>6297</v>
      </c>
      <c r="D929" s="489" t="s">
        <v>1324</v>
      </c>
      <c r="E929" s="490" t="s">
        <v>1704</v>
      </c>
      <c r="F929" s="490" t="s">
        <v>1497</v>
      </c>
      <c r="G929" s="470" t="s">
        <v>6297</v>
      </c>
      <c r="H929" s="524"/>
      <c r="I929" s="491"/>
      <c r="J929" s="492" t="s">
        <v>2314</v>
      </c>
      <c r="K929" s="489"/>
      <c r="L929" s="491"/>
      <c r="M929" s="491"/>
      <c r="N929" s="491"/>
      <c r="O929" s="491"/>
      <c r="P929" s="491"/>
      <c r="Q929" s="491"/>
      <c r="R929" s="491"/>
      <c r="S929" s="491"/>
      <c r="T929" s="491"/>
      <c r="U929" s="491"/>
      <c r="V929" s="491"/>
      <c r="W929" s="491"/>
      <c r="X929" s="491"/>
      <c r="Y929" s="491"/>
      <c r="Z929" s="491"/>
      <c r="AA929" s="491"/>
      <c r="AB929" s="491"/>
      <c r="AC929" s="491"/>
      <c r="AD929" s="491"/>
      <c r="AE929" s="491"/>
      <c r="AF929" s="493"/>
      <c r="AG929" s="494"/>
      <c r="AH929" s="494"/>
      <c r="AI929" s="494"/>
      <c r="AK929" s="561"/>
    </row>
    <row r="930" spans="1:37">
      <c r="A930" s="504" t="s">
        <v>2595</v>
      </c>
      <c r="B930" s="489" t="s">
        <v>1272</v>
      </c>
      <c r="C930" s="470" t="s">
        <v>5085</v>
      </c>
      <c r="D930" s="489" t="s">
        <v>1703</v>
      </c>
      <c r="E930" s="490"/>
      <c r="F930" s="490"/>
      <c r="G930" s="470"/>
      <c r="H930" s="524"/>
      <c r="I930" s="491"/>
      <c r="J930" s="492" t="s">
        <v>2314</v>
      </c>
      <c r="K930" s="489"/>
      <c r="L930" s="499"/>
      <c r="M930" s="499"/>
      <c r="N930" s="499"/>
      <c r="O930" s="499"/>
      <c r="P930" s="499"/>
      <c r="Q930" s="499"/>
      <c r="R930" s="499"/>
      <c r="S930" s="499"/>
      <c r="T930" s="499"/>
      <c r="U930" s="499"/>
      <c r="V930" s="499"/>
      <c r="W930" s="499"/>
      <c r="X930" s="491"/>
      <c r="Y930" s="491"/>
      <c r="Z930" s="491"/>
      <c r="AA930" s="491"/>
      <c r="AB930" s="491"/>
      <c r="AC930" s="491"/>
      <c r="AD930" s="491"/>
      <c r="AE930" s="491"/>
      <c r="AF930" s="493"/>
      <c r="AG930" s="494"/>
      <c r="AH930" s="494"/>
      <c r="AI930" s="494"/>
      <c r="AK930" s="561"/>
    </row>
    <row r="931" spans="1:37" ht="22.5">
      <c r="A931" s="504" t="s">
        <v>2595</v>
      </c>
      <c r="B931" s="489" t="s">
        <v>1272</v>
      </c>
      <c r="C931" s="470" t="s">
        <v>5131</v>
      </c>
      <c r="D931" s="489" t="s">
        <v>1325</v>
      </c>
      <c r="E931" s="490" t="s">
        <v>1704</v>
      </c>
      <c r="F931" s="490" t="s">
        <v>1497</v>
      </c>
      <c r="G931" s="470" t="s">
        <v>5132</v>
      </c>
      <c r="H931" s="524" t="s">
        <v>5089</v>
      </c>
      <c r="I931" s="491"/>
      <c r="J931" s="492" t="s">
        <v>2314</v>
      </c>
      <c r="K931" s="489"/>
      <c r="L931" s="491" t="s">
        <v>5431</v>
      </c>
      <c r="M931" s="491" t="s">
        <v>5431</v>
      </c>
      <c r="N931" s="491" t="s">
        <v>5430</v>
      </c>
      <c r="O931" s="491"/>
      <c r="P931" s="491"/>
      <c r="Q931" s="491"/>
      <c r="R931" s="491"/>
      <c r="S931" s="491" t="s">
        <v>5374</v>
      </c>
      <c r="T931" s="491" t="s">
        <v>5374</v>
      </c>
      <c r="U931" s="491"/>
      <c r="V931" s="491"/>
      <c r="W931" s="491" t="s">
        <v>2898</v>
      </c>
      <c r="X931" s="491"/>
      <c r="Y931" s="491"/>
      <c r="Z931" s="491"/>
      <c r="AA931" s="491"/>
      <c r="AB931" s="491"/>
      <c r="AC931" s="491"/>
      <c r="AD931" s="491"/>
      <c r="AE931" s="491"/>
      <c r="AF931" s="493"/>
      <c r="AG931" s="494"/>
      <c r="AH931" s="494"/>
      <c r="AI931" s="494"/>
      <c r="AK931" s="561"/>
    </row>
    <row r="932" spans="1:37" ht="22.5">
      <c r="A932" s="504" t="s">
        <v>2595</v>
      </c>
      <c r="B932" s="489" t="s">
        <v>1272</v>
      </c>
      <c r="C932" s="470" t="s">
        <v>5133</v>
      </c>
      <c r="D932" s="489" t="s">
        <v>1326</v>
      </c>
      <c r="E932" s="490" t="s">
        <v>1704</v>
      </c>
      <c r="F932" s="490" t="s">
        <v>1497</v>
      </c>
      <c r="G932" s="470" t="s">
        <v>5134</v>
      </c>
      <c r="H932" s="524" t="s">
        <v>5090</v>
      </c>
      <c r="I932" s="491"/>
      <c r="J932" s="492" t="s">
        <v>2314</v>
      </c>
      <c r="K932" s="489"/>
      <c r="L932" s="491"/>
      <c r="M932" s="491"/>
      <c r="N932" s="491"/>
      <c r="O932" s="491"/>
      <c r="P932" s="491"/>
      <c r="Q932" s="491"/>
      <c r="R932" s="491"/>
      <c r="S932" s="491"/>
      <c r="T932" s="491"/>
      <c r="U932" s="491"/>
      <c r="V932" s="491"/>
      <c r="W932" s="491"/>
      <c r="X932" s="491"/>
      <c r="Y932" s="491"/>
      <c r="Z932" s="491"/>
      <c r="AA932" s="491"/>
      <c r="AB932" s="491"/>
      <c r="AC932" s="491"/>
      <c r="AD932" s="491"/>
      <c r="AE932" s="491"/>
      <c r="AF932" s="493"/>
      <c r="AG932" s="494"/>
      <c r="AH932" s="494"/>
      <c r="AI932" s="494"/>
      <c r="AK932" s="561"/>
    </row>
    <row r="933" spans="1:37" ht="45">
      <c r="A933" s="504" t="s">
        <v>2595</v>
      </c>
      <c r="B933" s="489" t="s">
        <v>1272</v>
      </c>
      <c r="C933" s="470" t="s">
        <v>1484</v>
      </c>
      <c r="D933" s="489" t="s">
        <v>1328</v>
      </c>
      <c r="E933" s="490" t="s">
        <v>1704</v>
      </c>
      <c r="F933" s="490" t="s">
        <v>1497</v>
      </c>
      <c r="G933" s="470" t="s">
        <v>1483</v>
      </c>
      <c r="H933" s="524" t="s">
        <v>1482</v>
      </c>
      <c r="I933" s="491"/>
      <c r="J933" s="492" t="s">
        <v>2314</v>
      </c>
      <c r="K933" s="489"/>
      <c r="L933" s="491" t="s">
        <v>5414</v>
      </c>
      <c r="M933" s="491" t="s">
        <v>5414</v>
      </c>
      <c r="N933" s="491" t="s">
        <v>5415</v>
      </c>
      <c r="O933" s="491"/>
      <c r="P933" s="491"/>
      <c r="Q933" s="491"/>
      <c r="R933" s="491"/>
      <c r="S933" s="491" t="s">
        <v>5370</v>
      </c>
      <c r="T933" s="491" t="s">
        <v>5370</v>
      </c>
      <c r="U933" s="491"/>
      <c r="V933" s="491"/>
      <c r="W933" s="491" t="s">
        <v>2643</v>
      </c>
      <c r="X933" s="491"/>
      <c r="Y933" s="491"/>
      <c r="Z933" s="491"/>
      <c r="AA933" s="491"/>
      <c r="AB933" s="491"/>
      <c r="AC933" s="491"/>
      <c r="AD933" s="491"/>
      <c r="AE933" s="491"/>
      <c r="AF933" s="493" t="s">
        <v>5319</v>
      </c>
      <c r="AG933" s="494"/>
      <c r="AH933" s="494"/>
      <c r="AI933" s="494"/>
      <c r="AK933" s="561"/>
    </row>
    <row r="934" spans="1:37" ht="45">
      <c r="A934" s="504" t="s">
        <v>2595</v>
      </c>
      <c r="B934" s="489" t="s">
        <v>1272</v>
      </c>
      <c r="C934" s="470" t="s">
        <v>1485</v>
      </c>
      <c r="D934" s="489" t="s">
        <v>1350</v>
      </c>
      <c r="E934" s="490" t="s">
        <v>1704</v>
      </c>
      <c r="F934" s="490" t="s">
        <v>1497</v>
      </c>
      <c r="G934" s="470" t="s">
        <v>2720</v>
      </c>
      <c r="H934" s="524" t="s">
        <v>1486</v>
      </c>
      <c r="I934" s="491"/>
      <c r="J934" s="492" t="s">
        <v>2314</v>
      </c>
      <c r="K934" s="489"/>
      <c r="L934" s="491" t="s">
        <v>5414</v>
      </c>
      <c r="M934" s="491" t="s">
        <v>5414</v>
      </c>
      <c r="N934" s="491" t="s">
        <v>5415</v>
      </c>
      <c r="O934" s="491"/>
      <c r="P934" s="491"/>
      <c r="Q934" s="491"/>
      <c r="R934" s="491"/>
      <c r="S934" s="491" t="s">
        <v>5370</v>
      </c>
      <c r="T934" s="491" t="s">
        <v>5370</v>
      </c>
      <c r="U934" s="491"/>
      <c r="V934" s="491"/>
      <c r="W934" s="491" t="s">
        <v>2644</v>
      </c>
      <c r="X934" s="491"/>
      <c r="Y934" s="491"/>
      <c r="Z934" s="491"/>
      <c r="AA934" s="491"/>
      <c r="AB934" s="491"/>
      <c r="AC934" s="491"/>
      <c r="AD934" s="491"/>
      <c r="AE934" s="491"/>
      <c r="AF934" s="493" t="s">
        <v>5319</v>
      </c>
      <c r="AG934" s="494"/>
      <c r="AH934" s="494"/>
      <c r="AI934" s="494"/>
      <c r="AK934" s="561"/>
    </row>
    <row r="935" spans="1:37">
      <c r="A935" s="504" t="s">
        <v>2595</v>
      </c>
      <c r="B935" s="489" t="s">
        <v>1272</v>
      </c>
      <c r="C935" s="470" t="s">
        <v>2797</v>
      </c>
      <c r="D935" s="489" t="s">
        <v>2802</v>
      </c>
      <c r="E935" s="490" t="s">
        <v>1704</v>
      </c>
      <c r="F935" s="490" t="s">
        <v>1704</v>
      </c>
      <c r="G935" s="470" t="s">
        <v>2797</v>
      </c>
      <c r="H935" s="524"/>
      <c r="I935" s="491"/>
      <c r="J935" s="492" t="s">
        <v>2314</v>
      </c>
      <c r="K935" s="489"/>
      <c r="L935" s="491"/>
      <c r="M935" s="491"/>
      <c r="N935" s="491"/>
      <c r="O935" s="491"/>
      <c r="P935" s="491"/>
      <c r="Q935" s="491"/>
      <c r="R935" s="491"/>
      <c r="S935" s="491"/>
      <c r="T935" s="491"/>
      <c r="U935" s="491"/>
      <c r="V935" s="491"/>
      <c r="W935" s="491"/>
      <c r="X935" s="491"/>
      <c r="Y935" s="491"/>
      <c r="Z935" s="491"/>
      <c r="AA935" s="491"/>
      <c r="AB935" s="491"/>
      <c r="AC935" s="491"/>
      <c r="AD935" s="491"/>
      <c r="AE935" s="491"/>
      <c r="AF935" s="493"/>
      <c r="AG935" s="494"/>
      <c r="AH935" s="494"/>
      <c r="AI935" s="494"/>
      <c r="AK935" s="561"/>
    </row>
    <row r="936" spans="1:37" ht="90">
      <c r="A936" s="504" t="s">
        <v>2595</v>
      </c>
      <c r="B936" s="489" t="s">
        <v>1272</v>
      </c>
      <c r="C936" s="470" t="s">
        <v>5135</v>
      </c>
      <c r="D936" s="489" t="s">
        <v>1709</v>
      </c>
      <c r="E936" s="490" t="s">
        <v>1358</v>
      </c>
      <c r="F936" s="490" t="s">
        <v>1359</v>
      </c>
      <c r="G936" s="470" t="s">
        <v>3766</v>
      </c>
      <c r="H936" s="524" t="s">
        <v>5091</v>
      </c>
      <c r="I936" s="491" t="s">
        <v>6313</v>
      </c>
      <c r="J936" s="492" t="s">
        <v>2314</v>
      </c>
      <c r="K936" s="489"/>
      <c r="L936" s="491" t="s">
        <v>5431</v>
      </c>
      <c r="M936" s="491" t="s">
        <v>5431</v>
      </c>
      <c r="N936" s="491" t="s">
        <v>5430</v>
      </c>
      <c r="O936" s="491"/>
      <c r="P936" s="491"/>
      <c r="Q936" s="491"/>
      <c r="R936" s="491"/>
      <c r="S936" s="491" t="s">
        <v>5374</v>
      </c>
      <c r="T936" s="491" t="s">
        <v>5374</v>
      </c>
      <c r="U936" s="491"/>
      <c r="V936" s="491"/>
      <c r="W936" s="491" t="s">
        <v>3624</v>
      </c>
      <c r="X936" s="491"/>
      <c r="Y936" s="491"/>
      <c r="Z936" s="491"/>
      <c r="AA936" s="491"/>
      <c r="AB936" s="491"/>
      <c r="AC936" s="491"/>
      <c r="AD936" s="491"/>
      <c r="AE936" s="491"/>
      <c r="AF936" s="493" t="s">
        <v>5325</v>
      </c>
      <c r="AG936" s="494"/>
      <c r="AH936" s="494"/>
      <c r="AI936" s="494"/>
      <c r="AK936" s="561"/>
    </row>
    <row r="937" spans="1:37" ht="78.75">
      <c r="A937" s="504" t="s">
        <v>2595</v>
      </c>
      <c r="B937" s="489" t="s">
        <v>1272</v>
      </c>
      <c r="C937" s="470" t="s">
        <v>5136</v>
      </c>
      <c r="D937" s="489" t="s">
        <v>1863</v>
      </c>
      <c r="E937" s="490" t="s">
        <v>1910</v>
      </c>
      <c r="F937" s="490" t="s">
        <v>2119</v>
      </c>
      <c r="G937" s="470" t="s">
        <v>1911</v>
      </c>
      <c r="H937" s="524" t="s">
        <v>5092</v>
      </c>
      <c r="I937" s="491" t="s">
        <v>6314</v>
      </c>
      <c r="J937" s="492" t="s">
        <v>2301</v>
      </c>
      <c r="K937" s="489"/>
      <c r="L937" s="491" t="s">
        <v>5432</v>
      </c>
      <c r="M937" s="491" t="s">
        <v>5432</v>
      </c>
      <c r="N937" s="491" t="s">
        <v>5433</v>
      </c>
      <c r="O937" s="491"/>
      <c r="P937" s="491"/>
      <c r="Q937" s="491"/>
      <c r="R937" s="491"/>
      <c r="S937" s="491" t="s">
        <v>5374</v>
      </c>
      <c r="T937" s="491" t="s">
        <v>5374</v>
      </c>
      <c r="U937" s="491"/>
      <c r="V937" s="491"/>
      <c r="W937" s="491" t="s">
        <v>2899</v>
      </c>
      <c r="X937" s="491"/>
      <c r="Y937" s="491"/>
      <c r="Z937" s="491"/>
      <c r="AA937" s="491"/>
      <c r="AB937" s="491"/>
      <c r="AC937" s="491"/>
      <c r="AD937" s="491"/>
      <c r="AE937" s="491"/>
      <c r="AF937" s="493" t="s">
        <v>5326</v>
      </c>
      <c r="AG937" s="494"/>
      <c r="AH937" s="494"/>
      <c r="AI937" s="494"/>
      <c r="AK937" s="561"/>
    </row>
    <row r="938" spans="1:37" ht="78.75">
      <c r="A938" s="504" t="s">
        <v>2595</v>
      </c>
      <c r="B938" s="489" t="s">
        <v>1272</v>
      </c>
      <c r="C938" s="470" t="s">
        <v>5137</v>
      </c>
      <c r="D938" s="489" t="s">
        <v>1687</v>
      </c>
      <c r="E938" s="490" t="s">
        <v>146</v>
      </c>
      <c r="F938" s="490" t="s">
        <v>147</v>
      </c>
      <c r="G938" s="470" t="s">
        <v>148</v>
      </c>
      <c r="H938" s="524" t="s">
        <v>6315</v>
      </c>
      <c r="I938" s="491" t="s">
        <v>6316</v>
      </c>
      <c r="J938" s="492" t="s">
        <v>2301</v>
      </c>
      <c r="K938" s="489"/>
      <c r="L938" s="491" t="s">
        <v>5432</v>
      </c>
      <c r="M938" s="491" t="s">
        <v>5432</v>
      </c>
      <c r="N938" s="491" t="s">
        <v>5433</v>
      </c>
      <c r="O938" s="491"/>
      <c r="P938" s="491"/>
      <c r="Q938" s="491"/>
      <c r="R938" s="491"/>
      <c r="S938" s="491" t="s">
        <v>5374</v>
      </c>
      <c r="T938" s="491" t="s">
        <v>5374</v>
      </c>
      <c r="U938" s="491"/>
      <c r="V938" s="491"/>
      <c r="W938" s="491" t="s">
        <v>2899</v>
      </c>
      <c r="X938" s="491"/>
      <c r="Y938" s="491"/>
      <c r="Z938" s="491"/>
      <c r="AA938" s="491"/>
      <c r="AB938" s="491"/>
      <c r="AC938" s="491"/>
      <c r="AD938" s="491"/>
      <c r="AE938" s="491"/>
      <c r="AF938" s="493" t="s">
        <v>5326</v>
      </c>
      <c r="AG938" s="494"/>
      <c r="AH938" s="494"/>
      <c r="AI938" s="494"/>
      <c r="AK938" s="561"/>
    </row>
    <row r="939" spans="1:37" ht="45">
      <c r="A939" s="504" t="s">
        <v>2595</v>
      </c>
      <c r="B939" s="489" t="s">
        <v>1272</v>
      </c>
      <c r="C939" s="470"/>
      <c r="D939" s="489"/>
      <c r="E939" s="490"/>
      <c r="F939" s="490"/>
      <c r="G939" s="470"/>
      <c r="H939" s="524"/>
      <c r="I939" s="491" t="s">
        <v>6317</v>
      </c>
      <c r="J939" s="492"/>
      <c r="K939" s="489"/>
      <c r="L939" s="491"/>
      <c r="M939" s="491"/>
      <c r="N939" s="491"/>
      <c r="O939" s="491"/>
      <c r="P939" s="491"/>
      <c r="Q939" s="491"/>
      <c r="R939" s="491"/>
      <c r="S939" s="491"/>
      <c r="T939" s="491"/>
      <c r="U939" s="491"/>
      <c r="V939" s="491"/>
      <c r="W939" s="491"/>
      <c r="X939" s="491"/>
      <c r="Y939" s="491"/>
      <c r="Z939" s="491"/>
      <c r="AA939" s="491"/>
      <c r="AB939" s="491"/>
      <c r="AC939" s="491"/>
      <c r="AD939" s="491"/>
      <c r="AE939" s="491"/>
      <c r="AF939" s="493"/>
      <c r="AG939" s="494"/>
      <c r="AH939" s="494"/>
      <c r="AI939" s="494"/>
      <c r="AK939" s="561"/>
    </row>
    <row r="940" spans="1:37" ht="33.75">
      <c r="A940" s="504" t="s">
        <v>2744</v>
      </c>
      <c r="B940" s="489" t="s">
        <v>1273</v>
      </c>
      <c r="C940" s="497" t="s">
        <v>2986</v>
      </c>
      <c r="D940" s="489"/>
      <c r="E940" s="490"/>
      <c r="F940" s="490"/>
      <c r="G940" s="470"/>
      <c r="H940" s="502"/>
      <c r="I940" s="491"/>
      <c r="J940" s="492" t="s">
        <v>2301</v>
      </c>
      <c r="K940" s="489"/>
      <c r="L940" s="491" t="s">
        <v>5434</v>
      </c>
      <c r="M940" s="491" t="s">
        <v>5434</v>
      </c>
      <c r="N940" s="491" t="s">
        <v>5435</v>
      </c>
      <c r="O940" s="491"/>
      <c r="P940" s="491"/>
      <c r="Q940" s="491"/>
      <c r="R940" s="491"/>
      <c r="S940" s="491" t="s">
        <v>5375</v>
      </c>
      <c r="T940" s="491" t="s">
        <v>5375</v>
      </c>
      <c r="U940" s="491"/>
      <c r="V940" s="491"/>
      <c r="W940" s="491"/>
      <c r="X940" s="491"/>
      <c r="Y940" s="491"/>
      <c r="Z940" s="491"/>
      <c r="AA940" s="491"/>
      <c r="AB940" s="491"/>
      <c r="AC940" s="491" t="s">
        <v>3692</v>
      </c>
      <c r="AD940" s="491"/>
      <c r="AE940" s="491"/>
      <c r="AF940" s="493" t="s">
        <v>5327</v>
      </c>
      <c r="AG940" s="494"/>
      <c r="AH940" s="494"/>
      <c r="AI940" s="494"/>
      <c r="AK940" s="561" t="s">
        <v>3448</v>
      </c>
    </row>
    <row r="941" spans="1:37" ht="90">
      <c r="A941" s="504" t="s">
        <v>2744</v>
      </c>
      <c r="B941" s="489" t="s">
        <v>1273</v>
      </c>
      <c r="C941" s="470" t="s">
        <v>2987</v>
      </c>
      <c r="D941" s="489" t="s">
        <v>2148</v>
      </c>
      <c r="E941" s="490"/>
      <c r="F941" s="490"/>
      <c r="G941" s="470"/>
      <c r="H941" s="502"/>
      <c r="I941" s="491" t="s">
        <v>2868</v>
      </c>
      <c r="J941" s="492"/>
      <c r="K941" s="489"/>
      <c r="L941" s="491"/>
      <c r="M941" s="491"/>
      <c r="N941" s="491"/>
      <c r="O941" s="491"/>
      <c r="P941" s="491"/>
      <c r="Q941" s="491"/>
      <c r="R941" s="491"/>
      <c r="S941" s="491"/>
      <c r="T941" s="491"/>
      <c r="U941" s="491"/>
      <c r="V941" s="491"/>
      <c r="W941" s="491"/>
      <c r="X941" s="491" t="s">
        <v>1297</v>
      </c>
      <c r="Y941" s="491"/>
      <c r="Z941" s="491"/>
      <c r="AA941" s="491"/>
      <c r="AB941" s="491"/>
      <c r="AC941" s="491"/>
      <c r="AD941" s="491"/>
      <c r="AE941" s="491"/>
      <c r="AF941" s="493"/>
      <c r="AG941" s="494"/>
      <c r="AH941" s="494"/>
      <c r="AI941" s="494"/>
      <c r="AK941" s="561"/>
    </row>
    <row r="942" spans="1:37" ht="22.5">
      <c r="A942" s="504" t="s">
        <v>2744</v>
      </c>
      <c r="B942" s="489" t="s">
        <v>1273</v>
      </c>
      <c r="C942" s="470" t="s">
        <v>2984</v>
      </c>
      <c r="D942" s="489" t="s">
        <v>1345</v>
      </c>
      <c r="E942" s="490">
        <v>0</v>
      </c>
      <c r="F942" s="490">
        <v>1</v>
      </c>
      <c r="G942" s="470" t="s">
        <v>3004</v>
      </c>
      <c r="H942" s="502"/>
      <c r="I942" s="470" t="s">
        <v>3005</v>
      </c>
      <c r="J942" s="492"/>
      <c r="K942" s="489"/>
      <c r="L942" s="470"/>
      <c r="M942" s="470"/>
      <c r="N942" s="491"/>
      <c r="O942" s="491"/>
      <c r="P942" s="491"/>
      <c r="Q942" s="491"/>
      <c r="R942" s="491"/>
      <c r="S942" s="491"/>
      <c r="T942" s="491"/>
      <c r="U942" s="491"/>
      <c r="V942" s="491"/>
      <c r="W942" s="491"/>
      <c r="X942" s="491"/>
      <c r="Y942" s="491"/>
      <c r="Z942" s="491"/>
      <c r="AA942" s="491"/>
      <c r="AB942" s="491"/>
      <c r="AC942" s="491"/>
      <c r="AD942" s="491"/>
      <c r="AE942" s="491"/>
      <c r="AF942" s="493"/>
      <c r="AG942" s="494"/>
      <c r="AH942" s="494"/>
      <c r="AI942" s="494"/>
      <c r="AK942" s="561"/>
    </row>
    <row r="943" spans="1:37" ht="22.5">
      <c r="A943" s="504" t="s">
        <v>2744</v>
      </c>
      <c r="B943" s="489" t="s">
        <v>1273</v>
      </c>
      <c r="C943" s="470" t="s">
        <v>2985</v>
      </c>
      <c r="D943" s="489" t="s">
        <v>1346</v>
      </c>
      <c r="E943" s="490">
        <v>0</v>
      </c>
      <c r="F943" s="490">
        <v>1</v>
      </c>
      <c r="G943" s="470" t="s">
        <v>3006</v>
      </c>
      <c r="H943" s="502"/>
      <c r="I943" s="470" t="s">
        <v>3007</v>
      </c>
      <c r="J943" s="492"/>
      <c r="K943" s="489"/>
      <c r="L943" s="470"/>
      <c r="M943" s="470"/>
      <c r="N943" s="491"/>
      <c r="O943" s="491"/>
      <c r="P943" s="491"/>
      <c r="Q943" s="491"/>
      <c r="R943" s="491"/>
      <c r="S943" s="491"/>
      <c r="T943" s="491"/>
      <c r="U943" s="491"/>
      <c r="V943" s="491"/>
      <c r="W943" s="491"/>
      <c r="X943" s="491"/>
      <c r="Y943" s="491"/>
      <c r="Z943" s="491"/>
      <c r="AA943" s="491"/>
      <c r="AB943" s="491"/>
      <c r="AC943" s="491"/>
      <c r="AD943" s="491"/>
      <c r="AE943" s="491"/>
      <c r="AF943" s="493"/>
      <c r="AG943" s="494"/>
      <c r="AH943" s="494"/>
      <c r="AI943" s="494"/>
      <c r="AK943" s="561"/>
    </row>
    <row r="944" spans="1:37" ht="22.5">
      <c r="A944" s="504" t="s">
        <v>2744</v>
      </c>
      <c r="B944" s="489" t="s">
        <v>1273</v>
      </c>
      <c r="C944" s="470" t="s">
        <v>2989</v>
      </c>
      <c r="D944" s="489" t="s">
        <v>1347</v>
      </c>
      <c r="E944" s="490">
        <v>0</v>
      </c>
      <c r="F944" s="490">
        <v>1</v>
      </c>
      <c r="G944" s="470" t="s">
        <v>2732</v>
      </c>
      <c r="H944" s="502"/>
      <c r="I944" s="470" t="s">
        <v>2733</v>
      </c>
      <c r="J944" s="492"/>
      <c r="K944" s="489"/>
      <c r="L944" s="470"/>
      <c r="M944" s="470"/>
      <c r="N944" s="491"/>
      <c r="O944" s="491"/>
      <c r="P944" s="491"/>
      <c r="Q944" s="491"/>
      <c r="R944" s="491"/>
      <c r="S944" s="491"/>
      <c r="T944" s="491"/>
      <c r="U944" s="491"/>
      <c r="V944" s="491"/>
      <c r="W944" s="491"/>
      <c r="X944" s="491"/>
      <c r="Y944" s="491"/>
      <c r="Z944" s="491"/>
      <c r="AA944" s="491"/>
      <c r="AB944" s="491"/>
      <c r="AC944" s="491"/>
      <c r="AD944" s="491"/>
      <c r="AE944" s="491"/>
      <c r="AF944" s="493"/>
      <c r="AG944" s="494"/>
      <c r="AH944" s="494"/>
      <c r="AI944" s="494"/>
      <c r="AK944" s="561"/>
    </row>
    <row r="945" spans="1:37" ht="22.5">
      <c r="A945" s="504" t="s">
        <v>2744</v>
      </c>
      <c r="B945" s="489" t="s">
        <v>1273</v>
      </c>
      <c r="C945" s="470" t="s">
        <v>2988</v>
      </c>
      <c r="D945" s="489" t="s">
        <v>1348</v>
      </c>
      <c r="E945" s="490">
        <v>0</v>
      </c>
      <c r="F945" s="490">
        <v>1</v>
      </c>
      <c r="G945" s="470" t="s">
        <v>2734</v>
      </c>
      <c r="H945" s="502"/>
      <c r="I945" s="470" t="s">
        <v>2735</v>
      </c>
      <c r="J945" s="492"/>
      <c r="K945" s="489"/>
      <c r="L945" s="470"/>
      <c r="M945" s="470"/>
      <c r="N945" s="491"/>
      <c r="O945" s="491"/>
      <c r="P945" s="491"/>
      <c r="Q945" s="491"/>
      <c r="R945" s="491"/>
      <c r="S945" s="491"/>
      <c r="T945" s="491"/>
      <c r="U945" s="491"/>
      <c r="V945" s="491"/>
      <c r="W945" s="491"/>
      <c r="X945" s="491"/>
      <c r="Y945" s="491"/>
      <c r="Z945" s="491"/>
      <c r="AA945" s="491"/>
      <c r="AB945" s="491"/>
      <c r="AC945" s="491"/>
      <c r="AD945" s="491"/>
      <c r="AE945" s="491"/>
      <c r="AF945" s="493"/>
      <c r="AG945" s="494"/>
      <c r="AH945" s="494"/>
      <c r="AI945" s="494"/>
      <c r="AK945" s="561"/>
    </row>
    <row r="946" spans="1:37">
      <c r="A946" s="504" t="s">
        <v>2744</v>
      </c>
      <c r="B946" s="489" t="s">
        <v>1273</v>
      </c>
      <c r="C946" s="470" t="s">
        <v>2990</v>
      </c>
      <c r="D946" s="489" t="s">
        <v>1349</v>
      </c>
      <c r="E946" s="490">
        <v>0</v>
      </c>
      <c r="F946" s="490">
        <v>1</v>
      </c>
      <c r="G946" s="470" t="s">
        <v>2745</v>
      </c>
      <c r="H946" s="502"/>
      <c r="I946" s="470" t="s">
        <v>2749</v>
      </c>
      <c r="J946" s="492"/>
      <c r="K946" s="489"/>
      <c r="L946" s="470"/>
      <c r="M946" s="470"/>
      <c r="N946" s="491"/>
      <c r="O946" s="491"/>
      <c r="P946" s="491"/>
      <c r="Q946" s="491"/>
      <c r="R946" s="491"/>
      <c r="S946" s="491"/>
      <c r="T946" s="491"/>
      <c r="U946" s="491"/>
      <c r="V946" s="491"/>
      <c r="W946" s="491"/>
      <c r="X946" s="491"/>
      <c r="Y946" s="491"/>
      <c r="Z946" s="491"/>
      <c r="AA946" s="491"/>
      <c r="AB946" s="491"/>
      <c r="AC946" s="491"/>
      <c r="AD946" s="491"/>
      <c r="AE946" s="491"/>
      <c r="AF946" s="493"/>
      <c r="AG946" s="494"/>
      <c r="AH946" s="494"/>
      <c r="AI946" s="494"/>
      <c r="AK946" s="561"/>
    </row>
    <row r="947" spans="1:37">
      <c r="A947" s="504" t="s">
        <v>2744</v>
      </c>
      <c r="B947" s="489" t="s">
        <v>1273</v>
      </c>
      <c r="C947" s="470" t="s">
        <v>2991</v>
      </c>
      <c r="D947" s="489" t="s">
        <v>1360</v>
      </c>
      <c r="E947" s="490">
        <v>0</v>
      </c>
      <c r="F947" s="490">
        <v>1</v>
      </c>
      <c r="G947" s="470" t="s">
        <v>2746</v>
      </c>
      <c r="H947" s="502"/>
      <c r="I947" s="470" t="s">
        <v>2750</v>
      </c>
      <c r="J947" s="492"/>
      <c r="K947" s="489"/>
      <c r="L947" s="470"/>
      <c r="M947" s="470"/>
      <c r="N947" s="491"/>
      <c r="O947" s="491"/>
      <c r="P947" s="491"/>
      <c r="Q947" s="491"/>
      <c r="R947" s="491"/>
      <c r="S947" s="491"/>
      <c r="T947" s="491"/>
      <c r="U947" s="491"/>
      <c r="V947" s="491"/>
      <c r="W947" s="491"/>
      <c r="X947" s="491"/>
      <c r="Y947" s="491"/>
      <c r="Z947" s="491"/>
      <c r="AA947" s="491"/>
      <c r="AB947" s="491"/>
      <c r="AC947" s="491"/>
      <c r="AD947" s="491"/>
      <c r="AE947" s="491"/>
      <c r="AF947" s="493"/>
      <c r="AG947" s="494"/>
      <c r="AH947" s="494"/>
      <c r="AI947" s="494"/>
      <c r="AK947" s="561"/>
    </row>
    <row r="948" spans="1:37">
      <c r="A948" s="504" t="s">
        <v>2744</v>
      </c>
      <c r="B948" s="489" t="s">
        <v>1273</v>
      </c>
      <c r="C948" s="470" t="s">
        <v>2992</v>
      </c>
      <c r="D948" s="489" t="s">
        <v>1361</v>
      </c>
      <c r="E948" s="490">
        <v>0</v>
      </c>
      <c r="F948" s="490">
        <v>1</v>
      </c>
      <c r="G948" s="470" t="s">
        <v>2747</v>
      </c>
      <c r="H948" s="502"/>
      <c r="I948" s="470" t="s">
        <v>2584</v>
      </c>
      <c r="J948" s="492"/>
      <c r="K948" s="489"/>
      <c r="L948" s="470"/>
      <c r="M948" s="470"/>
      <c r="N948" s="491"/>
      <c r="O948" s="491"/>
      <c r="P948" s="491"/>
      <c r="Q948" s="491"/>
      <c r="R948" s="491"/>
      <c r="S948" s="491"/>
      <c r="T948" s="491"/>
      <c r="U948" s="491"/>
      <c r="V948" s="491"/>
      <c r="W948" s="491"/>
      <c r="X948" s="491"/>
      <c r="Y948" s="491"/>
      <c r="Z948" s="491"/>
      <c r="AA948" s="491"/>
      <c r="AB948" s="491"/>
      <c r="AC948" s="491"/>
      <c r="AD948" s="491"/>
      <c r="AE948" s="491"/>
      <c r="AF948" s="493"/>
      <c r="AG948" s="494"/>
      <c r="AH948" s="494"/>
      <c r="AI948" s="494"/>
      <c r="AK948" s="561"/>
    </row>
    <row r="949" spans="1:37">
      <c r="A949" s="504" t="s">
        <v>2744</v>
      </c>
      <c r="B949" s="489" t="s">
        <v>1273</v>
      </c>
      <c r="C949" s="470" t="s">
        <v>2993</v>
      </c>
      <c r="D949" s="489" t="s">
        <v>1324</v>
      </c>
      <c r="E949" s="490">
        <v>0</v>
      </c>
      <c r="F949" s="490">
        <v>1</v>
      </c>
      <c r="G949" s="470" t="s">
        <v>2748</v>
      </c>
      <c r="H949" s="502"/>
      <c r="I949" s="470" t="s">
        <v>2585</v>
      </c>
      <c r="J949" s="492"/>
      <c r="K949" s="489"/>
      <c r="L949" s="470"/>
      <c r="M949" s="470"/>
      <c r="N949" s="491"/>
      <c r="O949" s="491"/>
      <c r="P949" s="491"/>
      <c r="Q949" s="491"/>
      <c r="R949" s="491"/>
      <c r="S949" s="491"/>
      <c r="T949" s="491"/>
      <c r="U949" s="491"/>
      <c r="V949" s="491"/>
      <c r="W949" s="491"/>
      <c r="X949" s="491"/>
      <c r="Y949" s="491"/>
      <c r="Z949" s="491"/>
      <c r="AA949" s="491"/>
      <c r="AB949" s="491"/>
      <c r="AC949" s="491"/>
      <c r="AD949" s="491"/>
      <c r="AE949" s="491"/>
      <c r="AF949" s="493"/>
      <c r="AG949" s="494"/>
      <c r="AH949" s="494"/>
      <c r="AI949" s="494"/>
      <c r="AK949" s="561"/>
    </row>
    <row r="950" spans="1:37" ht="90">
      <c r="A950" s="504" t="s">
        <v>2744</v>
      </c>
      <c r="B950" s="489" t="s">
        <v>1273</v>
      </c>
      <c r="C950" s="470" t="s">
        <v>2736</v>
      </c>
      <c r="D950" s="489" t="s">
        <v>1859</v>
      </c>
      <c r="E950" s="490" t="s">
        <v>2633</v>
      </c>
      <c r="F950" s="490" t="s">
        <v>2634</v>
      </c>
      <c r="G950" s="526" t="s">
        <v>2635</v>
      </c>
      <c r="H950" s="502" t="s">
        <v>2636</v>
      </c>
      <c r="I950" s="491" t="s">
        <v>4003</v>
      </c>
      <c r="J950" s="492" t="s">
        <v>2301</v>
      </c>
      <c r="K950" s="489"/>
      <c r="L950" s="491" t="s">
        <v>5434</v>
      </c>
      <c r="M950" s="491" t="s">
        <v>5434</v>
      </c>
      <c r="N950" s="491" t="s">
        <v>5435</v>
      </c>
      <c r="O950" s="491"/>
      <c r="P950" s="491"/>
      <c r="Q950" s="491"/>
      <c r="R950" s="491"/>
      <c r="S950" s="491" t="s">
        <v>5375</v>
      </c>
      <c r="T950" s="491" t="s">
        <v>5375</v>
      </c>
      <c r="U950" s="491"/>
      <c r="V950" s="491"/>
      <c r="W950" s="491" t="s">
        <v>4595</v>
      </c>
      <c r="X950" s="491" t="s">
        <v>1297</v>
      </c>
      <c r="Y950" s="491"/>
      <c r="Z950" s="491"/>
      <c r="AA950" s="491"/>
      <c r="AB950" s="491"/>
      <c r="AC950" s="491" t="s">
        <v>3640</v>
      </c>
      <c r="AD950" s="491" t="s">
        <v>4584</v>
      </c>
      <c r="AE950" s="491"/>
      <c r="AF950" s="493" t="s">
        <v>5327</v>
      </c>
      <c r="AG950" s="494"/>
      <c r="AH950" s="494"/>
      <c r="AI950" s="494"/>
      <c r="AK950" s="561"/>
    </row>
    <row r="951" spans="1:37" ht="90">
      <c r="A951" s="504" t="s">
        <v>2744</v>
      </c>
      <c r="B951" s="489" t="s">
        <v>1273</v>
      </c>
      <c r="C951" s="470" t="s">
        <v>2737</v>
      </c>
      <c r="D951" s="489" t="s">
        <v>1863</v>
      </c>
      <c r="E951" s="490" t="s">
        <v>2633</v>
      </c>
      <c r="F951" s="490" t="s">
        <v>2634</v>
      </c>
      <c r="G951" s="526" t="s">
        <v>2635</v>
      </c>
      <c r="H951" s="502" t="s">
        <v>2637</v>
      </c>
      <c r="I951" s="491" t="s">
        <v>4004</v>
      </c>
      <c r="J951" s="492" t="s">
        <v>2301</v>
      </c>
      <c r="K951" s="489"/>
      <c r="L951" s="491" t="s">
        <v>5434</v>
      </c>
      <c r="M951" s="491" t="s">
        <v>5434</v>
      </c>
      <c r="N951" s="491" t="s">
        <v>5435</v>
      </c>
      <c r="O951" s="491"/>
      <c r="P951" s="491"/>
      <c r="Q951" s="491"/>
      <c r="R951" s="491"/>
      <c r="S951" s="491" t="s">
        <v>5375</v>
      </c>
      <c r="T951" s="491" t="s">
        <v>5375</v>
      </c>
      <c r="U951" s="491"/>
      <c r="V951" s="491"/>
      <c r="W951" s="491" t="s">
        <v>4595</v>
      </c>
      <c r="X951" s="491" t="s">
        <v>1297</v>
      </c>
      <c r="Y951" s="491"/>
      <c r="Z951" s="491"/>
      <c r="AA951" s="491"/>
      <c r="AB951" s="491"/>
      <c r="AC951" s="491" t="s">
        <v>3640</v>
      </c>
      <c r="AD951" s="491" t="s">
        <v>4584</v>
      </c>
      <c r="AE951" s="491"/>
      <c r="AF951" s="493" t="s">
        <v>5327</v>
      </c>
      <c r="AG951" s="494"/>
      <c r="AH951" s="494"/>
      <c r="AI951" s="494"/>
      <c r="AK951" s="561"/>
    </row>
    <row r="952" spans="1:37" ht="90">
      <c r="A952" s="504" t="s">
        <v>2744</v>
      </c>
      <c r="B952" s="489" t="s">
        <v>1273</v>
      </c>
      <c r="C952" s="470" t="s">
        <v>2738</v>
      </c>
      <c r="D952" s="489" t="s">
        <v>1687</v>
      </c>
      <c r="E952" s="490" t="s">
        <v>2633</v>
      </c>
      <c r="F952" s="490" t="s">
        <v>2634</v>
      </c>
      <c r="G952" s="526" t="s">
        <v>2635</v>
      </c>
      <c r="H952" s="502" t="s">
        <v>2638</v>
      </c>
      <c r="I952" s="491" t="s">
        <v>4005</v>
      </c>
      <c r="J952" s="492" t="s">
        <v>2301</v>
      </c>
      <c r="K952" s="489"/>
      <c r="L952" s="491" t="s">
        <v>5434</v>
      </c>
      <c r="M952" s="491" t="s">
        <v>5434</v>
      </c>
      <c r="N952" s="491" t="s">
        <v>5435</v>
      </c>
      <c r="O952" s="491"/>
      <c r="P952" s="491"/>
      <c r="Q952" s="491"/>
      <c r="R952" s="491"/>
      <c r="S952" s="491" t="s">
        <v>5375</v>
      </c>
      <c r="T952" s="491" t="s">
        <v>5375</v>
      </c>
      <c r="U952" s="491"/>
      <c r="V952" s="491"/>
      <c r="W952" s="491" t="s">
        <v>4595</v>
      </c>
      <c r="X952" s="491" t="s">
        <v>1297</v>
      </c>
      <c r="Y952" s="491"/>
      <c r="Z952" s="491"/>
      <c r="AA952" s="491"/>
      <c r="AB952" s="491"/>
      <c r="AC952" s="491" t="s">
        <v>3640</v>
      </c>
      <c r="AD952" s="491" t="s">
        <v>4584</v>
      </c>
      <c r="AE952" s="491"/>
      <c r="AF952" s="493" t="s">
        <v>5327</v>
      </c>
      <c r="AG952" s="494"/>
      <c r="AH952" s="494"/>
      <c r="AI952" s="494"/>
      <c r="AK952" s="561"/>
    </row>
    <row r="953" spans="1:37" ht="90">
      <c r="A953" s="504" t="s">
        <v>2744</v>
      </c>
      <c r="B953" s="489" t="s">
        <v>1273</v>
      </c>
      <c r="C953" s="470" t="s">
        <v>2739</v>
      </c>
      <c r="D953" s="489" t="s">
        <v>1688</v>
      </c>
      <c r="E953" s="490" t="s">
        <v>2633</v>
      </c>
      <c r="F953" s="490" t="s">
        <v>2634</v>
      </c>
      <c r="G953" s="526" t="s">
        <v>2635</v>
      </c>
      <c r="H953" s="502" t="s">
        <v>2639</v>
      </c>
      <c r="I953" s="491" t="s">
        <v>4006</v>
      </c>
      <c r="J953" s="492" t="s">
        <v>2301</v>
      </c>
      <c r="K953" s="489"/>
      <c r="L953" s="491" t="s">
        <v>5434</v>
      </c>
      <c r="M953" s="491" t="s">
        <v>5434</v>
      </c>
      <c r="N953" s="491" t="s">
        <v>5435</v>
      </c>
      <c r="O953" s="491"/>
      <c r="P953" s="491"/>
      <c r="Q953" s="491"/>
      <c r="R953" s="491"/>
      <c r="S953" s="491" t="s">
        <v>5375</v>
      </c>
      <c r="T953" s="491" t="s">
        <v>5375</v>
      </c>
      <c r="U953" s="491"/>
      <c r="V953" s="491"/>
      <c r="W953" s="491" t="s">
        <v>4595</v>
      </c>
      <c r="X953" s="491" t="s">
        <v>1297</v>
      </c>
      <c r="Y953" s="491"/>
      <c r="Z953" s="491"/>
      <c r="AA953" s="491"/>
      <c r="AB953" s="491"/>
      <c r="AC953" s="491" t="s">
        <v>3640</v>
      </c>
      <c r="AD953" s="491" t="s">
        <v>4584</v>
      </c>
      <c r="AE953" s="491"/>
      <c r="AF953" s="493" t="s">
        <v>5327</v>
      </c>
      <c r="AG953" s="494"/>
      <c r="AH953" s="494"/>
      <c r="AI953" s="494"/>
      <c r="AK953" s="561"/>
    </row>
    <row r="954" spans="1:37" ht="33.75">
      <c r="A954" s="504" t="s">
        <v>2744</v>
      </c>
      <c r="B954" s="489" t="s">
        <v>1273</v>
      </c>
      <c r="C954" s="470" t="s">
        <v>2740</v>
      </c>
      <c r="D954" s="490" t="s">
        <v>2994</v>
      </c>
      <c r="E954" s="490" t="s">
        <v>1704</v>
      </c>
      <c r="F954" s="490" t="s">
        <v>2998</v>
      </c>
      <c r="G954" s="470" t="s">
        <v>2999</v>
      </c>
      <c r="H954" s="491" t="s">
        <v>3000</v>
      </c>
      <c r="I954" s="491" t="s">
        <v>7856</v>
      </c>
      <c r="J954" s="492" t="s">
        <v>2301</v>
      </c>
      <c r="K954" s="489"/>
      <c r="L954" s="491" t="s">
        <v>5434</v>
      </c>
      <c r="M954" s="491" t="s">
        <v>5434</v>
      </c>
      <c r="N954" s="491" t="s">
        <v>5435</v>
      </c>
      <c r="O954" s="491"/>
      <c r="P954" s="491"/>
      <c r="Q954" s="491"/>
      <c r="R954" s="491"/>
      <c r="S954" s="491" t="s">
        <v>5375</v>
      </c>
      <c r="T954" s="491" t="s">
        <v>5375</v>
      </c>
      <c r="U954" s="491"/>
      <c r="V954" s="491"/>
      <c r="W954" s="491" t="s">
        <v>4595</v>
      </c>
      <c r="X954" s="491" t="s">
        <v>1297</v>
      </c>
      <c r="Y954" s="491"/>
      <c r="Z954" s="491"/>
      <c r="AA954" s="491"/>
      <c r="AB954" s="491"/>
      <c r="AC954" s="491"/>
      <c r="AD954" s="491"/>
      <c r="AE954" s="491"/>
      <c r="AF954" s="493" t="s">
        <v>5327</v>
      </c>
      <c r="AG954" s="494"/>
      <c r="AH954" s="494"/>
      <c r="AI954" s="494"/>
      <c r="AK954" s="561"/>
    </row>
    <row r="955" spans="1:37" ht="33.75">
      <c r="A955" s="504" t="s">
        <v>2744</v>
      </c>
      <c r="B955" s="489" t="s">
        <v>1273</v>
      </c>
      <c r="C955" s="470" t="s">
        <v>2741</v>
      </c>
      <c r="D955" s="490" t="s">
        <v>2995</v>
      </c>
      <c r="E955" s="490" t="s">
        <v>1704</v>
      </c>
      <c r="F955" s="490" t="s">
        <v>2998</v>
      </c>
      <c r="G955" s="470" t="s">
        <v>2999</v>
      </c>
      <c r="H955" s="491" t="s">
        <v>3001</v>
      </c>
      <c r="I955" s="491" t="s">
        <v>7857</v>
      </c>
      <c r="J955" s="492" t="s">
        <v>2301</v>
      </c>
      <c r="K955" s="489"/>
      <c r="L955" s="491" t="s">
        <v>5434</v>
      </c>
      <c r="M955" s="491" t="s">
        <v>5434</v>
      </c>
      <c r="N955" s="491" t="s">
        <v>5435</v>
      </c>
      <c r="O955" s="491"/>
      <c r="P955" s="491"/>
      <c r="Q955" s="491"/>
      <c r="R955" s="491"/>
      <c r="S955" s="491" t="s">
        <v>5375</v>
      </c>
      <c r="T955" s="491" t="s">
        <v>5375</v>
      </c>
      <c r="U955" s="491"/>
      <c r="V955" s="491"/>
      <c r="W955" s="491" t="s">
        <v>4595</v>
      </c>
      <c r="X955" s="491" t="s">
        <v>1297</v>
      </c>
      <c r="Y955" s="491"/>
      <c r="Z955" s="491"/>
      <c r="AA955" s="491"/>
      <c r="AB955" s="491"/>
      <c r="AC955" s="491"/>
      <c r="AD955" s="491"/>
      <c r="AE955" s="491"/>
      <c r="AF955" s="493" t="s">
        <v>5327</v>
      </c>
      <c r="AG955" s="494"/>
      <c r="AH955" s="494"/>
      <c r="AI955" s="494"/>
      <c r="AK955" s="561"/>
    </row>
    <row r="956" spans="1:37" ht="33.75">
      <c r="A956" s="504" t="s">
        <v>2744</v>
      </c>
      <c r="B956" s="489" t="s">
        <v>1273</v>
      </c>
      <c r="C956" s="470" t="s">
        <v>2742</v>
      </c>
      <c r="D956" s="490" t="s">
        <v>2996</v>
      </c>
      <c r="E956" s="490" t="s">
        <v>1704</v>
      </c>
      <c r="F956" s="490" t="s">
        <v>2998</v>
      </c>
      <c r="G956" s="470" t="s">
        <v>2999</v>
      </c>
      <c r="H956" s="491" t="s">
        <v>3002</v>
      </c>
      <c r="I956" s="491" t="s">
        <v>7858</v>
      </c>
      <c r="J956" s="492" t="s">
        <v>2301</v>
      </c>
      <c r="K956" s="489"/>
      <c r="L956" s="491" t="s">
        <v>5434</v>
      </c>
      <c r="M956" s="491" t="s">
        <v>5434</v>
      </c>
      <c r="N956" s="491" t="s">
        <v>5435</v>
      </c>
      <c r="O956" s="491"/>
      <c r="P956" s="491"/>
      <c r="Q956" s="491"/>
      <c r="R956" s="491"/>
      <c r="S956" s="491" t="s">
        <v>5375</v>
      </c>
      <c r="T956" s="491" t="s">
        <v>5375</v>
      </c>
      <c r="U956" s="491"/>
      <c r="V956" s="491"/>
      <c r="W956" s="491" t="s">
        <v>4595</v>
      </c>
      <c r="X956" s="491" t="s">
        <v>1297</v>
      </c>
      <c r="Y956" s="491"/>
      <c r="Z956" s="491"/>
      <c r="AA956" s="491"/>
      <c r="AB956" s="491"/>
      <c r="AC956" s="491"/>
      <c r="AD956" s="491"/>
      <c r="AE956" s="491"/>
      <c r="AF956" s="493" t="s">
        <v>5327</v>
      </c>
      <c r="AG956" s="494"/>
      <c r="AH956" s="494"/>
      <c r="AI956" s="494"/>
      <c r="AK956" s="561"/>
    </row>
    <row r="957" spans="1:37" ht="33.75">
      <c r="A957" s="504" t="s">
        <v>2744</v>
      </c>
      <c r="B957" s="489" t="s">
        <v>1273</v>
      </c>
      <c r="C957" s="470" t="s">
        <v>2743</v>
      </c>
      <c r="D957" s="490" t="s">
        <v>2997</v>
      </c>
      <c r="E957" s="490" t="s">
        <v>1704</v>
      </c>
      <c r="F957" s="490" t="s">
        <v>2998</v>
      </c>
      <c r="G957" s="470" t="s">
        <v>2999</v>
      </c>
      <c r="H957" s="491" t="s">
        <v>3003</v>
      </c>
      <c r="I957" s="491" t="s">
        <v>7859</v>
      </c>
      <c r="J957" s="492" t="s">
        <v>2301</v>
      </c>
      <c r="K957" s="489"/>
      <c r="L957" s="491" t="s">
        <v>5434</v>
      </c>
      <c r="M957" s="491" t="s">
        <v>5434</v>
      </c>
      <c r="N957" s="491" t="s">
        <v>5435</v>
      </c>
      <c r="O957" s="491"/>
      <c r="P957" s="491"/>
      <c r="Q957" s="491"/>
      <c r="R957" s="491"/>
      <c r="S957" s="491" t="s">
        <v>5375</v>
      </c>
      <c r="T957" s="491" t="s">
        <v>5375</v>
      </c>
      <c r="U957" s="491"/>
      <c r="V957" s="491"/>
      <c r="W957" s="491" t="s">
        <v>4595</v>
      </c>
      <c r="X957" s="491" t="s">
        <v>1297</v>
      </c>
      <c r="Y957" s="491"/>
      <c r="Z957" s="491"/>
      <c r="AA957" s="491"/>
      <c r="AB957" s="491"/>
      <c r="AC957" s="491"/>
      <c r="AD957" s="491"/>
      <c r="AE957" s="491"/>
      <c r="AF957" s="493" t="s">
        <v>5327</v>
      </c>
      <c r="AG957" s="494"/>
      <c r="AH957" s="494"/>
      <c r="AI957" s="494"/>
      <c r="AK957" s="561"/>
    </row>
    <row r="958" spans="1:37" ht="22.5">
      <c r="A958" s="504" t="s">
        <v>645</v>
      </c>
      <c r="B958" s="489" t="s">
        <v>1274</v>
      </c>
      <c r="C958" s="497" t="s">
        <v>2589</v>
      </c>
      <c r="D958" s="490"/>
      <c r="E958" s="490"/>
      <c r="F958" s="490"/>
      <c r="G958" s="470"/>
      <c r="H958" s="491"/>
      <c r="I958" s="491"/>
      <c r="J958" s="492" t="s">
        <v>2314</v>
      </c>
      <c r="K958" s="489"/>
      <c r="L958" s="491" t="s">
        <v>5436</v>
      </c>
      <c r="M958" s="491" t="s">
        <v>5436</v>
      </c>
      <c r="N958" s="491" t="s">
        <v>5437</v>
      </c>
      <c r="O958" s="491"/>
      <c r="P958" s="491"/>
      <c r="Q958" s="491"/>
      <c r="R958" s="491"/>
      <c r="S958" s="491" t="s">
        <v>5361</v>
      </c>
      <c r="T958" s="491" t="s">
        <v>5361</v>
      </c>
      <c r="U958" s="491"/>
      <c r="V958" s="491"/>
      <c r="W958" s="491"/>
      <c r="X958" s="491" t="s">
        <v>1297</v>
      </c>
      <c r="Y958" s="491"/>
      <c r="Z958" s="491"/>
      <c r="AA958" s="491"/>
      <c r="AB958" s="491"/>
      <c r="AC958" s="491" t="s">
        <v>3692</v>
      </c>
      <c r="AD958" s="491"/>
      <c r="AE958" s="491"/>
      <c r="AF958" s="493" t="s">
        <v>5293</v>
      </c>
      <c r="AG958" s="494"/>
      <c r="AH958" s="494"/>
      <c r="AI958" s="494"/>
      <c r="AK958" s="561" t="s">
        <v>3448</v>
      </c>
    </row>
    <row r="959" spans="1:37" ht="163.5" customHeight="1">
      <c r="A959" s="504" t="s">
        <v>645</v>
      </c>
      <c r="B959" s="489" t="s">
        <v>1274</v>
      </c>
      <c r="C959" s="470" t="s">
        <v>2589</v>
      </c>
      <c r="D959" s="503" t="s">
        <v>2148</v>
      </c>
      <c r="E959" s="501" t="s">
        <v>1358</v>
      </c>
      <c r="F959" s="501" t="s">
        <v>1359</v>
      </c>
      <c r="G959" s="470" t="s">
        <v>3766</v>
      </c>
      <c r="H959" s="502" t="s">
        <v>2590</v>
      </c>
      <c r="I959" s="491" t="s">
        <v>4007</v>
      </c>
      <c r="J959" s="492" t="s">
        <v>2314</v>
      </c>
      <c r="K959" s="489"/>
      <c r="L959" s="491" t="s">
        <v>5436</v>
      </c>
      <c r="M959" s="491" t="s">
        <v>5436</v>
      </c>
      <c r="N959" s="491" t="s">
        <v>5437</v>
      </c>
      <c r="O959" s="491"/>
      <c r="P959" s="491"/>
      <c r="Q959" s="491"/>
      <c r="R959" s="491"/>
      <c r="S959" s="491" t="s">
        <v>5361</v>
      </c>
      <c r="T959" s="491" t="s">
        <v>5361</v>
      </c>
      <c r="U959" s="491"/>
      <c r="V959" s="491"/>
      <c r="W959" s="491" t="s">
        <v>3687</v>
      </c>
      <c r="X959" s="491" t="s">
        <v>1297</v>
      </c>
      <c r="Y959" s="491" t="s">
        <v>3677</v>
      </c>
      <c r="Z959" s="491"/>
      <c r="AA959" s="491" t="s">
        <v>1297</v>
      </c>
      <c r="AB959" s="491" t="s">
        <v>3688</v>
      </c>
      <c r="AC959" s="491" t="s">
        <v>3640</v>
      </c>
      <c r="AD959" s="491" t="s">
        <v>3639</v>
      </c>
      <c r="AE959" s="491"/>
      <c r="AF959" s="493" t="s">
        <v>5293</v>
      </c>
      <c r="AG959" s="494"/>
      <c r="AH959" s="494"/>
      <c r="AI959" s="494"/>
      <c r="AK959" s="561"/>
    </row>
    <row r="960" spans="1:37" ht="45">
      <c r="A960" s="504" t="s">
        <v>242</v>
      </c>
      <c r="B960" s="489" t="s">
        <v>243</v>
      </c>
      <c r="C960" s="497" t="s">
        <v>267</v>
      </c>
      <c r="D960" s="489"/>
      <c r="E960" s="490"/>
      <c r="F960" s="490"/>
      <c r="G960" s="470"/>
      <c r="H960" s="502"/>
      <c r="I960" s="491"/>
      <c r="J960" s="492" t="s">
        <v>2301</v>
      </c>
      <c r="K960" s="489"/>
      <c r="L960" s="491" t="s">
        <v>5424</v>
      </c>
      <c r="M960" s="491" t="s">
        <v>5424</v>
      </c>
      <c r="N960" s="491"/>
      <c r="O960" s="491"/>
      <c r="P960" s="491"/>
      <c r="Q960" s="491"/>
      <c r="R960" s="491"/>
      <c r="S960" s="491" t="s">
        <v>5376</v>
      </c>
      <c r="T960" s="498" t="s">
        <v>7860</v>
      </c>
      <c r="U960" s="491"/>
      <c r="V960" s="491"/>
      <c r="W960" s="491" t="s">
        <v>4585</v>
      </c>
      <c r="X960" s="491"/>
      <c r="Y960" s="491"/>
      <c r="Z960" s="491"/>
      <c r="AA960" s="491"/>
      <c r="AB960" s="491"/>
      <c r="AC960" s="491" t="s">
        <v>3692</v>
      </c>
      <c r="AD960" s="491" t="s">
        <v>3651</v>
      </c>
      <c r="AE960" s="491"/>
      <c r="AF960" s="493"/>
      <c r="AG960" s="494"/>
      <c r="AH960" s="494"/>
      <c r="AI960" s="494"/>
      <c r="AK960" s="561" t="s">
        <v>3448</v>
      </c>
    </row>
    <row r="961" spans="1:37" ht="258.95" customHeight="1">
      <c r="A961" s="504" t="s">
        <v>242</v>
      </c>
      <c r="B961" s="489" t="s">
        <v>243</v>
      </c>
      <c r="C961" s="470" t="s">
        <v>267</v>
      </c>
      <c r="D961" s="489" t="s">
        <v>2148</v>
      </c>
      <c r="E961" s="490" t="s">
        <v>2688</v>
      </c>
      <c r="F961" s="490" t="s">
        <v>2687</v>
      </c>
      <c r="G961" s="470" t="s">
        <v>1106</v>
      </c>
      <c r="H961" s="502" t="s">
        <v>268</v>
      </c>
      <c r="I961" s="491" t="s">
        <v>269</v>
      </c>
      <c r="J961" s="492" t="s">
        <v>2301</v>
      </c>
      <c r="K961" s="489"/>
      <c r="L961" s="491" t="s">
        <v>5424</v>
      </c>
      <c r="M961" s="491" t="s">
        <v>5424</v>
      </c>
      <c r="N961" s="491"/>
      <c r="O961" s="491"/>
      <c r="P961" s="491"/>
      <c r="Q961" s="491"/>
      <c r="R961" s="491"/>
      <c r="S961" s="491" t="s">
        <v>5376</v>
      </c>
      <c r="T961" s="498" t="s">
        <v>7860</v>
      </c>
      <c r="U961" s="491"/>
      <c r="V961" s="491"/>
      <c r="W961" s="491" t="s">
        <v>4585</v>
      </c>
      <c r="X961" s="491"/>
      <c r="Y961" s="491"/>
      <c r="Z961" s="491"/>
      <c r="AA961" s="491"/>
      <c r="AB961" s="491"/>
      <c r="AC961" s="491" t="s">
        <v>3692</v>
      </c>
      <c r="AD961" s="491" t="s">
        <v>3911</v>
      </c>
      <c r="AE961" s="491"/>
      <c r="AF961" s="493" t="s">
        <v>5328</v>
      </c>
      <c r="AG961" s="494"/>
      <c r="AH961" s="494"/>
      <c r="AI961" s="494"/>
      <c r="AK961" s="561"/>
    </row>
    <row r="962" spans="1:37" ht="33.75">
      <c r="A962" s="504" t="s">
        <v>244</v>
      </c>
      <c r="B962" s="489" t="s">
        <v>245</v>
      </c>
      <c r="C962" s="497" t="s">
        <v>270</v>
      </c>
      <c r="D962" s="491"/>
      <c r="E962" s="490"/>
      <c r="F962" s="490"/>
      <c r="G962" s="470"/>
      <c r="H962" s="524"/>
      <c r="I962" s="491"/>
      <c r="J962" s="492" t="s">
        <v>2301</v>
      </c>
      <c r="K962" s="489"/>
      <c r="L962" s="491" t="s">
        <v>5420</v>
      </c>
      <c r="M962" s="491" t="s">
        <v>5420</v>
      </c>
      <c r="N962" s="491" t="s">
        <v>5421</v>
      </c>
      <c r="O962" s="491"/>
      <c r="P962" s="491"/>
      <c r="Q962" s="491"/>
      <c r="R962" s="491"/>
      <c r="S962" s="491" t="s">
        <v>5373</v>
      </c>
      <c r="T962" s="498" t="s">
        <v>5373</v>
      </c>
      <c r="U962" s="491"/>
      <c r="V962" s="491"/>
      <c r="W962" s="491" t="s">
        <v>2897</v>
      </c>
      <c r="X962" s="491"/>
      <c r="Y962" s="491"/>
      <c r="Z962" s="491"/>
      <c r="AA962" s="491"/>
      <c r="AB962" s="491"/>
      <c r="AC962" s="491" t="s">
        <v>3692</v>
      </c>
      <c r="AD962" s="491"/>
      <c r="AE962" s="491"/>
      <c r="AF962" s="493" t="s">
        <v>5324</v>
      </c>
      <c r="AG962" s="494"/>
      <c r="AH962" s="494"/>
      <c r="AI962" s="494"/>
      <c r="AK962" s="561" t="s">
        <v>3448</v>
      </c>
    </row>
    <row r="963" spans="1:37">
      <c r="A963" s="504" t="s">
        <v>244</v>
      </c>
      <c r="B963" s="489" t="s">
        <v>245</v>
      </c>
      <c r="C963" s="470" t="s">
        <v>628</v>
      </c>
      <c r="D963" s="489" t="s">
        <v>2148</v>
      </c>
      <c r="E963" s="490"/>
      <c r="F963" s="490"/>
      <c r="G963" s="470"/>
      <c r="H963" s="524"/>
      <c r="I963" s="491"/>
      <c r="J963" s="492"/>
      <c r="K963" s="489"/>
      <c r="L963" s="491"/>
      <c r="M963" s="491"/>
      <c r="N963" s="491"/>
      <c r="O963" s="491"/>
      <c r="P963" s="491"/>
      <c r="Q963" s="491"/>
      <c r="R963" s="491"/>
      <c r="S963" s="491"/>
      <c r="T963" s="498"/>
      <c r="U963" s="491"/>
      <c r="V963" s="491"/>
      <c r="W963" s="491"/>
      <c r="X963" s="491"/>
      <c r="Y963" s="491"/>
      <c r="Z963" s="491"/>
      <c r="AA963" s="491"/>
      <c r="AB963" s="491"/>
      <c r="AC963" s="491"/>
      <c r="AD963" s="491"/>
      <c r="AE963" s="491"/>
      <c r="AF963" s="493"/>
      <c r="AG963" s="494"/>
      <c r="AH963" s="494"/>
      <c r="AI963" s="494"/>
      <c r="AK963" s="561"/>
    </row>
    <row r="964" spans="1:37" ht="22.5">
      <c r="A964" s="504" t="s">
        <v>244</v>
      </c>
      <c r="B964" s="489" t="s">
        <v>245</v>
      </c>
      <c r="C964" s="470" t="s">
        <v>271</v>
      </c>
      <c r="D964" s="489" t="s">
        <v>1345</v>
      </c>
      <c r="E964" s="490" t="s">
        <v>1704</v>
      </c>
      <c r="F964" s="490" t="s">
        <v>1497</v>
      </c>
      <c r="G964" s="470" t="s">
        <v>12</v>
      </c>
      <c r="H964" s="524"/>
      <c r="I964" s="491"/>
      <c r="J964" s="492"/>
      <c r="K964" s="489"/>
      <c r="L964" s="491"/>
      <c r="M964" s="491"/>
      <c r="N964" s="491"/>
      <c r="O964" s="491"/>
      <c r="P964" s="491"/>
      <c r="Q964" s="491"/>
      <c r="R964" s="491"/>
      <c r="S964" s="491"/>
      <c r="T964" s="498"/>
      <c r="U964" s="491"/>
      <c r="V964" s="491"/>
      <c r="W964" s="491"/>
      <c r="X964" s="491"/>
      <c r="Y964" s="491"/>
      <c r="Z964" s="491"/>
      <c r="AA964" s="491"/>
      <c r="AB964" s="491"/>
      <c r="AC964" s="491"/>
      <c r="AD964" s="491"/>
      <c r="AE964" s="491"/>
      <c r="AF964" s="493"/>
      <c r="AG964" s="494"/>
      <c r="AH964" s="494"/>
      <c r="AI964" s="494"/>
      <c r="AK964" s="561"/>
    </row>
    <row r="965" spans="1:37">
      <c r="A965" s="504" t="s">
        <v>244</v>
      </c>
      <c r="B965" s="489" t="s">
        <v>245</v>
      </c>
      <c r="C965" s="470" t="s">
        <v>272</v>
      </c>
      <c r="D965" s="489" t="s">
        <v>1346</v>
      </c>
      <c r="E965" s="490" t="s">
        <v>1704</v>
      </c>
      <c r="F965" s="490" t="s">
        <v>1497</v>
      </c>
      <c r="G965" s="470" t="s">
        <v>273</v>
      </c>
      <c r="H965" s="524"/>
      <c r="I965" s="491"/>
      <c r="J965" s="492"/>
      <c r="K965" s="489"/>
      <c r="L965" s="491"/>
      <c r="M965" s="491"/>
      <c r="N965" s="491"/>
      <c r="O965" s="491"/>
      <c r="P965" s="491"/>
      <c r="Q965" s="491"/>
      <c r="R965" s="491"/>
      <c r="S965" s="491"/>
      <c r="T965" s="498"/>
      <c r="U965" s="491"/>
      <c r="V965" s="491"/>
      <c r="W965" s="491"/>
      <c r="X965" s="491"/>
      <c r="Y965" s="491"/>
      <c r="Z965" s="491"/>
      <c r="AA965" s="491"/>
      <c r="AB965" s="491"/>
      <c r="AC965" s="491"/>
      <c r="AD965" s="491"/>
      <c r="AE965" s="491"/>
      <c r="AF965" s="493"/>
      <c r="AG965" s="494"/>
      <c r="AH965" s="494"/>
      <c r="AI965" s="494"/>
      <c r="AK965" s="561"/>
    </row>
    <row r="966" spans="1:37" ht="22.5">
      <c r="A966" s="504" t="s">
        <v>244</v>
      </c>
      <c r="B966" s="489" t="s">
        <v>245</v>
      </c>
      <c r="C966" s="470" t="s">
        <v>274</v>
      </c>
      <c r="D966" s="489" t="s">
        <v>1347</v>
      </c>
      <c r="E966" s="490" t="s">
        <v>1704</v>
      </c>
      <c r="F966" s="490" t="s">
        <v>1497</v>
      </c>
      <c r="G966" s="470" t="s">
        <v>13</v>
      </c>
      <c r="H966" s="524"/>
      <c r="I966" s="491"/>
      <c r="J966" s="492"/>
      <c r="K966" s="489"/>
      <c r="L966" s="491"/>
      <c r="M966" s="491"/>
      <c r="N966" s="491"/>
      <c r="O966" s="491"/>
      <c r="P966" s="491"/>
      <c r="Q966" s="491"/>
      <c r="R966" s="491"/>
      <c r="S966" s="491"/>
      <c r="T966" s="498"/>
      <c r="U966" s="491"/>
      <c r="V966" s="491"/>
      <c r="W966" s="491"/>
      <c r="X966" s="491"/>
      <c r="Y966" s="491"/>
      <c r="Z966" s="491"/>
      <c r="AA966" s="491"/>
      <c r="AB966" s="491"/>
      <c r="AC966" s="491"/>
      <c r="AD966" s="491"/>
      <c r="AE966" s="491"/>
      <c r="AF966" s="493"/>
      <c r="AG966" s="494"/>
      <c r="AH966" s="494"/>
      <c r="AI966" s="494"/>
      <c r="AK966" s="561"/>
    </row>
    <row r="967" spans="1:37">
      <c r="A967" s="504" t="s">
        <v>244</v>
      </c>
      <c r="B967" s="489" t="s">
        <v>245</v>
      </c>
      <c r="C967" s="470" t="s">
        <v>275</v>
      </c>
      <c r="D967" s="489" t="s">
        <v>1348</v>
      </c>
      <c r="E967" s="490" t="s">
        <v>1704</v>
      </c>
      <c r="F967" s="490" t="s">
        <v>1497</v>
      </c>
      <c r="G967" s="470" t="s">
        <v>276</v>
      </c>
      <c r="H967" s="524"/>
      <c r="I967" s="491"/>
      <c r="J967" s="492"/>
      <c r="K967" s="489"/>
      <c r="L967" s="491"/>
      <c r="M967" s="491"/>
      <c r="N967" s="491"/>
      <c r="O967" s="491"/>
      <c r="P967" s="491"/>
      <c r="Q967" s="491"/>
      <c r="R967" s="491"/>
      <c r="S967" s="491"/>
      <c r="T967" s="498"/>
      <c r="U967" s="491"/>
      <c r="V967" s="491"/>
      <c r="W967" s="491"/>
      <c r="X967" s="491"/>
      <c r="Y967" s="491"/>
      <c r="Z967" s="491"/>
      <c r="AA967" s="491"/>
      <c r="AB967" s="491"/>
      <c r="AC967" s="491"/>
      <c r="AD967" s="491"/>
      <c r="AE967" s="491"/>
      <c r="AF967" s="493"/>
      <c r="AG967" s="494"/>
      <c r="AH967" s="494"/>
      <c r="AI967" s="494"/>
      <c r="AK967" s="561"/>
    </row>
    <row r="968" spans="1:37">
      <c r="A968" s="504" t="s">
        <v>244</v>
      </c>
      <c r="B968" s="489" t="s">
        <v>245</v>
      </c>
      <c r="C968" s="470" t="s">
        <v>495</v>
      </c>
      <c r="D968" s="489" t="s">
        <v>277</v>
      </c>
      <c r="E968" s="490" t="s">
        <v>1704</v>
      </c>
      <c r="F968" s="490" t="s">
        <v>1704</v>
      </c>
      <c r="G968" s="470" t="s">
        <v>2717</v>
      </c>
      <c r="H968" s="524"/>
      <c r="I968" s="491"/>
      <c r="J968" s="492"/>
      <c r="K968" s="489"/>
      <c r="L968" s="491"/>
      <c r="M968" s="491"/>
      <c r="N968" s="491"/>
      <c r="O968" s="491"/>
      <c r="P968" s="491"/>
      <c r="Q968" s="491"/>
      <c r="R968" s="491"/>
      <c r="S968" s="491"/>
      <c r="T968" s="498"/>
      <c r="U968" s="491"/>
      <c r="V968" s="491"/>
      <c r="W968" s="491"/>
      <c r="X968" s="491"/>
      <c r="Y968" s="491"/>
      <c r="Z968" s="491"/>
      <c r="AA968" s="491"/>
      <c r="AB968" s="491"/>
      <c r="AC968" s="491"/>
      <c r="AD968" s="491"/>
      <c r="AE968" s="491"/>
      <c r="AF968" s="493"/>
      <c r="AG968" s="494"/>
      <c r="AH968" s="494"/>
      <c r="AI968" s="494"/>
      <c r="AK968" s="561"/>
    </row>
    <row r="969" spans="1:37">
      <c r="A969" s="504" t="s">
        <v>244</v>
      </c>
      <c r="B969" s="489" t="s">
        <v>245</v>
      </c>
      <c r="C969" s="470" t="s">
        <v>278</v>
      </c>
      <c r="D969" s="489" t="s">
        <v>1703</v>
      </c>
      <c r="E969" s="490"/>
      <c r="F969" s="490"/>
      <c r="G969" s="470"/>
      <c r="H969" s="524"/>
      <c r="I969" s="491"/>
      <c r="J969" s="492"/>
      <c r="K969" s="489"/>
      <c r="L969" s="491"/>
      <c r="M969" s="491"/>
      <c r="N969" s="491"/>
      <c r="O969" s="491"/>
      <c r="P969" s="491"/>
      <c r="Q969" s="491"/>
      <c r="R969" s="491"/>
      <c r="S969" s="491"/>
      <c r="T969" s="498"/>
      <c r="U969" s="491"/>
      <c r="V969" s="491"/>
      <c r="W969" s="491"/>
      <c r="X969" s="491"/>
      <c r="Y969" s="491"/>
      <c r="Z969" s="491"/>
      <c r="AA969" s="491"/>
      <c r="AB969" s="491"/>
      <c r="AC969" s="491"/>
      <c r="AD969" s="491"/>
      <c r="AE969" s="491"/>
      <c r="AF969" s="493"/>
      <c r="AG969" s="494"/>
      <c r="AH969" s="494"/>
      <c r="AI969" s="494"/>
      <c r="AK969" s="561"/>
    </row>
    <row r="970" spans="1:37">
      <c r="A970" s="504" t="s">
        <v>244</v>
      </c>
      <c r="B970" s="489" t="s">
        <v>245</v>
      </c>
      <c r="C970" s="470" t="s">
        <v>281</v>
      </c>
      <c r="D970" s="489" t="s">
        <v>1325</v>
      </c>
      <c r="E970" s="490" t="s">
        <v>1704</v>
      </c>
      <c r="F970" s="490" t="s">
        <v>1497</v>
      </c>
      <c r="G970" s="470" t="s">
        <v>279</v>
      </c>
      <c r="H970" s="524" t="s">
        <v>280</v>
      </c>
      <c r="I970" s="491"/>
      <c r="J970" s="492"/>
      <c r="K970" s="489"/>
      <c r="L970" s="491"/>
      <c r="M970" s="491"/>
      <c r="N970" s="491"/>
      <c r="O970" s="491"/>
      <c r="P970" s="491"/>
      <c r="Q970" s="491"/>
      <c r="R970" s="491"/>
      <c r="S970" s="491"/>
      <c r="T970" s="498"/>
      <c r="U970" s="491"/>
      <c r="V970" s="491"/>
      <c r="W970" s="491"/>
      <c r="X970" s="491"/>
      <c r="Y970" s="491"/>
      <c r="Z970" s="491"/>
      <c r="AA970" s="491"/>
      <c r="AB970" s="491"/>
      <c r="AC970" s="491"/>
      <c r="AD970" s="491"/>
      <c r="AE970" s="491"/>
      <c r="AF970" s="493"/>
      <c r="AG970" s="494"/>
      <c r="AH970" s="494"/>
      <c r="AI970" s="494"/>
      <c r="AK970" s="561"/>
    </row>
    <row r="971" spans="1:37">
      <c r="A971" s="504" t="s">
        <v>244</v>
      </c>
      <c r="B971" s="489" t="s">
        <v>245</v>
      </c>
      <c r="C971" s="470" t="s">
        <v>282</v>
      </c>
      <c r="D971" s="489" t="s">
        <v>1326</v>
      </c>
      <c r="E971" s="490" t="s">
        <v>1704</v>
      </c>
      <c r="F971" s="490" t="s">
        <v>1497</v>
      </c>
      <c r="G971" s="470" t="s">
        <v>283</v>
      </c>
      <c r="H971" s="524" t="s">
        <v>284</v>
      </c>
      <c r="I971" s="491"/>
      <c r="J971" s="492"/>
      <c r="K971" s="489"/>
      <c r="L971" s="491"/>
      <c r="M971" s="491"/>
      <c r="N971" s="491"/>
      <c r="O971" s="491"/>
      <c r="P971" s="491"/>
      <c r="Q971" s="491"/>
      <c r="R971" s="491"/>
      <c r="S971" s="491"/>
      <c r="T971" s="498"/>
      <c r="U971" s="491"/>
      <c r="V971" s="491"/>
      <c r="W971" s="491"/>
      <c r="X971" s="491"/>
      <c r="Y971" s="491"/>
      <c r="Z971" s="491"/>
      <c r="AA971" s="491"/>
      <c r="AB971" s="491"/>
      <c r="AC971" s="491"/>
      <c r="AD971" s="491"/>
      <c r="AE971" s="491"/>
      <c r="AF971" s="493"/>
      <c r="AG971" s="494"/>
      <c r="AH971" s="494"/>
      <c r="AI971" s="494"/>
      <c r="AK971" s="561"/>
    </row>
    <row r="972" spans="1:37">
      <c r="A972" s="504" t="s">
        <v>244</v>
      </c>
      <c r="B972" s="489" t="s">
        <v>245</v>
      </c>
      <c r="C972" s="470" t="s">
        <v>2797</v>
      </c>
      <c r="D972" s="489" t="s">
        <v>285</v>
      </c>
      <c r="E972" s="490" t="s">
        <v>1704</v>
      </c>
      <c r="F972" s="490" t="s">
        <v>1704</v>
      </c>
      <c r="G972" s="470" t="s">
        <v>2797</v>
      </c>
      <c r="H972" s="524"/>
      <c r="I972" s="491"/>
      <c r="J972" s="492"/>
      <c r="K972" s="489"/>
      <c r="L972" s="491"/>
      <c r="M972" s="491"/>
      <c r="N972" s="491"/>
      <c r="O972" s="491"/>
      <c r="P972" s="491"/>
      <c r="Q972" s="491"/>
      <c r="R972" s="491"/>
      <c r="S972" s="491"/>
      <c r="T972" s="498"/>
      <c r="U972" s="491"/>
      <c r="V972" s="491"/>
      <c r="W972" s="491"/>
      <c r="X972" s="491"/>
      <c r="Y972" s="491"/>
      <c r="Z972" s="491"/>
      <c r="AA972" s="491"/>
      <c r="AB972" s="491"/>
      <c r="AC972" s="491"/>
      <c r="AD972" s="491"/>
      <c r="AE972" s="491"/>
      <c r="AF972" s="493"/>
      <c r="AG972" s="494"/>
      <c r="AH972" s="494"/>
      <c r="AI972" s="494"/>
      <c r="AK972" s="561"/>
    </row>
    <row r="973" spans="1:37" ht="101.25">
      <c r="A973" s="504" t="s">
        <v>244</v>
      </c>
      <c r="B973" s="489" t="s">
        <v>245</v>
      </c>
      <c r="C973" s="470" t="s">
        <v>286</v>
      </c>
      <c r="D973" s="489" t="s">
        <v>1363</v>
      </c>
      <c r="E973" s="490" t="s">
        <v>1012</v>
      </c>
      <c r="F973" s="490" t="s">
        <v>1011</v>
      </c>
      <c r="G973" s="470" t="s">
        <v>3966</v>
      </c>
      <c r="H973" s="524" t="s">
        <v>1013</v>
      </c>
      <c r="I973" s="491" t="s">
        <v>7861</v>
      </c>
      <c r="J973" s="492" t="s">
        <v>2301</v>
      </c>
      <c r="K973" s="489"/>
      <c r="L973" s="491" t="s">
        <v>5420</v>
      </c>
      <c r="M973" s="491" t="s">
        <v>5420</v>
      </c>
      <c r="N973" s="491" t="s">
        <v>5421</v>
      </c>
      <c r="O973" s="491"/>
      <c r="P973" s="491"/>
      <c r="Q973" s="491"/>
      <c r="R973" s="491"/>
      <c r="S973" s="491" t="s">
        <v>5373</v>
      </c>
      <c r="T973" s="491" t="s">
        <v>5373</v>
      </c>
      <c r="U973" s="491"/>
      <c r="V973" s="491"/>
      <c r="W973" s="491" t="s">
        <v>2897</v>
      </c>
      <c r="X973" s="491"/>
      <c r="Y973" s="491"/>
      <c r="Z973" s="491"/>
      <c r="AA973" s="491"/>
      <c r="AB973" s="491"/>
      <c r="AC973" s="491" t="s">
        <v>3640</v>
      </c>
      <c r="AD973" s="491" t="s">
        <v>2897</v>
      </c>
      <c r="AE973" s="491"/>
      <c r="AF973" s="493" t="s">
        <v>5324</v>
      </c>
      <c r="AG973" s="494"/>
      <c r="AH973" s="494"/>
      <c r="AI973" s="494"/>
      <c r="AK973" s="561"/>
    </row>
    <row r="974" spans="1:37">
      <c r="A974" s="504" t="s">
        <v>244</v>
      </c>
      <c r="B974" s="489" t="s">
        <v>245</v>
      </c>
      <c r="C974" s="470" t="s">
        <v>14</v>
      </c>
      <c r="D974" s="489" t="s">
        <v>2126</v>
      </c>
      <c r="E974" s="490"/>
      <c r="F974" s="490"/>
      <c r="G974" s="470"/>
      <c r="H974" s="524"/>
      <c r="I974" s="491"/>
      <c r="J974" s="492"/>
      <c r="K974" s="489"/>
      <c r="L974" s="491"/>
      <c r="M974" s="491"/>
      <c r="N974" s="491"/>
      <c r="O974" s="491"/>
      <c r="P974" s="491"/>
      <c r="Q974" s="491"/>
      <c r="R974" s="491"/>
      <c r="S974" s="491"/>
      <c r="T974" s="491"/>
      <c r="U974" s="491"/>
      <c r="V974" s="491"/>
      <c r="W974" s="491"/>
      <c r="X974" s="491"/>
      <c r="Y974" s="491"/>
      <c r="Z974" s="491"/>
      <c r="AA974" s="491"/>
      <c r="AB974" s="491"/>
      <c r="AC974" s="491"/>
      <c r="AD974" s="491"/>
      <c r="AE974" s="491"/>
      <c r="AF974" s="493"/>
      <c r="AG974" s="494"/>
      <c r="AH974" s="494"/>
      <c r="AI974" s="494"/>
      <c r="AK974" s="561"/>
    </row>
    <row r="975" spans="1:37">
      <c r="A975" s="504" t="s">
        <v>244</v>
      </c>
      <c r="B975" s="489" t="s">
        <v>245</v>
      </c>
      <c r="C975" s="470" t="s">
        <v>15</v>
      </c>
      <c r="D975" s="489" t="s">
        <v>1014</v>
      </c>
      <c r="E975" s="490" t="s">
        <v>1704</v>
      </c>
      <c r="F975" s="490" t="s">
        <v>1497</v>
      </c>
      <c r="G975" s="470" t="s">
        <v>279</v>
      </c>
      <c r="H975" s="524" t="s">
        <v>1017</v>
      </c>
      <c r="I975" s="491"/>
      <c r="J975" s="492"/>
      <c r="K975" s="489"/>
      <c r="L975" s="491"/>
      <c r="M975" s="491"/>
      <c r="N975" s="491"/>
      <c r="O975" s="491"/>
      <c r="P975" s="491"/>
      <c r="Q975" s="491"/>
      <c r="R975" s="491"/>
      <c r="S975" s="491"/>
      <c r="T975" s="491"/>
      <c r="U975" s="491"/>
      <c r="V975" s="491"/>
      <c r="W975" s="491"/>
      <c r="X975" s="491"/>
      <c r="Y975" s="491"/>
      <c r="Z975" s="491"/>
      <c r="AA975" s="491"/>
      <c r="AB975" s="491"/>
      <c r="AC975" s="491"/>
      <c r="AD975" s="491"/>
      <c r="AE975" s="491"/>
      <c r="AF975" s="493"/>
      <c r="AG975" s="494"/>
      <c r="AH975" s="494"/>
      <c r="AI975" s="494"/>
      <c r="AK975" s="561"/>
    </row>
    <row r="976" spans="1:37">
      <c r="A976" s="504" t="s">
        <v>244</v>
      </c>
      <c r="B976" s="489" t="s">
        <v>245</v>
      </c>
      <c r="C976" s="470" t="s">
        <v>16</v>
      </c>
      <c r="D976" s="489" t="s">
        <v>1015</v>
      </c>
      <c r="E976" s="490" t="s">
        <v>1704</v>
      </c>
      <c r="F976" s="490" t="s">
        <v>1497</v>
      </c>
      <c r="G976" s="470" t="s">
        <v>283</v>
      </c>
      <c r="H976" s="524" t="s">
        <v>1018</v>
      </c>
      <c r="I976" s="491"/>
      <c r="J976" s="492"/>
      <c r="K976" s="489"/>
      <c r="L976" s="491"/>
      <c r="M976" s="491"/>
      <c r="N976" s="491"/>
      <c r="O976" s="491"/>
      <c r="P976" s="491"/>
      <c r="Q976" s="491"/>
      <c r="R976" s="491"/>
      <c r="S976" s="491"/>
      <c r="T976" s="491"/>
      <c r="U976" s="491"/>
      <c r="V976" s="491"/>
      <c r="W976" s="491"/>
      <c r="X976" s="491"/>
      <c r="Y976" s="491"/>
      <c r="Z976" s="491"/>
      <c r="AA976" s="491"/>
      <c r="AB976" s="491"/>
      <c r="AC976" s="491"/>
      <c r="AD976" s="491"/>
      <c r="AE976" s="491"/>
      <c r="AF976" s="493"/>
      <c r="AG976" s="494"/>
      <c r="AH976" s="494"/>
      <c r="AI976" s="494"/>
      <c r="AK976" s="561"/>
    </row>
    <row r="977" spans="1:37">
      <c r="A977" s="504" t="s">
        <v>244</v>
      </c>
      <c r="B977" s="489" t="s">
        <v>245</v>
      </c>
      <c r="C977" s="470" t="s">
        <v>2797</v>
      </c>
      <c r="D977" s="489" t="s">
        <v>1016</v>
      </c>
      <c r="E977" s="490" t="s">
        <v>1704</v>
      </c>
      <c r="F977" s="490" t="s">
        <v>1704</v>
      </c>
      <c r="G977" s="470" t="s">
        <v>2797</v>
      </c>
      <c r="H977" s="524"/>
      <c r="I977" s="491"/>
      <c r="J977" s="492"/>
      <c r="K977" s="489"/>
      <c r="L977" s="491"/>
      <c r="M977" s="491"/>
      <c r="N977" s="491"/>
      <c r="O977" s="491"/>
      <c r="P977" s="491"/>
      <c r="Q977" s="491"/>
      <c r="R977" s="491"/>
      <c r="S977" s="491"/>
      <c r="T977" s="491"/>
      <c r="U977" s="491"/>
      <c r="V977" s="491"/>
      <c r="W977" s="491"/>
      <c r="X977" s="491"/>
      <c r="Y977" s="491"/>
      <c r="Z977" s="491"/>
      <c r="AA977" s="491"/>
      <c r="AB977" s="491"/>
      <c r="AC977" s="491"/>
      <c r="AD977" s="491"/>
      <c r="AE977" s="491"/>
      <c r="AF977" s="493"/>
      <c r="AG977" s="494"/>
      <c r="AH977" s="494"/>
      <c r="AI977" s="494"/>
      <c r="AK977" s="561"/>
    </row>
    <row r="978" spans="1:37" ht="101.25">
      <c r="A978" s="504" t="s">
        <v>244</v>
      </c>
      <c r="B978" s="489" t="s">
        <v>245</v>
      </c>
      <c r="C978" s="470" t="s">
        <v>17</v>
      </c>
      <c r="D978" s="489" t="s">
        <v>1687</v>
      </c>
      <c r="E978" s="490" t="s">
        <v>1012</v>
      </c>
      <c r="F978" s="490" t="s">
        <v>1011</v>
      </c>
      <c r="G978" s="470" t="s">
        <v>3966</v>
      </c>
      <c r="H978" s="524" t="s">
        <v>1019</v>
      </c>
      <c r="I978" s="491" t="s">
        <v>7862</v>
      </c>
      <c r="J978" s="492" t="s">
        <v>2301</v>
      </c>
      <c r="K978" s="489"/>
      <c r="L978" s="491" t="s">
        <v>5420</v>
      </c>
      <c r="M978" s="491" t="s">
        <v>5420</v>
      </c>
      <c r="N978" s="491" t="s">
        <v>5421</v>
      </c>
      <c r="O978" s="491"/>
      <c r="P978" s="491"/>
      <c r="Q978" s="491"/>
      <c r="R978" s="491"/>
      <c r="S978" s="491" t="s">
        <v>5373</v>
      </c>
      <c r="T978" s="491" t="s">
        <v>5373</v>
      </c>
      <c r="U978" s="491"/>
      <c r="V978" s="491"/>
      <c r="W978" s="491" t="s">
        <v>2897</v>
      </c>
      <c r="X978" s="491"/>
      <c r="Y978" s="491"/>
      <c r="Z978" s="491"/>
      <c r="AA978" s="491"/>
      <c r="AB978" s="491"/>
      <c r="AC978" s="491" t="s">
        <v>3640</v>
      </c>
      <c r="AD978" s="491" t="s">
        <v>2897</v>
      </c>
      <c r="AE978" s="491"/>
      <c r="AF978" s="493" t="s">
        <v>5324</v>
      </c>
      <c r="AG978" s="494"/>
      <c r="AH978" s="494"/>
      <c r="AI978" s="494"/>
      <c r="AK978" s="561"/>
    </row>
    <row r="979" spans="1:37">
      <c r="A979" s="504"/>
      <c r="B979" s="489"/>
      <c r="C979" s="470"/>
      <c r="D979" s="489"/>
      <c r="E979" s="490"/>
      <c r="F979" s="490"/>
      <c r="G979" s="470"/>
      <c r="H979" s="524"/>
      <c r="I979" s="491"/>
      <c r="J979" s="492"/>
      <c r="K979" s="489"/>
      <c r="L979" s="491"/>
      <c r="M979" s="491"/>
      <c r="N979" s="491"/>
      <c r="O979" s="491"/>
      <c r="P979" s="491"/>
      <c r="Q979" s="491"/>
      <c r="R979" s="491"/>
      <c r="S979" s="491"/>
      <c r="T979" s="491"/>
      <c r="U979" s="491"/>
      <c r="V979" s="491"/>
      <c r="W979" s="491"/>
      <c r="X979" s="491"/>
      <c r="Y979" s="491"/>
      <c r="Z979" s="491"/>
      <c r="AA979" s="491"/>
      <c r="AB979" s="491"/>
      <c r="AC979" s="491"/>
      <c r="AD979" s="491"/>
      <c r="AE979" s="491"/>
      <c r="AF979" s="493"/>
      <c r="AG979" s="494"/>
      <c r="AH979" s="494"/>
      <c r="AI979" s="494"/>
      <c r="AK979" s="561"/>
    </row>
    <row r="980" spans="1:37">
      <c r="A980" s="496" t="s">
        <v>1800</v>
      </c>
      <c r="B980" s="490" t="s">
        <v>1275</v>
      </c>
      <c r="C980" s="497" t="s">
        <v>18</v>
      </c>
      <c r="D980" s="489"/>
      <c r="E980" s="490"/>
      <c r="F980" s="490"/>
      <c r="G980" s="470"/>
      <c r="H980" s="491"/>
      <c r="I980" s="491"/>
      <c r="J980" s="492"/>
      <c r="K980" s="489"/>
      <c r="L980" s="491"/>
      <c r="M980" s="491"/>
      <c r="N980" s="491"/>
      <c r="O980" s="491"/>
      <c r="P980" s="491"/>
      <c r="Q980" s="491"/>
      <c r="R980" s="491"/>
      <c r="S980" s="491"/>
      <c r="T980" s="491"/>
      <c r="U980" s="491"/>
      <c r="V980" s="491"/>
      <c r="W980" s="491"/>
      <c r="X980" s="491"/>
      <c r="Y980" s="491"/>
      <c r="Z980" s="491"/>
      <c r="AA980" s="491"/>
      <c r="AB980" s="491"/>
      <c r="AC980" s="491" t="s">
        <v>1293</v>
      </c>
      <c r="AD980" s="491"/>
      <c r="AE980" s="491"/>
      <c r="AF980" s="493"/>
      <c r="AG980" s="494"/>
      <c r="AH980" s="494"/>
      <c r="AI980" s="494"/>
      <c r="AK980" s="561" t="s">
        <v>3448</v>
      </c>
    </row>
    <row r="981" spans="1:37">
      <c r="A981" s="496" t="s">
        <v>1800</v>
      </c>
      <c r="B981" s="490" t="s">
        <v>1275</v>
      </c>
      <c r="C981" s="470"/>
      <c r="D981" s="489"/>
      <c r="E981" s="490"/>
      <c r="F981" s="490"/>
      <c r="G981" s="470" t="s">
        <v>1696</v>
      </c>
      <c r="H981" s="491"/>
      <c r="I981" s="491"/>
      <c r="J981" s="492"/>
      <c r="K981" s="489"/>
      <c r="L981" s="491"/>
      <c r="M981" s="491"/>
      <c r="N981" s="491"/>
      <c r="O981" s="491"/>
      <c r="P981" s="491"/>
      <c r="Q981" s="491"/>
      <c r="R981" s="491"/>
      <c r="S981" s="491"/>
      <c r="T981" s="491"/>
      <c r="U981" s="491"/>
      <c r="V981" s="491"/>
      <c r="W981" s="491"/>
      <c r="X981" s="491"/>
      <c r="Y981" s="491"/>
      <c r="Z981" s="491"/>
      <c r="AA981" s="491"/>
      <c r="AB981" s="491"/>
      <c r="AC981" s="491"/>
      <c r="AD981" s="491"/>
      <c r="AE981" s="491"/>
      <c r="AF981" s="493"/>
      <c r="AG981" s="494"/>
      <c r="AH981" s="494"/>
      <c r="AI981" s="494"/>
      <c r="AK981" s="561"/>
    </row>
    <row r="982" spans="1:37" ht="67.5">
      <c r="A982" s="496" t="s">
        <v>1800</v>
      </c>
      <c r="B982" s="490" t="s">
        <v>1275</v>
      </c>
      <c r="C982" s="470" t="s">
        <v>2816</v>
      </c>
      <c r="D982" s="489" t="s">
        <v>2817</v>
      </c>
      <c r="E982" s="490" t="s">
        <v>2344</v>
      </c>
      <c r="F982" s="490" t="s">
        <v>2345</v>
      </c>
      <c r="G982" s="470" t="s">
        <v>19</v>
      </c>
      <c r="H982" s="491" t="s">
        <v>3251</v>
      </c>
      <c r="I982" s="491" t="s">
        <v>20</v>
      </c>
      <c r="J982" s="492"/>
      <c r="K982" s="489"/>
      <c r="L982" s="491"/>
      <c r="M982" s="491"/>
      <c r="N982" s="491"/>
      <c r="O982" s="491"/>
      <c r="P982" s="491"/>
      <c r="Q982" s="491"/>
      <c r="R982" s="491"/>
      <c r="S982" s="491"/>
      <c r="T982" s="491"/>
      <c r="U982" s="491"/>
      <c r="V982" s="491"/>
      <c r="W982" s="491"/>
      <c r="X982" s="491"/>
      <c r="Y982" s="491"/>
      <c r="Z982" s="491"/>
      <c r="AA982" s="491"/>
      <c r="AB982" s="491"/>
      <c r="AC982" s="491"/>
      <c r="AD982" s="491" t="s">
        <v>3712</v>
      </c>
      <c r="AE982" s="491"/>
      <c r="AF982" s="493"/>
      <c r="AG982" s="494"/>
      <c r="AH982" s="494"/>
      <c r="AI982" s="494"/>
      <c r="AK982" s="561"/>
    </row>
    <row r="983" spans="1:37" ht="78.75">
      <c r="A983" s="496" t="s">
        <v>1800</v>
      </c>
      <c r="B983" s="490" t="s">
        <v>1275</v>
      </c>
      <c r="C983" s="470" t="s">
        <v>379</v>
      </c>
      <c r="D983" s="489" t="s">
        <v>2818</v>
      </c>
      <c r="E983" s="490" t="s">
        <v>465</v>
      </c>
      <c r="F983" s="490" t="s">
        <v>2819</v>
      </c>
      <c r="G983" s="470" t="s">
        <v>380</v>
      </c>
      <c r="H983" s="491" t="s">
        <v>3250</v>
      </c>
      <c r="I983" s="491" t="s">
        <v>21</v>
      </c>
      <c r="J983" s="492"/>
      <c r="K983" s="489"/>
      <c r="L983" s="491"/>
      <c r="M983" s="491"/>
      <c r="N983" s="491"/>
      <c r="O983" s="491"/>
      <c r="P983" s="491"/>
      <c r="Q983" s="491"/>
      <c r="R983" s="491"/>
      <c r="S983" s="491"/>
      <c r="T983" s="491"/>
      <c r="U983" s="491"/>
      <c r="V983" s="491"/>
      <c r="W983" s="491"/>
      <c r="X983" s="491"/>
      <c r="Y983" s="491"/>
      <c r="Z983" s="491"/>
      <c r="AA983" s="491"/>
      <c r="AB983" s="491"/>
      <c r="AC983" s="491"/>
      <c r="AD983" s="491" t="s">
        <v>3713</v>
      </c>
      <c r="AE983" s="491"/>
      <c r="AF983" s="493"/>
      <c r="AG983" s="494"/>
      <c r="AH983" s="494"/>
      <c r="AI983" s="494"/>
      <c r="AK983" s="561"/>
    </row>
    <row r="984" spans="1:37" ht="33.75">
      <c r="A984" s="496" t="s">
        <v>1800</v>
      </c>
      <c r="B984" s="490" t="s">
        <v>1275</v>
      </c>
      <c r="C984" s="470" t="s">
        <v>22</v>
      </c>
      <c r="D984" s="489" t="s">
        <v>1361</v>
      </c>
      <c r="E984" s="490" t="s">
        <v>1704</v>
      </c>
      <c r="F984" s="490" t="s">
        <v>1497</v>
      </c>
      <c r="G984" s="470" t="s">
        <v>23</v>
      </c>
      <c r="H984" s="491" t="s">
        <v>3252</v>
      </c>
      <c r="I984" s="491" t="s">
        <v>24</v>
      </c>
      <c r="J984" s="492"/>
      <c r="K984" s="489"/>
      <c r="L984" s="491"/>
      <c r="M984" s="491"/>
      <c r="N984" s="491"/>
      <c r="O984" s="491"/>
      <c r="P984" s="491"/>
      <c r="Q984" s="491"/>
      <c r="R984" s="491"/>
      <c r="S984" s="491"/>
      <c r="T984" s="491"/>
      <c r="U984" s="491"/>
      <c r="V984" s="491"/>
      <c r="W984" s="491"/>
      <c r="X984" s="491"/>
      <c r="Y984" s="491"/>
      <c r="Z984" s="491"/>
      <c r="AA984" s="491"/>
      <c r="AB984" s="491"/>
      <c r="AC984" s="491"/>
      <c r="AD984" s="491" t="s">
        <v>3714</v>
      </c>
      <c r="AE984" s="491"/>
      <c r="AF984" s="493"/>
      <c r="AG984" s="494"/>
      <c r="AH984" s="494"/>
      <c r="AI984" s="494"/>
      <c r="AK984" s="561"/>
    </row>
    <row r="985" spans="1:37">
      <c r="A985" s="496" t="s">
        <v>1800</v>
      </c>
      <c r="B985" s="490" t="s">
        <v>1275</v>
      </c>
      <c r="C985" s="470" t="s">
        <v>2213</v>
      </c>
      <c r="D985" s="489" t="s">
        <v>1324</v>
      </c>
      <c r="E985" s="490" t="s">
        <v>1704</v>
      </c>
      <c r="F985" s="490" t="s">
        <v>1704</v>
      </c>
      <c r="G985" s="470"/>
      <c r="H985" s="491"/>
      <c r="I985" s="491"/>
      <c r="J985" s="492"/>
      <c r="K985" s="489"/>
      <c r="L985" s="491"/>
      <c r="M985" s="491"/>
      <c r="N985" s="491"/>
      <c r="O985" s="491"/>
      <c r="P985" s="491"/>
      <c r="Q985" s="491"/>
      <c r="R985" s="491"/>
      <c r="S985" s="491"/>
      <c r="T985" s="491"/>
      <c r="U985" s="491"/>
      <c r="V985" s="491"/>
      <c r="W985" s="491"/>
      <c r="X985" s="491"/>
      <c r="Y985" s="491"/>
      <c r="Z985" s="491"/>
      <c r="AA985" s="491"/>
      <c r="AB985" s="491"/>
      <c r="AC985" s="491"/>
      <c r="AD985" s="491"/>
      <c r="AE985" s="491"/>
      <c r="AF985" s="493"/>
      <c r="AG985" s="494"/>
      <c r="AH985" s="494"/>
      <c r="AI985" s="494"/>
      <c r="AK985" s="561"/>
    </row>
    <row r="986" spans="1:37" ht="78.75">
      <c r="A986" s="496" t="s">
        <v>1800</v>
      </c>
      <c r="B986" s="490" t="s">
        <v>1275</v>
      </c>
      <c r="C986" s="470" t="s">
        <v>25</v>
      </c>
      <c r="D986" s="489" t="s">
        <v>1859</v>
      </c>
      <c r="E986" s="490" t="s">
        <v>1704</v>
      </c>
      <c r="F986" s="490" t="s">
        <v>476</v>
      </c>
      <c r="G986" s="470" t="s">
        <v>805</v>
      </c>
      <c r="H986" s="491" t="s">
        <v>26</v>
      </c>
      <c r="I986" s="491" t="s">
        <v>4008</v>
      </c>
      <c r="J986" s="492"/>
      <c r="K986" s="489"/>
      <c r="L986" s="491"/>
      <c r="M986" s="491"/>
      <c r="N986" s="491"/>
      <c r="O986" s="491"/>
      <c r="P986" s="491"/>
      <c r="Q986" s="491"/>
      <c r="R986" s="491"/>
      <c r="S986" s="491"/>
      <c r="T986" s="491"/>
      <c r="U986" s="491"/>
      <c r="V986" s="491"/>
      <c r="W986" s="491"/>
      <c r="X986" s="491"/>
      <c r="Y986" s="491"/>
      <c r="Z986" s="491"/>
      <c r="AA986" s="491"/>
      <c r="AB986" s="491"/>
      <c r="AC986" s="491"/>
      <c r="AD986" s="491" t="s">
        <v>3715</v>
      </c>
      <c r="AE986" s="491"/>
      <c r="AF986" s="493"/>
      <c r="AG986" s="494"/>
      <c r="AH986" s="494"/>
      <c r="AI986" s="494"/>
      <c r="AK986" s="561"/>
    </row>
    <row r="987" spans="1:37">
      <c r="A987" s="496"/>
      <c r="B987" s="490"/>
      <c r="C987" s="470"/>
      <c r="D987" s="489"/>
      <c r="E987" s="490"/>
      <c r="F987" s="490"/>
      <c r="G987" s="470"/>
      <c r="H987" s="491"/>
      <c r="I987" s="491"/>
      <c r="J987" s="492"/>
      <c r="K987" s="489"/>
      <c r="L987" s="491"/>
      <c r="M987" s="491"/>
      <c r="N987" s="491"/>
      <c r="O987" s="491"/>
      <c r="P987" s="491"/>
      <c r="Q987" s="491"/>
      <c r="R987" s="491"/>
      <c r="S987" s="491"/>
      <c r="T987" s="491"/>
      <c r="U987" s="491"/>
      <c r="V987" s="491"/>
      <c r="W987" s="491"/>
      <c r="X987" s="491"/>
      <c r="Y987" s="491"/>
      <c r="Z987" s="491"/>
      <c r="AA987" s="491"/>
      <c r="AB987" s="491"/>
      <c r="AC987" s="491"/>
      <c r="AD987" s="491"/>
      <c r="AE987" s="491"/>
      <c r="AF987" s="493"/>
      <c r="AG987" s="494"/>
      <c r="AH987" s="494"/>
      <c r="AI987" s="494"/>
      <c r="AK987" s="561"/>
    </row>
    <row r="988" spans="1:37">
      <c r="A988" s="496" t="s">
        <v>1801</v>
      </c>
      <c r="B988" s="490" t="s">
        <v>1276</v>
      </c>
      <c r="C988" s="497" t="s">
        <v>27</v>
      </c>
      <c r="D988" s="489"/>
      <c r="E988" s="490"/>
      <c r="F988" s="490"/>
      <c r="G988" s="470"/>
      <c r="H988" s="491"/>
      <c r="I988" s="491"/>
      <c r="J988" s="492"/>
      <c r="K988" s="489"/>
      <c r="L988" s="491"/>
      <c r="M988" s="491"/>
      <c r="N988" s="491"/>
      <c r="O988" s="491"/>
      <c r="P988" s="491"/>
      <c r="Q988" s="491"/>
      <c r="R988" s="491"/>
      <c r="S988" s="491"/>
      <c r="T988" s="491"/>
      <c r="U988" s="491"/>
      <c r="V988" s="491"/>
      <c r="W988" s="491"/>
      <c r="X988" s="491"/>
      <c r="Y988" s="491"/>
      <c r="Z988" s="491"/>
      <c r="AA988" s="491"/>
      <c r="AB988" s="491"/>
      <c r="AC988" s="491" t="s">
        <v>1293</v>
      </c>
      <c r="AD988" s="491"/>
      <c r="AE988" s="491"/>
      <c r="AF988" s="493"/>
      <c r="AG988" s="494"/>
      <c r="AH988" s="494"/>
      <c r="AI988" s="494"/>
      <c r="AK988" s="561" t="s">
        <v>3448</v>
      </c>
    </row>
    <row r="989" spans="1:37">
      <c r="A989" s="496" t="s">
        <v>1801</v>
      </c>
      <c r="B989" s="490" t="s">
        <v>1276</v>
      </c>
      <c r="C989" s="470"/>
      <c r="D989" s="489"/>
      <c r="E989" s="490"/>
      <c r="F989" s="490"/>
      <c r="G989" s="470" t="s">
        <v>1696</v>
      </c>
      <c r="H989" s="491"/>
      <c r="I989" s="491"/>
      <c r="J989" s="492"/>
      <c r="K989" s="489"/>
      <c r="L989" s="491"/>
      <c r="M989" s="491"/>
      <c r="N989" s="491"/>
      <c r="O989" s="491"/>
      <c r="P989" s="491"/>
      <c r="Q989" s="491"/>
      <c r="R989" s="491"/>
      <c r="S989" s="491"/>
      <c r="T989" s="491"/>
      <c r="U989" s="491"/>
      <c r="V989" s="491"/>
      <c r="W989" s="491"/>
      <c r="X989" s="491"/>
      <c r="Y989" s="491"/>
      <c r="Z989" s="491"/>
      <c r="AA989" s="491"/>
      <c r="AB989" s="491"/>
      <c r="AC989" s="491"/>
      <c r="AD989" s="491"/>
      <c r="AE989" s="491"/>
      <c r="AF989" s="493"/>
      <c r="AG989" s="494"/>
      <c r="AH989" s="494"/>
      <c r="AI989" s="494"/>
      <c r="AK989" s="561"/>
    </row>
    <row r="990" spans="1:37" ht="78.75">
      <c r="A990" s="496" t="s">
        <v>1801</v>
      </c>
      <c r="B990" s="490" t="s">
        <v>1276</v>
      </c>
      <c r="C990" s="470" t="s">
        <v>474</v>
      </c>
      <c r="D990" s="489" t="s">
        <v>475</v>
      </c>
      <c r="E990" s="490" t="s">
        <v>465</v>
      </c>
      <c r="F990" s="490" t="s">
        <v>2819</v>
      </c>
      <c r="G990" s="470" t="s">
        <v>381</v>
      </c>
      <c r="H990" s="491" t="s">
        <v>3249</v>
      </c>
      <c r="I990" s="491" t="s">
        <v>28</v>
      </c>
      <c r="J990" s="492"/>
      <c r="K990" s="489"/>
      <c r="L990" s="491"/>
      <c r="M990" s="491"/>
      <c r="N990" s="491"/>
      <c r="O990" s="491"/>
      <c r="P990" s="491"/>
      <c r="Q990" s="491"/>
      <c r="R990" s="491"/>
      <c r="S990" s="491"/>
      <c r="T990" s="491"/>
      <c r="U990" s="491"/>
      <c r="V990" s="491"/>
      <c r="W990" s="491"/>
      <c r="X990" s="491"/>
      <c r="Y990" s="491"/>
      <c r="Z990" s="491"/>
      <c r="AA990" s="491"/>
      <c r="AB990" s="491"/>
      <c r="AC990" s="491"/>
      <c r="AD990" s="491" t="s">
        <v>3713</v>
      </c>
      <c r="AE990" s="491"/>
      <c r="AF990" s="493"/>
      <c r="AG990" s="494"/>
      <c r="AH990" s="494"/>
      <c r="AI990" s="494"/>
      <c r="AK990" s="561"/>
    </row>
    <row r="991" spans="1:37">
      <c r="A991" s="496" t="s">
        <v>1801</v>
      </c>
      <c r="B991" s="490" t="s">
        <v>1276</v>
      </c>
      <c r="C991" s="470" t="s">
        <v>2213</v>
      </c>
      <c r="D991" s="489" t="s">
        <v>2127</v>
      </c>
      <c r="E991" s="490" t="s">
        <v>2344</v>
      </c>
      <c r="F991" s="490" t="s">
        <v>2344</v>
      </c>
      <c r="G991" s="470"/>
      <c r="H991" s="491"/>
      <c r="I991" s="491"/>
      <c r="J991" s="492"/>
      <c r="K991" s="489"/>
      <c r="L991" s="491"/>
      <c r="M991" s="491"/>
      <c r="N991" s="491"/>
      <c r="O991" s="491"/>
      <c r="P991" s="491"/>
      <c r="Q991" s="491"/>
      <c r="R991" s="491"/>
      <c r="S991" s="491"/>
      <c r="T991" s="491"/>
      <c r="U991" s="491"/>
      <c r="V991" s="491"/>
      <c r="W991" s="491"/>
      <c r="X991" s="491"/>
      <c r="Y991" s="491"/>
      <c r="Z991" s="491"/>
      <c r="AA991" s="491"/>
      <c r="AB991" s="491"/>
      <c r="AC991" s="491"/>
      <c r="AD991" s="491"/>
      <c r="AE991" s="491"/>
      <c r="AF991" s="493"/>
      <c r="AG991" s="494"/>
      <c r="AH991" s="494"/>
      <c r="AI991" s="494"/>
      <c r="AK991" s="561"/>
    </row>
    <row r="992" spans="1:37" ht="78.75">
      <c r="A992" s="496" t="s">
        <v>1801</v>
      </c>
      <c r="B992" s="490" t="s">
        <v>1276</v>
      </c>
      <c r="C992" s="470" t="s">
        <v>25</v>
      </c>
      <c r="D992" s="489" t="s">
        <v>1859</v>
      </c>
      <c r="E992" s="490" t="s">
        <v>1704</v>
      </c>
      <c r="F992" s="490" t="s">
        <v>476</v>
      </c>
      <c r="G992" s="470" t="s">
        <v>805</v>
      </c>
      <c r="H992" s="491" t="s">
        <v>29</v>
      </c>
      <c r="I992" s="491" t="s">
        <v>4009</v>
      </c>
      <c r="J992" s="492"/>
      <c r="K992" s="489"/>
      <c r="L992" s="491"/>
      <c r="M992" s="491"/>
      <c r="N992" s="491"/>
      <c r="O992" s="491"/>
      <c r="P992" s="491"/>
      <c r="Q992" s="491"/>
      <c r="R992" s="491"/>
      <c r="S992" s="491"/>
      <c r="T992" s="491"/>
      <c r="U992" s="491"/>
      <c r="V992" s="491"/>
      <c r="W992" s="491"/>
      <c r="X992" s="491"/>
      <c r="Y992" s="491"/>
      <c r="Z992" s="491"/>
      <c r="AA992" s="491"/>
      <c r="AB992" s="491"/>
      <c r="AC992" s="491"/>
      <c r="AD992" s="491" t="s">
        <v>3715</v>
      </c>
      <c r="AE992" s="491"/>
      <c r="AF992" s="493"/>
      <c r="AG992" s="494"/>
      <c r="AH992" s="494"/>
      <c r="AI992" s="494"/>
      <c r="AK992" s="561"/>
    </row>
    <row r="993" spans="1:37" ht="61.5" customHeight="1">
      <c r="A993" s="496" t="s">
        <v>1801</v>
      </c>
      <c r="B993" s="490" t="s">
        <v>1276</v>
      </c>
      <c r="C993" s="470" t="s">
        <v>30</v>
      </c>
      <c r="D993" s="489" t="s">
        <v>1863</v>
      </c>
      <c r="E993" s="490" t="s">
        <v>1704</v>
      </c>
      <c r="F993" s="490" t="s">
        <v>476</v>
      </c>
      <c r="G993" s="470" t="s">
        <v>805</v>
      </c>
      <c r="H993" s="491" t="s">
        <v>31</v>
      </c>
      <c r="I993" s="491" t="s">
        <v>32</v>
      </c>
      <c r="J993" s="492"/>
      <c r="K993" s="489"/>
      <c r="L993" s="491"/>
      <c r="M993" s="491"/>
      <c r="N993" s="491"/>
      <c r="O993" s="491"/>
      <c r="P993" s="491"/>
      <c r="Q993" s="491"/>
      <c r="R993" s="491"/>
      <c r="S993" s="491"/>
      <c r="T993" s="491"/>
      <c r="U993" s="491"/>
      <c r="V993" s="491"/>
      <c r="W993" s="491"/>
      <c r="X993" s="491"/>
      <c r="Y993" s="491"/>
      <c r="Z993" s="491"/>
      <c r="AA993" s="491"/>
      <c r="AB993" s="491"/>
      <c r="AC993" s="491"/>
      <c r="AD993" s="491" t="s">
        <v>3716</v>
      </c>
      <c r="AE993" s="491"/>
      <c r="AF993" s="493"/>
      <c r="AG993" s="494"/>
      <c r="AH993" s="494"/>
      <c r="AI993" s="494"/>
      <c r="AK993" s="561"/>
    </row>
    <row r="994" spans="1:37">
      <c r="A994" s="496"/>
      <c r="B994" s="490"/>
      <c r="C994" s="470"/>
      <c r="D994" s="489"/>
      <c r="E994" s="490"/>
      <c r="F994" s="490"/>
      <c r="G994" s="470"/>
      <c r="H994" s="491"/>
      <c r="I994" s="491"/>
      <c r="J994" s="492"/>
      <c r="K994" s="489"/>
      <c r="L994" s="491"/>
      <c r="M994" s="491"/>
      <c r="N994" s="491"/>
      <c r="O994" s="491"/>
      <c r="P994" s="491"/>
      <c r="Q994" s="491"/>
      <c r="R994" s="491"/>
      <c r="S994" s="491"/>
      <c r="T994" s="491"/>
      <c r="U994" s="491"/>
      <c r="V994" s="491"/>
      <c r="W994" s="491"/>
      <c r="X994" s="491"/>
      <c r="Y994" s="491"/>
      <c r="Z994" s="491"/>
      <c r="AA994" s="491"/>
      <c r="AB994" s="491"/>
      <c r="AC994" s="491"/>
      <c r="AD994" s="491"/>
      <c r="AE994" s="491"/>
      <c r="AF994" s="493"/>
      <c r="AG994" s="494"/>
      <c r="AH994" s="494"/>
      <c r="AI994" s="494"/>
      <c r="AK994" s="561"/>
    </row>
    <row r="995" spans="1:37">
      <c r="A995" s="496" t="s">
        <v>163</v>
      </c>
      <c r="B995" s="490" t="s">
        <v>1277</v>
      </c>
      <c r="C995" s="497" t="s">
        <v>361</v>
      </c>
      <c r="D995" s="489"/>
      <c r="E995" s="490"/>
      <c r="F995" s="490"/>
      <c r="G995" s="470"/>
      <c r="H995" s="491"/>
      <c r="I995" s="491"/>
      <c r="J995" s="527"/>
      <c r="K995" s="489"/>
      <c r="L995" s="491"/>
      <c r="M995" s="491"/>
      <c r="N995" s="491"/>
      <c r="O995" s="491"/>
      <c r="P995" s="491"/>
      <c r="Q995" s="491"/>
      <c r="R995" s="491"/>
      <c r="S995" s="491"/>
      <c r="T995" s="491"/>
      <c r="U995" s="491"/>
      <c r="V995" s="491"/>
      <c r="W995" s="491"/>
      <c r="X995" s="491"/>
      <c r="Y995" s="491"/>
      <c r="Z995" s="491"/>
      <c r="AA995" s="491"/>
      <c r="AB995" s="491"/>
      <c r="AC995" s="491" t="s">
        <v>3697</v>
      </c>
      <c r="AD995" s="491"/>
      <c r="AE995" s="491"/>
      <c r="AF995" s="493"/>
      <c r="AG995" s="494"/>
      <c r="AH995" s="494"/>
      <c r="AI995" s="494"/>
      <c r="AK995" s="561" t="s">
        <v>3448</v>
      </c>
    </row>
    <row r="996" spans="1:37" ht="134.44999999999999" customHeight="1">
      <c r="A996" s="496" t="s">
        <v>163</v>
      </c>
      <c r="B996" s="490" t="s">
        <v>1277</v>
      </c>
      <c r="C996" s="470" t="s">
        <v>5138</v>
      </c>
      <c r="D996" s="489" t="s">
        <v>2148</v>
      </c>
      <c r="E996" s="490"/>
      <c r="F996" s="490"/>
      <c r="G996" s="470" t="s">
        <v>1696</v>
      </c>
      <c r="H996" s="491" t="s">
        <v>1787</v>
      </c>
      <c r="I996" s="491" t="s">
        <v>7863</v>
      </c>
      <c r="J996" s="492"/>
      <c r="K996" s="489"/>
      <c r="L996" s="491"/>
      <c r="M996" s="491"/>
      <c r="N996" s="491"/>
      <c r="O996" s="491"/>
      <c r="P996" s="491"/>
      <c r="Q996" s="491"/>
      <c r="R996" s="491"/>
      <c r="S996" s="491"/>
      <c r="T996" s="491"/>
      <c r="U996" s="491"/>
      <c r="V996" s="491"/>
      <c r="W996" s="491"/>
      <c r="X996" s="491"/>
      <c r="Y996" s="491"/>
      <c r="Z996" s="491"/>
      <c r="AA996" s="491"/>
      <c r="AB996" s="491"/>
      <c r="AC996" s="491" t="s">
        <v>3640</v>
      </c>
      <c r="AD996" s="491" t="s">
        <v>4600</v>
      </c>
      <c r="AE996" s="491"/>
      <c r="AF996" s="493"/>
      <c r="AG996" s="494"/>
      <c r="AH996" s="494"/>
      <c r="AI996" s="494"/>
      <c r="AK996" s="561"/>
    </row>
    <row r="997" spans="1:37">
      <c r="A997" s="496" t="s">
        <v>163</v>
      </c>
      <c r="B997" s="490" t="s">
        <v>1277</v>
      </c>
      <c r="C997" s="470" t="s">
        <v>33</v>
      </c>
      <c r="D997" s="489" t="s">
        <v>1345</v>
      </c>
      <c r="E997" s="490" t="s">
        <v>1704</v>
      </c>
      <c r="F997" s="490" t="s">
        <v>1497</v>
      </c>
      <c r="G997" s="470" t="s">
        <v>41</v>
      </c>
      <c r="H997" s="491"/>
      <c r="I997" s="491"/>
      <c r="J997" s="492"/>
      <c r="K997" s="489"/>
      <c r="L997" s="491"/>
      <c r="M997" s="491"/>
      <c r="N997" s="491"/>
      <c r="O997" s="491"/>
      <c r="P997" s="491"/>
      <c r="Q997" s="491"/>
      <c r="R997" s="491"/>
      <c r="S997" s="491"/>
      <c r="T997" s="491"/>
      <c r="U997" s="491"/>
      <c r="V997" s="491"/>
      <c r="W997" s="491"/>
      <c r="X997" s="491"/>
      <c r="Y997" s="491"/>
      <c r="Z997" s="491"/>
      <c r="AA997" s="491"/>
      <c r="AB997" s="491"/>
      <c r="AC997" s="491"/>
      <c r="AD997" s="491"/>
      <c r="AE997" s="491"/>
      <c r="AF997" s="493"/>
      <c r="AG997" s="494"/>
      <c r="AH997" s="494"/>
      <c r="AI997" s="494"/>
      <c r="AK997" s="561"/>
    </row>
    <row r="998" spans="1:37">
      <c r="A998" s="496" t="s">
        <v>163</v>
      </c>
      <c r="B998" s="490" t="s">
        <v>1277</v>
      </c>
      <c r="C998" s="470" t="s">
        <v>34</v>
      </c>
      <c r="D998" s="489" t="s">
        <v>1346</v>
      </c>
      <c r="E998" s="490" t="s">
        <v>1704</v>
      </c>
      <c r="F998" s="490" t="s">
        <v>1497</v>
      </c>
      <c r="G998" s="470" t="s">
        <v>42</v>
      </c>
      <c r="H998" s="491"/>
      <c r="I998" s="491"/>
      <c r="J998" s="492"/>
      <c r="K998" s="489"/>
      <c r="L998" s="491"/>
      <c r="M998" s="491"/>
      <c r="N998" s="491"/>
      <c r="O998" s="491"/>
      <c r="P998" s="491"/>
      <c r="Q998" s="491"/>
      <c r="R998" s="491"/>
      <c r="S998" s="491"/>
      <c r="T998" s="491"/>
      <c r="U998" s="491"/>
      <c r="V998" s="491"/>
      <c r="W998" s="491"/>
      <c r="X998" s="491"/>
      <c r="Y998" s="491"/>
      <c r="Z998" s="491"/>
      <c r="AA998" s="491"/>
      <c r="AB998" s="491"/>
      <c r="AC998" s="491"/>
      <c r="AD998" s="491"/>
      <c r="AE998" s="491"/>
      <c r="AF998" s="493"/>
      <c r="AG998" s="494"/>
      <c r="AH998" s="494"/>
      <c r="AI998" s="494"/>
      <c r="AK998" s="561"/>
    </row>
    <row r="999" spans="1:37">
      <c r="A999" s="496" t="s">
        <v>163</v>
      </c>
      <c r="B999" s="490" t="s">
        <v>1277</v>
      </c>
      <c r="C999" s="470" t="s">
        <v>35</v>
      </c>
      <c r="D999" s="489" t="s">
        <v>1347</v>
      </c>
      <c r="E999" s="490" t="s">
        <v>1704</v>
      </c>
      <c r="F999" s="490" t="s">
        <v>1497</v>
      </c>
      <c r="G999" s="470" t="s">
        <v>43</v>
      </c>
      <c r="H999" s="491"/>
      <c r="I999" s="491"/>
      <c r="J999" s="492"/>
      <c r="K999" s="489"/>
      <c r="L999" s="491"/>
      <c r="M999" s="491"/>
      <c r="N999" s="491"/>
      <c r="O999" s="491"/>
      <c r="P999" s="491"/>
      <c r="Q999" s="491"/>
      <c r="R999" s="491"/>
      <c r="S999" s="491"/>
      <c r="T999" s="491"/>
      <c r="U999" s="491"/>
      <c r="V999" s="491"/>
      <c r="W999" s="491"/>
      <c r="X999" s="491"/>
      <c r="Y999" s="491"/>
      <c r="Z999" s="491"/>
      <c r="AA999" s="491"/>
      <c r="AB999" s="491"/>
      <c r="AC999" s="491"/>
      <c r="AD999" s="491"/>
      <c r="AE999" s="491"/>
      <c r="AF999" s="493"/>
      <c r="AG999" s="494"/>
      <c r="AH999" s="494"/>
      <c r="AI999" s="494"/>
      <c r="AK999" s="561"/>
    </row>
    <row r="1000" spans="1:37" ht="22.5">
      <c r="A1000" s="496" t="s">
        <v>163</v>
      </c>
      <c r="B1000" s="490" t="s">
        <v>1277</v>
      </c>
      <c r="C1000" s="470" t="s">
        <v>36</v>
      </c>
      <c r="D1000" s="489" t="s">
        <v>1348</v>
      </c>
      <c r="E1000" s="490" t="s">
        <v>1704</v>
      </c>
      <c r="F1000" s="490" t="s">
        <v>1497</v>
      </c>
      <c r="G1000" s="470" t="s">
        <v>44</v>
      </c>
      <c r="H1000" s="491"/>
      <c r="I1000" s="491"/>
      <c r="J1000" s="492"/>
      <c r="K1000" s="489"/>
      <c r="L1000" s="491"/>
      <c r="M1000" s="491"/>
      <c r="N1000" s="491"/>
      <c r="O1000" s="491"/>
      <c r="P1000" s="491"/>
      <c r="Q1000" s="491"/>
      <c r="R1000" s="491"/>
      <c r="S1000" s="491"/>
      <c r="T1000" s="491"/>
      <c r="U1000" s="491"/>
      <c r="V1000" s="491"/>
      <c r="W1000" s="491"/>
      <c r="X1000" s="491"/>
      <c r="Y1000" s="491"/>
      <c r="Z1000" s="491"/>
      <c r="AA1000" s="491"/>
      <c r="AB1000" s="491"/>
      <c r="AC1000" s="491"/>
      <c r="AD1000" s="491"/>
      <c r="AE1000" s="491"/>
      <c r="AF1000" s="493"/>
      <c r="AG1000" s="494"/>
      <c r="AH1000" s="494"/>
      <c r="AI1000" s="494"/>
      <c r="AK1000" s="561"/>
    </row>
    <row r="1001" spans="1:37">
      <c r="A1001" s="496" t="s">
        <v>163</v>
      </c>
      <c r="B1001" s="490" t="s">
        <v>1277</v>
      </c>
      <c r="C1001" s="470" t="s">
        <v>37</v>
      </c>
      <c r="D1001" s="489" t="s">
        <v>1349</v>
      </c>
      <c r="E1001" s="490" t="s">
        <v>1704</v>
      </c>
      <c r="F1001" s="490" t="s">
        <v>1497</v>
      </c>
      <c r="G1001" s="470" t="s">
        <v>45</v>
      </c>
      <c r="H1001" s="491"/>
      <c r="I1001" s="491"/>
      <c r="J1001" s="492"/>
      <c r="K1001" s="489"/>
      <c r="L1001" s="491"/>
      <c r="M1001" s="491"/>
      <c r="N1001" s="491"/>
      <c r="O1001" s="491"/>
      <c r="P1001" s="491"/>
      <c r="Q1001" s="491"/>
      <c r="R1001" s="491"/>
      <c r="S1001" s="491"/>
      <c r="T1001" s="491"/>
      <c r="U1001" s="491"/>
      <c r="V1001" s="491"/>
      <c r="W1001" s="491"/>
      <c r="X1001" s="491"/>
      <c r="Y1001" s="491"/>
      <c r="Z1001" s="491"/>
      <c r="AA1001" s="491"/>
      <c r="AB1001" s="491"/>
      <c r="AC1001" s="491"/>
      <c r="AD1001" s="491"/>
      <c r="AE1001" s="491"/>
      <c r="AF1001" s="493"/>
      <c r="AG1001" s="494"/>
      <c r="AH1001" s="494"/>
      <c r="AI1001" s="494"/>
      <c r="AK1001" s="561"/>
    </row>
    <row r="1002" spans="1:37">
      <c r="A1002" s="496" t="s">
        <v>163</v>
      </c>
      <c r="B1002" s="490" t="s">
        <v>1277</v>
      </c>
      <c r="C1002" s="470" t="s">
        <v>38</v>
      </c>
      <c r="D1002" s="489" t="s">
        <v>1360</v>
      </c>
      <c r="E1002" s="490" t="s">
        <v>1704</v>
      </c>
      <c r="F1002" s="490" t="s">
        <v>1497</v>
      </c>
      <c r="G1002" s="470" t="s">
        <v>46</v>
      </c>
      <c r="H1002" s="491"/>
      <c r="I1002" s="491"/>
      <c r="J1002" s="492"/>
      <c r="K1002" s="489"/>
      <c r="L1002" s="491"/>
      <c r="M1002" s="491"/>
      <c r="N1002" s="491"/>
      <c r="O1002" s="491"/>
      <c r="P1002" s="491"/>
      <c r="Q1002" s="491"/>
      <c r="R1002" s="491"/>
      <c r="S1002" s="491"/>
      <c r="T1002" s="491"/>
      <c r="U1002" s="491"/>
      <c r="V1002" s="491"/>
      <c r="W1002" s="491"/>
      <c r="X1002" s="491"/>
      <c r="Y1002" s="491"/>
      <c r="Z1002" s="491"/>
      <c r="AA1002" s="491"/>
      <c r="AB1002" s="491"/>
      <c r="AC1002" s="491"/>
      <c r="AD1002" s="491"/>
      <c r="AE1002" s="491"/>
      <c r="AF1002" s="493"/>
      <c r="AG1002" s="494"/>
      <c r="AH1002" s="494"/>
      <c r="AI1002" s="494"/>
      <c r="AK1002" s="561"/>
    </row>
    <row r="1003" spans="1:37">
      <c r="A1003" s="496" t="s">
        <v>163</v>
      </c>
      <c r="B1003" s="490" t="s">
        <v>1277</v>
      </c>
      <c r="C1003" s="470" t="s">
        <v>39</v>
      </c>
      <c r="D1003" s="489" t="s">
        <v>1361</v>
      </c>
      <c r="E1003" s="490" t="s">
        <v>1704</v>
      </c>
      <c r="F1003" s="490" t="s">
        <v>1497</v>
      </c>
      <c r="G1003" s="470" t="s">
        <v>47</v>
      </c>
      <c r="H1003" s="491"/>
      <c r="I1003" s="491"/>
      <c r="J1003" s="492"/>
      <c r="K1003" s="489"/>
      <c r="L1003" s="491"/>
      <c r="M1003" s="491"/>
      <c r="N1003" s="491"/>
      <c r="O1003" s="491"/>
      <c r="P1003" s="491"/>
      <c r="Q1003" s="491"/>
      <c r="R1003" s="491"/>
      <c r="S1003" s="491"/>
      <c r="T1003" s="491"/>
      <c r="U1003" s="491"/>
      <c r="V1003" s="491"/>
      <c r="W1003" s="491"/>
      <c r="X1003" s="491"/>
      <c r="Y1003" s="491"/>
      <c r="Z1003" s="491"/>
      <c r="AA1003" s="491"/>
      <c r="AB1003" s="491"/>
      <c r="AC1003" s="491"/>
      <c r="AD1003" s="491"/>
      <c r="AE1003" s="491"/>
      <c r="AF1003" s="493"/>
      <c r="AG1003" s="494"/>
      <c r="AH1003" s="494"/>
      <c r="AI1003" s="494"/>
      <c r="AK1003" s="561"/>
    </row>
    <row r="1004" spans="1:37" ht="22.5">
      <c r="A1004" s="496" t="s">
        <v>163</v>
      </c>
      <c r="B1004" s="490" t="s">
        <v>1277</v>
      </c>
      <c r="C1004" s="470" t="s">
        <v>40</v>
      </c>
      <c r="D1004" s="489" t="s">
        <v>1324</v>
      </c>
      <c r="E1004" s="490" t="s">
        <v>1704</v>
      </c>
      <c r="F1004" s="490" t="s">
        <v>1497</v>
      </c>
      <c r="G1004" s="470" t="s">
        <v>48</v>
      </c>
      <c r="H1004" s="491"/>
      <c r="I1004" s="491"/>
      <c r="J1004" s="492"/>
      <c r="K1004" s="489"/>
      <c r="L1004" s="491"/>
      <c r="M1004" s="491"/>
      <c r="N1004" s="491"/>
      <c r="O1004" s="491"/>
      <c r="P1004" s="491"/>
      <c r="Q1004" s="491"/>
      <c r="R1004" s="491"/>
      <c r="S1004" s="491"/>
      <c r="T1004" s="491"/>
      <c r="U1004" s="491"/>
      <c r="V1004" s="491"/>
      <c r="W1004" s="491"/>
      <c r="X1004" s="491"/>
      <c r="Y1004" s="491"/>
      <c r="Z1004" s="491"/>
      <c r="AA1004" s="491"/>
      <c r="AB1004" s="491"/>
      <c r="AC1004" s="491"/>
      <c r="AD1004" s="491"/>
      <c r="AE1004" s="491"/>
      <c r="AF1004" s="493"/>
      <c r="AG1004" s="494"/>
      <c r="AH1004" s="494"/>
      <c r="AI1004" s="494"/>
      <c r="AK1004" s="561"/>
    </row>
    <row r="1005" spans="1:37">
      <c r="A1005" s="496" t="s">
        <v>163</v>
      </c>
      <c r="B1005" s="490" t="s">
        <v>1277</v>
      </c>
      <c r="C1005" s="470" t="s">
        <v>1786</v>
      </c>
      <c r="D1005" s="489" t="s">
        <v>1703</v>
      </c>
      <c r="E1005" s="490"/>
      <c r="F1005" s="490"/>
      <c r="G1005" s="470" t="s">
        <v>1696</v>
      </c>
      <c r="H1005" s="491" t="s">
        <v>1787</v>
      </c>
      <c r="I1005" s="491"/>
      <c r="J1005" s="492"/>
      <c r="K1005" s="489"/>
      <c r="L1005" s="491"/>
      <c r="M1005" s="491"/>
      <c r="N1005" s="491"/>
      <c r="O1005" s="491"/>
      <c r="P1005" s="491"/>
      <c r="Q1005" s="491"/>
      <c r="R1005" s="491"/>
      <c r="S1005" s="491"/>
      <c r="T1005" s="491"/>
      <c r="U1005" s="491"/>
      <c r="V1005" s="491"/>
      <c r="W1005" s="491"/>
      <c r="X1005" s="491"/>
      <c r="Y1005" s="491"/>
      <c r="Z1005" s="491"/>
      <c r="AA1005" s="491"/>
      <c r="AB1005" s="491"/>
      <c r="AC1005" s="491"/>
      <c r="AD1005" s="491"/>
      <c r="AE1005" s="491"/>
      <c r="AF1005" s="493"/>
      <c r="AG1005" s="494"/>
      <c r="AH1005" s="494"/>
      <c r="AI1005" s="494"/>
      <c r="AK1005" s="561"/>
    </row>
    <row r="1006" spans="1:37" ht="56.25">
      <c r="A1006" s="496" t="s">
        <v>163</v>
      </c>
      <c r="B1006" s="490" t="s">
        <v>1277</v>
      </c>
      <c r="C1006" s="470" t="s">
        <v>49</v>
      </c>
      <c r="D1006" s="489" t="s">
        <v>1325</v>
      </c>
      <c r="E1006" s="490" t="s">
        <v>1704</v>
      </c>
      <c r="F1006" s="490" t="s">
        <v>1497</v>
      </c>
      <c r="G1006" s="470" t="s">
        <v>69</v>
      </c>
      <c r="H1006" s="491"/>
      <c r="I1006" s="491"/>
      <c r="J1006" s="492" t="s">
        <v>2314</v>
      </c>
      <c r="K1006" s="489"/>
      <c r="L1006" s="498" t="s">
        <v>7830</v>
      </c>
      <c r="M1006" s="491" t="s">
        <v>6443</v>
      </c>
      <c r="N1006" s="491"/>
      <c r="O1006" s="491"/>
      <c r="P1006" s="491"/>
      <c r="Q1006" s="491"/>
      <c r="R1006" s="491"/>
      <c r="S1006" s="491"/>
      <c r="T1006" s="491" t="s">
        <v>6446</v>
      </c>
      <c r="U1006" s="491"/>
      <c r="V1006" s="491"/>
      <c r="W1006" s="491"/>
      <c r="X1006" s="491"/>
      <c r="Y1006" s="491"/>
      <c r="Z1006" s="491"/>
      <c r="AA1006" s="491"/>
      <c r="AB1006" s="491"/>
      <c r="AC1006" s="491"/>
      <c r="AD1006" s="491"/>
      <c r="AE1006" s="491"/>
      <c r="AF1006" s="493"/>
      <c r="AG1006" s="494"/>
      <c r="AH1006" s="494"/>
      <c r="AI1006" s="494"/>
      <c r="AK1006" s="561"/>
    </row>
    <row r="1007" spans="1:37" ht="33.75">
      <c r="A1007" s="496" t="s">
        <v>163</v>
      </c>
      <c r="B1007" s="490" t="s">
        <v>1277</v>
      </c>
      <c r="C1007" s="470" t="s">
        <v>50</v>
      </c>
      <c r="D1007" s="489" t="s">
        <v>1326</v>
      </c>
      <c r="E1007" s="490" t="s">
        <v>1704</v>
      </c>
      <c r="F1007" s="490" t="s">
        <v>1497</v>
      </c>
      <c r="G1007" s="470" t="s">
        <v>57</v>
      </c>
      <c r="H1007" s="491" t="s">
        <v>58</v>
      </c>
      <c r="I1007" s="491"/>
      <c r="J1007" s="492" t="s">
        <v>2314</v>
      </c>
      <c r="K1007" s="489"/>
      <c r="L1007" s="491" t="s">
        <v>6451</v>
      </c>
      <c r="M1007" s="491" t="s">
        <v>6444</v>
      </c>
      <c r="N1007" s="491"/>
      <c r="O1007" s="491"/>
      <c r="P1007" s="491"/>
      <c r="Q1007" s="491"/>
      <c r="R1007" s="491"/>
      <c r="S1007" s="491"/>
      <c r="T1007" s="491" t="s">
        <v>6446</v>
      </c>
      <c r="U1007" s="491"/>
      <c r="V1007" s="491"/>
      <c r="W1007" s="491"/>
      <c r="X1007" s="491"/>
      <c r="Y1007" s="491"/>
      <c r="Z1007" s="491"/>
      <c r="AA1007" s="491"/>
      <c r="AB1007" s="491"/>
      <c r="AC1007" s="491"/>
      <c r="AD1007" s="491"/>
      <c r="AE1007" s="491"/>
      <c r="AF1007" s="493"/>
      <c r="AG1007" s="494"/>
      <c r="AH1007" s="494"/>
      <c r="AI1007" s="494"/>
      <c r="AK1007" s="561"/>
    </row>
    <row r="1008" spans="1:37" ht="33.75">
      <c r="A1008" s="496" t="s">
        <v>163</v>
      </c>
      <c r="B1008" s="490" t="s">
        <v>1277</v>
      </c>
      <c r="C1008" s="470" t="s">
        <v>51</v>
      </c>
      <c r="D1008" s="489" t="s">
        <v>1328</v>
      </c>
      <c r="E1008" s="490" t="s">
        <v>1704</v>
      </c>
      <c r="F1008" s="490" t="s">
        <v>1497</v>
      </c>
      <c r="G1008" s="470" t="s">
        <v>59</v>
      </c>
      <c r="H1008" s="491" t="s">
        <v>60</v>
      </c>
      <c r="I1008" s="491"/>
      <c r="J1008" s="492" t="s">
        <v>2314</v>
      </c>
      <c r="K1008" s="489"/>
      <c r="L1008" s="491" t="s">
        <v>6451</v>
      </c>
      <c r="M1008" s="491" t="s">
        <v>6444</v>
      </c>
      <c r="N1008" s="491"/>
      <c r="O1008" s="491"/>
      <c r="P1008" s="491"/>
      <c r="Q1008" s="491"/>
      <c r="R1008" s="491"/>
      <c r="S1008" s="491"/>
      <c r="T1008" s="491" t="s">
        <v>6446</v>
      </c>
      <c r="U1008" s="491"/>
      <c r="V1008" s="491"/>
      <c r="W1008" s="491"/>
      <c r="X1008" s="491"/>
      <c r="Y1008" s="491"/>
      <c r="Z1008" s="491"/>
      <c r="AA1008" s="491"/>
      <c r="AB1008" s="491"/>
      <c r="AC1008" s="491"/>
      <c r="AD1008" s="491"/>
      <c r="AE1008" s="491"/>
      <c r="AF1008" s="493"/>
      <c r="AG1008" s="494"/>
      <c r="AH1008" s="494"/>
      <c r="AI1008" s="494"/>
      <c r="AK1008" s="561"/>
    </row>
    <row r="1009" spans="1:37" ht="22.5">
      <c r="A1009" s="496" t="s">
        <v>163</v>
      </c>
      <c r="B1009" s="490" t="s">
        <v>1277</v>
      </c>
      <c r="C1009" s="470" t="s">
        <v>52</v>
      </c>
      <c r="D1009" s="489" t="s">
        <v>1350</v>
      </c>
      <c r="E1009" s="490" t="s">
        <v>1704</v>
      </c>
      <c r="F1009" s="490" t="s">
        <v>1497</v>
      </c>
      <c r="G1009" s="470" t="s">
        <v>61</v>
      </c>
      <c r="H1009" s="491" t="s">
        <v>62</v>
      </c>
      <c r="I1009" s="491"/>
      <c r="J1009" s="492" t="s">
        <v>2314</v>
      </c>
      <c r="K1009" s="489"/>
      <c r="L1009" s="491" t="s">
        <v>6451</v>
      </c>
      <c r="M1009" s="491" t="s">
        <v>6445</v>
      </c>
      <c r="N1009" s="491"/>
      <c r="O1009" s="491"/>
      <c r="P1009" s="491"/>
      <c r="Q1009" s="491"/>
      <c r="R1009" s="491"/>
      <c r="S1009" s="491"/>
      <c r="T1009" s="491" t="s">
        <v>6446</v>
      </c>
      <c r="U1009" s="491"/>
      <c r="V1009" s="491"/>
      <c r="W1009" s="491"/>
      <c r="X1009" s="491"/>
      <c r="Y1009" s="491"/>
      <c r="Z1009" s="491"/>
      <c r="AA1009" s="491"/>
      <c r="AB1009" s="491"/>
      <c r="AC1009" s="491"/>
      <c r="AD1009" s="491"/>
      <c r="AE1009" s="491"/>
      <c r="AF1009" s="493"/>
      <c r="AG1009" s="494"/>
      <c r="AH1009" s="494"/>
      <c r="AI1009" s="494"/>
      <c r="AK1009" s="561"/>
    </row>
    <row r="1010" spans="1:37" ht="56.25">
      <c r="A1010" s="496" t="s">
        <v>163</v>
      </c>
      <c r="B1010" s="490" t="s">
        <v>1277</v>
      </c>
      <c r="C1010" s="470" t="s">
        <v>53</v>
      </c>
      <c r="D1010" s="489" t="s">
        <v>1327</v>
      </c>
      <c r="E1010" s="490" t="s">
        <v>1704</v>
      </c>
      <c r="F1010" s="490" t="s">
        <v>1497</v>
      </c>
      <c r="G1010" s="470" t="s">
        <v>70</v>
      </c>
      <c r="H1010" s="491"/>
      <c r="I1010" s="491"/>
      <c r="J1010" s="492" t="s">
        <v>2314</v>
      </c>
      <c r="K1010" s="489"/>
      <c r="L1010" s="491" t="s">
        <v>6451</v>
      </c>
      <c r="M1010" s="491" t="s">
        <v>6443</v>
      </c>
      <c r="N1010" s="491"/>
      <c r="O1010" s="491"/>
      <c r="P1010" s="491"/>
      <c r="Q1010" s="491"/>
      <c r="R1010" s="491"/>
      <c r="S1010" s="491"/>
      <c r="T1010" s="491" t="s">
        <v>6446</v>
      </c>
      <c r="U1010" s="491"/>
      <c r="V1010" s="491"/>
      <c r="W1010" s="491"/>
      <c r="X1010" s="491"/>
      <c r="Y1010" s="491"/>
      <c r="Z1010" s="491"/>
      <c r="AA1010" s="491"/>
      <c r="AB1010" s="491"/>
      <c r="AC1010" s="491"/>
      <c r="AD1010" s="491"/>
      <c r="AE1010" s="491"/>
      <c r="AF1010" s="493"/>
      <c r="AG1010" s="494"/>
      <c r="AH1010" s="494"/>
      <c r="AI1010" s="494"/>
      <c r="AK1010" s="561"/>
    </row>
    <row r="1011" spans="1:37" ht="33.75">
      <c r="A1011" s="496" t="s">
        <v>163</v>
      </c>
      <c r="B1011" s="490" t="s">
        <v>1277</v>
      </c>
      <c r="C1011" s="470" t="s">
        <v>54</v>
      </c>
      <c r="D1011" s="489" t="s">
        <v>1329</v>
      </c>
      <c r="E1011" s="490" t="s">
        <v>1704</v>
      </c>
      <c r="F1011" s="490" t="s">
        <v>1497</v>
      </c>
      <c r="G1011" s="470" t="s">
        <v>63</v>
      </c>
      <c r="H1011" s="491" t="s">
        <v>64</v>
      </c>
      <c r="I1011" s="491"/>
      <c r="J1011" s="492" t="s">
        <v>2314</v>
      </c>
      <c r="K1011" s="489"/>
      <c r="L1011" s="491" t="s">
        <v>6451</v>
      </c>
      <c r="M1011" s="491" t="s">
        <v>6444</v>
      </c>
      <c r="N1011" s="491"/>
      <c r="O1011" s="491"/>
      <c r="P1011" s="491"/>
      <c r="Q1011" s="491"/>
      <c r="R1011" s="491"/>
      <c r="S1011" s="491"/>
      <c r="T1011" s="491" t="s">
        <v>6446</v>
      </c>
      <c r="U1011" s="491"/>
      <c r="V1011" s="491"/>
      <c r="W1011" s="491"/>
      <c r="X1011" s="491"/>
      <c r="Y1011" s="491"/>
      <c r="Z1011" s="491"/>
      <c r="AA1011" s="491"/>
      <c r="AB1011" s="491"/>
      <c r="AC1011" s="491"/>
      <c r="AD1011" s="491"/>
      <c r="AE1011" s="491"/>
      <c r="AF1011" s="493"/>
      <c r="AG1011" s="494"/>
      <c r="AH1011" s="494"/>
      <c r="AI1011" s="494"/>
      <c r="AK1011" s="561"/>
    </row>
    <row r="1012" spans="1:37" ht="33.75">
      <c r="A1012" s="496" t="s">
        <v>163</v>
      </c>
      <c r="B1012" s="490" t="s">
        <v>1277</v>
      </c>
      <c r="C1012" s="470" t="s">
        <v>55</v>
      </c>
      <c r="D1012" s="489" t="s">
        <v>1330</v>
      </c>
      <c r="E1012" s="490" t="s">
        <v>1704</v>
      </c>
      <c r="F1012" s="490" t="s">
        <v>1497</v>
      </c>
      <c r="G1012" s="470" t="s">
        <v>65</v>
      </c>
      <c r="H1012" s="491" t="s">
        <v>66</v>
      </c>
      <c r="I1012" s="491"/>
      <c r="J1012" s="492" t="s">
        <v>2314</v>
      </c>
      <c r="K1012" s="489"/>
      <c r="L1012" s="491" t="s">
        <v>6451</v>
      </c>
      <c r="M1012" s="491" t="s">
        <v>6444</v>
      </c>
      <c r="N1012" s="491"/>
      <c r="O1012" s="491"/>
      <c r="P1012" s="491"/>
      <c r="Q1012" s="491"/>
      <c r="R1012" s="491"/>
      <c r="S1012" s="491"/>
      <c r="T1012" s="491" t="s">
        <v>6446</v>
      </c>
      <c r="U1012" s="491"/>
      <c r="V1012" s="491"/>
      <c r="W1012" s="491"/>
      <c r="X1012" s="491"/>
      <c r="Y1012" s="491"/>
      <c r="Z1012" s="491"/>
      <c r="AA1012" s="491"/>
      <c r="AB1012" s="491"/>
      <c r="AC1012" s="491"/>
      <c r="AD1012" s="491"/>
      <c r="AE1012" s="491"/>
      <c r="AF1012" s="493"/>
      <c r="AG1012" s="494"/>
      <c r="AH1012" s="494"/>
      <c r="AI1012" s="494"/>
      <c r="AK1012" s="561"/>
    </row>
    <row r="1013" spans="1:37" ht="22.5">
      <c r="A1013" s="496" t="s">
        <v>163</v>
      </c>
      <c r="B1013" s="490" t="s">
        <v>1277</v>
      </c>
      <c r="C1013" s="470" t="s">
        <v>56</v>
      </c>
      <c r="D1013" s="489" t="s">
        <v>1375</v>
      </c>
      <c r="E1013" s="490" t="s">
        <v>1704</v>
      </c>
      <c r="F1013" s="490" t="s">
        <v>1497</v>
      </c>
      <c r="G1013" s="470" t="s">
        <v>67</v>
      </c>
      <c r="H1013" s="491" t="s">
        <v>68</v>
      </c>
      <c r="I1013" s="491"/>
      <c r="J1013" s="492" t="s">
        <v>2314</v>
      </c>
      <c r="K1013" s="489"/>
      <c r="L1013" s="491" t="s">
        <v>6451</v>
      </c>
      <c r="M1013" s="491" t="s">
        <v>6445</v>
      </c>
      <c r="N1013" s="491"/>
      <c r="O1013" s="491"/>
      <c r="P1013" s="491"/>
      <c r="Q1013" s="491"/>
      <c r="R1013" s="491"/>
      <c r="S1013" s="491"/>
      <c r="T1013" s="491" t="s">
        <v>6446</v>
      </c>
      <c r="U1013" s="491"/>
      <c r="V1013" s="491"/>
      <c r="W1013" s="491"/>
      <c r="X1013" s="491"/>
      <c r="Y1013" s="491"/>
      <c r="Z1013" s="491"/>
      <c r="AA1013" s="491"/>
      <c r="AB1013" s="491"/>
      <c r="AC1013" s="491"/>
      <c r="AD1013" s="491"/>
      <c r="AE1013" s="491"/>
      <c r="AF1013" s="493"/>
      <c r="AG1013" s="494"/>
      <c r="AH1013" s="494"/>
      <c r="AI1013" s="494"/>
      <c r="AK1013" s="561"/>
    </row>
    <row r="1014" spans="1:37">
      <c r="A1014" s="496"/>
      <c r="B1014" s="490"/>
      <c r="C1014" s="470"/>
      <c r="D1014" s="489"/>
      <c r="E1014" s="490"/>
      <c r="F1014" s="490"/>
      <c r="G1014" s="470"/>
      <c r="H1014" s="491"/>
      <c r="I1014" s="491"/>
      <c r="J1014" s="492"/>
      <c r="K1014" s="489"/>
      <c r="L1014" s="491"/>
      <c r="M1014" s="491"/>
      <c r="N1014" s="491"/>
      <c r="O1014" s="491"/>
      <c r="P1014" s="491"/>
      <c r="Q1014" s="491"/>
      <c r="R1014" s="491"/>
      <c r="S1014" s="491"/>
      <c r="T1014" s="491"/>
      <c r="U1014" s="491"/>
      <c r="V1014" s="491"/>
      <c r="W1014" s="491"/>
      <c r="X1014" s="491"/>
      <c r="Y1014" s="491"/>
      <c r="Z1014" s="491"/>
      <c r="AA1014" s="491"/>
      <c r="AB1014" s="491"/>
      <c r="AC1014" s="491"/>
      <c r="AD1014" s="491"/>
      <c r="AE1014" s="491"/>
      <c r="AF1014" s="493"/>
      <c r="AG1014" s="494"/>
      <c r="AH1014" s="494"/>
      <c r="AI1014" s="494"/>
      <c r="AK1014" s="561"/>
    </row>
    <row r="1015" spans="1:37">
      <c r="A1015" s="496" t="s">
        <v>3254</v>
      </c>
      <c r="B1015" s="490" t="s">
        <v>3253</v>
      </c>
      <c r="C1015" s="497" t="s">
        <v>71</v>
      </c>
      <c r="D1015" s="489"/>
      <c r="E1015" s="490"/>
      <c r="F1015" s="490"/>
      <c r="G1015" s="470"/>
      <c r="H1015" s="491"/>
      <c r="I1015" s="491"/>
      <c r="J1015" s="492"/>
      <c r="K1015" s="489"/>
      <c r="L1015" s="491"/>
      <c r="M1015" s="491"/>
      <c r="N1015" s="491"/>
      <c r="O1015" s="491"/>
      <c r="P1015" s="491"/>
      <c r="Q1015" s="491"/>
      <c r="R1015" s="491"/>
      <c r="S1015" s="491"/>
      <c r="T1015" s="491"/>
      <c r="U1015" s="491"/>
      <c r="V1015" s="491"/>
      <c r="W1015" s="491"/>
      <c r="X1015" s="491"/>
      <c r="Y1015" s="491"/>
      <c r="Z1015" s="491"/>
      <c r="AA1015" s="491"/>
      <c r="AB1015" s="491"/>
      <c r="AC1015" s="491" t="s">
        <v>1293</v>
      </c>
      <c r="AD1015" s="491"/>
      <c r="AE1015" s="491"/>
      <c r="AF1015" s="493"/>
      <c r="AG1015" s="494"/>
      <c r="AH1015" s="494"/>
      <c r="AI1015" s="494"/>
      <c r="AK1015" s="561" t="s">
        <v>3448</v>
      </c>
    </row>
    <row r="1016" spans="1:37">
      <c r="A1016" s="496" t="s">
        <v>3254</v>
      </c>
      <c r="B1016" s="490" t="s">
        <v>3253</v>
      </c>
      <c r="C1016" s="470" t="s">
        <v>72</v>
      </c>
      <c r="D1016" s="489"/>
      <c r="E1016" s="490"/>
      <c r="F1016" s="490"/>
      <c r="G1016" s="470"/>
      <c r="H1016" s="502"/>
      <c r="I1016" s="491"/>
      <c r="J1016" s="492"/>
      <c r="K1016" s="489"/>
      <c r="L1016" s="491"/>
      <c r="M1016" s="491"/>
      <c r="N1016" s="491"/>
      <c r="O1016" s="491"/>
      <c r="P1016" s="491"/>
      <c r="Q1016" s="491"/>
      <c r="R1016" s="491"/>
      <c r="S1016" s="491"/>
      <c r="T1016" s="491"/>
      <c r="U1016" s="491"/>
      <c r="V1016" s="491"/>
      <c r="W1016" s="491"/>
      <c r="X1016" s="491"/>
      <c r="Y1016" s="491"/>
      <c r="Z1016" s="491"/>
      <c r="AA1016" s="491"/>
      <c r="AB1016" s="491"/>
      <c r="AC1016" s="491"/>
      <c r="AD1016" s="491"/>
      <c r="AE1016" s="491"/>
      <c r="AF1016" s="493"/>
      <c r="AG1016" s="494"/>
      <c r="AH1016" s="494"/>
      <c r="AI1016" s="494"/>
      <c r="AK1016" s="561"/>
    </row>
    <row r="1017" spans="1:37">
      <c r="A1017" s="496" t="s">
        <v>3254</v>
      </c>
      <c r="B1017" s="490" t="s">
        <v>3253</v>
      </c>
      <c r="C1017" s="470" t="s">
        <v>73</v>
      </c>
      <c r="D1017" s="489" t="s">
        <v>2148</v>
      </c>
      <c r="E1017" s="490"/>
      <c r="F1017" s="490"/>
      <c r="G1017" s="470" t="s">
        <v>1696</v>
      </c>
      <c r="H1017" s="491"/>
      <c r="I1017" s="491"/>
      <c r="J1017" s="492"/>
      <c r="K1017" s="489"/>
      <c r="L1017" s="491"/>
      <c r="M1017" s="491"/>
      <c r="N1017" s="491"/>
      <c r="O1017" s="491"/>
      <c r="P1017" s="491"/>
      <c r="Q1017" s="491"/>
      <c r="R1017" s="491"/>
      <c r="S1017" s="491"/>
      <c r="T1017" s="491"/>
      <c r="U1017" s="491"/>
      <c r="V1017" s="491"/>
      <c r="W1017" s="491"/>
      <c r="X1017" s="491"/>
      <c r="Y1017" s="491"/>
      <c r="Z1017" s="491"/>
      <c r="AA1017" s="491"/>
      <c r="AB1017" s="491"/>
      <c r="AC1017" s="491"/>
      <c r="AD1017" s="491"/>
      <c r="AE1017" s="491"/>
      <c r="AF1017" s="493"/>
      <c r="AG1017" s="494"/>
      <c r="AH1017" s="494"/>
      <c r="AI1017" s="494"/>
      <c r="AK1017" s="561"/>
    </row>
    <row r="1018" spans="1:37">
      <c r="A1018" s="496" t="s">
        <v>3254</v>
      </c>
      <c r="B1018" s="490" t="s">
        <v>3253</v>
      </c>
      <c r="C1018" s="470" t="s">
        <v>382</v>
      </c>
      <c r="D1018" s="489" t="s">
        <v>1345</v>
      </c>
      <c r="E1018" s="490">
        <v>0</v>
      </c>
      <c r="F1018" s="490">
        <v>1</v>
      </c>
      <c r="G1018" s="470" t="s">
        <v>383</v>
      </c>
      <c r="H1018" s="491"/>
      <c r="I1018" s="491"/>
      <c r="J1018" s="492"/>
      <c r="K1018" s="489"/>
      <c r="L1018" s="491"/>
      <c r="M1018" s="491"/>
      <c r="N1018" s="491"/>
      <c r="O1018" s="491"/>
      <c r="P1018" s="491"/>
      <c r="Q1018" s="491"/>
      <c r="R1018" s="491"/>
      <c r="S1018" s="491"/>
      <c r="T1018" s="491"/>
      <c r="U1018" s="491"/>
      <c r="V1018" s="491"/>
      <c r="W1018" s="491"/>
      <c r="X1018" s="491"/>
      <c r="Y1018" s="491"/>
      <c r="Z1018" s="491"/>
      <c r="AA1018" s="491"/>
      <c r="AB1018" s="491"/>
      <c r="AC1018" s="491"/>
      <c r="AD1018" s="491"/>
      <c r="AE1018" s="491"/>
      <c r="AF1018" s="493"/>
      <c r="AG1018" s="494"/>
      <c r="AH1018" s="494"/>
      <c r="AI1018" s="494"/>
      <c r="AK1018" s="561"/>
    </row>
    <row r="1019" spans="1:37">
      <c r="A1019" s="496" t="s">
        <v>3254</v>
      </c>
      <c r="B1019" s="490" t="s">
        <v>3253</v>
      </c>
      <c r="C1019" s="470" t="s">
        <v>2797</v>
      </c>
      <c r="D1019" s="489" t="s">
        <v>74</v>
      </c>
      <c r="E1019" s="490">
        <v>0</v>
      </c>
      <c r="F1019" s="490" t="s">
        <v>1497</v>
      </c>
      <c r="G1019" s="470"/>
      <c r="H1019" s="491"/>
      <c r="I1019" s="491"/>
      <c r="J1019" s="492"/>
      <c r="K1019" s="489"/>
      <c r="L1019" s="491"/>
      <c r="M1019" s="491"/>
      <c r="N1019" s="491"/>
      <c r="O1019" s="491"/>
      <c r="P1019" s="491"/>
      <c r="Q1019" s="491"/>
      <c r="R1019" s="491"/>
      <c r="S1019" s="491"/>
      <c r="T1019" s="491"/>
      <c r="U1019" s="491"/>
      <c r="V1019" s="491"/>
      <c r="W1019" s="491"/>
      <c r="X1019" s="491"/>
      <c r="Y1019" s="491"/>
      <c r="Z1019" s="491"/>
      <c r="AA1019" s="491"/>
      <c r="AB1019" s="491"/>
      <c r="AC1019" s="491"/>
      <c r="AD1019" s="491"/>
      <c r="AE1019" s="491"/>
      <c r="AF1019" s="493"/>
      <c r="AG1019" s="494"/>
      <c r="AH1019" s="494"/>
      <c r="AI1019" s="494"/>
      <c r="AK1019" s="561"/>
    </row>
    <row r="1020" spans="1:37" ht="123.75">
      <c r="A1020" s="496" t="s">
        <v>3254</v>
      </c>
      <c r="B1020" s="490" t="s">
        <v>3253</v>
      </c>
      <c r="C1020" s="470" t="s">
        <v>75</v>
      </c>
      <c r="D1020" s="506" t="s">
        <v>1859</v>
      </c>
      <c r="E1020" s="490" t="s">
        <v>804</v>
      </c>
      <c r="F1020" s="490" t="s">
        <v>478</v>
      </c>
      <c r="G1020" s="470" t="s">
        <v>477</v>
      </c>
      <c r="H1020" s="491" t="s">
        <v>76</v>
      </c>
      <c r="I1020" s="470" t="s">
        <v>7001</v>
      </c>
      <c r="J1020" s="492"/>
      <c r="K1020" s="489"/>
      <c r="L1020" s="470"/>
      <c r="M1020" s="470"/>
      <c r="N1020" s="491"/>
      <c r="O1020" s="491"/>
      <c r="P1020" s="491"/>
      <c r="Q1020" s="491"/>
      <c r="R1020" s="491"/>
      <c r="S1020" s="491"/>
      <c r="T1020" s="491"/>
      <c r="U1020" s="491"/>
      <c r="V1020" s="491"/>
      <c r="W1020" s="491"/>
      <c r="X1020" s="491"/>
      <c r="Y1020" s="491"/>
      <c r="Z1020" s="491"/>
      <c r="AA1020" s="491"/>
      <c r="AB1020" s="491"/>
      <c r="AC1020" s="491"/>
      <c r="AD1020" s="491" t="s">
        <v>3629</v>
      </c>
      <c r="AE1020" s="491"/>
      <c r="AF1020" s="493"/>
      <c r="AG1020" s="494"/>
      <c r="AH1020" s="494"/>
      <c r="AI1020" s="494"/>
      <c r="AK1020" s="561"/>
    </row>
    <row r="1021" spans="1:37">
      <c r="A1021" s="496"/>
      <c r="B1021" s="490"/>
      <c r="C1021" s="470"/>
      <c r="D1021" s="489"/>
      <c r="E1021" s="490"/>
      <c r="F1021" s="490"/>
      <c r="G1021" s="470"/>
      <c r="H1021" s="491"/>
      <c r="I1021" s="491"/>
      <c r="J1021" s="492"/>
      <c r="K1021" s="489"/>
      <c r="L1021" s="491"/>
      <c r="M1021" s="491"/>
      <c r="N1021" s="491"/>
      <c r="O1021" s="491"/>
      <c r="P1021" s="491"/>
      <c r="Q1021" s="491"/>
      <c r="R1021" s="491"/>
      <c r="S1021" s="491"/>
      <c r="T1021" s="491"/>
      <c r="U1021" s="491"/>
      <c r="V1021" s="491"/>
      <c r="W1021" s="491"/>
      <c r="X1021" s="491"/>
      <c r="Y1021" s="491"/>
      <c r="Z1021" s="491"/>
      <c r="AA1021" s="491"/>
      <c r="AB1021" s="491"/>
      <c r="AC1021" s="491"/>
      <c r="AD1021" s="491"/>
      <c r="AE1021" s="491"/>
      <c r="AF1021" s="493"/>
      <c r="AG1021" s="494"/>
      <c r="AH1021" s="494"/>
      <c r="AI1021" s="494"/>
      <c r="AK1021" s="561"/>
    </row>
    <row r="1022" spans="1:37" ht="22.5">
      <c r="A1022" s="496" t="s">
        <v>3255</v>
      </c>
      <c r="B1022" s="489" t="s">
        <v>3256</v>
      </c>
      <c r="C1022" s="497" t="s">
        <v>77</v>
      </c>
      <c r="D1022" s="489"/>
      <c r="E1022" s="490"/>
      <c r="F1022" s="490"/>
      <c r="G1022" s="470"/>
      <c r="H1022" s="491"/>
      <c r="I1022" s="491"/>
      <c r="J1022" s="492" t="s">
        <v>2301</v>
      </c>
      <c r="K1022" s="489"/>
      <c r="L1022" s="491"/>
      <c r="M1022" s="491"/>
      <c r="N1022" s="491"/>
      <c r="O1022" s="491"/>
      <c r="P1022" s="491"/>
      <c r="Q1022" s="491"/>
      <c r="R1022" s="491"/>
      <c r="S1022" s="491"/>
      <c r="T1022" s="491"/>
      <c r="U1022" s="491"/>
      <c r="V1022" s="491"/>
      <c r="W1022" s="491"/>
      <c r="X1022" s="491"/>
      <c r="Y1022" s="491"/>
      <c r="Z1022" s="491"/>
      <c r="AA1022" s="491"/>
      <c r="AB1022" s="491"/>
      <c r="AC1022" s="491" t="s">
        <v>1293</v>
      </c>
      <c r="AD1022" s="491"/>
      <c r="AE1022" s="491"/>
      <c r="AF1022" s="493"/>
      <c r="AG1022" s="494"/>
      <c r="AH1022" s="494"/>
      <c r="AI1022" s="494"/>
      <c r="AK1022" s="561" t="s">
        <v>3448</v>
      </c>
    </row>
    <row r="1023" spans="1:37" ht="56.25">
      <c r="A1023" s="496" t="s">
        <v>3255</v>
      </c>
      <c r="B1023" s="489" t="s">
        <v>3256</v>
      </c>
      <c r="C1023" s="470" t="s">
        <v>3183</v>
      </c>
      <c r="D1023" s="489" t="s">
        <v>2148</v>
      </c>
      <c r="E1023" s="490"/>
      <c r="F1023" s="490"/>
      <c r="G1023" s="470"/>
      <c r="H1023" s="524"/>
      <c r="I1023" s="491"/>
      <c r="J1023" s="492"/>
      <c r="K1023" s="489"/>
      <c r="L1023" s="491"/>
      <c r="M1023" s="491"/>
      <c r="N1023" s="491"/>
      <c r="O1023" s="491"/>
      <c r="P1023" s="491"/>
      <c r="Q1023" s="491"/>
      <c r="R1023" s="491"/>
      <c r="S1023" s="491"/>
      <c r="T1023" s="491"/>
      <c r="U1023" s="491"/>
      <c r="V1023" s="491"/>
      <c r="W1023" s="491"/>
      <c r="X1023" s="491"/>
      <c r="Y1023" s="491"/>
      <c r="Z1023" s="491"/>
      <c r="AA1023" s="491"/>
      <c r="AB1023" s="491"/>
      <c r="AC1023" s="491"/>
      <c r="AD1023" s="491" t="s">
        <v>3652</v>
      </c>
      <c r="AE1023" s="491"/>
      <c r="AF1023" s="493"/>
      <c r="AG1023" s="494"/>
      <c r="AH1023" s="494"/>
      <c r="AI1023" s="494"/>
      <c r="AK1023" s="561"/>
    </row>
    <row r="1024" spans="1:37" ht="56.25">
      <c r="A1024" s="496" t="s">
        <v>3255</v>
      </c>
      <c r="B1024" s="489" t="s">
        <v>3256</v>
      </c>
      <c r="C1024" s="470" t="s">
        <v>3184</v>
      </c>
      <c r="D1024" s="489" t="s">
        <v>1345</v>
      </c>
      <c r="E1024" s="490" t="s">
        <v>1704</v>
      </c>
      <c r="F1024" s="490" t="s">
        <v>1497</v>
      </c>
      <c r="G1024" s="470" t="s">
        <v>3190</v>
      </c>
      <c r="H1024" s="524"/>
      <c r="I1024" s="491"/>
      <c r="J1024" s="492"/>
      <c r="K1024" s="489"/>
      <c r="L1024" s="491"/>
      <c r="M1024" s="491"/>
      <c r="N1024" s="491"/>
      <c r="O1024" s="491"/>
      <c r="P1024" s="491"/>
      <c r="Q1024" s="491"/>
      <c r="R1024" s="491"/>
      <c r="S1024" s="491"/>
      <c r="T1024" s="491"/>
      <c r="U1024" s="491"/>
      <c r="V1024" s="491"/>
      <c r="W1024" s="491"/>
      <c r="X1024" s="491"/>
      <c r="Y1024" s="491"/>
      <c r="Z1024" s="491"/>
      <c r="AA1024" s="491"/>
      <c r="AB1024" s="491"/>
      <c r="AC1024" s="491"/>
      <c r="AD1024" s="491" t="s">
        <v>3653</v>
      </c>
      <c r="AE1024" s="491"/>
      <c r="AF1024" s="493"/>
      <c r="AG1024" s="494"/>
      <c r="AH1024" s="494"/>
      <c r="AI1024" s="494"/>
      <c r="AK1024" s="561"/>
    </row>
    <row r="1025" spans="1:37">
      <c r="A1025" s="496" t="s">
        <v>3255</v>
      </c>
      <c r="B1025" s="489" t="s">
        <v>3256</v>
      </c>
      <c r="C1025" s="470" t="s">
        <v>3185</v>
      </c>
      <c r="D1025" s="489" t="s">
        <v>1346</v>
      </c>
      <c r="E1025" s="490" t="s">
        <v>1704</v>
      </c>
      <c r="F1025" s="490" t="s">
        <v>1497</v>
      </c>
      <c r="G1025" s="470" t="s">
        <v>3191</v>
      </c>
      <c r="H1025" s="524"/>
      <c r="I1025" s="491"/>
      <c r="J1025" s="492"/>
      <c r="K1025" s="489"/>
      <c r="L1025" s="491"/>
      <c r="M1025" s="491"/>
      <c r="N1025" s="491"/>
      <c r="O1025" s="491"/>
      <c r="P1025" s="491"/>
      <c r="Q1025" s="491"/>
      <c r="R1025" s="491"/>
      <c r="S1025" s="491"/>
      <c r="T1025" s="491"/>
      <c r="U1025" s="491"/>
      <c r="V1025" s="491"/>
      <c r="W1025" s="491"/>
      <c r="X1025" s="491"/>
      <c r="Y1025" s="491"/>
      <c r="Z1025" s="491"/>
      <c r="AA1025" s="491"/>
      <c r="AB1025" s="491"/>
      <c r="AC1025" s="491"/>
      <c r="AD1025" s="491"/>
      <c r="AE1025" s="491"/>
      <c r="AF1025" s="493"/>
      <c r="AG1025" s="494"/>
      <c r="AH1025" s="494"/>
      <c r="AI1025" s="494"/>
      <c r="AK1025" s="561"/>
    </row>
    <row r="1026" spans="1:37">
      <c r="A1026" s="496" t="s">
        <v>3255</v>
      </c>
      <c r="B1026" s="489" t="s">
        <v>3256</v>
      </c>
      <c r="C1026" s="470" t="s">
        <v>3186</v>
      </c>
      <c r="D1026" s="489" t="s">
        <v>1347</v>
      </c>
      <c r="E1026" s="490" t="s">
        <v>1704</v>
      </c>
      <c r="F1026" s="490" t="s">
        <v>1497</v>
      </c>
      <c r="G1026" s="470" t="s">
        <v>3192</v>
      </c>
      <c r="H1026" s="524"/>
      <c r="I1026" s="491"/>
      <c r="J1026" s="492"/>
      <c r="K1026" s="489"/>
      <c r="L1026" s="491"/>
      <c r="M1026" s="491"/>
      <c r="N1026" s="491"/>
      <c r="O1026" s="491"/>
      <c r="P1026" s="491"/>
      <c r="Q1026" s="491"/>
      <c r="R1026" s="491"/>
      <c r="S1026" s="491"/>
      <c r="T1026" s="491"/>
      <c r="U1026" s="491"/>
      <c r="V1026" s="491"/>
      <c r="W1026" s="491"/>
      <c r="X1026" s="491"/>
      <c r="Y1026" s="491"/>
      <c r="Z1026" s="491"/>
      <c r="AA1026" s="491"/>
      <c r="AB1026" s="491"/>
      <c r="AC1026" s="491"/>
      <c r="AD1026" s="491"/>
      <c r="AE1026" s="491"/>
      <c r="AF1026" s="493"/>
      <c r="AG1026" s="494"/>
      <c r="AH1026" s="494"/>
      <c r="AI1026" s="494"/>
      <c r="AK1026" s="561"/>
    </row>
    <row r="1027" spans="1:37">
      <c r="A1027" s="496" t="s">
        <v>3255</v>
      </c>
      <c r="B1027" s="489" t="s">
        <v>3256</v>
      </c>
      <c r="C1027" s="470" t="s">
        <v>3187</v>
      </c>
      <c r="D1027" s="489" t="s">
        <v>1348</v>
      </c>
      <c r="E1027" s="490" t="s">
        <v>1704</v>
      </c>
      <c r="F1027" s="490" t="s">
        <v>1497</v>
      </c>
      <c r="G1027" s="470" t="s">
        <v>3193</v>
      </c>
      <c r="H1027" s="524"/>
      <c r="I1027" s="491"/>
      <c r="J1027" s="492"/>
      <c r="K1027" s="489"/>
      <c r="L1027" s="491"/>
      <c r="M1027" s="491"/>
      <c r="N1027" s="491"/>
      <c r="O1027" s="491"/>
      <c r="P1027" s="491"/>
      <c r="Q1027" s="491"/>
      <c r="R1027" s="491"/>
      <c r="S1027" s="491"/>
      <c r="T1027" s="491"/>
      <c r="U1027" s="491"/>
      <c r="V1027" s="491"/>
      <c r="W1027" s="491"/>
      <c r="X1027" s="491"/>
      <c r="Y1027" s="491"/>
      <c r="Z1027" s="491"/>
      <c r="AA1027" s="491"/>
      <c r="AB1027" s="491"/>
      <c r="AC1027" s="491"/>
      <c r="AD1027" s="491"/>
      <c r="AE1027" s="491"/>
      <c r="AF1027" s="493"/>
      <c r="AG1027" s="494"/>
      <c r="AH1027" s="494"/>
      <c r="AI1027" s="494"/>
      <c r="AK1027" s="561"/>
    </row>
    <row r="1028" spans="1:37">
      <c r="A1028" s="496" t="s">
        <v>3255</v>
      </c>
      <c r="B1028" s="489" t="s">
        <v>3256</v>
      </c>
      <c r="C1028" s="470" t="s">
        <v>3188</v>
      </c>
      <c r="D1028" s="489" t="s">
        <v>1349</v>
      </c>
      <c r="E1028" s="490" t="s">
        <v>1704</v>
      </c>
      <c r="F1028" s="490" t="s">
        <v>1497</v>
      </c>
      <c r="G1028" s="470" t="s">
        <v>3194</v>
      </c>
      <c r="H1028" s="524"/>
      <c r="I1028" s="491"/>
      <c r="J1028" s="492"/>
      <c r="K1028" s="489"/>
      <c r="L1028" s="491"/>
      <c r="M1028" s="491"/>
      <c r="N1028" s="491"/>
      <c r="O1028" s="491"/>
      <c r="P1028" s="491"/>
      <c r="Q1028" s="491"/>
      <c r="R1028" s="491"/>
      <c r="S1028" s="491"/>
      <c r="T1028" s="491"/>
      <c r="U1028" s="491"/>
      <c r="V1028" s="491"/>
      <c r="W1028" s="491"/>
      <c r="X1028" s="491"/>
      <c r="Y1028" s="491"/>
      <c r="Z1028" s="491"/>
      <c r="AA1028" s="491"/>
      <c r="AB1028" s="491"/>
      <c r="AC1028" s="491"/>
      <c r="AD1028" s="491"/>
      <c r="AE1028" s="491"/>
      <c r="AF1028" s="493"/>
      <c r="AG1028" s="494"/>
      <c r="AH1028" s="494"/>
      <c r="AI1028" s="494"/>
      <c r="AK1028" s="561"/>
    </row>
    <row r="1029" spans="1:37" ht="22.5">
      <c r="A1029" s="496" t="s">
        <v>3255</v>
      </c>
      <c r="B1029" s="489" t="s">
        <v>3256</v>
      </c>
      <c r="C1029" s="470" t="s">
        <v>3189</v>
      </c>
      <c r="D1029" s="489" t="s">
        <v>1360</v>
      </c>
      <c r="E1029" s="490" t="s">
        <v>1704</v>
      </c>
      <c r="F1029" s="490" t="s">
        <v>1497</v>
      </c>
      <c r="G1029" s="470" t="s">
        <v>3195</v>
      </c>
      <c r="H1029" s="524"/>
      <c r="I1029" s="491"/>
      <c r="J1029" s="492"/>
      <c r="K1029" s="489"/>
      <c r="L1029" s="491"/>
      <c r="M1029" s="491"/>
      <c r="N1029" s="491"/>
      <c r="O1029" s="491"/>
      <c r="P1029" s="491"/>
      <c r="Q1029" s="491"/>
      <c r="R1029" s="491"/>
      <c r="S1029" s="491"/>
      <c r="T1029" s="491"/>
      <c r="U1029" s="491"/>
      <c r="V1029" s="491"/>
      <c r="W1029" s="491"/>
      <c r="X1029" s="491"/>
      <c r="Y1029" s="491"/>
      <c r="Z1029" s="491"/>
      <c r="AA1029" s="491"/>
      <c r="AB1029" s="491"/>
      <c r="AC1029" s="491"/>
      <c r="AD1029" s="491"/>
      <c r="AE1029" s="491"/>
      <c r="AF1029" s="493"/>
      <c r="AG1029" s="494"/>
      <c r="AH1029" s="494"/>
      <c r="AI1029" s="494"/>
      <c r="AK1029" s="561"/>
    </row>
    <row r="1030" spans="1:37">
      <c r="A1030" s="496"/>
      <c r="B1030" s="489"/>
      <c r="C1030" s="470" t="s">
        <v>2797</v>
      </c>
      <c r="D1030" s="489" t="s">
        <v>78</v>
      </c>
      <c r="E1030" s="490" t="s">
        <v>1704</v>
      </c>
      <c r="F1030" s="490" t="s">
        <v>1704</v>
      </c>
      <c r="G1030" s="470" t="s">
        <v>2797</v>
      </c>
      <c r="H1030" s="524"/>
      <c r="I1030" s="491"/>
      <c r="J1030" s="492"/>
      <c r="K1030" s="489"/>
      <c r="L1030" s="491"/>
      <c r="M1030" s="491"/>
      <c r="N1030" s="491"/>
      <c r="O1030" s="491"/>
      <c r="P1030" s="491"/>
      <c r="Q1030" s="491"/>
      <c r="R1030" s="491"/>
      <c r="S1030" s="491"/>
      <c r="T1030" s="491"/>
      <c r="U1030" s="491"/>
      <c r="V1030" s="491"/>
      <c r="W1030" s="491"/>
      <c r="X1030" s="491"/>
      <c r="Y1030" s="491"/>
      <c r="Z1030" s="491"/>
      <c r="AA1030" s="491"/>
      <c r="AB1030" s="491"/>
      <c r="AC1030" s="491"/>
      <c r="AD1030" s="491"/>
      <c r="AE1030" s="491"/>
      <c r="AF1030" s="493"/>
      <c r="AG1030" s="494"/>
      <c r="AH1030" s="494"/>
      <c r="AI1030" s="494"/>
      <c r="AK1030" s="561"/>
    </row>
    <row r="1031" spans="1:37">
      <c r="A1031" s="496" t="s">
        <v>3255</v>
      </c>
      <c r="B1031" s="489" t="s">
        <v>3256</v>
      </c>
      <c r="C1031" s="528" t="s">
        <v>487</v>
      </c>
      <c r="D1031" s="489" t="s">
        <v>1703</v>
      </c>
      <c r="E1031" s="490"/>
      <c r="F1031" s="490"/>
      <c r="G1031" s="470"/>
      <c r="H1031" s="524"/>
      <c r="I1031" s="491"/>
      <c r="J1031" s="492"/>
      <c r="K1031" s="489"/>
      <c r="L1031" s="491"/>
      <c r="M1031" s="491"/>
      <c r="N1031" s="491"/>
      <c r="O1031" s="491"/>
      <c r="P1031" s="491"/>
      <c r="Q1031" s="491"/>
      <c r="R1031" s="491"/>
      <c r="S1031" s="491"/>
      <c r="T1031" s="491"/>
      <c r="U1031" s="491"/>
      <c r="V1031" s="491"/>
      <c r="W1031" s="491"/>
      <c r="X1031" s="491"/>
      <c r="Y1031" s="491"/>
      <c r="Z1031" s="491"/>
      <c r="AA1031" s="491"/>
      <c r="AB1031" s="491"/>
      <c r="AC1031" s="491"/>
      <c r="AD1031" s="491"/>
      <c r="AE1031" s="491"/>
      <c r="AF1031" s="493"/>
      <c r="AG1031" s="494"/>
      <c r="AH1031" s="494"/>
      <c r="AI1031" s="494"/>
      <c r="AK1031" s="561"/>
    </row>
    <row r="1032" spans="1:37" ht="33.75">
      <c r="A1032" s="496" t="s">
        <v>3255</v>
      </c>
      <c r="B1032" s="489" t="s">
        <v>3256</v>
      </c>
      <c r="C1032" s="470" t="s">
        <v>79</v>
      </c>
      <c r="D1032" s="489" t="s">
        <v>1325</v>
      </c>
      <c r="E1032" s="490" t="s">
        <v>1704</v>
      </c>
      <c r="F1032" s="490" t="s">
        <v>1497</v>
      </c>
      <c r="G1032" s="470" t="s">
        <v>491</v>
      </c>
      <c r="H1032" s="524" t="s">
        <v>3257</v>
      </c>
      <c r="I1032" s="491" t="s">
        <v>80</v>
      </c>
      <c r="J1032" s="492"/>
      <c r="K1032" s="489"/>
      <c r="L1032" s="491"/>
      <c r="M1032" s="491"/>
      <c r="N1032" s="491"/>
      <c r="O1032" s="491"/>
      <c r="P1032" s="491"/>
      <c r="Q1032" s="491"/>
      <c r="R1032" s="491"/>
      <c r="S1032" s="491"/>
      <c r="T1032" s="491"/>
      <c r="U1032" s="491"/>
      <c r="V1032" s="491"/>
      <c r="W1032" s="491"/>
      <c r="X1032" s="491"/>
      <c r="Y1032" s="491"/>
      <c r="Z1032" s="491"/>
      <c r="AA1032" s="491"/>
      <c r="AB1032" s="491"/>
      <c r="AC1032" s="491"/>
      <c r="AD1032" s="491" t="s">
        <v>3720</v>
      </c>
      <c r="AE1032" s="491"/>
      <c r="AF1032" s="493"/>
      <c r="AG1032" s="494"/>
      <c r="AH1032" s="494"/>
      <c r="AI1032" s="494"/>
      <c r="AK1032" s="561"/>
    </row>
    <row r="1033" spans="1:37" ht="45">
      <c r="A1033" s="496" t="s">
        <v>3255</v>
      </c>
      <c r="B1033" s="489" t="s">
        <v>3256</v>
      </c>
      <c r="C1033" s="470" t="s">
        <v>81</v>
      </c>
      <c r="D1033" s="489" t="s">
        <v>3270</v>
      </c>
      <c r="E1033" s="490" t="s">
        <v>2344</v>
      </c>
      <c r="F1033" s="490" t="s">
        <v>2345</v>
      </c>
      <c r="G1033" s="470" t="s">
        <v>83</v>
      </c>
      <c r="H1033" s="491" t="s">
        <v>84</v>
      </c>
      <c r="I1033" s="491" t="s">
        <v>82</v>
      </c>
      <c r="J1033" s="492"/>
      <c r="K1033" s="489"/>
      <c r="L1033" s="491"/>
      <c r="M1033" s="491"/>
      <c r="N1033" s="491"/>
      <c r="O1033" s="491"/>
      <c r="P1033" s="491"/>
      <c r="Q1033" s="491"/>
      <c r="R1033" s="491"/>
      <c r="S1033" s="491"/>
      <c r="T1033" s="491"/>
      <c r="U1033" s="491"/>
      <c r="V1033" s="491"/>
      <c r="W1033" s="491"/>
      <c r="X1033" s="491"/>
      <c r="Y1033" s="491"/>
      <c r="Z1033" s="491"/>
      <c r="AA1033" s="491"/>
      <c r="AB1033" s="491"/>
      <c r="AC1033" s="491"/>
      <c r="AD1033" s="491" t="s">
        <v>3720</v>
      </c>
      <c r="AE1033" s="491"/>
      <c r="AF1033" s="493"/>
      <c r="AG1033" s="494"/>
      <c r="AH1033" s="494"/>
      <c r="AI1033" s="494"/>
      <c r="AK1033" s="561"/>
    </row>
    <row r="1034" spans="1:37" ht="45">
      <c r="A1034" s="496" t="s">
        <v>3255</v>
      </c>
      <c r="B1034" s="489" t="s">
        <v>3256</v>
      </c>
      <c r="C1034" s="470" t="s">
        <v>85</v>
      </c>
      <c r="D1034" s="489" t="s">
        <v>3271</v>
      </c>
      <c r="E1034" s="490" t="s">
        <v>2344</v>
      </c>
      <c r="F1034" s="490" t="s">
        <v>2345</v>
      </c>
      <c r="G1034" s="470" t="s">
        <v>86</v>
      </c>
      <c r="H1034" s="491" t="s">
        <v>87</v>
      </c>
      <c r="I1034" s="491" t="s">
        <v>3196</v>
      </c>
      <c r="J1034" s="492"/>
      <c r="K1034" s="489"/>
      <c r="L1034" s="491"/>
      <c r="M1034" s="491"/>
      <c r="N1034" s="491"/>
      <c r="O1034" s="491"/>
      <c r="P1034" s="491"/>
      <c r="Q1034" s="491"/>
      <c r="R1034" s="491"/>
      <c r="S1034" s="491"/>
      <c r="T1034" s="491"/>
      <c r="U1034" s="491"/>
      <c r="V1034" s="491"/>
      <c r="W1034" s="491"/>
      <c r="X1034" s="491"/>
      <c r="Y1034" s="491"/>
      <c r="Z1034" s="491"/>
      <c r="AA1034" s="491"/>
      <c r="AB1034" s="491"/>
      <c r="AC1034" s="491"/>
      <c r="AD1034" s="491" t="s">
        <v>3720</v>
      </c>
      <c r="AE1034" s="491"/>
      <c r="AF1034" s="493"/>
      <c r="AG1034" s="494"/>
      <c r="AH1034" s="494"/>
      <c r="AI1034" s="494"/>
      <c r="AK1034" s="561"/>
    </row>
    <row r="1035" spans="1:37" ht="45">
      <c r="A1035" s="496" t="s">
        <v>3255</v>
      </c>
      <c r="B1035" s="489" t="s">
        <v>3256</v>
      </c>
      <c r="C1035" s="470" t="s">
        <v>88</v>
      </c>
      <c r="D1035" s="489" t="s">
        <v>89</v>
      </c>
      <c r="E1035" s="490" t="s">
        <v>2344</v>
      </c>
      <c r="F1035" s="490" t="s">
        <v>2345</v>
      </c>
      <c r="G1035" s="470" t="s">
        <v>90</v>
      </c>
      <c r="H1035" s="491" t="s">
        <v>91</v>
      </c>
      <c r="I1035" s="491" t="s">
        <v>92</v>
      </c>
      <c r="J1035" s="492"/>
      <c r="K1035" s="489"/>
      <c r="L1035" s="491"/>
      <c r="M1035" s="491"/>
      <c r="N1035" s="491"/>
      <c r="O1035" s="491"/>
      <c r="P1035" s="491"/>
      <c r="Q1035" s="491"/>
      <c r="R1035" s="491"/>
      <c r="S1035" s="491"/>
      <c r="T1035" s="491"/>
      <c r="U1035" s="491"/>
      <c r="V1035" s="491"/>
      <c r="W1035" s="491"/>
      <c r="X1035" s="491"/>
      <c r="Y1035" s="491"/>
      <c r="Z1035" s="491"/>
      <c r="AA1035" s="491"/>
      <c r="AB1035" s="491"/>
      <c r="AC1035" s="491"/>
      <c r="AD1035" s="491" t="s">
        <v>3720</v>
      </c>
      <c r="AE1035" s="491"/>
      <c r="AF1035" s="493"/>
      <c r="AG1035" s="494"/>
      <c r="AH1035" s="494"/>
      <c r="AI1035" s="494"/>
      <c r="AK1035" s="561"/>
    </row>
    <row r="1036" spans="1:37">
      <c r="A1036" s="496" t="s">
        <v>3255</v>
      </c>
      <c r="B1036" s="489" t="s">
        <v>3256</v>
      </c>
      <c r="C1036" s="470" t="s">
        <v>6297</v>
      </c>
      <c r="D1036" s="489" t="s">
        <v>3197</v>
      </c>
      <c r="E1036" s="490" t="s">
        <v>1704</v>
      </c>
      <c r="F1036" s="490" t="s">
        <v>1704</v>
      </c>
      <c r="G1036" s="470" t="s">
        <v>2797</v>
      </c>
      <c r="H1036" s="491"/>
      <c r="I1036" s="524"/>
      <c r="J1036" s="513"/>
      <c r="K1036" s="490"/>
      <c r="L1036" s="524"/>
      <c r="M1036" s="524"/>
      <c r="N1036" s="491"/>
      <c r="O1036" s="491"/>
      <c r="P1036" s="491"/>
      <c r="Q1036" s="491"/>
      <c r="R1036" s="491"/>
      <c r="S1036" s="491"/>
      <c r="T1036" s="491"/>
      <c r="U1036" s="491"/>
      <c r="V1036" s="491"/>
      <c r="W1036" s="491"/>
      <c r="X1036" s="491"/>
      <c r="Y1036" s="491"/>
      <c r="Z1036" s="491"/>
      <c r="AA1036" s="491"/>
      <c r="AB1036" s="491"/>
      <c r="AC1036" s="491"/>
      <c r="AD1036" s="491"/>
      <c r="AE1036" s="491"/>
      <c r="AF1036" s="493"/>
      <c r="AG1036" s="494"/>
      <c r="AH1036" s="494"/>
      <c r="AI1036" s="494"/>
      <c r="AK1036" s="561"/>
    </row>
    <row r="1037" spans="1:37" ht="121.5" customHeight="1">
      <c r="A1037" s="496" t="s">
        <v>3255</v>
      </c>
      <c r="B1037" s="489" t="s">
        <v>3256</v>
      </c>
      <c r="C1037" s="470" t="s">
        <v>3258</v>
      </c>
      <c r="D1037" s="489" t="s">
        <v>1363</v>
      </c>
      <c r="E1037" s="490" t="s">
        <v>1704</v>
      </c>
      <c r="F1037" s="490" t="s">
        <v>93</v>
      </c>
      <c r="G1037" s="470" t="s">
        <v>805</v>
      </c>
      <c r="H1037" s="491" t="s">
        <v>3259</v>
      </c>
      <c r="I1037" s="491" t="s">
        <v>3198</v>
      </c>
      <c r="J1037" s="492"/>
      <c r="K1037" s="489"/>
      <c r="L1037" s="491"/>
      <c r="M1037" s="491"/>
      <c r="N1037" s="529"/>
      <c r="O1037" s="529"/>
      <c r="P1037" s="529"/>
      <c r="Q1037" s="529"/>
      <c r="R1037" s="529"/>
      <c r="S1037" s="491"/>
      <c r="T1037" s="491"/>
      <c r="U1037" s="491"/>
      <c r="V1037" s="491"/>
      <c r="W1037" s="491"/>
      <c r="X1037" s="491"/>
      <c r="Y1037" s="491"/>
      <c r="Z1037" s="491"/>
      <c r="AA1037" s="491"/>
      <c r="AB1037" s="491"/>
      <c r="AC1037" s="491"/>
      <c r="AD1037" s="491" t="s">
        <v>3721</v>
      </c>
      <c r="AE1037" s="491"/>
      <c r="AF1037" s="493"/>
      <c r="AG1037" s="494"/>
      <c r="AH1037" s="494"/>
      <c r="AI1037" s="494"/>
      <c r="AK1037" s="561"/>
    </row>
    <row r="1038" spans="1:37" ht="123.6" customHeight="1">
      <c r="A1038" s="496" t="s">
        <v>3255</v>
      </c>
      <c r="B1038" s="489" t="s">
        <v>3256</v>
      </c>
      <c r="C1038" s="470" t="s">
        <v>94</v>
      </c>
      <c r="D1038" s="489" t="s">
        <v>489</v>
      </c>
      <c r="E1038" s="490" t="s">
        <v>1704</v>
      </c>
      <c r="F1038" s="490" t="s">
        <v>93</v>
      </c>
      <c r="G1038" s="470" t="s">
        <v>805</v>
      </c>
      <c r="H1038" s="491" t="s">
        <v>3260</v>
      </c>
      <c r="I1038" s="491" t="s">
        <v>3199</v>
      </c>
      <c r="J1038" s="492"/>
      <c r="K1038" s="489"/>
      <c r="L1038" s="491"/>
      <c r="M1038" s="491"/>
      <c r="N1038" s="529"/>
      <c r="O1038" s="529"/>
      <c r="P1038" s="529"/>
      <c r="Q1038" s="529"/>
      <c r="R1038" s="529"/>
      <c r="S1038" s="491"/>
      <c r="T1038" s="491"/>
      <c r="U1038" s="491"/>
      <c r="V1038" s="491"/>
      <c r="W1038" s="491"/>
      <c r="X1038" s="491"/>
      <c r="Y1038" s="491"/>
      <c r="Z1038" s="491"/>
      <c r="AA1038" s="491"/>
      <c r="AB1038" s="491"/>
      <c r="AC1038" s="491"/>
      <c r="AD1038" s="491" t="s">
        <v>3721</v>
      </c>
      <c r="AE1038" s="491"/>
      <c r="AF1038" s="493"/>
      <c r="AG1038" s="494"/>
      <c r="AH1038" s="494"/>
      <c r="AI1038" s="494"/>
      <c r="AK1038" s="561"/>
    </row>
    <row r="1039" spans="1:37" ht="132" customHeight="1">
      <c r="A1039" s="496" t="s">
        <v>3255</v>
      </c>
      <c r="B1039" s="489" t="s">
        <v>3256</v>
      </c>
      <c r="C1039" s="470" t="s">
        <v>95</v>
      </c>
      <c r="D1039" s="489" t="s">
        <v>2340</v>
      </c>
      <c r="E1039" s="490" t="s">
        <v>1704</v>
      </c>
      <c r="F1039" s="490" t="s">
        <v>93</v>
      </c>
      <c r="G1039" s="470" t="s">
        <v>805</v>
      </c>
      <c r="H1039" s="491" t="s">
        <v>96</v>
      </c>
      <c r="I1039" s="491" t="s">
        <v>3200</v>
      </c>
      <c r="J1039" s="492"/>
      <c r="K1039" s="489"/>
      <c r="L1039" s="491"/>
      <c r="M1039" s="491"/>
      <c r="N1039" s="529"/>
      <c r="O1039" s="529"/>
      <c r="P1039" s="529"/>
      <c r="Q1039" s="529"/>
      <c r="R1039" s="529"/>
      <c r="S1039" s="491"/>
      <c r="T1039" s="491"/>
      <c r="U1039" s="491"/>
      <c r="V1039" s="491"/>
      <c r="W1039" s="491"/>
      <c r="X1039" s="491"/>
      <c r="Y1039" s="491"/>
      <c r="Z1039" s="491"/>
      <c r="AA1039" s="491"/>
      <c r="AB1039" s="491"/>
      <c r="AC1039" s="491"/>
      <c r="AD1039" s="491" t="s">
        <v>3721</v>
      </c>
      <c r="AE1039" s="491"/>
      <c r="AF1039" s="493"/>
      <c r="AG1039" s="494"/>
      <c r="AH1039" s="494"/>
      <c r="AI1039" s="494"/>
      <c r="AK1039" s="561"/>
    </row>
    <row r="1040" spans="1:37" ht="132" customHeight="1">
      <c r="A1040" s="496" t="s">
        <v>3255</v>
      </c>
      <c r="B1040" s="489" t="s">
        <v>3256</v>
      </c>
      <c r="C1040" s="470" t="s">
        <v>3203</v>
      </c>
      <c r="D1040" s="489" t="s">
        <v>2341</v>
      </c>
      <c r="E1040" s="490" t="s">
        <v>1704</v>
      </c>
      <c r="F1040" s="490" t="s">
        <v>93</v>
      </c>
      <c r="G1040" s="470" t="s">
        <v>805</v>
      </c>
      <c r="H1040" s="491" t="s">
        <v>2726</v>
      </c>
      <c r="I1040" s="491" t="s">
        <v>3201</v>
      </c>
      <c r="J1040" s="492"/>
      <c r="K1040" s="489"/>
      <c r="L1040" s="491"/>
      <c r="M1040" s="491"/>
      <c r="N1040" s="529"/>
      <c r="O1040" s="529"/>
      <c r="P1040" s="529"/>
      <c r="Q1040" s="529"/>
      <c r="R1040" s="529"/>
      <c r="S1040" s="491"/>
      <c r="T1040" s="491"/>
      <c r="U1040" s="491"/>
      <c r="V1040" s="491"/>
      <c r="W1040" s="491"/>
      <c r="X1040" s="491"/>
      <c r="Y1040" s="491"/>
      <c r="Z1040" s="491"/>
      <c r="AA1040" s="491"/>
      <c r="AB1040" s="491"/>
      <c r="AC1040" s="491"/>
      <c r="AD1040" s="491" t="s">
        <v>3721</v>
      </c>
      <c r="AE1040" s="491"/>
      <c r="AF1040" s="493"/>
      <c r="AG1040" s="494"/>
      <c r="AH1040" s="494"/>
      <c r="AI1040" s="494"/>
      <c r="AK1040" s="561"/>
    </row>
    <row r="1041" spans="1:37" ht="132.94999999999999" customHeight="1">
      <c r="A1041" s="496" t="s">
        <v>3255</v>
      </c>
      <c r="B1041" s="489" t="s">
        <v>3256</v>
      </c>
      <c r="C1041" s="470" t="s">
        <v>97</v>
      </c>
      <c r="D1041" s="489" t="s">
        <v>490</v>
      </c>
      <c r="E1041" s="490" t="s">
        <v>1704</v>
      </c>
      <c r="F1041" s="490" t="s">
        <v>93</v>
      </c>
      <c r="G1041" s="470" t="s">
        <v>805</v>
      </c>
      <c r="H1041" s="491" t="s">
        <v>2727</v>
      </c>
      <c r="I1041" s="491" t="s">
        <v>3202</v>
      </c>
      <c r="J1041" s="492"/>
      <c r="K1041" s="489"/>
      <c r="L1041" s="491"/>
      <c r="M1041" s="491"/>
      <c r="N1041" s="491"/>
      <c r="O1041" s="491"/>
      <c r="P1041" s="491"/>
      <c r="Q1041" s="491"/>
      <c r="R1041" s="491"/>
      <c r="S1041" s="491"/>
      <c r="T1041" s="491"/>
      <c r="U1041" s="491"/>
      <c r="V1041" s="491"/>
      <c r="W1041" s="491"/>
      <c r="X1041" s="491"/>
      <c r="Y1041" s="491"/>
      <c r="Z1041" s="491"/>
      <c r="AA1041" s="491"/>
      <c r="AB1041" s="491"/>
      <c r="AC1041" s="491"/>
      <c r="AD1041" s="491" t="s">
        <v>3721</v>
      </c>
      <c r="AE1041" s="491"/>
      <c r="AF1041" s="493"/>
      <c r="AG1041" s="494"/>
      <c r="AH1041" s="494"/>
      <c r="AI1041" s="494"/>
      <c r="AK1041" s="561"/>
    </row>
    <row r="1042" spans="1:37" ht="45">
      <c r="A1042" s="504" t="s">
        <v>246</v>
      </c>
      <c r="B1042" s="489" t="s">
        <v>247</v>
      </c>
      <c r="C1042" s="497" t="s">
        <v>5341</v>
      </c>
      <c r="D1042" s="489"/>
      <c r="E1042" s="490"/>
      <c r="F1042" s="490"/>
      <c r="G1042" s="470"/>
      <c r="H1042" s="524"/>
      <c r="I1042" s="491"/>
      <c r="J1042" s="492" t="s">
        <v>2301</v>
      </c>
      <c r="K1042" s="489"/>
      <c r="L1042" s="491" t="s">
        <v>6452</v>
      </c>
      <c r="M1042" s="491"/>
      <c r="N1042" s="491"/>
      <c r="O1042" s="491"/>
      <c r="P1042" s="491"/>
      <c r="Q1042" s="491"/>
      <c r="R1042" s="491"/>
      <c r="S1042" s="491"/>
      <c r="T1042" s="498" t="s">
        <v>7831</v>
      </c>
      <c r="U1042" s="491"/>
      <c r="V1042" s="491"/>
      <c r="W1042" s="491"/>
      <c r="X1042" s="491"/>
      <c r="Y1042" s="491"/>
      <c r="Z1042" s="491"/>
      <c r="AA1042" s="491"/>
      <c r="AB1042" s="491"/>
      <c r="AC1042" s="491"/>
      <c r="AD1042" s="491"/>
      <c r="AE1042" s="491"/>
      <c r="AF1042" s="493"/>
      <c r="AG1042" s="494"/>
      <c r="AH1042" s="494"/>
      <c r="AI1042" s="494"/>
      <c r="AK1042" s="561" t="s">
        <v>3448</v>
      </c>
    </row>
    <row r="1043" spans="1:37">
      <c r="A1043" s="504" t="s">
        <v>246</v>
      </c>
      <c r="B1043" s="489" t="s">
        <v>247</v>
      </c>
      <c r="C1043" s="470" t="s">
        <v>5342</v>
      </c>
      <c r="D1043" s="489" t="s">
        <v>2148</v>
      </c>
      <c r="E1043" s="490"/>
      <c r="F1043" s="490"/>
      <c r="G1043" s="470"/>
      <c r="H1043" s="524"/>
      <c r="I1043" s="491"/>
      <c r="J1043" s="492"/>
      <c r="K1043" s="489"/>
      <c r="L1043" s="491"/>
      <c r="M1043" s="491"/>
      <c r="N1043" s="491"/>
      <c r="O1043" s="491"/>
      <c r="P1043" s="491"/>
      <c r="Q1043" s="491"/>
      <c r="R1043" s="491"/>
      <c r="S1043" s="491"/>
      <c r="T1043" s="491"/>
      <c r="U1043" s="491"/>
      <c r="V1043" s="491"/>
      <c r="W1043" s="491"/>
      <c r="X1043" s="491"/>
      <c r="Y1043" s="491"/>
      <c r="Z1043" s="491"/>
      <c r="AA1043" s="491"/>
      <c r="AB1043" s="491"/>
      <c r="AC1043" s="491"/>
      <c r="AD1043" s="491"/>
      <c r="AE1043" s="491"/>
      <c r="AF1043" s="493"/>
      <c r="AG1043" s="494"/>
      <c r="AH1043" s="494"/>
      <c r="AI1043" s="494"/>
      <c r="AK1043" s="561"/>
    </row>
    <row r="1044" spans="1:37">
      <c r="A1044" s="504" t="s">
        <v>246</v>
      </c>
      <c r="B1044" s="489" t="s">
        <v>247</v>
      </c>
      <c r="C1044" s="470" t="s">
        <v>8676</v>
      </c>
      <c r="D1044" s="489" t="s">
        <v>1345</v>
      </c>
      <c r="E1044" s="490">
        <v>0</v>
      </c>
      <c r="F1044" s="490">
        <v>1</v>
      </c>
      <c r="G1044" s="470" t="s">
        <v>8680</v>
      </c>
      <c r="H1044" s="524"/>
      <c r="I1044" s="470" t="s">
        <v>5476</v>
      </c>
      <c r="J1044" s="492"/>
      <c r="K1044" s="489"/>
      <c r="L1044" s="491"/>
      <c r="M1044" s="491"/>
      <c r="N1044" s="491"/>
      <c r="O1044" s="491"/>
      <c r="P1044" s="491"/>
      <c r="Q1044" s="491"/>
      <c r="R1044" s="491"/>
      <c r="S1044" s="491"/>
      <c r="T1044" s="491"/>
      <c r="U1044" s="491"/>
      <c r="V1044" s="491"/>
      <c r="W1044" s="491"/>
      <c r="X1044" s="491"/>
      <c r="Y1044" s="491"/>
      <c r="Z1044" s="491"/>
      <c r="AA1044" s="491"/>
      <c r="AB1044" s="491"/>
      <c r="AC1044" s="491"/>
      <c r="AD1044" s="491"/>
      <c r="AE1044" s="491"/>
      <c r="AF1044" s="493"/>
      <c r="AG1044" s="494"/>
      <c r="AH1044" s="494"/>
      <c r="AI1044" s="494"/>
      <c r="AK1044" s="561"/>
    </row>
    <row r="1045" spans="1:37" ht="22.5">
      <c r="A1045" s="504" t="s">
        <v>246</v>
      </c>
      <c r="B1045" s="489" t="s">
        <v>247</v>
      </c>
      <c r="C1045" s="470" t="s">
        <v>8677</v>
      </c>
      <c r="D1045" s="489" t="s">
        <v>1346</v>
      </c>
      <c r="E1045" s="490">
        <v>0</v>
      </c>
      <c r="F1045" s="490">
        <v>1</v>
      </c>
      <c r="G1045" s="470" t="s">
        <v>8681</v>
      </c>
      <c r="H1045" s="524"/>
      <c r="I1045" s="470" t="s">
        <v>5478</v>
      </c>
      <c r="J1045" s="492"/>
      <c r="K1045" s="489"/>
      <c r="L1045" s="491"/>
      <c r="M1045" s="491"/>
      <c r="N1045" s="491"/>
      <c r="O1045" s="491"/>
      <c r="P1045" s="491"/>
      <c r="Q1045" s="491"/>
      <c r="R1045" s="491"/>
      <c r="S1045" s="491"/>
      <c r="T1045" s="491"/>
      <c r="U1045" s="491"/>
      <c r="V1045" s="491"/>
      <c r="W1045" s="491"/>
      <c r="X1045" s="491"/>
      <c r="Y1045" s="491"/>
      <c r="Z1045" s="491"/>
      <c r="AA1045" s="491"/>
      <c r="AB1045" s="491"/>
      <c r="AC1045" s="491"/>
      <c r="AD1045" s="491"/>
      <c r="AE1045" s="491"/>
      <c r="AF1045" s="493"/>
      <c r="AG1045" s="494"/>
      <c r="AH1045" s="494"/>
      <c r="AI1045" s="494"/>
      <c r="AK1045" s="561"/>
    </row>
    <row r="1046" spans="1:37">
      <c r="A1046" s="504" t="s">
        <v>246</v>
      </c>
      <c r="B1046" s="489" t="s">
        <v>247</v>
      </c>
      <c r="C1046" s="470" t="s">
        <v>8678</v>
      </c>
      <c r="D1046" s="489" t="s">
        <v>1347</v>
      </c>
      <c r="E1046" s="490">
        <v>0</v>
      </c>
      <c r="F1046" s="490">
        <v>1</v>
      </c>
      <c r="G1046" s="470" t="s">
        <v>8682</v>
      </c>
      <c r="H1046" s="524"/>
      <c r="I1046" s="470" t="s">
        <v>5480</v>
      </c>
      <c r="J1046" s="492"/>
      <c r="K1046" s="489"/>
      <c r="L1046" s="491"/>
      <c r="M1046" s="491"/>
      <c r="N1046" s="491"/>
      <c r="O1046" s="491"/>
      <c r="P1046" s="491"/>
      <c r="Q1046" s="491"/>
      <c r="R1046" s="491"/>
      <c r="S1046" s="491"/>
      <c r="T1046" s="491"/>
      <c r="U1046" s="491"/>
      <c r="V1046" s="491"/>
      <c r="W1046" s="491"/>
      <c r="X1046" s="491"/>
      <c r="Y1046" s="491"/>
      <c r="Z1046" s="491"/>
      <c r="AA1046" s="491"/>
      <c r="AB1046" s="491"/>
      <c r="AC1046" s="491"/>
      <c r="AD1046" s="491"/>
      <c r="AE1046" s="491"/>
      <c r="AF1046" s="493"/>
      <c r="AG1046" s="494"/>
      <c r="AH1046" s="494"/>
      <c r="AI1046" s="494"/>
      <c r="AK1046" s="561"/>
    </row>
    <row r="1047" spans="1:37" ht="22.5">
      <c r="A1047" s="504" t="s">
        <v>246</v>
      </c>
      <c r="B1047" s="489" t="s">
        <v>247</v>
      </c>
      <c r="C1047" s="470" t="s">
        <v>8679</v>
      </c>
      <c r="D1047" s="489" t="s">
        <v>1348</v>
      </c>
      <c r="E1047" s="490">
        <v>0</v>
      </c>
      <c r="F1047" s="490">
        <v>1</v>
      </c>
      <c r="G1047" s="470" t="s">
        <v>8683</v>
      </c>
      <c r="H1047" s="524"/>
      <c r="I1047" s="470" t="s">
        <v>5482</v>
      </c>
      <c r="J1047" s="492"/>
      <c r="K1047" s="489"/>
      <c r="L1047" s="491"/>
      <c r="M1047" s="491"/>
      <c r="N1047" s="491"/>
      <c r="O1047" s="491"/>
      <c r="P1047" s="491"/>
      <c r="Q1047" s="491"/>
      <c r="R1047" s="491"/>
      <c r="S1047" s="491"/>
      <c r="T1047" s="491"/>
      <c r="U1047" s="491"/>
      <c r="V1047" s="491"/>
      <c r="W1047" s="491"/>
      <c r="X1047" s="491"/>
      <c r="Y1047" s="491"/>
      <c r="Z1047" s="491"/>
      <c r="AA1047" s="491"/>
      <c r="AB1047" s="491"/>
      <c r="AC1047" s="491"/>
      <c r="AD1047" s="491"/>
      <c r="AE1047" s="491"/>
      <c r="AF1047" s="493"/>
      <c r="AG1047" s="494"/>
      <c r="AH1047" s="494"/>
      <c r="AI1047" s="494"/>
      <c r="AK1047" s="561"/>
    </row>
    <row r="1048" spans="1:37">
      <c r="A1048" s="504" t="s">
        <v>246</v>
      </c>
      <c r="B1048" s="489" t="s">
        <v>247</v>
      </c>
      <c r="C1048" s="470" t="s">
        <v>2797</v>
      </c>
      <c r="D1048" s="489" t="s">
        <v>5483</v>
      </c>
      <c r="E1048" s="490" t="s">
        <v>1704</v>
      </c>
      <c r="F1048" s="490" t="s">
        <v>1704</v>
      </c>
      <c r="G1048" s="470" t="s">
        <v>2797</v>
      </c>
      <c r="H1048" s="524"/>
      <c r="I1048" s="491"/>
      <c r="J1048" s="492"/>
      <c r="K1048" s="489"/>
      <c r="L1048" s="491"/>
      <c r="M1048" s="491"/>
      <c r="N1048" s="491"/>
      <c r="O1048" s="491"/>
      <c r="P1048" s="491"/>
      <c r="Q1048" s="491"/>
      <c r="R1048" s="491"/>
      <c r="S1048" s="491"/>
      <c r="T1048" s="491"/>
      <c r="U1048" s="491"/>
      <c r="V1048" s="491"/>
      <c r="W1048" s="491"/>
      <c r="X1048" s="491"/>
      <c r="Y1048" s="491"/>
      <c r="Z1048" s="491"/>
      <c r="AA1048" s="491"/>
      <c r="AB1048" s="491"/>
      <c r="AC1048" s="491"/>
      <c r="AD1048" s="491"/>
      <c r="AE1048" s="491"/>
      <c r="AF1048" s="493"/>
      <c r="AG1048" s="494"/>
      <c r="AH1048" s="494"/>
      <c r="AI1048" s="494"/>
      <c r="AK1048" s="561"/>
    </row>
    <row r="1049" spans="1:37" ht="45">
      <c r="A1049" s="504" t="s">
        <v>246</v>
      </c>
      <c r="B1049" s="489" t="s">
        <v>247</v>
      </c>
      <c r="C1049" s="470" t="s">
        <v>5475</v>
      </c>
      <c r="D1049" s="489" t="s">
        <v>1859</v>
      </c>
      <c r="E1049" s="490" t="s">
        <v>1704</v>
      </c>
      <c r="F1049" s="490" t="s">
        <v>5349</v>
      </c>
      <c r="G1049" s="470" t="s">
        <v>5348</v>
      </c>
      <c r="H1049" s="524" t="s">
        <v>5484</v>
      </c>
      <c r="I1049" s="491" t="s">
        <v>8708</v>
      </c>
      <c r="J1049" s="492" t="s">
        <v>2301</v>
      </c>
      <c r="K1049" s="489"/>
      <c r="L1049" s="491" t="s">
        <v>6452</v>
      </c>
      <c r="M1049" s="491"/>
      <c r="N1049" s="491"/>
      <c r="O1049" s="491"/>
      <c r="P1049" s="491"/>
      <c r="Q1049" s="491"/>
      <c r="R1049" s="491"/>
      <c r="S1049" s="491"/>
      <c r="T1049" s="498" t="s">
        <v>7831</v>
      </c>
      <c r="U1049" s="491"/>
      <c r="V1049" s="491"/>
      <c r="W1049" s="491" t="s">
        <v>5566</v>
      </c>
      <c r="X1049" s="491"/>
      <c r="Y1049" s="491"/>
      <c r="Z1049" s="491"/>
      <c r="AA1049" s="491"/>
      <c r="AB1049" s="491"/>
      <c r="AC1049" s="491"/>
      <c r="AD1049" s="491"/>
      <c r="AE1049" s="491"/>
      <c r="AF1049" s="493"/>
      <c r="AG1049" s="494"/>
      <c r="AH1049" s="494"/>
      <c r="AI1049" s="494"/>
      <c r="AK1049" s="561"/>
    </row>
    <row r="1050" spans="1:37" ht="45">
      <c r="A1050" s="504" t="s">
        <v>246</v>
      </c>
      <c r="B1050" s="489" t="s">
        <v>247</v>
      </c>
      <c r="C1050" s="470" t="s">
        <v>5477</v>
      </c>
      <c r="D1050" s="489" t="s">
        <v>1863</v>
      </c>
      <c r="E1050" s="490" t="s">
        <v>1704</v>
      </c>
      <c r="F1050" s="490" t="s">
        <v>5349</v>
      </c>
      <c r="G1050" s="470" t="s">
        <v>5348</v>
      </c>
      <c r="H1050" s="524" t="s">
        <v>5485</v>
      </c>
      <c r="I1050" s="491" t="s">
        <v>5486</v>
      </c>
      <c r="J1050" s="492" t="s">
        <v>2301</v>
      </c>
      <c r="K1050" s="489"/>
      <c r="L1050" s="491" t="s">
        <v>6452</v>
      </c>
      <c r="M1050" s="491"/>
      <c r="N1050" s="491"/>
      <c r="O1050" s="491"/>
      <c r="P1050" s="491"/>
      <c r="Q1050" s="491"/>
      <c r="R1050" s="491"/>
      <c r="S1050" s="491"/>
      <c r="T1050" s="498" t="s">
        <v>7831</v>
      </c>
      <c r="U1050" s="491"/>
      <c r="V1050" s="491"/>
      <c r="W1050" s="491" t="s">
        <v>5567</v>
      </c>
      <c r="X1050" s="491"/>
      <c r="Y1050" s="491"/>
      <c r="Z1050" s="491"/>
      <c r="AA1050" s="491"/>
      <c r="AB1050" s="491"/>
      <c r="AC1050" s="491"/>
      <c r="AD1050" s="491"/>
      <c r="AE1050" s="491"/>
      <c r="AF1050" s="493"/>
      <c r="AG1050" s="494"/>
      <c r="AH1050" s="494"/>
      <c r="AI1050" s="494"/>
      <c r="AK1050" s="561"/>
    </row>
    <row r="1051" spans="1:37" ht="67.5">
      <c r="A1051" s="504" t="s">
        <v>246</v>
      </c>
      <c r="B1051" s="489" t="s">
        <v>247</v>
      </c>
      <c r="C1051" s="470" t="s">
        <v>5479</v>
      </c>
      <c r="D1051" s="489" t="s">
        <v>1687</v>
      </c>
      <c r="E1051" s="490" t="s">
        <v>1704</v>
      </c>
      <c r="F1051" s="490" t="s">
        <v>5349</v>
      </c>
      <c r="G1051" s="470" t="s">
        <v>5348</v>
      </c>
      <c r="H1051" s="524" t="s">
        <v>5487</v>
      </c>
      <c r="I1051" s="491" t="s">
        <v>8707</v>
      </c>
      <c r="J1051" s="492" t="s">
        <v>2301</v>
      </c>
      <c r="K1051" s="489"/>
      <c r="L1051" s="491" t="s">
        <v>6452</v>
      </c>
      <c r="M1051" s="491"/>
      <c r="N1051" s="491"/>
      <c r="O1051" s="491"/>
      <c r="P1051" s="491"/>
      <c r="Q1051" s="491"/>
      <c r="R1051" s="491"/>
      <c r="S1051" s="491"/>
      <c r="T1051" s="498" t="s">
        <v>7831</v>
      </c>
      <c r="U1051" s="491"/>
      <c r="V1051" s="491"/>
      <c r="W1051" s="491" t="s">
        <v>5566</v>
      </c>
      <c r="X1051" s="491"/>
      <c r="Y1051" s="491"/>
      <c r="Z1051" s="491"/>
      <c r="AA1051" s="491"/>
      <c r="AB1051" s="491"/>
      <c r="AC1051" s="491"/>
      <c r="AD1051" s="491"/>
      <c r="AE1051" s="491"/>
      <c r="AF1051" s="493"/>
      <c r="AG1051" s="494"/>
      <c r="AH1051" s="494"/>
      <c r="AI1051" s="494"/>
      <c r="AK1051" s="561"/>
    </row>
    <row r="1052" spans="1:37" ht="67.5">
      <c r="A1052" s="504" t="s">
        <v>246</v>
      </c>
      <c r="B1052" s="489" t="s">
        <v>247</v>
      </c>
      <c r="C1052" s="470" t="s">
        <v>5481</v>
      </c>
      <c r="D1052" s="489" t="s">
        <v>1688</v>
      </c>
      <c r="E1052" s="490" t="s">
        <v>1704</v>
      </c>
      <c r="F1052" s="490" t="s">
        <v>5349</v>
      </c>
      <c r="G1052" s="470" t="s">
        <v>5348</v>
      </c>
      <c r="H1052" s="524" t="s">
        <v>5488</v>
      </c>
      <c r="I1052" s="491" t="s">
        <v>5489</v>
      </c>
      <c r="J1052" s="492" t="s">
        <v>2301</v>
      </c>
      <c r="K1052" s="489"/>
      <c r="L1052" s="491" t="s">
        <v>6452</v>
      </c>
      <c r="M1052" s="491"/>
      <c r="N1052" s="491"/>
      <c r="O1052" s="491"/>
      <c r="P1052" s="491"/>
      <c r="Q1052" s="491"/>
      <c r="R1052" s="491"/>
      <c r="S1052" s="491"/>
      <c r="T1052" s="498" t="s">
        <v>7831</v>
      </c>
      <c r="U1052" s="491"/>
      <c r="V1052" s="491"/>
      <c r="W1052" s="491" t="s">
        <v>5567</v>
      </c>
      <c r="X1052" s="491"/>
      <c r="Y1052" s="491"/>
      <c r="Z1052" s="491"/>
      <c r="AA1052" s="491"/>
      <c r="AB1052" s="491"/>
      <c r="AC1052" s="491"/>
      <c r="AD1052" s="491"/>
      <c r="AE1052" s="491"/>
      <c r="AF1052" s="493"/>
      <c r="AG1052" s="494"/>
      <c r="AH1052" s="494"/>
      <c r="AI1052" s="494"/>
      <c r="AK1052" s="561"/>
    </row>
    <row r="1053" spans="1:37" ht="45">
      <c r="A1053" s="504" t="s">
        <v>248</v>
      </c>
      <c r="B1053" s="489" t="s">
        <v>249</v>
      </c>
      <c r="C1053" s="497" t="s">
        <v>5450</v>
      </c>
      <c r="D1053" s="489"/>
      <c r="E1053" s="490"/>
      <c r="F1053" s="490"/>
      <c r="G1053" s="470"/>
      <c r="H1053" s="524"/>
      <c r="I1053" s="491"/>
      <c r="J1053" s="492" t="s">
        <v>2301</v>
      </c>
      <c r="K1053" s="489"/>
      <c r="L1053" s="491" t="s">
        <v>6453</v>
      </c>
      <c r="M1053" s="491"/>
      <c r="N1053" s="491"/>
      <c r="O1053" s="491"/>
      <c r="P1053" s="491"/>
      <c r="Q1053" s="491"/>
      <c r="R1053" s="491"/>
      <c r="S1053" s="491"/>
      <c r="T1053" s="498" t="s">
        <v>7831</v>
      </c>
      <c r="U1053" s="491"/>
      <c r="V1053" s="491"/>
      <c r="W1053" s="491"/>
      <c r="X1053" s="491"/>
      <c r="Y1053" s="491"/>
      <c r="Z1053" s="491"/>
      <c r="AA1053" s="491"/>
      <c r="AB1053" s="491"/>
      <c r="AC1053" s="491"/>
      <c r="AD1053" s="491"/>
      <c r="AE1053" s="491"/>
      <c r="AF1053" s="493"/>
      <c r="AG1053" s="494"/>
      <c r="AH1053" s="494"/>
      <c r="AI1053" s="494"/>
      <c r="AK1053" s="561" t="s">
        <v>3448</v>
      </c>
    </row>
    <row r="1054" spans="1:37">
      <c r="A1054" s="504" t="s">
        <v>248</v>
      </c>
      <c r="B1054" s="489" t="s">
        <v>249</v>
      </c>
      <c r="C1054" s="470" t="s">
        <v>5451</v>
      </c>
      <c r="D1054" s="489" t="s">
        <v>2148</v>
      </c>
      <c r="E1054" s="490"/>
      <c r="F1054" s="490"/>
      <c r="G1054" s="470"/>
      <c r="H1054" s="524"/>
      <c r="I1054" s="491"/>
      <c r="J1054" s="492"/>
      <c r="K1054" s="489"/>
      <c r="L1054" s="491"/>
      <c r="M1054" s="491"/>
      <c r="N1054" s="491"/>
      <c r="O1054" s="491"/>
      <c r="P1054" s="491"/>
      <c r="Q1054" s="491"/>
      <c r="R1054" s="491"/>
      <c r="S1054" s="491"/>
      <c r="T1054" s="498"/>
      <c r="U1054" s="491"/>
      <c r="V1054" s="491"/>
      <c r="W1054" s="491"/>
      <c r="X1054" s="491"/>
      <c r="Y1054" s="491"/>
      <c r="Z1054" s="491"/>
      <c r="AA1054" s="491"/>
      <c r="AB1054" s="491"/>
      <c r="AC1054" s="491"/>
      <c r="AD1054" s="491"/>
      <c r="AE1054" s="491"/>
      <c r="AF1054" s="493"/>
      <c r="AG1054" s="494"/>
      <c r="AH1054" s="494"/>
      <c r="AI1054" s="494"/>
      <c r="AK1054" s="561"/>
    </row>
    <row r="1055" spans="1:37">
      <c r="A1055" s="504" t="s">
        <v>248</v>
      </c>
      <c r="B1055" s="489" t="s">
        <v>249</v>
      </c>
      <c r="C1055" s="470" t="s">
        <v>8670</v>
      </c>
      <c r="D1055" s="489" t="s">
        <v>1345</v>
      </c>
      <c r="E1055" s="490">
        <v>0</v>
      </c>
      <c r="F1055" s="490">
        <v>1</v>
      </c>
      <c r="G1055" s="470" t="s">
        <v>8673</v>
      </c>
      <c r="H1055" s="524"/>
      <c r="I1055" s="491"/>
      <c r="J1055" s="492"/>
      <c r="K1055" s="489"/>
      <c r="L1055" s="491"/>
      <c r="M1055" s="491"/>
      <c r="N1055" s="491"/>
      <c r="O1055" s="491"/>
      <c r="P1055" s="491"/>
      <c r="Q1055" s="491"/>
      <c r="R1055" s="491"/>
      <c r="S1055" s="491"/>
      <c r="T1055" s="498"/>
      <c r="U1055" s="491"/>
      <c r="V1055" s="491"/>
      <c r="W1055" s="491"/>
      <c r="X1055" s="491"/>
      <c r="Y1055" s="491"/>
      <c r="Z1055" s="491"/>
      <c r="AA1055" s="491"/>
      <c r="AB1055" s="491"/>
      <c r="AC1055" s="491"/>
      <c r="AD1055" s="491"/>
      <c r="AE1055" s="491"/>
      <c r="AF1055" s="493"/>
      <c r="AG1055" s="494"/>
      <c r="AH1055" s="494"/>
      <c r="AI1055" s="494"/>
      <c r="AK1055" s="561"/>
    </row>
    <row r="1056" spans="1:37">
      <c r="A1056" s="504" t="s">
        <v>248</v>
      </c>
      <c r="B1056" s="489" t="s">
        <v>249</v>
      </c>
      <c r="C1056" s="470" t="s">
        <v>8671</v>
      </c>
      <c r="D1056" s="489" t="s">
        <v>1346</v>
      </c>
      <c r="E1056" s="490">
        <v>0</v>
      </c>
      <c r="F1056" s="490">
        <v>1</v>
      </c>
      <c r="G1056" s="470" t="s">
        <v>8674</v>
      </c>
      <c r="H1056" s="524"/>
      <c r="I1056" s="491"/>
      <c r="J1056" s="492"/>
      <c r="K1056" s="489"/>
      <c r="L1056" s="491"/>
      <c r="M1056" s="491"/>
      <c r="N1056" s="491"/>
      <c r="O1056" s="491"/>
      <c r="P1056" s="491"/>
      <c r="Q1056" s="491"/>
      <c r="R1056" s="491"/>
      <c r="S1056" s="491"/>
      <c r="T1056" s="498"/>
      <c r="U1056" s="491"/>
      <c r="V1056" s="491"/>
      <c r="W1056" s="491"/>
      <c r="X1056" s="491"/>
      <c r="Y1056" s="491"/>
      <c r="Z1056" s="491"/>
      <c r="AA1056" s="491"/>
      <c r="AB1056" s="491"/>
      <c r="AC1056" s="491"/>
      <c r="AD1056" s="491"/>
      <c r="AE1056" s="491"/>
      <c r="AF1056" s="493"/>
      <c r="AG1056" s="494"/>
      <c r="AH1056" s="494"/>
      <c r="AI1056" s="494"/>
      <c r="AK1056" s="561"/>
    </row>
    <row r="1057" spans="1:37">
      <c r="A1057" s="504" t="s">
        <v>248</v>
      </c>
      <c r="B1057" s="489" t="s">
        <v>249</v>
      </c>
      <c r="C1057" s="470" t="s">
        <v>8672</v>
      </c>
      <c r="D1057" s="489" t="s">
        <v>1347</v>
      </c>
      <c r="E1057" s="490">
        <v>0</v>
      </c>
      <c r="F1057" s="490">
        <v>1</v>
      </c>
      <c r="G1057" s="470" t="s">
        <v>8675</v>
      </c>
      <c r="H1057" s="524"/>
      <c r="I1057" s="491"/>
      <c r="J1057" s="492"/>
      <c r="K1057" s="489"/>
      <c r="L1057" s="491"/>
      <c r="M1057" s="491"/>
      <c r="N1057" s="491"/>
      <c r="O1057" s="491"/>
      <c r="P1057" s="491"/>
      <c r="Q1057" s="491"/>
      <c r="R1057" s="491"/>
      <c r="S1057" s="491"/>
      <c r="T1057" s="498"/>
      <c r="U1057" s="491"/>
      <c r="V1057" s="491"/>
      <c r="W1057" s="491"/>
      <c r="X1057" s="491"/>
      <c r="Y1057" s="491"/>
      <c r="Z1057" s="491"/>
      <c r="AA1057" s="491"/>
      <c r="AB1057" s="491"/>
      <c r="AC1057" s="491"/>
      <c r="AD1057" s="491"/>
      <c r="AE1057" s="491"/>
      <c r="AF1057" s="493"/>
      <c r="AG1057" s="494"/>
      <c r="AH1057" s="494"/>
      <c r="AI1057" s="494"/>
      <c r="AK1057" s="561"/>
    </row>
    <row r="1058" spans="1:37">
      <c r="A1058" s="504" t="s">
        <v>248</v>
      </c>
      <c r="B1058" s="489" t="s">
        <v>249</v>
      </c>
      <c r="C1058" s="470" t="s">
        <v>2797</v>
      </c>
      <c r="D1058" s="489" t="s">
        <v>5454</v>
      </c>
      <c r="E1058" s="490" t="s">
        <v>1704</v>
      </c>
      <c r="F1058" s="490" t="s">
        <v>1704</v>
      </c>
      <c r="G1058" s="470" t="s">
        <v>2797</v>
      </c>
      <c r="H1058" s="524"/>
      <c r="I1058" s="491"/>
      <c r="J1058" s="492"/>
      <c r="K1058" s="489"/>
      <c r="L1058" s="491"/>
      <c r="M1058" s="491"/>
      <c r="N1058" s="491"/>
      <c r="O1058" s="491"/>
      <c r="P1058" s="491"/>
      <c r="Q1058" s="491"/>
      <c r="R1058" s="491"/>
      <c r="S1058" s="491"/>
      <c r="T1058" s="498"/>
      <c r="U1058" s="491"/>
      <c r="V1058" s="491"/>
      <c r="W1058" s="491"/>
      <c r="X1058" s="491"/>
      <c r="Y1058" s="491"/>
      <c r="Z1058" s="491"/>
      <c r="AA1058" s="491"/>
      <c r="AB1058" s="491"/>
      <c r="AC1058" s="491"/>
      <c r="AD1058" s="491"/>
      <c r="AE1058" s="491"/>
      <c r="AF1058" s="493"/>
      <c r="AG1058" s="494"/>
      <c r="AH1058" s="494"/>
      <c r="AI1058" s="494"/>
      <c r="AK1058" s="561"/>
    </row>
    <row r="1059" spans="1:37" ht="45">
      <c r="A1059" s="504" t="s">
        <v>248</v>
      </c>
      <c r="B1059" s="489" t="s">
        <v>249</v>
      </c>
      <c r="C1059" s="470" t="s">
        <v>5452</v>
      </c>
      <c r="D1059" s="489" t="s">
        <v>1859</v>
      </c>
      <c r="E1059" s="490" t="s">
        <v>1704</v>
      </c>
      <c r="F1059" s="490" t="s">
        <v>5520</v>
      </c>
      <c r="G1059" s="470" t="s">
        <v>5490</v>
      </c>
      <c r="H1059" s="524" t="s">
        <v>5491</v>
      </c>
      <c r="I1059" s="470" t="s">
        <v>5452</v>
      </c>
      <c r="J1059" s="492" t="s">
        <v>2301</v>
      </c>
      <c r="K1059" s="489"/>
      <c r="L1059" s="491" t="s">
        <v>6453</v>
      </c>
      <c r="M1059" s="491"/>
      <c r="N1059" s="491"/>
      <c r="O1059" s="491"/>
      <c r="P1059" s="491"/>
      <c r="Q1059" s="491"/>
      <c r="R1059" s="491"/>
      <c r="S1059" s="491"/>
      <c r="T1059" s="498" t="s">
        <v>7831</v>
      </c>
      <c r="U1059" s="491"/>
      <c r="V1059" s="491"/>
      <c r="W1059" s="491" t="s">
        <v>5568</v>
      </c>
      <c r="X1059" s="491"/>
      <c r="Y1059" s="491"/>
      <c r="Z1059" s="491"/>
      <c r="AA1059" s="491"/>
      <c r="AB1059" s="491"/>
      <c r="AC1059" s="491"/>
      <c r="AD1059" s="491"/>
      <c r="AE1059" s="491"/>
      <c r="AF1059" s="493"/>
      <c r="AG1059" s="494"/>
      <c r="AH1059" s="494"/>
      <c r="AI1059" s="494"/>
      <c r="AK1059" s="561"/>
    </row>
    <row r="1060" spans="1:37" ht="112.5">
      <c r="A1060" s="504" t="s">
        <v>248</v>
      </c>
      <c r="B1060" s="489" t="s">
        <v>249</v>
      </c>
      <c r="C1060" s="470" t="s">
        <v>5453</v>
      </c>
      <c r="D1060" s="489" t="s">
        <v>1158</v>
      </c>
      <c r="E1060" s="490" t="s">
        <v>1358</v>
      </c>
      <c r="F1060" s="490" t="s">
        <v>2634</v>
      </c>
      <c r="G1060" s="470" t="s">
        <v>3766</v>
      </c>
      <c r="H1060" s="524" t="s">
        <v>5456</v>
      </c>
      <c r="I1060" s="470" t="s">
        <v>5492</v>
      </c>
      <c r="J1060" s="492" t="s">
        <v>2301</v>
      </c>
      <c r="K1060" s="489"/>
      <c r="L1060" s="491" t="s">
        <v>6453</v>
      </c>
      <c r="M1060" s="491"/>
      <c r="N1060" s="491"/>
      <c r="O1060" s="491"/>
      <c r="P1060" s="491"/>
      <c r="Q1060" s="491"/>
      <c r="R1060" s="491"/>
      <c r="S1060" s="491"/>
      <c r="T1060" s="498" t="s">
        <v>7831</v>
      </c>
      <c r="U1060" s="491"/>
      <c r="V1060" s="491"/>
      <c r="W1060" s="491" t="s">
        <v>5569</v>
      </c>
      <c r="X1060" s="491"/>
      <c r="Y1060" s="491"/>
      <c r="Z1060" s="491"/>
      <c r="AA1060" s="491"/>
      <c r="AB1060" s="491"/>
      <c r="AC1060" s="491"/>
      <c r="AD1060" s="491"/>
      <c r="AE1060" s="491"/>
      <c r="AF1060" s="493"/>
      <c r="AG1060" s="494"/>
      <c r="AH1060" s="494"/>
      <c r="AI1060" s="494"/>
      <c r="AK1060" s="561"/>
    </row>
    <row r="1061" spans="1:37" ht="45">
      <c r="A1061" s="504" t="s">
        <v>248</v>
      </c>
      <c r="B1061" s="489" t="s">
        <v>249</v>
      </c>
      <c r="C1061" s="470" t="s">
        <v>5455</v>
      </c>
      <c r="D1061" s="489" t="s">
        <v>489</v>
      </c>
      <c r="E1061" s="490" t="s">
        <v>1704</v>
      </c>
      <c r="F1061" s="490" t="s">
        <v>5493</v>
      </c>
      <c r="G1061" s="470" t="s">
        <v>5494</v>
      </c>
      <c r="H1061" s="524" t="s">
        <v>5495</v>
      </c>
      <c r="I1061" s="470" t="s">
        <v>5455</v>
      </c>
      <c r="J1061" s="492"/>
      <c r="K1061" s="489"/>
      <c r="L1061" s="491"/>
      <c r="M1061" s="491"/>
      <c r="N1061" s="491"/>
      <c r="O1061" s="491"/>
      <c r="P1061" s="491"/>
      <c r="Q1061" s="491"/>
      <c r="R1061" s="491"/>
      <c r="S1061" s="491"/>
      <c r="T1061" s="498" t="s">
        <v>7831</v>
      </c>
      <c r="U1061" s="491"/>
      <c r="V1061" s="491"/>
      <c r="W1061" s="491" t="s">
        <v>5570</v>
      </c>
      <c r="X1061" s="491"/>
      <c r="Y1061" s="491"/>
      <c r="Z1061" s="491"/>
      <c r="AA1061" s="491"/>
      <c r="AB1061" s="491"/>
      <c r="AC1061" s="491"/>
      <c r="AD1061" s="491"/>
      <c r="AE1061" s="491"/>
      <c r="AF1061" s="493"/>
      <c r="AG1061" s="494"/>
      <c r="AH1061" s="494"/>
      <c r="AI1061" s="494"/>
      <c r="AK1061" s="561"/>
    </row>
    <row r="1062" spans="1:37" ht="33.75">
      <c r="A1062" s="504" t="s">
        <v>250</v>
      </c>
      <c r="B1062" s="489" t="s">
        <v>251</v>
      </c>
      <c r="C1062" s="497" t="s">
        <v>5496</v>
      </c>
      <c r="D1062" s="489"/>
      <c r="E1062" s="490"/>
      <c r="F1062" s="490"/>
      <c r="G1062" s="470"/>
      <c r="H1062" s="524"/>
      <c r="I1062" s="491"/>
      <c r="J1062" s="492" t="s">
        <v>6424</v>
      </c>
      <c r="K1062" s="489"/>
      <c r="L1062" s="491" t="s">
        <v>6454</v>
      </c>
      <c r="M1062" s="491"/>
      <c r="N1062" s="491"/>
      <c r="O1062" s="491"/>
      <c r="P1062" s="491"/>
      <c r="Q1062" s="491"/>
      <c r="R1062" s="491"/>
      <c r="S1062" s="491"/>
      <c r="T1062" s="491" t="s">
        <v>5447</v>
      </c>
      <c r="U1062" s="491"/>
      <c r="V1062" s="491"/>
      <c r="W1062" s="491"/>
      <c r="X1062" s="491"/>
      <c r="Y1062" s="491"/>
      <c r="Z1062" s="491"/>
      <c r="AA1062" s="491"/>
      <c r="AB1062" s="491"/>
      <c r="AC1062" s="491"/>
      <c r="AD1062" s="491"/>
      <c r="AE1062" s="491"/>
      <c r="AF1062" s="493"/>
      <c r="AG1062" s="494"/>
      <c r="AH1062" s="494"/>
      <c r="AI1062" s="494"/>
      <c r="AK1062" s="561" t="s">
        <v>3448</v>
      </c>
    </row>
    <row r="1063" spans="1:37">
      <c r="A1063" s="504" t="s">
        <v>250</v>
      </c>
      <c r="B1063" s="489" t="s">
        <v>251</v>
      </c>
      <c r="C1063" s="470" t="s">
        <v>5497</v>
      </c>
      <c r="D1063" s="489" t="s">
        <v>2148</v>
      </c>
      <c r="E1063" s="490"/>
      <c r="F1063" s="490"/>
      <c r="G1063" s="470"/>
      <c r="H1063" s="524"/>
      <c r="I1063" s="491"/>
      <c r="J1063" s="492"/>
      <c r="K1063" s="489"/>
      <c r="L1063" s="491"/>
      <c r="M1063" s="491"/>
      <c r="N1063" s="491"/>
      <c r="O1063" s="491"/>
      <c r="P1063" s="491"/>
      <c r="Q1063" s="491"/>
      <c r="R1063" s="491"/>
      <c r="S1063" s="491"/>
      <c r="T1063" s="491"/>
      <c r="U1063" s="491"/>
      <c r="V1063" s="491"/>
      <c r="W1063" s="491"/>
      <c r="X1063" s="491"/>
      <c r="Y1063" s="491"/>
      <c r="Z1063" s="491"/>
      <c r="AA1063" s="491"/>
      <c r="AB1063" s="491"/>
      <c r="AC1063" s="491"/>
      <c r="AD1063" s="491"/>
      <c r="AE1063" s="491"/>
      <c r="AF1063" s="493"/>
      <c r="AG1063" s="494"/>
      <c r="AH1063" s="494"/>
      <c r="AI1063" s="494"/>
      <c r="AK1063" s="561"/>
    </row>
    <row r="1064" spans="1:37">
      <c r="A1064" s="504" t="s">
        <v>250</v>
      </c>
      <c r="B1064" s="489" t="s">
        <v>251</v>
      </c>
      <c r="C1064" s="470" t="s">
        <v>5498</v>
      </c>
      <c r="D1064" s="489" t="s">
        <v>1345</v>
      </c>
      <c r="E1064" s="490">
        <v>0</v>
      </c>
      <c r="F1064" s="490">
        <v>1</v>
      </c>
      <c r="G1064" s="470"/>
      <c r="H1064" s="524"/>
      <c r="I1064" s="470" t="s">
        <v>5499</v>
      </c>
      <c r="J1064" s="492"/>
      <c r="K1064" s="489"/>
      <c r="L1064" s="491"/>
      <c r="M1064" s="491"/>
      <c r="N1064" s="491"/>
      <c r="O1064" s="491"/>
      <c r="P1064" s="491"/>
      <c r="Q1064" s="491"/>
      <c r="R1064" s="491"/>
      <c r="S1064" s="491"/>
      <c r="T1064" s="491"/>
      <c r="U1064" s="491"/>
      <c r="V1064" s="491"/>
      <c r="W1064" s="491"/>
      <c r="X1064" s="491"/>
      <c r="Y1064" s="491"/>
      <c r="Z1064" s="491"/>
      <c r="AA1064" s="491"/>
      <c r="AB1064" s="491"/>
      <c r="AC1064" s="491"/>
      <c r="AD1064" s="491"/>
      <c r="AE1064" s="491"/>
      <c r="AF1064" s="493"/>
      <c r="AG1064" s="494"/>
      <c r="AH1064" s="494"/>
      <c r="AI1064" s="494"/>
      <c r="AK1064" s="561"/>
    </row>
    <row r="1065" spans="1:37">
      <c r="A1065" s="504" t="s">
        <v>250</v>
      </c>
      <c r="B1065" s="489" t="s">
        <v>251</v>
      </c>
      <c r="C1065" s="470" t="s">
        <v>5500</v>
      </c>
      <c r="D1065" s="489" t="s">
        <v>1346</v>
      </c>
      <c r="E1065" s="490">
        <v>0</v>
      </c>
      <c r="F1065" s="490">
        <v>1</v>
      </c>
      <c r="G1065" s="470"/>
      <c r="H1065" s="524"/>
      <c r="I1065" s="470" t="s">
        <v>5501</v>
      </c>
      <c r="J1065" s="492"/>
      <c r="K1065" s="489"/>
      <c r="L1065" s="491"/>
      <c r="M1065" s="491"/>
      <c r="N1065" s="491"/>
      <c r="O1065" s="491"/>
      <c r="P1065" s="491"/>
      <c r="Q1065" s="491"/>
      <c r="R1065" s="491"/>
      <c r="S1065" s="491"/>
      <c r="T1065" s="491"/>
      <c r="U1065" s="491"/>
      <c r="V1065" s="491"/>
      <c r="W1065" s="491"/>
      <c r="X1065" s="491"/>
      <c r="Y1065" s="491"/>
      <c r="Z1065" s="491"/>
      <c r="AA1065" s="491"/>
      <c r="AB1065" s="491"/>
      <c r="AC1065" s="491"/>
      <c r="AD1065" s="491"/>
      <c r="AE1065" s="491"/>
      <c r="AF1065" s="493"/>
      <c r="AG1065" s="494"/>
      <c r="AH1065" s="494"/>
      <c r="AI1065" s="494"/>
      <c r="AK1065" s="561"/>
    </row>
    <row r="1066" spans="1:37">
      <c r="A1066" s="504" t="s">
        <v>250</v>
      </c>
      <c r="B1066" s="489" t="s">
        <v>251</v>
      </c>
      <c r="C1066" s="470" t="s">
        <v>2797</v>
      </c>
      <c r="D1066" s="489" t="s">
        <v>5340</v>
      </c>
      <c r="E1066" s="490" t="s">
        <v>1704</v>
      </c>
      <c r="F1066" s="490" t="s">
        <v>1704</v>
      </c>
      <c r="G1066" s="470" t="s">
        <v>2797</v>
      </c>
      <c r="H1066" s="524"/>
      <c r="I1066" s="491"/>
      <c r="J1066" s="492"/>
      <c r="K1066" s="489"/>
      <c r="L1066" s="491"/>
      <c r="M1066" s="491"/>
      <c r="N1066" s="491"/>
      <c r="O1066" s="491"/>
      <c r="P1066" s="491"/>
      <c r="Q1066" s="491"/>
      <c r="R1066" s="491"/>
      <c r="S1066" s="491"/>
      <c r="T1066" s="491"/>
      <c r="U1066" s="491"/>
      <c r="V1066" s="491"/>
      <c r="W1066" s="491"/>
      <c r="X1066" s="491"/>
      <c r="Y1066" s="491"/>
      <c r="Z1066" s="491"/>
      <c r="AA1066" s="491"/>
      <c r="AB1066" s="491"/>
      <c r="AC1066" s="491"/>
      <c r="AD1066" s="491"/>
      <c r="AE1066" s="491"/>
      <c r="AF1066" s="493"/>
      <c r="AG1066" s="494"/>
      <c r="AH1066" s="494"/>
      <c r="AI1066" s="494"/>
      <c r="AK1066" s="561"/>
    </row>
    <row r="1067" spans="1:37" ht="68.45" customHeight="1">
      <c r="A1067" s="504" t="s">
        <v>250</v>
      </c>
      <c r="B1067" s="489" t="s">
        <v>251</v>
      </c>
      <c r="C1067" s="470" t="s">
        <v>5498</v>
      </c>
      <c r="D1067" s="489" t="s">
        <v>1859</v>
      </c>
      <c r="E1067" s="490" t="s">
        <v>1704</v>
      </c>
      <c r="F1067" s="490" t="s">
        <v>5349</v>
      </c>
      <c r="G1067" s="470" t="s">
        <v>5502</v>
      </c>
      <c r="H1067" s="524" t="s">
        <v>5503</v>
      </c>
      <c r="I1067" s="491" t="s">
        <v>7864</v>
      </c>
      <c r="J1067" s="492" t="s">
        <v>6424</v>
      </c>
      <c r="K1067" s="489"/>
      <c r="L1067" s="491" t="s">
        <v>6454</v>
      </c>
      <c r="M1067" s="491"/>
      <c r="N1067" s="491"/>
      <c r="O1067" s="491"/>
      <c r="P1067" s="491"/>
      <c r="Q1067" s="491"/>
      <c r="R1067" s="491"/>
      <c r="S1067" s="491"/>
      <c r="T1067" s="491" t="s">
        <v>5447</v>
      </c>
      <c r="U1067" s="491"/>
      <c r="V1067" s="491"/>
      <c r="W1067" s="491" t="s">
        <v>5571</v>
      </c>
      <c r="X1067" s="491"/>
      <c r="Y1067" s="491"/>
      <c r="Z1067" s="491"/>
      <c r="AA1067" s="491"/>
      <c r="AB1067" s="491"/>
      <c r="AC1067" s="491"/>
      <c r="AD1067" s="491"/>
      <c r="AE1067" s="491"/>
      <c r="AF1067" s="493"/>
      <c r="AG1067" s="494"/>
      <c r="AH1067" s="494"/>
      <c r="AI1067" s="494"/>
      <c r="AK1067" s="561"/>
    </row>
    <row r="1068" spans="1:37" ht="78.75">
      <c r="A1068" s="504" t="s">
        <v>250</v>
      </c>
      <c r="B1068" s="489" t="s">
        <v>251</v>
      </c>
      <c r="C1068" s="470" t="s">
        <v>5500</v>
      </c>
      <c r="D1068" s="489" t="s">
        <v>1863</v>
      </c>
      <c r="E1068" s="490" t="s">
        <v>1704</v>
      </c>
      <c r="F1068" s="490" t="s">
        <v>5349</v>
      </c>
      <c r="G1068" s="470" t="s">
        <v>5502</v>
      </c>
      <c r="H1068" s="524" t="s">
        <v>5504</v>
      </c>
      <c r="I1068" s="491" t="s">
        <v>7865</v>
      </c>
      <c r="J1068" s="492" t="s">
        <v>6424</v>
      </c>
      <c r="K1068" s="489"/>
      <c r="L1068" s="491" t="s">
        <v>6454</v>
      </c>
      <c r="M1068" s="491"/>
      <c r="N1068" s="491"/>
      <c r="O1068" s="491"/>
      <c r="P1068" s="491"/>
      <c r="Q1068" s="491"/>
      <c r="R1068" s="491"/>
      <c r="S1068" s="491"/>
      <c r="T1068" s="491" t="s">
        <v>5447</v>
      </c>
      <c r="U1068" s="491"/>
      <c r="V1068" s="491"/>
      <c r="W1068" s="491" t="s">
        <v>5572</v>
      </c>
      <c r="X1068" s="491"/>
      <c r="Y1068" s="491"/>
      <c r="Z1068" s="491"/>
      <c r="AA1068" s="491"/>
      <c r="AB1068" s="491"/>
      <c r="AC1068" s="491"/>
      <c r="AD1068" s="491"/>
      <c r="AE1068" s="491"/>
      <c r="AF1068" s="493"/>
      <c r="AG1068" s="494"/>
      <c r="AH1068" s="494"/>
      <c r="AI1068" s="494"/>
      <c r="AK1068" s="561"/>
    </row>
    <row r="1069" spans="1:37" ht="33.75">
      <c r="A1069" s="504" t="s">
        <v>1803</v>
      </c>
      <c r="B1069" s="489" t="s">
        <v>252</v>
      </c>
      <c r="C1069" s="497" t="s">
        <v>333</v>
      </c>
      <c r="D1069" s="489"/>
      <c r="E1069" s="490"/>
      <c r="F1069" s="490"/>
      <c r="G1069" s="470"/>
      <c r="H1069" s="502"/>
      <c r="I1069" s="491"/>
      <c r="J1069" s="492" t="s">
        <v>2314</v>
      </c>
      <c r="K1069" s="489"/>
      <c r="L1069" s="491" t="s">
        <v>5420</v>
      </c>
      <c r="M1069" s="491" t="s">
        <v>5420</v>
      </c>
      <c r="N1069" s="491" t="s">
        <v>5421</v>
      </c>
      <c r="O1069" s="491"/>
      <c r="P1069" s="491"/>
      <c r="Q1069" s="491"/>
      <c r="R1069" s="491"/>
      <c r="S1069" s="491" t="s">
        <v>5361</v>
      </c>
      <c r="T1069" s="491" t="s">
        <v>5361</v>
      </c>
      <c r="U1069" s="491"/>
      <c r="V1069" s="491"/>
      <c r="W1069" s="491"/>
      <c r="X1069" s="491"/>
      <c r="Y1069" s="491"/>
      <c r="Z1069" s="491"/>
      <c r="AA1069" s="491"/>
      <c r="AB1069" s="491"/>
      <c r="AC1069" s="491" t="s">
        <v>3692</v>
      </c>
      <c r="AD1069" s="491"/>
      <c r="AE1069" s="491"/>
      <c r="AF1069" s="493" t="s">
        <v>5324</v>
      </c>
      <c r="AG1069" s="494"/>
      <c r="AH1069" s="494"/>
      <c r="AI1069" s="494"/>
      <c r="AK1069" s="561" t="s">
        <v>3448</v>
      </c>
    </row>
    <row r="1070" spans="1:37">
      <c r="A1070" s="504" t="s">
        <v>1803</v>
      </c>
      <c r="B1070" s="489" t="s">
        <v>252</v>
      </c>
      <c r="C1070" s="470" t="s">
        <v>409</v>
      </c>
      <c r="D1070" s="489" t="s">
        <v>2148</v>
      </c>
      <c r="E1070" s="490"/>
      <c r="F1070" s="490"/>
      <c r="G1070" s="470" t="s">
        <v>1696</v>
      </c>
      <c r="H1070" s="502"/>
      <c r="I1070" s="491"/>
      <c r="J1070" s="492"/>
      <c r="K1070" s="489"/>
      <c r="L1070" s="491"/>
      <c r="M1070" s="491"/>
      <c r="N1070" s="491"/>
      <c r="O1070" s="491"/>
      <c r="P1070" s="491"/>
      <c r="Q1070" s="491"/>
      <c r="R1070" s="491"/>
      <c r="S1070" s="491"/>
      <c r="T1070" s="491"/>
      <c r="U1070" s="491"/>
      <c r="V1070" s="491"/>
      <c r="W1070" s="491"/>
      <c r="X1070" s="491"/>
      <c r="Y1070" s="491"/>
      <c r="Z1070" s="491"/>
      <c r="AA1070" s="491"/>
      <c r="AB1070" s="491"/>
      <c r="AC1070" s="491"/>
      <c r="AD1070" s="491"/>
      <c r="AE1070" s="491"/>
      <c r="AF1070" s="493"/>
      <c r="AG1070" s="494"/>
      <c r="AH1070" s="494"/>
      <c r="AI1070" s="494"/>
      <c r="AK1070" s="561"/>
    </row>
    <row r="1071" spans="1:37">
      <c r="A1071" s="504" t="s">
        <v>1803</v>
      </c>
      <c r="B1071" s="489" t="s">
        <v>252</v>
      </c>
      <c r="C1071" s="470" t="s">
        <v>3307</v>
      </c>
      <c r="D1071" s="489" t="s">
        <v>1345</v>
      </c>
      <c r="E1071" s="490">
        <v>0</v>
      </c>
      <c r="F1071" s="490">
        <v>1</v>
      </c>
      <c r="G1071" s="470" t="s">
        <v>5350</v>
      </c>
      <c r="H1071" s="502"/>
      <c r="I1071" s="470" t="s">
        <v>3311</v>
      </c>
      <c r="J1071" s="492"/>
      <c r="K1071" s="489"/>
      <c r="L1071" s="470"/>
      <c r="M1071" s="470"/>
      <c r="N1071" s="491"/>
      <c r="O1071" s="491"/>
      <c r="P1071" s="491"/>
      <c r="Q1071" s="491"/>
      <c r="R1071" s="491"/>
      <c r="S1071" s="491"/>
      <c r="T1071" s="491"/>
      <c r="U1071" s="491"/>
      <c r="V1071" s="491"/>
      <c r="W1071" s="491"/>
      <c r="X1071" s="491"/>
      <c r="Y1071" s="491"/>
      <c r="Z1071" s="491"/>
      <c r="AA1071" s="491"/>
      <c r="AB1071" s="491"/>
      <c r="AC1071" s="491"/>
      <c r="AD1071" s="491"/>
      <c r="AE1071" s="491"/>
      <c r="AF1071" s="493"/>
      <c r="AG1071" s="494"/>
      <c r="AH1071" s="494"/>
      <c r="AI1071" s="494"/>
      <c r="AK1071" s="561"/>
    </row>
    <row r="1072" spans="1:37">
      <c r="A1072" s="504" t="s">
        <v>1803</v>
      </c>
      <c r="B1072" s="489" t="s">
        <v>252</v>
      </c>
      <c r="C1072" s="470" t="s">
        <v>3308</v>
      </c>
      <c r="D1072" s="489" t="s">
        <v>1346</v>
      </c>
      <c r="E1072" s="490">
        <v>0</v>
      </c>
      <c r="F1072" s="490">
        <v>1</v>
      </c>
      <c r="G1072" s="470" t="s">
        <v>5351</v>
      </c>
      <c r="H1072" s="502"/>
      <c r="I1072" s="470" t="s">
        <v>3312</v>
      </c>
      <c r="J1072" s="492"/>
      <c r="K1072" s="489"/>
      <c r="L1072" s="470"/>
      <c r="M1072" s="470"/>
      <c r="N1072" s="491"/>
      <c r="O1072" s="491"/>
      <c r="P1072" s="491"/>
      <c r="Q1072" s="491"/>
      <c r="R1072" s="491"/>
      <c r="S1072" s="491"/>
      <c r="T1072" s="491"/>
      <c r="U1072" s="491"/>
      <c r="V1072" s="491"/>
      <c r="W1072" s="491"/>
      <c r="X1072" s="491"/>
      <c r="Y1072" s="491"/>
      <c r="Z1072" s="491"/>
      <c r="AA1072" s="491"/>
      <c r="AB1072" s="491"/>
      <c r="AC1072" s="491"/>
      <c r="AD1072" s="491"/>
      <c r="AE1072" s="491"/>
      <c r="AF1072" s="493"/>
      <c r="AG1072" s="494"/>
      <c r="AH1072" s="494"/>
      <c r="AI1072" s="494"/>
      <c r="AK1072" s="561"/>
    </row>
    <row r="1073" spans="1:37">
      <c r="A1073" s="504" t="s">
        <v>1803</v>
      </c>
      <c r="B1073" s="489" t="s">
        <v>252</v>
      </c>
      <c r="C1073" s="470" t="s">
        <v>3309</v>
      </c>
      <c r="D1073" s="489" t="s">
        <v>1347</v>
      </c>
      <c r="E1073" s="490">
        <v>0</v>
      </c>
      <c r="F1073" s="490">
        <v>1</v>
      </c>
      <c r="G1073" s="470" t="s">
        <v>5353</v>
      </c>
      <c r="H1073" s="502"/>
      <c r="I1073" s="470" t="s">
        <v>3313</v>
      </c>
      <c r="J1073" s="492"/>
      <c r="K1073" s="489"/>
      <c r="L1073" s="470"/>
      <c r="M1073" s="470"/>
      <c r="N1073" s="491"/>
      <c r="O1073" s="491"/>
      <c r="P1073" s="491"/>
      <c r="Q1073" s="491"/>
      <c r="R1073" s="491"/>
      <c r="S1073" s="491"/>
      <c r="T1073" s="491"/>
      <c r="U1073" s="491"/>
      <c r="V1073" s="491"/>
      <c r="W1073" s="491"/>
      <c r="X1073" s="491"/>
      <c r="Y1073" s="491"/>
      <c r="Z1073" s="491"/>
      <c r="AA1073" s="491"/>
      <c r="AB1073" s="491"/>
      <c r="AC1073" s="491"/>
      <c r="AD1073" s="491"/>
      <c r="AE1073" s="491"/>
      <c r="AF1073" s="493"/>
      <c r="AG1073" s="494"/>
      <c r="AH1073" s="494"/>
      <c r="AI1073" s="494"/>
      <c r="AK1073" s="561"/>
    </row>
    <row r="1074" spans="1:37">
      <c r="A1074" s="504" t="s">
        <v>1803</v>
      </c>
      <c r="B1074" s="489" t="s">
        <v>252</v>
      </c>
      <c r="C1074" s="470" t="s">
        <v>3310</v>
      </c>
      <c r="D1074" s="489" t="s">
        <v>1348</v>
      </c>
      <c r="E1074" s="490">
        <v>0</v>
      </c>
      <c r="F1074" s="490">
        <v>1</v>
      </c>
      <c r="G1074" s="470" t="s">
        <v>5352</v>
      </c>
      <c r="H1074" s="502"/>
      <c r="I1074" s="470" t="s">
        <v>3314</v>
      </c>
      <c r="J1074" s="492"/>
      <c r="K1074" s="489"/>
      <c r="L1074" s="470"/>
      <c r="M1074" s="470"/>
      <c r="N1074" s="491"/>
      <c r="O1074" s="491"/>
      <c r="P1074" s="491"/>
      <c r="Q1074" s="491"/>
      <c r="R1074" s="491"/>
      <c r="S1074" s="491"/>
      <c r="T1074" s="491"/>
      <c r="U1074" s="491"/>
      <c r="V1074" s="491"/>
      <c r="W1074" s="491"/>
      <c r="X1074" s="491"/>
      <c r="Y1074" s="491"/>
      <c r="Z1074" s="491"/>
      <c r="AA1074" s="491"/>
      <c r="AB1074" s="491"/>
      <c r="AC1074" s="491"/>
      <c r="AD1074" s="491"/>
      <c r="AE1074" s="491"/>
      <c r="AF1074" s="493"/>
      <c r="AG1074" s="494"/>
      <c r="AH1074" s="494"/>
      <c r="AI1074" s="494"/>
      <c r="AK1074" s="561"/>
    </row>
    <row r="1075" spans="1:37">
      <c r="A1075" s="504" t="s">
        <v>1803</v>
      </c>
      <c r="B1075" s="489" t="s">
        <v>252</v>
      </c>
      <c r="C1075" s="470" t="s">
        <v>495</v>
      </c>
      <c r="D1075" s="489" t="s">
        <v>2127</v>
      </c>
      <c r="E1075" s="490">
        <v>0</v>
      </c>
      <c r="F1075" s="490">
        <v>0</v>
      </c>
      <c r="G1075" s="470" t="s">
        <v>495</v>
      </c>
      <c r="H1075" s="502"/>
      <c r="I1075" s="491"/>
      <c r="J1075" s="492"/>
      <c r="K1075" s="489"/>
      <c r="L1075" s="491"/>
      <c r="M1075" s="491"/>
      <c r="N1075" s="491"/>
      <c r="O1075" s="491"/>
      <c r="P1075" s="491"/>
      <c r="Q1075" s="491"/>
      <c r="R1075" s="491"/>
      <c r="S1075" s="491"/>
      <c r="T1075" s="491"/>
      <c r="U1075" s="491"/>
      <c r="V1075" s="491"/>
      <c r="W1075" s="491"/>
      <c r="X1075" s="491"/>
      <c r="Y1075" s="491"/>
      <c r="Z1075" s="491"/>
      <c r="AA1075" s="491"/>
      <c r="AB1075" s="491"/>
      <c r="AC1075" s="491"/>
      <c r="AD1075" s="491"/>
      <c r="AE1075" s="491"/>
      <c r="AF1075" s="493"/>
      <c r="AG1075" s="494"/>
      <c r="AH1075" s="494"/>
      <c r="AI1075" s="494"/>
      <c r="AK1075" s="561"/>
    </row>
    <row r="1076" spans="1:37" ht="56.25">
      <c r="A1076" s="504" t="s">
        <v>1803</v>
      </c>
      <c r="B1076" s="489" t="s">
        <v>252</v>
      </c>
      <c r="C1076" s="470" t="s">
        <v>3315</v>
      </c>
      <c r="D1076" s="489" t="s">
        <v>1859</v>
      </c>
      <c r="E1076" s="490" t="s">
        <v>1357</v>
      </c>
      <c r="F1076" s="490" t="s">
        <v>1372</v>
      </c>
      <c r="G1076" s="470" t="s">
        <v>194</v>
      </c>
      <c r="H1076" s="502" t="s">
        <v>98</v>
      </c>
      <c r="I1076" s="491" t="s">
        <v>3320</v>
      </c>
      <c r="J1076" s="492" t="s">
        <v>2314</v>
      </c>
      <c r="K1076" s="489"/>
      <c r="L1076" s="491" t="s">
        <v>5420</v>
      </c>
      <c r="M1076" s="491" t="s">
        <v>5420</v>
      </c>
      <c r="N1076" s="491" t="s">
        <v>5421</v>
      </c>
      <c r="O1076" s="491"/>
      <c r="P1076" s="491"/>
      <c r="Q1076" s="491"/>
      <c r="R1076" s="491"/>
      <c r="S1076" s="491" t="s">
        <v>5361</v>
      </c>
      <c r="T1076" s="491" t="s">
        <v>5361</v>
      </c>
      <c r="U1076" s="491"/>
      <c r="V1076" s="491"/>
      <c r="W1076" s="491" t="s">
        <v>716</v>
      </c>
      <c r="X1076" s="491"/>
      <c r="Y1076" s="491"/>
      <c r="Z1076" s="491"/>
      <c r="AA1076" s="491"/>
      <c r="AB1076" s="491"/>
      <c r="AC1076" s="491" t="s">
        <v>3640</v>
      </c>
      <c r="AD1076" s="491" t="s">
        <v>3649</v>
      </c>
      <c r="AE1076" s="491"/>
      <c r="AF1076" s="493" t="s">
        <v>5324</v>
      </c>
      <c r="AG1076" s="494"/>
      <c r="AH1076" s="494"/>
      <c r="AI1076" s="494"/>
      <c r="AK1076" s="561"/>
    </row>
    <row r="1077" spans="1:37" ht="56.25">
      <c r="A1077" s="504" t="s">
        <v>1803</v>
      </c>
      <c r="B1077" s="489" t="s">
        <v>252</v>
      </c>
      <c r="C1077" s="470" t="s">
        <v>3316</v>
      </c>
      <c r="D1077" s="489" t="s">
        <v>1863</v>
      </c>
      <c r="E1077" s="490" t="s">
        <v>1357</v>
      </c>
      <c r="F1077" s="490" t="s">
        <v>1372</v>
      </c>
      <c r="G1077" s="470" t="s">
        <v>2205</v>
      </c>
      <c r="H1077" s="502" t="s">
        <v>99</v>
      </c>
      <c r="I1077" s="491" t="s">
        <v>3319</v>
      </c>
      <c r="J1077" s="492" t="s">
        <v>2314</v>
      </c>
      <c r="K1077" s="489"/>
      <c r="L1077" s="491" t="s">
        <v>5420</v>
      </c>
      <c r="M1077" s="491" t="s">
        <v>5420</v>
      </c>
      <c r="N1077" s="491" t="s">
        <v>5421</v>
      </c>
      <c r="O1077" s="491"/>
      <c r="P1077" s="491"/>
      <c r="Q1077" s="491"/>
      <c r="R1077" s="491"/>
      <c r="S1077" s="491" t="s">
        <v>5361</v>
      </c>
      <c r="T1077" s="491" t="s">
        <v>5361</v>
      </c>
      <c r="U1077" s="491"/>
      <c r="V1077" s="491"/>
      <c r="W1077" s="491" t="s">
        <v>716</v>
      </c>
      <c r="X1077" s="491"/>
      <c r="Y1077" s="491"/>
      <c r="Z1077" s="491"/>
      <c r="AA1077" s="491"/>
      <c r="AB1077" s="491"/>
      <c r="AC1077" s="491" t="s">
        <v>3640</v>
      </c>
      <c r="AD1077" s="491" t="s">
        <v>3649</v>
      </c>
      <c r="AE1077" s="491"/>
      <c r="AF1077" s="493" t="s">
        <v>5324</v>
      </c>
      <c r="AG1077" s="494"/>
      <c r="AH1077" s="494"/>
      <c r="AI1077" s="494"/>
      <c r="AK1077" s="561"/>
    </row>
    <row r="1078" spans="1:37" ht="56.25">
      <c r="A1078" s="504" t="s">
        <v>1803</v>
      </c>
      <c r="B1078" s="489" t="s">
        <v>252</v>
      </c>
      <c r="C1078" s="470" t="s">
        <v>3317</v>
      </c>
      <c r="D1078" s="489" t="s">
        <v>1687</v>
      </c>
      <c r="E1078" s="490" t="s">
        <v>1357</v>
      </c>
      <c r="F1078" s="490" t="s">
        <v>1372</v>
      </c>
      <c r="G1078" s="470" t="s">
        <v>2205</v>
      </c>
      <c r="H1078" s="502" t="s">
        <v>100</v>
      </c>
      <c r="I1078" s="491" t="s">
        <v>3321</v>
      </c>
      <c r="J1078" s="492" t="s">
        <v>2314</v>
      </c>
      <c r="K1078" s="489"/>
      <c r="L1078" s="491" t="s">
        <v>5420</v>
      </c>
      <c r="M1078" s="491" t="s">
        <v>5420</v>
      </c>
      <c r="N1078" s="491" t="s">
        <v>5421</v>
      </c>
      <c r="O1078" s="491"/>
      <c r="P1078" s="491"/>
      <c r="Q1078" s="491"/>
      <c r="R1078" s="491"/>
      <c r="S1078" s="491" t="s">
        <v>5361</v>
      </c>
      <c r="T1078" s="491" t="s">
        <v>5361</v>
      </c>
      <c r="U1078" s="491"/>
      <c r="V1078" s="491"/>
      <c r="W1078" s="491" t="s">
        <v>716</v>
      </c>
      <c r="X1078" s="491"/>
      <c r="Y1078" s="491"/>
      <c r="Z1078" s="491"/>
      <c r="AA1078" s="491"/>
      <c r="AB1078" s="491"/>
      <c r="AC1078" s="491" t="s">
        <v>3640</v>
      </c>
      <c r="AD1078" s="491" t="s">
        <v>3649</v>
      </c>
      <c r="AE1078" s="491"/>
      <c r="AF1078" s="493" t="s">
        <v>5324</v>
      </c>
      <c r="AG1078" s="494"/>
      <c r="AH1078" s="494"/>
      <c r="AI1078" s="494"/>
      <c r="AK1078" s="561"/>
    </row>
    <row r="1079" spans="1:37" ht="56.25">
      <c r="A1079" s="504" t="s">
        <v>1803</v>
      </c>
      <c r="B1079" s="489" t="s">
        <v>252</v>
      </c>
      <c r="C1079" s="470" t="s">
        <v>3318</v>
      </c>
      <c r="D1079" s="489" t="s">
        <v>1688</v>
      </c>
      <c r="E1079" s="490" t="s">
        <v>1357</v>
      </c>
      <c r="F1079" s="490" t="s">
        <v>1372</v>
      </c>
      <c r="G1079" s="470" t="s">
        <v>2205</v>
      </c>
      <c r="H1079" s="502" t="s">
        <v>101</v>
      </c>
      <c r="I1079" s="491" t="s">
        <v>3322</v>
      </c>
      <c r="J1079" s="492" t="s">
        <v>2314</v>
      </c>
      <c r="K1079" s="489"/>
      <c r="L1079" s="491" t="s">
        <v>5420</v>
      </c>
      <c r="M1079" s="491" t="s">
        <v>5420</v>
      </c>
      <c r="N1079" s="491" t="s">
        <v>5421</v>
      </c>
      <c r="O1079" s="491"/>
      <c r="P1079" s="491"/>
      <c r="Q1079" s="491"/>
      <c r="R1079" s="491"/>
      <c r="S1079" s="491" t="s">
        <v>5361</v>
      </c>
      <c r="T1079" s="491" t="s">
        <v>5361</v>
      </c>
      <c r="U1079" s="491"/>
      <c r="V1079" s="491"/>
      <c r="W1079" s="491" t="s">
        <v>716</v>
      </c>
      <c r="X1079" s="491"/>
      <c r="Y1079" s="491"/>
      <c r="Z1079" s="491"/>
      <c r="AA1079" s="491"/>
      <c r="AB1079" s="491"/>
      <c r="AC1079" s="491" t="s">
        <v>3640</v>
      </c>
      <c r="AD1079" s="491" t="s">
        <v>3649</v>
      </c>
      <c r="AE1079" s="491"/>
      <c r="AF1079" s="493" t="s">
        <v>5324</v>
      </c>
      <c r="AG1079" s="494"/>
      <c r="AH1079" s="494"/>
      <c r="AI1079" s="494"/>
      <c r="AK1079" s="561"/>
    </row>
    <row r="1080" spans="1:37">
      <c r="A1080" s="504"/>
      <c r="B1080" s="489"/>
      <c r="C1080" s="470"/>
      <c r="D1080" s="489"/>
      <c r="E1080" s="490"/>
      <c r="F1080" s="490"/>
      <c r="G1080" s="470"/>
      <c r="H1080" s="524"/>
      <c r="I1080" s="491"/>
      <c r="J1080" s="492"/>
      <c r="K1080" s="489"/>
      <c r="L1080" s="491"/>
      <c r="M1080" s="491"/>
      <c r="N1080" s="491"/>
      <c r="O1080" s="491"/>
      <c r="P1080" s="491"/>
      <c r="Q1080" s="491"/>
      <c r="R1080" s="491"/>
      <c r="S1080" s="491"/>
      <c r="T1080" s="491"/>
      <c r="U1080" s="491"/>
      <c r="V1080" s="491"/>
      <c r="W1080" s="491"/>
      <c r="X1080" s="491"/>
      <c r="Y1080" s="491"/>
      <c r="Z1080" s="491"/>
      <c r="AA1080" s="491"/>
      <c r="AB1080" s="491"/>
      <c r="AC1080" s="491"/>
      <c r="AD1080" s="491"/>
      <c r="AE1080" s="491"/>
      <c r="AF1080" s="493"/>
      <c r="AG1080" s="494"/>
      <c r="AH1080" s="494"/>
      <c r="AI1080" s="494"/>
      <c r="AK1080" s="561"/>
    </row>
    <row r="1081" spans="1:37" ht="33.75">
      <c r="A1081" s="504" t="s">
        <v>1804</v>
      </c>
      <c r="B1081" s="489" t="s">
        <v>253</v>
      </c>
      <c r="C1081" s="497" t="s">
        <v>334</v>
      </c>
      <c r="D1081" s="489"/>
      <c r="E1081" s="490"/>
      <c r="F1081" s="490"/>
      <c r="G1081" s="470"/>
      <c r="H1081" s="502"/>
      <c r="I1081" s="491"/>
      <c r="J1081" s="492" t="s">
        <v>2314</v>
      </c>
      <c r="K1081" s="489"/>
      <c r="L1081" s="491" t="s">
        <v>5420</v>
      </c>
      <c r="M1081" s="491" t="s">
        <v>5420</v>
      </c>
      <c r="N1081" s="491" t="s">
        <v>5421</v>
      </c>
      <c r="O1081" s="491"/>
      <c r="P1081" s="491"/>
      <c r="Q1081" s="491"/>
      <c r="R1081" s="491"/>
      <c r="S1081" s="491" t="s">
        <v>5361</v>
      </c>
      <c r="T1081" s="491" t="s">
        <v>5361</v>
      </c>
      <c r="U1081" s="491"/>
      <c r="V1081" s="491"/>
      <c r="W1081" s="491"/>
      <c r="X1081" s="491"/>
      <c r="Y1081" s="491"/>
      <c r="Z1081" s="491"/>
      <c r="AA1081" s="491"/>
      <c r="AB1081" s="491"/>
      <c r="AC1081" s="491" t="s">
        <v>3692</v>
      </c>
      <c r="AD1081" s="491"/>
      <c r="AE1081" s="491"/>
      <c r="AF1081" s="493" t="s">
        <v>5324</v>
      </c>
      <c r="AG1081" s="494"/>
      <c r="AH1081" s="494"/>
      <c r="AI1081" s="494"/>
      <c r="AK1081" s="561" t="s">
        <v>3448</v>
      </c>
    </row>
    <row r="1082" spans="1:37">
      <c r="A1082" s="504" t="s">
        <v>1804</v>
      </c>
      <c r="B1082" s="489" t="s">
        <v>253</v>
      </c>
      <c r="C1082" s="470" t="s">
        <v>409</v>
      </c>
      <c r="D1082" s="489" t="s">
        <v>2148</v>
      </c>
      <c r="E1082" s="490"/>
      <c r="F1082" s="490"/>
      <c r="G1082" s="470" t="s">
        <v>1696</v>
      </c>
      <c r="H1082" s="502"/>
      <c r="I1082" s="491"/>
      <c r="J1082" s="492"/>
      <c r="K1082" s="489"/>
      <c r="L1082" s="491"/>
      <c r="M1082" s="491"/>
      <c r="N1082" s="491"/>
      <c r="O1082" s="491"/>
      <c r="P1082" s="491"/>
      <c r="Q1082" s="491"/>
      <c r="R1082" s="491"/>
      <c r="S1082" s="491"/>
      <c r="T1082" s="491"/>
      <c r="U1082" s="491"/>
      <c r="V1082" s="491"/>
      <c r="W1082" s="491"/>
      <c r="X1082" s="491"/>
      <c r="Y1082" s="491"/>
      <c r="Z1082" s="491"/>
      <c r="AA1082" s="491"/>
      <c r="AB1082" s="491"/>
      <c r="AC1082" s="491"/>
      <c r="AD1082" s="491"/>
      <c r="AE1082" s="491"/>
      <c r="AF1082" s="493"/>
      <c r="AG1082" s="494"/>
      <c r="AH1082" s="494"/>
      <c r="AI1082" s="494"/>
      <c r="AK1082" s="561"/>
    </row>
    <row r="1083" spans="1:37">
      <c r="A1083" s="504" t="s">
        <v>1804</v>
      </c>
      <c r="B1083" s="489" t="s">
        <v>253</v>
      </c>
      <c r="C1083" s="470" t="s">
        <v>3323</v>
      </c>
      <c r="D1083" s="489" t="s">
        <v>1345</v>
      </c>
      <c r="E1083" s="490">
        <v>0</v>
      </c>
      <c r="F1083" s="490">
        <v>1</v>
      </c>
      <c r="G1083" s="470" t="s">
        <v>5354</v>
      </c>
      <c r="H1083" s="502"/>
      <c r="I1083" s="470" t="s">
        <v>3331</v>
      </c>
      <c r="J1083" s="492"/>
      <c r="K1083" s="489"/>
      <c r="L1083" s="470"/>
      <c r="M1083" s="470"/>
      <c r="N1083" s="491"/>
      <c r="O1083" s="491"/>
      <c r="P1083" s="491"/>
      <c r="Q1083" s="491"/>
      <c r="R1083" s="491"/>
      <c r="S1083" s="491"/>
      <c r="T1083" s="491"/>
      <c r="U1083" s="491"/>
      <c r="V1083" s="491"/>
      <c r="W1083" s="491"/>
      <c r="X1083" s="491"/>
      <c r="Y1083" s="491"/>
      <c r="Z1083" s="491"/>
      <c r="AA1083" s="491"/>
      <c r="AB1083" s="491"/>
      <c r="AC1083" s="491"/>
      <c r="AD1083" s="491"/>
      <c r="AE1083" s="491"/>
      <c r="AF1083" s="493"/>
      <c r="AG1083" s="494"/>
      <c r="AH1083" s="494"/>
      <c r="AI1083" s="494"/>
      <c r="AK1083" s="561"/>
    </row>
    <row r="1084" spans="1:37">
      <c r="A1084" s="504" t="s">
        <v>1804</v>
      </c>
      <c r="B1084" s="489" t="s">
        <v>253</v>
      </c>
      <c r="C1084" s="470" t="s">
        <v>3324</v>
      </c>
      <c r="D1084" s="489" t="s">
        <v>1346</v>
      </c>
      <c r="E1084" s="490">
        <v>0</v>
      </c>
      <c r="F1084" s="490">
        <v>1</v>
      </c>
      <c r="G1084" s="470" t="s">
        <v>5355</v>
      </c>
      <c r="H1084" s="502"/>
      <c r="I1084" s="470" t="s">
        <v>3332</v>
      </c>
      <c r="J1084" s="492"/>
      <c r="K1084" s="489"/>
      <c r="L1084" s="470"/>
      <c r="M1084" s="470"/>
      <c r="N1084" s="491"/>
      <c r="O1084" s="491"/>
      <c r="P1084" s="491"/>
      <c r="Q1084" s="491"/>
      <c r="R1084" s="491"/>
      <c r="S1084" s="491"/>
      <c r="T1084" s="491"/>
      <c r="U1084" s="491"/>
      <c r="V1084" s="491"/>
      <c r="W1084" s="491"/>
      <c r="X1084" s="491"/>
      <c r="Y1084" s="491"/>
      <c r="Z1084" s="491"/>
      <c r="AA1084" s="491"/>
      <c r="AB1084" s="491"/>
      <c r="AC1084" s="491"/>
      <c r="AD1084" s="491"/>
      <c r="AE1084" s="491"/>
      <c r="AF1084" s="493"/>
      <c r="AG1084" s="494"/>
      <c r="AH1084" s="494"/>
      <c r="AI1084" s="494"/>
      <c r="AK1084" s="561"/>
    </row>
    <row r="1085" spans="1:37">
      <c r="A1085" s="504" t="s">
        <v>1804</v>
      </c>
      <c r="B1085" s="489" t="s">
        <v>253</v>
      </c>
      <c r="C1085" s="470" t="s">
        <v>3325</v>
      </c>
      <c r="D1085" s="489" t="s">
        <v>1347</v>
      </c>
      <c r="E1085" s="490">
        <v>0</v>
      </c>
      <c r="F1085" s="490">
        <v>1</v>
      </c>
      <c r="G1085" s="470" t="s">
        <v>5356</v>
      </c>
      <c r="H1085" s="502"/>
      <c r="I1085" s="470" t="s">
        <v>3333</v>
      </c>
      <c r="J1085" s="492"/>
      <c r="K1085" s="489"/>
      <c r="L1085" s="470"/>
      <c r="M1085" s="470"/>
      <c r="N1085" s="491"/>
      <c r="O1085" s="491"/>
      <c r="P1085" s="491"/>
      <c r="Q1085" s="491"/>
      <c r="R1085" s="491"/>
      <c r="S1085" s="491"/>
      <c r="T1085" s="491"/>
      <c r="U1085" s="491"/>
      <c r="V1085" s="491"/>
      <c r="W1085" s="491"/>
      <c r="X1085" s="491"/>
      <c r="Y1085" s="491"/>
      <c r="Z1085" s="491"/>
      <c r="AA1085" s="491"/>
      <c r="AB1085" s="491"/>
      <c r="AC1085" s="491"/>
      <c r="AD1085" s="491"/>
      <c r="AE1085" s="491"/>
      <c r="AF1085" s="493"/>
      <c r="AG1085" s="494"/>
      <c r="AH1085" s="494"/>
      <c r="AI1085" s="494"/>
      <c r="AK1085" s="561"/>
    </row>
    <row r="1086" spans="1:37">
      <c r="A1086" s="504" t="s">
        <v>1804</v>
      </c>
      <c r="B1086" s="489" t="s">
        <v>253</v>
      </c>
      <c r="C1086" s="470" t="s">
        <v>3326</v>
      </c>
      <c r="D1086" s="489" t="s">
        <v>1348</v>
      </c>
      <c r="E1086" s="490">
        <v>0</v>
      </c>
      <c r="F1086" s="490">
        <v>1</v>
      </c>
      <c r="G1086" s="470" t="s">
        <v>5357</v>
      </c>
      <c r="H1086" s="502"/>
      <c r="I1086" s="470" t="s">
        <v>3334</v>
      </c>
      <c r="J1086" s="492"/>
      <c r="K1086" s="489"/>
      <c r="L1086" s="470"/>
      <c r="M1086" s="470"/>
      <c r="N1086" s="491"/>
      <c r="O1086" s="491"/>
      <c r="P1086" s="491"/>
      <c r="Q1086" s="491"/>
      <c r="R1086" s="491"/>
      <c r="S1086" s="491"/>
      <c r="T1086" s="491"/>
      <c r="U1086" s="491"/>
      <c r="V1086" s="491"/>
      <c r="W1086" s="491"/>
      <c r="X1086" s="491"/>
      <c r="Y1086" s="491"/>
      <c r="Z1086" s="491"/>
      <c r="AA1086" s="491"/>
      <c r="AB1086" s="491"/>
      <c r="AC1086" s="491"/>
      <c r="AD1086" s="491"/>
      <c r="AE1086" s="491"/>
      <c r="AF1086" s="493"/>
      <c r="AG1086" s="494"/>
      <c r="AH1086" s="494"/>
      <c r="AI1086" s="494"/>
      <c r="AK1086" s="561"/>
    </row>
    <row r="1087" spans="1:37">
      <c r="A1087" s="504" t="s">
        <v>1804</v>
      </c>
      <c r="B1087" s="489" t="s">
        <v>253</v>
      </c>
      <c r="C1087" s="470" t="s">
        <v>495</v>
      </c>
      <c r="D1087" s="489" t="s">
        <v>2127</v>
      </c>
      <c r="E1087" s="490">
        <v>0</v>
      </c>
      <c r="F1087" s="490">
        <v>0</v>
      </c>
      <c r="G1087" s="470" t="s">
        <v>495</v>
      </c>
      <c r="H1087" s="502"/>
      <c r="I1087" s="491"/>
      <c r="J1087" s="492"/>
      <c r="K1087" s="489"/>
      <c r="L1087" s="491"/>
      <c r="M1087" s="491"/>
      <c r="N1087" s="491"/>
      <c r="O1087" s="491"/>
      <c r="P1087" s="491"/>
      <c r="Q1087" s="491"/>
      <c r="R1087" s="491"/>
      <c r="S1087" s="491"/>
      <c r="T1087" s="491"/>
      <c r="U1087" s="491"/>
      <c r="V1087" s="491"/>
      <c r="W1087" s="491"/>
      <c r="X1087" s="491"/>
      <c r="Y1087" s="491"/>
      <c r="Z1087" s="491"/>
      <c r="AA1087" s="491"/>
      <c r="AB1087" s="491"/>
      <c r="AC1087" s="491"/>
      <c r="AD1087" s="491"/>
      <c r="AE1087" s="491"/>
      <c r="AF1087" s="493"/>
      <c r="AG1087" s="494"/>
      <c r="AH1087" s="494"/>
      <c r="AI1087" s="494"/>
      <c r="AK1087" s="561"/>
    </row>
    <row r="1088" spans="1:37" ht="56.25">
      <c r="A1088" s="504" t="s">
        <v>1804</v>
      </c>
      <c r="B1088" s="489" t="s">
        <v>253</v>
      </c>
      <c r="C1088" s="470" t="s">
        <v>3327</v>
      </c>
      <c r="D1088" s="489" t="s">
        <v>1859</v>
      </c>
      <c r="E1088" s="490" t="s">
        <v>1357</v>
      </c>
      <c r="F1088" s="490" t="s">
        <v>1372</v>
      </c>
      <c r="G1088" s="470" t="s">
        <v>194</v>
      </c>
      <c r="H1088" s="502" t="s">
        <v>102</v>
      </c>
      <c r="I1088" s="491" t="s">
        <v>3335</v>
      </c>
      <c r="J1088" s="492" t="s">
        <v>2314</v>
      </c>
      <c r="K1088" s="489"/>
      <c r="L1088" s="491" t="s">
        <v>5420</v>
      </c>
      <c r="M1088" s="491" t="s">
        <v>5420</v>
      </c>
      <c r="N1088" s="491" t="s">
        <v>5421</v>
      </c>
      <c r="O1088" s="491"/>
      <c r="P1088" s="491"/>
      <c r="Q1088" s="491"/>
      <c r="R1088" s="491"/>
      <c r="S1088" s="491" t="s">
        <v>5361</v>
      </c>
      <c r="T1088" s="491" t="s">
        <v>5361</v>
      </c>
      <c r="U1088" s="491"/>
      <c r="V1088" s="491"/>
      <c r="W1088" s="491" t="s">
        <v>716</v>
      </c>
      <c r="X1088" s="491"/>
      <c r="Y1088" s="491"/>
      <c r="Z1088" s="491"/>
      <c r="AA1088" s="491"/>
      <c r="AB1088" s="491"/>
      <c r="AC1088" s="491" t="s">
        <v>3640</v>
      </c>
      <c r="AD1088" s="491" t="s">
        <v>3649</v>
      </c>
      <c r="AE1088" s="491"/>
      <c r="AF1088" s="493" t="s">
        <v>5324</v>
      </c>
      <c r="AG1088" s="494"/>
      <c r="AH1088" s="494"/>
      <c r="AI1088" s="494"/>
      <c r="AK1088" s="561"/>
    </row>
    <row r="1089" spans="1:37" ht="56.25">
      <c r="A1089" s="504" t="s">
        <v>1804</v>
      </c>
      <c r="B1089" s="489" t="s">
        <v>253</v>
      </c>
      <c r="C1089" s="470" t="s">
        <v>3328</v>
      </c>
      <c r="D1089" s="489" t="s">
        <v>1863</v>
      </c>
      <c r="E1089" s="490" t="s">
        <v>1357</v>
      </c>
      <c r="F1089" s="490" t="s">
        <v>1372</v>
      </c>
      <c r="G1089" s="470" t="s">
        <v>2205</v>
      </c>
      <c r="H1089" s="502" t="s">
        <v>103</v>
      </c>
      <c r="I1089" s="491" t="s">
        <v>3336</v>
      </c>
      <c r="J1089" s="492" t="s">
        <v>2314</v>
      </c>
      <c r="K1089" s="489"/>
      <c r="L1089" s="491" t="s">
        <v>5420</v>
      </c>
      <c r="M1089" s="491" t="s">
        <v>5420</v>
      </c>
      <c r="N1089" s="491" t="s">
        <v>5421</v>
      </c>
      <c r="O1089" s="491"/>
      <c r="P1089" s="491"/>
      <c r="Q1089" s="491"/>
      <c r="R1089" s="491"/>
      <c r="S1089" s="491" t="s">
        <v>5361</v>
      </c>
      <c r="T1089" s="491" t="s">
        <v>5361</v>
      </c>
      <c r="U1089" s="491"/>
      <c r="V1089" s="491"/>
      <c r="W1089" s="491" t="s">
        <v>716</v>
      </c>
      <c r="X1089" s="491"/>
      <c r="Y1089" s="491"/>
      <c r="Z1089" s="491"/>
      <c r="AA1089" s="491"/>
      <c r="AB1089" s="491"/>
      <c r="AC1089" s="491" t="s">
        <v>3640</v>
      </c>
      <c r="AD1089" s="491" t="s">
        <v>3649</v>
      </c>
      <c r="AE1089" s="491"/>
      <c r="AF1089" s="493" t="s">
        <v>5324</v>
      </c>
      <c r="AG1089" s="494"/>
      <c r="AH1089" s="494"/>
      <c r="AI1089" s="494"/>
      <c r="AK1089" s="561"/>
    </row>
    <row r="1090" spans="1:37" ht="56.25">
      <c r="A1090" s="504" t="s">
        <v>1804</v>
      </c>
      <c r="B1090" s="489" t="s">
        <v>253</v>
      </c>
      <c r="C1090" s="470" t="s">
        <v>3329</v>
      </c>
      <c r="D1090" s="489" t="s">
        <v>1687</v>
      </c>
      <c r="E1090" s="490" t="s">
        <v>1357</v>
      </c>
      <c r="F1090" s="490" t="s">
        <v>1372</v>
      </c>
      <c r="G1090" s="470" t="s">
        <v>2205</v>
      </c>
      <c r="H1090" s="502" t="s">
        <v>104</v>
      </c>
      <c r="I1090" s="491" t="s">
        <v>3337</v>
      </c>
      <c r="J1090" s="492" t="s">
        <v>2314</v>
      </c>
      <c r="K1090" s="489"/>
      <c r="L1090" s="491" t="s">
        <v>5420</v>
      </c>
      <c r="M1090" s="491" t="s">
        <v>5420</v>
      </c>
      <c r="N1090" s="491" t="s">
        <v>5421</v>
      </c>
      <c r="O1090" s="491"/>
      <c r="P1090" s="491"/>
      <c r="Q1090" s="491"/>
      <c r="R1090" s="491"/>
      <c r="S1090" s="491" t="s">
        <v>5361</v>
      </c>
      <c r="T1090" s="491" t="s">
        <v>5361</v>
      </c>
      <c r="U1090" s="491"/>
      <c r="V1090" s="491"/>
      <c r="W1090" s="491" t="s">
        <v>716</v>
      </c>
      <c r="X1090" s="491"/>
      <c r="Y1090" s="491"/>
      <c r="Z1090" s="491"/>
      <c r="AA1090" s="491"/>
      <c r="AB1090" s="491"/>
      <c r="AC1090" s="491" t="s">
        <v>3640</v>
      </c>
      <c r="AD1090" s="491" t="s">
        <v>3649</v>
      </c>
      <c r="AE1090" s="491"/>
      <c r="AF1090" s="493" t="s">
        <v>5324</v>
      </c>
      <c r="AG1090" s="494"/>
      <c r="AH1090" s="494"/>
      <c r="AI1090" s="494"/>
      <c r="AK1090" s="561"/>
    </row>
    <row r="1091" spans="1:37" ht="56.25">
      <c r="A1091" s="504" t="s">
        <v>1804</v>
      </c>
      <c r="B1091" s="489" t="s">
        <v>253</v>
      </c>
      <c r="C1091" s="470" t="s">
        <v>3330</v>
      </c>
      <c r="D1091" s="489" t="s">
        <v>1688</v>
      </c>
      <c r="E1091" s="490" t="s">
        <v>1357</v>
      </c>
      <c r="F1091" s="490" t="s">
        <v>1372</v>
      </c>
      <c r="G1091" s="470" t="s">
        <v>2205</v>
      </c>
      <c r="H1091" s="502" t="s">
        <v>105</v>
      </c>
      <c r="I1091" s="491" t="s">
        <v>3338</v>
      </c>
      <c r="J1091" s="492" t="s">
        <v>2314</v>
      </c>
      <c r="K1091" s="489"/>
      <c r="L1091" s="491" t="s">
        <v>5420</v>
      </c>
      <c r="M1091" s="491" t="s">
        <v>5420</v>
      </c>
      <c r="N1091" s="491" t="s">
        <v>5421</v>
      </c>
      <c r="O1091" s="491"/>
      <c r="P1091" s="491"/>
      <c r="Q1091" s="491"/>
      <c r="R1091" s="491"/>
      <c r="S1091" s="491" t="s">
        <v>5361</v>
      </c>
      <c r="T1091" s="491" t="s">
        <v>5361</v>
      </c>
      <c r="U1091" s="491"/>
      <c r="V1091" s="491"/>
      <c r="W1091" s="491" t="s">
        <v>716</v>
      </c>
      <c r="X1091" s="491"/>
      <c r="Y1091" s="491"/>
      <c r="Z1091" s="491"/>
      <c r="AA1091" s="491"/>
      <c r="AB1091" s="491"/>
      <c r="AC1091" s="491" t="s">
        <v>3640</v>
      </c>
      <c r="AD1091" s="491" t="s">
        <v>3649</v>
      </c>
      <c r="AE1091" s="491"/>
      <c r="AF1091" s="493" t="s">
        <v>5324</v>
      </c>
      <c r="AG1091" s="494"/>
      <c r="AH1091" s="494"/>
      <c r="AI1091" s="494"/>
      <c r="AK1091" s="561"/>
    </row>
    <row r="1092" spans="1:37">
      <c r="A1092" s="504"/>
      <c r="B1092" s="489"/>
      <c r="C1092" s="470"/>
      <c r="D1092" s="489"/>
      <c r="E1092" s="490"/>
      <c r="F1092" s="490"/>
      <c r="G1092" s="470"/>
      <c r="H1092" s="524"/>
      <c r="I1092" s="491"/>
      <c r="J1092" s="492"/>
      <c r="K1092" s="489"/>
      <c r="L1092" s="491"/>
      <c r="M1092" s="491"/>
      <c r="N1092" s="491"/>
      <c r="O1092" s="491"/>
      <c r="P1092" s="491"/>
      <c r="Q1092" s="491"/>
      <c r="R1092" s="491"/>
      <c r="S1092" s="491"/>
      <c r="T1092" s="491"/>
      <c r="U1092" s="491"/>
      <c r="V1092" s="491"/>
      <c r="W1092" s="491"/>
      <c r="X1092" s="491"/>
      <c r="Y1092" s="491"/>
      <c r="Z1092" s="491"/>
      <c r="AA1092" s="491"/>
      <c r="AB1092" s="491"/>
      <c r="AC1092" s="491"/>
      <c r="AD1092" s="491"/>
      <c r="AE1092" s="491"/>
      <c r="AF1092" s="493"/>
      <c r="AG1092" s="494"/>
      <c r="AH1092" s="494"/>
      <c r="AI1092" s="494"/>
      <c r="AK1092" s="561"/>
    </row>
    <row r="1093" spans="1:37" ht="45">
      <c r="A1093" s="504" t="s">
        <v>254</v>
      </c>
      <c r="B1093" s="489" t="s">
        <v>255</v>
      </c>
      <c r="C1093" s="497" t="s">
        <v>3740</v>
      </c>
      <c r="D1093" s="489"/>
      <c r="E1093" s="490"/>
      <c r="F1093" s="490"/>
      <c r="G1093" s="470"/>
      <c r="H1093" s="524"/>
      <c r="I1093" s="491"/>
      <c r="J1093" s="492" t="s">
        <v>2301</v>
      </c>
      <c r="K1093" s="489"/>
      <c r="L1093" s="491" t="s">
        <v>6318</v>
      </c>
      <c r="M1093" s="491" t="s">
        <v>6318</v>
      </c>
      <c r="N1093" s="491"/>
      <c r="O1093" s="491"/>
      <c r="P1093" s="491"/>
      <c r="Q1093" s="491"/>
      <c r="R1093" s="491"/>
      <c r="S1093" s="491"/>
      <c r="T1093" s="498" t="s">
        <v>7831</v>
      </c>
      <c r="U1093" s="491"/>
      <c r="V1093" s="491"/>
      <c r="W1093" s="491"/>
      <c r="X1093" s="491"/>
      <c r="Y1093" s="491"/>
      <c r="Z1093" s="491"/>
      <c r="AA1093" s="491"/>
      <c r="AB1093" s="491"/>
      <c r="AC1093" s="491"/>
      <c r="AD1093" s="491"/>
      <c r="AE1093" s="491"/>
      <c r="AF1093" s="493" t="s">
        <v>2301</v>
      </c>
      <c r="AG1093" s="494"/>
      <c r="AH1093" s="494"/>
      <c r="AI1093" s="494"/>
      <c r="AK1093" s="561" t="s">
        <v>3448</v>
      </c>
    </row>
    <row r="1094" spans="1:37">
      <c r="A1094" s="504" t="s">
        <v>254</v>
      </c>
      <c r="B1094" s="489" t="s">
        <v>255</v>
      </c>
      <c r="C1094" s="470" t="s">
        <v>3741</v>
      </c>
      <c r="D1094" s="489" t="s">
        <v>2148</v>
      </c>
      <c r="E1094" s="490"/>
      <c r="F1094" s="490"/>
      <c r="G1094" s="470" t="s">
        <v>1696</v>
      </c>
      <c r="H1094" s="502"/>
      <c r="I1094" s="491"/>
      <c r="J1094" s="492"/>
      <c r="K1094" s="489"/>
      <c r="L1094" s="491"/>
      <c r="M1094" s="491"/>
      <c r="N1094" s="491"/>
      <c r="O1094" s="491"/>
      <c r="P1094" s="491"/>
      <c r="Q1094" s="491"/>
      <c r="R1094" s="491"/>
      <c r="S1094" s="491"/>
      <c r="T1094" s="498"/>
      <c r="U1094" s="491"/>
      <c r="V1094" s="491"/>
      <c r="W1094" s="491"/>
      <c r="X1094" s="491"/>
      <c r="Y1094" s="491"/>
      <c r="Z1094" s="491"/>
      <c r="AA1094" s="491"/>
      <c r="AB1094" s="491"/>
      <c r="AC1094" s="491"/>
      <c r="AD1094" s="491"/>
      <c r="AE1094" s="491"/>
      <c r="AF1094" s="493"/>
      <c r="AG1094" s="494"/>
      <c r="AH1094" s="494"/>
      <c r="AI1094" s="494"/>
      <c r="AK1094" s="561"/>
    </row>
    <row r="1095" spans="1:37">
      <c r="A1095" s="504" t="s">
        <v>254</v>
      </c>
      <c r="B1095" s="489" t="s">
        <v>255</v>
      </c>
      <c r="C1095" s="470" t="s">
        <v>6319</v>
      </c>
      <c r="D1095" s="489" t="s">
        <v>1345</v>
      </c>
      <c r="E1095" s="490">
        <v>0</v>
      </c>
      <c r="F1095" s="490">
        <v>1</v>
      </c>
      <c r="G1095" s="470" t="s">
        <v>6320</v>
      </c>
      <c r="H1095" s="502"/>
      <c r="I1095" s="470" t="s">
        <v>6321</v>
      </c>
      <c r="J1095" s="492"/>
      <c r="K1095" s="489"/>
      <c r="L1095" s="470"/>
      <c r="M1095" s="470"/>
      <c r="N1095" s="491"/>
      <c r="O1095" s="491"/>
      <c r="P1095" s="491"/>
      <c r="Q1095" s="491"/>
      <c r="R1095" s="491"/>
      <c r="S1095" s="491"/>
      <c r="T1095" s="498"/>
      <c r="U1095" s="491"/>
      <c r="V1095" s="491"/>
      <c r="W1095" s="491"/>
      <c r="X1095" s="491"/>
      <c r="Y1095" s="491"/>
      <c r="Z1095" s="491"/>
      <c r="AA1095" s="491"/>
      <c r="AB1095" s="491"/>
      <c r="AC1095" s="491"/>
      <c r="AD1095" s="491"/>
      <c r="AE1095" s="491"/>
      <c r="AF1095" s="493"/>
      <c r="AG1095" s="494"/>
      <c r="AH1095" s="494"/>
      <c r="AI1095" s="494"/>
      <c r="AK1095" s="561"/>
    </row>
    <row r="1096" spans="1:37">
      <c r="A1096" s="504" t="s">
        <v>254</v>
      </c>
      <c r="B1096" s="489" t="s">
        <v>255</v>
      </c>
      <c r="C1096" s="470" t="s">
        <v>3732</v>
      </c>
      <c r="D1096" s="489" t="s">
        <v>1346</v>
      </c>
      <c r="E1096" s="490">
        <v>0</v>
      </c>
      <c r="F1096" s="490">
        <v>1</v>
      </c>
      <c r="G1096" s="470" t="s">
        <v>3734</v>
      </c>
      <c r="H1096" s="502"/>
      <c r="I1096" s="470" t="s">
        <v>3733</v>
      </c>
      <c r="J1096" s="492"/>
      <c r="K1096" s="489"/>
      <c r="L1096" s="470"/>
      <c r="M1096" s="470"/>
      <c r="N1096" s="491"/>
      <c r="O1096" s="491"/>
      <c r="P1096" s="491"/>
      <c r="Q1096" s="491"/>
      <c r="R1096" s="491"/>
      <c r="S1096" s="491"/>
      <c r="T1096" s="498"/>
      <c r="U1096" s="491"/>
      <c r="V1096" s="491"/>
      <c r="W1096" s="491"/>
      <c r="X1096" s="491"/>
      <c r="Y1096" s="491"/>
      <c r="Z1096" s="491"/>
      <c r="AA1096" s="491"/>
      <c r="AB1096" s="491"/>
      <c r="AC1096" s="491"/>
      <c r="AD1096" s="491"/>
      <c r="AE1096" s="491"/>
      <c r="AF1096" s="493"/>
      <c r="AG1096" s="494"/>
      <c r="AH1096" s="494"/>
      <c r="AI1096" s="494"/>
      <c r="AK1096" s="561"/>
    </row>
    <row r="1097" spans="1:37">
      <c r="A1097" s="504" t="s">
        <v>254</v>
      </c>
      <c r="B1097" s="489" t="s">
        <v>255</v>
      </c>
      <c r="C1097" s="470" t="s">
        <v>3731</v>
      </c>
      <c r="D1097" s="489" t="s">
        <v>1347</v>
      </c>
      <c r="E1097" s="490">
        <v>0</v>
      </c>
      <c r="F1097" s="490">
        <v>1</v>
      </c>
      <c r="G1097" s="470" t="s">
        <v>3735</v>
      </c>
      <c r="H1097" s="502"/>
      <c r="I1097" s="470" t="s">
        <v>3736</v>
      </c>
      <c r="J1097" s="492"/>
      <c r="K1097" s="489"/>
      <c r="L1097" s="470"/>
      <c r="M1097" s="470"/>
      <c r="N1097" s="491"/>
      <c r="O1097" s="491"/>
      <c r="P1097" s="491"/>
      <c r="Q1097" s="491"/>
      <c r="R1097" s="491"/>
      <c r="S1097" s="491"/>
      <c r="T1097" s="498"/>
      <c r="U1097" s="491"/>
      <c r="V1097" s="491"/>
      <c r="W1097" s="491"/>
      <c r="X1097" s="491"/>
      <c r="Y1097" s="491"/>
      <c r="Z1097" s="491"/>
      <c r="AA1097" s="491"/>
      <c r="AB1097" s="491"/>
      <c r="AC1097" s="491"/>
      <c r="AD1097" s="491"/>
      <c r="AE1097" s="491"/>
      <c r="AF1097" s="493"/>
      <c r="AG1097" s="494"/>
      <c r="AH1097" s="494"/>
      <c r="AI1097" s="494"/>
      <c r="AK1097" s="561"/>
    </row>
    <row r="1098" spans="1:37" ht="22.5">
      <c r="A1098" s="504" t="s">
        <v>254</v>
      </c>
      <c r="B1098" s="489" t="s">
        <v>255</v>
      </c>
      <c r="C1098" s="470" t="s">
        <v>6322</v>
      </c>
      <c r="D1098" s="489" t="s">
        <v>1348</v>
      </c>
      <c r="E1098" s="490">
        <v>0</v>
      </c>
      <c r="F1098" s="490">
        <v>1</v>
      </c>
      <c r="G1098" s="470" t="s">
        <v>6323</v>
      </c>
      <c r="H1098" s="502"/>
      <c r="I1098" s="470" t="s">
        <v>6324</v>
      </c>
      <c r="J1098" s="492"/>
      <c r="K1098" s="489"/>
      <c r="L1098" s="491"/>
      <c r="M1098" s="491"/>
      <c r="N1098" s="491"/>
      <c r="O1098" s="491"/>
      <c r="P1098" s="491"/>
      <c r="Q1098" s="491"/>
      <c r="R1098" s="491"/>
      <c r="S1098" s="491"/>
      <c r="T1098" s="498"/>
      <c r="U1098" s="491"/>
      <c r="V1098" s="491"/>
      <c r="W1098" s="491"/>
      <c r="X1098" s="491"/>
      <c r="Y1098" s="491"/>
      <c r="Z1098" s="491"/>
      <c r="AA1098" s="491"/>
      <c r="AB1098" s="491"/>
      <c r="AC1098" s="491"/>
      <c r="AD1098" s="491"/>
      <c r="AE1098" s="491"/>
      <c r="AF1098" s="493"/>
      <c r="AG1098" s="494"/>
      <c r="AH1098" s="494"/>
      <c r="AI1098" s="494"/>
      <c r="AK1098" s="561"/>
    </row>
    <row r="1099" spans="1:37">
      <c r="A1099" s="504" t="s">
        <v>254</v>
      </c>
      <c r="B1099" s="489" t="s">
        <v>255</v>
      </c>
      <c r="C1099" s="470" t="s">
        <v>495</v>
      </c>
      <c r="D1099" s="489" t="s">
        <v>2127</v>
      </c>
      <c r="E1099" s="490">
        <v>0</v>
      </c>
      <c r="F1099" s="490">
        <v>0</v>
      </c>
      <c r="G1099" s="470" t="s">
        <v>495</v>
      </c>
      <c r="H1099" s="502"/>
      <c r="I1099" s="491"/>
      <c r="J1099" s="492"/>
      <c r="K1099" s="489"/>
      <c r="L1099" s="491"/>
      <c r="M1099" s="491"/>
      <c r="N1099" s="491"/>
      <c r="O1099" s="491"/>
      <c r="P1099" s="491"/>
      <c r="Q1099" s="491"/>
      <c r="R1099" s="491"/>
      <c r="S1099" s="491"/>
      <c r="T1099" s="498"/>
      <c r="U1099" s="491"/>
      <c r="V1099" s="491"/>
      <c r="W1099" s="491"/>
      <c r="X1099" s="491"/>
      <c r="Y1099" s="491"/>
      <c r="Z1099" s="491"/>
      <c r="AA1099" s="491"/>
      <c r="AB1099" s="491"/>
      <c r="AC1099" s="491"/>
      <c r="AD1099" s="491"/>
      <c r="AE1099" s="491"/>
      <c r="AF1099" s="493"/>
      <c r="AG1099" s="494"/>
      <c r="AH1099" s="494"/>
      <c r="AI1099" s="494"/>
      <c r="AK1099" s="561"/>
    </row>
    <row r="1100" spans="1:37">
      <c r="A1100" s="504" t="s">
        <v>254</v>
      </c>
      <c r="B1100" s="489" t="s">
        <v>255</v>
      </c>
      <c r="C1100" s="470" t="s">
        <v>3739</v>
      </c>
      <c r="D1100" s="489" t="s">
        <v>1703</v>
      </c>
      <c r="E1100" s="490"/>
      <c r="F1100" s="490"/>
      <c r="G1100" s="470" t="s">
        <v>4682</v>
      </c>
      <c r="H1100" s="491"/>
      <c r="I1100" s="491"/>
      <c r="J1100" s="492"/>
      <c r="K1100" s="489"/>
      <c r="L1100" s="491"/>
      <c r="M1100" s="491"/>
      <c r="N1100" s="491"/>
      <c r="O1100" s="491"/>
      <c r="P1100" s="491"/>
      <c r="Q1100" s="491"/>
      <c r="R1100" s="491"/>
      <c r="S1100" s="491"/>
      <c r="T1100" s="498"/>
      <c r="U1100" s="491"/>
      <c r="V1100" s="491"/>
      <c r="W1100" s="491"/>
      <c r="X1100" s="491"/>
      <c r="Y1100" s="491"/>
      <c r="Z1100" s="491"/>
      <c r="AA1100" s="491"/>
      <c r="AB1100" s="491"/>
      <c r="AC1100" s="491"/>
      <c r="AD1100" s="491"/>
      <c r="AE1100" s="491"/>
      <c r="AF1100" s="493"/>
      <c r="AG1100" s="494"/>
      <c r="AH1100" s="494"/>
      <c r="AI1100" s="494"/>
      <c r="AK1100" s="561"/>
    </row>
    <row r="1101" spans="1:37" ht="146.25">
      <c r="A1101" s="504" t="s">
        <v>254</v>
      </c>
      <c r="B1101" s="489" t="s">
        <v>255</v>
      </c>
      <c r="C1101" s="470" t="s">
        <v>6325</v>
      </c>
      <c r="D1101" s="489" t="s">
        <v>1325</v>
      </c>
      <c r="E1101" s="490" t="s">
        <v>1704</v>
      </c>
      <c r="F1101" s="490" t="s">
        <v>1497</v>
      </c>
      <c r="G1101" s="470" t="s">
        <v>3743</v>
      </c>
      <c r="H1101" s="491" t="s">
        <v>3742</v>
      </c>
      <c r="I1101" s="491" t="s">
        <v>5099</v>
      </c>
      <c r="J1101" s="492" t="s">
        <v>2301</v>
      </c>
      <c r="K1101" s="489"/>
      <c r="L1101" s="491" t="s">
        <v>6318</v>
      </c>
      <c r="M1101" s="491" t="s">
        <v>6318</v>
      </c>
      <c r="N1101" s="491"/>
      <c r="O1101" s="491"/>
      <c r="P1101" s="491"/>
      <c r="Q1101" s="491"/>
      <c r="R1101" s="491"/>
      <c r="S1101" s="491"/>
      <c r="T1101" s="498" t="s">
        <v>7831</v>
      </c>
      <c r="U1101" s="491"/>
      <c r="V1101" s="491"/>
      <c r="W1101" s="491" t="s">
        <v>4590</v>
      </c>
      <c r="X1101" s="491"/>
      <c r="Y1101" s="491"/>
      <c r="Z1101" s="491"/>
      <c r="AA1101" s="491"/>
      <c r="AB1101" s="491"/>
      <c r="AC1101" s="491"/>
      <c r="AD1101" s="491"/>
      <c r="AE1101" s="491"/>
      <c r="AF1101" s="493" t="s">
        <v>2301</v>
      </c>
      <c r="AG1101" s="494"/>
      <c r="AH1101" s="494"/>
      <c r="AI1101" s="494"/>
      <c r="AK1101" s="561"/>
    </row>
    <row r="1102" spans="1:37" ht="224.1" customHeight="1">
      <c r="A1102" s="504" t="s">
        <v>254</v>
      </c>
      <c r="B1102" s="489" t="s">
        <v>255</v>
      </c>
      <c r="C1102" s="470" t="s">
        <v>6326</v>
      </c>
      <c r="D1102" s="489" t="s">
        <v>4680</v>
      </c>
      <c r="E1102" s="490" t="s">
        <v>2344</v>
      </c>
      <c r="F1102" s="490" t="s">
        <v>2345</v>
      </c>
      <c r="G1102" s="470" t="s">
        <v>4702</v>
      </c>
      <c r="H1102" s="491" t="s">
        <v>4681</v>
      </c>
      <c r="I1102" s="491" t="s">
        <v>4684</v>
      </c>
      <c r="J1102" s="492" t="s">
        <v>2301</v>
      </c>
      <c r="K1102" s="489"/>
      <c r="L1102" s="491" t="s">
        <v>6318</v>
      </c>
      <c r="M1102" s="491" t="s">
        <v>6318</v>
      </c>
      <c r="N1102" s="491"/>
      <c r="O1102" s="491"/>
      <c r="P1102" s="491"/>
      <c r="Q1102" s="491"/>
      <c r="R1102" s="491"/>
      <c r="S1102" s="491"/>
      <c r="T1102" s="498" t="s">
        <v>7831</v>
      </c>
      <c r="U1102" s="491"/>
      <c r="V1102" s="491"/>
      <c r="W1102" s="491" t="s">
        <v>4590</v>
      </c>
      <c r="X1102" s="491"/>
      <c r="Y1102" s="491"/>
      <c r="Z1102" s="491"/>
      <c r="AA1102" s="491"/>
      <c r="AB1102" s="491"/>
      <c r="AC1102" s="491"/>
      <c r="AD1102" s="491"/>
      <c r="AE1102" s="491"/>
      <c r="AF1102" s="493" t="s">
        <v>2301</v>
      </c>
      <c r="AG1102" s="494"/>
      <c r="AH1102" s="494"/>
      <c r="AI1102" s="494"/>
      <c r="AK1102" s="561"/>
    </row>
    <row r="1103" spans="1:37">
      <c r="A1103" s="504" t="s">
        <v>254</v>
      </c>
      <c r="B1103" s="489" t="s">
        <v>255</v>
      </c>
      <c r="C1103" s="470" t="s">
        <v>495</v>
      </c>
      <c r="D1103" s="489" t="s">
        <v>1350</v>
      </c>
      <c r="E1103" s="490" t="s">
        <v>1704</v>
      </c>
      <c r="F1103" s="490" t="s">
        <v>1497</v>
      </c>
      <c r="G1103" s="470" t="s">
        <v>495</v>
      </c>
      <c r="H1103" s="491"/>
      <c r="I1103" s="491"/>
      <c r="J1103" s="492"/>
      <c r="K1103" s="489"/>
      <c r="L1103" s="491"/>
      <c r="M1103" s="491"/>
      <c r="N1103" s="491"/>
      <c r="O1103" s="491"/>
      <c r="P1103" s="491"/>
      <c r="Q1103" s="491"/>
      <c r="R1103" s="491"/>
      <c r="S1103" s="491"/>
      <c r="T1103" s="491"/>
      <c r="U1103" s="491"/>
      <c r="V1103" s="491"/>
      <c r="W1103" s="491"/>
      <c r="X1103" s="491"/>
      <c r="Y1103" s="491"/>
      <c r="Z1103" s="491"/>
      <c r="AA1103" s="491"/>
      <c r="AB1103" s="491"/>
      <c r="AC1103" s="491"/>
      <c r="AD1103" s="491"/>
      <c r="AE1103" s="491"/>
      <c r="AF1103" s="493"/>
      <c r="AG1103" s="494"/>
      <c r="AH1103" s="494"/>
      <c r="AI1103" s="494"/>
      <c r="AK1103" s="561"/>
    </row>
    <row r="1104" spans="1:37">
      <c r="A1104" s="504" t="s">
        <v>254</v>
      </c>
      <c r="B1104" s="489" t="s">
        <v>255</v>
      </c>
      <c r="C1104" s="470" t="s">
        <v>495</v>
      </c>
      <c r="D1104" s="489" t="s">
        <v>1327</v>
      </c>
      <c r="E1104" s="490" t="s">
        <v>1704</v>
      </c>
      <c r="F1104" s="490" t="s">
        <v>1497</v>
      </c>
      <c r="G1104" s="470" t="s">
        <v>495</v>
      </c>
      <c r="H1104" s="491"/>
      <c r="I1104" s="491"/>
      <c r="J1104" s="492"/>
      <c r="K1104" s="489"/>
      <c r="L1104" s="491"/>
      <c r="M1104" s="491"/>
      <c r="N1104" s="491"/>
      <c r="O1104" s="491"/>
      <c r="P1104" s="491"/>
      <c r="Q1104" s="491"/>
      <c r="R1104" s="491"/>
      <c r="S1104" s="491"/>
      <c r="T1104" s="491"/>
      <c r="U1104" s="491"/>
      <c r="V1104" s="491"/>
      <c r="W1104" s="491"/>
      <c r="X1104" s="491"/>
      <c r="Y1104" s="491"/>
      <c r="Z1104" s="491"/>
      <c r="AA1104" s="491"/>
      <c r="AB1104" s="491"/>
      <c r="AC1104" s="491"/>
      <c r="AD1104" s="491"/>
      <c r="AE1104" s="491"/>
      <c r="AF1104" s="493"/>
      <c r="AG1104" s="494"/>
      <c r="AH1104" s="494"/>
      <c r="AI1104" s="494"/>
      <c r="AK1104" s="561"/>
    </row>
    <row r="1105" spans="1:37">
      <c r="A1105" s="504" t="s">
        <v>254</v>
      </c>
      <c r="B1105" s="489" t="s">
        <v>255</v>
      </c>
      <c r="C1105" s="470" t="s">
        <v>495</v>
      </c>
      <c r="D1105" s="489" t="s">
        <v>1329</v>
      </c>
      <c r="E1105" s="490" t="s">
        <v>1704</v>
      </c>
      <c r="F1105" s="490" t="s">
        <v>1497</v>
      </c>
      <c r="G1105" s="470" t="s">
        <v>495</v>
      </c>
      <c r="H1105" s="491"/>
      <c r="I1105" s="491"/>
      <c r="J1105" s="492"/>
      <c r="K1105" s="489"/>
      <c r="L1105" s="491"/>
      <c r="M1105" s="491"/>
      <c r="N1105" s="491"/>
      <c r="O1105" s="491"/>
      <c r="P1105" s="491"/>
      <c r="Q1105" s="491"/>
      <c r="R1105" s="491"/>
      <c r="S1105" s="491"/>
      <c r="T1105" s="491"/>
      <c r="U1105" s="491"/>
      <c r="V1105" s="491"/>
      <c r="W1105" s="491"/>
      <c r="X1105" s="491"/>
      <c r="Y1105" s="491"/>
      <c r="Z1105" s="491"/>
      <c r="AA1105" s="491"/>
      <c r="AB1105" s="491"/>
      <c r="AC1105" s="491"/>
      <c r="AD1105" s="491"/>
      <c r="AE1105" s="491"/>
      <c r="AF1105" s="493"/>
      <c r="AG1105" s="494"/>
      <c r="AH1105" s="494"/>
      <c r="AI1105" s="494"/>
      <c r="AK1105" s="561"/>
    </row>
    <row r="1106" spans="1:37">
      <c r="A1106" s="504" t="s">
        <v>254</v>
      </c>
      <c r="B1106" s="489" t="s">
        <v>255</v>
      </c>
      <c r="C1106" s="470" t="s">
        <v>495</v>
      </c>
      <c r="D1106" s="489" t="s">
        <v>1330</v>
      </c>
      <c r="E1106" s="490" t="s">
        <v>1704</v>
      </c>
      <c r="F1106" s="490" t="s">
        <v>1497</v>
      </c>
      <c r="G1106" s="470" t="s">
        <v>495</v>
      </c>
      <c r="H1106" s="491"/>
      <c r="I1106" s="491"/>
      <c r="J1106" s="492"/>
      <c r="K1106" s="489"/>
      <c r="L1106" s="491"/>
      <c r="M1106" s="491"/>
      <c r="N1106" s="491"/>
      <c r="O1106" s="491"/>
      <c r="P1106" s="491"/>
      <c r="Q1106" s="491"/>
      <c r="R1106" s="491"/>
      <c r="S1106" s="491"/>
      <c r="T1106" s="491"/>
      <c r="U1106" s="491"/>
      <c r="V1106" s="491"/>
      <c r="W1106" s="491"/>
      <c r="X1106" s="491"/>
      <c r="Y1106" s="491"/>
      <c r="Z1106" s="491"/>
      <c r="AA1106" s="491"/>
      <c r="AB1106" s="491"/>
      <c r="AC1106" s="491"/>
      <c r="AD1106" s="491"/>
      <c r="AE1106" s="491"/>
      <c r="AF1106" s="493"/>
      <c r="AG1106" s="494"/>
      <c r="AH1106" s="494"/>
      <c r="AI1106" s="494"/>
      <c r="AK1106" s="561"/>
    </row>
    <row r="1107" spans="1:37">
      <c r="A1107" s="504" t="s">
        <v>254</v>
      </c>
      <c r="B1107" s="489" t="s">
        <v>255</v>
      </c>
      <c r="C1107" s="470" t="s">
        <v>495</v>
      </c>
      <c r="D1107" s="489" t="s">
        <v>1375</v>
      </c>
      <c r="E1107" s="490" t="s">
        <v>1704</v>
      </c>
      <c r="F1107" s="490" t="s">
        <v>1497</v>
      </c>
      <c r="G1107" s="470" t="s">
        <v>495</v>
      </c>
      <c r="H1107" s="491"/>
      <c r="I1107" s="491"/>
      <c r="J1107" s="492"/>
      <c r="K1107" s="489"/>
      <c r="L1107" s="491"/>
      <c r="M1107" s="491"/>
      <c r="N1107" s="491"/>
      <c r="O1107" s="491"/>
      <c r="P1107" s="491"/>
      <c r="Q1107" s="491"/>
      <c r="R1107" s="491"/>
      <c r="S1107" s="491"/>
      <c r="T1107" s="491"/>
      <c r="U1107" s="491"/>
      <c r="V1107" s="491"/>
      <c r="W1107" s="491"/>
      <c r="X1107" s="491"/>
      <c r="Y1107" s="491"/>
      <c r="Z1107" s="491"/>
      <c r="AA1107" s="491"/>
      <c r="AB1107" s="491"/>
      <c r="AC1107" s="491"/>
      <c r="AD1107" s="491"/>
      <c r="AE1107" s="491"/>
      <c r="AF1107" s="493"/>
      <c r="AG1107" s="494"/>
      <c r="AH1107" s="494"/>
      <c r="AI1107" s="494"/>
      <c r="AK1107" s="561"/>
    </row>
    <row r="1108" spans="1:37" ht="164.1" customHeight="1">
      <c r="A1108" s="504" t="s">
        <v>254</v>
      </c>
      <c r="B1108" s="489" t="s">
        <v>255</v>
      </c>
      <c r="C1108" s="470" t="s">
        <v>3727</v>
      </c>
      <c r="D1108" s="489" t="s">
        <v>1363</v>
      </c>
      <c r="E1108" s="490" t="s">
        <v>155</v>
      </c>
      <c r="F1108" s="490" t="s">
        <v>3728</v>
      </c>
      <c r="G1108" s="470" t="s">
        <v>3729</v>
      </c>
      <c r="H1108" s="524" t="s">
        <v>3730</v>
      </c>
      <c r="I1108" s="491" t="s">
        <v>8813</v>
      </c>
      <c r="J1108" s="489" t="s">
        <v>2301</v>
      </c>
      <c r="K1108" s="489"/>
      <c r="L1108" s="491" t="s">
        <v>6318</v>
      </c>
      <c r="M1108" s="491" t="s">
        <v>6318</v>
      </c>
      <c r="N1108" s="491"/>
      <c r="O1108" s="489" t="s">
        <v>7999</v>
      </c>
      <c r="P1108" s="489"/>
      <c r="Q1108" s="491"/>
      <c r="R1108" s="491"/>
      <c r="S1108" s="491"/>
      <c r="T1108" s="491" t="s">
        <v>7831</v>
      </c>
      <c r="U1108" s="491"/>
      <c r="V1108" s="491"/>
      <c r="W1108" s="491" t="s">
        <v>4591</v>
      </c>
      <c r="X1108" s="491"/>
      <c r="Y1108" s="491"/>
      <c r="Z1108" s="491"/>
      <c r="AA1108" s="491"/>
      <c r="AB1108" s="491"/>
      <c r="AC1108" s="491"/>
      <c r="AD1108" s="491"/>
      <c r="AE1108" s="491"/>
      <c r="AF1108" s="493" t="s">
        <v>2301</v>
      </c>
      <c r="AG1108" s="494"/>
      <c r="AH1108" s="494"/>
      <c r="AI1108" s="494"/>
      <c r="AK1108" s="561"/>
    </row>
    <row r="1109" spans="1:37" ht="45">
      <c r="A1109" s="504" t="s">
        <v>254</v>
      </c>
      <c r="B1109" s="489" t="s">
        <v>255</v>
      </c>
      <c r="C1109" s="470" t="s">
        <v>3737</v>
      </c>
      <c r="D1109" s="489" t="s">
        <v>489</v>
      </c>
      <c r="E1109" s="490" t="s">
        <v>6327</v>
      </c>
      <c r="F1109" s="490" t="s">
        <v>6328</v>
      </c>
      <c r="G1109" s="470" t="s">
        <v>3744</v>
      </c>
      <c r="H1109" s="524" t="s">
        <v>3865</v>
      </c>
      <c r="I1109" s="491" t="s">
        <v>3738</v>
      </c>
      <c r="J1109" s="492" t="s">
        <v>2301</v>
      </c>
      <c r="K1109" s="489"/>
      <c r="L1109" s="491" t="s">
        <v>6318</v>
      </c>
      <c r="M1109" s="491" t="s">
        <v>6318</v>
      </c>
      <c r="N1109" s="491"/>
      <c r="O1109" s="530"/>
      <c r="P1109" s="489"/>
      <c r="Q1109" s="491"/>
      <c r="R1109" s="491"/>
      <c r="S1109" s="491"/>
      <c r="T1109" s="498" t="s">
        <v>7831</v>
      </c>
      <c r="U1109" s="491"/>
      <c r="V1109" s="491"/>
      <c r="W1109" s="491" t="s">
        <v>4592</v>
      </c>
      <c r="X1109" s="491"/>
      <c r="Y1109" s="491"/>
      <c r="Z1109" s="491"/>
      <c r="AA1109" s="491"/>
      <c r="AB1109" s="491"/>
      <c r="AC1109" s="491"/>
      <c r="AD1109" s="491"/>
      <c r="AE1109" s="491"/>
      <c r="AF1109" s="493" t="s">
        <v>2301</v>
      </c>
      <c r="AG1109" s="494"/>
      <c r="AH1109" s="494"/>
      <c r="AI1109" s="494"/>
      <c r="AK1109" s="561"/>
    </row>
    <row r="1110" spans="1:37" ht="33.75">
      <c r="A1110" s="504" t="s">
        <v>256</v>
      </c>
      <c r="B1110" s="489" t="s">
        <v>257</v>
      </c>
      <c r="C1110" s="497" t="s">
        <v>3745</v>
      </c>
      <c r="D1110" s="489"/>
      <c r="E1110" s="490"/>
      <c r="F1110" s="490"/>
      <c r="G1110" s="470"/>
      <c r="H1110" s="524"/>
      <c r="I1110" s="491"/>
      <c r="J1110" s="492" t="s">
        <v>2301</v>
      </c>
      <c r="K1110" s="489"/>
      <c r="L1110" s="491" t="s">
        <v>5438</v>
      </c>
      <c r="M1110" s="491" t="s">
        <v>5438</v>
      </c>
      <c r="N1110" s="491"/>
      <c r="O1110" s="491"/>
      <c r="P1110" s="491"/>
      <c r="Q1110" s="491"/>
      <c r="R1110" s="491"/>
      <c r="S1110" s="491" t="s">
        <v>5377</v>
      </c>
      <c r="T1110" s="491" t="s">
        <v>5377</v>
      </c>
      <c r="U1110" s="491"/>
      <c r="V1110" s="491"/>
      <c r="W1110" s="491" t="s">
        <v>3920</v>
      </c>
      <c r="X1110" s="491"/>
      <c r="Y1110" s="491"/>
      <c r="Z1110" s="491"/>
      <c r="AA1110" s="491"/>
      <c r="AB1110" s="491"/>
      <c r="AC1110" s="491"/>
      <c r="AD1110" s="491"/>
      <c r="AE1110" s="491"/>
      <c r="AF1110" s="493" t="s">
        <v>2301</v>
      </c>
      <c r="AG1110" s="494"/>
      <c r="AH1110" s="494"/>
      <c r="AI1110" s="494"/>
      <c r="AK1110" s="561" t="s">
        <v>3448</v>
      </c>
    </row>
    <row r="1111" spans="1:37">
      <c r="A1111" s="504" t="s">
        <v>256</v>
      </c>
      <c r="B1111" s="489" t="s">
        <v>257</v>
      </c>
      <c r="C1111" s="470" t="s">
        <v>3746</v>
      </c>
      <c r="D1111" s="489" t="s">
        <v>2148</v>
      </c>
      <c r="E1111" s="490"/>
      <c r="F1111" s="490"/>
      <c r="G1111" s="470" t="s">
        <v>1696</v>
      </c>
      <c r="H1111" s="524"/>
      <c r="I1111" s="491"/>
      <c r="J1111" s="492" t="s">
        <v>2301</v>
      </c>
      <c r="K1111" s="489"/>
      <c r="L1111" s="491"/>
      <c r="M1111" s="491"/>
      <c r="N1111" s="491"/>
      <c r="O1111" s="491"/>
      <c r="P1111" s="491"/>
      <c r="Q1111" s="491"/>
      <c r="R1111" s="491"/>
      <c r="S1111" s="491"/>
      <c r="T1111" s="491"/>
      <c r="U1111" s="491"/>
      <c r="V1111" s="491"/>
      <c r="W1111" s="491"/>
      <c r="X1111" s="491"/>
      <c r="Y1111" s="491"/>
      <c r="Z1111" s="491"/>
      <c r="AA1111" s="491"/>
      <c r="AB1111" s="491"/>
      <c r="AC1111" s="491"/>
      <c r="AD1111" s="491"/>
      <c r="AE1111" s="491"/>
      <c r="AF1111" s="493"/>
      <c r="AG1111" s="494"/>
      <c r="AH1111" s="494"/>
      <c r="AI1111" s="494"/>
      <c r="AK1111" s="561"/>
    </row>
    <row r="1112" spans="1:37">
      <c r="A1112" s="504" t="s">
        <v>256</v>
      </c>
      <c r="B1112" s="489" t="s">
        <v>257</v>
      </c>
      <c r="C1112" s="470" t="s">
        <v>3922</v>
      </c>
      <c r="D1112" s="489" t="s">
        <v>1345</v>
      </c>
      <c r="E1112" s="490">
        <v>0</v>
      </c>
      <c r="F1112" s="490">
        <v>1</v>
      </c>
      <c r="G1112" s="470" t="s">
        <v>3750</v>
      </c>
      <c r="H1112" s="524"/>
      <c r="I1112" s="491"/>
      <c r="J1112" s="492"/>
      <c r="K1112" s="489"/>
      <c r="L1112" s="491"/>
      <c r="M1112" s="491"/>
      <c r="N1112" s="491"/>
      <c r="O1112" s="491"/>
      <c r="P1112" s="491"/>
      <c r="Q1112" s="491"/>
      <c r="R1112" s="491"/>
      <c r="S1112" s="491"/>
      <c r="T1112" s="491"/>
      <c r="U1112" s="491"/>
      <c r="V1112" s="491"/>
      <c r="W1112" s="491"/>
      <c r="X1112" s="491"/>
      <c r="Y1112" s="491"/>
      <c r="Z1112" s="491"/>
      <c r="AA1112" s="491"/>
      <c r="AB1112" s="491"/>
      <c r="AC1112" s="491"/>
      <c r="AD1112" s="491"/>
      <c r="AE1112" s="491"/>
      <c r="AF1112" s="493"/>
      <c r="AG1112" s="494"/>
      <c r="AH1112" s="494"/>
      <c r="AI1112" s="494"/>
      <c r="AK1112" s="561"/>
    </row>
    <row r="1113" spans="1:37">
      <c r="A1113" s="504" t="s">
        <v>256</v>
      </c>
      <c r="B1113" s="489" t="s">
        <v>257</v>
      </c>
      <c r="C1113" s="470" t="s">
        <v>3747</v>
      </c>
      <c r="D1113" s="489" t="s">
        <v>1346</v>
      </c>
      <c r="E1113" s="490">
        <v>0</v>
      </c>
      <c r="F1113" s="490">
        <v>1</v>
      </c>
      <c r="G1113" s="470" t="s">
        <v>3751</v>
      </c>
      <c r="H1113" s="524"/>
      <c r="I1113" s="491"/>
      <c r="J1113" s="492"/>
      <c r="K1113" s="489"/>
      <c r="L1113" s="491"/>
      <c r="M1113" s="491"/>
      <c r="N1113" s="491"/>
      <c r="O1113" s="491"/>
      <c r="P1113" s="491"/>
      <c r="Q1113" s="491"/>
      <c r="R1113" s="491"/>
      <c r="S1113" s="491"/>
      <c r="T1113" s="491"/>
      <c r="U1113" s="491"/>
      <c r="V1113" s="491"/>
      <c r="W1113" s="491"/>
      <c r="X1113" s="491"/>
      <c r="Y1113" s="491"/>
      <c r="Z1113" s="491"/>
      <c r="AA1113" s="491"/>
      <c r="AB1113" s="491"/>
      <c r="AC1113" s="491"/>
      <c r="AD1113" s="491"/>
      <c r="AE1113" s="491"/>
      <c r="AF1113" s="493"/>
      <c r="AG1113" s="494"/>
      <c r="AH1113" s="494"/>
      <c r="AI1113" s="494"/>
      <c r="AK1113" s="561"/>
    </row>
    <row r="1114" spans="1:37">
      <c r="A1114" s="504" t="s">
        <v>256</v>
      </c>
      <c r="B1114" s="489" t="s">
        <v>257</v>
      </c>
      <c r="C1114" s="470" t="s">
        <v>3748</v>
      </c>
      <c r="D1114" s="489" t="s">
        <v>1347</v>
      </c>
      <c r="E1114" s="490">
        <v>0</v>
      </c>
      <c r="F1114" s="490">
        <v>1</v>
      </c>
      <c r="G1114" s="470" t="s">
        <v>3752</v>
      </c>
      <c r="H1114" s="524"/>
      <c r="I1114" s="491"/>
      <c r="J1114" s="492"/>
      <c r="K1114" s="489"/>
      <c r="L1114" s="491"/>
      <c r="M1114" s="491"/>
      <c r="N1114" s="491"/>
      <c r="O1114" s="491"/>
      <c r="P1114" s="491"/>
      <c r="Q1114" s="491"/>
      <c r="R1114" s="491"/>
      <c r="S1114" s="491"/>
      <c r="T1114" s="491"/>
      <c r="U1114" s="491"/>
      <c r="V1114" s="491"/>
      <c r="W1114" s="491"/>
      <c r="X1114" s="491"/>
      <c r="Y1114" s="491"/>
      <c r="Z1114" s="491"/>
      <c r="AA1114" s="491"/>
      <c r="AB1114" s="491"/>
      <c r="AC1114" s="491"/>
      <c r="AD1114" s="491"/>
      <c r="AE1114" s="491"/>
      <c r="AF1114" s="493"/>
      <c r="AG1114" s="494"/>
      <c r="AH1114" s="494"/>
      <c r="AI1114" s="494"/>
      <c r="AK1114" s="561"/>
    </row>
    <row r="1115" spans="1:37">
      <c r="A1115" s="504" t="s">
        <v>256</v>
      </c>
      <c r="B1115" s="489" t="s">
        <v>257</v>
      </c>
      <c r="C1115" s="470" t="s">
        <v>3749</v>
      </c>
      <c r="D1115" s="489" t="s">
        <v>1348</v>
      </c>
      <c r="E1115" s="490" t="s">
        <v>1704</v>
      </c>
      <c r="F1115" s="490" t="s">
        <v>1497</v>
      </c>
      <c r="G1115" s="470" t="s">
        <v>3753</v>
      </c>
      <c r="H1115" s="524"/>
      <c r="I1115" s="491"/>
      <c r="J1115" s="492"/>
      <c r="K1115" s="489"/>
      <c r="L1115" s="491"/>
      <c r="M1115" s="491"/>
      <c r="N1115" s="491"/>
      <c r="O1115" s="491"/>
      <c r="P1115" s="491"/>
      <c r="Q1115" s="491"/>
      <c r="R1115" s="491"/>
      <c r="S1115" s="491"/>
      <c r="T1115" s="491"/>
      <c r="U1115" s="491"/>
      <c r="V1115" s="491"/>
      <c r="W1115" s="491"/>
      <c r="X1115" s="491"/>
      <c r="Y1115" s="491"/>
      <c r="Z1115" s="491"/>
      <c r="AA1115" s="491"/>
      <c r="AB1115" s="491"/>
      <c r="AC1115" s="491"/>
      <c r="AD1115" s="491"/>
      <c r="AE1115" s="491"/>
      <c r="AF1115" s="493"/>
      <c r="AG1115" s="494"/>
      <c r="AH1115" s="494"/>
      <c r="AI1115" s="494"/>
      <c r="AK1115" s="561"/>
    </row>
    <row r="1116" spans="1:37" ht="123.75">
      <c r="A1116" s="504" t="s">
        <v>256</v>
      </c>
      <c r="B1116" s="489" t="s">
        <v>257</v>
      </c>
      <c r="C1116" s="470" t="s">
        <v>3924</v>
      </c>
      <c r="D1116" s="489" t="s">
        <v>2127</v>
      </c>
      <c r="E1116" s="490" t="s">
        <v>465</v>
      </c>
      <c r="F1116" s="490" t="s">
        <v>2819</v>
      </c>
      <c r="G1116" s="470" t="s">
        <v>6329</v>
      </c>
      <c r="H1116" s="524"/>
      <c r="I1116" s="491"/>
      <c r="J1116" s="492"/>
      <c r="K1116" s="489"/>
      <c r="L1116" s="491"/>
      <c r="M1116" s="491"/>
      <c r="N1116" s="491"/>
      <c r="O1116" s="491"/>
      <c r="P1116" s="491"/>
      <c r="Q1116" s="491"/>
      <c r="R1116" s="491"/>
      <c r="S1116" s="491"/>
      <c r="T1116" s="491"/>
      <c r="U1116" s="491"/>
      <c r="V1116" s="491"/>
      <c r="W1116" s="491"/>
      <c r="X1116" s="491"/>
      <c r="Y1116" s="491"/>
      <c r="Z1116" s="491"/>
      <c r="AA1116" s="491"/>
      <c r="AB1116" s="491"/>
      <c r="AC1116" s="491"/>
      <c r="AD1116" s="491"/>
      <c r="AE1116" s="491"/>
      <c r="AF1116" s="493"/>
      <c r="AG1116" s="494"/>
      <c r="AH1116" s="494"/>
      <c r="AI1116" s="494"/>
      <c r="AK1116" s="561"/>
    </row>
    <row r="1117" spans="1:37" ht="51.6" customHeight="1">
      <c r="A1117" s="504" t="s">
        <v>256</v>
      </c>
      <c r="B1117" s="489" t="s">
        <v>257</v>
      </c>
      <c r="C1117" s="470" t="s">
        <v>3754</v>
      </c>
      <c r="D1117" s="489" t="s">
        <v>1703</v>
      </c>
      <c r="E1117" s="490" t="s">
        <v>2633</v>
      </c>
      <c r="F1117" s="490" t="s">
        <v>3757</v>
      </c>
      <c r="G1117" s="470" t="s">
        <v>3755</v>
      </c>
      <c r="H1117" s="524" t="s">
        <v>3756</v>
      </c>
      <c r="I1117" s="491" t="s">
        <v>3758</v>
      </c>
      <c r="J1117" s="492" t="s">
        <v>2301</v>
      </c>
      <c r="K1117" s="489"/>
      <c r="L1117" s="491" t="s">
        <v>5438</v>
      </c>
      <c r="M1117" s="491" t="s">
        <v>5438</v>
      </c>
      <c r="N1117" s="491"/>
      <c r="O1117" s="491"/>
      <c r="P1117" s="491"/>
      <c r="Q1117" s="491"/>
      <c r="R1117" s="491"/>
      <c r="S1117" s="491" t="s">
        <v>5377</v>
      </c>
      <c r="T1117" s="491" t="s">
        <v>5377</v>
      </c>
      <c r="U1117" s="491"/>
      <c r="V1117" s="491"/>
      <c r="W1117" s="491" t="s">
        <v>4593</v>
      </c>
      <c r="X1117" s="491"/>
      <c r="Y1117" s="491"/>
      <c r="Z1117" s="491"/>
      <c r="AA1117" s="491"/>
      <c r="AB1117" s="491"/>
      <c r="AC1117" s="491"/>
      <c r="AD1117" s="491"/>
      <c r="AE1117" s="491"/>
      <c r="AF1117" s="493" t="s">
        <v>2301</v>
      </c>
      <c r="AG1117" s="494"/>
      <c r="AH1117" s="494"/>
      <c r="AI1117" s="494"/>
      <c r="AK1117" s="561"/>
    </row>
    <row r="1118" spans="1:37" ht="45">
      <c r="A1118" s="504" t="s">
        <v>256</v>
      </c>
      <c r="B1118" s="489" t="s">
        <v>257</v>
      </c>
      <c r="C1118" s="470" t="s">
        <v>3759</v>
      </c>
      <c r="D1118" s="489" t="s">
        <v>1709</v>
      </c>
      <c r="E1118" s="490" t="s">
        <v>3762</v>
      </c>
      <c r="F1118" s="490" t="s">
        <v>3760</v>
      </c>
      <c r="G1118" s="470" t="s">
        <v>3763</v>
      </c>
      <c r="H1118" s="524" t="s">
        <v>3761</v>
      </c>
      <c r="I1118" s="491" t="s">
        <v>3764</v>
      </c>
      <c r="J1118" s="492" t="s">
        <v>2301</v>
      </c>
      <c r="K1118" s="489"/>
      <c r="L1118" s="491" t="s">
        <v>5438</v>
      </c>
      <c r="M1118" s="491" t="s">
        <v>5438</v>
      </c>
      <c r="N1118" s="491"/>
      <c r="O1118" s="491"/>
      <c r="P1118" s="491"/>
      <c r="Q1118" s="491"/>
      <c r="R1118" s="491"/>
      <c r="S1118" s="491" t="s">
        <v>5377</v>
      </c>
      <c r="T1118" s="491" t="s">
        <v>5377</v>
      </c>
      <c r="U1118" s="491"/>
      <c r="V1118" s="491"/>
      <c r="W1118" s="491" t="s">
        <v>4593</v>
      </c>
      <c r="X1118" s="491"/>
      <c r="Y1118" s="491"/>
      <c r="Z1118" s="491"/>
      <c r="AA1118" s="491"/>
      <c r="AB1118" s="491"/>
      <c r="AC1118" s="491"/>
      <c r="AD1118" s="491"/>
      <c r="AE1118" s="491"/>
      <c r="AF1118" s="493" t="s">
        <v>2301</v>
      </c>
      <c r="AG1118" s="494"/>
      <c r="AH1118" s="494"/>
      <c r="AI1118" s="494"/>
      <c r="AK1118" s="561"/>
    </row>
    <row r="1119" spans="1:37" ht="159.94999999999999" customHeight="1">
      <c r="A1119" s="504" t="s">
        <v>256</v>
      </c>
      <c r="B1119" s="489" t="s">
        <v>257</v>
      </c>
      <c r="C1119" s="470" t="s">
        <v>3765</v>
      </c>
      <c r="D1119" s="489" t="s">
        <v>1158</v>
      </c>
      <c r="E1119" s="490" t="s">
        <v>2633</v>
      </c>
      <c r="F1119" s="490" t="s">
        <v>2634</v>
      </c>
      <c r="G1119" s="470" t="s">
        <v>3766</v>
      </c>
      <c r="H1119" s="524" t="s">
        <v>3767</v>
      </c>
      <c r="I1119" s="491" t="s">
        <v>3856</v>
      </c>
      <c r="J1119" s="492" t="s">
        <v>2301</v>
      </c>
      <c r="K1119" s="489"/>
      <c r="L1119" s="491" t="s">
        <v>5414</v>
      </c>
      <c r="M1119" s="491" t="s">
        <v>5414</v>
      </c>
      <c r="N1119" s="491"/>
      <c r="O1119" s="491"/>
      <c r="P1119" s="491"/>
      <c r="Q1119" s="491"/>
      <c r="R1119" s="491"/>
      <c r="S1119" s="491" t="s">
        <v>5370</v>
      </c>
      <c r="T1119" s="491" t="s">
        <v>5370</v>
      </c>
      <c r="U1119" s="491"/>
      <c r="V1119" s="491"/>
      <c r="W1119" s="491" t="s">
        <v>2640</v>
      </c>
      <c r="X1119" s="491"/>
      <c r="Y1119" s="491"/>
      <c r="Z1119" s="491"/>
      <c r="AA1119" s="491"/>
      <c r="AB1119" s="491"/>
      <c r="AC1119" s="491"/>
      <c r="AD1119" s="491"/>
      <c r="AE1119" s="491"/>
      <c r="AF1119" s="493" t="s">
        <v>2301</v>
      </c>
      <c r="AG1119" s="494"/>
      <c r="AH1119" s="494"/>
      <c r="AI1119" s="494"/>
      <c r="AK1119" s="561"/>
    </row>
    <row r="1120" spans="1:37" ht="33.75">
      <c r="A1120" s="504" t="s">
        <v>258</v>
      </c>
      <c r="B1120" s="489" t="s">
        <v>259</v>
      </c>
      <c r="C1120" s="497" t="s">
        <v>2986</v>
      </c>
      <c r="D1120" s="489"/>
      <c r="E1120" s="490"/>
      <c r="F1120" s="490"/>
      <c r="G1120" s="470"/>
      <c r="H1120" s="502"/>
      <c r="I1120" s="491"/>
      <c r="J1120" s="492" t="s">
        <v>2301</v>
      </c>
      <c r="K1120" s="489"/>
      <c r="L1120" s="491" t="s">
        <v>5434</v>
      </c>
      <c r="M1120" s="491" t="s">
        <v>5434</v>
      </c>
      <c r="N1120" s="491" t="s">
        <v>5435</v>
      </c>
      <c r="O1120" s="491"/>
      <c r="P1120" s="491"/>
      <c r="Q1120" s="491"/>
      <c r="R1120" s="491"/>
      <c r="S1120" s="491" t="s">
        <v>5375</v>
      </c>
      <c r="T1120" s="491" t="s">
        <v>5375</v>
      </c>
      <c r="U1120" s="491"/>
      <c r="V1120" s="491"/>
      <c r="W1120" s="491"/>
      <c r="X1120" s="491"/>
      <c r="Y1120" s="491"/>
      <c r="Z1120" s="491"/>
      <c r="AA1120" s="491"/>
      <c r="AB1120" s="491"/>
      <c r="AC1120" s="491" t="s">
        <v>3719</v>
      </c>
      <c r="AD1120" s="491"/>
      <c r="AE1120" s="491"/>
      <c r="AF1120" s="493"/>
      <c r="AG1120" s="494"/>
      <c r="AH1120" s="494"/>
      <c r="AI1120" s="494"/>
      <c r="AK1120" s="561" t="s">
        <v>3448</v>
      </c>
    </row>
    <row r="1121" spans="1:37" ht="90">
      <c r="A1121" s="504" t="s">
        <v>258</v>
      </c>
      <c r="B1121" s="489" t="s">
        <v>259</v>
      </c>
      <c r="C1121" s="470" t="s">
        <v>2987</v>
      </c>
      <c r="D1121" s="489" t="s">
        <v>2148</v>
      </c>
      <c r="E1121" s="490"/>
      <c r="F1121" s="490"/>
      <c r="G1121" s="470"/>
      <c r="H1121" s="502"/>
      <c r="I1121" s="491" t="s">
        <v>106</v>
      </c>
      <c r="J1121" s="492"/>
      <c r="K1121" s="489"/>
      <c r="L1121" s="491"/>
      <c r="M1121" s="491"/>
      <c r="N1121" s="491"/>
      <c r="O1121" s="491"/>
      <c r="P1121" s="491"/>
      <c r="Q1121" s="491"/>
      <c r="R1121" s="491"/>
      <c r="S1121" s="491"/>
      <c r="T1121" s="491"/>
      <c r="U1121" s="491"/>
      <c r="V1121" s="491"/>
      <c r="W1121" s="491"/>
      <c r="X1121" s="491" t="s">
        <v>1297</v>
      </c>
      <c r="Y1121" s="491"/>
      <c r="Z1121" s="491"/>
      <c r="AA1121" s="491"/>
      <c r="AB1121" s="491"/>
      <c r="AC1121" s="491"/>
      <c r="AD1121" s="491"/>
      <c r="AE1121" s="491"/>
      <c r="AF1121" s="493"/>
      <c r="AG1121" s="494"/>
      <c r="AH1121" s="494"/>
      <c r="AI1121" s="494"/>
      <c r="AK1121" s="561"/>
    </row>
    <row r="1122" spans="1:37" ht="22.5">
      <c r="A1122" s="504" t="s">
        <v>258</v>
      </c>
      <c r="B1122" s="489" t="s">
        <v>259</v>
      </c>
      <c r="C1122" s="470" t="s">
        <v>1020</v>
      </c>
      <c r="D1122" s="489" t="s">
        <v>1345</v>
      </c>
      <c r="E1122" s="490">
        <v>0</v>
      </c>
      <c r="F1122" s="490">
        <v>1</v>
      </c>
      <c r="G1122" s="470" t="s">
        <v>1035</v>
      </c>
      <c r="H1122" s="502"/>
      <c r="I1122" s="470" t="s">
        <v>293</v>
      </c>
      <c r="J1122" s="492"/>
      <c r="K1122" s="489"/>
      <c r="L1122" s="470"/>
      <c r="M1122" s="470"/>
      <c r="N1122" s="491"/>
      <c r="O1122" s="491"/>
      <c r="P1122" s="491"/>
      <c r="Q1122" s="491"/>
      <c r="R1122" s="491"/>
      <c r="S1122" s="491"/>
      <c r="T1122" s="491"/>
      <c r="U1122" s="491"/>
      <c r="V1122" s="491"/>
      <c r="W1122" s="491"/>
      <c r="X1122" s="491"/>
      <c r="Y1122" s="491"/>
      <c r="Z1122" s="491"/>
      <c r="AA1122" s="491"/>
      <c r="AB1122" s="491"/>
      <c r="AC1122" s="491"/>
      <c r="AD1122" s="491"/>
      <c r="AE1122" s="491"/>
      <c r="AF1122" s="493"/>
      <c r="AG1122" s="494"/>
      <c r="AH1122" s="494"/>
      <c r="AI1122" s="494"/>
      <c r="AK1122" s="561"/>
    </row>
    <row r="1123" spans="1:37" ht="22.5">
      <c r="A1123" s="504" t="s">
        <v>258</v>
      </c>
      <c r="B1123" s="489" t="s">
        <v>259</v>
      </c>
      <c r="C1123" s="470" t="s">
        <v>1021</v>
      </c>
      <c r="D1123" s="489" t="s">
        <v>1346</v>
      </c>
      <c r="E1123" s="490">
        <v>0</v>
      </c>
      <c r="F1123" s="490">
        <v>1</v>
      </c>
      <c r="G1123" s="470" t="s">
        <v>1036</v>
      </c>
      <c r="H1123" s="502"/>
      <c r="I1123" s="470" t="s">
        <v>294</v>
      </c>
      <c r="J1123" s="492"/>
      <c r="K1123" s="489"/>
      <c r="L1123" s="470"/>
      <c r="M1123" s="470"/>
      <c r="N1123" s="491"/>
      <c r="O1123" s="491"/>
      <c r="P1123" s="491"/>
      <c r="Q1123" s="491"/>
      <c r="R1123" s="491"/>
      <c r="S1123" s="491"/>
      <c r="T1123" s="491"/>
      <c r="U1123" s="491"/>
      <c r="V1123" s="491"/>
      <c r="W1123" s="491"/>
      <c r="X1123" s="491"/>
      <c r="Y1123" s="491"/>
      <c r="Z1123" s="491"/>
      <c r="AA1123" s="491"/>
      <c r="AB1123" s="491"/>
      <c r="AC1123" s="491"/>
      <c r="AD1123" s="491"/>
      <c r="AE1123" s="491"/>
      <c r="AF1123" s="493"/>
      <c r="AG1123" s="494"/>
      <c r="AH1123" s="494"/>
      <c r="AI1123" s="494"/>
      <c r="AK1123" s="561"/>
    </row>
    <row r="1124" spans="1:37" ht="22.5">
      <c r="A1124" s="504" t="s">
        <v>258</v>
      </c>
      <c r="B1124" s="489" t="s">
        <v>259</v>
      </c>
      <c r="C1124" s="470" t="s">
        <v>1022</v>
      </c>
      <c r="D1124" s="489" t="s">
        <v>1347</v>
      </c>
      <c r="E1124" s="490">
        <v>0</v>
      </c>
      <c r="F1124" s="490">
        <v>1</v>
      </c>
      <c r="G1124" s="470" t="s">
        <v>1037</v>
      </c>
      <c r="H1124" s="502"/>
      <c r="I1124" s="470" t="s">
        <v>295</v>
      </c>
      <c r="J1124" s="492"/>
      <c r="K1124" s="489"/>
      <c r="L1124" s="470"/>
      <c r="M1124" s="470"/>
      <c r="N1124" s="491"/>
      <c r="O1124" s="491"/>
      <c r="P1124" s="491"/>
      <c r="Q1124" s="491"/>
      <c r="R1124" s="491"/>
      <c r="S1124" s="491"/>
      <c r="T1124" s="491"/>
      <c r="U1124" s="491"/>
      <c r="V1124" s="491"/>
      <c r="W1124" s="491"/>
      <c r="X1124" s="491"/>
      <c r="Y1124" s="491"/>
      <c r="Z1124" s="491"/>
      <c r="AA1124" s="491"/>
      <c r="AB1124" s="491"/>
      <c r="AC1124" s="491"/>
      <c r="AD1124" s="491"/>
      <c r="AE1124" s="491"/>
      <c r="AF1124" s="493"/>
      <c r="AG1124" s="494"/>
      <c r="AH1124" s="494"/>
      <c r="AI1124" s="494"/>
      <c r="AK1124" s="561"/>
    </row>
    <row r="1125" spans="1:37" ht="22.5">
      <c r="A1125" s="504" t="s">
        <v>258</v>
      </c>
      <c r="B1125" s="489" t="s">
        <v>259</v>
      </c>
      <c r="C1125" s="470" t="s">
        <v>1023</v>
      </c>
      <c r="D1125" s="489" t="s">
        <v>1348</v>
      </c>
      <c r="E1125" s="490">
        <v>0</v>
      </c>
      <c r="F1125" s="490">
        <v>1</v>
      </c>
      <c r="G1125" s="470" t="s">
        <v>1038</v>
      </c>
      <c r="H1125" s="502"/>
      <c r="I1125" s="470" t="s">
        <v>296</v>
      </c>
      <c r="J1125" s="492"/>
      <c r="K1125" s="489"/>
      <c r="L1125" s="470"/>
      <c r="M1125" s="470"/>
      <c r="N1125" s="491"/>
      <c r="O1125" s="491"/>
      <c r="P1125" s="491"/>
      <c r="Q1125" s="491"/>
      <c r="R1125" s="491"/>
      <c r="S1125" s="491"/>
      <c r="T1125" s="491"/>
      <c r="U1125" s="491"/>
      <c r="V1125" s="491"/>
      <c r="W1125" s="491"/>
      <c r="X1125" s="491"/>
      <c r="Y1125" s="491"/>
      <c r="Z1125" s="491"/>
      <c r="AA1125" s="491"/>
      <c r="AB1125" s="491"/>
      <c r="AC1125" s="491"/>
      <c r="AD1125" s="491"/>
      <c r="AE1125" s="491"/>
      <c r="AF1125" s="493"/>
      <c r="AG1125" s="494"/>
      <c r="AH1125" s="494"/>
      <c r="AI1125" s="494"/>
      <c r="AK1125" s="561"/>
    </row>
    <row r="1126" spans="1:37">
      <c r="A1126" s="504" t="s">
        <v>258</v>
      </c>
      <c r="B1126" s="489" t="s">
        <v>259</v>
      </c>
      <c r="C1126" s="470" t="s">
        <v>1024</v>
      </c>
      <c r="D1126" s="489" t="s">
        <v>1349</v>
      </c>
      <c r="E1126" s="490">
        <v>0</v>
      </c>
      <c r="F1126" s="490">
        <v>1</v>
      </c>
      <c r="G1126" s="470" t="s">
        <v>1039</v>
      </c>
      <c r="H1126" s="502"/>
      <c r="I1126" s="470" t="s">
        <v>297</v>
      </c>
      <c r="J1126" s="492"/>
      <c r="K1126" s="489"/>
      <c r="L1126" s="470"/>
      <c r="M1126" s="470"/>
      <c r="N1126" s="491"/>
      <c r="O1126" s="491"/>
      <c r="P1126" s="491"/>
      <c r="Q1126" s="491"/>
      <c r="R1126" s="491"/>
      <c r="S1126" s="491"/>
      <c r="T1126" s="491"/>
      <c r="U1126" s="491"/>
      <c r="V1126" s="491"/>
      <c r="W1126" s="491"/>
      <c r="X1126" s="491"/>
      <c r="Y1126" s="491"/>
      <c r="Z1126" s="491"/>
      <c r="AA1126" s="491"/>
      <c r="AB1126" s="491"/>
      <c r="AC1126" s="491"/>
      <c r="AD1126" s="491"/>
      <c r="AE1126" s="491"/>
      <c r="AF1126" s="493"/>
      <c r="AG1126" s="494"/>
      <c r="AH1126" s="494"/>
      <c r="AI1126" s="494"/>
      <c r="AK1126" s="561"/>
    </row>
    <row r="1127" spans="1:37">
      <c r="A1127" s="504" t="s">
        <v>258</v>
      </c>
      <c r="B1127" s="489" t="s">
        <v>259</v>
      </c>
      <c r="C1127" s="470" t="s">
        <v>1025</v>
      </c>
      <c r="D1127" s="489" t="s">
        <v>1360</v>
      </c>
      <c r="E1127" s="490">
        <v>0</v>
      </c>
      <c r="F1127" s="490">
        <v>1</v>
      </c>
      <c r="G1127" s="470" t="s">
        <v>1040</v>
      </c>
      <c r="H1127" s="502"/>
      <c r="I1127" s="470" t="s">
        <v>298</v>
      </c>
      <c r="J1127" s="492"/>
      <c r="K1127" s="489"/>
      <c r="L1127" s="470"/>
      <c r="M1127" s="470"/>
      <c r="N1127" s="491"/>
      <c r="O1127" s="491"/>
      <c r="P1127" s="491"/>
      <c r="Q1127" s="491"/>
      <c r="R1127" s="491"/>
      <c r="S1127" s="491"/>
      <c r="T1127" s="491"/>
      <c r="U1127" s="491"/>
      <c r="V1127" s="491"/>
      <c r="W1127" s="491"/>
      <c r="X1127" s="491"/>
      <c r="Y1127" s="491"/>
      <c r="Z1127" s="491"/>
      <c r="AA1127" s="491"/>
      <c r="AB1127" s="491"/>
      <c r="AC1127" s="491"/>
      <c r="AD1127" s="491"/>
      <c r="AE1127" s="491"/>
      <c r="AF1127" s="493"/>
      <c r="AG1127" s="494"/>
      <c r="AH1127" s="494"/>
      <c r="AI1127" s="494"/>
      <c r="AK1127" s="561"/>
    </row>
    <row r="1128" spans="1:37">
      <c r="A1128" s="504" t="s">
        <v>258</v>
      </c>
      <c r="B1128" s="489" t="s">
        <v>259</v>
      </c>
      <c r="C1128" s="470" t="s">
        <v>1026</v>
      </c>
      <c r="D1128" s="489" t="s">
        <v>1361</v>
      </c>
      <c r="E1128" s="490">
        <v>0</v>
      </c>
      <c r="F1128" s="490">
        <v>1</v>
      </c>
      <c r="G1128" s="470" t="s">
        <v>1041</v>
      </c>
      <c r="H1128" s="502"/>
      <c r="I1128" s="470" t="s">
        <v>299</v>
      </c>
      <c r="J1128" s="492"/>
      <c r="K1128" s="489"/>
      <c r="L1128" s="470"/>
      <c r="M1128" s="470"/>
      <c r="N1128" s="491"/>
      <c r="O1128" s="491"/>
      <c r="P1128" s="491"/>
      <c r="Q1128" s="491"/>
      <c r="R1128" s="491"/>
      <c r="S1128" s="491"/>
      <c r="T1128" s="491"/>
      <c r="U1128" s="491"/>
      <c r="V1128" s="491"/>
      <c r="W1128" s="491"/>
      <c r="X1128" s="491"/>
      <c r="Y1128" s="491"/>
      <c r="Z1128" s="491"/>
      <c r="AA1128" s="491"/>
      <c r="AB1128" s="491"/>
      <c r="AC1128" s="491"/>
      <c r="AD1128" s="491"/>
      <c r="AE1128" s="491"/>
      <c r="AF1128" s="493"/>
      <c r="AG1128" s="494"/>
      <c r="AH1128" s="494"/>
      <c r="AI1128" s="494"/>
      <c r="AK1128" s="561"/>
    </row>
    <row r="1129" spans="1:37">
      <c r="A1129" s="504" t="s">
        <v>258</v>
      </c>
      <c r="B1129" s="489" t="s">
        <v>259</v>
      </c>
      <c r="C1129" s="470" t="s">
        <v>1027</v>
      </c>
      <c r="D1129" s="489" t="s">
        <v>1324</v>
      </c>
      <c r="E1129" s="490">
        <v>0</v>
      </c>
      <c r="F1129" s="490">
        <v>1</v>
      </c>
      <c r="G1129" s="470" t="s">
        <v>1042</v>
      </c>
      <c r="H1129" s="502"/>
      <c r="I1129" s="470" t="s">
        <v>300</v>
      </c>
      <c r="J1129" s="492"/>
      <c r="K1129" s="489"/>
      <c r="L1129" s="470"/>
      <c r="M1129" s="470"/>
      <c r="N1129" s="491"/>
      <c r="O1129" s="491"/>
      <c r="P1129" s="491"/>
      <c r="Q1129" s="491"/>
      <c r="R1129" s="491"/>
      <c r="S1129" s="491"/>
      <c r="T1129" s="491"/>
      <c r="U1129" s="491"/>
      <c r="V1129" s="491"/>
      <c r="W1129" s="491"/>
      <c r="X1129" s="491"/>
      <c r="Y1129" s="491"/>
      <c r="Z1129" s="491"/>
      <c r="AA1129" s="491"/>
      <c r="AB1129" s="491"/>
      <c r="AC1129" s="491"/>
      <c r="AD1129" s="491"/>
      <c r="AE1129" s="491"/>
      <c r="AF1129" s="493"/>
      <c r="AG1129" s="494"/>
      <c r="AH1129" s="494"/>
      <c r="AI1129" s="494"/>
      <c r="AK1129" s="561"/>
    </row>
    <row r="1130" spans="1:37" ht="33.75">
      <c r="A1130" s="504" t="s">
        <v>258</v>
      </c>
      <c r="B1130" s="489" t="s">
        <v>259</v>
      </c>
      <c r="C1130" s="470" t="s">
        <v>1028</v>
      </c>
      <c r="D1130" s="489" t="s">
        <v>1859</v>
      </c>
      <c r="E1130" s="490" t="s">
        <v>2633</v>
      </c>
      <c r="F1130" s="490" t="s">
        <v>2634</v>
      </c>
      <c r="G1130" s="526" t="s">
        <v>2635</v>
      </c>
      <c r="H1130" s="502" t="s">
        <v>1043</v>
      </c>
      <c r="I1130" s="491" t="s">
        <v>4010</v>
      </c>
      <c r="J1130" s="492" t="s">
        <v>2301</v>
      </c>
      <c r="K1130" s="489"/>
      <c r="L1130" s="491" t="s">
        <v>5434</v>
      </c>
      <c r="M1130" s="491" t="s">
        <v>5434</v>
      </c>
      <c r="N1130" s="491" t="s">
        <v>5435</v>
      </c>
      <c r="O1130" s="491"/>
      <c r="P1130" s="491"/>
      <c r="Q1130" s="491"/>
      <c r="R1130" s="491"/>
      <c r="S1130" s="491" t="s">
        <v>5375</v>
      </c>
      <c r="T1130" s="491" t="s">
        <v>5375</v>
      </c>
      <c r="U1130" s="491"/>
      <c r="V1130" s="491"/>
      <c r="W1130" s="491" t="s">
        <v>4595</v>
      </c>
      <c r="X1130" s="491" t="s">
        <v>1297</v>
      </c>
      <c r="Y1130" s="491"/>
      <c r="Z1130" s="491"/>
      <c r="AA1130" s="491"/>
      <c r="AB1130" s="491"/>
      <c r="AC1130" s="491"/>
      <c r="AD1130" s="491"/>
      <c r="AE1130" s="491"/>
      <c r="AF1130" s="493" t="s">
        <v>5327</v>
      </c>
      <c r="AG1130" s="494"/>
      <c r="AH1130" s="494"/>
      <c r="AI1130" s="494"/>
      <c r="AK1130" s="561"/>
    </row>
    <row r="1131" spans="1:37" ht="33.75">
      <c r="A1131" s="504" t="s">
        <v>258</v>
      </c>
      <c r="B1131" s="489" t="s">
        <v>259</v>
      </c>
      <c r="C1131" s="470" t="s">
        <v>1029</v>
      </c>
      <c r="D1131" s="489" t="s">
        <v>1863</v>
      </c>
      <c r="E1131" s="490" t="s">
        <v>2633</v>
      </c>
      <c r="F1131" s="490" t="s">
        <v>2634</v>
      </c>
      <c r="G1131" s="526" t="s">
        <v>2635</v>
      </c>
      <c r="H1131" s="502" t="s">
        <v>1044</v>
      </c>
      <c r="I1131" s="491" t="s">
        <v>4011</v>
      </c>
      <c r="J1131" s="492" t="s">
        <v>2301</v>
      </c>
      <c r="K1131" s="489"/>
      <c r="L1131" s="491" t="s">
        <v>5434</v>
      </c>
      <c r="M1131" s="491" t="s">
        <v>5434</v>
      </c>
      <c r="N1131" s="491" t="s">
        <v>5435</v>
      </c>
      <c r="O1131" s="491"/>
      <c r="P1131" s="491"/>
      <c r="Q1131" s="491"/>
      <c r="R1131" s="491"/>
      <c r="S1131" s="491" t="s">
        <v>5375</v>
      </c>
      <c r="T1131" s="491" t="s">
        <v>5375</v>
      </c>
      <c r="U1131" s="491"/>
      <c r="V1131" s="491"/>
      <c r="W1131" s="491" t="s">
        <v>4595</v>
      </c>
      <c r="X1131" s="491" t="s">
        <v>1297</v>
      </c>
      <c r="Y1131" s="491"/>
      <c r="Z1131" s="491"/>
      <c r="AA1131" s="491"/>
      <c r="AB1131" s="491"/>
      <c r="AC1131" s="491"/>
      <c r="AD1131" s="491"/>
      <c r="AE1131" s="491"/>
      <c r="AF1131" s="493" t="s">
        <v>5327</v>
      </c>
      <c r="AG1131" s="494"/>
      <c r="AH1131" s="494"/>
      <c r="AI1131" s="494"/>
      <c r="AK1131" s="561"/>
    </row>
    <row r="1132" spans="1:37" ht="33.75">
      <c r="A1132" s="504" t="s">
        <v>258</v>
      </c>
      <c r="B1132" s="489" t="s">
        <v>259</v>
      </c>
      <c r="C1132" s="470" t="s">
        <v>1030</v>
      </c>
      <c r="D1132" s="489" t="s">
        <v>1687</v>
      </c>
      <c r="E1132" s="490" t="s">
        <v>2633</v>
      </c>
      <c r="F1132" s="490" t="s">
        <v>2634</v>
      </c>
      <c r="G1132" s="526" t="s">
        <v>2635</v>
      </c>
      <c r="H1132" s="502" t="s">
        <v>287</v>
      </c>
      <c r="I1132" s="491" t="s">
        <v>4012</v>
      </c>
      <c r="J1132" s="492" t="s">
        <v>2301</v>
      </c>
      <c r="K1132" s="489"/>
      <c r="L1132" s="491" t="s">
        <v>5434</v>
      </c>
      <c r="M1132" s="491" t="s">
        <v>5434</v>
      </c>
      <c r="N1132" s="491" t="s">
        <v>5435</v>
      </c>
      <c r="O1132" s="491"/>
      <c r="P1132" s="491"/>
      <c r="Q1132" s="491"/>
      <c r="R1132" s="491"/>
      <c r="S1132" s="491" t="s">
        <v>5375</v>
      </c>
      <c r="T1132" s="491" t="s">
        <v>5375</v>
      </c>
      <c r="U1132" s="491"/>
      <c r="V1132" s="491"/>
      <c r="W1132" s="491" t="s">
        <v>4595</v>
      </c>
      <c r="X1132" s="491" t="s">
        <v>1297</v>
      </c>
      <c r="Y1132" s="491"/>
      <c r="Z1132" s="491"/>
      <c r="AA1132" s="491"/>
      <c r="AB1132" s="491"/>
      <c r="AC1132" s="491"/>
      <c r="AD1132" s="491"/>
      <c r="AE1132" s="491"/>
      <c r="AF1132" s="493" t="s">
        <v>5327</v>
      </c>
      <c r="AG1132" s="494"/>
      <c r="AH1132" s="494"/>
      <c r="AI1132" s="494"/>
      <c r="AK1132" s="561"/>
    </row>
    <row r="1133" spans="1:37" ht="33.75">
      <c r="A1133" s="504" t="s">
        <v>258</v>
      </c>
      <c r="B1133" s="489" t="s">
        <v>259</v>
      </c>
      <c r="C1133" s="470" t="s">
        <v>6298</v>
      </c>
      <c r="D1133" s="489" t="s">
        <v>1688</v>
      </c>
      <c r="E1133" s="490" t="s">
        <v>2633</v>
      </c>
      <c r="F1133" s="490" t="s">
        <v>2634</v>
      </c>
      <c r="G1133" s="526" t="s">
        <v>2635</v>
      </c>
      <c r="H1133" s="502" t="s">
        <v>288</v>
      </c>
      <c r="I1133" s="491" t="s">
        <v>4013</v>
      </c>
      <c r="J1133" s="492" t="s">
        <v>2301</v>
      </c>
      <c r="K1133" s="489"/>
      <c r="L1133" s="491" t="s">
        <v>5434</v>
      </c>
      <c r="M1133" s="491" t="s">
        <v>5434</v>
      </c>
      <c r="N1133" s="491" t="s">
        <v>5435</v>
      </c>
      <c r="O1133" s="491"/>
      <c r="P1133" s="491"/>
      <c r="Q1133" s="491"/>
      <c r="R1133" s="491"/>
      <c r="S1133" s="491" t="s">
        <v>5375</v>
      </c>
      <c r="T1133" s="491" t="s">
        <v>5375</v>
      </c>
      <c r="U1133" s="491"/>
      <c r="V1133" s="491"/>
      <c r="W1133" s="491" t="s">
        <v>4595</v>
      </c>
      <c r="X1133" s="491" t="s">
        <v>1297</v>
      </c>
      <c r="Y1133" s="491"/>
      <c r="Z1133" s="491"/>
      <c r="AA1133" s="491"/>
      <c r="AB1133" s="491"/>
      <c r="AC1133" s="491"/>
      <c r="AD1133" s="491"/>
      <c r="AE1133" s="491"/>
      <c r="AF1133" s="493" t="s">
        <v>5327</v>
      </c>
      <c r="AG1133" s="494"/>
      <c r="AH1133" s="494"/>
      <c r="AI1133" s="494"/>
      <c r="AK1133" s="561"/>
    </row>
    <row r="1134" spans="1:37" ht="90">
      <c r="A1134" s="504" t="s">
        <v>258</v>
      </c>
      <c r="B1134" s="489" t="s">
        <v>259</v>
      </c>
      <c r="C1134" s="470" t="s">
        <v>1031</v>
      </c>
      <c r="D1134" s="490" t="s">
        <v>2994</v>
      </c>
      <c r="E1134" s="490" t="s">
        <v>1704</v>
      </c>
      <c r="F1134" s="490" t="s">
        <v>2998</v>
      </c>
      <c r="G1134" s="470" t="s">
        <v>2999</v>
      </c>
      <c r="H1134" s="491" t="s">
        <v>289</v>
      </c>
      <c r="I1134" s="491" t="s">
        <v>4014</v>
      </c>
      <c r="J1134" s="492" t="s">
        <v>2301</v>
      </c>
      <c r="K1134" s="489"/>
      <c r="L1134" s="491" t="s">
        <v>5434</v>
      </c>
      <c r="M1134" s="491" t="s">
        <v>5434</v>
      </c>
      <c r="N1134" s="491" t="s">
        <v>5435</v>
      </c>
      <c r="O1134" s="491"/>
      <c r="P1134" s="491"/>
      <c r="Q1134" s="491"/>
      <c r="R1134" s="491"/>
      <c r="S1134" s="491" t="s">
        <v>5375</v>
      </c>
      <c r="T1134" s="491" t="s">
        <v>5375</v>
      </c>
      <c r="U1134" s="491"/>
      <c r="V1134" s="491"/>
      <c r="W1134" s="491" t="s">
        <v>4595</v>
      </c>
      <c r="X1134" s="491" t="s">
        <v>1297</v>
      </c>
      <c r="Y1134" s="491"/>
      <c r="Z1134" s="491"/>
      <c r="AA1134" s="491"/>
      <c r="AB1134" s="491"/>
      <c r="AC1134" s="491" t="s">
        <v>3640</v>
      </c>
      <c r="AD1134" s="491" t="s">
        <v>4584</v>
      </c>
      <c r="AE1134" s="491"/>
      <c r="AF1134" s="493" t="s">
        <v>5327</v>
      </c>
      <c r="AG1134" s="494"/>
      <c r="AH1134" s="494"/>
      <c r="AI1134" s="494"/>
      <c r="AK1134" s="561"/>
    </row>
    <row r="1135" spans="1:37" ht="90">
      <c r="A1135" s="504" t="s">
        <v>258</v>
      </c>
      <c r="B1135" s="489" t="s">
        <v>259</v>
      </c>
      <c r="C1135" s="470" t="s">
        <v>1032</v>
      </c>
      <c r="D1135" s="490" t="s">
        <v>2995</v>
      </c>
      <c r="E1135" s="490" t="s">
        <v>1704</v>
      </c>
      <c r="F1135" s="490" t="s">
        <v>2998</v>
      </c>
      <c r="G1135" s="470" t="s">
        <v>2999</v>
      </c>
      <c r="H1135" s="491" t="s">
        <v>290</v>
      </c>
      <c r="I1135" s="491" t="s">
        <v>4015</v>
      </c>
      <c r="J1135" s="492" t="s">
        <v>2301</v>
      </c>
      <c r="K1135" s="489"/>
      <c r="L1135" s="491" t="s">
        <v>5434</v>
      </c>
      <c r="M1135" s="491" t="s">
        <v>5434</v>
      </c>
      <c r="N1135" s="491" t="s">
        <v>5435</v>
      </c>
      <c r="O1135" s="491"/>
      <c r="P1135" s="491"/>
      <c r="Q1135" s="491"/>
      <c r="R1135" s="491"/>
      <c r="S1135" s="491" t="s">
        <v>5375</v>
      </c>
      <c r="T1135" s="491" t="s">
        <v>5375</v>
      </c>
      <c r="U1135" s="491"/>
      <c r="V1135" s="491"/>
      <c r="W1135" s="491" t="s">
        <v>4595</v>
      </c>
      <c r="X1135" s="491" t="s">
        <v>1297</v>
      </c>
      <c r="Y1135" s="491"/>
      <c r="Z1135" s="491"/>
      <c r="AA1135" s="491"/>
      <c r="AB1135" s="491"/>
      <c r="AC1135" s="491" t="s">
        <v>3640</v>
      </c>
      <c r="AD1135" s="491" t="s">
        <v>4584</v>
      </c>
      <c r="AE1135" s="491"/>
      <c r="AF1135" s="493" t="s">
        <v>5327</v>
      </c>
      <c r="AG1135" s="494"/>
      <c r="AH1135" s="494"/>
      <c r="AI1135" s="494"/>
      <c r="AK1135" s="561"/>
    </row>
    <row r="1136" spans="1:37" ht="90">
      <c r="A1136" s="504" t="s">
        <v>258</v>
      </c>
      <c r="B1136" s="489" t="s">
        <v>259</v>
      </c>
      <c r="C1136" s="470" t="s">
        <v>1033</v>
      </c>
      <c r="D1136" s="490" t="s">
        <v>2996</v>
      </c>
      <c r="E1136" s="490" t="s">
        <v>1704</v>
      </c>
      <c r="F1136" s="490" t="s">
        <v>2998</v>
      </c>
      <c r="G1136" s="470" t="s">
        <v>2999</v>
      </c>
      <c r="H1136" s="491" t="s">
        <v>291</v>
      </c>
      <c r="I1136" s="491" t="s">
        <v>4016</v>
      </c>
      <c r="J1136" s="492" t="s">
        <v>2301</v>
      </c>
      <c r="K1136" s="489"/>
      <c r="L1136" s="491" t="s">
        <v>5434</v>
      </c>
      <c r="M1136" s="491" t="s">
        <v>5434</v>
      </c>
      <c r="N1136" s="491" t="s">
        <v>5435</v>
      </c>
      <c r="O1136" s="491"/>
      <c r="P1136" s="491"/>
      <c r="Q1136" s="491"/>
      <c r="R1136" s="491"/>
      <c r="S1136" s="491" t="s">
        <v>5375</v>
      </c>
      <c r="T1136" s="491" t="s">
        <v>5375</v>
      </c>
      <c r="U1136" s="491"/>
      <c r="V1136" s="491"/>
      <c r="W1136" s="491" t="s">
        <v>4595</v>
      </c>
      <c r="X1136" s="491" t="s">
        <v>1297</v>
      </c>
      <c r="Y1136" s="491"/>
      <c r="Z1136" s="491"/>
      <c r="AA1136" s="491"/>
      <c r="AB1136" s="491"/>
      <c r="AC1136" s="491" t="s">
        <v>3640</v>
      </c>
      <c r="AD1136" s="491" t="s">
        <v>4584</v>
      </c>
      <c r="AE1136" s="491"/>
      <c r="AF1136" s="493" t="s">
        <v>5327</v>
      </c>
      <c r="AG1136" s="494"/>
      <c r="AH1136" s="494"/>
      <c r="AI1136" s="494"/>
      <c r="AK1136" s="561"/>
    </row>
    <row r="1137" spans="1:37" ht="90">
      <c r="A1137" s="504" t="s">
        <v>258</v>
      </c>
      <c r="B1137" s="489" t="s">
        <v>259</v>
      </c>
      <c r="C1137" s="470" t="s">
        <v>1034</v>
      </c>
      <c r="D1137" s="490" t="s">
        <v>2997</v>
      </c>
      <c r="E1137" s="490" t="s">
        <v>1704</v>
      </c>
      <c r="F1137" s="490" t="s">
        <v>2998</v>
      </c>
      <c r="G1137" s="470" t="s">
        <v>2999</v>
      </c>
      <c r="H1137" s="491" t="s">
        <v>292</v>
      </c>
      <c r="I1137" s="491" t="s">
        <v>4017</v>
      </c>
      <c r="J1137" s="492" t="s">
        <v>2301</v>
      </c>
      <c r="K1137" s="489"/>
      <c r="L1137" s="491" t="s">
        <v>5434</v>
      </c>
      <c r="M1137" s="491" t="s">
        <v>5434</v>
      </c>
      <c r="N1137" s="491" t="s">
        <v>5435</v>
      </c>
      <c r="O1137" s="491"/>
      <c r="P1137" s="491"/>
      <c r="Q1137" s="491"/>
      <c r="R1137" s="491"/>
      <c r="S1137" s="491" t="s">
        <v>5375</v>
      </c>
      <c r="T1137" s="491" t="s">
        <v>5375</v>
      </c>
      <c r="U1137" s="491"/>
      <c r="V1137" s="491"/>
      <c r="W1137" s="491" t="s">
        <v>4595</v>
      </c>
      <c r="X1137" s="491" t="s">
        <v>1297</v>
      </c>
      <c r="Y1137" s="491"/>
      <c r="Z1137" s="491"/>
      <c r="AA1137" s="491"/>
      <c r="AB1137" s="491"/>
      <c r="AC1137" s="491" t="s">
        <v>3640</v>
      </c>
      <c r="AD1137" s="491" t="s">
        <v>4584</v>
      </c>
      <c r="AE1137" s="491"/>
      <c r="AF1137" s="493" t="s">
        <v>5327</v>
      </c>
      <c r="AG1137" s="494"/>
      <c r="AH1137" s="494"/>
      <c r="AI1137" s="494"/>
      <c r="AK1137" s="561"/>
    </row>
    <row r="1138" spans="1:37" ht="45">
      <c r="A1138" s="504" t="s">
        <v>260</v>
      </c>
      <c r="B1138" s="489" t="s">
        <v>261</v>
      </c>
      <c r="C1138" s="497" t="s">
        <v>3866</v>
      </c>
      <c r="D1138" s="489"/>
      <c r="E1138" s="501"/>
      <c r="F1138" s="501"/>
      <c r="G1138" s="470"/>
      <c r="H1138" s="502"/>
      <c r="I1138" s="491"/>
      <c r="J1138" s="492" t="s">
        <v>2301</v>
      </c>
      <c r="K1138" s="489"/>
      <c r="L1138" s="491" t="s">
        <v>6330</v>
      </c>
      <c r="M1138" s="491" t="s">
        <v>6330</v>
      </c>
      <c r="N1138" s="491"/>
      <c r="O1138" s="491"/>
      <c r="P1138" s="491"/>
      <c r="Q1138" s="491"/>
      <c r="R1138" s="491"/>
      <c r="S1138" s="491" t="s">
        <v>5376</v>
      </c>
      <c r="T1138" s="498" t="s">
        <v>7832</v>
      </c>
      <c r="U1138" s="491"/>
      <c r="V1138" s="491"/>
      <c r="W1138" s="491"/>
      <c r="X1138" s="491"/>
      <c r="Y1138" s="491"/>
      <c r="Z1138" s="491"/>
      <c r="AA1138" s="491"/>
      <c r="AB1138" s="491"/>
      <c r="AC1138" s="491" t="s">
        <v>3719</v>
      </c>
      <c r="AD1138" s="491" t="s">
        <v>3651</v>
      </c>
      <c r="AE1138" s="491"/>
      <c r="AF1138" s="493" t="s">
        <v>2301</v>
      </c>
      <c r="AG1138" s="494"/>
      <c r="AH1138" s="494"/>
      <c r="AI1138" s="494"/>
      <c r="AJ1138" s="822" t="s">
        <v>3448</v>
      </c>
      <c r="AK1138" s="561" t="s">
        <v>3448</v>
      </c>
    </row>
    <row r="1139" spans="1:37" ht="105" customHeight="1">
      <c r="A1139" s="504" t="s">
        <v>260</v>
      </c>
      <c r="B1139" s="489" t="s">
        <v>261</v>
      </c>
      <c r="C1139" s="470" t="s">
        <v>1881</v>
      </c>
      <c r="D1139" s="489" t="s">
        <v>1354</v>
      </c>
      <c r="E1139" s="490" t="s">
        <v>1386</v>
      </c>
      <c r="F1139" s="490" t="s">
        <v>3790</v>
      </c>
      <c r="G1139" s="470" t="s">
        <v>3791</v>
      </c>
      <c r="H1139" s="502" t="s">
        <v>3792</v>
      </c>
      <c r="I1139" s="491" t="s">
        <v>7002</v>
      </c>
      <c r="J1139" s="489" t="s">
        <v>2301</v>
      </c>
      <c r="K1139" s="489"/>
      <c r="L1139" s="491" t="s">
        <v>6330</v>
      </c>
      <c r="M1139" s="491" t="s">
        <v>6330</v>
      </c>
      <c r="N1139" s="491"/>
      <c r="O1139" s="491"/>
      <c r="P1139" s="491" t="s">
        <v>8253</v>
      </c>
      <c r="Q1139" s="491"/>
      <c r="R1139" s="491"/>
      <c r="S1139" s="491" t="s">
        <v>5376</v>
      </c>
      <c r="T1139" s="491" t="s">
        <v>7832</v>
      </c>
      <c r="U1139" s="491"/>
      <c r="V1139" s="491"/>
      <c r="W1139" s="491" t="s">
        <v>4587</v>
      </c>
      <c r="X1139" s="491" t="s">
        <v>703</v>
      </c>
      <c r="Y1139" s="491"/>
      <c r="Z1139" s="491"/>
      <c r="AA1139" s="491"/>
      <c r="AB1139" s="491"/>
      <c r="AC1139" s="491" t="s">
        <v>3719</v>
      </c>
      <c r="AD1139" s="470" t="s">
        <v>3648</v>
      </c>
      <c r="AE1139" s="470"/>
      <c r="AF1139" s="493" t="s">
        <v>2301</v>
      </c>
      <c r="AG1139" s="494"/>
      <c r="AH1139" s="494"/>
      <c r="AI1139" s="494"/>
      <c r="AJ1139" s="822" t="s">
        <v>3448</v>
      </c>
      <c r="AK1139" s="561"/>
    </row>
    <row r="1140" spans="1:37" ht="112.5">
      <c r="A1140" s="504" t="s">
        <v>260</v>
      </c>
      <c r="B1140" s="489" t="s">
        <v>261</v>
      </c>
      <c r="C1140" s="470" t="s">
        <v>3867</v>
      </c>
      <c r="D1140" s="489" t="s">
        <v>1363</v>
      </c>
      <c r="E1140" s="490" t="s">
        <v>1386</v>
      </c>
      <c r="F1140" s="490" t="s">
        <v>3790</v>
      </c>
      <c r="G1140" s="470" t="s">
        <v>3791</v>
      </c>
      <c r="H1140" s="502" t="s">
        <v>5474</v>
      </c>
      <c r="I1140" s="491" t="s">
        <v>7003</v>
      </c>
      <c r="J1140" s="492" t="s">
        <v>2301</v>
      </c>
      <c r="K1140" s="489"/>
      <c r="L1140" s="491" t="s">
        <v>6330</v>
      </c>
      <c r="M1140" s="491" t="s">
        <v>6330</v>
      </c>
      <c r="N1140" s="491"/>
      <c r="O1140" s="491"/>
      <c r="P1140" s="491"/>
      <c r="Q1140" s="491"/>
      <c r="R1140" s="491"/>
      <c r="S1140" s="491" t="s">
        <v>5376</v>
      </c>
      <c r="T1140" s="498" t="s">
        <v>7832</v>
      </c>
      <c r="U1140" s="491"/>
      <c r="V1140" s="491"/>
      <c r="W1140" s="491" t="s">
        <v>4588</v>
      </c>
      <c r="X1140" s="491" t="s">
        <v>703</v>
      </c>
      <c r="Y1140" s="491"/>
      <c r="Z1140" s="491"/>
      <c r="AA1140" s="491"/>
      <c r="AB1140" s="491"/>
      <c r="AC1140" s="491" t="s">
        <v>3719</v>
      </c>
      <c r="AD1140" s="470" t="s">
        <v>3648</v>
      </c>
      <c r="AE1140" s="470"/>
      <c r="AF1140" s="493" t="s">
        <v>2301</v>
      </c>
      <c r="AG1140" s="494"/>
      <c r="AH1140" s="494"/>
      <c r="AI1140" s="494"/>
      <c r="AJ1140" s="822" t="s">
        <v>3448</v>
      </c>
      <c r="AK1140" s="561"/>
    </row>
    <row r="1141" spans="1:37" ht="78.75">
      <c r="A1141" s="504"/>
      <c r="B1141" s="489" t="s">
        <v>261</v>
      </c>
      <c r="C1141" s="470"/>
      <c r="D1141" s="489"/>
      <c r="E1141" s="490"/>
      <c r="F1141" s="490"/>
      <c r="G1141" s="470"/>
      <c r="H1141" s="502"/>
      <c r="I1141" s="491" t="s">
        <v>7004</v>
      </c>
      <c r="J1141" s="492" t="s">
        <v>2301</v>
      </c>
      <c r="K1141" s="489"/>
      <c r="L1141" s="491"/>
      <c r="M1141" s="491"/>
      <c r="N1141" s="491"/>
      <c r="O1141" s="491"/>
      <c r="P1141" s="491"/>
      <c r="Q1141" s="491"/>
      <c r="R1141" s="491"/>
      <c r="S1141" s="491"/>
      <c r="T1141" s="491"/>
      <c r="U1141" s="491"/>
      <c r="V1141" s="491"/>
      <c r="W1141" s="491"/>
      <c r="X1141" s="491"/>
      <c r="Y1141" s="491"/>
      <c r="Z1141" s="491"/>
      <c r="AA1141" s="491"/>
      <c r="AB1141" s="491"/>
      <c r="AC1141" s="491"/>
      <c r="AD1141" s="470"/>
      <c r="AE1141" s="470"/>
      <c r="AF1141" s="493"/>
      <c r="AG1141" s="494"/>
      <c r="AH1141" s="494"/>
      <c r="AI1141" s="494"/>
      <c r="AK1141" s="561"/>
    </row>
    <row r="1142" spans="1:37" ht="45">
      <c r="A1142" s="504" t="s">
        <v>262</v>
      </c>
      <c r="B1142" s="489" t="s">
        <v>263</v>
      </c>
      <c r="C1142" s="497" t="s">
        <v>3797</v>
      </c>
      <c r="D1142" s="489"/>
      <c r="E1142" s="501"/>
      <c r="F1142" s="501"/>
      <c r="G1142" s="470"/>
      <c r="H1142" s="502"/>
      <c r="I1142" s="491"/>
      <c r="J1142" s="492" t="s">
        <v>2301</v>
      </c>
      <c r="K1142" s="489"/>
      <c r="L1142" s="491" t="s">
        <v>6330</v>
      </c>
      <c r="M1142" s="491" t="s">
        <v>6330</v>
      </c>
      <c r="N1142" s="491"/>
      <c r="O1142" s="491"/>
      <c r="P1142" s="491"/>
      <c r="Q1142" s="491"/>
      <c r="R1142" s="491"/>
      <c r="S1142" s="491" t="s">
        <v>5376</v>
      </c>
      <c r="T1142" s="498" t="s">
        <v>7866</v>
      </c>
      <c r="U1142" s="491"/>
      <c r="V1142" s="491"/>
      <c r="W1142" s="491"/>
      <c r="X1142" s="491"/>
      <c r="Y1142" s="491"/>
      <c r="Z1142" s="491"/>
      <c r="AA1142" s="491"/>
      <c r="AB1142" s="491"/>
      <c r="AC1142" s="491"/>
      <c r="AD1142" s="491" t="s">
        <v>3651</v>
      </c>
      <c r="AE1142" s="491"/>
      <c r="AF1142" s="493" t="s">
        <v>2301</v>
      </c>
      <c r="AG1142" s="494"/>
      <c r="AH1142" s="494"/>
      <c r="AI1142" s="494"/>
      <c r="AK1142" s="561" t="s">
        <v>3448</v>
      </c>
    </row>
    <row r="1143" spans="1:37" ht="96.95" customHeight="1">
      <c r="A1143" s="504" t="s">
        <v>262</v>
      </c>
      <c r="B1143" s="489" t="s">
        <v>263</v>
      </c>
      <c r="C1143" s="470" t="s">
        <v>3797</v>
      </c>
      <c r="D1143" s="489" t="s">
        <v>1354</v>
      </c>
      <c r="E1143" s="490" t="s">
        <v>3793</v>
      </c>
      <c r="F1143" s="490" t="s">
        <v>3794</v>
      </c>
      <c r="G1143" s="470" t="s">
        <v>3795</v>
      </c>
      <c r="H1143" s="502" t="s">
        <v>3796</v>
      </c>
      <c r="I1143" s="491" t="s">
        <v>6331</v>
      </c>
      <c r="J1143" s="492" t="s">
        <v>2301</v>
      </c>
      <c r="K1143" s="489"/>
      <c r="L1143" s="491" t="s">
        <v>5424</v>
      </c>
      <c r="M1143" s="491" t="s">
        <v>5424</v>
      </c>
      <c r="N1143" s="491"/>
      <c r="O1143" s="491"/>
      <c r="P1143" s="491"/>
      <c r="Q1143" s="491"/>
      <c r="R1143" s="491"/>
      <c r="S1143" s="491" t="s">
        <v>5376</v>
      </c>
      <c r="T1143" s="498" t="s">
        <v>7866</v>
      </c>
      <c r="U1143" s="491"/>
      <c r="V1143" s="491"/>
      <c r="W1143" s="491" t="s">
        <v>4589</v>
      </c>
      <c r="X1143" s="491" t="s">
        <v>3913</v>
      </c>
      <c r="Y1143" s="491"/>
      <c r="Z1143" s="491"/>
      <c r="AA1143" s="491"/>
      <c r="AB1143" s="491"/>
      <c r="AC1143" s="491"/>
      <c r="AD1143" s="470"/>
      <c r="AE1143" s="470"/>
      <c r="AF1143" s="493" t="s">
        <v>2301</v>
      </c>
      <c r="AG1143" s="494"/>
      <c r="AH1143" s="494"/>
      <c r="AI1143" s="494"/>
      <c r="AK1143" s="561"/>
    </row>
    <row r="1144" spans="1:37">
      <c r="A1144" s="504" t="s">
        <v>264</v>
      </c>
      <c r="B1144" s="489" t="s">
        <v>265</v>
      </c>
      <c r="C1144" s="497" t="s">
        <v>3798</v>
      </c>
      <c r="D1144" s="489"/>
      <c r="E1144" s="490"/>
      <c r="F1144" s="490"/>
      <c r="G1144" s="470"/>
      <c r="H1144" s="502"/>
      <c r="I1144" s="491"/>
      <c r="J1144" s="492" t="s">
        <v>2314</v>
      </c>
      <c r="K1144" s="489"/>
      <c r="L1144" s="491"/>
      <c r="M1144" s="491"/>
      <c r="N1144" s="491"/>
      <c r="O1144" s="491"/>
      <c r="P1144" s="491"/>
      <c r="Q1144" s="491"/>
      <c r="R1144" s="491"/>
      <c r="S1144" s="491"/>
      <c r="T1144" s="491"/>
      <c r="U1144" s="491"/>
      <c r="V1144" s="491"/>
      <c r="W1144" s="491"/>
      <c r="X1144" s="491"/>
      <c r="Y1144" s="491"/>
      <c r="Z1144" s="491"/>
      <c r="AA1144" s="491"/>
      <c r="AB1144" s="491"/>
      <c r="AC1144" s="491"/>
      <c r="AD1144" s="491"/>
      <c r="AE1144" s="491"/>
      <c r="AF1144" s="493"/>
      <c r="AG1144" s="494"/>
      <c r="AH1144" s="494"/>
      <c r="AI1144" s="494"/>
      <c r="AK1144" s="561" t="s">
        <v>3448</v>
      </c>
    </row>
    <row r="1145" spans="1:37" ht="292.5">
      <c r="A1145" s="504" t="s">
        <v>264</v>
      </c>
      <c r="B1145" s="489" t="s">
        <v>265</v>
      </c>
      <c r="C1145" s="470" t="s">
        <v>3799</v>
      </c>
      <c r="D1145" s="489" t="s">
        <v>2148</v>
      </c>
      <c r="E1145" s="490"/>
      <c r="F1145" s="490"/>
      <c r="G1145" s="470"/>
      <c r="H1145" s="502"/>
      <c r="I1145" s="491" t="s">
        <v>5139</v>
      </c>
      <c r="J1145" s="492" t="s">
        <v>2314</v>
      </c>
      <c r="K1145" s="489"/>
      <c r="L1145" s="491"/>
      <c r="M1145" s="491"/>
      <c r="N1145" s="491"/>
      <c r="O1145" s="491"/>
      <c r="P1145" s="491"/>
      <c r="Q1145" s="491"/>
      <c r="R1145" s="491"/>
      <c r="S1145" s="491"/>
      <c r="T1145" s="491"/>
      <c r="U1145" s="491"/>
      <c r="V1145" s="491"/>
      <c r="W1145" s="491"/>
      <c r="X1145" s="491"/>
      <c r="Y1145" s="491"/>
      <c r="Z1145" s="491"/>
      <c r="AA1145" s="491"/>
      <c r="AB1145" s="491"/>
      <c r="AC1145" s="491"/>
      <c r="AD1145" s="491"/>
      <c r="AE1145" s="491"/>
      <c r="AF1145" s="493"/>
      <c r="AG1145" s="494"/>
      <c r="AH1145" s="494"/>
      <c r="AI1145" s="494"/>
      <c r="AK1145" s="561"/>
    </row>
    <row r="1146" spans="1:37">
      <c r="A1146" s="504" t="s">
        <v>264</v>
      </c>
      <c r="B1146" s="489" t="s">
        <v>265</v>
      </c>
      <c r="C1146" s="470" t="s">
        <v>3800</v>
      </c>
      <c r="D1146" s="489" t="s">
        <v>1345</v>
      </c>
      <c r="E1146" s="490" t="s">
        <v>1704</v>
      </c>
      <c r="F1146" s="490" t="s">
        <v>1497</v>
      </c>
      <c r="G1146" s="470" t="s">
        <v>3818</v>
      </c>
      <c r="H1146" s="502"/>
      <c r="I1146" s="470"/>
      <c r="J1146" s="492"/>
      <c r="K1146" s="489"/>
      <c r="L1146" s="470"/>
      <c r="M1146" s="470"/>
      <c r="N1146" s="491"/>
      <c r="O1146" s="491"/>
      <c r="P1146" s="491"/>
      <c r="Q1146" s="491"/>
      <c r="R1146" s="491"/>
      <c r="S1146" s="491"/>
      <c r="T1146" s="491"/>
      <c r="U1146" s="491"/>
      <c r="V1146" s="491"/>
      <c r="W1146" s="491"/>
      <c r="X1146" s="491"/>
      <c r="Y1146" s="491"/>
      <c r="Z1146" s="491"/>
      <c r="AA1146" s="491"/>
      <c r="AB1146" s="491"/>
      <c r="AC1146" s="491"/>
      <c r="AD1146" s="491"/>
      <c r="AE1146" s="491"/>
      <c r="AF1146" s="493"/>
      <c r="AG1146" s="494"/>
      <c r="AH1146" s="494"/>
      <c r="AI1146" s="494"/>
      <c r="AK1146" s="561"/>
    </row>
    <row r="1147" spans="1:37">
      <c r="A1147" s="504" t="s">
        <v>264</v>
      </c>
      <c r="B1147" s="489" t="s">
        <v>265</v>
      </c>
      <c r="C1147" s="470" t="s">
        <v>3801</v>
      </c>
      <c r="D1147" s="489" t="s">
        <v>1346</v>
      </c>
      <c r="E1147" s="490" t="s">
        <v>1704</v>
      </c>
      <c r="F1147" s="490" t="s">
        <v>1497</v>
      </c>
      <c r="G1147" s="470" t="s">
        <v>3819</v>
      </c>
      <c r="H1147" s="502"/>
      <c r="I1147" s="470"/>
      <c r="J1147" s="492"/>
      <c r="K1147" s="489"/>
      <c r="L1147" s="470"/>
      <c r="M1147" s="470"/>
      <c r="N1147" s="491"/>
      <c r="O1147" s="491"/>
      <c r="P1147" s="491"/>
      <c r="Q1147" s="491"/>
      <c r="R1147" s="491"/>
      <c r="S1147" s="491"/>
      <c r="T1147" s="491"/>
      <c r="U1147" s="491"/>
      <c r="V1147" s="491"/>
      <c r="W1147" s="491"/>
      <c r="X1147" s="491"/>
      <c r="Y1147" s="491"/>
      <c r="Z1147" s="491"/>
      <c r="AA1147" s="491"/>
      <c r="AB1147" s="491"/>
      <c r="AC1147" s="491"/>
      <c r="AD1147" s="491"/>
      <c r="AE1147" s="491"/>
      <c r="AF1147" s="493"/>
      <c r="AG1147" s="494"/>
      <c r="AH1147" s="494"/>
      <c r="AI1147" s="494"/>
      <c r="AK1147" s="561"/>
    </row>
    <row r="1148" spans="1:37">
      <c r="A1148" s="504" t="s">
        <v>264</v>
      </c>
      <c r="B1148" s="489" t="s">
        <v>265</v>
      </c>
      <c r="C1148" s="470" t="s">
        <v>3802</v>
      </c>
      <c r="D1148" s="489" t="s">
        <v>1347</v>
      </c>
      <c r="E1148" s="490" t="s">
        <v>1704</v>
      </c>
      <c r="F1148" s="490" t="s">
        <v>1497</v>
      </c>
      <c r="G1148" s="470" t="s">
        <v>3820</v>
      </c>
      <c r="H1148" s="502"/>
      <c r="I1148" s="470"/>
      <c r="J1148" s="492"/>
      <c r="K1148" s="489"/>
      <c r="L1148" s="470"/>
      <c r="M1148" s="470"/>
      <c r="N1148" s="491"/>
      <c r="O1148" s="491"/>
      <c r="P1148" s="491"/>
      <c r="Q1148" s="491"/>
      <c r="R1148" s="491"/>
      <c r="S1148" s="491"/>
      <c r="T1148" s="491"/>
      <c r="U1148" s="491"/>
      <c r="V1148" s="491"/>
      <c r="W1148" s="491"/>
      <c r="X1148" s="491"/>
      <c r="Y1148" s="491"/>
      <c r="Z1148" s="491"/>
      <c r="AA1148" s="491"/>
      <c r="AB1148" s="491"/>
      <c r="AC1148" s="491"/>
      <c r="AD1148" s="491"/>
      <c r="AE1148" s="491"/>
      <c r="AF1148" s="493"/>
      <c r="AG1148" s="494"/>
      <c r="AH1148" s="494"/>
      <c r="AI1148" s="494"/>
      <c r="AK1148" s="561"/>
    </row>
    <row r="1149" spans="1:37">
      <c r="A1149" s="504" t="s">
        <v>264</v>
      </c>
      <c r="B1149" s="489" t="s">
        <v>265</v>
      </c>
      <c r="C1149" s="470" t="s">
        <v>3803</v>
      </c>
      <c r="D1149" s="489" t="s">
        <v>1348</v>
      </c>
      <c r="E1149" s="490" t="s">
        <v>1704</v>
      </c>
      <c r="F1149" s="490" t="s">
        <v>1497</v>
      </c>
      <c r="G1149" s="470" t="s">
        <v>3821</v>
      </c>
      <c r="H1149" s="502"/>
      <c r="I1149" s="470"/>
      <c r="J1149" s="492"/>
      <c r="K1149" s="489"/>
      <c r="L1149" s="470"/>
      <c r="M1149" s="470"/>
      <c r="N1149" s="491"/>
      <c r="O1149" s="491"/>
      <c r="P1149" s="491"/>
      <c r="Q1149" s="491"/>
      <c r="R1149" s="491"/>
      <c r="S1149" s="491"/>
      <c r="T1149" s="491"/>
      <c r="U1149" s="491"/>
      <c r="V1149" s="491"/>
      <c r="W1149" s="491"/>
      <c r="X1149" s="491"/>
      <c r="Y1149" s="491"/>
      <c r="Z1149" s="491"/>
      <c r="AA1149" s="491"/>
      <c r="AB1149" s="491"/>
      <c r="AC1149" s="491"/>
      <c r="AD1149" s="491"/>
      <c r="AE1149" s="491"/>
      <c r="AF1149" s="493"/>
      <c r="AG1149" s="494"/>
      <c r="AH1149" s="494"/>
      <c r="AI1149" s="494"/>
      <c r="AK1149" s="561"/>
    </row>
    <row r="1150" spans="1:37">
      <c r="A1150" s="504" t="s">
        <v>264</v>
      </c>
      <c r="B1150" s="489" t="s">
        <v>265</v>
      </c>
      <c r="C1150" s="470" t="s">
        <v>3804</v>
      </c>
      <c r="D1150" s="489" t="s">
        <v>1349</v>
      </c>
      <c r="E1150" s="490" t="s">
        <v>1704</v>
      </c>
      <c r="F1150" s="490" t="s">
        <v>1497</v>
      </c>
      <c r="G1150" s="470" t="s">
        <v>3822</v>
      </c>
      <c r="H1150" s="502"/>
      <c r="I1150" s="470"/>
      <c r="J1150" s="492"/>
      <c r="K1150" s="489"/>
      <c r="L1150" s="470"/>
      <c r="M1150" s="470"/>
      <c r="N1150" s="491"/>
      <c r="O1150" s="491"/>
      <c r="P1150" s="491"/>
      <c r="Q1150" s="491"/>
      <c r="R1150" s="491"/>
      <c r="S1150" s="491"/>
      <c r="T1150" s="491"/>
      <c r="U1150" s="491"/>
      <c r="V1150" s="491"/>
      <c r="W1150" s="491"/>
      <c r="X1150" s="491"/>
      <c r="Y1150" s="491"/>
      <c r="Z1150" s="491"/>
      <c r="AA1150" s="491"/>
      <c r="AB1150" s="491"/>
      <c r="AC1150" s="491"/>
      <c r="AD1150" s="491"/>
      <c r="AE1150" s="491"/>
      <c r="AF1150" s="493"/>
      <c r="AG1150" s="494"/>
      <c r="AH1150" s="494"/>
      <c r="AI1150" s="494"/>
      <c r="AK1150" s="561"/>
    </row>
    <row r="1151" spans="1:37">
      <c r="A1151" s="504" t="s">
        <v>264</v>
      </c>
      <c r="B1151" s="489" t="s">
        <v>265</v>
      </c>
      <c r="C1151" s="470" t="s">
        <v>3805</v>
      </c>
      <c r="D1151" s="489" t="s">
        <v>1360</v>
      </c>
      <c r="E1151" s="490" t="s">
        <v>1704</v>
      </c>
      <c r="F1151" s="490" t="s">
        <v>1497</v>
      </c>
      <c r="G1151" s="470" t="s">
        <v>3823</v>
      </c>
      <c r="H1151" s="502"/>
      <c r="I1151" s="470"/>
      <c r="J1151" s="492"/>
      <c r="K1151" s="489"/>
      <c r="L1151" s="470"/>
      <c r="M1151" s="470"/>
      <c r="N1151" s="491"/>
      <c r="O1151" s="491"/>
      <c r="P1151" s="491"/>
      <c r="Q1151" s="491"/>
      <c r="R1151" s="491"/>
      <c r="S1151" s="491"/>
      <c r="T1151" s="491"/>
      <c r="U1151" s="491"/>
      <c r="V1151" s="491"/>
      <c r="W1151" s="491"/>
      <c r="X1151" s="491"/>
      <c r="Y1151" s="491"/>
      <c r="Z1151" s="491"/>
      <c r="AA1151" s="491"/>
      <c r="AB1151" s="491"/>
      <c r="AC1151" s="491"/>
      <c r="AD1151" s="491"/>
      <c r="AE1151" s="491"/>
      <c r="AF1151" s="493"/>
      <c r="AG1151" s="494"/>
      <c r="AH1151" s="494"/>
      <c r="AI1151" s="494"/>
      <c r="AK1151" s="561"/>
    </row>
    <row r="1152" spans="1:37">
      <c r="A1152" s="504" t="s">
        <v>264</v>
      </c>
      <c r="B1152" s="489" t="s">
        <v>265</v>
      </c>
      <c r="C1152" s="470" t="s">
        <v>3806</v>
      </c>
      <c r="D1152" s="489" t="s">
        <v>1361</v>
      </c>
      <c r="E1152" s="490" t="s">
        <v>1704</v>
      </c>
      <c r="F1152" s="490" t="s">
        <v>1497</v>
      </c>
      <c r="G1152" s="470" t="s">
        <v>3824</v>
      </c>
      <c r="H1152" s="502"/>
      <c r="I1152" s="470"/>
      <c r="J1152" s="492"/>
      <c r="K1152" s="489"/>
      <c r="L1152" s="470"/>
      <c r="M1152" s="470"/>
      <c r="N1152" s="491"/>
      <c r="O1152" s="491"/>
      <c r="P1152" s="491"/>
      <c r="Q1152" s="491"/>
      <c r="R1152" s="491"/>
      <c r="S1152" s="491"/>
      <c r="T1152" s="491"/>
      <c r="U1152" s="491"/>
      <c r="V1152" s="491"/>
      <c r="W1152" s="491"/>
      <c r="X1152" s="491"/>
      <c r="Y1152" s="491"/>
      <c r="Z1152" s="491"/>
      <c r="AA1152" s="491"/>
      <c r="AB1152" s="491"/>
      <c r="AC1152" s="491"/>
      <c r="AD1152" s="491"/>
      <c r="AE1152" s="491"/>
      <c r="AF1152" s="493"/>
      <c r="AG1152" s="494"/>
      <c r="AH1152" s="494"/>
      <c r="AI1152" s="494"/>
      <c r="AK1152" s="561"/>
    </row>
    <row r="1153" spans="1:37">
      <c r="A1153" s="504" t="s">
        <v>264</v>
      </c>
      <c r="B1153" s="489" t="s">
        <v>265</v>
      </c>
      <c r="C1153" s="470" t="s">
        <v>3807</v>
      </c>
      <c r="D1153" s="489" t="s">
        <v>1324</v>
      </c>
      <c r="E1153" s="490" t="s">
        <v>1704</v>
      </c>
      <c r="F1153" s="490" t="s">
        <v>1497</v>
      </c>
      <c r="G1153" s="470" t="s">
        <v>3825</v>
      </c>
      <c r="H1153" s="502"/>
      <c r="I1153" s="470"/>
      <c r="J1153" s="492"/>
      <c r="K1153" s="489"/>
      <c r="L1153" s="470"/>
      <c r="M1153" s="470"/>
      <c r="N1153" s="491"/>
      <c r="O1153" s="491"/>
      <c r="P1153" s="491"/>
      <c r="Q1153" s="491"/>
      <c r="R1153" s="491"/>
      <c r="S1153" s="491"/>
      <c r="T1153" s="491"/>
      <c r="U1153" s="491"/>
      <c r="V1153" s="491"/>
      <c r="W1153" s="491"/>
      <c r="X1153" s="491"/>
      <c r="Y1153" s="491"/>
      <c r="Z1153" s="491"/>
      <c r="AA1153" s="491"/>
      <c r="AB1153" s="491"/>
      <c r="AC1153" s="491"/>
      <c r="AD1153" s="491"/>
      <c r="AE1153" s="491"/>
      <c r="AF1153" s="493"/>
      <c r="AG1153" s="494"/>
      <c r="AH1153" s="494"/>
      <c r="AI1153" s="494"/>
      <c r="AK1153" s="561"/>
    </row>
    <row r="1154" spans="1:37">
      <c r="A1154" s="504" t="s">
        <v>264</v>
      </c>
      <c r="B1154" s="489" t="s">
        <v>265</v>
      </c>
      <c r="C1154" s="470" t="s">
        <v>3808</v>
      </c>
      <c r="D1154" s="489" t="s">
        <v>1703</v>
      </c>
      <c r="E1154" s="490" t="s">
        <v>2633</v>
      </c>
      <c r="F1154" s="490" t="s">
        <v>2634</v>
      </c>
      <c r="G1154" s="502" t="s">
        <v>3826</v>
      </c>
      <c r="H1154" s="491" t="s">
        <v>3827</v>
      </c>
      <c r="I1154" s="491"/>
      <c r="J1154" s="492" t="s">
        <v>2314</v>
      </c>
      <c r="K1154" s="489"/>
      <c r="L1154" s="491"/>
      <c r="M1154" s="491"/>
      <c r="N1154" s="491"/>
      <c r="O1154" s="491"/>
      <c r="P1154" s="491"/>
      <c r="Q1154" s="491"/>
      <c r="R1154" s="491"/>
      <c r="S1154" s="491"/>
      <c r="T1154" s="491"/>
      <c r="U1154" s="491"/>
      <c r="V1154" s="491"/>
      <c r="W1154" s="491"/>
      <c r="X1154" s="491"/>
      <c r="Y1154" s="491"/>
      <c r="Z1154" s="491"/>
      <c r="AA1154" s="491"/>
      <c r="AB1154" s="491"/>
      <c r="AC1154" s="491"/>
      <c r="AD1154" s="491"/>
      <c r="AE1154" s="491"/>
      <c r="AF1154" s="493"/>
      <c r="AG1154" s="494"/>
      <c r="AH1154" s="494"/>
      <c r="AI1154" s="494"/>
      <c r="AK1154" s="561"/>
    </row>
    <row r="1155" spans="1:37">
      <c r="A1155" s="504" t="s">
        <v>264</v>
      </c>
      <c r="B1155" s="489" t="s">
        <v>265</v>
      </c>
      <c r="C1155" s="470" t="s">
        <v>3809</v>
      </c>
      <c r="D1155" s="489" t="s">
        <v>1709</v>
      </c>
      <c r="E1155" s="490" t="s">
        <v>2633</v>
      </c>
      <c r="F1155" s="490" t="s">
        <v>2634</v>
      </c>
      <c r="G1155" s="502" t="s">
        <v>3826</v>
      </c>
      <c r="H1155" s="491" t="s">
        <v>3828</v>
      </c>
      <c r="I1155" s="491"/>
      <c r="J1155" s="492" t="s">
        <v>2314</v>
      </c>
      <c r="K1155" s="489"/>
      <c r="L1155" s="491"/>
      <c r="M1155" s="491"/>
      <c r="N1155" s="491"/>
      <c r="O1155" s="491"/>
      <c r="P1155" s="491"/>
      <c r="Q1155" s="491"/>
      <c r="R1155" s="491"/>
      <c r="S1155" s="491"/>
      <c r="T1155" s="491"/>
      <c r="U1155" s="491"/>
      <c r="V1155" s="491"/>
      <c r="W1155" s="491"/>
      <c r="X1155" s="491"/>
      <c r="Y1155" s="491"/>
      <c r="Z1155" s="491"/>
      <c r="AA1155" s="491"/>
      <c r="AB1155" s="491"/>
      <c r="AC1155" s="491"/>
      <c r="AD1155" s="491"/>
      <c r="AE1155" s="491"/>
      <c r="AF1155" s="493"/>
      <c r="AG1155" s="494"/>
      <c r="AH1155" s="494"/>
      <c r="AI1155" s="494"/>
      <c r="AK1155" s="561"/>
    </row>
    <row r="1156" spans="1:37">
      <c r="A1156" s="504" t="s">
        <v>264</v>
      </c>
      <c r="B1156" s="489" t="s">
        <v>265</v>
      </c>
      <c r="C1156" s="470" t="s">
        <v>3810</v>
      </c>
      <c r="D1156" s="489" t="s">
        <v>1158</v>
      </c>
      <c r="E1156" s="490" t="s">
        <v>2633</v>
      </c>
      <c r="F1156" s="490" t="s">
        <v>2634</v>
      </c>
      <c r="G1156" s="502" t="s">
        <v>3826</v>
      </c>
      <c r="H1156" s="491" t="s">
        <v>3829</v>
      </c>
      <c r="I1156" s="491"/>
      <c r="J1156" s="492" t="s">
        <v>2314</v>
      </c>
      <c r="K1156" s="489"/>
      <c r="L1156" s="491"/>
      <c r="M1156" s="491"/>
      <c r="N1156" s="491"/>
      <c r="O1156" s="491"/>
      <c r="P1156" s="491"/>
      <c r="Q1156" s="491"/>
      <c r="R1156" s="491"/>
      <c r="S1156" s="491"/>
      <c r="T1156" s="491"/>
      <c r="U1156" s="491"/>
      <c r="V1156" s="491"/>
      <c r="W1156" s="491"/>
      <c r="X1156" s="491"/>
      <c r="Y1156" s="491"/>
      <c r="Z1156" s="491"/>
      <c r="AA1156" s="491"/>
      <c r="AB1156" s="491"/>
      <c r="AC1156" s="491"/>
      <c r="AD1156" s="491"/>
      <c r="AE1156" s="491"/>
      <c r="AF1156" s="493"/>
      <c r="AG1156" s="494"/>
      <c r="AH1156" s="494"/>
      <c r="AI1156" s="494"/>
      <c r="AK1156" s="561"/>
    </row>
    <row r="1157" spans="1:37">
      <c r="A1157" s="504" t="s">
        <v>264</v>
      </c>
      <c r="B1157" s="489" t="s">
        <v>265</v>
      </c>
      <c r="C1157" s="470" t="s">
        <v>3811</v>
      </c>
      <c r="D1157" s="489" t="s">
        <v>2126</v>
      </c>
      <c r="E1157" s="490" t="s">
        <v>2633</v>
      </c>
      <c r="F1157" s="490" t="s">
        <v>2634</v>
      </c>
      <c r="G1157" s="502" t="s">
        <v>3826</v>
      </c>
      <c r="H1157" s="491" t="s">
        <v>3830</v>
      </c>
      <c r="I1157" s="491"/>
      <c r="J1157" s="492" t="s">
        <v>2314</v>
      </c>
      <c r="K1157" s="489"/>
      <c r="L1157" s="491"/>
      <c r="M1157" s="491"/>
      <c r="N1157" s="491"/>
      <c r="O1157" s="491"/>
      <c r="P1157" s="491"/>
      <c r="Q1157" s="491"/>
      <c r="R1157" s="491"/>
      <c r="S1157" s="491"/>
      <c r="T1157" s="491"/>
      <c r="U1157" s="491"/>
      <c r="V1157" s="491"/>
      <c r="W1157" s="491"/>
      <c r="X1157" s="491"/>
      <c r="Y1157" s="491"/>
      <c r="Z1157" s="491"/>
      <c r="AA1157" s="491"/>
      <c r="AB1157" s="491"/>
      <c r="AC1157" s="491"/>
      <c r="AD1157" s="491"/>
      <c r="AE1157" s="491"/>
      <c r="AF1157" s="493"/>
      <c r="AG1157" s="494"/>
      <c r="AH1157" s="494"/>
      <c r="AI1157" s="494"/>
      <c r="AK1157" s="561"/>
    </row>
    <row r="1158" spans="1:37">
      <c r="A1158" s="504" t="s">
        <v>264</v>
      </c>
      <c r="B1158" s="489" t="s">
        <v>265</v>
      </c>
      <c r="C1158" s="470" t="s">
        <v>3812</v>
      </c>
      <c r="D1158" s="490" t="s">
        <v>1574</v>
      </c>
      <c r="E1158" s="490" t="s">
        <v>2633</v>
      </c>
      <c r="F1158" s="490" t="s">
        <v>2634</v>
      </c>
      <c r="G1158" s="491" t="s">
        <v>3826</v>
      </c>
      <c r="H1158" s="491" t="s">
        <v>3831</v>
      </c>
      <c r="I1158" s="491"/>
      <c r="J1158" s="492" t="s">
        <v>2314</v>
      </c>
      <c r="K1158" s="489"/>
      <c r="L1158" s="491"/>
      <c r="M1158" s="491"/>
      <c r="N1158" s="491"/>
      <c r="O1158" s="491"/>
      <c r="P1158" s="491"/>
      <c r="Q1158" s="491"/>
      <c r="R1158" s="491"/>
      <c r="S1158" s="491"/>
      <c r="T1158" s="491"/>
      <c r="U1158" s="491"/>
      <c r="V1158" s="491"/>
      <c r="W1158" s="491"/>
      <c r="X1158" s="491"/>
      <c r="Y1158" s="491"/>
      <c r="Z1158" s="491"/>
      <c r="AA1158" s="491"/>
      <c r="AB1158" s="491"/>
      <c r="AC1158" s="491"/>
      <c r="AD1158" s="491"/>
      <c r="AE1158" s="491"/>
      <c r="AF1158" s="493"/>
      <c r="AG1158" s="494"/>
      <c r="AH1158" s="494"/>
      <c r="AI1158" s="494"/>
      <c r="AK1158" s="561"/>
    </row>
    <row r="1159" spans="1:37">
      <c r="A1159" s="504" t="s">
        <v>264</v>
      </c>
      <c r="B1159" s="489" t="s">
        <v>265</v>
      </c>
      <c r="C1159" s="470" t="s">
        <v>3813</v>
      </c>
      <c r="D1159" s="490" t="s">
        <v>1575</v>
      </c>
      <c r="E1159" s="490" t="s">
        <v>2633</v>
      </c>
      <c r="F1159" s="490" t="s">
        <v>2634</v>
      </c>
      <c r="G1159" s="491" t="s">
        <v>3826</v>
      </c>
      <c r="H1159" s="491" t="s">
        <v>3832</v>
      </c>
      <c r="I1159" s="491"/>
      <c r="J1159" s="492" t="s">
        <v>2314</v>
      </c>
      <c r="K1159" s="489"/>
      <c r="L1159" s="491"/>
      <c r="M1159" s="491"/>
      <c r="N1159" s="491"/>
      <c r="O1159" s="491"/>
      <c r="P1159" s="491"/>
      <c r="Q1159" s="491"/>
      <c r="R1159" s="491"/>
      <c r="S1159" s="491"/>
      <c r="T1159" s="491"/>
      <c r="U1159" s="491"/>
      <c r="V1159" s="491"/>
      <c r="W1159" s="491"/>
      <c r="X1159" s="491"/>
      <c r="Y1159" s="491"/>
      <c r="Z1159" s="491"/>
      <c r="AA1159" s="491"/>
      <c r="AB1159" s="491"/>
      <c r="AC1159" s="491"/>
      <c r="AD1159" s="491"/>
      <c r="AE1159" s="491"/>
      <c r="AF1159" s="493"/>
      <c r="AG1159" s="494"/>
      <c r="AH1159" s="494"/>
      <c r="AI1159" s="494"/>
      <c r="AK1159" s="561"/>
    </row>
    <row r="1160" spans="1:37">
      <c r="A1160" s="504" t="s">
        <v>264</v>
      </c>
      <c r="B1160" s="489" t="s">
        <v>265</v>
      </c>
      <c r="C1160" s="470" t="s">
        <v>3814</v>
      </c>
      <c r="D1160" s="490" t="s">
        <v>3816</v>
      </c>
      <c r="E1160" s="490" t="s">
        <v>2633</v>
      </c>
      <c r="F1160" s="490" t="s">
        <v>2634</v>
      </c>
      <c r="G1160" s="491" t="s">
        <v>3826</v>
      </c>
      <c r="H1160" s="491" t="s">
        <v>3833</v>
      </c>
      <c r="I1160" s="491"/>
      <c r="J1160" s="492" t="s">
        <v>2314</v>
      </c>
      <c r="K1160" s="489"/>
      <c r="L1160" s="491"/>
      <c r="M1160" s="491"/>
      <c r="N1160" s="491"/>
      <c r="O1160" s="491"/>
      <c r="P1160" s="491"/>
      <c r="Q1160" s="491"/>
      <c r="R1160" s="491"/>
      <c r="S1160" s="491"/>
      <c r="T1160" s="491"/>
      <c r="U1160" s="491"/>
      <c r="V1160" s="491"/>
      <c r="W1160" s="491"/>
      <c r="X1160" s="491"/>
      <c r="Y1160" s="491"/>
      <c r="Z1160" s="491"/>
      <c r="AA1160" s="491"/>
      <c r="AB1160" s="491"/>
      <c r="AC1160" s="491"/>
      <c r="AD1160" s="491"/>
      <c r="AE1160" s="491"/>
      <c r="AF1160" s="493"/>
      <c r="AG1160" s="494"/>
      <c r="AH1160" s="494"/>
      <c r="AI1160" s="494"/>
      <c r="AK1160" s="561"/>
    </row>
    <row r="1161" spans="1:37">
      <c r="A1161" s="504" t="s">
        <v>264</v>
      </c>
      <c r="B1161" s="489" t="s">
        <v>265</v>
      </c>
      <c r="C1161" s="470" t="s">
        <v>3815</v>
      </c>
      <c r="D1161" s="490" t="s">
        <v>3817</v>
      </c>
      <c r="E1161" s="490" t="s">
        <v>2633</v>
      </c>
      <c r="F1161" s="490" t="s">
        <v>2634</v>
      </c>
      <c r="G1161" s="491" t="s">
        <v>3826</v>
      </c>
      <c r="H1161" s="491" t="s">
        <v>3834</v>
      </c>
      <c r="I1161" s="491"/>
      <c r="J1161" s="492" t="s">
        <v>2314</v>
      </c>
      <c r="K1161" s="489"/>
      <c r="L1161" s="491"/>
      <c r="M1161" s="491"/>
      <c r="N1161" s="491"/>
      <c r="O1161" s="491"/>
      <c r="P1161" s="491"/>
      <c r="Q1161" s="491"/>
      <c r="R1161" s="491"/>
      <c r="S1161" s="491"/>
      <c r="T1161" s="491"/>
      <c r="U1161" s="491"/>
      <c r="V1161" s="491"/>
      <c r="W1161" s="491"/>
      <c r="X1161" s="491"/>
      <c r="Y1161" s="491"/>
      <c r="Z1161" s="491"/>
      <c r="AA1161" s="491"/>
      <c r="AB1161" s="491"/>
      <c r="AC1161" s="491"/>
      <c r="AD1161" s="491"/>
      <c r="AE1161" s="491"/>
      <c r="AF1161" s="493"/>
      <c r="AG1161" s="494"/>
      <c r="AH1161" s="494"/>
      <c r="AI1161" s="494"/>
      <c r="AK1161" s="561"/>
    </row>
    <row r="1162" spans="1:37">
      <c r="A1162" s="486" t="s">
        <v>1806</v>
      </c>
      <c r="B1162" s="487" t="s">
        <v>266</v>
      </c>
      <c r="C1162" s="488" t="s">
        <v>4752</v>
      </c>
      <c r="D1162" s="489"/>
      <c r="E1162" s="490"/>
      <c r="F1162" s="490"/>
      <c r="G1162" s="470"/>
      <c r="H1162" s="524"/>
      <c r="I1162" s="491"/>
      <c r="J1162" s="492" t="s">
        <v>2314</v>
      </c>
      <c r="K1162" s="489"/>
      <c r="L1162" s="491" t="s">
        <v>1293</v>
      </c>
      <c r="M1162" s="491" t="s">
        <v>1293</v>
      </c>
      <c r="N1162" s="491" t="s">
        <v>1293</v>
      </c>
      <c r="O1162" s="491"/>
      <c r="P1162" s="491"/>
      <c r="Q1162" s="491"/>
      <c r="R1162" s="491"/>
      <c r="S1162" s="491" t="s">
        <v>1293</v>
      </c>
      <c r="T1162" s="491" t="s">
        <v>1293</v>
      </c>
      <c r="U1162" s="491"/>
      <c r="V1162" s="491"/>
      <c r="W1162" s="491"/>
      <c r="X1162" s="491"/>
      <c r="Y1162" s="491"/>
      <c r="Z1162" s="491"/>
      <c r="AA1162" s="491"/>
      <c r="AB1162" s="491"/>
      <c r="AC1162" s="491"/>
      <c r="AD1162" s="491"/>
      <c r="AE1162" s="491"/>
      <c r="AF1162" s="493" t="s">
        <v>1293</v>
      </c>
      <c r="AG1162" s="494"/>
      <c r="AH1162" s="494"/>
      <c r="AI1162" s="494"/>
      <c r="AK1162" s="561" t="s">
        <v>3448</v>
      </c>
    </row>
    <row r="1163" spans="1:37" ht="33.75">
      <c r="A1163" s="504" t="s">
        <v>1807</v>
      </c>
      <c r="B1163" s="489" t="s">
        <v>3877</v>
      </c>
      <c r="C1163" s="497" t="s">
        <v>3921</v>
      </c>
      <c r="D1163" s="489"/>
      <c r="E1163" s="490"/>
      <c r="F1163" s="490"/>
      <c r="G1163" s="470"/>
      <c r="H1163" s="502"/>
      <c r="I1163" s="491"/>
      <c r="J1163" s="492" t="s">
        <v>2301</v>
      </c>
      <c r="K1163" s="489"/>
      <c r="L1163" s="491" t="s">
        <v>6332</v>
      </c>
      <c r="M1163" s="491" t="s">
        <v>6332</v>
      </c>
      <c r="N1163" s="491"/>
      <c r="O1163" s="491"/>
      <c r="P1163" s="491"/>
      <c r="Q1163" s="491"/>
      <c r="R1163" s="491"/>
      <c r="S1163" s="491" t="s">
        <v>5377</v>
      </c>
      <c r="T1163" s="491" t="s">
        <v>5377</v>
      </c>
      <c r="U1163" s="491"/>
      <c r="V1163" s="491"/>
      <c r="W1163" s="491"/>
      <c r="X1163" s="491"/>
      <c r="Y1163" s="491"/>
      <c r="Z1163" s="491"/>
      <c r="AA1163" s="491"/>
      <c r="AB1163" s="491"/>
      <c r="AC1163" s="491" t="s">
        <v>3692</v>
      </c>
      <c r="AD1163" s="521"/>
      <c r="AE1163" s="521"/>
      <c r="AF1163" s="493" t="s">
        <v>2301</v>
      </c>
      <c r="AG1163" s="494"/>
      <c r="AH1163" s="494"/>
      <c r="AI1163" s="494"/>
      <c r="AK1163" s="561" t="s">
        <v>3448</v>
      </c>
    </row>
    <row r="1164" spans="1:37" ht="123.75">
      <c r="A1164" s="504" t="s">
        <v>1807</v>
      </c>
      <c r="B1164" s="489" t="s">
        <v>3877</v>
      </c>
      <c r="C1164" s="470" t="s">
        <v>3879</v>
      </c>
      <c r="D1164" s="489" t="s">
        <v>2148</v>
      </c>
      <c r="E1164" s="490"/>
      <c r="F1164" s="490"/>
      <c r="G1164" s="470"/>
      <c r="H1164" s="502"/>
      <c r="I1164" s="491" t="s">
        <v>3903</v>
      </c>
      <c r="J1164" s="492"/>
      <c r="K1164" s="489"/>
      <c r="L1164" s="491"/>
      <c r="M1164" s="491" t="s">
        <v>6332</v>
      </c>
      <c r="N1164" s="491"/>
      <c r="O1164" s="491"/>
      <c r="P1164" s="491"/>
      <c r="Q1164" s="491"/>
      <c r="R1164" s="491"/>
      <c r="S1164" s="491"/>
      <c r="T1164" s="491"/>
      <c r="U1164" s="491"/>
      <c r="V1164" s="491"/>
      <c r="W1164" s="491" t="s">
        <v>3919</v>
      </c>
      <c r="X1164" s="491"/>
      <c r="Y1164" s="491"/>
      <c r="Z1164" s="491"/>
      <c r="AA1164" s="491"/>
      <c r="AB1164" s="491"/>
      <c r="AC1164" s="491"/>
      <c r="AD1164" s="491"/>
      <c r="AE1164" s="491"/>
      <c r="AF1164" s="493" t="s">
        <v>2301</v>
      </c>
      <c r="AG1164" s="494"/>
      <c r="AH1164" s="494"/>
      <c r="AI1164" s="494"/>
      <c r="AK1164" s="561"/>
    </row>
    <row r="1165" spans="1:37" ht="22.5">
      <c r="A1165" s="504" t="s">
        <v>1807</v>
      </c>
      <c r="B1165" s="489" t="s">
        <v>3877</v>
      </c>
      <c r="C1165" s="470" t="s">
        <v>3880</v>
      </c>
      <c r="D1165" s="489" t="s">
        <v>1345</v>
      </c>
      <c r="E1165" s="490">
        <v>0</v>
      </c>
      <c r="F1165" s="490">
        <v>1</v>
      </c>
      <c r="G1165" s="470" t="s">
        <v>3888</v>
      </c>
      <c r="H1165" s="502"/>
      <c r="I1165" s="470" t="s">
        <v>3892</v>
      </c>
      <c r="J1165" s="492"/>
      <c r="K1165" s="489"/>
      <c r="L1165" s="470"/>
      <c r="M1165" s="470"/>
      <c r="N1165" s="491"/>
      <c r="O1165" s="491"/>
      <c r="P1165" s="491"/>
      <c r="Q1165" s="491"/>
      <c r="R1165" s="491"/>
      <c r="S1165" s="491"/>
      <c r="T1165" s="491"/>
      <c r="U1165" s="491"/>
      <c r="V1165" s="491"/>
      <c r="W1165" s="491"/>
      <c r="X1165" s="491"/>
      <c r="Y1165" s="491"/>
      <c r="Z1165" s="491"/>
      <c r="AA1165" s="491"/>
      <c r="AB1165" s="491"/>
      <c r="AC1165" s="491"/>
      <c r="AD1165" s="491"/>
      <c r="AE1165" s="491"/>
      <c r="AF1165" s="493"/>
      <c r="AG1165" s="494"/>
      <c r="AH1165" s="494"/>
      <c r="AI1165" s="494"/>
      <c r="AK1165" s="561"/>
    </row>
    <row r="1166" spans="1:37" ht="22.5">
      <c r="A1166" s="504" t="s">
        <v>1807</v>
      </c>
      <c r="B1166" s="489" t="s">
        <v>3877</v>
      </c>
      <c r="C1166" s="470" t="s">
        <v>3881</v>
      </c>
      <c r="D1166" s="489" t="s">
        <v>1346</v>
      </c>
      <c r="E1166" s="490">
        <v>0</v>
      </c>
      <c r="F1166" s="490">
        <v>1</v>
      </c>
      <c r="G1166" s="470" t="s">
        <v>3889</v>
      </c>
      <c r="H1166" s="502"/>
      <c r="I1166" s="470" t="s">
        <v>3893</v>
      </c>
      <c r="J1166" s="492"/>
      <c r="K1166" s="489"/>
      <c r="L1166" s="470"/>
      <c r="M1166" s="470"/>
      <c r="N1166" s="491"/>
      <c r="O1166" s="491"/>
      <c r="P1166" s="491"/>
      <c r="Q1166" s="491"/>
      <c r="R1166" s="491"/>
      <c r="S1166" s="491"/>
      <c r="T1166" s="491"/>
      <c r="U1166" s="491"/>
      <c r="V1166" s="491"/>
      <c r="W1166" s="491"/>
      <c r="X1166" s="491"/>
      <c r="Y1166" s="491"/>
      <c r="Z1166" s="491"/>
      <c r="AA1166" s="491"/>
      <c r="AB1166" s="491"/>
      <c r="AC1166" s="491"/>
      <c r="AD1166" s="491"/>
      <c r="AE1166" s="491"/>
      <c r="AF1166" s="493"/>
      <c r="AG1166" s="494"/>
      <c r="AH1166" s="494"/>
      <c r="AI1166" s="494"/>
      <c r="AK1166" s="561"/>
    </row>
    <row r="1167" spans="1:37" ht="22.5">
      <c r="A1167" s="504" t="s">
        <v>1807</v>
      </c>
      <c r="B1167" s="489" t="s">
        <v>3877</v>
      </c>
      <c r="C1167" s="470" t="s">
        <v>3882</v>
      </c>
      <c r="D1167" s="489" t="s">
        <v>1347</v>
      </c>
      <c r="E1167" s="490">
        <v>0</v>
      </c>
      <c r="F1167" s="490">
        <v>1</v>
      </c>
      <c r="G1167" s="470" t="s">
        <v>3890</v>
      </c>
      <c r="H1167" s="502"/>
      <c r="I1167" s="470" t="s">
        <v>3894</v>
      </c>
      <c r="J1167" s="492"/>
      <c r="K1167" s="489"/>
      <c r="L1167" s="470"/>
      <c r="M1167" s="470"/>
      <c r="N1167" s="491"/>
      <c r="O1167" s="491"/>
      <c r="P1167" s="491"/>
      <c r="Q1167" s="491"/>
      <c r="R1167" s="491"/>
      <c r="S1167" s="491"/>
      <c r="T1167" s="491"/>
      <c r="U1167" s="491"/>
      <c r="V1167" s="491"/>
      <c r="W1167" s="491"/>
      <c r="X1167" s="491"/>
      <c r="Y1167" s="491"/>
      <c r="Z1167" s="491"/>
      <c r="AA1167" s="491"/>
      <c r="AB1167" s="491"/>
      <c r="AC1167" s="491"/>
      <c r="AD1167" s="491"/>
      <c r="AE1167" s="491"/>
      <c r="AF1167" s="493"/>
      <c r="AG1167" s="494"/>
      <c r="AH1167" s="494"/>
      <c r="AI1167" s="494"/>
      <c r="AK1167" s="561"/>
    </row>
    <row r="1168" spans="1:37" ht="22.5">
      <c r="A1168" s="504" t="s">
        <v>1807</v>
      </c>
      <c r="B1168" s="489" t="s">
        <v>3877</v>
      </c>
      <c r="C1168" s="470" t="s">
        <v>3883</v>
      </c>
      <c r="D1168" s="489" t="s">
        <v>1348</v>
      </c>
      <c r="E1168" s="490">
        <v>0</v>
      </c>
      <c r="F1168" s="490">
        <v>1</v>
      </c>
      <c r="G1168" s="470" t="s">
        <v>3891</v>
      </c>
      <c r="H1168" s="502"/>
      <c r="I1168" s="470" t="s">
        <v>3895</v>
      </c>
      <c r="J1168" s="492"/>
      <c r="K1168" s="489"/>
      <c r="L1168" s="470"/>
      <c r="M1168" s="470"/>
      <c r="N1168" s="491"/>
      <c r="O1168" s="491"/>
      <c r="P1168" s="491"/>
      <c r="Q1168" s="491"/>
      <c r="R1168" s="491"/>
      <c r="S1168" s="491"/>
      <c r="T1168" s="491"/>
      <c r="U1168" s="491"/>
      <c r="V1168" s="491"/>
      <c r="W1168" s="491"/>
      <c r="X1168" s="491"/>
      <c r="Y1168" s="491"/>
      <c r="Z1168" s="491"/>
      <c r="AA1168" s="491"/>
      <c r="AB1168" s="491"/>
      <c r="AC1168" s="491"/>
      <c r="AD1168" s="491"/>
      <c r="AE1168" s="491"/>
      <c r="AF1168" s="493"/>
      <c r="AG1168" s="494"/>
      <c r="AH1168" s="494"/>
      <c r="AI1168" s="494"/>
      <c r="AK1168" s="561"/>
    </row>
    <row r="1169" spans="1:37" ht="22.5">
      <c r="A1169" s="504" t="s">
        <v>1807</v>
      </c>
      <c r="B1169" s="489" t="s">
        <v>3877</v>
      </c>
      <c r="C1169" s="470" t="s">
        <v>4372</v>
      </c>
      <c r="D1169" s="489" t="s">
        <v>1349</v>
      </c>
      <c r="E1169" s="490" t="s">
        <v>1704</v>
      </c>
      <c r="F1169" s="490" t="s">
        <v>1497</v>
      </c>
      <c r="G1169" s="470" t="s">
        <v>4376</v>
      </c>
      <c r="H1169" s="502"/>
      <c r="I1169" s="470" t="s">
        <v>4757</v>
      </c>
      <c r="J1169" s="492"/>
      <c r="K1169" s="489"/>
      <c r="L1169" s="470"/>
      <c r="M1169" s="470"/>
      <c r="N1169" s="491"/>
      <c r="O1169" s="491"/>
      <c r="P1169" s="491"/>
      <c r="Q1169" s="491"/>
      <c r="R1169" s="491"/>
      <c r="S1169" s="491"/>
      <c r="T1169" s="491"/>
      <c r="U1169" s="491"/>
      <c r="V1169" s="491"/>
      <c r="W1169" s="491"/>
      <c r="X1169" s="491"/>
      <c r="Y1169" s="491"/>
      <c r="Z1169" s="491"/>
      <c r="AA1169" s="491"/>
      <c r="AB1169" s="491"/>
      <c r="AC1169" s="491"/>
      <c r="AD1169" s="491"/>
      <c r="AE1169" s="491"/>
      <c r="AF1169" s="493"/>
      <c r="AG1169" s="494"/>
      <c r="AH1169" s="494"/>
      <c r="AI1169" s="494"/>
      <c r="AK1169" s="561"/>
    </row>
    <row r="1170" spans="1:37" ht="22.5">
      <c r="A1170" s="504" t="s">
        <v>1807</v>
      </c>
      <c r="B1170" s="489" t="s">
        <v>3877</v>
      </c>
      <c r="C1170" s="470" t="s">
        <v>4373</v>
      </c>
      <c r="D1170" s="489" t="s">
        <v>1360</v>
      </c>
      <c r="E1170" s="490" t="s">
        <v>1704</v>
      </c>
      <c r="F1170" s="490" t="s">
        <v>1497</v>
      </c>
      <c r="G1170" s="470" t="s">
        <v>4377</v>
      </c>
      <c r="H1170" s="502"/>
      <c r="I1170" s="470" t="s">
        <v>4757</v>
      </c>
      <c r="J1170" s="492"/>
      <c r="K1170" s="489"/>
      <c r="L1170" s="470"/>
      <c r="M1170" s="470"/>
      <c r="N1170" s="491"/>
      <c r="O1170" s="491"/>
      <c r="P1170" s="491"/>
      <c r="Q1170" s="491"/>
      <c r="R1170" s="491"/>
      <c r="S1170" s="491"/>
      <c r="T1170" s="491"/>
      <c r="U1170" s="491"/>
      <c r="V1170" s="491"/>
      <c r="W1170" s="491"/>
      <c r="X1170" s="491"/>
      <c r="Y1170" s="491"/>
      <c r="Z1170" s="491"/>
      <c r="AA1170" s="491"/>
      <c r="AB1170" s="491"/>
      <c r="AC1170" s="491"/>
      <c r="AD1170" s="491"/>
      <c r="AE1170" s="491"/>
      <c r="AF1170" s="493"/>
      <c r="AG1170" s="494"/>
      <c r="AH1170" s="494"/>
      <c r="AI1170" s="494"/>
      <c r="AK1170" s="561"/>
    </row>
    <row r="1171" spans="1:37" ht="22.5">
      <c r="A1171" s="504" t="s">
        <v>1807</v>
      </c>
      <c r="B1171" s="489" t="s">
        <v>3877</v>
      </c>
      <c r="C1171" s="470" t="s">
        <v>4374</v>
      </c>
      <c r="D1171" s="489" t="s">
        <v>1361</v>
      </c>
      <c r="E1171" s="490" t="s">
        <v>1704</v>
      </c>
      <c r="F1171" s="490" t="s">
        <v>1497</v>
      </c>
      <c r="G1171" s="470" t="s">
        <v>4378</v>
      </c>
      <c r="H1171" s="502"/>
      <c r="I1171" s="470" t="s">
        <v>4757</v>
      </c>
      <c r="J1171" s="492"/>
      <c r="K1171" s="489"/>
      <c r="L1171" s="470"/>
      <c r="M1171" s="470"/>
      <c r="N1171" s="491"/>
      <c r="O1171" s="491"/>
      <c r="P1171" s="491"/>
      <c r="Q1171" s="491"/>
      <c r="R1171" s="491"/>
      <c r="S1171" s="491"/>
      <c r="T1171" s="491"/>
      <c r="U1171" s="491"/>
      <c r="V1171" s="491"/>
      <c r="W1171" s="491"/>
      <c r="X1171" s="491"/>
      <c r="Y1171" s="491"/>
      <c r="Z1171" s="491"/>
      <c r="AA1171" s="491"/>
      <c r="AB1171" s="491"/>
      <c r="AC1171" s="491"/>
      <c r="AD1171" s="491"/>
      <c r="AE1171" s="491"/>
      <c r="AF1171" s="493"/>
      <c r="AG1171" s="494"/>
      <c r="AH1171" s="494"/>
      <c r="AI1171" s="494"/>
      <c r="AK1171" s="561"/>
    </row>
    <row r="1172" spans="1:37" ht="22.5">
      <c r="A1172" s="504" t="s">
        <v>1807</v>
      </c>
      <c r="B1172" s="489" t="s">
        <v>3877</v>
      </c>
      <c r="C1172" s="470" t="s">
        <v>4375</v>
      </c>
      <c r="D1172" s="489" t="s">
        <v>1324</v>
      </c>
      <c r="E1172" s="490" t="s">
        <v>1704</v>
      </c>
      <c r="F1172" s="490" t="s">
        <v>1497</v>
      </c>
      <c r="G1172" s="470" t="s">
        <v>4379</v>
      </c>
      <c r="H1172" s="502"/>
      <c r="I1172" s="470" t="s">
        <v>4757</v>
      </c>
      <c r="J1172" s="492"/>
      <c r="K1172" s="489"/>
      <c r="L1172" s="470"/>
      <c r="M1172" s="470"/>
      <c r="N1172" s="491"/>
      <c r="O1172" s="491"/>
      <c r="P1172" s="491"/>
      <c r="Q1172" s="491"/>
      <c r="R1172" s="491"/>
      <c r="S1172" s="491"/>
      <c r="T1172" s="491"/>
      <c r="U1172" s="491"/>
      <c r="V1172" s="491"/>
      <c r="W1172" s="491"/>
      <c r="X1172" s="491"/>
      <c r="Y1172" s="491"/>
      <c r="Z1172" s="491"/>
      <c r="AA1172" s="491"/>
      <c r="AB1172" s="491"/>
      <c r="AC1172" s="491"/>
      <c r="AD1172" s="491"/>
      <c r="AE1172" s="491"/>
      <c r="AF1172" s="493"/>
      <c r="AG1172" s="494"/>
      <c r="AH1172" s="494"/>
      <c r="AI1172" s="494"/>
      <c r="AK1172" s="561"/>
    </row>
    <row r="1173" spans="1:37" ht="56.25">
      <c r="A1173" s="504" t="s">
        <v>1807</v>
      </c>
      <c r="B1173" s="489" t="s">
        <v>3877</v>
      </c>
      <c r="C1173" s="470" t="s">
        <v>3884</v>
      </c>
      <c r="D1173" s="489" t="s">
        <v>1859</v>
      </c>
      <c r="E1173" s="490" t="s">
        <v>501</v>
      </c>
      <c r="F1173" s="490" t="s">
        <v>502</v>
      </c>
      <c r="G1173" s="470" t="s">
        <v>503</v>
      </c>
      <c r="H1173" s="502" t="s">
        <v>3897</v>
      </c>
      <c r="I1173" s="491" t="s">
        <v>3896</v>
      </c>
      <c r="J1173" s="492" t="s">
        <v>2301</v>
      </c>
      <c r="K1173" s="489"/>
      <c r="L1173" s="491" t="s">
        <v>6332</v>
      </c>
      <c r="M1173" s="491" t="s">
        <v>6332</v>
      </c>
      <c r="N1173" s="491"/>
      <c r="O1173" s="491"/>
      <c r="P1173" s="491"/>
      <c r="Q1173" s="491"/>
      <c r="R1173" s="491"/>
      <c r="S1173" s="491" t="s">
        <v>5377</v>
      </c>
      <c r="T1173" s="491" t="s">
        <v>5377</v>
      </c>
      <c r="U1173" s="491"/>
      <c r="V1173" s="491"/>
      <c r="W1173" s="491" t="s">
        <v>3878</v>
      </c>
      <c r="X1173" s="491"/>
      <c r="Y1173" s="491"/>
      <c r="Z1173" s="491"/>
      <c r="AA1173" s="491"/>
      <c r="AB1173" s="491"/>
      <c r="AC1173" s="491" t="s">
        <v>3640</v>
      </c>
      <c r="AD1173" s="491" t="s">
        <v>728</v>
      </c>
      <c r="AE1173" s="491"/>
      <c r="AF1173" s="493" t="s">
        <v>2301</v>
      </c>
      <c r="AG1173" s="494"/>
      <c r="AH1173" s="494"/>
      <c r="AI1173" s="494"/>
      <c r="AK1173" s="561"/>
    </row>
    <row r="1174" spans="1:37" ht="56.25">
      <c r="A1174" s="504" t="s">
        <v>1807</v>
      </c>
      <c r="B1174" s="489" t="s">
        <v>3877</v>
      </c>
      <c r="C1174" s="470" t="s">
        <v>3885</v>
      </c>
      <c r="D1174" s="489" t="s">
        <v>1863</v>
      </c>
      <c r="E1174" s="490" t="s">
        <v>501</v>
      </c>
      <c r="F1174" s="490" t="s">
        <v>502</v>
      </c>
      <c r="G1174" s="470" t="s">
        <v>503</v>
      </c>
      <c r="H1174" s="502" t="s">
        <v>3898</v>
      </c>
      <c r="I1174" s="491" t="s">
        <v>3901</v>
      </c>
      <c r="J1174" s="492" t="s">
        <v>2301</v>
      </c>
      <c r="K1174" s="489"/>
      <c r="L1174" s="491" t="s">
        <v>6332</v>
      </c>
      <c r="M1174" s="491" t="s">
        <v>6332</v>
      </c>
      <c r="N1174" s="491"/>
      <c r="O1174" s="491"/>
      <c r="P1174" s="491"/>
      <c r="Q1174" s="491"/>
      <c r="R1174" s="491"/>
      <c r="S1174" s="491" t="s">
        <v>5377</v>
      </c>
      <c r="T1174" s="491" t="s">
        <v>5377</v>
      </c>
      <c r="U1174" s="491"/>
      <c r="V1174" s="491"/>
      <c r="W1174" s="491" t="s">
        <v>3878</v>
      </c>
      <c r="X1174" s="491"/>
      <c r="Y1174" s="491"/>
      <c r="Z1174" s="491"/>
      <c r="AA1174" s="491"/>
      <c r="AB1174" s="491"/>
      <c r="AC1174" s="491" t="s">
        <v>3640</v>
      </c>
      <c r="AD1174" s="491" t="s">
        <v>728</v>
      </c>
      <c r="AE1174" s="491"/>
      <c r="AF1174" s="493" t="s">
        <v>2301</v>
      </c>
      <c r="AG1174" s="494"/>
      <c r="AH1174" s="494"/>
      <c r="AI1174" s="494"/>
      <c r="AK1174" s="561"/>
    </row>
    <row r="1175" spans="1:37" ht="56.25">
      <c r="A1175" s="504" t="s">
        <v>1807</v>
      </c>
      <c r="B1175" s="489" t="s">
        <v>3877</v>
      </c>
      <c r="C1175" s="470" t="s">
        <v>3886</v>
      </c>
      <c r="D1175" s="489" t="s">
        <v>1687</v>
      </c>
      <c r="E1175" s="490" t="s">
        <v>501</v>
      </c>
      <c r="F1175" s="490" t="s">
        <v>502</v>
      </c>
      <c r="G1175" s="470" t="s">
        <v>503</v>
      </c>
      <c r="H1175" s="502" t="s">
        <v>3899</v>
      </c>
      <c r="I1175" s="491" t="s">
        <v>4018</v>
      </c>
      <c r="J1175" s="492" t="s">
        <v>2301</v>
      </c>
      <c r="K1175" s="489"/>
      <c r="L1175" s="491" t="s">
        <v>6332</v>
      </c>
      <c r="M1175" s="491" t="s">
        <v>6332</v>
      </c>
      <c r="N1175" s="491"/>
      <c r="O1175" s="491"/>
      <c r="P1175" s="491"/>
      <c r="Q1175" s="491"/>
      <c r="R1175" s="491"/>
      <c r="S1175" s="491" t="s">
        <v>5377</v>
      </c>
      <c r="T1175" s="491" t="s">
        <v>5377</v>
      </c>
      <c r="U1175" s="491"/>
      <c r="V1175" s="491"/>
      <c r="W1175" s="491" t="s">
        <v>3878</v>
      </c>
      <c r="X1175" s="491"/>
      <c r="Y1175" s="491"/>
      <c r="Z1175" s="491"/>
      <c r="AA1175" s="491"/>
      <c r="AB1175" s="491"/>
      <c r="AC1175" s="491" t="s">
        <v>3640</v>
      </c>
      <c r="AD1175" s="491" t="s">
        <v>728</v>
      </c>
      <c r="AE1175" s="491"/>
      <c r="AF1175" s="493" t="s">
        <v>2301</v>
      </c>
      <c r="AG1175" s="494"/>
      <c r="AH1175" s="494"/>
      <c r="AI1175" s="494"/>
      <c r="AK1175" s="561"/>
    </row>
    <row r="1176" spans="1:37" ht="56.25">
      <c r="A1176" s="504" t="s">
        <v>1807</v>
      </c>
      <c r="B1176" s="489" t="s">
        <v>3877</v>
      </c>
      <c r="C1176" s="470" t="s">
        <v>3887</v>
      </c>
      <c r="D1176" s="489" t="s">
        <v>1688</v>
      </c>
      <c r="E1176" s="490" t="s">
        <v>501</v>
      </c>
      <c r="F1176" s="490" t="s">
        <v>502</v>
      </c>
      <c r="G1176" s="470" t="s">
        <v>503</v>
      </c>
      <c r="H1176" s="502" t="s">
        <v>3900</v>
      </c>
      <c r="I1176" s="491" t="s">
        <v>3902</v>
      </c>
      <c r="J1176" s="492" t="s">
        <v>2301</v>
      </c>
      <c r="K1176" s="489"/>
      <c r="L1176" s="491" t="s">
        <v>5439</v>
      </c>
      <c r="M1176" s="491" t="s">
        <v>5439</v>
      </c>
      <c r="N1176" s="491"/>
      <c r="O1176" s="491"/>
      <c r="P1176" s="491"/>
      <c r="Q1176" s="491"/>
      <c r="R1176" s="491"/>
      <c r="S1176" s="491" t="s">
        <v>5377</v>
      </c>
      <c r="T1176" s="491" t="s">
        <v>5377</v>
      </c>
      <c r="U1176" s="491"/>
      <c r="V1176" s="491"/>
      <c r="W1176" s="491" t="s">
        <v>3878</v>
      </c>
      <c r="X1176" s="491"/>
      <c r="Y1176" s="491"/>
      <c r="Z1176" s="491"/>
      <c r="AA1176" s="491"/>
      <c r="AB1176" s="491"/>
      <c r="AC1176" s="491" t="s">
        <v>3640</v>
      </c>
      <c r="AD1176" s="491" t="s">
        <v>728</v>
      </c>
      <c r="AE1176" s="491"/>
      <c r="AF1176" s="493" t="s">
        <v>2301</v>
      </c>
      <c r="AG1176" s="494"/>
      <c r="AH1176" s="494"/>
      <c r="AI1176" s="494"/>
      <c r="AK1176" s="561"/>
    </row>
    <row r="1177" spans="1:37" ht="22.5">
      <c r="A1177" s="504" t="s">
        <v>1808</v>
      </c>
      <c r="B1177" s="489" t="s">
        <v>3905</v>
      </c>
      <c r="C1177" s="497" t="s">
        <v>3906</v>
      </c>
      <c r="D1177" s="489"/>
      <c r="E1177" s="501"/>
      <c r="F1177" s="501"/>
      <c r="G1177" s="470"/>
      <c r="H1177" s="502"/>
      <c r="I1177" s="491"/>
      <c r="J1177" s="492" t="s">
        <v>2301</v>
      </c>
      <c r="K1177" s="489"/>
      <c r="L1177" s="491" t="s">
        <v>6333</v>
      </c>
      <c r="M1177" s="491" t="s">
        <v>6333</v>
      </c>
      <c r="N1177" s="491"/>
      <c r="O1177" s="491"/>
      <c r="P1177" s="491"/>
      <c r="Q1177" s="491"/>
      <c r="R1177" s="491"/>
      <c r="S1177" s="491" t="s">
        <v>5376</v>
      </c>
      <c r="T1177" s="491" t="s">
        <v>5376</v>
      </c>
      <c r="U1177" s="491"/>
      <c r="V1177" s="491"/>
      <c r="W1177" s="491" t="s">
        <v>3912</v>
      </c>
      <c r="X1177" s="491"/>
      <c r="Y1177" s="491"/>
      <c r="Z1177" s="491"/>
      <c r="AA1177" s="491"/>
      <c r="AB1177" s="491"/>
      <c r="AC1177" s="491" t="s">
        <v>3692</v>
      </c>
      <c r="AD1177" s="491"/>
      <c r="AE1177" s="491"/>
      <c r="AF1177" s="493" t="s">
        <v>2301</v>
      </c>
      <c r="AG1177" s="494"/>
      <c r="AH1177" s="494"/>
      <c r="AI1177" s="494"/>
      <c r="AK1177" s="561" t="s">
        <v>3448</v>
      </c>
    </row>
    <row r="1178" spans="1:37" ht="78.75">
      <c r="A1178" s="504" t="s">
        <v>1808</v>
      </c>
      <c r="B1178" s="489" t="s">
        <v>3905</v>
      </c>
      <c r="C1178" s="470" t="s">
        <v>3906</v>
      </c>
      <c r="D1178" s="489" t="s">
        <v>1354</v>
      </c>
      <c r="E1178" s="490" t="s">
        <v>3907</v>
      </c>
      <c r="F1178" s="490" t="s">
        <v>3908</v>
      </c>
      <c r="G1178" s="470" t="s">
        <v>3909</v>
      </c>
      <c r="H1178" s="502" t="s">
        <v>3910</v>
      </c>
      <c r="I1178" s="491" t="s">
        <v>6334</v>
      </c>
      <c r="J1178" s="492" t="s">
        <v>2301</v>
      </c>
      <c r="K1178" s="489"/>
      <c r="L1178" s="491" t="s">
        <v>6333</v>
      </c>
      <c r="M1178" s="491" t="s">
        <v>6333</v>
      </c>
      <c r="N1178" s="491"/>
      <c r="O1178" s="491"/>
      <c r="P1178" s="491"/>
      <c r="Q1178" s="491"/>
      <c r="R1178" s="491"/>
      <c r="S1178" s="491" t="s">
        <v>5376</v>
      </c>
      <c r="T1178" s="491" t="s">
        <v>5376</v>
      </c>
      <c r="U1178" s="491"/>
      <c r="V1178" s="491"/>
      <c r="W1178" s="491"/>
      <c r="X1178" s="491"/>
      <c r="Y1178" s="491"/>
      <c r="Z1178" s="491"/>
      <c r="AA1178" s="491"/>
      <c r="AB1178" s="491"/>
      <c r="AC1178" s="491" t="s">
        <v>3640</v>
      </c>
      <c r="AD1178" s="470" t="s">
        <v>3648</v>
      </c>
      <c r="AE1178" s="470"/>
      <c r="AF1178" s="493" t="s">
        <v>2301</v>
      </c>
      <c r="AG1178" s="494"/>
      <c r="AH1178" s="494"/>
      <c r="AI1178" s="494"/>
      <c r="AK1178" s="561"/>
    </row>
    <row r="1179" spans="1:37" ht="33.75">
      <c r="A1179" s="504" t="s">
        <v>1809</v>
      </c>
      <c r="B1179" s="489" t="s">
        <v>4029</v>
      </c>
      <c r="C1179" s="497" t="s">
        <v>1453</v>
      </c>
      <c r="D1179" s="489"/>
      <c r="E1179" s="490"/>
      <c r="F1179" s="490"/>
      <c r="G1179" s="470"/>
      <c r="H1179" s="502"/>
      <c r="I1179" s="491"/>
      <c r="J1179" s="492" t="s">
        <v>2301</v>
      </c>
      <c r="K1179" s="489"/>
      <c r="L1179" s="491" t="s">
        <v>5398</v>
      </c>
      <c r="M1179" s="491" t="s">
        <v>5398</v>
      </c>
      <c r="N1179" s="491" t="s">
        <v>5399</v>
      </c>
      <c r="O1179" s="491"/>
      <c r="P1179" s="491"/>
      <c r="Q1179" s="491"/>
      <c r="R1179" s="491"/>
      <c r="S1179" s="491" t="s">
        <v>5367</v>
      </c>
      <c r="T1179" s="491" t="s">
        <v>5367</v>
      </c>
      <c r="U1179" s="491"/>
      <c r="V1179" s="491"/>
      <c r="W1179" s="491"/>
      <c r="X1179" s="491"/>
      <c r="Y1179" s="491"/>
      <c r="Z1179" s="491"/>
      <c r="AA1179" s="491"/>
      <c r="AB1179" s="491"/>
      <c r="AC1179" s="491" t="s">
        <v>3692</v>
      </c>
      <c r="AD1179" s="491"/>
      <c r="AE1179" s="491"/>
      <c r="AF1179" s="493" t="s">
        <v>5329</v>
      </c>
      <c r="AG1179" s="494"/>
      <c r="AH1179" s="494"/>
      <c r="AI1179" s="494"/>
      <c r="AK1179" s="561" t="s">
        <v>3448</v>
      </c>
    </row>
    <row r="1180" spans="1:37" ht="90">
      <c r="A1180" s="504" t="s">
        <v>1809</v>
      </c>
      <c r="B1180" s="489" t="s">
        <v>4029</v>
      </c>
      <c r="C1180" s="470" t="s">
        <v>4030</v>
      </c>
      <c r="D1180" s="489" t="s">
        <v>2148</v>
      </c>
      <c r="E1180" s="490"/>
      <c r="F1180" s="490"/>
      <c r="G1180" s="470" t="s">
        <v>1696</v>
      </c>
      <c r="H1180" s="502"/>
      <c r="I1180" s="491" t="s">
        <v>7942</v>
      </c>
      <c r="J1180" s="492"/>
      <c r="K1180" s="489"/>
      <c r="L1180" s="491"/>
      <c r="M1180" s="491"/>
      <c r="N1180" s="491"/>
      <c r="O1180" s="491"/>
      <c r="P1180" s="491"/>
      <c r="Q1180" s="491"/>
      <c r="R1180" s="491"/>
      <c r="S1180" s="491"/>
      <c r="T1180" s="491"/>
      <c r="U1180" s="491"/>
      <c r="V1180" s="491"/>
      <c r="W1180" s="491"/>
      <c r="X1180" s="491"/>
      <c r="Y1180" s="491"/>
      <c r="Z1180" s="491"/>
      <c r="AA1180" s="491"/>
      <c r="AB1180" s="491"/>
      <c r="AC1180" s="491"/>
      <c r="AD1180" s="491"/>
      <c r="AE1180" s="491"/>
      <c r="AF1180" s="493"/>
      <c r="AG1180" s="494"/>
      <c r="AH1180" s="494"/>
      <c r="AI1180" s="494"/>
      <c r="AK1180" s="561"/>
    </row>
    <row r="1181" spans="1:37">
      <c r="A1181" s="504" t="s">
        <v>1809</v>
      </c>
      <c r="B1181" s="489" t="s">
        <v>4029</v>
      </c>
      <c r="C1181" s="470" t="s">
        <v>4031</v>
      </c>
      <c r="D1181" s="489" t="s">
        <v>1345</v>
      </c>
      <c r="E1181" s="490">
        <v>0</v>
      </c>
      <c r="F1181" s="490">
        <v>1</v>
      </c>
      <c r="G1181" s="470" t="s">
        <v>4035</v>
      </c>
      <c r="H1181" s="502"/>
      <c r="I1181" s="470" t="s">
        <v>4039</v>
      </c>
      <c r="J1181" s="492"/>
      <c r="K1181" s="489"/>
      <c r="L1181" s="470"/>
      <c r="M1181" s="470"/>
      <c r="N1181" s="491"/>
      <c r="O1181" s="491"/>
      <c r="P1181" s="491"/>
      <c r="Q1181" s="491"/>
      <c r="R1181" s="491"/>
      <c r="S1181" s="491"/>
      <c r="T1181" s="491"/>
      <c r="U1181" s="491"/>
      <c r="V1181" s="491"/>
      <c r="W1181" s="491"/>
      <c r="X1181" s="491"/>
      <c r="Y1181" s="491"/>
      <c r="Z1181" s="491"/>
      <c r="AA1181" s="491"/>
      <c r="AB1181" s="491"/>
      <c r="AC1181" s="491"/>
      <c r="AD1181" s="491"/>
      <c r="AE1181" s="491"/>
      <c r="AF1181" s="493"/>
      <c r="AG1181" s="494"/>
      <c r="AH1181" s="494"/>
      <c r="AI1181" s="494"/>
      <c r="AK1181" s="561"/>
    </row>
    <row r="1182" spans="1:37" ht="22.5">
      <c r="A1182" s="504" t="s">
        <v>1809</v>
      </c>
      <c r="B1182" s="489" t="s">
        <v>4029</v>
      </c>
      <c r="C1182" s="470" t="s">
        <v>4032</v>
      </c>
      <c r="D1182" s="489" t="s">
        <v>1346</v>
      </c>
      <c r="E1182" s="490">
        <v>0</v>
      </c>
      <c r="F1182" s="490">
        <v>1</v>
      </c>
      <c r="G1182" s="470" t="s">
        <v>4036</v>
      </c>
      <c r="H1182" s="502"/>
      <c r="I1182" s="470" t="s">
        <v>4040</v>
      </c>
      <c r="J1182" s="492"/>
      <c r="K1182" s="489"/>
      <c r="L1182" s="470"/>
      <c r="M1182" s="470"/>
      <c r="N1182" s="491"/>
      <c r="O1182" s="491"/>
      <c r="P1182" s="491"/>
      <c r="Q1182" s="491"/>
      <c r="R1182" s="491"/>
      <c r="S1182" s="491"/>
      <c r="T1182" s="491"/>
      <c r="U1182" s="491"/>
      <c r="V1182" s="491"/>
      <c r="W1182" s="491"/>
      <c r="X1182" s="491"/>
      <c r="Y1182" s="491"/>
      <c r="Z1182" s="491"/>
      <c r="AA1182" s="491"/>
      <c r="AB1182" s="491"/>
      <c r="AC1182" s="491"/>
      <c r="AD1182" s="491"/>
      <c r="AE1182" s="491"/>
      <c r="AF1182" s="493"/>
      <c r="AG1182" s="494"/>
      <c r="AH1182" s="494"/>
      <c r="AI1182" s="494"/>
      <c r="AK1182" s="561"/>
    </row>
    <row r="1183" spans="1:37">
      <c r="A1183" s="504" t="s">
        <v>1809</v>
      </c>
      <c r="B1183" s="489" t="s">
        <v>4029</v>
      </c>
      <c r="C1183" s="470" t="s">
        <v>4033</v>
      </c>
      <c r="D1183" s="489" t="s">
        <v>1347</v>
      </c>
      <c r="E1183" s="490">
        <v>0</v>
      </c>
      <c r="F1183" s="490">
        <v>1</v>
      </c>
      <c r="G1183" s="470" t="s">
        <v>4037</v>
      </c>
      <c r="H1183" s="502"/>
      <c r="I1183" s="470" t="s">
        <v>4041</v>
      </c>
      <c r="J1183" s="492"/>
      <c r="K1183" s="489"/>
      <c r="L1183" s="470"/>
      <c r="M1183" s="470"/>
      <c r="N1183" s="491"/>
      <c r="O1183" s="491"/>
      <c r="P1183" s="491"/>
      <c r="Q1183" s="491"/>
      <c r="R1183" s="491"/>
      <c r="S1183" s="491"/>
      <c r="T1183" s="491"/>
      <c r="U1183" s="491"/>
      <c r="V1183" s="491"/>
      <c r="W1183" s="491"/>
      <c r="X1183" s="491"/>
      <c r="Y1183" s="491"/>
      <c r="Z1183" s="491"/>
      <c r="AA1183" s="491"/>
      <c r="AB1183" s="491"/>
      <c r="AC1183" s="491"/>
      <c r="AD1183" s="491"/>
      <c r="AE1183" s="491"/>
      <c r="AF1183" s="493"/>
      <c r="AG1183" s="494"/>
      <c r="AH1183" s="494"/>
      <c r="AI1183" s="494"/>
      <c r="AK1183" s="561"/>
    </row>
    <row r="1184" spans="1:37" ht="22.5">
      <c r="A1184" s="504" t="s">
        <v>1809</v>
      </c>
      <c r="B1184" s="489" t="s">
        <v>4029</v>
      </c>
      <c r="C1184" s="470" t="s">
        <v>4034</v>
      </c>
      <c r="D1184" s="489" t="s">
        <v>1348</v>
      </c>
      <c r="E1184" s="490">
        <v>0</v>
      </c>
      <c r="F1184" s="490">
        <v>1</v>
      </c>
      <c r="G1184" s="470" t="s">
        <v>4038</v>
      </c>
      <c r="H1184" s="502"/>
      <c r="I1184" s="470" t="s">
        <v>4042</v>
      </c>
      <c r="J1184" s="492"/>
      <c r="K1184" s="489"/>
      <c r="L1184" s="470"/>
      <c r="M1184" s="470"/>
      <c r="N1184" s="491"/>
      <c r="O1184" s="491"/>
      <c r="P1184" s="491"/>
      <c r="Q1184" s="491"/>
      <c r="R1184" s="491"/>
      <c r="S1184" s="491"/>
      <c r="T1184" s="491"/>
      <c r="U1184" s="491"/>
      <c r="V1184" s="491"/>
      <c r="W1184" s="491"/>
      <c r="X1184" s="491"/>
      <c r="Y1184" s="491"/>
      <c r="Z1184" s="491"/>
      <c r="AA1184" s="491"/>
      <c r="AB1184" s="491"/>
      <c r="AC1184" s="491"/>
      <c r="AD1184" s="491"/>
      <c r="AE1184" s="491"/>
      <c r="AF1184" s="493"/>
      <c r="AG1184" s="494"/>
      <c r="AH1184" s="494"/>
      <c r="AI1184" s="494"/>
      <c r="AK1184" s="561"/>
    </row>
    <row r="1185" spans="1:37">
      <c r="A1185" s="504" t="s">
        <v>1809</v>
      </c>
      <c r="B1185" s="489" t="s">
        <v>4029</v>
      </c>
      <c r="C1185" s="470" t="s">
        <v>7165</v>
      </c>
      <c r="D1185" s="489" t="s">
        <v>7164</v>
      </c>
      <c r="E1185" s="490" t="s">
        <v>1704</v>
      </c>
      <c r="F1185" s="490" t="s">
        <v>1497</v>
      </c>
      <c r="G1185" s="470" t="s">
        <v>7167</v>
      </c>
      <c r="H1185" s="502"/>
      <c r="I1185" s="470"/>
      <c r="J1185" s="492"/>
      <c r="K1185" s="489"/>
      <c r="L1185" s="470"/>
      <c r="M1185" s="470"/>
      <c r="N1185" s="491"/>
      <c r="O1185" s="491"/>
      <c r="P1185" s="491"/>
      <c r="Q1185" s="491"/>
      <c r="R1185" s="491"/>
      <c r="S1185" s="491"/>
      <c r="T1185" s="491"/>
      <c r="U1185" s="491"/>
      <c r="V1185" s="491"/>
      <c r="W1185" s="491"/>
      <c r="X1185" s="491"/>
      <c r="Y1185" s="491"/>
      <c r="Z1185" s="491"/>
      <c r="AA1185" s="491"/>
      <c r="AB1185" s="491"/>
      <c r="AC1185" s="491"/>
      <c r="AD1185" s="491"/>
      <c r="AE1185" s="491"/>
      <c r="AF1185" s="493"/>
      <c r="AG1185" s="494"/>
      <c r="AH1185" s="494"/>
      <c r="AI1185" s="494"/>
      <c r="AK1185" s="561"/>
    </row>
    <row r="1186" spans="1:37" ht="22.5">
      <c r="A1186" s="504" t="s">
        <v>1809</v>
      </c>
      <c r="B1186" s="489" t="s">
        <v>4029</v>
      </c>
      <c r="C1186" s="470" t="s">
        <v>7166</v>
      </c>
      <c r="D1186" s="489" t="s">
        <v>1360</v>
      </c>
      <c r="E1186" s="490" t="s">
        <v>1704</v>
      </c>
      <c r="F1186" s="490" t="s">
        <v>1497</v>
      </c>
      <c r="G1186" s="470" t="s">
        <v>7168</v>
      </c>
      <c r="H1186" s="502" t="s">
        <v>7169</v>
      </c>
      <c r="I1186" s="470" t="s">
        <v>8814</v>
      </c>
      <c r="J1186" s="492" t="s">
        <v>5328</v>
      </c>
      <c r="K1186" s="489"/>
      <c r="L1186" s="470"/>
      <c r="M1186" s="470"/>
      <c r="N1186" s="491"/>
      <c r="O1186" s="491"/>
      <c r="P1186" s="491"/>
      <c r="Q1186" s="491"/>
      <c r="R1186" s="491"/>
      <c r="S1186" s="491"/>
      <c r="T1186" s="491"/>
      <c r="U1186" s="491"/>
      <c r="V1186" s="491"/>
      <c r="W1186" s="491"/>
      <c r="X1186" s="491"/>
      <c r="Y1186" s="491"/>
      <c r="Z1186" s="491"/>
      <c r="AA1186" s="491"/>
      <c r="AB1186" s="491"/>
      <c r="AC1186" s="491"/>
      <c r="AD1186" s="491"/>
      <c r="AE1186" s="491"/>
      <c r="AF1186" s="493"/>
      <c r="AG1186" s="494"/>
      <c r="AH1186" s="494"/>
      <c r="AI1186" s="494"/>
      <c r="AK1186" s="561"/>
    </row>
    <row r="1187" spans="1:37">
      <c r="A1187" s="504" t="s">
        <v>1809</v>
      </c>
      <c r="B1187" s="489" t="s">
        <v>4029</v>
      </c>
      <c r="C1187" s="470" t="s">
        <v>495</v>
      </c>
      <c r="D1187" s="489" t="s">
        <v>180</v>
      </c>
      <c r="E1187" s="490">
        <v>0</v>
      </c>
      <c r="F1187" s="490">
        <v>0</v>
      </c>
      <c r="G1187" s="470" t="s">
        <v>495</v>
      </c>
      <c r="H1187" s="502"/>
      <c r="I1187" s="491"/>
      <c r="J1187" s="492"/>
      <c r="K1187" s="489"/>
      <c r="L1187" s="491"/>
      <c r="M1187" s="491"/>
      <c r="N1187" s="491"/>
      <c r="O1187" s="491"/>
      <c r="P1187" s="491"/>
      <c r="Q1187" s="491"/>
      <c r="R1187" s="491"/>
      <c r="S1187" s="491"/>
      <c r="T1187" s="491"/>
      <c r="U1187" s="491"/>
      <c r="V1187" s="491"/>
      <c r="W1187" s="491"/>
      <c r="X1187" s="491"/>
      <c r="Y1187" s="491"/>
      <c r="Z1187" s="491"/>
      <c r="AA1187" s="491"/>
      <c r="AB1187" s="491"/>
      <c r="AC1187" s="491"/>
      <c r="AD1187" s="491"/>
      <c r="AE1187" s="491"/>
      <c r="AF1187" s="493"/>
      <c r="AG1187" s="494"/>
      <c r="AH1187" s="494"/>
      <c r="AI1187" s="494"/>
      <c r="AK1187" s="561"/>
    </row>
    <row r="1188" spans="1:37" ht="45">
      <c r="A1188" s="504" t="s">
        <v>1809</v>
      </c>
      <c r="B1188" s="489" t="s">
        <v>4029</v>
      </c>
      <c r="C1188" s="470" t="s">
        <v>4043</v>
      </c>
      <c r="D1188" s="489" t="s">
        <v>1859</v>
      </c>
      <c r="E1188" s="490" t="s">
        <v>4044</v>
      </c>
      <c r="F1188" s="490" t="s">
        <v>4045</v>
      </c>
      <c r="G1188" s="470" t="s">
        <v>4046</v>
      </c>
      <c r="H1188" s="502" t="s">
        <v>4048</v>
      </c>
      <c r="I1188" s="491" t="s">
        <v>4043</v>
      </c>
      <c r="J1188" s="492" t="s">
        <v>2301</v>
      </c>
      <c r="K1188" s="489"/>
      <c r="L1188" s="491" t="s">
        <v>5398</v>
      </c>
      <c r="M1188" s="491" t="s">
        <v>5398</v>
      </c>
      <c r="N1188" s="491" t="s">
        <v>5399</v>
      </c>
      <c r="O1188" s="491"/>
      <c r="P1188" s="491"/>
      <c r="Q1188" s="491"/>
      <c r="R1188" s="491"/>
      <c r="S1188" s="491" t="s">
        <v>5367</v>
      </c>
      <c r="T1188" s="491" t="s">
        <v>5367</v>
      </c>
      <c r="U1188" s="491"/>
      <c r="V1188" s="491"/>
      <c r="W1188" s="491" t="s">
        <v>1316</v>
      </c>
      <c r="X1188" s="491"/>
      <c r="Y1188" s="491"/>
      <c r="Z1188" s="491"/>
      <c r="AA1188" s="491"/>
      <c r="AB1188" s="491"/>
      <c r="AC1188" s="491"/>
      <c r="AD1188" s="491"/>
      <c r="AE1188" s="491"/>
      <c r="AF1188" s="493" t="s">
        <v>5329</v>
      </c>
      <c r="AG1188" s="494"/>
      <c r="AH1188" s="494"/>
      <c r="AI1188" s="494"/>
      <c r="AK1188" s="561"/>
    </row>
    <row r="1189" spans="1:37" ht="45">
      <c r="A1189" s="504" t="s">
        <v>1809</v>
      </c>
      <c r="B1189" s="489" t="s">
        <v>4029</v>
      </c>
      <c r="C1189" s="491" t="s">
        <v>4049</v>
      </c>
      <c r="D1189" s="489" t="s">
        <v>1863</v>
      </c>
      <c r="E1189" s="490" t="s">
        <v>4050</v>
      </c>
      <c r="F1189" s="490" t="s">
        <v>4051</v>
      </c>
      <c r="G1189" s="470" t="s">
        <v>4052</v>
      </c>
      <c r="H1189" s="502" t="s">
        <v>4053</v>
      </c>
      <c r="I1189" s="491" t="s">
        <v>4049</v>
      </c>
      <c r="J1189" s="492" t="s">
        <v>2301</v>
      </c>
      <c r="K1189" s="489"/>
      <c r="L1189" s="491" t="s">
        <v>5398</v>
      </c>
      <c r="M1189" s="491" t="s">
        <v>5398</v>
      </c>
      <c r="N1189" s="491" t="s">
        <v>5399</v>
      </c>
      <c r="O1189" s="491"/>
      <c r="P1189" s="491"/>
      <c r="Q1189" s="491"/>
      <c r="R1189" s="491"/>
      <c r="S1189" s="491" t="s">
        <v>5367</v>
      </c>
      <c r="T1189" s="491" t="s">
        <v>5367</v>
      </c>
      <c r="U1189" s="491"/>
      <c r="V1189" s="491"/>
      <c r="W1189" s="491" t="s">
        <v>1316</v>
      </c>
      <c r="X1189" s="491"/>
      <c r="Y1189" s="491"/>
      <c r="Z1189" s="491"/>
      <c r="AA1189" s="491"/>
      <c r="AB1189" s="491"/>
      <c r="AC1189" s="491"/>
      <c r="AD1189" s="491"/>
      <c r="AE1189" s="491"/>
      <c r="AF1189" s="493" t="s">
        <v>5329</v>
      </c>
      <c r="AG1189" s="494"/>
      <c r="AH1189" s="494"/>
      <c r="AI1189" s="494"/>
      <c r="AK1189" s="561"/>
    </row>
    <row r="1190" spans="1:37" ht="45">
      <c r="A1190" s="504" t="s">
        <v>1809</v>
      </c>
      <c r="B1190" s="489" t="s">
        <v>4029</v>
      </c>
      <c r="C1190" s="491" t="s">
        <v>4055</v>
      </c>
      <c r="D1190" s="489" t="s">
        <v>1687</v>
      </c>
      <c r="E1190" s="490" t="s">
        <v>4044</v>
      </c>
      <c r="F1190" s="490" t="s">
        <v>4045</v>
      </c>
      <c r="G1190" s="470" t="s">
        <v>4046</v>
      </c>
      <c r="H1190" s="502" t="s">
        <v>4047</v>
      </c>
      <c r="I1190" s="491" t="s">
        <v>4055</v>
      </c>
      <c r="J1190" s="492" t="s">
        <v>2301</v>
      </c>
      <c r="K1190" s="489"/>
      <c r="L1190" s="491" t="s">
        <v>5398</v>
      </c>
      <c r="M1190" s="491" t="s">
        <v>5398</v>
      </c>
      <c r="N1190" s="491" t="s">
        <v>5399</v>
      </c>
      <c r="O1190" s="491"/>
      <c r="P1190" s="491"/>
      <c r="Q1190" s="491"/>
      <c r="R1190" s="491"/>
      <c r="S1190" s="491" t="s">
        <v>5367</v>
      </c>
      <c r="T1190" s="491" t="s">
        <v>5367</v>
      </c>
      <c r="U1190" s="491"/>
      <c r="V1190" s="491"/>
      <c r="W1190" s="491" t="s">
        <v>1316</v>
      </c>
      <c r="X1190" s="491"/>
      <c r="Y1190" s="491"/>
      <c r="Z1190" s="491"/>
      <c r="AA1190" s="491"/>
      <c r="AB1190" s="491"/>
      <c r="AC1190" s="491"/>
      <c r="AD1190" s="491"/>
      <c r="AE1190" s="491"/>
      <c r="AF1190" s="493" t="s">
        <v>5329</v>
      </c>
      <c r="AG1190" s="494"/>
      <c r="AH1190" s="494"/>
      <c r="AI1190" s="494"/>
      <c r="AK1190" s="561"/>
    </row>
    <row r="1191" spans="1:37" ht="45">
      <c r="A1191" s="504" t="s">
        <v>1809</v>
      </c>
      <c r="B1191" s="489" t="s">
        <v>4029</v>
      </c>
      <c r="C1191" s="491" t="s">
        <v>4056</v>
      </c>
      <c r="D1191" s="489" t="s">
        <v>1688</v>
      </c>
      <c r="E1191" s="490" t="s">
        <v>4050</v>
      </c>
      <c r="F1191" s="490" t="s">
        <v>4051</v>
      </c>
      <c r="G1191" s="470" t="s">
        <v>4052</v>
      </c>
      <c r="H1191" s="502" t="s">
        <v>4054</v>
      </c>
      <c r="I1191" s="491" t="s">
        <v>4056</v>
      </c>
      <c r="J1191" s="492" t="s">
        <v>2301</v>
      </c>
      <c r="K1191" s="489"/>
      <c r="L1191" s="491" t="s">
        <v>5398</v>
      </c>
      <c r="M1191" s="491" t="s">
        <v>5398</v>
      </c>
      <c r="N1191" s="491" t="s">
        <v>5399</v>
      </c>
      <c r="O1191" s="491"/>
      <c r="P1191" s="491"/>
      <c r="Q1191" s="491"/>
      <c r="R1191" s="491"/>
      <c r="S1191" s="491" t="s">
        <v>5367</v>
      </c>
      <c r="T1191" s="491" t="s">
        <v>5367</v>
      </c>
      <c r="U1191" s="491"/>
      <c r="V1191" s="491"/>
      <c r="W1191" s="491" t="s">
        <v>1316</v>
      </c>
      <c r="X1191" s="491"/>
      <c r="Y1191" s="491"/>
      <c r="Z1191" s="491"/>
      <c r="AA1191" s="491"/>
      <c r="AB1191" s="491"/>
      <c r="AC1191" s="491"/>
      <c r="AD1191" s="491"/>
      <c r="AE1191" s="491"/>
      <c r="AF1191" s="493" t="s">
        <v>5329</v>
      </c>
      <c r="AG1191" s="494"/>
      <c r="AH1191" s="494"/>
      <c r="AI1191" s="494"/>
      <c r="AK1191" s="561"/>
    </row>
    <row r="1192" spans="1:37">
      <c r="A1192" s="504" t="s">
        <v>1810</v>
      </c>
      <c r="B1192" s="489" t="s">
        <v>4057</v>
      </c>
      <c r="C1192" s="497" t="s">
        <v>4058</v>
      </c>
      <c r="D1192" s="489"/>
      <c r="E1192" s="490"/>
      <c r="F1192" s="490"/>
      <c r="G1192" s="470"/>
      <c r="H1192" s="502"/>
      <c r="I1192" s="491"/>
      <c r="J1192" s="492" t="s">
        <v>2301</v>
      </c>
      <c r="K1192" s="489"/>
      <c r="L1192" s="491"/>
      <c r="M1192" s="491"/>
      <c r="N1192" s="491"/>
      <c r="O1192" s="491"/>
      <c r="P1192" s="491"/>
      <c r="Q1192" s="491"/>
      <c r="R1192" s="491"/>
      <c r="S1192" s="491"/>
      <c r="T1192" s="491"/>
      <c r="U1192" s="491"/>
      <c r="V1192" s="491"/>
      <c r="W1192" s="491"/>
      <c r="X1192" s="491"/>
      <c r="Y1192" s="491"/>
      <c r="Z1192" s="491"/>
      <c r="AA1192" s="491"/>
      <c r="AB1192" s="491"/>
      <c r="AC1192" s="491"/>
      <c r="AD1192" s="491"/>
      <c r="AE1192" s="491"/>
      <c r="AF1192" s="493"/>
      <c r="AG1192" s="494"/>
      <c r="AH1192" s="494"/>
      <c r="AI1192" s="494"/>
      <c r="AK1192" s="561" t="s">
        <v>3448</v>
      </c>
    </row>
    <row r="1193" spans="1:37">
      <c r="A1193" s="504" t="s">
        <v>1810</v>
      </c>
      <c r="B1193" s="489" t="s">
        <v>4057</v>
      </c>
      <c r="C1193" s="470" t="s">
        <v>4059</v>
      </c>
      <c r="D1193" s="489" t="s">
        <v>2148</v>
      </c>
      <c r="E1193" s="490"/>
      <c r="F1193" s="490"/>
      <c r="G1193" s="470" t="s">
        <v>1696</v>
      </c>
      <c r="H1193" s="502"/>
      <c r="I1193" s="491"/>
      <c r="J1193" s="492"/>
      <c r="K1193" s="489"/>
      <c r="L1193" s="491"/>
      <c r="M1193" s="491"/>
      <c r="N1193" s="491"/>
      <c r="O1193" s="491"/>
      <c r="P1193" s="491"/>
      <c r="Q1193" s="491"/>
      <c r="R1193" s="491"/>
      <c r="S1193" s="491"/>
      <c r="T1193" s="491"/>
      <c r="U1193" s="491"/>
      <c r="V1193" s="491"/>
      <c r="W1193" s="491"/>
      <c r="X1193" s="491"/>
      <c r="Y1193" s="491"/>
      <c r="Z1193" s="491"/>
      <c r="AA1193" s="491"/>
      <c r="AB1193" s="491"/>
      <c r="AC1193" s="491"/>
      <c r="AD1193" s="491"/>
      <c r="AE1193" s="491"/>
      <c r="AF1193" s="493"/>
      <c r="AG1193" s="494"/>
      <c r="AH1193" s="494"/>
      <c r="AI1193" s="494"/>
      <c r="AK1193" s="561"/>
    </row>
    <row r="1194" spans="1:37">
      <c r="A1194" s="504" t="s">
        <v>1810</v>
      </c>
      <c r="B1194" s="489" t="s">
        <v>4057</v>
      </c>
      <c r="C1194" s="470" t="s">
        <v>4060</v>
      </c>
      <c r="D1194" s="489" t="s">
        <v>1345</v>
      </c>
      <c r="E1194" s="490">
        <v>0</v>
      </c>
      <c r="F1194" s="490">
        <v>1</v>
      </c>
      <c r="G1194" s="470" t="s">
        <v>4062</v>
      </c>
      <c r="H1194" s="502"/>
      <c r="I1194" s="470" t="s">
        <v>4064</v>
      </c>
      <c r="J1194" s="492"/>
      <c r="K1194" s="489"/>
      <c r="L1194" s="470"/>
      <c r="M1194" s="470"/>
      <c r="N1194" s="491"/>
      <c r="O1194" s="491"/>
      <c r="P1194" s="491"/>
      <c r="Q1194" s="491"/>
      <c r="R1194" s="491"/>
      <c r="S1194" s="491"/>
      <c r="T1194" s="491"/>
      <c r="U1194" s="491"/>
      <c r="V1194" s="491"/>
      <c r="W1194" s="491"/>
      <c r="X1194" s="491"/>
      <c r="Y1194" s="491"/>
      <c r="Z1194" s="491"/>
      <c r="AA1194" s="491"/>
      <c r="AB1194" s="491"/>
      <c r="AC1194" s="491"/>
      <c r="AD1194" s="491"/>
      <c r="AE1194" s="491"/>
      <c r="AF1194" s="493"/>
      <c r="AG1194" s="494"/>
      <c r="AH1194" s="494"/>
      <c r="AI1194" s="494"/>
      <c r="AK1194" s="561"/>
    </row>
    <row r="1195" spans="1:37">
      <c r="A1195" s="504" t="s">
        <v>1810</v>
      </c>
      <c r="B1195" s="489" t="s">
        <v>4057</v>
      </c>
      <c r="C1195" s="470" t="s">
        <v>4758</v>
      </c>
      <c r="D1195" s="489" t="s">
        <v>1346</v>
      </c>
      <c r="E1195" s="490">
        <v>0</v>
      </c>
      <c r="F1195" s="490">
        <v>1</v>
      </c>
      <c r="G1195" s="470" t="s">
        <v>4063</v>
      </c>
      <c r="H1195" s="502"/>
      <c r="I1195" s="470" t="s">
        <v>4065</v>
      </c>
      <c r="J1195" s="492"/>
      <c r="K1195" s="489"/>
      <c r="L1195" s="470"/>
      <c r="M1195" s="470"/>
      <c r="N1195" s="491"/>
      <c r="O1195" s="491"/>
      <c r="P1195" s="491"/>
      <c r="Q1195" s="491"/>
      <c r="R1195" s="491"/>
      <c r="S1195" s="491"/>
      <c r="T1195" s="491"/>
      <c r="U1195" s="491"/>
      <c r="V1195" s="491"/>
      <c r="W1195" s="491"/>
      <c r="X1195" s="491"/>
      <c r="Y1195" s="491"/>
      <c r="Z1195" s="491"/>
      <c r="AA1195" s="491"/>
      <c r="AB1195" s="491"/>
      <c r="AC1195" s="491"/>
      <c r="AD1195" s="491"/>
      <c r="AE1195" s="491"/>
      <c r="AF1195" s="493"/>
      <c r="AG1195" s="494"/>
      <c r="AH1195" s="494"/>
      <c r="AI1195" s="494"/>
      <c r="AK1195" s="561"/>
    </row>
    <row r="1196" spans="1:37">
      <c r="A1196" s="504" t="s">
        <v>1810</v>
      </c>
      <c r="B1196" s="489" t="s">
        <v>4057</v>
      </c>
      <c r="C1196" s="470" t="s">
        <v>495</v>
      </c>
      <c r="D1196" s="489" t="s">
        <v>179</v>
      </c>
      <c r="E1196" s="490">
        <v>0</v>
      </c>
      <c r="F1196" s="490" t="s">
        <v>1704</v>
      </c>
      <c r="G1196" s="470" t="s">
        <v>495</v>
      </c>
      <c r="H1196" s="502"/>
      <c r="I1196" s="470"/>
      <c r="J1196" s="492"/>
      <c r="K1196" s="489"/>
      <c r="L1196" s="470"/>
      <c r="M1196" s="470"/>
      <c r="N1196" s="491"/>
      <c r="O1196" s="491"/>
      <c r="P1196" s="491"/>
      <c r="Q1196" s="491"/>
      <c r="R1196" s="491"/>
      <c r="S1196" s="491"/>
      <c r="T1196" s="491"/>
      <c r="U1196" s="491"/>
      <c r="V1196" s="491"/>
      <c r="W1196" s="491"/>
      <c r="X1196" s="491"/>
      <c r="Y1196" s="491"/>
      <c r="Z1196" s="491"/>
      <c r="AA1196" s="491"/>
      <c r="AB1196" s="491"/>
      <c r="AC1196" s="491"/>
      <c r="AD1196" s="491"/>
      <c r="AE1196" s="491"/>
      <c r="AF1196" s="493"/>
      <c r="AG1196" s="494"/>
      <c r="AH1196" s="494"/>
      <c r="AI1196" s="494"/>
      <c r="AK1196" s="561"/>
    </row>
    <row r="1197" spans="1:37">
      <c r="A1197" s="504" t="s">
        <v>1810</v>
      </c>
      <c r="B1197" s="489" t="s">
        <v>4057</v>
      </c>
      <c r="C1197" s="470" t="s">
        <v>495</v>
      </c>
      <c r="D1197" s="489" t="s">
        <v>4061</v>
      </c>
      <c r="E1197" s="490">
        <v>0</v>
      </c>
      <c r="F1197" s="490" t="s">
        <v>1704</v>
      </c>
      <c r="G1197" s="470" t="s">
        <v>495</v>
      </c>
      <c r="H1197" s="502"/>
      <c r="I1197" s="470"/>
      <c r="J1197" s="492"/>
      <c r="K1197" s="489"/>
      <c r="L1197" s="470"/>
      <c r="M1197" s="470"/>
      <c r="N1197" s="491"/>
      <c r="O1197" s="491"/>
      <c r="P1197" s="491"/>
      <c r="Q1197" s="491"/>
      <c r="R1197" s="491"/>
      <c r="S1197" s="491"/>
      <c r="T1197" s="491"/>
      <c r="U1197" s="491"/>
      <c r="V1197" s="491"/>
      <c r="W1197" s="491"/>
      <c r="X1197" s="491"/>
      <c r="Y1197" s="491"/>
      <c r="Z1197" s="491"/>
      <c r="AA1197" s="491"/>
      <c r="AB1197" s="491"/>
      <c r="AC1197" s="491"/>
      <c r="AD1197" s="491"/>
      <c r="AE1197" s="491"/>
      <c r="AF1197" s="493"/>
      <c r="AG1197" s="494"/>
      <c r="AH1197" s="494"/>
      <c r="AI1197" s="494"/>
      <c r="AK1197" s="561"/>
    </row>
    <row r="1198" spans="1:37" ht="180">
      <c r="A1198" s="504" t="s">
        <v>1810</v>
      </c>
      <c r="B1198" s="489" t="s">
        <v>4057</v>
      </c>
      <c r="C1198" s="470" t="s">
        <v>4066</v>
      </c>
      <c r="D1198" s="489" t="s">
        <v>3853</v>
      </c>
      <c r="E1198" s="490" t="s">
        <v>465</v>
      </c>
      <c r="F1198" s="490" t="s">
        <v>2819</v>
      </c>
      <c r="G1198" s="470" t="s">
        <v>6335</v>
      </c>
      <c r="H1198" s="502" t="s">
        <v>6336</v>
      </c>
      <c r="I1198" s="491" t="s">
        <v>4759</v>
      </c>
      <c r="J1198" s="492"/>
      <c r="K1198" s="489"/>
      <c r="L1198" s="491"/>
      <c r="M1198" s="491"/>
      <c r="N1198" s="491"/>
      <c r="O1198" s="491"/>
      <c r="P1198" s="491"/>
      <c r="Q1198" s="491"/>
      <c r="R1198" s="491"/>
      <c r="S1198" s="491"/>
      <c r="T1198" s="491"/>
      <c r="U1198" s="491"/>
      <c r="V1198" s="491"/>
      <c r="W1198" s="491"/>
      <c r="X1198" s="491"/>
      <c r="Y1198" s="491"/>
      <c r="Z1198" s="491"/>
      <c r="AA1198" s="491"/>
      <c r="AB1198" s="491"/>
      <c r="AC1198" s="491"/>
      <c r="AD1198" s="491"/>
      <c r="AE1198" s="491"/>
      <c r="AF1198" s="493"/>
      <c r="AG1198" s="494"/>
      <c r="AH1198" s="494"/>
      <c r="AI1198" s="494"/>
      <c r="AK1198" s="561"/>
    </row>
    <row r="1199" spans="1:37" ht="22.5">
      <c r="A1199" s="504" t="s">
        <v>1810</v>
      </c>
      <c r="B1199" s="489" t="s">
        <v>4057</v>
      </c>
      <c r="C1199" s="470" t="s">
        <v>4760</v>
      </c>
      <c r="D1199" s="489" t="s">
        <v>1363</v>
      </c>
      <c r="E1199" s="490" t="s">
        <v>1704</v>
      </c>
      <c r="F1199" s="490" t="s">
        <v>4067</v>
      </c>
      <c r="G1199" s="470" t="s">
        <v>4068</v>
      </c>
      <c r="H1199" s="524" t="s">
        <v>4069</v>
      </c>
      <c r="I1199" s="491" t="s">
        <v>4761</v>
      </c>
      <c r="J1199" s="492"/>
      <c r="K1199" s="489"/>
      <c r="L1199" s="491"/>
      <c r="M1199" s="491"/>
      <c r="N1199" s="491"/>
      <c r="O1199" s="491"/>
      <c r="P1199" s="491"/>
      <c r="Q1199" s="491"/>
      <c r="R1199" s="491"/>
      <c r="S1199" s="491"/>
      <c r="T1199" s="491"/>
      <c r="U1199" s="491"/>
      <c r="V1199" s="491"/>
      <c r="W1199" s="491"/>
      <c r="X1199" s="491"/>
      <c r="Y1199" s="491"/>
      <c r="Z1199" s="491"/>
      <c r="AA1199" s="491"/>
      <c r="AB1199" s="491"/>
      <c r="AC1199" s="491"/>
      <c r="AD1199" s="491"/>
      <c r="AE1199" s="491"/>
      <c r="AF1199" s="493"/>
      <c r="AG1199" s="494"/>
      <c r="AH1199" s="494"/>
      <c r="AI1199" s="494"/>
      <c r="AK1199" s="561"/>
    </row>
    <row r="1200" spans="1:37" ht="67.5">
      <c r="A1200" s="504" t="s">
        <v>1811</v>
      </c>
      <c r="B1200" s="489" t="s">
        <v>4073</v>
      </c>
      <c r="C1200" s="497" t="s">
        <v>4074</v>
      </c>
      <c r="D1200" s="489"/>
      <c r="E1200" s="490"/>
      <c r="F1200" s="490"/>
      <c r="G1200" s="470"/>
      <c r="H1200" s="502"/>
      <c r="I1200" s="491"/>
      <c r="J1200" s="492" t="s">
        <v>2301</v>
      </c>
      <c r="K1200" s="489"/>
      <c r="L1200" s="491" t="s">
        <v>6460</v>
      </c>
      <c r="M1200" s="491" t="s">
        <v>5438</v>
      </c>
      <c r="N1200" s="491"/>
      <c r="O1200" s="491"/>
      <c r="P1200" s="491"/>
      <c r="Q1200" s="491"/>
      <c r="R1200" s="491"/>
      <c r="S1200" s="491"/>
      <c r="T1200" s="498" t="s">
        <v>7831</v>
      </c>
      <c r="U1200" s="491"/>
      <c r="V1200" s="491"/>
      <c r="W1200" s="491"/>
      <c r="X1200" s="491"/>
      <c r="Y1200" s="491"/>
      <c r="Z1200" s="491"/>
      <c r="AA1200" s="491"/>
      <c r="AB1200" s="491"/>
      <c r="AC1200" s="491"/>
      <c r="AD1200" s="491"/>
      <c r="AE1200" s="491"/>
      <c r="AF1200" s="493" t="s">
        <v>2301</v>
      </c>
      <c r="AG1200" s="494"/>
      <c r="AH1200" s="494"/>
      <c r="AI1200" s="494"/>
      <c r="AK1200" s="561" t="s">
        <v>3448</v>
      </c>
    </row>
    <row r="1201" spans="1:37">
      <c r="A1201" s="504" t="s">
        <v>1811</v>
      </c>
      <c r="B1201" s="489" t="s">
        <v>4073</v>
      </c>
      <c r="C1201" s="470" t="s">
        <v>4174</v>
      </c>
      <c r="D1201" s="489" t="s">
        <v>2148</v>
      </c>
      <c r="E1201" s="490"/>
      <c r="F1201" s="490"/>
      <c r="G1201" s="470" t="s">
        <v>1696</v>
      </c>
      <c r="H1201" s="502"/>
      <c r="I1201" s="491"/>
      <c r="J1201" s="492"/>
      <c r="K1201" s="489"/>
      <c r="L1201" s="491"/>
      <c r="M1201" s="491"/>
      <c r="N1201" s="491"/>
      <c r="O1201" s="491"/>
      <c r="P1201" s="491"/>
      <c r="Q1201" s="491"/>
      <c r="R1201" s="491"/>
      <c r="S1201" s="491"/>
      <c r="T1201" s="498"/>
      <c r="U1201" s="491"/>
      <c r="V1201" s="491"/>
      <c r="W1201" s="491"/>
      <c r="X1201" s="491"/>
      <c r="Y1201" s="491"/>
      <c r="Z1201" s="491"/>
      <c r="AA1201" s="491"/>
      <c r="AB1201" s="491"/>
      <c r="AC1201" s="491"/>
      <c r="AD1201" s="491"/>
      <c r="AE1201" s="491"/>
      <c r="AF1201" s="493"/>
      <c r="AG1201" s="494"/>
      <c r="AH1201" s="494"/>
      <c r="AI1201" s="494"/>
      <c r="AK1201" s="561"/>
    </row>
    <row r="1202" spans="1:37">
      <c r="A1202" s="504" t="s">
        <v>1811</v>
      </c>
      <c r="B1202" s="489" t="s">
        <v>4073</v>
      </c>
      <c r="C1202" s="470" t="s">
        <v>4075</v>
      </c>
      <c r="D1202" s="489" t="s">
        <v>1345</v>
      </c>
      <c r="E1202" s="490">
        <v>0</v>
      </c>
      <c r="F1202" s="490">
        <v>1</v>
      </c>
      <c r="G1202" s="470" t="s">
        <v>4077</v>
      </c>
      <c r="H1202" s="502"/>
      <c r="I1202" s="470" t="s">
        <v>4079</v>
      </c>
      <c r="J1202" s="492"/>
      <c r="K1202" s="489"/>
      <c r="L1202" s="470"/>
      <c r="M1202" s="470"/>
      <c r="N1202" s="491"/>
      <c r="O1202" s="491"/>
      <c r="P1202" s="491"/>
      <c r="Q1202" s="491"/>
      <c r="R1202" s="491"/>
      <c r="S1202" s="491"/>
      <c r="T1202" s="498"/>
      <c r="U1202" s="491"/>
      <c r="V1202" s="491"/>
      <c r="W1202" s="491"/>
      <c r="X1202" s="491"/>
      <c r="Y1202" s="491"/>
      <c r="Z1202" s="491"/>
      <c r="AA1202" s="491"/>
      <c r="AB1202" s="491"/>
      <c r="AC1202" s="491"/>
      <c r="AD1202" s="491"/>
      <c r="AE1202" s="491"/>
      <c r="AF1202" s="493"/>
      <c r="AG1202" s="494"/>
      <c r="AH1202" s="494"/>
      <c r="AI1202" s="494"/>
      <c r="AK1202" s="561"/>
    </row>
    <row r="1203" spans="1:37">
      <c r="A1203" s="504" t="s">
        <v>1811</v>
      </c>
      <c r="B1203" s="489" t="s">
        <v>4073</v>
      </c>
      <c r="C1203" s="470" t="s">
        <v>4076</v>
      </c>
      <c r="D1203" s="489" t="s">
        <v>1346</v>
      </c>
      <c r="E1203" s="490">
        <v>0</v>
      </c>
      <c r="F1203" s="490">
        <v>1</v>
      </c>
      <c r="G1203" s="470" t="s">
        <v>4078</v>
      </c>
      <c r="H1203" s="502"/>
      <c r="I1203" s="470" t="s">
        <v>4080</v>
      </c>
      <c r="J1203" s="492"/>
      <c r="K1203" s="489"/>
      <c r="L1203" s="470"/>
      <c r="M1203" s="470"/>
      <c r="N1203" s="491"/>
      <c r="O1203" s="491"/>
      <c r="P1203" s="491"/>
      <c r="Q1203" s="491"/>
      <c r="R1203" s="491"/>
      <c r="S1203" s="491"/>
      <c r="T1203" s="498"/>
      <c r="U1203" s="491"/>
      <c r="V1203" s="491"/>
      <c r="W1203" s="491"/>
      <c r="X1203" s="491"/>
      <c r="Y1203" s="491"/>
      <c r="Z1203" s="491"/>
      <c r="AA1203" s="491"/>
      <c r="AB1203" s="491"/>
      <c r="AC1203" s="491"/>
      <c r="AD1203" s="491"/>
      <c r="AE1203" s="491"/>
      <c r="AF1203" s="493"/>
      <c r="AG1203" s="494"/>
      <c r="AH1203" s="494"/>
      <c r="AI1203" s="494"/>
      <c r="AK1203" s="561"/>
    </row>
    <row r="1204" spans="1:37">
      <c r="A1204" s="504" t="s">
        <v>1811</v>
      </c>
      <c r="B1204" s="489" t="s">
        <v>4073</v>
      </c>
      <c r="C1204" s="470" t="s">
        <v>495</v>
      </c>
      <c r="D1204" s="489" t="s">
        <v>179</v>
      </c>
      <c r="E1204" s="490">
        <v>0</v>
      </c>
      <c r="F1204" s="490">
        <v>0</v>
      </c>
      <c r="G1204" s="470" t="s">
        <v>495</v>
      </c>
      <c r="H1204" s="502"/>
      <c r="I1204" s="491"/>
      <c r="J1204" s="492"/>
      <c r="K1204" s="489"/>
      <c r="L1204" s="491"/>
      <c r="M1204" s="491"/>
      <c r="N1204" s="491"/>
      <c r="O1204" s="491"/>
      <c r="P1204" s="491"/>
      <c r="Q1204" s="491"/>
      <c r="R1204" s="491"/>
      <c r="S1204" s="491"/>
      <c r="T1204" s="498"/>
      <c r="U1204" s="491"/>
      <c r="V1204" s="491"/>
      <c r="W1204" s="491"/>
      <c r="X1204" s="491"/>
      <c r="Y1204" s="491"/>
      <c r="Z1204" s="491"/>
      <c r="AA1204" s="491"/>
      <c r="AB1204" s="491"/>
      <c r="AC1204" s="491"/>
      <c r="AD1204" s="491"/>
      <c r="AE1204" s="491"/>
      <c r="AF1204" s="493"/>
      <c r="AG1204" s="494"/>
      <c r="AH1204" s="494"/>
      <c r="AI1204" s="494"/>
      <c r="AK1204" s="561"/>
    </row>
    <row r="1205" spans="1:37" s="468" customFormat="1" ht="103.5" customHeight="1">
      <c r="A1205" s="504" t="s">
        <v>1811</v>
      </c>
      <c r="B1205" s="489" t="s">
        <v>4073</v>
      </c>
      <c r="C1205" s="470" t="s">
        <v>4081</v>
      </c>
      <c r="D1205" s="489" t="s">
        <v>1703</v>
      </c>
      <c r="E1205" s="490" t="s">
        <v>2633</v>
      </c>
      <c r="F1205" s="490" t="s">
        <v>2634</v>
      </c>
      <c r="G1205" s="470" t="s">
        <v>4176</v>
      </c>
      <c r="H1205" s="502" t="s">
        <v>4083</v>
      </c>
      <c r="I1205" s="491" t="s">
        <v>9395</v>
      </c>
      <c r="J1205" s="489" t="s">
        <v>2301</v>
      </c>
      <c r="K1205" s="489"/>
      <c r="L1205" s="491" t="s">
        <v>6461</v>
      </c>
      <c r="M1205" s="491" t="s">
        <v>5438</v>
      </c>
      <c r="N1205" s="491"/>
      <c r="O1205" s="491"/>
      <c r="P1205" s="491"/>
      <c r="Q1205" s="491"/>
      <c r="R1205" s="491"/>
      <c r="S1205" s="491"/>
      <c r="T1205" s="491" t="s">
        <v>7831</v>
      </c>
      <c r="U1205" s="491"/>
      <c r="V1205" s="491"/>
      <c r="W1205" s="491" t="s">
        <v>4594</v>
      </c>
      <c r="X1205" s="491"/>
      <c r="Y1205" s="491"/>
      <c r="Z1205" s="491"/>
      <c r="AA1205" s="491"/>
      <c r="AB1205" s="491"/>
      <c r="AC1205" s="491"/>
      <c r="AD1205" s="491"/>
      <c r="AE1205" s="491"/>
      <c r="AF1205" s="493" t="s">
        <v>2301</v>
      </c>
      <c r="AG1205" s="494"/>
      <c r="AH1205" s="494"/>
      <c r="AI1205" s="494"/>
      <c r="AJ1205" s="491"/>
      <c r="AK1205" s="561"/>
    </row>
    <row r="1206" spans="1:37" ht="79.5" customHeight="1">
      <c r="A1206" s="504" t="s">
        <v>1811</v>
      </c>
      <c r="B1206" s="489" t="s">
        <v>4073</v>
      </c>
      <c r="C1206" s="470" t="s">
        <v>4082</v>
      </c>
      <c r="D1206" s="489" t="s">
        <v>1363</v>
      </c>
      <c r="E1206" s="490" t="s">
        <v>4084</v>
      </c>
      <c r="F1206" s="490" t="s">
        <v>4711</v>
      </c>
      <c r="G1206" s="470" t="s">
        <v>4712</v>
      </c>
      <c r="H1206" s="502" t="s">
        <v>4713</v>
      </c>
      <c r="I1206" s="491" t="s">
        <v>8815</v>
      </c>
      <c r="J1206" s="489" t="s">
        <v>2301</v>
      </c>
      <c r="K1206" s="489"/>
      <c r="L1206" s="491" t="s">
        <v>6460</v>
      </c>
      <c r="M1206" s="491" t="s">
        <v>5438</v>
      </c>
      <c r="N1206" s="491"/>
      <c r="O1206" s="491"/>
      <c r="P1206" s="491"/>
      <c r="Q1206" s="491"/>
      <c r="R1206" s="491"/>
      <c r="S1206" s="491"/>
      <c r="T1206" s="491" t="s">
        <v>7831</v>
      </c>
      <c r="U1206" s="491"/>
      <c r="V1206" s="491"/>
      <c r="W1206" s="491" t="s">
        <v>4594</v>
      </c>
      <c r="X1206" s="491"/>
      <c r="Y1206" s="491"/>
      <c r="Z1206" s="491"/>
      <c r="AA1206" s="491"/>
      <c r="AB1206" s="491"/>
      <c r="AC1206" s="491"/>
      <c r="AD1206" s="491"/>
      <c r="AE1206" s="491"/>
      <c r="AF1206" s="493" t="s">
        <v>2301</v>
      </c>
      <c r="AG1206" s="494"/>
      <c r="AH1206" s="494"/>
      <c r="AI1206" s="494"/>
      <c r="AK1206" s="561"/>
    </row>
    <row r="1207" spans="1:37" s="511" customFormat="1" ht="22.5">
      <c r="A1207" s="509" t="s">
        <v>1812</v>
      </c>
      <c r="B1207" s="492" t="s">
        <v>4185</v>
      </c>
      <c r="C1207" s="514" t="s">
        <v>4186</v>
      </c>
      <c r="D1207" s="492"/>
      <c r="E1207" s="513"/>
      <c r="F1207" s="513"/>
      <c r="G1207" s="510"/>
      <c r="H1207" s="498"/>
      <c r="I1207" s="498"/>
      <c r="J1207" s="492" t="s">
        <v>6425</v>
      </c>
      <c r="K1207" s="492"/>
      <c r="L1207" s="498" t="s">
        <v>6330</v>
      </c>
      <c r="M1207" s="491" t="s">
        <v>6330</v>
      </c>
      <c r="N1207" s="491"/>
      <c r="O1207" s="498" t="s">
        <v>7997</v>
      </c>
      <c r="P1207" s="498"/>
      <c r="Q1207" s="491" t="s">
        <v>8986</v>
      </c>
      <c r="R1207" s="498"/>
      <c r="S1207" s="491"/>
      <c r="T1207" s="498"/>
      <c r="U1207" s="491"/>
      <c r="V1207" s="491"/>
      <c r="W1207" s="491"/>
      <c r="X1207" s="491"/>
      <c r="Y1207" s="491"/>
      <c r="Z1207" s="491"/>
      <c r="AA1207" s="491"/>
      <c r="AB1207" s="491"/>
      <c r="AC1207" s="491"/>
      <c r="AD1207" s="491"/>
      <c r="AE1207" s="491"/>
      <c r="AF1207" s="493" t="s">
        <v>2301</v>
      </c>
      <c r="AG1207" s="494"/>
      <c r="AH1207" s="494"/>
      <c r="AI1207" s="494"/>
      <c r="AJ1207" s="491"/>
      <c r="AK1207" s="788" t="s">
        <v>3448</v>
      </c>
    </row>
    <row r="1208" spans="1:37" ht="258.75">
      <c r="A1208" s="504" t="s">
        <v>1812</v>
      </c>
      <c r="B1208" s="489" t="s">
        <v>4185</v>
      </c>
      <c r="C1208" s="470" t="s">
        <v>4189</v>
      </c>
      <c r="D1208" s="489" t="s">
        <v>4187</v>
      </c>
      <c r="E1208" s="490" t="s">
        <v>146</v>
      </c>
      <c r="F1208" s="490" t="s">
        <v>4191</v>
      </c>
      <c r="G1208" s="470" t="s">
        <v>4190</v>
      </c>
      <c r="H1208" s="502" t="s">
        <v>4192</v>
      </c>
      <c r="I1208" s="491" t="s">
        <v>8816</v>
      </c>
      <c r="J1208" s="489" t="s">
        <v>6425</v>
      </c>
      <c r="K1208" s="489"/>
      <c r="L1208" s="491" t="s">
        <v>5424</v>
      </c>
      <c r="M1208" s="491" t="s">
        <v>5424</v>
      </c>
      <c r="N1208" s="491"/>
      <c r="O1208" s="491" t="s">
        <v>7997</v>
      </c>
      <c r="P1208" s="491"/>
      <c r="Q1208" s="491" t="s">
        <v>8986</v>
      </c>
      <c r="R1208" s="491"/>
      <c r="S1208" s="491"/>
      <c r="T1208" s="491" t="s">
        <v>7145</v>
      </c>
      <c r="U1208" s="491"/>
      <c r="V1208" s="491"/>
      <c r="W1208" s="491" t="s">
        <v>4188</v>
      </c>
      <c r="X1208" s="491"/>
      <c r="Y1208" s="491"/>
      <c r="Z1208" s="491"/>
      <c r="AA1208" s="491"/>
      <c r="AB1208" s="491"/>
      <c r="AC1208" s="491"/>
      <c r="AD1208" s="491"/>
      <c r="AE1208" s="491"/>
      <c r="AF1208" s="493" t="s">
        <v>2301</v>
      </c>
      <c r="AG1208" s="494"/>
      <c r="AH1208" s="494"/>
      <c r="AI1208" s="494"/>
      <c r="AK1208" s="561"/>
    </row>
    <row r="1209" spans="1:37" ht="45">
      <c r="A1209" s="504" t="s">
        <v>1813</v>
      </c>
      <c r="B1209" s="489" t="s">
        <v>4380</v>
      </c>
      <c r="C1209" s="497" t="s">
        <v>499</v>
      </c>
      <c r="D1209" s="489"/>
      <c r="E1209" s="490"/>
      <c r="F1209" s="490"/>
      <c r="G1209" s="470"/>
      <c r="H1209" s="502"/>
      <c r="I1209" s="491"/>
      <c r="J1209" s="492" t="s">
        <v>2301</v>
      </c>
      <c r="K1209" s="489"/>
      <c r="L1209" s="491" t="s">
        <v>5427</v>
      </c>
      <c r="M1209" s="491" t="s">
        <v>5427</v>
      </c>
      <c r="N1209" s="491" t="s">
        <v>5421</v>
      </c>
      <c r="O1209" s="491"/>
      <c r="P1209" s="491"/>
      <c r="Q1209" s="491"/>
      <c r="R1209" s="491"/>
      <c r="S1209" s="491" t="s">
        <v>5367</v>
      </c>
      <c r="T1209" s="498" t="s">
        <v>5367</v>
      </c>
      <c r="U1209" s="491"/>
      <c r="V1209" s="491"/>
      <c r="W1209" s="491"/>
      <c r="X1209" s="491"/>
      <c r="Y1209" s="491"/>
      <c r="Z1209" s="491"/>
      <c r="AA1209" s="491"/>
      <c r="AB1209" s="491"/>
      <c r="AC1209" s="491" t="s">
        <v>3692</v>
      </c>
      <c r="AD1209" s="521"/>
      <c r="AE1209" s="521"/>
      <c r="AF1209" s="493" t="s">
        <v>2301</v>
      </c>
      <c r="AG1209" s="494"/>
      <c r="AH1209" s="494"/>
      <c r="AI1209" s="494"/>
      <c r="AK1209" s="561" t="s">
        <v>3448</v>
      </c>
    </row>
    <row r="1210" spans="1:37" ht="45">
      <c r="A1210" s="504" t="s">
        <v>1813</v>
      </c>
      <c r="B1210" s="489" t="s">
        <v>4380</v>
      </c>
      <c r="C1210" s="470" t="s">
        <v>500</v>
      </c>
      <c r="D1210" s="489" t="s">
        <v>2148</v>
      </c>
      <c r="E1210" s="490"/>
      <c r="F1210" s="490"/>
      <c r="G1210" s="470"/>
      <c r="H1210" s="502"/>
      <c r="I1210" s="491" t="s">
        <v>4410</v>
      </c>
      <c r="J1210" s="492"/>
      <c r="K1210" s="489"/>
      <c r="L1210" s="491"/>
      <c r="M1210" s="491"/>
      <c r="N1210" s="491"/>
      <c r="O1210" s="491"/>
      <c r="P1210" s="491"/>
      <c r="Q1210" s="491"/>
      <c r="R1210" s="491"/>
      <c r="S1210" s="491"/>
      <c r="T1210" s="498"/>
      <c r="U1210" s="491"/>
      <c r="V1210" s="491"/>
      <c r="W1210" s="491"/>
      <c r="X1210" s="491"/>
      <c r="Y1210" s="491"/>
      <c r="Z1210" s="491"/>
      <c r="AA1210" s="491"/>
      <c r="AB1210" s="491"/>
      <c r="AC1210" s="491"/>
      <c r="AD1210" s="491"/>
      <c r="AE1210" s="491"/>
      <c r="AF1210" s="493"/>
      <c r="AG1210" s="494"/>
      <c r="AH1210" s="494"/>
      <c r="AI1210" s="494"/>
      <c r="AK1210" s="561"/>
    </row>
    <row r="1211" spans="1:37" ht="22.5">
      <c r="A1211" s="504" t="s">
        <v>1813</v>
      </c>
      <c r="B1211" s="489" t="s">
        <v>4380</v>
      </c>
      <c r="C1211" s="470" t="s">
        <v>4381</v>
      </c>
      <c r="D1211" s="489" t="s">
        <v>1345</v>
      </c>
      <c r="E1211" s="490">
        <v>0</v>
      </c>
      <c r="F1211" s="490">
        <v>1</v>
      </c>
      <c r="G1211" s="470" t="s">
        <v>4393</v>
      </c>
      <c r="H1211" s="502"/>
      <c r="I1211" s="470" t="s">
        <v>4406</v>
      </c>
      <c r="J1211" s="492"/>
      <c r="K1211" s="489"/>
      <c r="L1211" s="470"/>
      <c r="M1211" s="470"/>
      <c r="N1211" s="491"/>
      <c r="O1211" s="491"/>
      <c r="P1211" s="491"/>
      <c r="Q1211" s="491"/>
      <c r="R1211" s="491"/>
      <c r="S1211" s="491"/>
      <c r="T1211" s="498"/>
      <c r="U1211" s="491"/>
      <c r="V1211" s="491"/>
      <c r="W1211" s="491"/>
      <c r="X1211" s="491"/>
      <c r="Y1211" s="491"/>
      <c r="Z1211" s="491"/>
      <c r="AA1211" s="491"/>
      <c r="AB1211" s="491"/>
      <c r="AC1211" s="491"/>
      <c r="AD1211" s="491"/>
      <c r="AE1211" s="491"/>
      <c r="AF1211" s="493"/>
      <c r="AG1211" s="494"/>
      <c r="AH1211" s="494"/>
      <c r="AI1211" s="494"/>
      <c r="AK1211" s="561"/>
    </row>
    <row r="1212" spans="1:37" ht="22.5">
      <c r="A1212" s="504" t="s">
        <v>1813</v>
      </c>
      <c r="B1212" s="489" t="s">
        <v>4380</v>
      </c>
      <c r="C1212" s="470" t="s">
        <v>4382</v>
      </c>
      <c r="D1212" s="489" t="s">
        <v>1346</v>
      </c>
      <c r="E1212" s="490">
        <v>0</v>
      </c>
      <c r="F1212" s="490">
        <v>1</v>
      </c>
      <c r="G1212" s="470" t="s">
        <v>4394</v>
      </c>
      <c r="H1212" s="502"/>
      <c r="I1212" s="470" t="s">
        <v>4407</v>
      </c>
      <c r="J1212" s="492"/>
      <c r="K1212" s="489"/>
      <c r="L1212" s="470"/>
      <c r="M1212" s="470"/>
      <c r="N1212" s="491"/>
      <c r="O1212" s="491"/>
      <c r="P1212" s="491"/>
      <c r="Q1212" s="491"/>
      <c r="R1212" s="491"/>
      <c r="S1212" s="491"/>
      <c r="T1212" s="498"/>
      <c r="U1212" s="491"/>
      <c r="V1212" s="491"/>
      <c r="W1212" s="491"/>
      <c r="X1212" s="491"/>
      <c r="Y1212" s="491"/>
      <c r="Z1212" s="491"/>
      <c r="AA1212" s="491"/>
      <c r="AB1212" s="491"/>
      <c r="AC1212" s="491"/>
      <c r="AD1212" s="491"/>
      <c r="AE1212" s="491"/>
      <c r="AF1212" s="493"/>
      <c r="AG1212" s="494"/>
      <c r="AH1212" s="494"/>
      <c r="AI1212" s="494"/>
      <c r="AK1212" s="561"/>
    </row>
    <row r="1213" spans="1:37" ht="22.5">
      <c r="A1213" s="504" t="s">
        <v>1813</v>
      </c>
      <c r="B1213" s="489" t="s">
        <v>4380</v>
      </c>
      <c r="C1213" s="470" t="s">
        <v>4383</v>
      </c>
      <c r="D1213" s="489" t="s">
        <v>1347</v>
      </c>
      <c r="E1213" s="490">
        <v>0</v>
      </c>
      <c r="F1213" s="490">
        <v>1</v>
      </c>
      <c r="G1213" s="470" t="s">
        <v>4395</v>
      </c>
      <c r="H1213" s="502"/>
      <c r="I1213" s="470" t="s">
        <v>4408</v>
      </c>
      <c r="J1213" s="492"/>
      <c r="K1213" s="489"/>
      <c r="L1213" s="470"/>
      <c r="M1213" s="470"/>
      <c r="N1213" s="491"/>
      <c r="O1213" s="491"/>
      <c r="P1213" s="491"/>
      <c r="Q1213" s="491"/>
      <c r="R1213" s="491"/>
      <c r="S1213" s="491"/>
      <c r="T1213" s="498"/>
      <c r="U1213" s="491"/>
      <c r="V1213" s="491"/>
      <c r="W1213" s="491"/>
      <c r="X1213" s="491"/>
      <c r="Y1213" s="491"/>
      <c r="Z1213" s="491"/>
      <c r="AA1213" s="491"/>
      <c r="AB1213" s="491"/>
      <c r="AC1213" s="491"/>
      <c r="AD1213" s="491"/>
      <c r="AE1213" s="491"/>
      <c r="AF1213" s="493"/>
      <c r="AG1213" s="494"/>
      <c r="AH1213" s="494"/>
      <c r="AI1213" s="494"/>
      <c r="AK1213" s="561"/>
    </row>
    <row r="1214" spans="1:37" ht="22.5">
      <c r="A1214" s="504" t="s">
        <v>1813</v>
      </c>
      <c r="B1214" s="489" t="s">
        <v>4380</v>
      </c>
      <c r="C1214" s="470" t="s">
        <v>4384</v>
      </c>
      <c r="D1214" s="489" t="s">
        <v>1348</v>
      </c>
      <c r="E1214" s="490">
        <v>0</v>
      </c>
      <c r="F1214" s="490">
        <v>1</v>
      </c>
      <c r="G1214" s="470" t="s">
        <v>4396</v>
      </c>
      <c r="H1214" s="502"/>
      <c r="I1214" s="470" t="s">
        <v>4409</v>
      </c>
      <c r="J1214" s="492"/>
      <c r="K1214" s="489"/>
      <c r="L1214" s="470"/>
      <c r="M1214" s="470"/>
      <c r="N1214" s="491"/>
      <c r="O1214" s="491"/>
      <c r="P1214" s="491"/>
      <c r="Q1214" s="491"/>
      <c r="R1214" s="491"/>
      <c r="S1214" s="491"/>
      <c r="T1214" s="498"/>
      <c r="U1214" s="491"/>
      <c r="V1214" s="491"/>
      <c r="W1214" s="491"/>
      <c r="X1214" s="491"/>
      <c r="Y1214" s="491"/>
      <c r="Z1214" s="491"/>
      <c r="AA1214" s="491"/>
      <c r="AB1214" s="491"/>
      <c r="AC1214" s="491"/>
      <c r="AD1214" s="491"/>
      <c r="AE1214" s="491"/>
      <c r="AF1214" s="493"/>
      <c r="AG1214" s="494"/>
      <c r="AH1214" s="494"/>
      <c r="AI1214" s="494"/>
      <c r="AK1214" s="561"/>
    </row>
    <row r="1215" spans="1:37" ht="22.5">
      <c r="A1215" s="504" t="s">
        <v>1813</v>
      </c>
      <c r="B1215" s="489" t="s">
        <v>4380</v>
      </c>
      <c r="C1215" s="470" t="s">
        <v>4385</v>
      </c>
      <c r="D1215" s="489" t="s">
        <v>1349</v>
      </c>
      <c r="E1215" s="490" t="s">
        <v>1704</v>
      </c>
      <c r="F1215" s="490" t="s">
        <v>1497</v>
      </c>
      <c r="G1215" s="470" t="s">
        <v>4397</v>
      </c>
      <c r="H1215" s="502"/>
      <c r="I1215" s="470" t="s">
        <v>4757</v>
      </c>
      <c r="J1215" s="492"/>
      <c r="K1215" s="489"/>
      <c r="L1215" s="470"/>
      <c r="M1215" s="470"/>
      <c r="N1215" s="491"/>
      <c r="O1215" s="491"/>
      <c r="P1215" s="491"/>
      <c r="Q1215" s="491"/>
      <c r="R1215" s="491"/>
      <c r="S1215" s="491"/>
      <c r="T1215" s="498"/>
      <c r="U1215" s="491"/>
      <c r="V1215" s="491"/>
      <c r="W1215" s="491"/>
      <c r="X1215" s="491"/>
      <c r="Y1215" s="491"/>
      <c r="Z1215" s="491"/>
      <c r="AA1215" s="491"/>
      <c r="AB1215" s="491"/>
      <c r="AC1215" s="491"/>
      <c r="AD1215" s="491"/>
      <c r="AE1215" s="491"/>
      <c r="AF1215" s="493"/>
      <c r="AG1215" s="494"/>
      <c r="AH1215" s="494"/>
      <c r="AI1215" s="494"/>
      <c r="AK1215" s="561"/>
    </row>
    <row r="1216" spans="1:37" ht="22.5">
      <c r="A1216" s="504" t="s">
        <v>1813</v>
      </c>
      <c r="B1216" s="489" t="s">
        <v>4380</v>
      </c>
      <c r="C1216" s="470" t="s">
        <v>4386</v>
      </c>
      <c r="D1216" s="489" t="s">
        <v>1360</v>
      </c>
      <c r="E1216" s="490" t="s">
        <v>1704</v>
      </c>
      <c r="F1216" s="490" t="s">
        <v>1497</v>
      </c>
      <c r="G1216" s="470" t="s">
        <v>4398</v>
      </c>
      <c r="H1216" s="502"/>
      <c r="I1216" s="470" t="s">
        <v>4757</v>
      </c>
      <c r="J1216" s="492"/>
      <c r="K1216" s="489"/>
      <c r="L1216" s="470"/>
      <c r="M1216" s="470"/>
      <c r="N1216" s="491"/>
      <c r="O1216" s="491"/>
      <c r="P1216" s="491"/>
      <c r="Q1216" s="491"/>
      <c r="R1216" s="491"/>
      <c r="S1216" s="491"/>
      <c r="T1216" s="491"/>
      <c r="U1216" s="491"/>
      <c r="V1216" s="491"/>
      <c r="W1216" s="491"/>
      <c r="X1216" s="491"/>
      <c r="Y1216" s="491"/>
      <c r="Z1216" s="491"/>
      <c r="AA1216" s="491"/>
      <c r="AB1216" s="491"/>
      <c r="AC1216" s="491"/>
      <c r="AD1216" s="491"/>
      <c r="AE1216" s="491"/>
      <c r="AF1216" s="493"/>
      <c r="AG1216" s="494"/>
      <c r="AH1216" s="494"/>
      <c r="AI1216" s="494"/>
      <c r="AK1216" s="561"/>
    </row>
    <row r="1217" spans="1:37" ht="22.5">
      <c r="A1217" s="504" t="s">
        <v>1813</v>
      </c>
      <c r="B1217" s="489" t="s">
        <v>4380</v>
      </c>
      <c r="C1217" s="470" t="s">
        <v>4387</v>
      </c>
      <c r="D1217" s="489" t="s">
        <v>1361</v>
      </c>
      <c r="E1217" s="490" t="s">
        <v>1704</v>
      </c>
      <c r="F1217" s="490" t="s">
        <v>1497</v>
      </c>
      <c r="G1217" s="470" t="s">
        <v>4399</v>
      </c>
      <c r="H1217" s="502"/>
      <c r="I1217" s="470" t="s">
        <v>4757</v>
      </c>
      <c r="J1217" s="492"/>
      <c r="K1217" s="489"/>
      <c r="L1217" s="470"/>
      <c r="M1217" s="470"/>
      <c r="N1217" s="491"/>
      <c r="O1217" s="491"/>
      <c r="P1217" s="491"/>
      <c r="Q1217" s="491"/>
      <c r="R1217" s="491"/>
      <c r="S1217" s="491"/>
      <c r="T1217" s="491"/>
      <c r="U1217" s="491"/>
      <c r="V1217" s="491"/>
      <c r="W1217" s="491"/>
      <c r="X1217" s="491"/>
      <c r="Y1217" s="491"/>
      <c r="Z1217" s="491"/>
      <c r="AA1217" s="491"/>
      <c r="AB1217" s="491"/>
      <c r="AC1217" s="491"/>
      <c r="AD1217" s="491"/>
      <c r="AE1217" s="491"/>
      <c r="AF1217" s="493"/>
      <c r="AG1217" s="494"/>
      <c r="AH1217" s="494"/>
      <c r="AI1217" s="494"/>
      <c r="AK1217" s="561"/>
    </row>
    <row r="1218" spans="1:37" ht="22.5">
      <c r="A1218" s="504" t="s">
        <v>1813</v>
      </c>
      <c r="B1218" s="489" t="s">
        <v>4380</v>
      </c>
      <c r="C1218" s="470" t="s">
        <v>4388</v>
      </c>
      <c r="D1218" s="489" t="s">
        <v>1324</v>
      </c>
      <c r="E1218" s="490" t="s">
        <v>1704</v>
      </c>
      <c r="F1218" s="490" t="s">
        <v>1497</v>
      </c>
      <c r="G1218" s="470" t="s">
        <v>4400</v>
      </c>
      <c r="H1218" s="502"/>
      <c r="I1218" s="470" t="s">
        <v>4757</v>
      </c>
      <c r="J1218" s="492"/>
      <c r="K1218" s="489"/>
      <c r="L1218" s="470"/>
      <c r="M1218" s="470"/>
      <c r="N1218" s="491"/>
      <c r="O1218" s="491"/>
      <c r="P1218" s="491"/>
      <c r="Q1218" s="491"/>
      <c r="R1218" s="491"/>
      <c r="S1218" s="491"/>
      <c r="T1218" s="491"/>
      <c r="U1218" s="491"/>
      <c r="V1218" s="491"/>
      <c r="W1218" s="491"/>
      <c r="X1218" s="491"/>
      <c r="Y1218" s="491"/>
      <c r="Z1218" s="491"/>
      <c r="AA1218" s="491"/>
      <c r="AB1218" s="491"/>
      <c r="AC1218" s="491"/>
      <c r="AD1218" s="491"/>
      <c r="AE1218" s="491"/>
      <c r="AF1218" s="493"/>
      <c r="AG1218" s="494"/>
      <c r="AH1218" s="494"/>
      <c r="AI1218" s="494"/>
      <c r="AK1218" s="561"/>
    </row>
    <row r="1219" spans="1:37" ht="78.75">
      <c r="A1219" s="504" t="s">
        <v>1813</v>
      </c>
      <c r="B1219" s="489" t="s">
        <v>4380</v>
      </c>
      <c r="C1219" s="470" t="s">
        <v>4389</v>
      </c>
      <c r="D1219" s="489" t="s">
        <v>1859</v>
      </c>
      <c r="E1219" s="490" t="s">
        <v>501</v>
      </c>
      <c r="F1219" s="490" t="s">
        <v>502</v>
      </c>
      <c r="G1219" s="470" t="s">
        <v>503</v>
      </c>
      <c r="H1219" s="502" t="s">
        <v>4401</v>
      </c>
      <c r="I1219" s="491" t="s">
        <v>4405</v>
      </c>
      <c r="J1219" s="492" t="s">
        <v>2301</v>
      </c>
      <c r="K1219" s="489"/>
      <c r="L1219" s="491" t="s">
        <v>5428</v>
      </c>
      <c r="M1219" s="491" t="s">
        <v>5428</v>
      </c>
      <c r="N1219" s="491" t="s">
        <v>5421</v>
      </c>
      <c r="O1219" s="491"/>
      <c r="P1219" s="491"/>
      <c r="Q1219" s="491"/>
      <c r="R1219" s="491"/>
      <c r="S1219" s="491" t="s">
        <v>5367</v>
      </c>
      <c r="T1219" s="491" t="s">
        <v>5367</v>
      </c>
      <c r="U1219" s="491"/>
      <c r="V1219" s="491"/>
      <c r="W1219" s="491" t="s">
        <v>728</v>
      </c>
      <c r="X1219" s="491"/>
      <c r="Y1219" s="491"/>
      <c r="Z1219" s="491"/>
      <c r="AA1219" s="491"/>
      <c r="AB1219" s="491"/>
      <c r="AC1219" s="491" t="s">
        <v>3640</v>
      </c>
      <c r="AD1219" s="491" t="s">
        <v>728</v>
      </c>
      <c r="AE1219" s="491"/>
      <c r="AF1219" s="493" t="s">
        <v>5323</v>
      </c>
      <c r="AG1219" s="494"/>
      <c r="AH1219" s="494"/>
      <c r="AI1219" s="494"/>
      <c r="AK1219" s="561"/>
    </row>
    <row r="1220" spans="1:37" ht="78.75">
      <c r="A1220" s="504" t="s">
        <v>1813</v>
      </c>
      <c r="B1220" s="489" t="s">
        <v>4380</v>
      </c>
      <c r="C1220" s="470" t="s">
        <v>4390</v>
      </c>
      <c r="D1220" s="489" t="s">
        <v>1863</v>
      </c>
      <c r="E1220" s="490" t="s">
        <v>501</v>
      </c>
      <c r="F1220" s="490" t="s">
        <v>502</v>
      </c>
      <c r="G1220" s="470" t="s">
        <v>503</v>
      </c>
      <c r="H1220" s="502" t="s">
        <v>4402</v>
      </c>
      <c r="I1220" s="491" t="s">
        <v>4654</v>
      </c>
      <c r="J1220" s="492" t="s">
        <v>2301</v>
      </c>
      <c r="K1220" s="489"/>
      <c r="L1220" s="491" t="s">
        <v>5428</v>
      </c>
      <c r="M1220" s="491" t="s">
        <v>5428</v>
      </c>
      <c r="N1220" s="491" t="s">
        <v>5421</v>
      </c>
      <c r="O1220" s="491"/>
      <c r="P1220" s="491"/>
      <c r="Q1220" s="491"/>
      <c r="R1220" s="491"/>
      <c r="S1220" s="491" t="s">
        <v>5367</v>
      </c>
      <c r="T1220" s="491" t="s">
        <v>5367</v>
      </c>
      <c r="U1220" s="491"/>
      <c r="V1220" s="491"/>
      <c r="W1220" s="491" t="s">
        <v>728</v>
      </c>
      <c r="X1220" s="491"/>
      <c r="Y1220" s="491"/>
      <c r="Z1220" s="491"/>
      <c r="AA1220" s="491"/>
      <c r="AB1220" s="491"/>
      <c r="AC1220" s="491" t="s">
        <v>3640</v>
      </c>
      <c r="AD1220" s="491" t="s">
        <v>728</v>
      </c>
      <c r="AE1220" s="491"/>
      <c r="AF1220" s="493" t="s">
        <v>5323</v>
      </c>
      <c r="AG1220" s="494"/>
      <c r="AH1220" s="494"/>
      <c r="AI1220" s="494"/>
      <c r="AK1220" s="561"/>
    </row>
    <row r="1221" spans="1:37" ht="78.75">
      <c r="A1221" s="504" t="s">
        <v>1813</v>
      </c>
      <c r="B1221" s="489" t="s">
        <v>4380</v>
      </c>
      <c r="C1221" s="470" t="s">
        <v>4391</v>
      </c>
      <c r="D1221" s="489" t="s">
        <v>1687</v>
      </c>
      <c r="E1221" s="490" t="s">
        <v>501</v>
      </c>
      <c r="F1221" s="490" t="s">
        <v>502</v>
      </c>
      <c r="G1221" s="470" t="s">
        <v>503</v>
      </c>
      <c r="H1221" s="502" t="s">
        <v>4403</v>
      </c>
      <c r="I1221" s="491" t="s">
        <v>4655</v>
      </c>
      <c r="J1221" s="492" t="s">
        <v>2301</v>
      </c>
      <c r="K1221" s="489"/>
      <c r="L1221" s="491" t="s">
        <v>5428</v>
      </c>
      <c r="M1221" s="491" t="s">
        <v>5428</v>
      </c>
      <c r="N1221" s="491" t="s">
        <v>5421</v>
      </c>
      <c r="O1221" s="491"/>
      <c r="P1221" s="491"/>
      <c r="Q1221" s="491"/>
      <c r="R1221" s="491"/>
      <c r="S1221" s="491" t="s">
        <v>5367</v>
      </c>
      <c r="T1221" s="491" t="s">
        <v>5367</v>
      </c>
      <c r="U1221" s="491"/>
      <c r="V1221" s="491"/>
      <c r="W1221" s="491" t="s">
        <v>728</v>
      </c>
      <c r="X1221" s="491"/>
      <c r="Y1221" s="491"/>
      <c r="Z1221" s="491"/>
      <c r="AA1221" s="491"/>
      <c r="AB1221" s="491"/>
      <c r="AC1221" s="491" t="s">
        <v>3640</v>
      </c>
      <c r="AD1221" s="491" t="s">
        <v>728</v>
      </c>
      <c r="AE1221" s="491"/>
      <c r="AF1221" s="493" t="s">
        <v>5323</v>
      </c>
      <c r="AG1221" s="494"/>
      <c r="AH1221" s="494"/>
      <c r="AI1221" s="494"/>
      <c r="AK1221" s="561"/>
    </row>
    <row r="1222" spans="1:37" ht="78.75">
      <c r="A1222" s="504" t="s">
        <v>1813</v>
      </c>
      <c r="B1222" s="489" t="s">
        <v>4380</v>
      </c>
      <c r="C1222" s="470" t="s">
        <v>4392</v>
      </c>
      <c r="D1222" s="489" t="s">
        <v>1688</v>
      </c>
      <c r="E1222" s="490" t="s">
        <v>501</v>
      </c>
      <c r="F1222" s="490" t="s">
        <v>502</v>
      </c>
      <c r="G1222" s="470" t="s">
        <v>503</v>
      </c>
      <c r="H1222" s="502" t="s">
        <v>4404</v>
      </c>
      <c r="I1222" s="491" t="s">
        <v>4656</v>
      </c>
      <c r="J1222" s="492" t="s">
        <v>2301</v>
      </c>
      <c r="K1222" s="489"/>
      <c r="L1222" s="491" t="s">
        <v>5428</v>
      </c>
      <c r="M1222" s="491" t="s">
        <v>5428</v>
      </c>
      <c r="N1222" s="491" t="s">
        <v>5421</v>
      </c>
      <c r="O1222" s="491"/>
      <c r="P1222" s="491"/>
      <c r="Q1222" s="491"/>
      <c r="R1222" s="491"/>
      <c r="S1222" s="491" t="s">
        <v>5367</v>
      </c>
      <c r="T1222" s="491" t="s">
        <v>5367</v>
      </c>
      <c r="U1222" s="491"/>
      <c r="V1222" s="491"/>
      <c r="W1222" s="491" t="s">
        <v>728</v>
      </c>
      <c r="X1222" s="491"/>
      <c r="Y1222" s="491"/>
      <c r="Z1222" s="491"/>
      <c r="AA1222" s="491"/>
      <c r="AB1222" s="491"/>
      <c r="AC1222" s="491" t="s">
        <v>3640</v>
      </c>
      <c r="AD1222" s="491" t="s">
        <v>728</v>
      </c>
      <c r="AE1222" s="491"/>
      <c r="AF1222" s="493" t="s">
        <v>5323</v>
      </c>
      <c r="AG1222" s="494"/>
      <c r="AH1222" s="494"/>
      <c r="AI1222" s="494"/>
      <c r="AK1222" s="561"/>
    </row>
    <row r="1223" spans="1:37" ht="45">
      <c r="A1223" s="504" t="s">
        <v>1814</v>
      </c>
      <c r="B1223" s="489" t="s">
        <v>4411</v>
      </c>
      <c r="C1223" s="497" t="s">
        <v>3921</v>
      </c>
      <c r="D1223" s="489"/>
      <c r="E1223" s="490"/>
      <c r="F1223" s="490"/>
      <c r="G1223" s="470"/>
      <c r="H1223" s="502"/>
      <c r="I1223" s="491"/>
      <c r="J1223" s="492" t="s">
        <v>2301</v>
      </c>
      <c r="K1223" s="489"/>
      <c r="L1223" s="491" t="s">
        <v>5439</v>
      </c>
      <c r="M1223" s="491" t="s">
        <v>5439</v>
      </c>
      <c r="N1223" s="491"/>
      <c r="O1223" s="491"/>
      <c r="P1223" s="491"/>
      <c r="Q1223" s="491"/>
      <c r="R1223" s="491"/>
      <c r="S1223" s="491" t="s">
        <v>5377</v>
      </c>
      <c r="T1223" s="491" t="s">
        <v>5377</v>
      </c>
      <c r="U1223" s="491"/>
      <c r="V1223" s="491"/>
      <c r="W1223" s="491"/>
      <c r="X1223" s="491"/>
      <c r="Y1223" s="491"/>
      <c r="Z1223" s="491"/>
      <c r="AA1223" s="491"/>
      <c r="AB1223" s="491"/>
      <c r="AC1223" s="491" t="s">
        <v>3692</v>
      </c>
      <c r="AD1223" s="521"/>
      <c r="AE1223" s="521"/>
      <c r="AF1223" s="493" t="s">
        <v>2301</v>
      </c>
      <c r="AG1223" s="494"/>
      <c r="AH1223" s="494"/>
      <c r="AI1223" s="494"/>
      <c r="AK1223" s="561" t="s">
        <v>3448</v>
      </c>
    </row>
    <row r="1224" spans="1:37" ht="67.5">
      <c r="A1224" s="504" t="s">
        <v>1814</v>
      </c>
      <c r="B1224" s="489" t="s">
        <v>4411</v>
      </c>
      <c r="C1224" s="470" t="s">
        <v>3879</v>
      </c>
      <c r="D1224" s="489" t="s">
        <v>2148</v>
      </c>
      <c r="E1224" s="490"/>
      <c r="F1224" s="490"/>
      <c r="G1224" s="470"/>
      <c r="H1224" s="502"/>
      <c r="I1224" s="491" t="s">
        <v>4416</v>
      </c>
      <c r="J1224" s="492"/>
      <c r="K1224" s="489"/>
      <c r="L1224" s="491"/>
      <c r="M1224" s="491"/>
      <c r="N1224" s="491"/>
      <c r="O1224" s="491"/>
      <c r="P1224" s="491"/>
      <c r="Q1224" s="491"/>
      <c r="R1224" s="491"/>
      <c r="S1224" s="491"/>
      <c r="T1224" s="491"/>
      <c r="U1224" s="491"/>
      <c r="V1224" s="491"/>
      <c r="W1224" s="491"/>
      <c r="X1224" s="491"/>
      <c r="Y1224" s="491"/>
      <c r="Z1224" s="491"/>
      <c r="AA1224" s="491"/>
      <c r="AB1224" s="491"/>
      <c r="AC1224" s="491"/>
      <c r="AD1224" s="491"/>
      <c r="AE1224" s="491"/>
      <c r="AF1224" s="493"/>
      <c r="AG1224" s="494"/>
      <c r="AH1224" s="494"/>
      <c r="AI1224" s="494"/>
      <c r="AK1224" s="561"/>
    </row>
    <row r="1225" spans="1:37" ht="22.5">
      <c r="A1225" s="504" t="s">
        <v>1814</v>
      </c>
      <c r="B1225" s="489" t="s">
        <v>4411</v>
      </c>
      <c r="C1225" s="470" t="s">
        <v>8817</v>
      </c>
      <c r="D1225" s="489" t="s">
        <v>1345</v>
      </c>
      <c r="E1225" s="490">
        <v>0</v>
      </c>
      <c r="F1225" s="490">
        <v>1</v>
      </c>
      <c r="G1225" s="470" t="s">
        <v>6337</v>
      </c>
      <c r="H1225" s="502"/>
      <c r="I1225" s="470" t="s">
        <v>8818</v>
      </c>
      <c r="J1225" s="492"/>
      <c r="K1225" s="489"/>
      <c r="L1225" s="470"/>
      <c r="M1225" s="470"/>
      <c r="N1225" s="491"/>
      <c r="O1225" s="491"/>
      <c r="P1225" s="491"/>
      <c r="Q1225" s="491"/>
      <c r="R1225" s="491"/>
      <c r="S1225" s="491"/>
      <c r="T1225" s="491"/>
      <c r="U1225" s="491"/>
      <c r="V1225" s="491"/>
      <c r="W1225" s="491"/>
      <c r="X1225" s="491"/>
      <c r="Y1225" s="491"/>
      <c r="Z1225" s="491"/>
      <c r="AA1225" s="491"/>
      <c r="AB1225" s="491"/>
      <c r="AC1225" s="491"/>
      <c r="AD1225" s="491"/>
      <c r="AE1225" s="491"/>
      <c r="AF1225" s="493"/>
      <c r="AG1225" s="494"/>
      <c r="AH1225" s="494"/>
      <c r="AI1225" s="494"/>
      <c r="AK1225" s="561"/>
    </row>
    <row r="1226" spans="1:37" ht="22.5">
      <c r="A1226" s="504" t="s">
        <v>1814</v>
      </c>
      <c r="B1226" s="489" t="s">
        <v>4411</v>
      </c>
      <c r="C1226" s="470" t="s">
        <v>6338</v>
      </c>
      <c r="D1226" s="489" t="s">
        <v>1346</v>
      </c>
      <c r="E1226" s="490">
        <v>0</v>
      </c>
      <c r="F1226" s="490">
        <v>1</v>
      </c>
      <c r="G1226" s="470" t="s">
        <v>6339</v>
      </c>
      <c r="H1226" s="502"/>
      <c r="I1226" s="470" t="s">
        <v>6340</v>
      </c>
      <c r="J1226" s="492"/>
      <c r="K1226" s="489"/>
      <c r="L1226" s="470"/>
      <c r="M1226" s="470"/>
      <c r="N1226" s="491"/>
      <c r="O1226" s="491"/>
      <c r="P1226" s="491"/>
      <c r="Q1226" s="491"/>
      <c r="R1226" s="491"/>
      <c r="S1226" s="491"/>
      <c r="T1226" s="491"/>
      <c r="U1226" s="491"/>
      <c r="V1226" s="491"/>
      <c r="W1226" s="491"/>
      <c r="X1226" s="491"/>
      <c r="Y1226" s="491"/>
      <c r="Z1226" s="491"/>
      <c r="AA1226" s="491"/>
      <c r="AB1226" s="491"/>
      <c r="AC1226" s="491"/>
      <c r="AD1226" s="491"/>
      <c r="AE1226" s="491"/>
      <c r="AF1226" s="493"/>
      <c r="AG1226" s="494"/>
      <c r="AH1226" s="494"/>
      <c r="AI1226" s="494"/>
      <c r="AK1226" s="561"/>
    </row>
    <row r="1227" spans="1:37" ht="22.5">
      <c r="A1227" s="504" t="s">
        <v>1814</v>
      </c>
      <c r="B1227" s="489" t="s">
        <v>4411</v>
      </c>
      <c r="C1227" s="470" t="s">
        <v>6341</v>
      </c>
      <c r="D1227" s="489" t="s">
        <v>1347</v>
      </c>
      <c r="E1227" s="490">
        <v>0</v>
      </c>
      <c r="F1227" s="490">
        <v>1</v>
      </c>
      <c r="G1227" s="470" t="s">
        <v>6342</v>
      </c>
      <c r="H1227" s="502"/>
      <c r="I1227" s="470" t="s">
        <v>6343</v>
      </c>
      <c r="J1227" s="492"/>
      <c r="K1227" s="489"/>
      <c r="L1227" s="470"/>
      <c r="M1227" s="470"/>
      <c r="N1227" s="491"/>
      <c r="O1227" s="491"/>
      <c r="P1227" s="491"/>
      <c r="Q1227" s="491"/>
      <c r="R1227" s="491"/>
      <c r="S1227" s="491"/>
      <c r="T1227" s="491"/>
      <c r="U1227" s="491"/>
      <c r="V1227" s="491"/>
      <c r="W1227" s="491"/>
      <c r="X1227" s="491"/>
      <c r="Y1227" s="491"/>
      <c r="Z1227" s="491"/>
      <c r="AA1227" s="491"/>
      <c r="AB1227" s="491"/>
      <c r="AC1227" s="491"/>
      <c r="AD1227" s="491"/>
      <c r="AE1227" s="491"/>
      <c r="AF1227" s="493"/>
      <c r="AG1227" s="494"/>
      <c r="AH1227" s="494"/>
      <c r="AI1227" s="494"/>
      <c r="AK1227" s="561"/>
    </row>
    <row r="1228" spans="1:37" ht="22.5">
      <c r="A1228" s="504" t="s">
        <v>1814</v>
      </c>
      <c r="B1228" s="489" t="s">
        <v>4411</v>
      </c>
      <c r="C1228" s="470" t="s">
        <v>6344</v>
      </c>
      <c r="D1228" s="489" t="s">
        <v>1348</v>
      </c>
      <c r="E1228" s="490">
        <v>0</v>
      </c>
      <c r="F1228" s="490">
        <v>1</v>
      </c>
      <c r="G1228" s="470" t="s">
        <v>6345</v>
      </c>
      <c r="H1228" s="502"/>
      <c r="I1228" s="470" t="s">
        <v>6346</v>
      </c>
      <c r="J1228" s="492"/>
      <c r="K1228" s="489"/>
      <c r="L1228" s="470"/>
      <c r="M1228" s="470"/>
      <c r="N1228" s="491"/>
      <c r="O1228" s="491"/>
      <c r="P1228" s="491"/>
      <c r="Q1228" s="491"/>
      <c r="R1228" s="491"/>
      <c r="S1228" s="491"/>
      <c r="T1228" s="491"/>
      <c r="U1228" s="491"/>
      <c r="V1228" s="491"/>
      <c r="W1228" s="491"/>
      <c r="X1228" s="491"/>
      <c r="Y1228" s="491"/>
      <c r="Z1228" s="491"/>
      <c r="AA1228" s="491"/>
      <c r="AB1228" s="491"/>
      <c r="AC1228" s="491"/>
      <c r="AD1228" s="491"/>
      <c r="AE1228" s="491"/>
      <c r="AF1228" s="493"/>
      <c r="AG1228" s="494"/>
      <c r="AH1228" s="494"/>
      <c r="AI1228" s="494"/>
      <c r="AK1228" s="561"/>
    </row>
    <row r="1229" spans="1:37" ht="22.5">
      <c r="A1229" s="504" t="s">
        <v>1814</v>
      </c>
      <c r="B1229" s="489" t="s">
        <v>4411</v>
      </c>
      <c r="C1229" s="470" t="s">
        <v>8819</v>
      </c>
      <c r="D1229" s="489" t="s">
        <v>1349</v>
      </c>
      <c r="E1229" s="490" t="s">
        <v>1704</v>
      </c>
      <c r="F1229" s="490" t="s">
        <v>1497</v>
      </c>
      <c r="G1229" s="470" t="s">
        <v>6347</v>
      </c>
      <c r="H1229" s="502"/>
      <c r="I1229" s="470" t="s">
        <v>4757</v>
      </c>
      <c r="J1229" s="492"/>
      <c r="K1229" s="489"/>
      <c r="L1229" s="470"/>
      <c r="M1229" s="470"/>
      <c r="N1229" s="491"/>
      <c r="O1229" s="491"/>
      <c r="P1229" s="491"/>
      <c r="Q1229" s="491"/>
      <c r="R1229" s="491"/>
      <c r="S1229" s="491"/>
      <c r="T1229" s="491"/>
      <c r="U1229" s="491"/>
      <c r="V1229" s="491"/>
      <c r="W1229" s="491"/>
      <c r="X1229" s="491"/>
      <c r="Y1229" s="491"/>
      <c r="Z1229" s="491"/>
      <c r="AA1229" s="491"/>
      <c r="AB1229" s="491"/>
      <c r="AC1229" s="491"/>
      <c r="AD1229" s="491"/>
      <c r="AE1229" s="491"/>
      <c r="AF1229" s="493"/>
      <c r="AG1229" s="494"/>
      <c r="AH1229" s="494"/>
      <c r="AI1229" s="494"/>
      <c r="AK1229" s="561"/>
    </row>
    <row r="1230" spans="1:37" ht="22.5">
      <c r="A1230" s="504" t="s">
        <v>1814</v>
      </c>
      <c r="B1230" s="489" t="s">
        <v>4411</v>
      </c>
      <c r="C1230" s="470" t="s">
        <v>8820</v>
      </c>
      <c r="D1230" s="489" t="s">
        <v>1360</v>
      </c>
      <c r="E1230" s="490" t="s">
        <v>1704</v>
      </c>
      <c r="F1230" s="490" t="s">
        <v>1497</v>
      </c>
      <c r="G1230" s="470" t="s">
        <v>8821</v>
      </c>
      <c r="H1230" s="502"/>
      <c r="I1230" s="470" t="s">
        <v>4757</v>
      </c>
      <c r="J1230" s="492"/>
      <c r="K1230" s="489"/>
      <c r="L1230" s="470"/>
      <c r="M1230" s="470"/>
      <c r="N1230" s="491"/>
      <c r="O1230" s="491"/>
      <c r="P1230" s="491"/>
      <c r="Q1230" s="491"/>
      <c r="R1230" s="491"/>
      <c r="S1230" s="491"/>
      <c r="T1230" s="491"/>
      <c r="U1230" s="491"/>
      <c r="V1230" s="491"/>
      <c r="W1230" s="491"/>
      <c r="X1230" s="491"/>
      <c r="Y1230" s="491"/>
      <c r="Z1230" s="491"/>
      <c r="AA1230" s="491"/>
      <c r="AB1230" s="491"/>
      <c r="AC1230" s="491"/>
      <c r="AD1230" s="491"/>
      <c r="AE1230" s="491"/>
      <c r="AF1230" s="493"/>
      <c r="AG1230" s="494"/>
      <c r="AH1230" s="494"/>
      <c r="AI1230" s="494"/>
      <c r="AK1230" s="561"/>
    </row>
    <row r="1231" spans="1:37" ht="22.5">
      <c r="A1231" s="504" t="s">
        <v>1814</v>
      </c>
      <c r="B1231" s="489" t="s">
        <v>4411</v>
      </c>
      <c r="C1231" s="470" t="s">
        <v>6348</v>
      </c>
      <c r="D1231" s="489" t="s">
        <v>1361</v>
      </c>
      <c r="E1231" s="490" t="s">
        <v>1704</v>
      </c>
      <c r="F1231" s="490" t="s">
        <v>1497</v>
      </c>
      <c r="G1231" s="470" t="s">
        <v>6349</v>
      </c>
      <c r="H1231" s="502"/>
      <c r="I1231" s="470" t="s">
        <v>4757</v>
      </c>
      <c r="J1231" s="492"/>
      <c r="K1231" s="489"/>
      <c r="L1231" s="470"/>
      <c r="M1231" s="470"/>
      <c r="N1231" s="491"/>
      <c r="O1231" s="491"/>
      <c r="P1231" s="491"/>
      <c r="Q1231" s="491"/>
      <c r="R1231" s="491"/>
      <c r="S1231" s="491"/>
      <c r="T1231" s="491"/>
      <c r="U1231" s="491"/>
      <c r="V1231" s="491"/>
      <c r="W1231" s="491"/>
      <c r="X1231" s="491"/>
      <c r="Y1231" s="491"/>
      <c r="Z1231" s="491"/>
      <c r="AA1231" s="491"/>
      <c r="AB1231" s="491"/>
      <c r="AC1231" s="491"/>
      <c r="AD1231" s="491"/>
      <c r="AE1231" s="491"/>
      <c r="AF1231" s="493"/>
      <c r="AG1231" s="494"/>
      <c r="AH1231" s="494"/>
      <c r="AI1231" s="494"/>
      <c r="AK1231" s="561"/>
    </row>
    <row r="1232" spans="1:37" ht="22.5">
      <c r="A1232" s="504" t="s">
        <v>1814</v>
      </c>
      <c r="B1232" s="489" t="s">
        <v>4411</v>
      </c>
      <c r="C1232" s="470" t="s">
        <v>6350</v>
      </c>
      <c r="D1232" s="489" t="s">
        <v>1324</v>
      </c>
      <c r="E1232" s="490" t="s">
        <v>1704</v>
      </c>
      <c r="F1232" s="490" t="s">
        <v>1497</v>
      </c>
      <c r="G1232" s="470" t="s">
        <v>8822</v>
      </c>
      <c r="H1232" s="502"/>
      <c r="I1232" s="470" t="s">
        <v>4757</v>
      </c>
      <c r="J1232" s="492"/>
      <c r="K1232" s="489"/>
      <c r="L1232" s="470"/>
      <c r="M1232" s="470"/>
      <c r="N1232" s="491"/>
      <c r="O1232" s="491"/>
      <c r="P1232" s="491"/>
      <c r="Q1232" s="491"/>
      <c r="R1232" s="491"/>
      <c r="S1232" s="491"/>
      <c r="T1232" s="491"/>
      <c r="U1232" s="491"/>
      <c r="V1232" s="491"/>
      <c r="W1232" s="491"/>
      <c r="X1232" s="491"/>
      <c r="Y1232" s="491"/>
      <c r="Z1232" s="491"/>
      <c r="AA1232" s="491"/>
      <c r="AB1232" s="491"/>
      <c r="AC1232" s="491"/>
      <c r="AD1232" s="491"/>
      <c r="AE1232" s="491"/>
      <c r="AF1232" s="493"/>
      <c r="AG1232" s="494"/>
      <c r="AH1232" s="494"/>
      <c r="AI1232" s="494"/>
      <c r="AK1232" s="561"/>
    </row>
    <row r="1233" spans="1:37" ht="56.25">
      <c r="A1233" s="504" t="s">
        <v>1814</v>
      </c>
      <c r="B1233" s="489" t="s">
        <v>4411</v>
      </c>
      <c r="C1233" s="470" t="s">
        <v>6351</v>
      </c>
      <c r="D1233" s="489" t="s">
        <v>1859</v>
      </c>
      <c r="E1233" s="490" t="s">
        <v>501</v>
      </c>
      <c r="F1233" s="490" t="s">
        <v>502</v>
      </c>
      <c r="G1233" s="470" t="s">
        <v>503</v>
      </c>
      <c r="H1233" s="502" t="s">
        <v>4412</v>
      </c>
      <c r="I1233" s="491" t="s">
        <v>4405</v>
      </c>
      <c r="J1233" s="492" t="s">
        <v>2301</v>
      </c>
      <c r="K1233" s="489"/>
      <c r="L1233" s="491" t="s">
        <v>5439</v>
      </c>
      <c r="M1233" s="491" t="s">
        <v>5439</v>
      </c>
      <c r="N1233" s="491"/>
      <c r="O1233" s="491"/>
      <c r="P1233" s="491"/>
      <c r="Q1233" s="491"/>
      <c r="R1233" s="491"/>
      <c r="S1233" s="491" t="s">
        <v>5377</v>
      </c>
      <c r="T1233" s="491" t="s">
        <v>5377</v>
      </c>
      <c r="U1233" s="491"/>
      <c r="V1233" s="491"/>
      <c r="W1233" s="491" t="s">
        <v>3878</v>
      </c>
      <c r="X1233" s="491"/>
      <c r="Y1233" s="491"/>
      <c r="Z1233" s="491"/>
      <c r="AA1233" s="491"/>
      <c r="AB1233" s="491"/>
      <c r="AC1233" s="491" t="s">
        <v>3640</v>
      </c>
      <c r="AD1233" s="491" t="s">
        <v>728</v>
      </c>
      <c r="AE1233" s="491"/>
      <c r="AF1233" s="493" t="s">
        <v>2301</v>
      </c>
      <c r="AG1233" s="494"/>
      <c r="AH1233" s="494"/>
      <c r="AI1233" s="494"/>
      <c r="AK1233" s="561"/>
    </row>
    <row r="1234" spans="1:37" ht="56.25">
      <c r="A1234" s="504" t="s">
        <v>1814</v>
      </c>
      <c r="B1234" s="489" t="s">
        <v>4411</v>
      </c>
      <c r="C1234" s="470" t="s">
        <v>6352</v>
      </c>
      <c r="D1234" s="489" t="s">
        <v>1863</v>
      </c>
      <c r="E1234" s="490" t="s">
        <v>501</v>
      </c>
      <c r="F1234" s="490" t="s">
        <v>502</v>
      </c>
      <c r="G1234" s="470" t="s">
        <v>503</v>
      </c>
      <c r="H1234" s="502" t="s">
        <v>4413</v>
      </c>
      <c r="I1234" s="491" t="s">
        <v>4654</v>
      </c>
      <c r="J1234" s="492" t="s">
        <v>2301</v>
      </c>
      <c r="K1234" s="489"/>
      <c r="L1234" s="491" t="s">
        <v>5439</v>
      </c>
      <c r="M1234" s="491" t="s">
        <v>5439</v>
      </c>
      <c r="N1234" s="491"/>
      <c r="O1234" s="491"/>
      <c r="P1234" s="491"/>
      <c r="Q1234" s="491"/>
      <c r="R1234" s="491"/>
      <c r="S1234" s="491" t="s">
        <v>5377</v>
      </c>
      <c r="T1234" s="491" t="s">
        <v>5377</v>
      </c>
      <c r="U1234" s="491"/>
      <c r="V1234" s="491"/>
      <c r="W1234" s="491" t="s">
        <v>3878</v>
      </c>
      <c r="X1234" s="491"/>
      <c r="Y1234" s="491"/>
      <c r="Z1234" s="491"/>
      <c r="AA1234" s="491"/>
      <c r="AB1234" s="491"/>
      <c r="AC1234" s="491" t="s">
        <v>3640</v>
      </c>
      <c r="AD1234" s="491" t="s">
        <v>728</v>
      </c>
      <c r="AE1234" s="491"/>
      <c r="AF1234" s="493" t="s">
        <v>2301</v>
      </c>
      <c r="AG1234" s="494"/>
      <c r="AH1234" s="494"/>
      <c r="AI1234" s="494"/>
      <c r="AK1234" s="561"/>
    </row>
    <row r="1235" spans="1:37" ht="56.25">
      <c r="A1235" s="504" t="s">
        <v>1814</v>
      </c>
      <c r="B1235" s="489" t="s">
        <v>4411</v>
      </c>
      <c r="C1235" s="470" t="s">
        <v>6353</v>
      </c>
      <c r="D1235" s="489" t="s">
        <v>1687</v>
      </c>
      <c r="E1235" s="490" t="s">
        <v>501</v>
      </c>
      <c r="F1235" s="490" t="s">
        <v>502</v>
      </c>
      <c r="G1235" s="470" t="s">
        <v>503</v>
      </c>
      <c r="H1235" s="502" t="s">
        <v>4414</v>
      </c>
      <c r="I1235" s="491" t="s">
        <v>4655</v>
      </c>
      <c r="J1235" s="492" t="s">
        <v>2301</v>
      </c>
      <c r="K1235" s="489"/>
      <c r="L1235" s="491" t="s">
        <v>5439</v>
      </c>
      <c r="M1235" s="491" t="s">
        <v>5439</v>
      </c>
      <c r="N1235" s="491"/>
      <c r="O1235" s="491"/>
      <c r="P1235" s="491"/>
      <c r="Q1235" s="491"/>
      <c r="R1235" s="491"/>
      <c r="S1235" s="491" t="s">
        <v>5377</v>
      </c>
      <c r="T1235" s="491" t="s">
        <v>5377</v>
      </c>
      <c r="U1235" s="491"/>
      <c r="V1235" s="491"/>
      <c r="W1235" s="491" t="s">
        <v>3878</v>
      </c>
      <c r="X1235" s="491"/>
      <c r="Y1235" s="491"/>
      <c r="Z1235" s="491"/>
      <c r="AA1235" s="491"/>
      <c r="AB1235" s="491"/>
      <c r="AC1235" s="491" t="s">
        <v>3640</v>
      </c>
      <c r="AD1235" s="491" t="s">
        <v>728</v>
      </c>
      <c r="AE1235" s="491"/>
      <c r="AF1235" s="493" t="s">
        <v>2301</v>
      </c>
      <c r="AG1235" s="494"/>
      <c r="AH1235" s="494"/>
      <c r="AI1235" s="494"/>
      <c r="AK1235" s="561"/>
    </row>
    <row r="1236" spans="1:37" ht="56.25">
      <c r="A1236" s="504" t="s">
        <v>1814</v>
      </c>
      <c r="B1236" s="489" t="s">
        <v>4411</v>
      </c>
      <c r="C1236" s="470" t="s">
        <v>8823</v>
      </c>
      <c r="D1236" s="489" t="s">
        <v>1688</v>
      </c>
      <c r="E1236" s="490" t="s">
        <v>501</v>
      </c>
      <c r="F1236" s="490" t="s">
        <v>502</v>
      </c>
      <c r="G1236" s="470" t="s">
        <v>503</v>
      </c>
      <c r="H1236" s="502" t="s">
        <v>4415</v>
      </c>
      <c r="I1236" s="491" t="s">
        <v>4656</v>
      </c>
      <c r="J1236" s="492" t="s">
        <v>2301</v>
      </c>
      <c r="K1236" s="489"/>
      <c r="L1236" s="491" t="s">
        <v>5439</v>
      </c>
      <c r="M1236" s="491" t="s">
        <v>5439</v>
      </c>
      <c r="N1236" s="491"/>
      <c r="O1236" s="491"/>
      <c r="P1236" s="491"/>
      <c r="Q1236" s="491"/>
      <c r="R1236" s="491"/>
      <c r="S1236" s="491" t="s">
        <v>5377</v>
      </c>
      <c r="T1236" s="491" t="s">
        <v>5377</v>
      </c>
      <c r="U1236" s="491"/>
      <c r="V1236" s="491"/>
      <c r="W1236" s="491" t="s">
        <v>3878</v>
      </c>
      <c r="X1236" s="491"/>
      <c r="Y1236" s="491"/>
      <c r="Z1236" s="491"/>
      <c r="AA1236" s="491"/>
      <c r="AB1236" s="491"/>
      <c r="AC1236" s="491" t="s">
        <v>3640</v>
      </c>
      <c r="AD1236" s="491" t="s">
        <v>728</v>
      </c>
      <c r="AE1236" s="491"/>
      <c r="AF1236" s="493" t="s">
        <v>2301</v>
      </c>
      <c r="AG1236" s="494"/>
      <c r="AH1236" s="494"/>
      <c r="AI1236" s="494"/>
      <c r="AK1236" s="561"/>
    </row>
    <row r="1237" spans="1:37">
      <c r="A1237" s="504" t="s">
        <v>1815</v>
      </c>
      <c r="B1237" s="489" t="s">
        <v>4612</v>
      </c>
      <c r="C1237" s="497" t="s">
        <v>4683</v>
      </c>
      <c r="D1237" s="489" t="s">
        <v>2148</v>
      </c>
      <c r="E1237" s="490"/>
      <c r="F1237" s="490"/>
      <c r="G1237" s="470" t="s">
        <v>1696</v>
      </c>
      <c r="H1237" s="502"/>
      <c r="I1237" s="491"/>
      <c r="J1237" s="492" t="s">
        <v>906</v>
      </c>
      <c r="K1237" s="489"/>
      <c r="L1237" s="491"/>
      <c r="M1237" s="491"/>
      <c r="N1237" s="491"/>
      <c r="O1237" s="491"/>
      <c r="P1237" s="491"/>
      <c r="Q1237" s="491"/>
      <c r="R1237" s="491"/>
      <c r="S1237" s="491"/>
      <c r="T1237" s="491"/>
      <c r="U1237" s="491"/>
      <c r="V1237" s="491"/>
      <c r="W1237" s="491"/>
      <c r="X1237" s="491"/>
      <c r="Y1237" s="491"/>
      <c r="Z1237" s="491"/>
      <c r="AA1237" s="491"/>
      <c r="AB1237" s="491"/>
      <c r="AC1237" s="491"/>
      <c r="AD1237" s="491"/>
      <c r="AE1237" s="491"/>
      <c r="AF1237" s="493"/>
      <c r="AG1237" s="494"/>
      <c r="AH1237" s="494"/>
      <c r="AI1237" s="494"/>
      <c r="AK1237" s="561" t="s">
        <v>3448</v>
      </c>
    </row>
    <row r="1238" spans="1:37">
      <c r="A1238" s="504" t="s">
        <v>1815</v>
      </c>
      <c r="B1238" s="489" t="s">
        <v>4612</v>
      </c>
      <c r="C1238" s="470" t="s">
        <v>4614</v>
      </c>
      <c r="D1238" s="489" t="s">
        <v>1345</v>
      </c>
      <c r="E1238" s="490">
        <v>0</v>
      </c>
      <c r="F1238" s="490">
        <v>1</v>
      </c>
      <c r="G1238" s="470" t="s">
        <v>4615</v>
      </c>
      <c r="H1238" s="491"/>
      <c r="I1238" s="491" t="s">
        <v>4616</v>
      </c>
      <c r="J1238" s="492"/>
      <c r="K1238" s="489"/>
      <c r="L1238" s="491"/>
      <c r="M1238" s="491"/>
      <c r="N1238" s="491"/>
      <c r="O1238" s="491"/>
      <c r="P1238" s="491"/>
      <c r="Q1238" s="491"/>
      <c r="R1238" s="491"/>
      <c r="S1238" s="491"/>
      <c r="T1238" s="491"/>
      <c r="U1238" s="491"/>
      <c r="V1238" s="491"/>
      <c r="W1238" s="491"/>
      <c r="X1238" s="491"/>
      <c r="Y1238" s="491"/>
      <c r="Z1238" s="491"/>
      <c r="AA1238" s="491"/>
      <c r="AB1238" s="491"/>
      <c r="AC1238" s="491"/>
      <c r="AD1238" s="491"/>
      <c r="AE1238" s="491"/>
      <c r="AF1238" s="493"/>
      <c r="AG1238" s="494"/>
      <c r="AH1238" s="494"/>
      <c r="AI1238" s="494"/>
      <c r="AK1238" s="561"/>
    </row>
    <row r="1239" spans="1:37">
      <c r="A1239" s="504" t="s">
        <v>1815</v>
      </c>
      <c r="B1239" s="489" t="s">
        <v>4612</v>
      </c>
      <c r="C1239" s="470" t="s">
        <v>495</v>
      </c>
      <c r="D1239" s="489" t="s">
        <v>4617</v>
      </c>
      <c r="E1239" s="490"/>
      <c r="F1239" s="490"/>
      <c r="G1239" s="470" t="s">
        <v>495</v>
      </c>
      <c r="H1239" s="502"/>
      <c r="I1239" s="491"/>
      <c r="J1239" s="492"/>
      <c r="K1239" s="489"/>
      <c r="L1239" s="491"/>
      <c r="M1239" s="491"/>
      <c r="N1239" s="491"/>
      <c r="O1239" s="491"/>
      <c r="P1239" s="491"/>
      <c r="Q1239" s="491"/>
      <c r="R1239" s="491"/>
      <c r="S1239" s="491"/>
      <c r="T1239" s="491"/>
      <c r="U1239" s="491"/>
      <c r="V1239" s="491"/>
      <c r="W1239" s="491"/>
      <c r="X1239" s="491"/>
      <c r="Y1239" s="491"/>
      <c r="Z1239" s="491"/>
      <c r="AA1239" s="491"/>
      <c r="AB1239" s="491"/>
      <c r="AC1239" s="491"/>
      <c r="AD1239" s="491"/>
      <c r="AE1239" s="491"/>
      <c r="AF1239" s="493"/>
      <c r="AG1239" s="494"/>
      <c r="AH1239" s="494"/>
      <c r="AI1239" s="494"/>
      <c r="AK1239" s="561"/>
    </row>
    <row r="1240" spans="1:37">
      <c r="A1240" s="504" t="s">
        <v>1815</v>
      </c>
      <c r="B1240" s="489" t="s">
        <v>4612</v>
      </c>
      <c r="C1240" s="470" t="s">
        <v>4613</v>
      </c>
      <c r="D1240" s="489" t="s">
        <v>1703</v>
      </c>
      <c r="E1240" s="490"/>
      <c r="F1240" s="490"/>
      <c r="G1240" s="470" t="s">
        <v>1696</v>
      </c>
      <c r="H1240" s="502"/>
      <c r="I1240" s="491"/>
      <c r="J1240" s="492"/>
      <c r="K1240" s="489"/>
      <c r="L1240" s="491"/>
      <c r="M1240" s="491"/>
      <c r="N1240" s="491"/>
      <c r="O1240" s="491"/>
      <c r="P1240" s="491"/>
      <c r="Q1240" s="491"/>
      <c r="R1240" s="491"/>
      <c r="S1240" s="491"/>
      <c r="T1240" s="491"/>
      <c r="U1240" s="491"/>
      <c r="V1240" s="491"/>
      <c r="W1240" s="491"/>
      <c r="X1240" s="491"/>
      <c r="Y1240" s="491"/>
      <c r="Z1240" s="491"/>
      <c r="AA1240" s="491"/>
      <c r="AB1240" s="491"/>
      <c r="AC1240" s="491"/>
      <c r="AD1240" s="491"/>
      <c r="AE1240" s="491"/>
      <c r="AF1240" s="493"/>
      <c r="AG1240" s="494"/>
      <c r="AH1240" s="494"/>
      <c r="AI1240" s="494"/>
      <c r="AK1240" s="561"/>
    </row>
    <row r="1241" spans="1:37" ht="33.75">
      <c r="A1241" s="504" t="s">
        <v>1815</v>
      </c>
      <c r="B1241" s="489" t="s">
        <v>4612</v>
      </c>
      <c r="C1241" s="470" t="s">
        <v>4618</v>
      </c>
      <c r="D1241" s="489" t="s">
        <v>1325</v>
      </c>
      <c r="E1241" s="490">
        <v>0</v>
      </c>
      <c r="F1241" s="490">
        <v>1</v>
      </c>
      <c r="G1241" s="470" t="s">
        <v>4621</v>
      </c>
      <c r="H1241" s="491" t="s">
        <v>4620</v>
      </c>
      <c r="I1241" s="491" t="s">
        <v>4622</v>
      </c>
      <c r="J1241" s="492"/>
      <c r="K1241" s="489"/>
      <c r="L1241" s="491"/>
      <c r="M1241" s="491"/>
      <c r="N1241" s="491"/>
      <c r="O1241" s="491"/>
      <c r="P1241" s="491"/>
      <c r="Q1241" s="491"/>
      <c r="R1241" s="491"/>
      <c r="S1241" s="491"/>
      <c r="T1241" s="491"/>
      <c r="U1241" s="491"/>
      <c r="V1241" s="491"/>
      <c r="W1241" s="491"/>
      <c r="X1241" s="491"/>
      <c r="Y1241" s="491"/>
      <c r="Z1241" s="491"/>
      <c r="AA1241" s="491"/>
      <c r="AB1241" s="491"/>
      <c r="AC1241" s="491"/>
      <c r="AD1241" s="491"/>
      <c r="AE1241" s="491"/>
      <c r="AF1241" s="493"/>
      <c r="AG1241" s="494"/>
      <c r="AH1241" s="494"/>
      <c r="AI1241" s="494"/>
      <c r="AK1241" s="561"/>
    </row>
    <row r="1242" spans="1:37">
      <c r="A1242" s="504" t="s">
        <v>1815</v>
      </c>
      <c r="B1242" s="489" t="s">
        <v>4612</v>
      </c>
      <c r="C1242" s="470" t="s">
        <v>495</v>
      </c>
      <c r="D1242" s="489" t="s">
        <v>4619</v>
      </c>
      <c r="E1242" s="490"/>
      <c r="F1242" s="490"/>
      <c r="G1242" s="470" t="s">
        <v>495</v>
      </c>
      <c r="H1242" s="502"/>
      <c r="I1242" s="491"/>
      <c r="J1242" s="492"/>
      <c r="K1242" s="489"/>
      <c r="L1242" s="491"/>
      <c r="M1242" s="491"/>
      <c r="N1242" s="491"/>
      <c r="O1242" s="491"/>
      <c r="P1242" s="491"/>
      <c r="Q1242" s="491"/>
      <c r="R1242" s="491"/>
      <c r="S1242" s="491"/>
      <c r="T1242" s="491"/>
      <c r="U1242" s="491"/>
      <c r="V1242" s="491"/>
      <c r="W1242" s="491"/>
      <c r="X1242" s="491"/>
      <c r="Y1242" s="491"/>
      <c r="Z1242" s="491"/>
      <c r="AA1242" s="491"/>
      <c r="AB1242" s="491"/>
      <c r="AC1242" s="491"/>
      <c r="AD1242" s="491"/>
      <c r="AE1242" s="491"/>
      <c r="AF1242" s="493"/>
      <c r="AG1242" s="494"/>
      <c r="AH1242" s="494"/>
      <c r="AI1242" s="494"/>
      <c r="AK1242" s="561"/>
    </row>
    <row r="1243" spans="1:37">
      <c r="A1243" s="496" t="s">
        <v>1816</v>
      </c>
      <c r="B1243" s="490" t="s">
        <v>5188</v>
      </c>
      <c r="C1243" s="497" t="s">
        <v>5189</v>
      </c>
      <c r="D1243" s="489"/>
      <c r="E1243" s="490"/>
      <c r="F1243" s="490"/>
      <c r="G1243" s="470"/>
      <c r="H1243" s="491"/>
      <c r="I1243" s="491"/>
      <c r="J1243" s="492" t="s">
        <v>2301</v>
      </c>
      <c r="K1243" s="489"/>
      <c r="L1243" s="491"/>
      <c r="M1243" s="491"/>
      <c r="N1243" s="491"/>
      <c r="O1243" s="491"/>
      <c r="P1243" s="491"/>
      <c r="Q1243" s="491"/>
      <c r="R1243" s="491"/>
      <c r="S1243" s="491"/>
      <c r="T1243" s="491"/>
      <c r="U1243" s="491"/>
      <c r="V1243" s="491"/>
      <c r="W1243" s="491"/>
      <c r="X1243" s="491"/>
      <c r="Y1243" s="491"/>
      <c r="Z1243" s="491"/>
      <c r="AA1243" s="491"/>
      <c r="AB1243" s="491"/>
      <c r="AC1243" s="491"/>
      <c r="AD1243" s="505"/>
      <c r="AE1243" s="505"/>
      <c r="AF1243" s="493"/>
      <c r="AG1243" s="494"/>
      <c r="AH1243" s="494"/>
      <c r="AI1243" s="494"/>
      <c r="AK1243" s="561" t="s">
        <v>3448</v>
      </c>
    </row>
    <row r="1244" spans="1:37" s="468" customFormat="1" ht="45">
      <c r="A1244" s="496" t="s">
        <v>1816</v>
      </c>
      <c r="B1244" s="490" t="s">
        <v>5188</v>
      </c>
      <c r="C1244" s="470" t="s">
        <v>5190</v>
      </c>
      <c r="D1244" s="489" t="s">
        <v>2148</v>
      </c>
      <c r="E1244" s="490" t="s">
        <v>775</v>
      </c>
      <c r="F1244" s="490" t="s">
        <v>776</v>
      </c>
      <c r="G1244" s="470" t="s">
        <v>777</v>
      </c>
      <c r="H1244" s="502" t="s">
        <v>5191</v>
      </c>
      <c r="I1244" s="491" t="s">
        <v>9396</v>
      </c>
      <c r="J1244" s="489" t="s">
        <v>2301</v>
      </c>
      <c r="K1244" s="489"/>
      <c r="L1244" s="491"/>
      <c r="M1244" s="491"/>
      <c r="N1244" s="491"/>
      <c r="O1244" s="491"/>
      <c r="P1244" s="491"/>
      <c r="Q1244" s="491"/>
      <c r="R1244" s="491"/>
      <c r="S1244" s="491"/>
      <c r="T1244" s="491" t="s">
        <v>7831</v>
      </c>
      <c r="U1244" s="491"/>
      <c r="V1244" s="491"/>
      <c r="W1244" s="491" t="s">
        <v>5576</v>
      </c>
      <c r="X1244" s="491"/>
      <c r="Y1244" s="491"/>
      <c r="Z1244" s="491"/>
      <c r="AA1244" s="491"/>
      <c r="AB1244" s="491"/>
      <c r="AC1244" s="491"/>
      <c r="AD1244" s="491"/>
      <c r="AE1244" s="491"/>
      <c r="AF1244" s="493"/>
      <c r="AG1244" s="494"/>
      <c r="AH1244" s="494"/>
      <c r="AI1244" s="494"/>
      <c r="AJ1244" s="491"/>
      <c r="AK1244" s="561"/>
    </row>
    <row r="1245" spans="1:37">
      <c r="A1245" s="504" t="s">
        <v>1817</v>
      </c>
      <c r="B1245" s="489" t="s">
        <v>5237</v>
      </c>
      <c r="C1245" s="497" t="s">
        <v>5238</v>
      </c>
      <c r="D1245" s="489"/>
      <c r="E1245" s="490"/>
      <c r="F1245" s="490"/>
      <c r="G1245" s="470"/>
      <c r="H1245" s="502"/>
      <c r="I1245" s="491"/>
      <c r="J1245" s="492" t="s">
        <v>2314</v>
      </c>
      <c r="K1245" s="489"/>
      <c r="L1245" s="491"/>
      <c r="M1245" s="491"/>
      <c r="N1245" s="491"/>
      <c r="O1245" s="491"/>
      <c r="P1245" s="491"/>
      <c r="Q1245" s="491"/>
      <c r="R1245" s="491"/>
      <c r="S1245" s="491"/>
      <c r="T1245" s="491"/>
      <c r="U1245" s="491"/>
      <c r="V1245" s="491"/>
      <c r="W1245" s="491"/>
      <c r="X1245" s="491"/>
      <c r="Y1245" s="491"/>
      <c r="Z1245" s="491"/>
      <c r="AA1245" s="491"/>
      <c r="AB1245" s="491"/>
      <c r="AC1245" s="491"/>
      <c r="AD1245" s="491"/>
      <c r="AE1245" s="491"/>
      <c r="AF1245" s="493"/>
      <c r="AG1245" s="494"/>
      <c r="AH1245" s="494"/>
      <c r="AI1245" s="494"/>
      <c r="AK1245" s="561" t="s">
        <v>3448</v>
      </c>
    </row>
    <row r="1246" spans="1:37">
      <c r="A1246" s="504" t="s">
        <v>1817</v>
      </c>
      <c r="B1246" s="489" t="s">
        <v>5237</v>
      </c>
      <c r="C1246" s="470" t="s">
        <v>5239</v>
      </c>
      <c r="D1246" s="489" t="s">
        <v>2148</v>
      </c>
      <c r="E1246" s="490"/>
      <c r="F1246" s="490"/>
      <c r="G1246" s="470"/>
      <c r="H1246" s="502"/>
      <c r="I1246" s="491"/>
      <c r="J1246" s="492"/>
      <c r="K1246" s="489"/>
      <c r="L1246" s="491"/>
      <c r="M1246" s="491"/>
      <c r="N1246" s="491"/>
      <c r="O1246" s="491"/>
      <c r="P1246" s="491"/>
      <c r="Q1246" s="491"/>
      <c r="R1246" s="491"/>
      <c r="S1246" s="491"/>
      <c r="T1246" s="491"/>
      <c r="U1246" s="491"/>
      <c r="V1246" s="491"/>
      <c r="W1246" s="491"/>
      <c r="X1246" s="491"/>
      <c r="Y1246" s="491"/>
      <c r="Z1246" s="491"/>
      <c r="AA1246" s="491"/>
      <c r="AB1246" s="491"/>
      <c r="AC1246" s="491"/>
      <c r="AD1246" s="491"/>
      <c r="AE1246" s="491"/>
      <c r="AF1246" s="493"/>
      <c r="AG1246" s="494"/>
      <c r="AH1246" s="494"/>
      <c r="AI1246" s="494"/>
      <c r="AK1246" s="561"/>
    </row>
    <row r="1247" spans="1:37">
      <c r="A1247" s="504" t="s">
        <v>1817</v>
      </c>
      <c r="B1247" s="489" t="s">
        <v>5237</v>
      </c>
      <c r="C1247" s="470" t="s">
        <v>5240</v>
      </c>
      <c r="D1247" s="489" t="s">
        <v>1345</v>
      </c>
      <c r="E1247" s="490">
        <v>0</v>
      </c>
      <c r="F1247" s="490">
        <v>1</v>
      </c>
      <c r="G1247" s="470" t="s">
        <v>5251</v>
      </c>
      <c r="H1247" s="502"/>
      <c r="I1247" s="470" t="s">
        <v>5258</v>
      </c>
      <c r="J1247" s="492"/>
      <c r="K1247" s="489"/>
      <c r="L1247" s="491"/>
      <c r="M1247" s="491"/>
      <c r="N1247" s="491"/>
      <c r="O1247" s="491"/>
      <c r="P1247" s="491"/>
      <c r="Q1247" s="491"/>
      <c r="R1247" s="491"/>
      <c r="S1247" s="491"/>
      <c r="T1247" s="491"/>
      <c r="U1247" s="491"/>
      <c r="V1247" s="491"/>
      <c r="W1247" s="491"/>
      <c r="X1247" s="491"/>
      <c r="Y1247" s="491"/>
      <c r="Z1247" s="491"/>
      <c r="AA1247" s="491"/>
      <c r="AB1247" s="491"/>
      <c r="AC1247" s="491"/>
      <c r="AD1247" s="491"/>
      <c r="AE1247" s="491"/>
      <c r="AF1247" s="493"/>
      <c r="AG1247" s="494"/>
      <c r="AH1247" s="494"/>
      <c r="AI1247" s="494"/>
      <c r="AK1247" s="561"/>
    </row>
    <row r="1248" spans="1:37">
      <c r="A1248" s="504" t="s">
        <v>1817</v>
      </c>
      <c r="B1248" s="489" t="s">
        <v>5237</v>
      </c>
      <c r="C1248" s="470" t="s">
        <v>5241</v>
      </c>
      <c r="D1248" s="489" t="s">
        <v>1346</v>
      </c>
      <c r="E1248" s="490">
        <v>0</v>
      </c>
      <c r="F1248" s="490">
        <v>1</v>
      </c>
      <c r="G1248" s="470" t="s">
        <v>5252</v>
      </c>
      <c r="H1248" s="502"/>
      <c r="I1248" s="470" t="s">
        <v>5259</v>
      </c>
      <c r="J1248" s="492"/>
      <c r="K1248" s="489"/>
      <c r="L1248" s="491"/>
      <c r="M1248" s="491"/>
      <c r="N1248" s="491"/>
      <c r="O1248" s="491"/>
      <c r="P1248" s="491"/>
      <c r="Q1248" s="491"/>
      <c r="R1248" s="491"/>
      <c r="S1248" s="491"/>
      <c r="T1248" s="491"/>
      <c r="U1248" s="491"/>
      <c r="V1248" s="491"/>
      <c r="W1248" s="491"/>
      <c r="X1248" s="491"/>
      <c r="Y1248" s="491"/>
      <c r="Z1248" s="491"/>
      <c r="AA1248" s="491"/>
      <c r="AB1248" s="491"/>
      <c r="AC1248" s="491"/>
      <c r="AD1248" s="491"/>
      <c r="AE1248" s="491"/>
      <c r="AF1248" s="493"/>
      <c r="AG1248" s="494"/>
      <c r="AH1248" s="494"/>
      <c r="AI1248" s="494"/>
      <c r="AK1248" s="561"/>
    </row>
    <row r="1249" spans="1:37">
      <c r="A1249" s="504" t="s">
        <v>1817</v>
      </c>
      <c r="B1249" s="489" t="s">
        <v>5237</v>
      </c>
      <c r="C1249" s="470" t="s">
        <v>5242</v>
      </c>
      <c r="D1249" s="489" t="s">
        <v>1347</v>
      </c>
      <c r="E1249" s="490">
        <v>0</v>
      </c>
      <c r="F1249" s="490">
        <v>1</v>
      </c>
      <c r="G1249" s="470" t="s">
        <v>5253</v>
      </c>
      <c r="H1249" s="502"/>
      <c r="I1249" s="470" t="s">
        <v>5260</v>
      </c>
      <c r="J1249" s="492"/>
      <c r="K1249" s="489"/>
      <c r="L1249" s="491"/>
      <c r="M1249" s="491"/>
      <c r="N1249" s="491"/>
      <c r="O1249" s="491"/>
      <c r="P1249" s="491"/>
      <c r="Q1249" s="491"/>
      <c r="R1249" s="491"/>
      <c r="S1249" s="491"/>
      <c r="T1249" s="491"/>
      <c r="U1249" s="491"/>
      <c r="V1249" s="491"/>
      <c r="W1249" s="491"/>
      <c r="X1249" s="491"/>
      <c r="Y1249" s="491"/>
      <c r="Z1249" s="491"/>
      <c r="AA1249" s="491"/>
      <c r="AB1249" s="491"/>
      <c r="AC1249" s="491"/>
      <c r="AD1249" s="491"/>
      <c r="AE1249" s="491"/>
      <c r="AF1249" s="493"/>
      <c r="AG1249" s="494"/>
      <c r="AH1249" s="494"/>
      <c r="AI1249" s="494"/>
      <c r="AK1249" s="561"/>
    </row>
    <row r="1250" spans="1:37" ht="22.5">
      <c r="A1250" s="504" t="s">
        <v>1817</v>
      </c>
      <c r="B1250" s="489" t="s">
        <v>5237</v>
      </c>
      <c r="C1250" s="470" t="s">
        <v>5243</v>
      </c>
      <c r="D1250" s="489" t="s">
        <v>1348</v>
      </c>
      <c r="E1250" s="490">
        <v>0</v>
      </c>
      <c r="F1250" s="490">
        <v>1</v>
      </c>
      <c r="G1250" s="470" t="s">
        <v>5254</v>
      </c>
      <c r="H1250" s="502"/>
      <c r="I1250" s="470" t="s">
        <v>5261</v>
      </c>
      <c r="J1250" s="492"/>
      <c r="K1250" s="489"/>
      <c r="L1250" s="491"/>
      <c r="M1250" s="491"/>
      <c r="N1250" s="491"/>
      <c r="O1250" s="491"/>
      <c r="P1250" s="491"/>
      <c r="Q1250" s="491"/>
      <c r="R1250" s="491"/>
      <c r="S1250" s="491"/>
      <c r="T1250" s="491"/>
      <c r="U1250" s="491"/>
      <c r="V1250" s="491"/>
      <c r="W1250" s="491"/>
      <c r="X1250" s="491"/>
      <c r="Y1250" s="491"/>
      <c r="Z1250" s="491"/>
      <c r="AA1250" s="491"/>
      <c r="AB1250" s="491"/>
      <c r="AC1250" s="491"/>
      <c r="AD1250" s="491"/>
      <c r="AE1250" s="491"/>
      <c r="AF1250" s="493"/>
      <c r="AG1250" s="494"/>
      <c r="AH1250" s="494"/>
      <c r="AI1250" s="494"/>
      <c r="AK1250" s="561"/>
    </row>
    <row r="1251" spans="1:37">
      <c r="A1251" s="504" t="s">
        <v>1817</v>
      </c>
      <c r="B1251" s="489" t="s">
        <v>5237</v>
      </c>
      <c r="C1251" s="470" t="s">
        <v>5244</v>
      </c>
      <c r="D1251" s="489" t="s">
        <v>1349</v>
      </c>
      <c r="E1251" s="490" t="s">
        <v>1704</v>
      </c>
      <c r="F1251" s="490" t="s">
        <v>1497</v>
      </c>
      <c r="G1251" s="470" t="s">
        <v>5255</v>
      </c>
      <c r="H1251" s="502"/>
      <c r="I1251" s="470" t="s">
        <v>5262</v>
      </c>
      <c r="J1251" s="492"/>
      <c r="K1251" s="489"/>
      <c r="L1251" s="491"/>
      <c r="M1251" s="491"/>
      <c r="N1251" s="491"/>
      <c r="O1251" s="491"/>
      <c r="P1251" s="491"/>
      <c r="Q1251" s="491"/>
      <c r="R1251" s="491"/>
      <c r="S1251" s="491"/>
      <c r="T1251" s="491"/>
      <c r="U1251" s="491"/>
      <c r="V1251" s="491"/>
      <c r="W1251" s="491"/>
      <c r="X1251" s="491"/>
      <c r="Y1251" s="491"/>
      <c r="Z1251" s="491"/>
      <c r="AA1251" s="491"/>
      <c r="AB1251" s="491"/>
      <c r="AC1251" s="491"/>
      <c r="AD1251" s="491"/>
      <c r="AE1251" s="491"/>
      <c r="AF1251" s="493"/>
      <c r="AG1251" s="494"/>
      <c r="AH1251" s="494"/>
      <c r="AI1251" s="494"/>
      <c r="AK1251" s="561"/>
    </row>
    <row r="1252" spans="1:37">
      <c r="A1252" s="504" t="s">
        <v>1817</v>
      </c>
      <c r="B1252" s="489" t="s">
        <v>5237</v>
      </c>
      <c r="C1252" s="470" t="s">
        <v>495</v>
      </c>
      <c r="D1252" s="489" t="s">
        <v>5245</v>
      </c>
      <c r="E1252" s="490" t="s">
        <v>1704</v>
      </c>
      <c r="F1252" s="490" t="s">
        <v>1704</v>
      </c>
      <c r="G1252" s="470" t="s">
        <v>495</v>
      </c>
      <c r="H1252" s="502"/>
      <c r="I1252" s="470"/>
      <c r="J1252" s="492"/>
      <c r="K1252" s="489"/>
      <c r="L1252" s="491"/>
      <c r="M1252" s="491"/>
      <c r="N1252" s="491"/>
      <c r="O1252" s="491"/>
      <c r="P1252" s="491"/>
      <c r="Q1252" s="491"/>
      <c r="R1252" s="491"/>
      <c r="S1252" s="491"/>
      <c r="T1252" s="491"/>
      <c r="U1252" s="491"/>
      <c r="V1252" s="491"/>
      <c r="W1252" s="491"/>
      <c r="X1252" s="491"/>
      <c r="Y1252" s="491"/>
      <c r="Z1252" s="491"/>
      <c r="AA1252" s="491"/>
      <c r="AB1252" s="491"/>
      <c r="AC1252" s="491"/>
      <c r="AD1252" s="491"/>
      <c r="AE1252" s="491"/>
      <c r="AF1252" s="493"/>
      <c r="AG1252" s="494"/>
      <c r="AH1252" s="494"/>
      <c r="AI1252" s="494"/>
      <c r="AK1252" s="561"/>
    </row>
    <row r="1253" spans="1:37" ht="33.75">
      <c r="A1253" s="504" t="s">
        <v>1817</v>
      </c>
      <c r="B1253" s="489" t="s">
        <v>5237</v>
      </c>
      <c r="C1253" s="470" t="s">
        <v>5246</v>
      </c>
      <c r="D1253" s="489" t="s">
        <v>1859</v>
      </c>
      <c r="E1253" s="490" t="s">
        <v>2245</v>
      </c>
      <c r="F1253" s="490" t="s">
        <v>2176</v>
      </c>
      <c r="G1253" s="470" t="s">
        <v>2175</v>
      </c>
      <c r="H1253" s="502" t="s">
        <v>5256</v>
      </c>
      <c r="I1253" s="491" t="s">
        <v>5257</v>
      </c>
      <c r="J1253" s="492" t="s">
        <v>2314</v>
      </c>
      <c r="K1253" s="489"/>
      <c r="L1253" s="491" t="s">
        <v>5420</v>
      </c>
      <c r="M1253" s="491"/>
      <c r="N1253" s="491"/>
      <c r="O1253" s="491"/>
      <c r="P1253" s="491"/>
      <c r="Q1253" s="491"/>
      <c r="R1253" s="491"/>
      <c r="S1253" s="491"/>
      <c r="T1253" s="491"/>
      <c r="U1253" s="491"/>
      <c r="V1253" s="491"/>
      <c r="W1253" s="491"/>
      <c r="X1253" s="491"/>
      <c r="Y1253" s="491"/>
      <c r="Z1253" s="491"/>
      <c r="AA1253" s="491"/>
      <c r="AB1253" s="491"/>
      <c r="AC1253" s="491"/>
      <c r="AD1253" s="491"/>
      <c r="AE1253" s="491"/>
      <c r="AF1253" s="493"/>
      <c r="AG1253" s="494"/>
      <c r="AH1253" s="494"/>
      <c r="AI1253" s="494"/>
      <c r="AK1253" s="561"/>
    </row>
    <row r="1254" spans="1:37">
      <c r="A1254" s="504" t="s">
        <v>1817</v>
      </c>
      <c r="B1254" s="489" t="s">
        <v>5237</v>
      </c>
      <c r="C1254" s="470" t="s">
        <v>5247</v>
      </c>
      <c r="D1254" s="489" t="s">
        <v>1158</v>
      </c>
      <c r="E1254" s="501" t="s">
        <v>1357</v>
      </c>
      <c r="F1254" s="501" t="s">
        <v>1373</v>
      </c>
      <c r="G1254" s="470" t="s">
        <v>762</v>
      </c>
      <c r="H1254" s="502" t="s">
        <v>5263</v>
      </c>
      <c r="I1254" s="491" t="s">
        <v>5264</v>
      </c>
      <c r="J1254" s="492" t="s">
        <v>2301</v>
      </c>
      <c r="K1254" s="489"/>
      <c r="L1254" s="491"/>
      <c r="M1254" s="491"/>
      <c r="N1254" s="491"/>
      <c r="O1254" s="491"/>
      <c r="P1254" s="491"/>
      <c r="Q1254" s="491"/>
      <c r="R1254" s="491"/>
      <c r="S1254" s="491"/>
      <c r="T1254" s="491"/>
      <c r="U1254" s="491"/>
      <c r="V1254" s="491"/>
      <c r="W1254" s="491"/>
      <c r="X1254" s="491"/>
      <c r="Y1254" s="491"/>
      <c r="Z1254" s="491"/>
      <c r="AA1254" s="491"/>
      <c r="AB1254" s="491"/>
      <c r="AC1254" s="491"/>
      <c r="AD1254" s="491"/>
      <c r="AE1254" s="491"/>
      <c r="AF1254" s="493"/>
      <c r="AG1254" s="494"/>
      <c r="AH1254" s="494"/>
      <c r="AI1254" s="494"/>
      <c r="AK1254" s="561"/>
    </row>
    <row r="1255" spans="1:37">
      <c r="A1255" s="504" t="s">
        <v>1817</v>
      </c>
      <c r="B1255" s="489" t="s">
        <v>5237</v>
      </c>
      <c r="C1255" s="470" t="s">
        <v>5248</v>
      </c>
      <c r="D1255" s="489" t="s">
        <v>489</v>
      </c>
      <c r="E1255" s="490" t="s">
        <v>2245</v>
      </c>
      <c r="F1255" s="490" t="s">
        <v>5267</v>
      </c>
      <c r="G1255" s="470" t="s">
        <v>5268</v>
      </c>
      <c r="H1255" s="502" t="s">
        <v>5269</v>
      </c>
      <c r="I1255" s="491" t="s">
        <v>5270</v>
      </c>
      <c r="J1255" s="492" t="s">
        <v>2301</v>
      </c>
      <c r="K1255" s="489"/>
      <c r="L1255" s="491"/>
      <c r="M1255" s="491"/>
      <c r="N1255" s="491"/>
      <c r="O1255" s="491"/>
      <c r="P1255" s="491"/>
      <c r="Q1255" s="491"/>
      <c r="R1255" s="491"/>
      <c r="S1255" s="491"/>
      <c r="T1255" s="491"/>
      <c r="U1255" s="491"/>
      <c r="V1255" s="491"/>
      <c r="W1255" s="491"/>
      <c r="X1255" s="491"/>
      <c r="Y1255" s="491"/>
      <c r="Z1255" s="491"/>
      <c r="AA1255" s="491"/>
      <c r="AB1255" s="491"/>
      <c r="AC1255" s="491"/>
      <c r="AD1255" s="491"/>
      <c r="AE1255" s="491"/>
      <c r="AF1255" s="493"/>
      <c r="AG1255" s="494"/>
      <c r="AH1255" s="494"/>
      <c r="AI1255" s="494"/>
      <c r="AK1255" s="561"/>
    </row>
    <row r="1256" spans="1:37">
      <c r="A1256" s="504" t="s">
        <v>1817</v>
      </c>
      <c r="B1256" s="489" t="s">
        <v>5237</v>
      </c>
      <c r="C1256" s="470" t="s">
        <v>5249</v>
      </c>
      <c r="D1256" s="489" t="s">
        <v>2340</v>
      </c>
      <c r="E1256" s="490" t="s">
        <v>9264</v>
      </c>
      <c r="F1256" s="490" t="s">
        <v>5271</v>
      </c>
      <c r="G1256" s="470" t="s">
        <v>5272</v>
      </c>
      <c r="H1256" s="502" t="s">
        <v>5273</v>
      </c>
      <c r="I1256" s="491" t="s">
        <v>5274</v>
      </c>
      <c r="J1256" s="492" t="s">
        <v>2301</v>
      </c>
      <c r="K1256" s="489"/>
      <c r="L1256" s="491"/>
      <c r="M1256" s="491"/>
      <c r="N1256" s="491"/>
      <c r="O1256" s="491"/>
      <c r="P1256" s="491"/>
      <c r="Q1256" s="491"/>
      <c r="R1256" s="491"/>
      <c r="S1256" s="491"/>
      <c r="T1256" s="491"/>
      <c r="U1256" s="491"/>
      <c r="V1256" s="491"/>
      <c r="W1256" s="491"/>
      <c r="X1256" s="491"/>
      <c r="Y1256" s="491"/>
      <c r="Z1256" s="491"/>
      <c r="AA1256" s="491"/>
      <c r="AB1256" s="491"/>
      <c r="AC1256" s="491"/>
      <c r="AD1256" s="491"/>
      <c r="AE1256" s="491"/>
      <c r="AF1256" s="493"/>
      <c r="AG1256" s="494"/>
      <c r="AH1256" s="494"/>
      <c r="AI1256" s="494"/>
      <c r="AK1256" s="561"/>
    </row>
    <row r="1257" spans="1:37">
      <c r="A1257" s="504" t="s">
        <v>1817</v>
      </c>
      <c r="B1257" s="489" t="s">
        <v>5237</v>
      </c>
      <c r="C1257" s="470" t="s">
        <v>5250</v>
      </c>
      <c r="D1257" s="489" t="s">
        <v>3817</v>
      </c>
      <c r="E1257" s="501" t="s">
        <v>6276</v>
      </c>
      <c r="F1257" s="501" t="s">
        <v>6277</v>
      </c>
      <c r="G1257" s="470" t="s">
        <v>6278</v>
      </c>
      <c r="H1257" s="502" t="s">
        <v>5265</v>
      </c>
      <c r="I1257" s="491" t="s">
        <v>5266</v>
      </c>
      <c r="J1257" s="492" t="s">
        <v>2301</v>
      </c>
      <c r="K1257" s="489"/>
      <c r="L1257" s="491"/>
      <c r="M1257" s="491"/>
      <c r="N1257" s="491"/>
      <c r="O1257" s="491"/>
      <c r="P1257" s="491"/>
      <c r="Q1257" s="491"/>
      <c r="R1257" s="491"/>
      <c r="S1257" s="491"/>
      <c r="T1257" s="491"/>
      <c r="U1257" s="491"/>
      <c r="V1257" s="491"/>
      <c r="W1257" s="491"/>
      <c r="X1257" s="491"/>
      <c r="Y1257" s="491"/>
      <c r="Z1257" s="491"/>
      <c r="AA1257" s="491"/>
      <c r="AB1257" s="491"/>
      <c r="AC1257" s="491"/>
      <c r="AD1257" s="491"/>
      <c r="AE1257" s="491"/>
      <c r="AF1257" s="493"/>
      <c r="AG1257" s="494"/>
      <c r="AH1257" s="494"/>
      <c r="AI1257" s="494"/>
      <c r="AK1257" s="561"/>
    </row>
    <row r="1258" spans="1:37" ht="45">
      <c r="A1258" s="504" t="s">
        <v>1818</v>
      </c>
      <c r="B1258" s="489" t="s">
        <v>5339</v>
      </c>
      <c r="C1258" s="497" t="s">
        <v>5505</v>
      </c>
      <c r="D1258" s="489"/>
      <c r="E1258" s="490"/>
      <c r="F1258" s="490"/>
      <c r="G1258" s="470"/>
      <c r="H1258" s="524"/>
      <c r="I1258" s="491"/>
      <c r="J1258" s="492" t="s">
        <v>2301</v>
      </c>
      <c r="K1258" s="489"/>
      <c r="L1258" s="491" t="s">
        <v>6455</v>
      </c>
      <c r="M1258" s="491"/>
      <c r="N1258" s="491"/>
      <c r="O1258" s="491"/>
      <c r="P1258" s="491"/>
      <c r="Q1258" s="491"/>
      <c r="R1258" s="491"/>
      <c r="S1258" s="491"/>
      <c r="T1258" s="491"/>
      <c r="U1258" s="491"/>
      <c r="V1258" s="491"/>
      <c r="W1258" s="491"/>
      <c r="X1258" s="491"/>
      <c r="Y1258" s="491"/>
      <c r="Z1258" s="491"/>
      <c r="AA1258" s="491"/>
      <c r="AB1258" s="491"/>
      <c r="AC1258" s="491"/>
      <c r="AD1258" s="491"/>
      <c r="AE1258" s="491"/>
      <c r="AF1258" s="493"/>
      <c r="AG1258" s="494"/>
      <c r="AH1258" s="494"/>
      <c r="AI1258" s="494"/>
      <c r="AK1258" s="561" t="s">
        <v>3448</v>
      </c>
    </row>
    <row r="1259" spans="1:37" ht="33.75">
      <c r="A1259" s="504" t="s">
        <v>1818</v>
      </c>
      <c r="B1259" s="489" t="s">
        <v>5339</v>
      </c>
      <c r="C1259" s="470" t="s">
        <v>5506</v>
      </c>
      <c r="D1259" s="489" t="s">
        <v>2148</v>
      </c>
      <c r="E1259" s="490"/>
      <c r="F1259" s="490"/>
      <c r="G1259" s="470"/>
      <c r="H1259" s="524"/>
      <c r="I1259" s="491" t="s">
        <v>8271</v>
      </c>
      <c r="J1259" s="489"/>
      <c r="K1259" s="489"/>
      <c r="L1259" s="491"/>
      <c r="M1259" s="491"/>
      <c r="N1259" s="491"/>
      <c r="O1259" s="491"/>
      <c r="P1259" s="491"/>
      <c r="Q1259" s="491"/>
      <c r="R1259" s="491"/>
      <c r="S1259" s="491"/>
      <c r="T1259" s="491"/>
      <c r="U1259" s="491"/>
      <c r="V1259" s="491"/>
      <c r="W1259" s="491"/>
      <c r="X1259" s="491"/>
      <c r="Y1259" s="491"/>
      <c r="Z1259" s="491"/>
      <c r="AA1259" s="491"/>
      <c r="AB1259" s="491"/>
      <c r="AC1259" s="491"/>
      <c r="AD1259" s="491"/>
      <c r="AE1259" s="491"/>
      <c r="AF1259" s="493"/>
      <c r="AG1259" s="494"/>
      <c r="AH1259" s="494"/>
      <c r="AI1259" s="494"/>
      <c r="AK1259" s="561"/>
    </row>
    <row r="1260" spans="1:37">
      <c r="A1260" s="504" t="s">
        <v>1818</v>
      </c>
      <c r="B1260" s="489" t="s">
        <v>5339</v>
      </c>
      <c r="C1260" s="470" t="s">
        <v>8276</v>
      </c>
      <c r="D1260" s="489" t="s">
        <v>1345</v>
      </c>
      <c r="E1260" s="490">
        <v>0</v>
      </c>
      <c r="F1260" s="490">
        <v>1</v>
      </c>
      <c r="G1260" s="470" t="s">
        <v>8649</v>
      </c>
      <c r="H1260" s="524"/>
      <c r="I1260" s="470" t="s">
        <v>5508</v>
      </c>
      <c r="J1260" s="492"/>
      <c r="K1260" s="489"/>
      <c r="L1260" s="491"/>
      <c r="M1260" s="491"/>
      <c r="N1260" s="491"/>
      <c r="O1260" s="491"/>
      <c r="P1260" s="491"/>
      <c r="Q1260" s="491"/>
      <c r="R1260" s="491"/>
      <c r="S1260" s="491"/>
      <c r="T1260" s="491"/>
      <c r="U1260" s="491"/>
      <c r="V1260" s="491"/>
      <c r="W1260" s="491"/>
      <c r="X1260" s="491"/>
      <c r="Y1260" s="491"/>
      <c r="Z1260" s="491"/>
      <c r="AA1260" s="491"/>
      <c r="AB1260" s="491"/>
      <c r="AC1260" s="491"/>
      <c r="AD1260" s="491"/>
      <c r="AE1260" s="491"/>
      <c r="AF1260" s="493"/>
      <c r="AG1260" s="494"/>
      <c r="AH1260" s="494"/>
      <c r="AI1260" s="494"/>
      <c r="AK1260" s="561"/>
    </row>
    <row r="1261" spans="1:37">
      <c r="A1261" s="504" t="s">
        <v>1818</v>
      </c>
      <c r="B1261" s="489" t="s">
        <v>5339</v>
      </c>
      <c r="C1261" s="470" t="s">
        <v>8277</v>
      </c>
      <c r="D1261" s="489" t="s">
        <v>1346</v>
      </c>
      <c r="E1261" s="490">
        <v>0</v>
      </c>
      <c r="F1261" s="490">
        <v>1</v>
      </c>
      <c r="G1261" s="470" t="s">
        <v>8650</v>
      </c>
      <c r="H1261" s="524"/>
      <c r="I1261" s="470" t="s">
        <v>5509</v>
      </c>
      <c r="J1261" s="492"/>
      <c r="K1261" s="489"/>
      <c r="L1261" s="491"/>
      <c r="M1261" s="491"/>
      <c r="N1261" s="491"/>
      <c r="O1261" s="491"/>
      <c r="P1261" s="491"/>
      <c r="Q1261" s="491"/>
      <c r="R1261" s="491"/>
      <c r="S1261" s="491"/>
      <c r="T1261" s="491"/>
      <c r="U1261" s="491"/>
      <c r="V1261" s="491"/>
      <c r="W1261" s="491"/>
      <c r="X1261" s="491"/>
      <c r="Y1261" s="491"/>
      <c r="Z1261" s="491"/>
      <c r="AA1261" s="491"/>
      <c r="AB1261" s="491"/>
      <c r="AC1261" s="491"/>
      <c r="AD1261" s="491"/>
      <c r="AE1261" s="491"/>
      <c r="AF1261" s="493"/>
      <c r="AG1261" s="494"/>
      <c r="AH1261" s="494"/>
      <c r="AI1261" s="494"/>
      <c r="AK1261" s="561"/>
    </row>
    <row r="1262" spans="1:37">
      <c r="A1262" s="504" t="s">
        <v>1818</v>
      </c>
      <c r="B1262" s="489" t="s">
        <v>5339</v>
      </c>
      <c r="C1262" s="468" t="s">
        <v>495</v>
      </c>
      <c r="D1262" s="489" t="s">
        <v>5340</v>
      </c>
      <c r="E1262" s="490" t="s">
        <v>1704</v>
      </c>
      <c r="F1262" s="490" t="s">
        <v>1704</v>
      </c>
      <c r="G1262" s="470" t="s">
        <v>2797</v>
      </c>
      <c r="H1262" s="524"/>
      <c r="I1262" s="491"/>
      <c r="J1262" s="492"/>
      <c r="K1262" s="489"/>
      <c r="L1262" s="491"/>
      <c r="M1262" s="491"/>
      <c r="N1262" s="491"/>
      <c r="O1262" s="491"/>
      <c r="P1262" s="491"/>
      <c r="Q1262" s="491"/>
      <c r="R1262" s="491"/>
      <c r="S1262" s="491"/>
      <c r="T1262" s="491"/>
      <c r="U1262" s="491"/>
      <c r="V1262" s="491"/>
      <c r="W1262" s="491"/>
      <c r="X1262" s="491"/>
      <c r="Y1262" s="491"/>
      <c r="Z1262" s="491"/>
      <c r="AA1262" s="491"/>
      <c r="AB1262" s="491"/>
      <c r="AC1262" s="491"/>
      <c r="AD1262" s="491"/>
      <c r="AE1262" s="491"/>
      <c r="AF1262" s="493"/>
      <c r="AG1262" s="494"/>
      <c r="AH1262" s="494"/>
      <c r="AI1262" s="494"/>
      <c r="AK1262" s="561"/>
    </row>
    <row r="1263" spans="1:37" ht="45">
      <c r="A1263" s="504" t="s">
        <v>1818</v>
      </c>
      <c r="B1263" s="489" t="s">
        <v>5339</v>
      </c>
      <c r="C1263" s="470" t="s">
        <v>5507</v>
      </c>
      <c r="D1263" s="489" t="s">
        <v>1703</v>
      </c>
      <c r="E1263" s="490" t="s">
        <v>1704</v>
      </c>
      <c r="F1263" s="490" t="s">
        <v>1369</v>
      </c>
      <c r="G1263" s="470" t="s">
        <v>7867</v>
      </c>
      <c r="H1263" s="524" t="s">
        <v>5510</v>
      </c>
      <c r="I1263" s="491" t="s">
        <v>5511</v>
      </c>
      <c r="J1263" s="492" t="s">
        <v>2301</v>
      </c>
      <c r="K1263" s="489"/>
      <c r="L1263" s="491" t="s">
        <v>6455</v>
      </c>
      <c r="M1263" s="491"/>
      <c r="N1263" s="491"/>
      <c r="O1263" s="491"/>
      <c r="P1263" s="491"/>
      <c r="Q1263" s="491"/>
      <c r="R1263" s="491"/>
      <c r="S1263" s="491"/>
      <c r="T1263" s="498" t="s">
        <v>7831</v>
      </c>
      <c r="U1263" s="491"/>
      <c r="V1263" s="491"/>
      <c r="W1263" s="491" t="s">
        <v>5573</v>
      </c>
      <c r="X1263" s="491"/>
      <c r="Y1263" s="491"/>
      <c r="Z1263" s="491"/>
      <c r="AA1263" s="491"/>
      <c r="AB1263" s="491"/>
      <c r="AC1263" s="491"/>
      <c r="AD1263" s="491"/>
      <c r="AE1263" s="491"/>
      <c r="AF1263" s="493"/>
      <c r="AG1263" s="494"/>
      <c r="AH1263" s="494"/>
      <c r="AI1263" s="494"/>
      <c r="AK1263" s="561"/>
    </row>
    <row r="1264" spans="1:37" s="468" customFormat="1" ht="75.95" customHeight="1">
      <c r="A1264" s="504" t="s">
        <v>1818</v>
      </c>
      <c r="B1264" s="489" t="s">
        <v>5339</v>
      </c>
      <c r="C1264" s="470" t="s">
        <v>5344</v>
      </c>
      <c r="D1264" s="489" t="s">
        <v>1363</v>
      </c>
      <c r="E1264" s="490" t="s">
        <v>1704</v>
      </c>
      <c r="F1264" s="490" t="s">
        <v>8669</v>
      </c>
      <c r="G1264" s="470" t="s">
        <v>5346</v>
      </c>
      <c r="H1264" s="524" t="s">
        <v>5347</v>
      </c>
      <c r="I1264" s="491" t="s">
        <v>9397</v>
      </c>
      <c r="J1264" s="489" t="s">
        <v>2301</v>
      </c>
      <c r="K1264" s="489"/>
      <c r="L1264" s="491" t="s">
        <v>6455</v>
      </c>
      <c r="M1264" s="491"/>
      <c r="N1264" s="491"/>
      <c r="O1264" s="491"/>
      <c r="P1264" s="491"/>
      <c r="Q1264" s="491"/>
      <c r="R1264" s="491"/>
      <c r="S1264" s="491"/>
      <c r="T1264" s="491" t="s">
        <v>7831</v>
      </c>
      <c r="U1264" s="491"/>
      <c r="V1264" s="491"/>
      <c r="W1264" s="491"/>
      <c r="X1264" s="491"/>
      <c r="Y1264" s="491"/>
      <c r="Z1264" s="491"/>
      <c r="AA1264" s="491"/>
      <c r="AB1264" s="491"/>
      <c r="AC1264" s="491"/>
      <c r="AD1264" s="491"/>
      <c r="AE1264" s="491"/>
      <c r="AF1264" s="493"/>
      <c r="AG1264" s="494"/>
      <c r="AH1264" s="494"/>
      <c r="AI1264" s="494"/>
      <c r="AJ1264" s="491"/>
      <c r="AK1264" s="561"/>
    </row>
    <row r="1265" spans="1:37">
      <c r="A1265" s="778" t="s">
        <v>1819</v>
      </c>
      <c r="B1265" s="779" t="s">
        <v>5343</v>
      </c>
      <c r="C1265" s="780" t="s">
        <v>6136</v>
      </c>
      <c r="D1265" s="779"/>
      <c r="E1265" s="781"/>
      <c r="F1265" s="781"/>
      <c r="G1265" s="782"/>
      <c r="H1265" s="783"/>
      <c r="I1265" s="784"/>
      <c r="J1265" s="785" t="s">
        <v>2301</v>
      </c>
      <c r="K1265" s="779"/>
      <c r="L1265" s="784"/>
      <c r="M1265" s="784"/>
      <c r="N1265" s="784"/>
      <c r="O1265" s="784"/>
      <c r="P1265" s="784"/>
      <c r="Q1265" s="784"/>
      <c r="R1265" s="784"/>
      <c r="S1265" s="784"/>
      <c r="T1265" s="784"/>
      <c r="U1265" s="784"/>
      <c r="V1265" s="784"/>
      <c r="W1265" s="491"/>
      <c r="X1265" s="491"/>
      <c r="Y1265" s="491"/>
      <c r="Z1265" s="491"/>
      <c r="AA1265" s="491"/>
      <c r="AB1265" s="491"/>
      <c r="AC1265" s="491"/>
      <c r="AD1265" s="491"/>
      <c r="AE1265" s="491"/>
      <c r="AF1265" s="493"/>
      <c r="AG1265" s="494"/>
      <c r="AH1265" s="494"/>
      <c r="AI1265" s="494"/>
      <c r="AK1265" s="561"/>
    </row>
    <row r="1266" spans="1:37">
      <c r="A1266" s="778" t="s">
        <v>1819</v>
      </c>
      <c r="B1266" s="779" t="s">
        <v>5343</v>
      </c>
      <c r="C1266" s="782" t="s">
        <v>5512</v>
      </c>
      <c r="D1266" s="779" t="s">
        <v>2148</v>
      </c>
      <c r="E1266" s="781"/>
      <c r="F1266" s="781"/>
      <c r="G1266" s="782"/>
      <c r="H1266" s="783"/>
      <c r="I1266" s="784"/>
      <c r="J1266" s="785"/>
      <c r="K1266" s="779"/>
      <c r="L1266" s="784"/>
      <c r="M1266" s="784"/>
      <c r="N1266" s="784"/>
      <c r="O1266" s="784"/>
      <c r="P1266" s="784"/>
      <c r="Q1266" s="784"/>
      <c r="R1266" s="784"/>
      <c r="S1266" s="784"/>
      <c r="T1266" s="784"/>
      <c r="U1266" s="784"/>
      <c r="V1266" s="784"/>
      <c r="W1266" s="491"/>
      <c r="X1266" s="491"/>
      <c r="Y1266" s="491"/>
      <c r="Z1266" s="491"/>
      <c r="AA1266" s="491"/>
      <c r="AB1266" s="491"/>
      <c r="AC1266" s="491"/>
      <c r="AD1266" s="491"/>
      <c r="AE1266" s="491"/>
      <c r="AF1266" s="493"/>
      <c r="AG1266" s="494"/>
      <c r="AH1266" s="494"/>
      <c r="AI1266" s="494"/>
      <c r="AK1266" s="561"/>
    </row>
    <row r="1267" spans="1:37" ht="22.5">
      <c r="A1267" s="504" t="s">
        <v>1819</v>
      </c>
      <c r="B1267" s="489" t="s">
        <v>5343</v>
      </c>
      <c r="C1267" s="470" t="s">
        <v>9398</v>
      </c>
      <c r="D1267" s="489" t="s">
        <v>1345</v>
      </c>
      <c r="E1267" s="490">
        <v>0</v>
      </c>
      <c r="F1267" s="490">
        <v>1</v>
      </c>
      <c r="G1267" s="470" t="s">
        <v>9205</v>
      </c>
      <c r="H1267" s="524"/>
      <c r="I1267" s="491"/>
      <c r="J1267" s="489"/>
      <c r="K1267" s="779"/>
      <c r="L1267" s="784"/>
      <c r="M1267" s="784"/>
      <c r="N1267" s="784"/>
      <c r="O1267" s="784"/>
      <c r="P1267" s="784"/>
      <c r="Q1267" s="784"/>
      <c r="R1267" s="784"/>
      <c r="S1267" s="784"/>
      <c r="T1267" s="784"/>
      <c r="U1267" s="784"/>
      <c r="V1267" s="784"/>
      <c r="W1267" s="491"/>
      <c r="X1267" s="491"/>
      <c r="Y1267" s="491"/>
      <c r="Z1267" s="491"/>
      <c r="AA1267" s="491"/>
      <c r="AB1267" s="491"/>
      <c r="AC1267" s="491"/>
      <c r="AD1267" s="491"/>
      <c r="AE1267" s="491"/>
      <c r="AF1267" s="493"/>
      <c r="AG1267" s="494"/>
      <c r="AH1267" s="494"/>
      <c r="AI1267" s="494"/>
      <c r="AK1267" s="561"/>
    </row>
    <row r="1268" spans="1:37" ht="33.75">
      <c r="A1268" s="504" t="s">
        <v>1819</v>
      </c>
      <c r="B1268" s="489" t="s">
        <v>5343</v>
      </c>
      <c r="C1268" s="470" t="s">
        <v>9206</v>
      </c>
      <c r="D1268" s="489" t="s">
        <v>1346</v>
      </c>
      <c r="E1268" s="490">
        <v>0</v>
      </c>
      <c r="F1268" s="490">
        <v>1</v>
      </c>
      <c r="G1268" s="470" t="s">
        <v>9207</v>
      </c>
      <c r="H1268" s="524"/>
      <c r="I1268" s="491"/>
      <c r="J1268" s="489"/>
      <c r="K1268" s="779"/>
      <c r="L1268" s="784"/>
      <c r="M1268" s="784"/>
      <c r="N1268" s="784"/>
      <c r="O1268" s="784"/>
      <c r="P1268" s="784"/>
      <c r="Q1268" s="784"/>
      <c r="R1268" s="784"/>
      <c r="S1268" s="784"/>
      <c r="T1268" s="784"/>
      <c r="U1268" s="784"/>
      <c r="V1268" s="784"/>
      <c r="W1268" s="491"/>
      <c r="X1268" s="491"/>
      <c r="Y1268" s="491"/>
      <c r="Z1268" s="491"/>
      <c r="AA1268" s="491"/>
      <c r="AB1268" s="491"/>
      <c r="AC1268" s="491"/>
      <c r="AD1268" s="491"/>
      <c r="AE1268" s="491"/>
      <c r="AF1268" s="493"/>
      <c r="AG1268" s="494"/>
      <c r="AH1268" s="494"/>
      <c r="AI1268" s="494"/>
      <c r="AK1268" s="561"/>
    </row>
    <row r="1269" spans="1:37" ht="67.5">
      <c r="A1269" s="504" t="s">
        <v>1819</v>
      </c>
      <c r="B1269" s="489" t="s">
        <v>5343</v>
      </c>
      <c r="C1269" s="470" t="s">
        <v>9208</v>
      </c>
      <c r="D1269" s="489" t="s">
        <v>1347</v>
      </c>
      <c r="E1269" s="490" t="s">
        <v>1704</v>
      </c>
      <c r="F1269" s="490" t="s">
        <v>1497</v>
      </c>
      <c r="G1269" s="470" t="s">
        <v>9265</v>
      </c>
      <c r="H1269" s="524"/>
      <c r="I1269" s="491" t="s">
        <v>9209</v>
      </c>
      <c r="J1269" s="489"/>
      <c r="K1269" s="779"/>
      <c r="L1269" s="784"/>
      <c r="M1269" s="784"/>
      <c r="N1269" s="784"/>
      <c r="O1269" s="784"/>
      <c r="P1269" s="784"/>
      <c r="Q1269" s="784"/>
      <c r="R1269" s="784"/>
      <c r="S1269" s="784"/>
      <c r="T1269" s="784"/>
      <c r="U1269" s="784"/>
      <c r="V1269" s="784"/>
      <c r="W1269" s="491"/>
      <c r="X1269" s="491"/>
      <c r="Y1269" s="491"/>
      <c r="Z1269" s="491"/>
      <c r="AA1269" s="491"/>
      <c r="AB1269" s="491"/>
      <c r="AC1269" s="491"/>
      <c r="AD1269" s="491"/>
      <c r="AE1269" s="491"/>
      <c r="AF1269" s="493"/>
      <c r="AG1269" s="494"/>
      <c r="AH1269" s="494"/>
      <c r="AI1269" s="494"/>
      <c r="AK1269" s="561"/>
    </row>
    <row r="1270" spans="1:37" ht="45">
      <c r="A1270" s="504" t="s">
        <v>1819</v>
      </c>
      <c r="B1270" s="489" t="s">
        <v>5343</v>
      </c>
      <c r="C1270" s="470" t="s">
        <v>9210</v>
      </c>
      <c r="D1270" s="489" t="s">
        <v>1348</v>
      </c>
      <c r="E1270" s="490" t="s">
        <v>1704</v>
      </c>
      <c r="F1270" s="490" t="s">
        <v>1497</v>
      </c>
      <c r="G1270" s="470" t="s">
        <v>9211</v>
      </c>
      <c r="H1270" s="524"/>
      <c r="I1270" s="491" t="s">
        <v>9212</v>
      </c>
      <c r="J1270" s="489"/>
      <c r="K1270" s="779"/>
      <c r="L1270" s="784"/>
      <c r="M1270" s="784"/>
      <c r="N1270" s="784"/>
      <c r="O1270" s="784"/>
      <c r="P1270" s="784"/>
      <c r="Q1270" s="784"/>
      <c r="R1270" s="784"/>
      <c r="S1270" s="784"/>
      <c r="T1270" s="784"/>
      <c r="U1270" s="784"/>
      <c r="V1270" s="784"/>
      <c r="W1270" s="491"/>
      <c r="X1270" s="491"/>
      <c r="Y1270" s="491"/>
      <c r="Z1270" s="491"/>
      <c r="AA1270" s="491"/>
      <c r="AB1270" s="491"/>
      <c r="AC1270" s="491"/>
      <c r="AD1270" s="491"/>
      <c r="AE1270" s="491"/>
      <c r="AF1270" s="493"/>
      <c r="AG1270" s="494"/>
      <c r="AH1270" s="494"/>
      <c r="AI1270" s="494"/>
      <c r="AK1270" s="561"/>
    </row>
    <row r="1271" spans="1:37" ht="45">
      <c r="A1271" s="504" t="s">
        <v>1819</v>
      </c>
      <c r="B1271" s="489" t="s">
        <v>5343</v>
      </c>
      <c r="C1271" s="470" t="s">
        <v>9213</v>
      </c>
      <c r="D1271" s="489" t="s">
        <v>1349</v>
      </c>
      <c r="E1271" s="490" t="s">
        <v>1704</v>
      </c>
      <c r="F1271" s="490" t="s">
        <v>1497</v>
      </c>
      <c r="G1271" s="470" t="s">
        <v>9211</v>
      </c>
      <c r="H1271" s="524"/>
      <c r="I1271" s="491" t="s">
        <v>9214</v>
      </c>
      <c r="J1271" s="489"/>
      <c r="K1271" s="779"/>
      <c r="L1271" s="784"/>
      <c r="M1271" s="784"/>
      <c r="N1271" s="784"/>
      <c r="O1271" s="784"/>
      <c r="P1271" s="784"/>
      <c r="Q1271" s="784"/>
      <c r="R1271" s="784"/>
      <c r="S1271" s="784"/>
      <c r="T1271" s="784"/>
      <c r="U1271" s="784"/>
      <c r="V1271" s="784"/>
      <c r="W1271" s="491"/>
      <c r="X1271" s="491"/>
      <c r="Y1271" s="491"/>
      <c r="Z1271" s="491"/>
      <c r="AA1271" s="491"/>
      <c r="AB1271" s="491"/>
      <c r="AC1271" s="491"/>
      <c r="AD1271" s="491"/>
      <c r="AE1271" s="491"/>
      <c r="AF1271" s="493"/>
      <c r="AG1271" s="494"/>
      <c r="AH1271" s="494"/>
      <c r="AI1271" s="494"/>
      <c r="AK1271" s="561"/>
    </row>
    <row r="1272" spans="1:37">
      <c r="A1272" s="504" t="s">
        <v>1819</v>
      </c>
      <c r="B1272" s="489" t="s">
        <v>5343</v>
      </c>
      <c r="C1272" s="470" t="s">
        <v>8408</v>
      </c>
      <c r="D1272" s="489" t="s">
        <v>5245</v>
      </c>
      <c r="E1272" s="490" t="s">
        <v>1704</v>
      </c>
      <c r="F1272" s="490" t="s">
        <v>1704</v>
      </c>
      <c r="G1272" s="470" t="s">
        <v>2797</v>
      </c>
      <c r="H1272" s="524"/>
      <c r="I1272" s="491"/>
      <c r="J1272" s="489"/>
      <c r="K1272" s="779"/>
      <c r="L1272" s="784"/>
      <c r="M1272" s="784"/>
      <c r="N1272" s="784"/>
      <c r="O1272" s="784"/>
      <c r="P1272" s="784"/>
      <c r="Q1272" s="784"/>
      <c r="R1272" s="784"/>
      <c r="S1272" s="784"/>
      <c r="T1272" s="784"/>
      <c r="U1272" s="784"/>
      <c r="V1272" s="784"/>
      <c r="W1272" s="491"/>
      <c r="X1272" s="491"/>
      <c r="Y1272" s="491"/>
      <c r="Z1272" s="491"/>
      <c r="AA1272" s="491"/>
      <c r="AB1272" s="491"/>
      <c r="AC1272" s="491"/>
      <c r="AD1272" s="491"/>
      <c r="AE1272" s="491"/>
      <c r="AF1272" s="493"/>
      <c r="AG1272" s="494"/>
      <c r="AH1272" s="494"/>
      <c r="AI1272" s="494"/>
      <c r="AK1272" s="561"/>
    </row>
    <row r="1273" spans="1:37" ht="101.25">
      <c r="A1273" s="504" t="s">
        <v>1819</v>
      </c>
      <c r="B1273" s="489" t="s">
        <v>5343</v>
      </c>
      <c r="C1273" s="470" t="s">
        <v>9398</v>
      </c>
      <c r="D1273" s="489" t="s">
        <v>1859</v>
      </c>
      <c r="E1273" s="490" t="s">
        <v>9249</v>
      </c>
      <c r="F1273" s="490" t="s">
        <v>9250</v>
      </c>
      <c r="G1273" s="795" t="s">
        <v>9215</v>
      </c>
      <c r="H1273" s="524" t="s">
        <v>5513</v>
      </c>
      <c r="I1273" s="491"/>
      <c r="J1273" s="489" t="s">
        <v>2301</v>
      </c>
      <c r="K1273" s="779"/>
      <c r="L1273" s="784" t="s">
        <v>6453</v>
      </c>
      <c r="M1273" s="784"/>
      <c r="N1273" s="784"/>
      <c r="O1273" s="784"/>
      <c r="P1273" s="784"/>
      <c r="Q1273" s="784"/>
      <c r="R1273" s="784"/>
      <c r="T1273" s="786" t="s">
        <v>7831</v>
      </c>
      <c r="U1273" s="784"/>
      <c r="W1273" s="784" t="s">
        <v>5574</v>
      </c>
      <c r="X1273" s="491"/>
      <c r="Y1273" s="491"/>
      <c r="Z1273" s="491"/>
      <c r="AA1273" s="491"/>
      <c r="AB1273" s="491"/>
      <c r="AC1273" s="491"/>
      <c r="AD1273" s="491"/>
      <c r="AE1273" s="491"/>
      <c r="AF1273" s="493"/>
      <c r="AG1273" s="494"/>
      <c r="AH1273" s="494"/>
      <c r="AI1273" s="494"/>
      <c r="AK1273" s="561"/>
    </row>
    <row r="1274" spans="1:37" ht="45">
      <c r="A1274" s="504" t="s">
        <v>1819</v>
      </c>
      <c r="B1274" s="489" t="s">
        <v>5343</v>
      </c>
      <c r="C1274" s="470" t="s">
        <v>6141</v>
      </c>
      <c r="D1274" s="489" t="s">
        <v>1863</v>
      </c>
      <c r="E1274" s="490" t="s">
        <v>1704</v>
      </c>
      <c r="F1274" s="490" t="s">
        <v>476</v>
      </c>
      <c r="G1274" s="470" t="s">
        <v>5514</v>
      </c>
      <c r="H1274" s="524" t="s">
        <v>5515</v>
      </c>
      <c r="I1274" s="491" t="s">
        <v>5516</v>
      </c>
      <c r="J1274" s="489" t="s">
        <v>2301</v>
      </c>
      <c r="K1274" s="779"/>
      <c r="L1274" s="784" t="s">
        <v>6453</v>
      </c>
      <c r="M1274" s="784"/>
      <c r="N1274" s="784"/>
      <c r="O1274" s="784"/>
      <c r="P1274" s="784"/>
      <c r="Q1274" s="784"/>
      <c r="R1274" s="784"/>
      <c r="T1274" s="786" t="s">
        <v>7831</v>
      </c>
      <c r="U1274" s="784"/>
      <c r="W1274" s="784" t="s">
        <v>5575</v>
      </c>
      <c r="X1274" s="491"/>
      <c r="Y1274" s="491"/>
      <c r="Z1274" s="491"/>
      <c r="AA1274" s="491"/>
      <c r="AB1274" s="491"/>
      <c r="AC1274" s="491"/>
      <c r="AD1274" s="491"/>
      <c r="AE1274" s="491"/>
      <c r="AF1274" s="493"/>
      <c r="AG1274" s="494"/>
      <c r="AH1274" s="494"/>
      <c r="AI1274" s="494"/>
      <c r="AK1274" s="561"/>
    </row>
    <row r="1275" spans="1:37" ht="101.25">
      <c r="A1275" s="504" t="s">
        <v>1819</v>
      </c>
      <c r="B1275" s="489" t="s">
        <v>5343</v>
      </c>
      <c r="C1275" s="470" t="s">
        <v>9208</v>
      </c>
      <c r="D1275" s="489" t="s">
        <v>7974</v>
      </c>
      <c r="E1275" s="490" t="s">
        <v>9249</v>
      </c>
      <c r="F1275" s="490" t="s">
        <v>9250</v>
      </c>
      <c r="G1275" s="795" t="s">
        <v>9216</v>
      </c>
      <c r="H1275" s="524" t="s">
        <v>9217</v>
      </c>
      <c r="I1275" s="491" t="s">
        <v>9218</v>
      </c>
      <c r="J1275" s="489" t="s">
        <v>2301</v>
      </c>
      <c r="K1275" s="489"/>
      <c r="L1275" s="491" t="s">
        <v>6453</v>
      </c>
      <c r="M1275" s="491"/>
      <c r="N1275" s="491"/>
      <c r="O1275" s="491"/>
      <c r="P1275" s="491"/>
      <c r="Q1275" s="491"/>
      <c r="R1275" s="491"/>
      <c r="T1275" s="491" t="s">
        <v>7831</v>
      </c>
      <c r="U1275" s="491"/>
      <c r="V1275" s="491"/>
      <c r="W1275" s="491" t="s">
        <v>5574</v>
      </c>
      <c r="X1275" s="491"/>
      <c r="Y1275" s="491"/>
      <c r="Z1275" s="491"/>
      <c r="AA1275" s="491"/>
      <c r="AB1275" s="491"/>
      <c r="AC1275" s="491"/>
      <c r="AD1275" s="491"/>
      <c r="AE1275" s="491"/>
      <c r="AF1275" s="493"/>
      <c r="AG1275" s="494"/>
      <c r="AH1275" s="494"/>
      <c r="AI1275" s="494"/>
      <c r="AK1275" s="561"/>
    </row>
    <row r="1276" spans="1:37">
      <c r="A1276" s="504" t="s">
        <v>418</v>
      </c>
      <c r="B1276" s="489" t="s">
        <v>5446</v>
      </c>
      <c r="C1276" s="497" t="s">
        <v>5449</v>
      </c>
      <c r="D1276" s="489"/>
      <c r="E1276" s="490"/>
      <c r="F1276" s="490"/>
      <c r="G1276" s="470"/>
      <c r="H1276" s="524"/>
      <c r="I1276" s="491"/>
      <c r="J1276" s="492"/>
      <c r="K1276" s="489"/>
      <c r="L1276" s="491"/>
      <c r="M1276" s="491"/>
      <c r="N1276" s="491"/>
      <c r="O1276" s="491"/>
      <c r="P1276" s="491"/>
      <c r="Q1276" s="491"/>
      <c r="R1276" s="491"/>
      <c r="S1276" s="491"/>
      <c r="T1276" s="498"/>
      <c r="U1276" s="491"/>
      <c r="V1276" s="491"/>
      <c r="W1276" s="491"/>
      <c r="X1276" s="491"/>
      <c r="Y1276" s="491"/>
      <c r="Z1276" s="491"/>
      <c r="AA1276" s="491"/>
      <c r="AB1276" s="491"/>
      <c r="AC1276" s="491"/>
      <c r="AD1276" s="491"/>
      <c r="AE1276" s="491"/>
      <c r="AF1276" s="493"/>
      <c r="AG1276" s="494"/>
      <c r="AH1276" s="494"/>
      <c r="AI1276" s="494"/>
      <c r="AK1276" s="561"/>
    </row>
    <row r="1277" spans="1:37" ht="67.5">
      <c r="A1277" s="504" t="s">
        <v>418</v>
      </c>
      <c r="B1277" s="489" t="s">
        <v>5446</v>
      </c>
      <c r="C1277" s="468" t="s">
        <v>8668</v>
      </c>
      <c r="D1277" s="489" t="s">
        <v>2148</v>
      </c>
      <c r="E1277" s="490"/>
      <c r="F1277" s="490"/>
      <c r="G1277" s="470" t="s">
        <v>1696</v>
      </c>
      <c r="H1277" s="502"/>
      <c r="I1277" s="491" t="s">
        <v>6137</v>
      </c>
      <c r="J1277" s="492" t="s">
        <v>2301</v>
      </c>
      <c r="K1277" s="489"/>
      <c r="L1277" s="491"/>
      <c r="M1277" s="491"/>
      <c r="N1277" s="491"/>
      <c r="O1277" s="491"/>
      <c r="P1277" s="491"/>
      <c r="Q1277" s="491"/>
      <c r="R1277" s="491"/>
      <c r="S1277" s="491"/>
      <c r="T1277" s="498"/>
      <c r="U1277" s="491"/>
      <c r="V1277" s="491"/>
      <c r="W1277" s="491"/>
      <c r="X1277" s="491"/>
      <c r="Y1277" s="491"/>
      <c r="Z1277" s="491"/>
      <c r="AA1277" s="491"/>
      <c r="AB1277" s="491"/>
      <c r="AC1277" s="491"/>
      <c r="AD1277" s="491"/>
      <c r="AE1277" s="491"/>
      <c r="AF1277" s="493"/>
      <c r="AG1277" s="494"/>
      <c r="AH1277" s="494"/>
      <c r="AI1277" s="494"/>
      <c r="AK1277" s="561" t="s">
        <v>3448</v>
      </c>
    </row>
    <row r="1278" spans="1:37">
      <c r="A1278" s="504" t="s">
        <v>418</v>
      </c>
      <c r="B1278" s="489" t="s">
        <v>5446</v>
      </c>
      <c r="C1278" s="470" t="s">
        <v>6098</v>
      </c>
      <c r="D1278" s="489" t="s">
        <v>1345</v>
      </c>
      <c r="E1278" s="490">
        <v>0</v>
      </c>
      <c r="F1278" s="490">
        <v>1</v>
      </c>
      <c r="G1278" s="470" t="s">
        <v>5563</v>
      </c>
      <c r="H1278" s="502"/>
      <c r="I1278" s="470" t="s">
        <v>6100</v>
      </c>
      <c r="J1278" s="492"/>
      <c r="K1278" s="489"/>
      <c r="L1278" s="470"/>
      <c r="M1278" s="470"/>
      <c r="N1278" s="491"/>
      <c r="O1278" s="491"/>
      <c r="P1278" s="491"/>
      <c r="Q1278" s="491"/>
      <c r="R1278" s="491"/>
      <c r="S1278" s="491"/>
      <c r="T1278" s="498"/>
      <c r="U1278" s="491"/>
      <c r="V1278" s="491"/>
      <c r="W1278" s="491"/>
      <c r="X1278" s="491"/>
      <c r="Y1278" s="491"/>
      <c r="Z1278" s="491"/>
      <c r="AA1278" s="491"/>
      <c r="AB1278" s="491"/>
      <c r="AC1278" s="491"/>
      <c r="AD1278" s="491"/>
      <c r="AE1278" s="491"/>
      <c r="AF1278" s="493"/>
      <c r="AG1278" s="494"/>
      <c r="AH1278" s="494"/>
      <c r="AI1278" s="494"/>
      <c r="AK1278" s="561"/>
    </row>
    <row r="1279" spans="1:37" ht="22.5">
      <c r="A1279" s="504" t="s">
        <v>418</v>
      </c>
      <c r="B1279" s="489" t="s">
        <v>5446</v>
      </c>
      <c r="C1279" s="470" t="s">
        <v>6099</v>
      </c>
      <c r="D1279" s="489" t="s">
        <v>1346</v>
      </c>
      <c r="E1279" s="490">
        <v>0</v>
      </c>
      <c r="F1279" s="490">
        <v>1</v>
      </c>
      <c r="G1279" s="470" t="s">
        <v>5564</v>
      </c>
      <c r="H1279" s="502"/>
      <c r="I1279" s="470" t="s">
        <v>6101</v>
      </c>
      <c r="J1279" s="492"/>
      <c r="K1279" s="489"/>
      <c r="L1279" s="470"/>
      <c r="M1279" s="470"/>
      <c r="N1279" s="491"/>
      <c r="O1279" s="491"/>
      <c r="P1279" s="491"/>
      <c r="Q1279" s="491"/>
      <c r="R1279" s="491"/>
      <c r="S1279" s="491"/>
      <c r="T1279" s="498"/>
      <c r="U1279" s="491"/>
      <c r="V1279" s="491"/>
      <c r="W1279" s="491"/>
      <c r="X1279" s="491"/>
      <c r="Y1279" s="491"/>
      <c r="Z1279" s="491"/>
      <c r="AA1279" s="491"/>
      <c r="AB1279" s="491"/>
      <c r="AC1279" s="491"/>
      <c r="AD1279" s="491"/>
      <c r="AE1279" s="491"/>
      <c r="AF1279" s="493"/>
      <c r="AG1279" s="494"/>
      <c r="AH1279" s="494"/>
      <c r="AI1279" s="494"/>
      <c r="AK1279" s="561"/>
    </row>
    <row r="1280" spans="1:37">
      <c r="A1280" s="504" t="s">
        <v>418</v>
      </c>
      <c r="B1280" s="489" t="s">
        <v>5446</v>
      </c>
      <c r="C1280" s="470" t="s">
        <v>495</v>
      </c>
      <c r="D1280" s="489" t="s">
        <v>179</v>
      </c>
      <c r="E1280" s="490">
        <v>0</v>
      </c>
      <c r="F1280" s="490">
        <v>0</v>
      </c>
      <c r="G1280" s="470" t="s">
        <v>495</v>
      </c>
      <c r="H1280" s="502"/>
      <c r="I1280" s="491"/>
      <c r="J1280" s="492"/>
      <c r="K1280" s="489"/>
      <c r="L1280" s="491"/>
      <c r="M1280" s="491"/>
      <c r="N1280" s="491"/>
      <c r="O1280" s="491"/>
      <c r="P1280" s="491"/>
      <c r="Q1280" s="491"/>
      <c r="R1280" s="491"/>
      <c r="S1280" s="491"/>
      <c r="T1280" s="498"/>
      <c r="U1280" s="491"/>
      <c r="V1280" s="491"/>
      <c r="W1280" s="491"/>
      <c r="X1280" s="491"/>
      <c r="Y1280" s="491"/>
      <c r="Z1280" s="491"/>
      <c r="AA1280" s="491"/>
      <c r="AB1280" s="491"/>
      <c r="AC1280" s="491"/>
      <c r="AD1280" s="491"/>
      <c r="AE1280" s="491"/>
      <c r="AF1280" s="493"/>
      <c r="AG1280" s="494"/>
      <c r="AH1280" s="494"/>
      <c r="AI1280" s="494"/>
      <c r="AK1280" s="561"/>
    </row>
    <row r="1281" spans="1:37" ht="45">
      <c r="A1281" s="504" t="s">
        <v>418</v>
      </c>
      <c r="B1281" s="489" t="s">
        <v>5446</v>
      </c>
      <c r="C1281" s="470" t="s">
        <v>5449</v>
      </c>
      <c r="D1281" s="489" t="s">
        <v>1859</v>
      </c>
      <c r="E1281" s="490" t="s">
        <v>4044</v>
      </c>
      <c r="F1281" s="490" t="s">
        <v>4045</v>
      </c>
      <c r="G1281" s="470" t="s">
        <v>4046</v>
      </c>
      <c r="H1281" s="524" t="s">
        <v>5517</v>
      </c>
      <c r="I1281" s="491" t="s">
        <v>5518</v>
      </c>
      <c r="J1281" s="492" t="s">
        <v>2301</v>
      </c>
      <c r="K1281" s="489"/>
      <c r="L1281" s="491"/>
      <c r="M1281" s="491"/>
      <c r="N1281" s="491"/>
      <c r="O1281" s="491"/>
      <c r="P1281" s="491"/>
      <c r="Q1281" s="491"/>
      <c r="R1281" s="491"/>
      <c r="S1281" s="491"/>
      <c r="T1281" s="498" t="s">
        <v>7831</v>
      </c>
      <c r="U1281" s="491"/>
      <c r="V1281" s="491"/>
      <c r="W1281" s="491" t="s">
        <v>5565</v>
      </c>
      <c r="X1281" s="491"/>
      <c r="Y1281" s="491"/>
      <c r="Z1281" s="491"/>
      <c r="AA1281" s="491"/>
      <c r="AB1281" s="491"/>
      <c r="AC1281" s="491"/>
      <c r="AD1281" s="491"/>
      <c r="AE1281" s="491"/>
      <c r="AF1281" s="493" t="s">
        <v>5329</v>
      </c>
      <c r="AG1281" s="494"/>
      <c r="AH1281" s="494"/>
      <c r="AI1281" s="494"/>
      <c r="AK1281" s="561"/>
    </row>
    <row r="1282" spans="1:37" ht="45">
      <c r="A1282" s="504" t="s">
        <v>418</v>
      </c>
      <c r="B1282" s="489" t="s">
        <v>5446</v>
      </c>
      <c r="C1282" s="470" t="s">
        <v>5561</v>
      </c>
      <c r="D1282" s="489" t="s">
        <v>1863</v>
      </c>
      <c r="E1282" s="490" t="s">
        <v>4050</v>
      </c>
      <c r="F1282" s="490" t="s">
        <v>4051</v>
      </c>
      <c r="G1282" s="470" t="s">
        <v>4052</v>
      </c>
      <c r="H1282" s="524" t="s">
        <v>5517</v>
      </c>
      <c r="I1282" s="491" t="s">
        <v>5562</v>
      </c>
      <c r="J1282" s="492" t="s">
        <v>2301</v>
      </c>
      <c r="K1282" s="489"/>
      <c r="L1282" s="491"/>
      <c r="M1282" s="491"/>
      <c r="N1282" s="491"/>
      <c r="O1282" s="491"/>
      <c r="P1282" s="491"/>
      <c r="Q1282" s="491"/>
      <c r="R1282" s="491"/>
      <c r="S1282" s="491"/>
      <c r="T1282" s="498" t="s">
        <v>7831</v>
      </c>
      <c r="U1282" s="491"/>
      <c r="V1282" s="491"/>
      <c r="W1282" s="491" t="s">
        <v>5565</v>
      </c>
      <c r="X1282" s="491"/>
      <c r="Y1282" s="491"/>
      <c r="Z1282" s="491"/>
      <c r="AA1282" s="491"/>
      <c r="AB1282" s="491"/>
      <c r="AC1282" s="491"/>
      <c r="AD1282" s="491"/>
      <c r="AE1282" s="491"/>
      <c r="AF1282" s="493" t="s">
        <v>5329</v>
      </c>
      <c r="AG1282" s="494"/>
      <c r="AH1282" s="494"/>
      <c r="AI1282" s="494"/>
      <c r="AK1282" s="561"/>
    </row>
    <row r="1283" spans="1:37">
      <c r="A1283" s="504" t="s">
        <v>419</v>
      </c>
      <c r="B1283" s="489" t="s">
        <v>5448</v>
      </c>
      <c r="C1283" s="497" t="s">
        <v>5519</v>
      </c>
      <c r="D1283" s="489"/>
      <c r="E1283" s="490"/>
      <c r="F1283" s="490"/>
      <c r="G1283" s="470"/>
      <c r="H1283" s="524"/>
      <c r="I1283" s="491"/>
      <c r="J1283" s="492" t="s">
        <v>2301</v>
      </c>
      <c r="K1283" s="489"/>
      <c r="L1283" s="491"/>
      <c r="M1283" s="491"/>
      <c r="N1283" s="491"/>
      <c r="O1283" s="491"/>
      <c r="P1283" s="491"/>
      <c r="Q1283" s="491"/>
      <c r="R1283" s="491"/>
      <c r="S1283" s="491"/>
      <c r="T1283" s="491"/>
      <c r="U1283" s="491"/>
      <c r="V1283" s="491"/>
      <c r="W1283" s="491"/>
      <c r="X1283" s="491"/>
      <c r="Y1283" s="491"/>
      <c r="Z1283" s="491"/>
      <c r="AA1283" s="491"/>
      <c r="AB1283" s="491"/>
      <c r="AC1283" s="491"/>
      <c r="AD1283" s="491"/>
      <c r="AE1283" s="491"/>
      <c r="AF1283" s="493"/>
      <c r="AG1283" s="494"/>
      <c r="AH1283" s="494"/>
      <c r="AI1283" s="494"/>
      <c r="AK1283" s="561" t="s">
        <v>3448</v>
      </c>
    </row>
    <row r="1284" spans="1:37" ht="45">
      <c r="A1284" s="504" t="s">
        <v>419</v>
      </c>
      <c r="B1284" s="489" t="s">
        <v>5448</v>
      </c>
      <c r="C1284" s="470" t="s">
        <v>5519</v>
      </c>
      <c r="D1284" s="489" t="s">
        <v>1354</v>
      </c>
      <c r="E1284" s="490" t="s">
        <v>1704</v>
      </c>
      <c r="F1284" s="490" t="s">
        <v>5520</v>
      </c>
      <c r="G1284" s="470" t="s">
        <v>5521</v>
      </c>
      <c r="H1284" s="524" t="s">
        <v>5522</v>
      </c>
      <c r="I1284" s="470" t="s">
        <v>5523</v>
      </c>
      <c r="J1284" s="492" t="s">
        <v>2301</v>
      </c>
      <c r="K1284" s="489"/>
      <c r="L1284" s="491" t="s">
        <v>6453</v>
      </c>
      <c r="M1284" s="491"/>
      <c r="N1284" s="491"/>
      <c r="O1284" s="491"/>
      <c r="P1284" s="491"/>
      <c r="Q1284" s="491"/>
      <c r="R1284" s="491"/>
      <c r="S1284" s="491"/>
      <c r="T1284" s="498" t="s">
        <v>7831</v>
      </c>
      <c r="U1284" s="491"/>
      <c r="V1284" s="491"/>
      <c r="W1284" s="491" t="s">
        <v>5577</v>
      </c>
      <c r="X1284" s="491"/>
      <c r="Y1284" s="491"/>
      <c r="Z1284" s="491"/>
      <c r="AA1284" s="491"/>
      <c r="AB1284" s="491"/>
      <c r="AC1284" s="491"/>
      <c r="AD1284" s="491"/>
      <c r="AE1284" s="491"/>
      <c r="AF1284" s="493"/>
      <c r="AG1284" s="494"/>
      <c r="AH1284" s="494"/>
      <c r="AI1284" s="494"/>
      <c r="AK1284" s="561"/>
    </row>
    <row r="1285" spans="1:37" s="468" customFormat="1" ht="45">
      <c r="A1285" s="504" t="s">
        <v>1820</v>
      </c>
      <c r="B1285" s="489" t="s">
        <v>6279</v>
      </c>
      <c r="C1285" s="497" t="s">
        <v>6264</v>
      </c>
      <c r="D1285" s="489"/>
      <c r="E1285" s="490"/>
      <c r="F1285" s="490"/>
      <c r="G1285" s="470"/>
      <c r="H1285" s="524"/>
      <c r="I1285" s="491"/>
      <c r="J1285" s="489" t="s">
        <v>2301</v>
      </c>
      <c r="K1285" s="489"/>
      <c r="L1285" s="491" t="s">
        <v>8994</v>
      </c>
      <c r="M1285" s="491"/>
      <c r="N1285" s="491"/>
      <c r="O1285" s="491"/>
      <c r="P1285" s="491"/>
      <c r="Q1285" s="491"/>
      <c r="R1285" s="491"/>
      <c r="S1285" s="491"/>
      <c r="T1285" s="491" t="s">
        <v>7831</v>
      </c>
      <c r="U1285" s="491"/>
      <c r="V1285" s="491"/>
      <c r="W1285" s="491"/>
      <c r="X1285" s="491"/>
      <c r="Y1285" s="491"/>
      <c r="Z1285" s="491"/>
      <c r="AA1285" s="491"/>
      <c r="AB1285" s="491"/>
      <c r="AC1285" s="491"/>
      <c r="AD1285" s="491"/>
      <c r="AE1285" s="491"/>
      <c r="AF1285" s="493"/>
      <c r="AG1285" s="494"/>
      <c r="AH1285" s="494"/>
      <c r="AI1285" s="494"/>
      <c r="AJ1285" s="491"/>
      <c r="AK1285" s="561" t="s">
        <v>3448</v>
      </c>
    </row>
    <row r="1286" spans="1:37">
      <c r="A1286" s="504" t="s">
        <v>1820</v>
      </c>
      <c r="B1286" s="489" t="s">
        <v>6279</v>
      </c>
      <c r="C1286" s="470" t="s">
        <v>8663</v>
      </c>
      <c r="D1286" s="489" t="s">
        <v>2148</v>
      </c>
      <c r="E1286" s="490"/>
      <c r="F1286" s="490"/>
      <c r="G1286" s="470"/>
      <c r="H1286" s="524"/>
      <c r="I1286" s="491"/>
      <c r="J1286" s="492"/>
      <c r="K1286" s="489"/>
      <c r="L1286" s="491"/>
      <c r="M1286" s="491"/>
      <c r="N1286" s="491"/>
      <c r="O1286" s="491"/>
      <c r="P1286" s="491"/>
      <c r="Q1286" s="491"/>
      <c r="R1286" s="491"/>
      <c r="S1286" s="491"/>
      <c r="T1286" s="498"/>
      <c r="U1286" s="491"/>
      <c r="V1286" s="491"/>
      <c r="W1286" s="491"/>
      <c r="X1286" s="491"/>
      <c r="Y1286" s="491"/>
      <c r="Z1286" s="491"/>
      <c r="AA1286" s="491"/>
      <c r="AB1286" s="491"/>
      <c r="AC1286" s="491"/>
      <c r="AD1286" s="491"/>
      <c r="AE1286" s="491"/>
      <c r="AF1286" s="493"/>
      <c r="AG1286" s="494"/>
      <c r="AH1286" s="494"/>
      <c r="AI1286" s="494"/>
      <c r="AK1286" s="561"/>
    </row>
    <row r="1287" spans="1:37">
      <c r="A1287" s="504" t="s">
        <v>1820</v>
      </c>
      <c r="B1287" s="489" t="s">
        <v>6279</v>
      </c>
      <c r="C1287" s="470" t="s">
        <v>8664</v>
      </c>
      <c r="D1287" s="489" t="s">
        <v>1345</v>
      </c>
      <c r="E1287" s="490">
        <v>0</v>
      </c>
      <c r="F1287" s="490">
        <v>1</v>
      </c>
      <c r="G1287" s="470" t="s">
        <v>8666</v>
      </c>
      <c r="H1287" s="524"/>
      <c r="I1287" s="470" t="s">
        <v>6269</v>
      </c>
      <c r="J1287" s="492"/>
      <c r="K1287" s="489"/>
      <c r="L1287" s="491"/>
      <c r="M1287" s="491"/>
      <c r="N1287" s="491"/>
      <c r="O1287" s="491"/>
      <c r="P1287" s="491"/>
      <c r="Q1287" s="491"/>
      <c r="R1287" s="491"/>
      <c r="S1287" s="491"/>
      <c r="T1287" s="498"/>
      <c r="U1287" s="491"/>
      <c r="V1287" s="491"/>
      <c r="W1287" s="491"/>
      <c r="X1287" s="491"/>
      <c r="Y1287" s="491"/>
      <c r="Z1287" s="491"/>
      <c r="AA1287" s="491"/>
      <c r="AB1287" s="491"/>
      <c r="AC1287" s="491"/>
      <c r="AD1287" s="491"/>
      <c r="AE1287" s="491"/>
      <c r="AF1287" s="493"/>
      <c r="AG1287" s="494"/>
      <c r="AH1287" s="494"/>
      <c r="AI1287" s="494"/>
      <c r="AK1287" s="561"/>
    </row>
    <row r="1288" spans="1:37">
      <c r="A1288" s="504" t="s">
        <v>1820</v>
      </c>
      <c r="B1288" s="489" t="s">
        <v>6279</v>
      </c>
      <c r="C1288" s="470" t="s">
        <v>8665</v>
      </c>
      <c r="D1288" s="489" t="s">
        <v>1346</v>
      </c>
      <c r="E1288" s="490">
        <v>0</v>
      </c>
      <c r="F1288" s="490">
        <v>1</v>
      </c>
      <c r="G1288" s="470" t="s">
        <v>8667</v>
      </c>
      <c r="H1288" s="524"/>
      <c r="I1288" s="470" t="s">
        <v>6270</v>
      </c>
      <c r="J1288" s="492"/>
      <c r="K1288" s="489"/>
      <c r="L1288" s="491"/>
      <c r="M1288" s="491"/>
      <c r="N1288" s="491"/>
      <c r="O1288" s="491"/>
      <c r="P1288" s="491"/>
      <c r="Q1288" s="491"/>
      <c r="R1288" s="491"/>
      <c r="S1288" s="491"/>
      <c r="T1288" s="498"/>
      <c r="U1288" s="491"/>
      <c r="V1288" s="491"/>
      <c r="W1288" s="491"/>
      <c r="X1288" s="491"/>
      <c r="Y1288" s="491"/>
      <c r="Z1288" s="491"/>
      <c r="AA1288" s="491"/>
      <c r="AB1288" s="491"/>
      <c r="AC1288" s="491"/>
      <c r="AD1288" s="491"/>
      <c r="AE1288" s="491"/>
      <c r="AF1288" s="493"/>
      <c r="AG1288" s="494"/>
      <c r="AH1288" s="494"/>
      <c r="AI1288" s="494"/>
      <c r="AK1288" s="561"/>
    </row>
    <row r="1289" spans="1:37">
      <c r="A1289" s="504" t="s">
        <v>1820</v>
      </c>
      <c r="B1289" s="489" t="s">
        <v>6279</v>
      </c>
      <c r="C1289" s="470" t="s">
        <v>2797</v>
      </c>
      <c r="D1289" s="489" t="s">
        <v>5340</v>
      </c>
      <c r="E1289" s="490" t="s">
        <v>1704</v>
      </c>
      <c r="F1289" s="490" t="s">
        <v>1704</v>
      </c>
      <c r="G1289" s="470" t="s">
        <v>2797</v>
      </c>
      <c r="H1289" s="524"/>
      <c r="I1289" s="491"/>
      <c r="J1289" s="492"/>
      <c r="K1289" s="489"/>
      <c r="L1289" s="491"/>
      <c r="M1289" s="491"/>
      <c r="N1289" s="491"/>
      <c r="O1289" s="491"/>
      <c r="P1289" s="491"/>
      <c r="Q1289" s="491"/>
      <c r="R1289" s="491"/>
      <c r="S1289" s="491"/>
      <c r="T1289" s="498"/>
      <c r="U1289" s="491"/>
      <c r="V1289" s="491"/>
      <c r="W1289" s="491"/>
      <c r="X1289" s="491"/>
      <c r="Y1289" s="491"/>
      <c r="Z1289" s="491"/>
      <c r="AA1289" s="491"/>
      <c r="AB1289" s="491"/>
      <c r="AC1289" s="491"/>
      <c r="AD1289" s="491"/>
      <c r="AE1289" s="491"/>
      <c r="AF1289" s="493"/>
      <c r="AG1289" s="494"/>
      <c r="AH1289" s="494"/>
      <c r="AI1289" s="494"/>
      <c r="AK1289" s="561"/>
    </row>
    <row r="1290" spans="1:37" ht="45">
      <c r="A1290" s="504" t="s">
        <v>1820</v>
      </c>
      <c r="B1290" s="489" t="s">
        <v>6279</v>
      </c>
      <c r="C1290" s="470" t="s">
        <v>6266</v>
      </c>
      <c r="D1290" s="489" t="s">
        <v>1859</v>
      </c>
      <c r="E1290" s="490" t="s">
        <v>1704</v>
      </c>
      <c r="F1290" s="490" t="s">
        <v>5520</v>
      </c>
      <c r="G1290" s="470" t="s">
        <v>5521</v>
      </c>
      <c r="H1290" s="524" t="s">
        <v>6267</v>
      </c>
      <c r="I1290" s="470" t="s">
        <v>6266</v>
      </c>
      <c r="J1290" s="492" t="s">
        <v>2301</v>
      </c>
      <c r="K1290" s="489"/>
      <c r="L1290" s="491" t="s">
        <v>6453</v>
      </c>
      <c r="M1290" s="491"/>
      <c r="N1290" s="491"/>
      <c r="O1290" s="491"/>
      <c r="P1290" s="491"/>
      <c r="Q1290" s="491"/>
      <c r="R1290" s="491"/>
      <c r="S1290" s="491"/>
      <c r="T1290" s="498" t="s">
        <v>7831</v>
      </c>
      <c r="U1290" s="491"/>
      <c r="V1290" s="491"/>
      <c r="W1290" s="491" t="s">
        <v>5578</v>
      </c>
      <c r="X1290" s="491"/>
      <c r="Y1290" s="491"/>
      <c r="Z1290" s="491"/>
      <c r="AA1290" s="491"/>
      <c r="AB1290" s="491"/>
      <c r="AC1290" s="491"/>
      <c r="AD1290" s="491"/>
      <c r="AE1290" s="491"/>
      <c r="AF1290" s="493"/>
      <c r="AG1290" s="494"/>
      <c r="AH1290" s="494"/>
      <c r="AI1290" s="494"/>
      <c r="AK1290" s="561"/>
    </row>
    <row r="1291" spans="1:37" ht="45">
      <c r="A1291" s="504" t="s">
        <v>1820</v>
      </c>
      <c r="B1291" s="489" t="s">
        <v>6279</v>
      </c>
      <c r="C1291" s="470" t="s">
        <v>6265</v>
      </c>
      <c r="D1291" s="489" t="s">
        <v>1863</v>
      </c>
      <c r="E1291" s="490" t="s">
        <v>1704</v>
      </c>
      <c r="F1291" s="490" t="s">
        <v>5520</v>
      </c>
      <c r="G1291" s="470" t="s">
        <v>5521</v>
      </c>
      <c r="H1291" s="524" t="s">
        <v>6268</v>
      </c>
      <c r="I1291" s="470" t="s">
        <v>6265</v>
      </c>
      <c r="J1291" s="492" t="s">
        <v>2301</v>
      </c>
      <c r="K1291" s="489"/>
      <c r="L1291" s="491" t="s">
        <v>6453</v>
      </c>
      <c r="M1291" s="491"/>
      <c r="N1291" s="491"/>
      <c r="O1291" s="491"/>
      <c r="P1291" s="491"/>
      <c r="Q1291" s="491"/>
      <c r="R1291" s="491"/>
      <c r="S1291" s="491"/>
      <c r="T1291" s="498" t="s">
        <v>7831</v>
      </c>
      <c r="U1291" s="491"/>
      <c r="V1291" s="491"/>
      <c r="W1291" s="491" t="s">
        <v>5578</v>
      </c>
      <c r="X1291" s="491"/>
      <c r="Y1291" s="491"/>
      <c r="Z1291" s="491"/>
      <c r="AA1291" s="491"/>
      <c r="AB1291" s="491"/>
      <c r="AC1291" s="491"/>
      <c r="AD1291" s="491"/>
      <c r="AE1291" s="491"/>
      <c r="AF1291" s="493"/>
      <c r="AG1291" s="494"/>
      <c r="AH1291" s="494"/>
      <c r="AI1291" s="494"/>
      <c r="AK1291" s="561"/>
    </row>
    <row r="1292" spans="1:37" ht="45">
      <c r="A1292" s="504" t="s">
        <v>1821</v>
      </c>
      <c r="B1292" s="489" t="s">
        <v>6371</v>
      </c>
      <c r="C1292" s="497" t="s">
        <v>6372</v>
      </c>
      <c r="D1292" s="489"/>
      <c r="E1292" s="490"/>
      <c r="F1292" s="490"/>
      <c r="G1292" s="470"/>
      <c r="H1292" s="524"/>
      <c r="I1292" s="470" t="s">
        <v>6961</v>
      </c>
      <c r="J1292" s="492" t="s">
        <v>2314</v>
      </c>
      <c r="K1292" s="489"/>
      <c r="L1292" s="491" t="s">
        <v>5384</v>
      </c>
      <c r="M1292" s="491" t="s">
        <v>5384</v>
      </c>
      <c r="N1292" s="491" t="s">
        <v>5385</v>
      </c>
      <c r="O1292" s="491"/>
      <c r="P1292" s="491"/>
      <c r="Q1292" s="491"/>
      <c r="R1292" s="491"/>
      <c r="S1292" s="491" t="s">
        <v>5361</v>
      </c>
      <c r="T1292" s="491" t="s">
        <v>5361</v>
      </c>
      <c r="U1292" s="491"/>
      <c r="V1292" s="491"/>
      <c r="W1292" s="491" t="s">
        <v>6577</v>
      </c>
      <c r="X1292" s="491"/>
      <c r="Y1292" s="491"/>
      <c r="Z1292" s="491"/>
      <c r="AA1292" s="491"/>
      <c r="AB1292" s="491"/>
      <c r="AC1292" s="491"/>
      <c r="AD1292" s="491"/>
      <c r="AE1292" s="491"/>
      <c r="AF1292" s="493"/>
      <c r="AG1292" s="494"/>
      <c r="AH1292" s="494"/>
      <c r="AI1292" s="494"/>
      <c r="AK1292" s="561" t="s">
        <v>3448</v>
      </c>
    </row>
    <row r="1293" spans="1:37">
      <c r="A1293" s="504" t="s">
        <v>1821</v>
      </c>
      <c r="B1293" s="489" t="s">
        <v>6371</v>
      </c>
      <c r="C1293" s="470" t="s">
        <v>8656</v>
      </c>
      <c r="D1293" s="489" t="s">
        <v>2148</v>
      </c>
      <c r="E1293" s="490"/>
      <c r="F1293" s="490"/>
      <c r="G1293" s="470"/>
      <c r="H1293" s="524"/>
      <c r="I1293" s="470"/>
      <c r="J1293" s="492"/>
      <c r="K1293" s="489"/>
      <c r="L1293" s="491"/>
      <c r="M1293" s="491"/>
      <c r="N1293" s="491"/>
      <c r="O1293" s="491"/>
      <c r="P1293" s="491"/>
      <c r="Q1293" s="491"/>
      <c r="R1293" s="491"/>
      <c r="S1293" s="491"/>
      <c r="T1293" s="491"/>
      <c r="U1293" s="491"/>
      <c r="V1293" s="491"/>
      <c r="W1293" s="491"/>
      <c r="X1293" s="491"/>
      <c r="Y1293" s="491"/>
      <c r="Z1293" s="491"/>
      <c r="AA1293" s="491"/>
      <c r="AB1293" s="491"/>
      <c r="AC1293" s="491"/>
      <c r="AD1293" s="491"/>
      <c r="AE1293" s="491"/>
      <c r="AF1293" s="493"/>
      <c r="AG1293" s="494"/>
      <c r="AH1293" s="494"/>
      <c r="AI1293" s="494"/>
      <c r="AK1293" s="561"/>
    </row>
    <row r="1294" spans="1:37">
      <c r="A1294" s="504" t="s">
        <v>1821</v>
      </c>
      <c r="B1294" s="489" t="s">
        <v>6371</v>
      </c>
      <c r="C1294" s="470" t="s">
        <v>6374</v>
      </c>
      <c r="D1294" s="489" t="s">
        <v>1345</v>
      </c>
      <c r="E1294" s="490">
        <v>0</v>
      </c>
      <c r="F1294" s="490">
        <v>1</v>
      </c>
      <c r="G1294" s="470" t="s">
        <v>8657</v>
      </c>
      <c r="H1294" s="524"/>
      <c r="I1294" s="470"/>
      <c r="J1294" s="492"/>
      <c r="K1294" s="489"/>
      <c r="L1294" s="491"/>
      <c r="M1294" s="491"/>
      <c r="N1294" s="491"/>
      <c r="O1294" s="491"/>
      <c r="P1294" s="491"/>
      <c r="Q1294" s="491"/>
      <c r="R1294" s="491"/>
      <c r="S1294" s="491"/>
      <c r="T1294" s="491"/>
      <c r="U1294" s="491"/>
      <c r="V1294" s="491"/>
      <c r="W1294" s="491"/>
      <c r="X1294" s="491"/>
      <c r="Y1294" s="491"/>
      <c r="Z1294" s="491"/>
      <c r="AA1294" s="491"/>
      <c r="AB1294" s="491"/>
      <c r="AC1294" s="491"/>
      <c r="AD1294" s="491"/>
      <c r="AE1294" s="491"/>
      <c r="AF1294" s="493"/>
      <c r="AG1294" s="494"/>
      <c r="AH1294" s="494"/>
      <c r="AI1294" s="494"/>
      <c r="AK1294" s="561"/>
    </row>
    <row r="1295" spans="1:37">
      <c r="A1295" s="504" t="s">
        <v>1821</v>
      </c>
      <c r="B1295" s="489" t="s">
        <v>6371</v>
      </c>
      <c r="C1295" s="470" t="s">
        <v>6375</v>
      </c>
      <c r="D1295" s="489" t="s">
        <v>1346</v>
      </c>
      <c r="E1295" s="490">
        <v>0</v>
      </c>
      <c r="F1295" s="490">
        <v>1</v>
      </c>
      <c r="G1295" s="470" t="s">
        <v>8658</v>
      </c>
      <c r="H1295" s="524"/>
      <c r="I1295" s="470"/>
      <c r="J1295" s="492"/>
      <c r="K1295" s="489"/>
      <c r="L1295" s="491"/>
      <c r="M1295" s="491"/>
      <c r="N1295" s="491"/>
      <c r="O1295" s="491"/>
      <c r="P1295" s="491"/>
      <c r="Q1295" s="491"/>
      <c r="R1295" s="491"/>
      <c r="S1295" s="491"/>
      <c r="T1295" s="491"/>
      <c r="U1295" s="491"/>
      <c r="V1295" s="491"/>
      <c r="W1295" s="491"/>
      <c r="X1295" s="491"/>
      <c r="Y1295" s="491"/>
      <c r="Z1295" s="491"/>
      <c r="AA1295" s="491"/>
      <c r="AB1295" s="491"/>
      <c r="AC1295" s="491"/>
      <c r="AD1295" s="491"/>
      <c r="AE1295" s="491"/>
      <c r="AF1295" s="493"/>
      <c r="AG1295" s="494"/>
      <c r="AH1295" s="494"/>
      <c r="AI1295" s="494"/>
      <c r="AK1295" s="561"/>
    </row>
    <row r="1296" spans="1:37">
      <c r="A1296" s="504" t="s">
        <v>1821</v>
      </c>
      <c r="B1296" s="489" t="s">
        <v>6371</v>
      </c>
      <c r="C1296" s="470" t="s">
        <v>6376</v>
      </c>
      <c r="D1296" s="489" t="s">
        <v>1347</v>
      </c>
      <c r="E1296" s="490">
        <v>0</v>
      </c>
      <c r="F1296" s="490">
        <v>1</v>
      </c>
      <c r="G1296" s="470" t="s">
        <v>8659</v>
      </c>
      <c r="H1296" s="524"/>
      <c r="I1296" s="470"/>
      <c r="J1296" s="492"/>
      <c r="K1296" s="489"/>
      <c r="L1296" s="491"/>
      <c r="M1296" s="491"/>
      <c r="N1296" s="491"/>
      <c r="O1296" s="491"/>
      <c r="P1296" s="491"/>
      <c r="Q1296" s="491"/>
      <c r="R1296" s="491"/>
      <c r="S1296" s="491"/>
      <c r="T1296" s="491"/>
      <c r="U1296" s="491"/>
      <c r="V1296" s="491"/>
      <c r="W1296" s="491"/>
      <c r="X1296" s="491"/>
      <c r="Y1296" s="491"/>
      <c r="Z1296" s="491"/>
      <c r="AA1296" s="491"/>
      <c r="AB1296" s="491"/>
      <c r="AC1296" s="491"/>
      <c r="AD1296" s="491"/>
      <c r="AE1296" s="491"/>
      <c r="AF1296" s="493"/>
      <c r="AG1296" s="494"/>
      <c r="AH1296" s="494"/>
      <c r="AI1296" s="494"/>
      <c r="AK1296" s="561"/>
    </row>
    <row r="1297" spans="1:37">
      <c r="A1297" s="504" t="s">
        <v>1821</v>
      </c>
      <c r="B1297" s="489" t="s">
        <v>6371</v>
      </c>
      <c r="C1297" s="470" t="s">
        <v>6377</v>
      </c>
      <c r="D1297" s="489" t="s">
        <v>1348</v>
      </c>
      <c r="E1297" s="490">
        <v>0</v>
      </c>
      <c r="F1297" s="490">
        <v>1</v>
      </c>
      <c r="G1297" s="470" t="s">
        <v>8660</v>
      </c>
      <c r="H1297" s="524"/>
      <c r="I1297" s="470"/>
      <c r="J1297" s="492"/>
      <c r="K1297" s="489"/>
      <c r="L1297" s="491"/>
      <c r="M1297" s="491"/>
      <c r="N1297" s="491"/>
      <c r="O1297" s="491"/>
      <c r="P1297" s="491"/>
      <c r="Q1297" s="491"/>
      <c r="R1297" s="491"/>
      <c r="S1297" s="491"/>
      <c r="T1297" s="491"/>
      <c r="U1297" s="491"/>
      <c r="V1297" s="491"/>
      <c r="W1297" s="491"/>
      <c r="X1297" s="491"/>
      <c r="Y1297" s="491"/>
      <c r="Z1297" s="491"/>
      <c r="AA1297" s="491"/>
      <c r="AB1297" s="491"/>
      <c r="AC1297" s="491"/>
      <c r="AD1297" s="491"/>
      <c r="AE1297" s="491"/>
      <c r="AF1297" s="493"/>
      <c r="AG1297" s="494"/>
      <c r="AH1297" s="494"/>
      <c r="AI1297" s="494"/>
      <c r="AK1297" s="561"/>
    </row>
    <row r="1298" spans="1:37">
      <c r="A1298" s="504" t="s">
        <v>1821</v>
      </c>
      <c r="B1298" s="489" t="s">
        <v>6371</v>
      </c>
      <c r="C1298" s="470" t="s">
        <v>6378</v>
      </c>
      <c r="D1298" s="489" t="s">
        <v>1349</v>
      </c>
      <c r="E1298" s="490">
        <v>0</v>
      </c>
      <c r="F1298" s="490">
        <v>1</v>
      </c>
      <c r="G1298" s="470" t="s">
        <v>8661</v>
      </c>
      <c r="H1298" s="524"/>
      <c r="I1298" s="470"/>
      <c r="J1298" s="492"/>
      <c r="K1298" s="489"/>
      <c r="L1298" s="491"/>
      <c r="M1298" s="491"/>
      <c r="N1298" s="491"/>
      <c r="O1298" s="491"/>
      <c r="P1298" s="491"/>
      <c r="Q1298" s="491"/>
      <c r="R1298" s="491"/>
      <c r="S1298" s="491"/>
      <c r="T1298" s="491"/>
      <c r="U1298" s="491"/>
      <c r="V1298" s="491"/>
      <c r="W1298" s="491"/>
      <c r="X1298" s="491"/>
      <c r="Y1298" s="491"/>
      <c r="Z1298" s="491"/>
      <c r="AA1298" s="491"/>
      <c r="AB1298" s="491"/>
      <c r="AC1298" s="491"/>
      <c r="AD1298" s="491"/>
      <c r="AE1298" s="491"/>
      <c r="AF1298" s="493"/>
      <c r="AG1298" s="494"/>
      <c r="AH1298" s="494"/>
      <c r="AI1298" s="494"/>
      <c r="AK1298" s="561"/>
    </row>
    <row r="1299" spans="1:37">
      <c r="A1299" s="504" t="s">
        <v>1821</v>
      </c>
      <c r="B1299" s="489" t="s">
        <v>6371</v>
      </c>
      <c r="C1299" s="470" t="s">
        <v>6379</v>
      </c>
      <c r="D1299" s="489" t="s">
        <v>1360</v>
      </c>
      <c r="E1299" s="490">
        <v>0</v>
      </c>
      <c r="F1299" s="490">
        <v>1</v>
      </c>
      <c r="G1299" s="470" t="s">
        <v>8662</v>
      </c>
      <c r="H1299" s="524"/>
      <c r="I1299" s="491"/>
      <c r="J1299" s="531"/>
      <c r="K1299" s="489"/>
      <c r="L1299" s="532"/>
      <c r="M1299" s="491"/>
      <c r="N1299" s="491"/>
      <c r="O1299" s="491"/>
      <c r="P1299" s="491"/>
      <c r="Q1299" s="491"/>
      <c r="R1299" s="491"/>
      <c r="S1299" s="491"/>
      <c r="T1299" s="491"/>
      <c r="U1299" s="491"/>
      <c r="V1299" s="491"/>
      <c r="W1299" s="491"/>
      <c r="X1299" s="491"/>
      <c r="Y1299" s="491"/>
      <c r="Z1299" s="491"/>
      <c r="AA1299" s="491"/>
      <c r="AB1299" s="491"/>
      <c r="AC1299" s="491"/>
      <c r="AD1299" s="491"/>
      <c r="AE1299" s="491"/>
      <c r="AF1299" s="493"/>
      <c r="AG1299" s="494"/>
      <c r="AH1299" s="494"/>
      <c r="AI1299" s="494"/>
      <c r="AK1299" s="561"/>
    </row>
    <row r="1300" spans="1:37">
      <c r="A1300" s="504" t="s">
        <v>1821</v>
      </c>
      <c r="B1300" s="489" t="s">
        <v>6371</v>
      </c>
      <c r="C1300" s="470" t="s">
        <v>2797</v>
      </c>
      <c r="D1300" s="489" t="s">
        <v>6373</v>
      </c>
      <c r="E1300" s="490" t="s">
        <v>1704</v>
      </c>
      <c r="F1300" s="490" t="s">
        <v>1704</v>
      </c>
      <c r="G1300" s="470" t="s">
        <v>2797</v>
      </c>
      <c r="H1300" s="524"/>
      <c r="I1300" s="491"/>
      <c r="J1300" s="531"/>
      <c r="K1300" s="489"/>
      <c r="L1300" s="532"/>
      <c r="M1300" s="491"/>
      <c r="N1300" s="491"/>
      <c r="O1300" s="491"/>
      <c r="P1300" s="491"/>
      <c r="Q1300" s="491"/>
      <c r="R1300" s="491"/>
      <c r="S1300" s="491"/>
      <c r="T1300" s="491"/>
      <c r="U1300" s="491"/>
      <c r="V1300" s="491"/>
      <c r="W1300" s="491"/>
      <c r="X1300" s="491"/>
      <c r="Y1300" s="491"/>
      <c r="Z1300" s="491"/>
      <c r="AA1300" s="491"/>
      <c r="AB1300" s="491"/>
      <c r="AC1300" s="491"/>
      <c r="AD1300" s="491"/>
      <c r="AE1300" s="491"/>
      <c r="AF1300" s="493"/>
      <c r="AG1300" s="494"/>
      <c r="AH1300" s="494"/>
      <c r="AI1300" s="494"/>
      <c r="AK1300" s="561"/>
    </row>
    <row r="1301" spans="1:37" ht="22.5">
      <c r="A1301" s="504" t="s">
        <v>1821</v>
      </c>
      <c r="B1301" s="489" t="s">
        <v>6371</v>
      </c>
      <c r="C1301" s="470" t="s">
        <v>6385</v>
      </c>
      <c r="D1301" s="489" t="s">
        <v>1703</v>
      </c>
      <c r="E1301" s="490"/>
      <c r="F1301" s="490"/>
      <c r="G1301" s="470"/>
      <c r="H1301" s="524" t="s">
        <v>6391</v>
      </c>
      <c r="I1301" s="491"/>
      <c r="J1301" s="531" t="s">
        <v>2314</v>
      </c>
      <c r="K1301" s="489"/>
      <c r="L1301" s="491" t="s">
        <v>5384</v>
      </c>
      <c r="M1301" s="491" t="s">
        <v>5384</v>
      </c>
      <c r="N1301" s="491" t="s">
        <v>5385</v>
      </c>
      <c r="O1301" s="491"/>
      <c r="P1301" s="491"/>
      <c r="Q1301" s="491"/>
      <c r="R1301" s="491"/>
      <c r="S1301" s="491" t="s">
        <v>5361</v>
      </c>
      <c r="T1301" s="491" t="s">
        <v>5361</v>
      </c>
      <c r="U1301" s="491"/>
      <c r="V1301" s="491"/>
      <c r="W1301" s="491"/>
      <c r="X1301" s="491"/>
      <c r="Y1301" s="491"/>
      <c r="Z1301" s="491"/>
      <c r="AA1301" s="491"/>
      <c r="AB1301" s="491"/>
      <c r="AC1301" s="491"/>
      <c r="AD1301" s="491"/>
      <c r="AE1301" s="491"/>
      <c r="AF1301" s="493"/>
      <c r="AG1301" s="494"/>
      <c r="AH1301" s="494"/>
      <c r="AI1301" s="494"/>
      <c r="AK1301" s="561"/>
    </row>
    <row r="1302" spans="1:37">
      <c r="A1302" s="504" t="s">
        <v>1821</v>
      </c>
      <c r="B1302" s="489" t="s">
        <v>6371</v>
      </c>
      <c r="C1302" s="470"/>
      <c r="D1302" s="489" t="s">
        <v>1325</v>
      </c>
      <c r="E1302" s="490">
        <v>0</v>
      </c>
      <c r="F1302" s="490">
        <v>1</v>
      </c>
      <c r="G1302" s="470" t="s">
        <v>6380</v>
      </c>
      <c r="H1302" s="524" t="s">
        <v>1164</v>
      </c>
      <c r="I1302" s="491"/>
      <c r="J1302" s="531"/>
      <c r="K1302" s="489"/>
      <c r="L1302" s="532"/>
      <c r="M1302" s="491"/>
      <c r="N1302" s="491"/>
      <c r="O1302" s="491"/>
      <c r="P1302" s="491"/>
      <c r="Q1302" s="491"/>
      <c r="R1302" s="491"/>
      <c r="S1302" s="491"/>
      <c r="T1302" s="491"/>
      <c r="U1302" s="491"/>
      <c r="V1302" s="491"/>
      <c r="W1302" s="491"/>
      <c r="X1302" s="491"/>
      <c r="Y1302" s="491"/>
      <c r="Z1302" s="491"/>
      <c r="AA1302" s="491"/>
      <c r="AB1302" s="491"/>
      <c r="AC1302" s="491"/>
      <c r="AD1302" s="491"/>
      <c r="AE1302" s="491"/>
      <c r="AF1302" s="493"/>
      <c r="AG1302" s="494"/>
      <c r="AH1302" s="494"/>
      <c r="AI1302" s="494"/>
      <c r="AK1302" s="561"/>
    </row>
    <row r="1303" spans="1:37">
      <c r="A1303" s="504" t="s">
        <v>1821</v>
      </c>
      <c r="B1303" s="489" t="s">
        <v>6371</v>
      </c>
      <c r="C1303" s="470"/>
      <c r="D1303" s="489" t="s">
        <v>1326</v>
      </c>
      <c r="E1303" s="490">
        <v>0</v>
      </c>
      <c r="F1303" s="490">
        <v>1</v>
      </c>
      <c r="G1303" s="470" t="s">
        <v>6381</v>
      </c>
      <c r="H1303" s="524" t="s">
        <v>1165</v>
      </c>
      <c r="I1303" s="491"/>
      <c r="J1303" s="531"/>
      <c r="K1303" s="489"/>
      <c r="L1303" s="532"/>
      <c r="M1303" s="491"/>
      <c r="N1303" s="491"/>
      <c r="O1303" s="491"/>
      <c r="P1303" s="491"/>
      <c r="Q1303" s="491"/>
      <c r="R1303" s="491"/>
      <c r="S1303" s="491"/>
      <c r="T1303" s="491"/>
      <c r="U1303" s="491"/>
      <c r="V1303" s="491"/>
      <c r="W1303" s="491"/>
      <c r="X1303" s="491"/>
      <c r="Y1303" s="491"/>
      <c r="Z1303" s="491"/>
      <c r="AA1303" s="491"/>
      <c r="AB1303" s="491"/>
      <c r="AC1303" s="491"/>
      <c r="AD1303" s="491"/>
      <c r="AE1303" s="491"/>
      <c r="AF1303" s="493"/>
      <c r="AG1303" s="494"/>
      <c r="AH1303" s="494"/>
      <c r="AI1303" s="494"/>
      <c r="AK1303" s="561"/>
    </row>
    <row r="1304" spans="1:37">
      <c r="A1304" s="504" t="s">
        <v>1821</v>
      </c>
      <c r="B1304" s="489" t="s">
        <v>6371</v>
      </c>
      <c r="C1304" s="470"/>
      <c r="D1304" s="489" t="s">
        <v>1328</v>
      </c>
      <c r="E1304" s="490">
        <v>0</v>
      </c>
      <c r="F1304" s="490">
        <v>1</v>
      </c>
      <c r="G1304" s="470" t="s">
        <v>6382</v>
      </c>
      <c r="H1304" s="524" t="s">
        <v>493</v>
      </c>
      <c r="I1304" s="491"/>
      <c r="J1304" s="531"/>
      <c r="K1304" s="489"/>
      <c r="L1304" s="532"/>
      <c r="M1304" s="491"/>
      <c r="N1304" s="491"/>
      <c r="O1304" s="491"/>
      <c r="P1304" s="491"/>
      <c r="Q1304" s="491"/>
      <c r="R1304" s="491"/>
      <c r="S1304" s="491"/>
      <c r="T1304" s="491"/>
      <c r="U1304" s="491"/>
      <c r="V1304" s="491"/>
      <c r="W1304" s="491"/>
      <c r="X1304" s="491"/>
      <c r="Y1304" s="491"/>
      <c r="Z1304" s="491"/>
      <c r="AA1304" s="491"/>
      <c r="AB1304" s="491"/>
      <c r="AC1304" s="491"/>
      <c r="AD1304" s="491"/>
      <c r="AE1304" s="491"/>
      <c r="AF1304" s="493"/>
      <c r="AG1304" s="494"/>
      <c r="AH1304" s="494"/>
      <c r="AI1304" s="494"/>
      <c r="AK1304" s="561"/>
    </row>
    <row r="1305" spans="1:37">
      <c r="A1305" s="504" t="s">
        <v>1821</v>
      </c>
      <c r="B1305" s="489" t="s">
        <v>6371</v>
      </c>
      <c r="C1305" s="470"/>
      <c r="D1305" s="489" t="s">
        <v>1350</v>
      </c>
      <c r="E1305" s="490">
        <v>0</v>
      </c>
      <c r="F1305" s="490">
        <v>1</v>
      </c>
      <c r="G1305" s="470" t="s">
        <v>6383</v>
      </c>
      <c r="H1305" s="524"/>
      <c r="I1305" s="491"/>
      <c r="J1305" s="531"/>
      <c r="K1305" s="489"/>
      <c r="L1305" s="532"/>
      <c r="M1305" s="491"/>
      <c r="N1305" s="491"/>
      <c r="O1305" s="491"/>
      <c r="P1305" s="491"/>
      <c r="Q1305" s="491"/>
      <c r="R1305" s="491"/>
      <c r="S1305" s="491"/>
      <c r="T1305" s="491"/>
      <c r="U1305" s="491"/>
      <c r="V1305" s="491"/>
      <c r="W1305" s="491"/>
      <c r="X1305" s="491"/>
      <c r="Y1305" s="491"/>
      <c r="Z1305" s="491"/>
      <c r="AA1305" s="491"/>
      <c r="AB1305" s="491"/>
      <c r="AC1305" s="491"/>
      <c r="AD1305" s="491"/>
      <c r="AE1305" s="491"/>
      <c r="AF1305" s="493"/>
      <c r="AG1305" s="494"/>
      <c r="AH1305" s="494"/>
      <c r="AI1305" s="494"/>
      <c r="AK1305" s="561"/>
    </row>
    <row r="1306" spans="1:37" ht="22.5">
      <c r="A1306" s="504" t="s">
        <v>1821</v>
      </c>
      <c r="B1306" s="489" t="s">
        <v>6371</v>
      </c>
      <c r="C1306" s="470" t="s">
        <v>6384</v>
      </c>
      <c r="D1306" s="489"/>
      <c r="E1306" s="490"/>
      <c r="F1306" s="490"/>
      <c r="G1306" s="470"/>
      <c r="H1306" s="524" t="s">
        <v>6392</v>
      </c>
      <c r="I1306" s="491"/>
      <c r="J1306" s="531" t="s">
        <v>2314</v>
      </c>
      <c r="K1306" s="489"/>
      <c r="L1306" s="491" t="s">
        <v>5384</v>
      </c>
      <c r="M1306" s="491" t="s">
        <v>5384</v>
      </c>
      <c r="N1306" s="491" t="s">
        <v>5385</v>
      </c>
      <c r="O1306" s="491"/>
      <c r="P1306" s="491"/>
      <c r="Q1306" s="491"/>
      <c r="R1306" s="491"/>
      <c r="S1306" s="491" t="s">
        <v>5361</v>
      </c>
      <c r="T1306" s="491" t="s">
        <v>5361</v>
      </c>
      <c r="U1306" s="491"/>
      <c r="V1306" s="491"/>
      <c r="W1306" s="491"/>
      <c r="X1306" s="491"/>
      <c r="Y1306" s="491"/>
      <c r="Z1306" s="491"/>
      <c r="AA1306" s="491"/>
      <c r="AB1306" s="491"/>
      <c r="AC1306" s="491"/>
      <c r="AD1306" s="491"/>
      <c r="AE1306" s="491"/>
      <c r="AF1306" s="493"/>
      <c r="AG1306" s="494"/>
      <c r="AH1306" s="494"/>
      <c r="AI1306" s="494"/>
      <c r="AK1306" s="561"/>
    </row>
    <row r="1307" spans="1:37">
      <c r="A1307" s="504" t="s">
        <v>1821</v>
      </c>
      <c r="B1307" s="489" t="s">
        <v>6371</v>
      </c>
      <c r="C1307" s="468"/>
      <c r="D1307" s="489" t="s">
        <v>1327</v>
      </c>
      <c r="E1307" s="490">
        <v>0</v>
      </c>
      <c r="F1307" s="490">
        <v>1</v>
      </c>
      <c r="G1307" s="470" t="s">
        <v>6380</v>
      </c>
      <c r="H1307" s="524" t="s">
        <v>1164</v>
      </c>
      <c r="I1307" s="491"/>
      <c r="J1307" s="531"/>
      <c r="K1307" s="489"/>
      <c r="L1307" s="532"/>
      <c r="M1307" s="491"/>
      <c r="N1307" s="491"/>
      <c r="O1307" s="491"/>
      <c r="P1307" s="491"/>
      <c r="Q1307" s="491"/>
      <c r="R1307" s="491"/>
      <c r="S1307" s="491"/>
      <c r="T1307" s="491"/>
      <c r="U1307" s="491"/>
      <c r="V1307" s="491"/>
      <c r="W1307" s="491"/>
      <c r="X1307" s="491"/>
      <c r="Y1307" s="491"/>
      <c r="Z1307" s="491"/>
      <c r="AA1307" s="491"/>
      <c r="AB1307" s="491"/>
      <c r="AC1307" s="491"/>
      <c r="AD1307" s="491"/>
      <c r="AE1307" s="491"/>
      <c r="AF1307" s="493"/>
      <c r="AG1307" s="494"/>
      <c r="AH1307" s="494"/>
      <c r="AI1307" s="494"/>
      <c r="AK1307" s="561"/>
    </row>
    <row r="1308" spans="1:37">
      <c r="A1308" s="504" t="s">
        <v>1821</v>
      </c>
      <c r="B1308" s="489" t="s">
        <v>6371</v>
      </c>
      <c r="C1308" s="470"/>
      <c r="D1308" s="489" t="s">
        <v>1329</v>
      </c>
      <c r="E1308" s="490">
        <v>0</v>
      </c>
      <c r="F1308" s="490">
        <v>1</v>
      </c>
      <c r="G1308" s="470" t="s">
        <v>6381</v>
      </c>
      <c r="H1308" s="524" t="s">
        <v>1165</v>
      </c>
      <c r="I1308" s="491"/>
      <c r="J1308" s="531"/>
      <c r="K1308" s="489"/>
      <c r="L1308" s="532"/>
      <c r="M1308" s="491"/>
      <c r="N1308" s="491"/>
      <c r="O1308" s="491"/>
      <c r="P1308" s="491"/>
      <c r="Q1308" s="491"/>
      <c r="R1308" s="491"/>
      <c r="S1308" s="491"/>
      <c r="T1308" s="491"/>
      <c r="U1308" s="491"/>
      <c r="V1308" s="491"/>
      <c r="W1308" s="491"/>
      <c r="X1308" s="491"/>
      <c r="Y1308" s="491"/>
      <c r="Z1308" s="491"/>
      <c r="AA1308" s="491"/>
      <c r="AB1308" s="491"/>
      <c r="AC1308" s="491"/>
      <c r="AD1308" s="491"/>
      <c r="AE1308" s="491"/>
      <c r="AF1308" s="493"/>
      <c r="AG1308" s="494"/>
      <c r="AH1308" s="494"/>
      <c r="AI1308" s="494"/>
      <c r="AK1308" s="561"/>
    </row>
    <row r="1309" spans="1:37">
      <c r="A1309" s="504" t="s">
        <v>1821</v>
      </c>
      <c r="B1309" s="489" t="s">
        <v>6371</v>
      </c>
      <c r="C1309" s="470"/>
      <c r="D1309" s="489" t="s">
        <v>1330</v>
      </c>
      <c r="E1309" s="490">
        <v>0</v>
      </c>
      <c r="F1309" s="490">
        <v>1</v>
      </c>
      <c r="G1309" s="470" t="s">
        <v>6382</v>
      </c>
      <c r="H1309" s="524" t="s">
        <v>493</v>
      </c>
      <c r="I1309" s="491"/>
      <c r="J1309" s="531"/>
      <c r="K1309" s="489"/>
      <c r="L1309" s="532"/>
      <c r="M1309" s="491"/>
      <c r="N1309" s="491"/>
      <c r="O1309" s="491"/>
      <c r="P1309" s="491"/>
      <c r="Q1309" s="491"/>
      <c r="R1309" s="491"/>
      <c r="S1309" s="491"/>
      <c r="T1309" s="491"/>
      <c r="U1309" s="491"/>
      <c r="V1309" s="491"/>
      <c r="W1309" s="491"/>
      <c r="X1309" s="491"/>
      <c r="Y1309" s="491"/>
      <c r="Z1309" s="491"/>
      <c r="AA1309" s="491"/>
      <c r="AB1309" s="491"/>
      <c r="AC1309" s="491"/>
      <c r="AD1309" s="491"/>
      <c r="AE1309" s="491"/>
      <c r="AF1309" s="493"/>
      <c r="AG1309" s="494"/>
      <c r="AH1309" s="494"/>
      <c r="AI1309" s="494"/>
      <c r="AK1309" s="561"/>
    </row>
    <row r="1310" spans="1:37">
      <c r="A1310" s="504" t="s">
        <v>1821</v>
      </c>
      <c r="B1310" s="489" t="s">
        <v>6371</v>
      </c>
      <c r="C1310" s="470"/>
      <c r="D1310" s="489" t="s">
        <v>1375</v>
      </c>
      <c r="E1310" s="490">
        <v>0</v>
      </c>
      <c r="F1310" s="490">
        <v>1</v>
      </c>
      <c r="G1310" s="470" t="s">
        <v>6383</v>
      </c>
      <c r="H1310" s="524"/>
      <c r="I1310" s="491"/>
      <c r="J1310" s="531"/>
      <c r="K1310" s="489"/>
      <c r="L1310" s="532"/>
      <c r="M1310" s="491"/>
      <c r="N1310" s="491"/>
      <c r="O1310" s="491"/>
      <c r="P1310" s="491"/>
      <c r="Q1310" s="491"/>
      <c r="R1310" s="491"/>
      <c r="S1310" s="491"/>
      <c r="T1310" s="491"/>
      <c r="U1310" s="491"/>
      <c r="V1310" s="491"/>
      <c r="W1310" s="491"/>
      <c r="X1310" s="491"/>
      <c r="Y1310" s="491"/>
      <c r="Z1310" s="491"/>
      <c r="AA1310" s="491"/>
      <c r="AB1310" s="491"/>
      <c r="AC1310" s="491"/>
      <c r="AD1310" s="491"/>
      <c r="AE1310" s="491"/>
      <c r="AF1310" s="493"/>
      <c r="AG1310" s="494"/>
      <c r="AH1310" s="494"/>
      <c r="AI1310" s="494"/>
      <c r="AK1310" s="561"/>
    </row>
    <row r="1311" spans="1:37" ht="22.5">
      <c r="A1311" s="504" t="s">
        <v>1821</v>
      </c>
      <c r="B1311" s="489" t="s">
        <v>6371</v>
      </c>
      <c r="C1311" s="470" t="s">
        <v>6386</v>
      </c>
      <c r="D1311" s="489" t="s">
        <v>1709</v>
      </c>
      <c r="E1311" s="490" t="s">
        <v>2066</v>
      </c>
      <c r="F1311" s="490" t="s">
        <v>2067</v>
      </c>
      <c r="G1311" s="470" t="s">
        <v>765</v>
      </c>
      <c r="H1311" s="524" t="s">
        <v>766</v>
      </c>
      <c r="I1311" s="491"/>
      <c r="J1311" s="531" t="s">
        <v>2314</v>
      </c>
      <c r="K1311" s="489"/>
      <c r="L1311" s="491" t="s">
        <v>5384</v>
      </c>
      <c r="M1311" s="491" t="s">
        <v>5384</v>
      </c>
      <c r="N1311" s="491" t="s">
        <v>5385</v>
      </c>
      <c r="O1311" s="491"/>
      <c r="P1311" s="491"/>
      <c r="Q1311" s="491"/>
      <c r="R1311" s="491"/>
      <c r="S1311" s="491" t="s">
        <v>5361</v>
      </c>
      <c r="T1311" s="491" t="s">
        <v>5361</v>
      </c>
      <c r="U1311" s="491"/>
      <c r="V1311" s="491"/>
      <c r="W1311" s="491"/>
      <c r="X1311" s="491"/>
      <c r="Y1311" s="491"/>
      <c r="Z1311" s="491"/>
      <c r="AA1311" s="491"/>
      <c r="AB1311" s="491"/>
      <c r="AC1311" s="491"/>
      <c r="AD1311" s="491"/>
      <c r="AE1311" s="491"/>
      <c r="AF1311" s="493"/>
      <c r="AG1311" s="494"/>
      <c r="AH1311" s="494"/>
      <c r="AI1311" s="494"/>
      <c r="AK1311" s="561"/>
    </row>
    <row r="1312" spans="1:37" ht="22.5">
      <c r="A1312" s="504" t="s">
        <v>1821</v>
      </c>
      <c r="B1312" s="489" t="s">
        <v>6371</v>
      </c>
      <c r="C1312" s="470" t="s">
        <v>6387</v>
      </c>
      <c r="D1312" s="489" t="s">
        <v>1158</v>
      </c>
      <c r="E1312" s="490" t="s">
        <v>2066</v>
      </c>
      <c r="F1312" s="490" t="s">
        <v>2067</v>
      </c>
      <c r="G1312" s="470" t="s">
        <v>765</v>
      </c>
      <c r="H1312" s="524" t="s">
        <v>770</v>
      </c>
      <c r="I1312" s="491"/>
      <c r="J1312" s="531" t="s">
        <v>2314</v>
      </c>
      <c r="K1312" s="489"/>
      <c r="L1312" s="491" t="s">
        <v>5384</v>
      </c>
      <c r="M1312" s="491" t="s">
        <v>5384</v>
      </c>
      <c r="N1312" s="491" t="s">
        <v>5385</v>
      </c>
      <c r="O1312" s="491"/>
      <c r="P1312" s="491"/>
      <c r="Q1312" s="491"/>
      <c r="R1312" s="491"/>
      <c r="S1312" s="491" t="s">
        <v>5361</v>
      </c>
      <c r="T1312" s="491" t="s">
        <v>5361</v>
      </c>
      <c r="U1312" s="491"/>
      <c r="V1312" s="491"/>
      <c r="W1312" s="491"/>
      <c r="X1312" s="491"/>
      <c r="Y1312" s="491"/>
      <c r="Z1312" s="491"/>
      <c r="AA1312" s="491"/>
      <c r="AB1312" s="491"/>
      <c r="AC1312" s="491"/>
      <c r="AD1312" s="491"/>
      <c r="AE1312" s="491"/>
      <c r="AF1312" s="493"/>
      <c r="AG1312" s="494"/>
      <c r="AH1312" s="494"/>
      <c r="AI1312" s="494"/>
      <c r="AK1312" s="561"/>
    </row>
    <row r="1313" spans="1:37" ht="22.5">
      <c r="A1313" s="504" t="s">
        <v>1821</v>
      </c>
      <c r="B1313" s="489" t="s">
        <v>6371</v>
      </c>
      <c r="C1313" s="470" t="s">
        <v>6388</v>
      </c>
      <c r="D1313" s="489" t="s">
        <v>2126</v>
      </c>
      <c r="E1313" s="490" t="s">
        <v>2066</v>
      </c>
      <c r="F1313" s="490" t="s">
        <v>2067</v>
      </c>
      <c r="G1313" s="470" t="s">
        <v>765</v>
      </c>
      <c r="H1313" s="524" t="s">
        <v>2234</v>
      </c>
      <c r="I1313" s="491"/>
      <c r="J1313" s="531" t="s">
        <v>2314</v>
      </c>
      <c r="K1313" s="489"/>
      <c r="L1313" s="491" t="s">
        <v>5384</v>
      </c>
      <c r="M1313" s="491" t="s">
        <v>5384</v>
      </c>
      <c r="N1313" s="491" t="s">
        <v>5385</v>
      </c>
      <c r="O1313" s="491"/>
      <c r="P1313" s="491"/>
      <c r="Q1313" s="491"/>
      <c r="R1313" s="491"/>
      <c r="S1313" s="491" t="s">
        <v>5361</v>
      </c>
      <c r="T1313" s="491" t="s">
        <v>5361</v>
      </c>
      <c r="U1313" s="491"/>
      <c r="V1313" s="491"/>
      <c r="W1313" s="491"/>
      <c r="X1313" s="491"/>
      <c r="Y1313" s="491"/>
      <c r="Z1313" s="491"/>
      <c r="AA1313" s="491"/>
      <c r="AB1313" s="491"/>
      <c r="AC1313" s="491"/>
      <c r="AD1313" s="491"/>
      <c r="AE1313" s="491"/>
      <c r="AF1313" s="493"/>
      <c r="AG1313" s="494"/>
      <c r="AH1313" s="494"/>
      <c r="AI1313" s="494"/>
      <c r="AK1313" s="561"/>
    </row>
    <row r="1314" spans="1:37" ht="22.5">
      <c r="A1314" s="504" t="s">
        <v>1821</v>
      </c>
      <c r="B1314" s="489" t="s">
        <v>6371</v>
      </c>
      <c r="C1314" s="470" t="s">
        <v>6389</v>
      </c>
      <c r="D1314" s="489" t="s">
        <v>1574</v>
      </c>
      <c r="E1314" s="490" t="s">
        <v>2066</v>
      </c>
      <c r="F1314" s="490" t="s">
        <v>2067</v>
      </c>
      <c r="G1314" s="470" t="s">
        <v>765</v>
      </c>
      <c r="H1314" s="524" t="s">
        <v>6390</v>
      </c>
      <c r="I1314" s="491"/>
      <c r="J1314" s="531" t="s">
        <v>2314</v>
      </c>
      <c r="K1314" s="489"/>
      <c r="L1314" s="491" t="s">
        <v>5384</v>
      </c>
      <c r="M1314" s="491" t="s">
        <v>5384</v>
      </c>
      <c r="N1314" s="491" t="s">
        <v>5385</v>
      </c>
      <c r="O1314" s="491"/>
      <c r="P1314" s="491"/>
      <c r="Q1314" s="491"/>
      <c r="R1314" s="491"/>
      <c r="S1314" s="491" t="s">
        <v>5361</v>
      </c>
      <c r="T1314" s="491" t="s">
        <v>5361</v>
      </c>
      <c r="U1314" s="491"/>
      <c r="V1314" s="491"/>
      <c r="W1314" s="491"/>
      <c r="X1314" s="491"/>
      <c r="Y1314" s="491"/>
      <c r="Z1314" s="491"/>
      <c r="AA1314" s="491"/>
      <c r="AB1314" s="491"/>
      <c r="AC1314" s="491"/>
      <c r="AD1314" s="491"/>
      <c r="AE1314" s="491"/>
      <c r="AF1314" s="493"/>
      <c r="AG1314" s="494"/>
      <c r="AH1314" s="494"/>
      <c r="AI1314" s="494"/>
      <c r="AK1314" s="561"/>
    </row>
    <row r="1315" spans="1:37" s="511" customFormat="1" ht="11.25">
      <c r="A1315" s="504" t="s">
        <v>420</v>
      </c>
      <c r="B1315" s="489" t="s">
        <v>6470</v>
      </c>
      <c r="C1315" s="497" t="s">
        <v>8345</v>
      </c>
      <c r="D1315" s="489"/>
      <c r="E1315" s="490"/>
      <c r="F1315" s="490"/>
      <c r="G1315" s="470"/>
      <c r="H1315" s="524"/>
      <c r="I1315" s="491"/>
      <c r="J1315" s="531"/>
      <c r="K1315" s="492"/>
      <c r="L1315" s="533"/>
      <c r="M1315" s="491"/>
      <c r="N1315" s="491"/>
      <c r="O1315" s="498" t="s">
        <v>7995</v>
      </c>
      <c r="P1315" s="498"/>
      <c r="Q1315" s="492" t="s">
        <v>4836</v>
      </c>
      <c r="R1315" s="492"/>
      <c r="S1315" s="491"/>
      <c r="T1315" s="491"/>
      <c r="U1315" s="491"/>
      <c r="V1315" s="491"/>
      <c r="W1315" s="491"/>
      <c r="X1315" s="491"/>
      <c r="Y1315" s="491"/>
      <c r="Z1315" s="491"/>
      <c r="AA1315" s="491"/>
      <c r="AB1315" s="491"/>
      <c r="AC1315" s="491"/>
      <c r="AD1315" s="491"/>
      <c r="AE1315" s="491"/>
      <c r="AF1315" s="493"/>
      <c r="AG1315" s="494"/>
      <c r="AH1315" s="494"/>
      <c r="AI1315" s="494"/>
      <c r="AJ1315" s="491"/>
      <c r="AK1315" s="788" t="s">
        <v>3448</v>
      </c>
    </row>
    <row r="1316" spans="1:37" s="511" customFormat="1" ht="337.5">
      <c r="A1316" s="504" t="s">
        <v>420</v>
      </c>
      <c r="B1316" s="489" t="s">
        <v>6470</v>
      </c>
      <c r="C1316" s="470" t="s">
        <v>8345</v>
      </c>
      <c r="D1316" s="489" t="s">
        <v>2148</v>
      </c>
      <c r="E1316" s="490" t="s">
        <v>2633</v>
      </c>
      <c r="F1316" s="490" t="s">
        <v>2634</v>
      </c>
      <c r="G1316" s="470" t="s">
        <v>6471</v>
      </c>
      <c r="H1316" s="524" t="s">
        <v>8346</v>
      </c>
      <c r="I1316" s="491" t="s">
        <v>9399</v>
      </c>
      <c r="J1316" s="531"/>
      <c r="K1316" s="534" t="s">
        <v>4836</v>
      </c>
      <c r="L1316" s="533"/>
      <c r="M1316" s="498"/>
      <c r="N1316" s="498"/>
      <c r="O1316" s="498" t="s">
        <v>7995</v>
      </c>
      <c r="P1316" s="498"/>
      <c r="Q1316" s="489" t="s">
        <v>4836</v>
      </c>
      <c r="R1316" s="489"/>
      <c r="S1316" s="498"/>
      <c r="T1316" s="498"/>
      <c r="U1316" s="498"/>
      <c r="V1316" s="498"/>
      <c r="W1316" s="498"/>
      <c r="X1316" s="498"/>
      <c r="Y1316" s="498"/>
      <c r="Z1316" s="498"/>
      <c r="AA1316" s="498"/>
      <c r="AB1316" s="498"/>
      <c r="AC1316" s="498"/>
      <c r="AD1316" s="498"/>
      <c r="AE1316" s="498"/>
      <c r="AF1316" s="493"/>
      <c r="AG1316" s="494"/>
      <c r="AH1316" s="494"/>
      <c r="AI1316" s="494"/>
      <c r="AJ1316" s="491"/>
      <c r="AK1316" s="788"/>
    </row>
    <row r="1317" spans="1:37">
      <c r="A1317" s="504" t="s">
        <v>421</v>
      </c>
      <c r="B1317" s="489" t="s">
        <v>6473</v>
      </c>
      <c r="C1317" s="497" t="s">
        <v>6479</v>
      </c>
      <c r="D1317" s="489"/>
      <c r="E1317" s="490"/>
      <c r="F1317" s="490"/>
      <c r="G1317" s="470"/>
      <c r="H1317" s="524"/>
      <c r="I1317" s="491"/>
      <c r="J1317" s="531"/>
      <c r="K1317" s="489"/>
      <c r="L1317" s="532"/>
      <c r="M1317" s="491"/>
      <c r="N1317" s="491"/>
      <c r="O1317" s="499"/>
      <c r="P1317" s="499"/>
      <c r="Q1317" s="491"/>
      <c r="R1317" s="491"/>
      <c r="S1317" s="491"/>
      <c r="T1317" s="491"/>
      <c r="U1317" s="491"/>
      <c r="V1317" s="491"/>
      <c r="W1317" s="491"/>
      <c r="X1317" s="491"/>
      <c r="Y1317" s="491"/>
      <c r="Z1317" s="491"/>
      <c r="AA1317" s="491"/>
      <c r="AB1317" s="491"/>
      <c r="AC1317" s="491"/>
      <c r="AD1317" s="491"/>
      <c r="AE1317" s="491"/>
      <c r="AF1317" s="493"/>
      <c r="AG1317" s="494"/>
      <c r="AH1317" s="494"/>
      <c r="AI1317" s="494"/>
      <c r="AK1317" s="561" t="s">
        <v>3448</v>
      </c>
    </row>
    <row r="1318" spans="1:37">
      <c r="A1318" s="504" t="s">
        <v>421</v>
      </c>
      <c r="B1318" s="489" t="s">
        <v>6473</v>
      </c>
      <c r="C1318" s="470" t="s">
        <v>7374</v>
      </c>
      <c r="D1318" s="489" t="s">
        <v>1345</v>
      </c>
      <c r="E1318" s="490">
        <v>0</v>
      </c>
      <c r="F1318" s="490">
        <v>1</v>
      </c>
      <c r="G1318" s="470" t="s">
        <v>7438</v>
      </c>
      <c r="H1318" s="524"/>
      <c r="I1318" s="491"/>
      <c r="J1318" s="531"/>
      <c r="K1318" s="489"/>
      <c r="L1318" s="532"/>
      <c r="M1318" s="491"/>
      <c r="N1318" s="491"/>
      <c r="O1318" s="491"/>
      <c r="P1318" s="491"/>
      <c r="Q1318" s="491"/>
      <c r="R1318" s="491"/>
      <c r="S1318" s="491"/>
      <c r="T1318" s="491"/>
      <c r="U1318" s="491"/>
      <c r="V1318" s="491"/>
      <c r="W1318" s="491"/>
      <c r="X1318" s="491"/>
      <c r="Y1318" s="491"/>
      <c r="Z1318" s="491"/>
      <c r="AA1318" s="491"/>
      <c r="AB1318" s="491"/>
      <c r="AC1318" s="491"/>
      <c r="AD1318" s="491"/>
      <c r="AE1318" s="491"/>
      <c r="AF1318" s="493"/>
      <c r="AG1318" s="494"/>
      <c r="AH1318" s="494"/>
      <c r="AI1318" s="494"/>
      <c r="AK1318" s="561"/>
    </row>
    <row r="1319" spans="1:37">
      <c r="A1319" s="504" t="s">
        <v>421</v>
      </c>
      <c r="B1319" s="489" t="s">
        <v>6473</v>
      </c>
      <c r="C1319" s="470" t="s">
        <v>7382</v>
      </c>
      <c r="D1319" s="489" t="s">
        <v>1346</v>
      </c>
      <c r="E1319" s="490">
        <v>0</v>
      </c>
      <c r="F1319" s="490">
        <v>1</v>
      </c>
      <c r="G1319" s="470" t="s">
        <v>7446</v>
      </c>
      <c r="H1319" s="524"/>
      <c r="I1319" s="491"/>
      <c r="J1319" s="531"/>
      <c r="K1319" s="489"/>
      <c r="L1319" s="532"/>
      <c r="M1319" s="491"/>
      <c r="N1319" s="491"/>
      <c r="O1319" s="491"/>
      <c r="P1319" s="491"/>
      <c r="Q1319" s="491"/>
      <c r="R1319" s="491"/>
      <c r="S1319" s="491"/>
      <c r="T1319" s="491"/>
      <c r="U1319" s="491"/>
      <c r="V1319" s="491"/>
      <c r="W1319" s="491"/>
      <c r="X1319" s="491"/>
      <c r="Y1319" s="491"/>
      <c r="Z1319" s="491"/>
      <c r="AA1319" s="491"/>
      <c r="AB1319" s="491"/>
      <c r="AC1319" s="491"/>
      <c r="AD1319" s="491"/>
      <c r="AE1319" s="491"/>
      <c r="AF1319" s="493"/>
      <c r="AG1319" s="494"/>
      <c r="AH1319" s="494"/>
      <c r="AI1319" s="494"/>
      <c r="AK1319" s="561"/>
    </row>
    <row r="1320" spans="1:37">
      <c r="A1320" s="504" t="s">
        <v>421</v>
      </c>
      <c r="B1320" s="489" t="s">
        <v>6473</v>
      </c>
      <c r="C1320" s="470" t="s">
        <v>7390</v>
      </c>
      <c r="D1320" s="489" t="s">
        <v>1347</v>
      </c>
      <c r="E1320" s="490">
        <v>0</v>
      </c>
      <c r="F1320" s="490">
        <v>1</v>
      </c>
      <c r="G1320" s="470" t="s">
        <v>7454</v>
      </c>
      <c r="H1320" s="524"/>
      <c r="I1320" s="491"/>
      <c r="J1320" s="531"/>
      <c r="K1320" s="489"/>
      <c r="L1320" s="532"/>
      <c r="M1320" s="491"/>
      <c r="N1320" s="491"/>
      <c r="O1320" s="491"/>
      <c r="P1320" s="491"/>
      <c r="Q1320" s="491"/>
      <c r="R1320" s="491"/>
      <c r="S1320" s="491"/>
      <c r="T1320" s="491"/>
      <c r="U1320" s="491"/>
      <c r="V1320" s="491"/>
      <c r="W1320" s="491"/>
      <c r="X1320" s="491"/>
      <c r="Y1320" s="491"/>
      <c r="Z1320" s="491"/>
      <c r="AA1320" s="491"/>
      <c r="AB1320" s="491"/>
      <c r="AC1320" s="491"/>
      <c r="AD1320" s="491"/>
      <c r="AE1320" s="491"/>
      <c r="AF1320" s="493"/>
      <c r="AG1320" s="494"/>
      <c r="AH1320" s="494"/>
      <c r="AI1320" s="494"/>
      <c r="AK1320" s="561"/>
    </row>
    <row r="1321" spans="1:37">
      <c r="A1321" s="504" t="s">
        <v>421</v>
      </c>
      <c r="B1321" s="489" t="s">
        <v>6473</v>
      </c>
      <c r="C1321" s="470" t="s">
        <v>7398</v>
      </c>
      <c r="D1321" s="489" t="s">
        <v>1348</v>
      </c>
      <c r="E1321" s="490">
        <v>0</v>
      </c>
      <c r="F1321" s="490">
        <v>1</v>
      </c>
      <c r="G1321" s="470" t="s">
        <v>7462</v>
      </c>
      <c r="H1321" s="524"/>
      <c r="I1321" s="491"/>
      <c r="J1321" s="531"/>
      <c r="K1321" s="489"/>
      <c r="L1321" s="532"/>
      <c r="M1321" s="491"/>
      <c r="N1321" s="491"/>
      <c r="O1321" s="491"/>
      <c r="P1321" s="491"/>
      <c r="Q1321" s="491"/>
      <c r="R1321" s="491"/>
      <c r="S1321" s="491"/>
      <c r="T1321" s="491"/>
      <c r="U1321" s="491"/>
      <c r="V1321" s="491"/>
      <c r="W1321" s="491"/>
      <c r="X1321" s="491"/>
      <c r="Y1321" s="491"/>
      <c r="Z1321" s="491"/>
      <c r="AA1321" s="491"/>
      <c r="AB1321" s="491"/>
      <c r="AC1321" s="491"/>
      <c r="AD1321" s="491"/>
      <c r="AE1321" s="491"/>
      <c r="AF1321" s="493"/>
      <c r="AG1321" s="494"/>
      <c r="AH1321" s="494"/>
      <c r="AI1321" s="494"/>
      <c r="AK1321" s="561"/>
    </row>
    <row r="1322" spans="1:37">
      <c r="A1322" s="504" t="s">
        <v>421</v>
      </c>
      <c r="B1322" s="489" t="s">
        <v>6473</v>
      </c>
      <c r="C1322" s="470" t="s">
        <v>7406</v>
      </c>
      <c r="D1322" s="489" t="s">
        <v>1349</v>
      </c>
      <c r="E1322" s="490">
        <v>0</v>
      </c>
      <c r="F1322" s="490">
        <v>1</v>
      </c>
      <c r="G1322" s="470" t="s">
        <v>7470</v>
      </c>
      <c r="H1322" s="524"/>
      <c r="I1322" s="491"/>
      <c r="J1322" s="531"/>
      <c r="K1322" s="489"/>
      <c r="L1322" s="532"/>
      <c r="M1322" s="491"/>
      <c r="N1322" s="491"/>
      <c r="O1322" s="491"/>
      <c r="P1322" s="491"/>
      <c r="Q1322" s="491"/>
      <c r="R1322" s="491"/>
      <c r="S1322" s="491"/>
      <c r="T1322" s="491"/>
      <c r="U1322" s="491"/>
      <c r="V1322" s="491"/>
      <c r="W1322" s="491"/>
      <c r="X1322" s="491"/>
      <c r="Y1322" s="491"/>
      <c r="Z1322" s="491"/>
      <c r="AA1322" s="491"/>
      <c r="AB1322" s="491"/>
      <c r="AC1322" s="491"/>
      <c r="AD1322" s="491"/>
      <c r="AE1322" s="491"/>
      <c r="AF1322" s="493"/>
      <c r="AG1322" s="494"/>
      <c r="AH1322" s="494"/>
      <c r="AI1322" s="494"/>
      <c r="AK1322" s="561"/>
    </row>
    <row r="1323" spans="1:37">
      <c r="A1323" s="504" t="s">
        <v>421</v>
      </c>
      <c r="B1323" s="489" t="s">
        <v>6473</v>
      </c>
      <c r="C1323" s="470" t="s">
        <v>7414</v>
      </c>
      <c r="D1323" s="489" t="s">
        <v>1360</v>
      </c>
      <c r="E1323" s="490">
        <v>0</v>
      </c>
      <c r="F1323" s="490">
        <v>1</v>
      </c>
      <c r="G1323" s="470" t="s">
        <v>7478</v>
      </c>
      <c r="H1323" s="524"/>
      <c r="I1323" s="491"/>
      <c r="J1323" s="531"/>
      <c r="K1323" s="489"/>
      <c r="L1323" s="532"/>
      <c r="M1323" s="491"/>
      <c r="N1323" s="491"/>
      <c r="O1323" s="491"/>
      <c r="P1323" s="491"/>
      <c r="Q1323" s="491"/>
      <c r="R1323" s="491"/>
      <c r="S1323" s="491"/>
      <c r="T1323" s="491"/>
      <c r="U1323" s="491"/>
      <c r="V1323" s="491"/>
      <c r="W1323" s="491"/>
      <c r="X1323" s="491"/>
      <c r="Y1323" s="491"/>
      <c r="Z1323" s="491"/>
      <c r="AA1323" s="491"/>
      <c r="AB1323" s="491"/>
      <c r="AC1323" s="491"/>
      <c r="AD1323" s="491"/>
      <c r="AE1323" s="491"/>
      <c r="AF1323" s="493"/>
      <c r="AG1323" s="494"/>
      <c r="AH1323" s="494"/>
      <c r="AI1323" s="494"/>
      <c r="AK1323" s="561"/>
    </row>
    <row r="1324" spans="1:37">
      <c r="A1324" s="504" t="s">
        <v>421</v>
      </c>
      <c r="B1324" s="489" t="s">
        <v>6473</v>
      </c>
      <c r="C1324" s="470" t="s">
        <v>7422</v>
      </c>
      <c r="D1324" s="489" t="s">
        <v>1361</v>
      </c>
      <c r="E1324" s="490">
        <v>0</v>
      </c>
      <c r="F1324" s="490">
        <v>1</v>
      </c>
      <c r="G1324" s="470" t="s">
        <v>7486</v>
      </c>
      <c r="H1324" s="524"/>
      <c r="I1324" s="491"/>
      <c r="J1324" s="531"/>
      <c r="K1324" s="489"/>
      <c r="L1324" s="532"/>
      <c r="M1324" s="491"/>
      <c r="N1324" s="491"/>
      <c r="O1324" s="491"/>
      <c r="P1324" s="491"/>
      <c r="Q1324" s="491"/>
      <c r="R1324" s="491"/>
      <c r="S1324" s="491"/>
      <c r="T1324" s="491"/>
      <c r="U1324" s="491"/>
      <c r="V1324" s="491"/>
      <c r="W1324" s="491"/>
      <c r="X1324" s="491"/>
      <c r="Y1324" s="491"/>
      <c r="Z1324" s="491"/>
      <c r="AA1324" s="491"/>
      <c r="AB1324" s="491"/>
      <c r="AC1324" s="491"/>
      <c r="AD1324" s="491"/>
      <c r="AE1324" s="491"/>
      <c r="AF1324" s="493"/>
      <c r="AG1324" s="494"/>
      <c r="AH1324" s="494"/>
      <c r="AI1324" s="494"/>
      <c r="AK1324" s="561"/>
    </row>
    <row r="1325" spans="1:37">
      <c r="A1325" s="504" t="s">
        <v>421</v>
      </c>
      <c r="B1325" s="489" t="s">
        <v>6473</v>
      </c>
      <c r="C1325" s="470" t="s">
        <v>7430</v>
      </c>
      <c r="D1325" s="489" t="s">
        <v>1324</v>
      </c>
      <c r="E1325" s="490">
        <v>0</v>
      </c>
      <c r="F1325" s="490">
        <v>1</v>
      </c>
      <c r="G1325" s="470" t="s">
        <v>7494</v>
      </c>
      <c r="H1325" s="524"/>
      <c r="I1325" s="491"/>
      <c r="J1325" s="531"/>
      <c r="K1325" s="489"/>
      <c r="L1325" s="532"/>
      <c r="M1325" s="491"/>
      <c r="N1325" s="491"/>
      <c r="O1325" s="491"/>
      <c r="P1325" s="491"/>
      <c r="Q1325" s="491"/>
      <c r="R1325" s="491"/>
      <c r="S1325" s="491"/>
      <c r="T1325" s="491"/>
      <c r="U1325" s="491"/>
      <c r="V1325" s="491"/>
      <c r="W1325" s="491"/>
      <c r="X1325" s="491"/>
      <c r="Y1325" s="491"/>
      <c r="Z1325" s="491"/>
      <c r="AA1325" s="491"/>
      <c r="AB1325" s="491"/>
      <c r="AC1325" s="491"/>
      <c r="AD1325" s="491"/>
      <c r="AE1325" s="491"/>
      <c r="AF1325" s="493"/>
      <c r="AG1325" s="494"/>
      <c r="AH1325" s="494"/>
      <c r="AI1325" s="494"/>
      <c r="AK1325" s="561"/>
    </row>
    <row r="1326" spans="1:37" ht="22.5">
      <c r="A1326" s="504" t="s">
        <v>421</v>
      </c>
      <c r="B1326" s="489" t="s">
        <v>6473</v>
      </c>
      <c r="C1326" s="470" t="s">
        <v>6476</v>
      </c>
      <c r="D1326" s="489" t="s">
        <v>1859</v>
      </c>
      <c r="E1326" s="490" t="s">
        <v>1704</v>
      </c>
      <c r="F1326" s="490" t="s">
        <v>6588</v>
      </c>
      <c r="G1326" s="470" t="s">
        <v>6477</v>
      </c>
      <c r="H1326" s="524" t="s">
        <v>6963</v>
      </c>
      <c r="I1326" s="491" t="s">
        <v>6472</v>
      </c>
      <c r="J1326" s="531"/>
      <c r="K1326" s="489"/>
      <c r="L1326" s="532"/>
      <c r="M1326" s="491"/>
      <c r="N1326" s="491"/>
      <c r="O1326" s="491"/>
      <c r="P1326" s="491"/>
      <c r="Q1326" s="491"/>
      <c r="R1326" s="491"/>
      <c r="S1326" s="491"/>
      <c r="T1326" s="491"/>
      <c r="U1326" s="491"/>
      <c r="V1326" s="491"/>
      <c r="W1326" s="491"/>
      <c r="X1326" s="491"/>
      <c r="Y1326" s="491"/>
      <c r="Z1326" s="491"/>
      <c r="AA1326" s="491"/>
      <c r="AB1326" s="491"/>
      <c r="AC1326" s="491"/>
      <c r="AD1326" s="491"/>
      <c r="AE1326" s="491"/>
      <c r="AF1326" s="493"/>
      <c r="AG1326" s="494"/>
      <c r="AH1326" s="494"/>
      <c r="AI1326" s="494"/>
      <c r="AK1326" s="561"/>
    </row>
    <row r="1327" spans="1:37">
      <c r="A1327" s="504" t="s">
        <v>421</v>
      </c>
      <c r="B1327" s="489" t="s">
        <v>6473</v>
      </c>
      <c r="C1327" s="470" t="s">
        <v>7375</v>
      </c>
      <c r="D1327" s="489" t="s">
        <v>1863</v>
      </c>
      <c r="E1327" s="490" t="s">
        <v>1704</v>
      </c>
      <c r="F1327" s="490" t="s">
        <v>6588</v>
      </c>
      <c r="G1327" s="470" t="s">
        <v>6477</v>
      </c>
      <c r="H1327" s="524" t="s">
        <v>7439</v>
      </c>
      <c r="I1327" s="491"/>
      <c r="J1327" s="531"/>
      <c r="K1327" s="489"/>
      <c r="L1327" s="532"/>
      <c r="M1327" s="491"/>
      <c r="N1327" s="491"/>
      <c r="O1327" s="491"/>
      <c r="P1327" s="491"/>
      <c r="Q1327" s="491"/>
      <c r="R1327" s="491"/>
      <c r="S1327" s="491"/>
      <c r="T1327" s="491"/>
      <c r="U1327" s="491"/>
      <c r="V1327" s="491"/>
      <c r="W1327" s="491"/>
      <c r="X1327" s="491"/>
      <c r="Y1327" s="491"/>
      <c r="Z1327" s="491"/>
      <c r="AA1327" s="491"/>
      <c r="AB1327" s="491"/>
      <c r="AC1327" s="491"/>
      <c r="AD1327" s="491"/>
      <c r="AE1327" s="491"/>
      <c r="AF1327" s="493"/>
      <c r="AG1327" s="494"/>
      <c r="AH1327" s="494"/>
      <c r="AI1327" s="494"/>
      <c r="AK1327" s="561"/>
    </row>
    <row r="1328" spans="1:37">
      <c r="A1328" s="504" t="s">
        <v>421</v>
      </c>
      <c r="B1328" s="489" t="s">
        <v>6473</v>
      </c>
      <c r="C1328" s="470" t="s">
        <v>7383</v>
      </c>
      <c r="D1328" s="489" t="s">
        <v>1687</v>
      </c>
      <c r="E1328" s="490" t="s">
        <v>1704</v>
      </c>
      <c r="F1328" s="490" t="s">
        <v>6588</v>
      </c>
      <c r="G1328" s="470" t="s">
        <v>6477</v>
      </c>
      <c r="H1328" s="524" t="s">
        <v>7447</v>
      </c>
      <c r="I1328" s="491"/>
      <c r="J1328" s="531"/>
      <c r="K1328" s="489"/>
      <c r="L1328" s="532"/>
      <c r="M1328" s="491"/>
      <c r="N1328" s="491"/>
      <c r="O1328" s="491"/>
      <c r="P1328" s="491"/>
      <c r="Q1328" s="491"/>
      <c r="R1328" s="491"/>
      <c r="S1328" s="491"/>
      <c r="T1328" s="491"/>
      <c r="U1328" s="491"/>
      <c r="V1328" s="491"/>
      <c r="W1328" s="491"/>
      <c r="X1328" s="491"/>
      <c r="Y1328" s="491"/>
      <c r="Z1328" s="491"/>
      <c r="AA1328" s="491"/>
      <c r="AB1328" s="491"/>
      <c r="AC1328" s="491"/>
      <c r="AD1328" s="491"/>
      <c r="AE1328" s="491"/>
      <c r="AF1328" s="493"/>
      <c r="AG1328" s="494"/>
      <c r="AH1328" s="494"/>
      <c r="AI1328" s="494"/>
      <c r="AK1328" s="561"/>
    </row>
    <row r="1329" spans="1:37">
      <c r="A1329" s="504" t="s">
        <v>421</v>
      </c>
      <c r="B1329" s="489" t="s">
        <v>6473</v>
      </c>
      <c r="C1329" s="470" t="s">
        <v>7391</v>
      </c>
      <c r="D1329" s="489" t="s">
        <v>1688</v>
      </c>
      <c r="E1329" s="490" t="s">
        <v>1704</v>
      </c>
      <c r="F1329" s="490" t="s">
        <v>6588</v>
      </c>
      <c r="G1329" s="470" t="s">
        <v>6477</v>
      </c>
      <c r="H1329" s="524" t="s">
        <v>7455</v>
      </c>
      <c r="I1329" s="491"/>
      <c r="J1329" s="531"/>
      <c r="K1329" s="489"/>
      <c r="L1329" s="532"/>
      <c r="M1329" s="491"/>
      <c r="N1329" s="491"/>
      <c r="O1329" s="491"/>
      <c r="P1329" s="491"/>
      <c r="Q1329" s="491"/>
      <c r="R1329" s="491"/>
      <c r="S1329" s="491"/>
      <c r="T1329" s="491"/>
      <c r="U1329" s="491"/>
      <c r="V1329" s="491"/>
      <c r="W1329" s="491"/>
      <c r="X1329" s="491"/>
      <c r="Y1329" s="491"/>
      <c r="Z1329" s="491"/>
      <c r="AA1329" s="491"/>
      <c r="AB1329" s="491"/>
      <c r="AC1329" s="491"/>
      <c r="AD1329" s="491"/>
      <c r="AE1329" s="491"/>
      <c r="AF1329" s="493"/>
      <c r="AG1329" s="494"/>
      <c r="AH1329" s="494"/>
      <c r="AI1329" s="494"/>
      <c r="AK1329" s="561"/>
    </row>
    <row r="1330" spans="1:37">
      <c r="A1330" s="504" t="s">
        <v>421</v>
      </c>
      <c r="B1330" s="489" t="s">
        <v>6473</v>
      </c>
      <c r="C1330" s="470" t="s">
        <v>7399</v>
      </c>
      <c r="D1330" s="489" t="s">
        <v>2994</v>
      </c>
      <c r="E1330" s="490" t="s">
        <v>1704</v>
      </c>
      <c r="F1330" s="490" t="s">
        <v>6588</v>
      </c>
      <c r="G1330" s="470" t="s">
        <v>6477</v>
      </c>
      <c r="H1330" s="524" t="s">
        <v>7463</v>
      </c>
      <c r="I1330" s="491"/>
      <c r="J1330" s="531"/>
      <c r="K1330" s="489"/>
      <c r="L1330" s="532"/>
      <c r="M1330" s="491"/>
      <c r="N1330" s="491"/>
      <c r="O1330" s="491"/>
      <c r="P1330" s="491"/>
      <c r="Q1330" s="491"/>
      <c r="R1330" s="491"/>
      <c r="S1330" s="491"/>
      <c r="T1330" s="491"/>
      <c r="U1330" s="491"/>
      <c r="V1330" s="491"/>
      <c r="W1330" s="491"/>
      <c r="X1330" s="491"/>
      <c r="Y1330" s="491"/>
      <c r="Z1330" s="491"/>
      <c r="AA1330" s="491"/>
      <c r="AB1330" s="491"/>
      <c r="AC1330" s="491"/>
      <c r="AD1330" s="491"/>
      <c r="AE1330" s="491"/>
      <c r="AF1330" s="493"/>
      <c r="AG1330" s="494"/>
      <c r="AH1330" s="494"/>
      <c r="AI1330" s="494"/>
      <c r="AK1330" s="561"/>
    </row>
    <row r="1331" spans="1:37">
      <c r="A1331" s="504" t="s">
        <v>421</v>
      </c>
      <c r="B1331" s="489" t="s">
        <v>6473</v>
      </c>
      <c r="C1331" s="470" t="s">
        <v>7407</v>
      </c>
      <c r="D1331" s="489" t="s">
        <v>2995</v>
      </c>
      <c r="E1331" s="490" t="s">
        <v>1704</v>
      </c>
      <c r="F1331" s="490" t="s">
        <v>6588</v>
      </c>
      <c r="G1331" s="470" t="s">
        <v>6477</v>
      </c>
      <c r="H1331" s="524" t="s">
        <v>7471</v>
      </c>
      <c r="I1331" s="491"/>
      <c r="J1331" s="531"/>
      <c r="K1331" s="489"/>
      <c r="L1331" s="532"/>
      <c r="M1331" s="491"/>
      <c r="N1331" s="491"/>
      <c r="O1331" s="491"/>
      <c r="P1331" s="491"/>
      <c r="Q1331" s="491"/>
      <c r="R1331" s="491"/>
      <c r="S1331" s="491"/>
      <c r="T1331" s="491"/>
      <c r="U1331" s="491"/>
      <c r="V1331" s="491"/>
      <c r="W1331" s="491"/>
      <c r="X1331" s="491"/>
      <c r="Y1331" s="491"/>
      <c r="Z1331" s="491"/>
      <c r="AA1331" s="491"/>
      <c r="AB1331" s="491"/>
      <c r="AC1331" s="491"/>
      <c r="AD1331" s="491"/>
      <c r="AE1331" s="491"/>
      <c r="AF1331" s="493"/>
      <c r="AG1331" s="494"/>
      <c r="AH1331" s="494"/>
      <c r="AI1331" s="494"/>
      <c r="AK1331" s="561"/>
    </row>
    <row r="1332" spans="1:37">
      <c r="A1332" s="504" t="s">
        <v>421</v>
      </c>
      <c r="B1332" s="489" t="s">
        <v>6473</v>
      </c>
      <c r="C1332" s="470" t="s">
        <v>7415</v>
      </c>
      <c r="D1332" s="489" t="s">
        <v>2996</v>
      </c>
      <c r="E1332" s="490" t="s">
        <v>1704</v>
      </c>
      <c r="F1332" s="490" t="s">
        <v>6588</v>
      </c>
      <c r="G1332" s="470" t="s">
        <v>6477</v>
      </c>
      <c r="H1332" s="524" t="s">
        <v>7479</v>
      </c>
      <c r="I1332" s="491"/>
      <c r="J1332" s="531"/>
      <c r="K1332" s="489"/>
      <c r="L1332" s="532"/>
      <c r="M1332" s="491"/>
      <c r="N1332" s="491"/>
      <c r="O1332" s="491"/>
      <c r="P1332" s="491"/>
      <c r="Q1332" s="491"/>
      <c r="R1332" s="491"/>
      <c r="S1332" s="491"/>
      <c r="T1332" s="491"/>
      <c r="U1332" s="491"/>
      <c r="V1332" s="491"/>
      <c r="W1332" s="491"/>
      <c r="X1332" s="491"/>
      <c r="Y1332" s="491"/>
      <c r="Z1332" s="491"/>
      <c r="AA1332" s="491"/>
      <c r="AB1332" s="491"/>
      <c r="AC1332" s="491"/>
      <c r="AD1332" s="491"/>
      <c r="AE1332" s="491"/>
      <c r="AF1332" s="493"/>
      <c r="AG1332" s="494"/>
      <c r="AH1332" s="494"/>
      <c r="AI1332" s="494"/>
      <c r="AK1332" s="561"/>
    </row>
    <row r="1333" spans="1:37">
      <c r="A1333" s="504" t="s">
        <v>421</v>
      </c>
      <c r="B1333" s="489" t="s">
        <v>6473</v>
      </c>
      <c r="C1333" s="470" t="s">
        <v>7423</v>
      </c>
      <c r="D1333" s="489" t="s">
        <v>2997</v>
      </c>
      <c r="E1333" s="490" t="s">
        <v>1704</v>
      </c>
      <c r="F1333" s="490" t="s">
        <v>6588</v>
      </c>
      <c r="G1333" s="470" t="s">
        <v>6477</v>
      </c>
      <c r="H1333" s="524" t="s">
        <v>7487</v>
      </c>
      <c r="I1333" s="491"/>
      <c r="J1333" s="531"/>
      <c r="K1333" s="489"/>
      <c r="L1333" s="532"/>
      <c r="M1333" s="491"/>
      <c r="N1333" s="491"/>
      <c r="O1333" s="491"/>
      <c r="P1333" s="491"/>
      <c r="Q1333" s="491"/>
      <c r="R1333" s="491"/>
      <c r="S1333" s="491"/>
      <c r="T1333" s="491"/>
      <c r="U1333" s="491"/>
      <c r="V1333" s="491"/>
      <c r="W1333" s="491"/>
      <c r="X1333" s="491"/>
      <c r="Y1333" s="491"/>
      <c r="Z1333" s="491"/>
      <c r="AA1333" s="491"/>
      <c r="AB1333" s="491"/>
      <c r="AC1333" s="491"/>
      <c r="AD1333" s="491"/>
      <c r="AE1333" s="491"/>
      <c r="AF1333" s="493"/>
      <c r="AG1333" s="494"/>
      <c r="AH1333" s="494"/>
      <c r="AI1333" s="494"/>
      <c r="AK1333" s="561"/>
    </row>
    <row r="1334" spans="1:37">
      <c r="A1334" s="504" t="s">
        <v>421</v>
      </c>
      <c r="B1334" s="489" t="s">
        <v>6473</v>
      </c>
      <c r="C1334" s="470" t="s">
        <v>7431</v>
      </c>
      <c r="D1334" s="489" t="s">
        <v>6478</v>
      </c>
      <c r="E1334" s="490" t="s">
        <v>1704</v>
      </c>
      <c r="F1334" s="490" t="s">
        <v>6588</v>
      </c>
      <c r="G1334" s="470" t="s">
        <v>6477</v>
      </c>
      <c r="H1334" s="524" t="s">
        <v>7495</v>
      </c>
      <c r="I1334" s="491"/>
      <c r="J1334" s="531"/>
      <c r="K1334" s="489"/>
      <c r="L1334" s="532"/>
      <c r="M1334" s="491"/>
      <c r="N1334" s="491"/>
      <c r="O1334" s="491"/>
      <c r="P1334" s="491"/>
      <c r="Q1334" s="491"/>
      <c r="R1334" s="491"/>
      <c r="S1334" s="491"/>
      <c r="T1334" s="491"/>
      <c r="U1334" s="491"/>
      <c r="V1334" s="491"/>
      <c r="W1334" s="491"/>
      <c r="X1334" s="491"/>
      <c r="Y1334" s="491"/>
      <c r="Z1334" s="491"/>
      <c r="AA1334" s="491"/>
      <c r="AB1334" s="491"/>
      <c r="AC1334" s="491"/>
      <c r="AD1334" s="491"/>
      <c r="AE1334" s="491"/>
      <c r="AF1334" s="493"/>
      <c r="AG1334" s="494"/>
      <c r="AH1334" s="494"/>
      <c r="AI1334" s="494"/>
      <c r="AK1334" s="561"/>
    </row>
    <row r="1335" spans="1:37">
      <c r="A1335" s="504" t="s">
        <v>6474</v>
      </c>
      <c r="B1335" s="489" t="s">
        <v>6475</v>
      </c>
      <c r="C1335" s="497" t="s">
        <v>6484</v>
      </c>
      <c r="D1335" s="489"/>
      <c r="E1335" s="490"/>
      <c r="F1335" s="490"/>
      <c r="G1335" s="470"/>
      <c r="H1335" s="524"/>
      <c r="I1335" s="491"/>
      <c r="J1335" s="531"/>
      <c r="K1335" s="489"/>
      <c r="L1335" s="532"/>
      <c r="M1335" s="491"/>
      <c r="N1335" s="491"/>
      <c r="O1335" s="491"/>
      <c r="P1335" s="491"/>
      <c r="Q1335" s="491"/>
      <c r="R1335" s="491"/>
      <c r="S1335" s="491"/>
      <c r="T1335" s="491"/>
      <c r="U1335" s="491"/>
      <c r="V1335" s="491"/>
      <c r="W1335" s="491"/>
      <c r="X1335" s="491"/>
      <c r="Y1335" s="491"/>
      <c r="Z1335" s="491"/>
      <c r="AA1335" s="491"/>
      <c r="AB1335" s="491"/>
      <c r="AC1335" s="491"/>
      <c r="AD1335" s="491"/>
      <c r="AE1335" s="491"/>
      <c r="AF1335" s="493"/>
      <c r="AG1335" s="494"/>
      <c r="AH1335" s="494"/>
      <c r="AI1335" s="494"/>
      <c r="AK1335" s="561" t="s">
        <v>3448</v>
      </c>
    </row>
    <row r="1336" spans="1:37">
      <c r="A1336" s="504" t="s">
        <v>6474</v>
      </c>
      <c r="B1336" s="489" t="s">
        <v>6475</v>
      </c>
      <c r="C1336" s="470" t="s">
        <v>7376</v>
      </c>
      <c r="D1336" s="489" t="s">
        <v>1345</v>
      </c>
      <c r="E1336" s="490">
        <v>0</v>
      </c>
      <c r="F1336" s="490">
        <v>1</v>
      </c>
      <c r="G1336" s="470" t="s">
        <v>7440</v>
      </c>
      <c r="H1336" s="524" t="s">
        <v>8161</v>
      </c>
      <c r="I1336" s="491"/>
      <c r="J1336" s="531"/>
      <c r="K1336" s="489"/>
      <c r="L1336" s="532"/>
      <c r="M1336" s="491"/>
      <c r="N1336" s="491"/>
      <c r="O1336" s="491"/>
      <c r="P1336" s="491"/>
      <c r="Q1336" s="491"/>
      <c r="R1336" s="491"/>
      <c r="S1336" s="491"/>
      <c r="T1336" s="491"/>
      <c r="U1336" s="491"/>
      <c r="V1336" s="491"/>
      <c r="W1336" s="491"/>
      <c r="X1336" s="491"/>
      <c r="Y1336" s="491"/>
      <c r="Z1336" s="491"/>
      <c r="AA1336" s="491"/>
      <c r="AB1336" s="491"/>
      <c r="AC1336" s="491"/>
      <c r="AD1336" s="491"/>
      <c r="AE1336" s="491"/>
      <c r="AF1336" s="493"/>
      <c r="AG1336" s="494"/>
      <c r="AH1336" s="494"/>
      <c r="AI1336" s="494"/>
      <c r="AK1336" s="561"/>
    </row>
    <row r="1337" spans="1:37">
      <c r="A1337" s="504" t="s">
        <v>6474</v>
      </c>
      <c r="B1337" s="489" t="s">
        <v>6475</v>
      </c>
      <c r="C1337" s="470" t="s">
        <v>7384</v>
      </c>
      <c r="D1337" s="489" t="s">
        <v>1346</v>
      </c>
      <c r="E1337" s="490">
        <v>0</v>
      </c>
      <c r="F1337" s="490">
        <v>1</v>
      </c>
      <c r="G1337" s="470" t="s">
        <v>7448</v>
      </c>
      <c r="H1337" s="524"/>
      <c r="I1337" s="491"/>
      <c r="J1337" s="531"/>
      <c r="K1337" s="489"/>
      <c r="L1337" s="532"/>
      <c r="M1337" s="491"/>
      <c r="N1337" s="491"/>
      <c r="O1337" s="491"/>
      <c r="P1337" s="491"/>
      <c r="Q1337" s="491"/>
      <c r="R1337" s="491"/>
      <c r="S1337" s="491"/>
      <c r="T1337" s="491"/>
      <c r="U1337" s="491"/>
      <c r="V1337" s="491"/>
      <c r="W1337" s="491"/>
      <c r="X1337" s="491"/>
      <c r="Y1337" s="491"/>
      <c r="Z1337" s="491"/>
      <c r="AA1337" s="491"/>
      <c r="AB1337" s="491"/>
      <c r="AC1337" s="491"/>
      <c r="AD1337" s="491"/>
      <c r="AE1337" s="491"/>
      <c r="AF1337" s="493"/>
      <c r="AG1337" s="494"/>
      <c r="AH1337" s="494"/>
      <c r="AI1337" s="494"/>
      <c r="AK1337" s="561"/>
    </row>
    <row r="1338" spans="1:37">
      <c r="A1338" s="504" t="s">
        <v>6474</v>
      </c>
      <c r="B1338" s="489" t="s">
        <v>6475</v>
      </c>
      <c r="C1338" s="470" t="s">
        <v>7392</v>
      </c>
      <c r="D1338" s="489" t="s">
        <v>1347</v>
      </c>
      <c r="E1338" s="490">
        <v>0</v>
      </c>
      <c r="F1338" s="490">
        <v>1</v>
      </c>
      <c r="G1338" s="470" t="s">
        <v>7456</v>
      </c>
      <c r="H1338" s="524"/>
      <c r="I1338" s="491"/>
      <c r="J1338" s="531"/>
      <c r="K1338" s="489"/>
      <c r="L1338" s="532"/>
      <c r="M1338" s="491"/>
      <c r="N1338" s="491"/>
      <c r="O1338" s="491"/>
      <c r="P1338" s="491"/>
      <c r="Q1338" s="491"/>
      <c r="R1338" s="491"/>
      <c r="S1338" s="491"/>
      <c r="T1338" s="491"/>
      <c r="U1338" s="491"/>
      <c r="V1338" s="491"/>
      <c r="W1338" s="491"/>
      <c r="X1338" s="491"/>
      <c r="Y1338" s="491"/>
      <c r="Z1338" s="491"/>
      <c r="AA1338" s="491"/>
      <c r="AB1338" s="491"/>
      <c r="AC1338" s="491"/>
      <c r="AD1338" s="491"/>
      <c r="AE1338" s="491"/>
      <c r="AF1338" s="493"/>
      <c r="AG1338" s="494"/>
      <c r="AH1338" s="494"/>
      <c r="AI1338" s="494"/>
      <c r="AK1338" s="561"/>
    </row>
    <row r="1339" spans="1:37">
      <c r="A1339" s="504" t="s">
        <v>6474</v>
      </c>
      <c r="B1339" s="489" t="s">
        <v>6475</v>
      </c>
      <c r="C1339" s="470" t="s">
        <v>7400</v>
      </c>
      <c r="D1339" s="489" t="s">
        <v>1348</v>
      </c>
      <c r="E1339" s="490">
        <v>0</v>
      </c>
      <c r="F1339" s="490">
        <v>1</v>
      </c>
      <c r="G1339" s="470" t="s">
        <v>7464</v>
      </c>
      <c r="H1339" s="524"/>
      <c r="I1339" s="491"/>
      <c r="J1339" s="531"/>
      <c r="K1339" s="489"/>
      <c r="L1339" s="532"/>
      <c r="M1339" s="491"/>
      <c r="N1339" s="491"/>
      <c r="O1339" s="491"/>
      <c r="P1339" s="491"/>
      <c r="Q1339" s="491"/>
      <c r="R1339" s="491"/>
      <c r="S1339" s="491"/>
      <c r="T1339" s="491"/>
      <c r="U1339" s="491"/>
      <c r="V1339" s="491"/>
      <c r="W1339" s="491"/>
      <c r="X1339" s="491"/>
      <c r="Y1339" s="491"/>
      <c r="Z1339" s="491"/>
      <c r="AA1339" s="491"/>
      <c r="AB1339" s="491"/>
      <c r="AC1339" s="491"/>
      <c r="AD1339" s="491"/>
      <c r="AE1339" s="491"/>
      <c r="AF1339" s="493"/>
      <c r="AG1339" s="494"/>
      <c r="AH1339" s="494"/>
      <c r="AI1339" s="494"/>
      <c r="AK1339" s="561"/>
    </row>
    <row r="1340" spans="1:37">
      <c r="A1340" s="504" t="s">
        <v>6474</v>
      </c>
      <c r="B1340" s="489" t="s">
        <v>6475</v>
      </c>
      <c r="C1340" s="470" t="s">
        <v>7408</v>
      </c>
      <c r="D1340" s="489" t="s">
        <v>1349</v>
      </c>
      <c r="E1340" s="490">
        <v>0</v>
      </c>
      <c r="F1340" s="490">
        <v>1</v>
      </c>
      <c r="G1340" s="470" t="s">
        <v>7472</v>
      </c>
      <c r="H1340" s="524"/>
      <c r="I1340" s="491"/>
      <c r="J1340" s="531"/>
      <c r="K1340" s="489"/>
      <c r="L1340" s="532"/>
      <c r="M1340" s="491"/>
      <c r="N1340" s="491"/>
      <c r="O1340" s="491"/>
      <c r="P1340" s="491"/>
      <c r="Q1340" s="491"/>
      <c r="R1340" s="491"/>
      <c r="S1340" s="491"/>
      <c r="T1340" s="491"/>
      <c r="U1340" s="491"/>
      <c r="V1340" s="491"/>
      <c r="W1340" s="491"/>
      <c r="X1340" s="491"/>
      <c r="Y1340" s="491"/>
      <c r="Z1340" s="491"/>
      <c r="AA1340" s="491"/>
      <c r="AB1340" s="491"/>
      <c r="AC1340" s="491"/>
      <c r="AD1340" s="491"/>
      <c r="AE1340" s="491"/>
      <c r="AF1340" s="493"/>
      <c r="AG1340" s="494"/>
      <c r="AH1340" s="494"/>
      <c r="AI1340" s="494"/>
      <c r="AK1340" s="561"/>
    </row>
    <row r="1341" spans="1:37">
      <c r="A1341" s="504" t="s">
        <v>6474</v>
      </c>
      <c r="B1341" s="489" t="s">
        <v>6475</v>
      </c>
      <c r="C1341" s="470" t="s">
        <v>7416</v>
      </c>
      <c r="D1341" s="489" t="s">
        <v>1360</v>
      </c>
      <c r="E1341" s="490">
        <v>0</v>
      </c>
      <c r="F1341" s="490">
        <v>1</v>
      </c>
      <c r="G1341" s="470" t="s">
        <v>7480</v>
      </c>
      <c r="H1341" s="524"/>
      <c r="I1341" s="491"/>
      <c r="J1341" s="531"/>
      <c r="K1341" s="489"/>
      <c r="L1341" s="532"/>
      <c r="M1341" s="491"/>
      <c r="N1341" s="491"/>
      <c r="O1341" s="491"/>
      <c r="P1341" s="491"/>
      <c r="Q1341" s="491"/>
      <c r="R1341" s="491"/>
      <c r="S1341" s="491"/>
      <c r="T1341" s="491"/>
      <c r="U1341" s="491"/>
      <c r="V1341" s="491"/>
      <c r="W1341" s="491"/>
      <c r="X1341" s="491"/>
      <c r="Y1341" s="491"/>
      <c r="Z1341" s="491"/>
      <c r="AA1341" s="491"/>
      <c r="AB1341" s="491"/>
      <c r="AC1341" s="491"/>
      <c r="AD1341" s="491"/>
      <c r="AE1341" s="491"/>
      <c r="AF1341" s="493"/>
      <c r="AG1341" s="494"/>
      <c r="AH1341" s="494"/>
      <c r="AI1341" s="494"/>
      <c r="AK1341" s="561"/>
    </row>
    <row r="1342" spans="1:37">
      <c r="A1342" s="504" t="s">
        <v>6474</v>
      </c>
      <c r="B1342" s="489" t="s">
        <v>6475</v>
      </c>
      <c r="C1342" s="470" t="s">
        <v>7424</v>
      </c>
      <c r="D1342" s="489" t="s">
        <v>1361</v>
      </c>
      <c r="E1342" s="490">
        <v>0</v>
      </c>
      <c r="F1342" s="490">
        <v>1</v>
      </c>
      <c r="G1342" s="470" t="s">
        <v>7488</v>
      </c>
      <c r="H1342" s="524"/>
      <c r="I1342" s="491"/>
      <c r="J1342" s="531"/>
      <c r="K1342" s="489"/>
      <c r="L1342" s="532"/>
      <c r="M1342" s="491"/>
      <c r="N1342" s="491"/>
      <c r="O1342" s="491"/>
      <c r="P1342" s="491"/>
      <c r="Q1342" s="491"/>
      <c r="R1342" s="491"/>
      <c r="S1342" s="491"/>
      <c r="T1342" s="491"/>
      <c r="U1342" s="491"/>
      <c r="V1342" s="491"/>
      <c r="W1342" s="491"/>
      <c r="X1342" s="491"/>
      <c r="Y1342" s="491"/>
      <c r="Z1342" s="491"/>
      <c r="AA1342" s="491"/>
      <c r="AB1342" s="491"/>
      <c r="AC1342" s="491"/>
      <c r="AD1342" s="491"/>
      <c r="AE1342" s="491"/>
      <c r="AF1342" s="493"/>
      <c r="AG1342" s="494"/>
      <c r="AH1342" s="494"/>
      <c r="AI1342" s="494"/>
      <c r="AK1342" s="561"/>
    </row>
    <row r="1343" spans="1:37">
      <c r="A1343" s="504" t="s">
        <v>6474</v>
      </c>
      <c r="B1343" s="489" t="s">
        <v>6475</v>
      </c>
      <c r="C1343" s="470" t="s">
        <v>7432</v>
      </c>
      <c r="D1343" s="489" t="s">
        <v>1324</v>
      </c>
      <c r="E1343" s="490">
        <v>0</v>
      </c>
      <c r="F1343" s="490">
        <v>1</v>
      </c>
      <c r="G1343" s="470" t="s">
        <v>7496</v>
      </c>
      <c r="H1343" s="524"/>
      <c r="I1343" s="491"/>
      <c r="J1343" s="531"/>
      <c r="K1343" s="489"/>
      <c r="L1343" s="532"/>
      <c r="M1343" s="491"/>
      <c r="N1343" s="491"/>
      <c r="O1343" s="491"/>
      <c r="P1343" s="491"/>
      <c r="Q1343" s="491"/>
      <c r="R1343" s="491"/>
      <c r="S1343" s="491"/>
      <c r="T1343" s="491"/>
      <c r="U1343" s="491"/>
      <c r="V1343" s="491"/>
      <c r="W1343" s="491"/>
      <c r="X1343" s="491"/>
      <c r="Y1343" s="491"/>
      <c r="Z1343" s="491"/>
      <c r="AA1343" s="491"/>
      <c r="AB1343" s="491"/>
      <c r="AC1343" s="491"/>
      <c r="AD1343" s="491"/>
      <c r="AE1343" s="491"/>
      <c r="AF1343" s="493"/>
      <c r="AG1343" s="494"/>
      <c r="AH1343" s="494"/>
      <c r="AI1343" s="494"/>
      <c r="AK1343" s="561"/>
    </row>
    <row r="1344" spans="1:37" ht="22.5">
      <c r="A1344" s="504" t="s">
        <v>6474</v>
      </c>
      <c r="B1344" s="489" t="s">
        <v>6475</v>
      </c>
      <c r="C1344" s="470" t="s">
        <v>6480</v>
      </c>
      <c r="D1344" s="489" t="s">
        <v>1703</v>
      </c>
      <c r="E1344" s="490" t="s">
        <v>6481</v>
      </c>
      <c r="F1344" s="490" t="s">
        <v>6483</v>
      </c>
      <c r="G1344" s="470" t="s">
        <v>6482</v>
      </c>
      <c r="H1344" s="470" t="s">
        <v>6683</v>
      </c>
      <c r="I1344" s="491" t="s">
        <v>6472</v>
      </c>
      <c r="J1344" s="531"/>
      <c r="K1344" s="489"/>
      <c r="L1344" s="532"/>
      <c r="M1344" s="491"/>
      <c r="N1344" s="491"/>
      <c r="O1344" s="491"/>
      <c r="P1344" s="491"/>
      <c r="Q1344" s="491"/>
      <c r="R1344" s="491"/>
      <c r="S1344" s="491"/>
      <c r="T1344" s="491"/>
      <c r="U1344" s="491"/>
      <c r="V1344" s="491"/>
      <c r="W1344" s="491"/>
      <c r="X1344" s="491"/>
      <c r="Y1344" s="491"/>
      <c r="Z1344" s="491"/>
      <c r="AA1344" s="491"/>
      <c r="AB1344" s="491"/>
      <c r="AC1344" s="491"/>
      <c r="AD1344" s="491"/>
      <c r="AE1344" s="491"/>
      <c r="AF1344" s="493"/>
      <c r="AG1344" s="494"/>
      <c r="AH1344" s="494"/>
      <c r="AI1344" s="494"/>
      <c r="AK1344" s="561"/>
    </row>
    <row r="1345" spans="1:37">
      <c r="A1345" s="504" t="s">
        <v>6474</v>
      </c>
      <c r="B1345" s="489" t="s">
        <v>6475</v>
      </c>
      <c r="C1345" s="470" t="s">
        <v>7377</v>
      </c>
      <c r="D1345" s="489" t="s">
        <v>1709</v>
      </c>
      <c r="E1345" s="490" t="s">
        <v>6481</v>
      </c>
      <c r="F1345" s="490" t="s">
        <v>6483</v>
      </c>
      <c r="G1345" s="470" t="s">
        <v>6482</v>
      </c>
      <c r="H1345" s="470" t="s">
        <v>7441</v>
      </c>
      <c r="I1345" s="491"/>
      <c r="J1345" s="531"/>
      <c r="K1345" s="489"/>
      <c r="L1345" s="532"/>
      <c r="M1345" s="491"/>
      <c r="N1345" s="491"/>
      <c r="O1345" s="491"/>
      <c r="P1345" s="491"/>
      <c r="Q1345" s="491"/>
      <c r="R1345" s="491"/>
      <c r="S1345" s="491"/>
      <c r="T1345" s="491"/>
      <c r="U1345" s="491"/>
      <c r="V1345" s="491"/>
      <c r="W1345" s="491"/>
      <c r="X1345" s="491"/>
      <c r="Y1345" s="491"/>
      <c r="Z1345" s="491"/>
      <c r="AA1345" s="491"/>
      <c r="AB1345" s="491"/>
      <c r="AC1345" s="491"/>
      <c r="AD1345" s="491"/>
      <c r="AE1345" s="491"/>
      <c r="AF1345" s="493"/>
      <c r="AG1345" s="494"/>
      <c r="AH1345" s="494"/>
      <c r="AI1345" s="494"/>
      <c r="AK1345" s="561"/>
    </row>
    <row r="1346" spans="1:37">
      <c r="A1346" s="504" t="s">
        <v>6474</v>
      </c>
      <c r="B1346" s="489" t="s">
        <v>6475</v>
      </c>
      <c r="C1346" s="470" t="s">
        <v>7385</v>
      </c>
      <c r="D1346" s="489" t="s">
        <v>1158</v>
      </c>
      <c r="E1346" s="490" t="s">
        <v>6481</v>
      </c>
      <c r="F1346" s="490" t="s">
        <v>6483</v>
      </c>
      <c r="G1346" s="470" t="s">
        <v>6482</v>
      </c>
      <c r="H1346" s="470" t="s">
        <v>7449</v>
      </c>
      <c r="I1346" s="491"/>
      <c r="J1346" s="531"/>
      <c r="K1346" s="489"/>
      <c r="L1346" s="532"/>
      <c r="M1346" s="491"/>
      <c r="N1346" s="491"/>
      <c r="O1346" s="491"/>
      <c r="P1346" s="491"/>
      <c r="Q1346" s="491"/>
      <c r="R1346" s="491"/>
      <c r="S1346" s="491"/>
      <c r="T1346" s="491"/>
      <c r="U1346" s="491"/>
      <c r="V1346" s="491"/>
      <c r="W1346" s="491"/>
      <c r="X1346" s="491"/>
      <c r="Y1346" s="491"/>
      <c r="Z1346" s="491"/>
      <c r="AA1346" s="491"/>
      <c r="AB1346" s="491"/>
      <c r="AC1346" s="491"/>
      <c r="AD1346" s="491"/>
      <c r="AE1346" s="491"/>
      <c r="AF1346" s="493"/>
      <c r="AG1346" s="494"/>
      <c r="AH1346" s="494"/>
      <c r="AI1346" s="494"/>
      <c r="AK1346" s="561"/>
    </row>
    <row r="1347" spans="1:37">
      <c r="A1347" s="504" t="s">
        <v>6474</v>
      </c>
      <c r="B1347" s="489" t="s">
        <v>6475</v>
      </c>
      <c r="C1347" s="470" t="s">
        <v>7393</v>
      </c>
      <c r="D1347" s="489" t="s">
        <v>2126</v>
      </c>
      <c r="E1347" s="490" t="s">
        <v>6481</v>
      </c>
      <c r="F1347" s="490" t="s">
        <v>6483</v>
      </c>
      <c r="G1347" s="470" t="s">
        <v>6482</v>
      </c>
      <c r="H1347" s="470" t="s">
        <v>7457</v>
      </c>
      <c r="I1347" s="491"/>
      <c r="J1347" s="531"/>
      <c r="K1347" s="489"/>
      <c r="L1347" s="532"/>
      <c r="M1347" s="491"/>
      <c r="N1347" s="491"/>
      <c r="O1347" s="491"/>
      <c r="P1347" s="491"/>
      <c r="Q1347" s="491"/>
      <c r="R1347" s="491"/>
      <c r="S1347" s="491"/>
      <c r="T1347" s="491"/>
      <c r="U1347" s="491"/>
      <c r="V1347" s="491"/>
      <c r="W1347" s="491"/>
      <c r="X1347" s="491"/>
      <c r="Y1347" s="491"/>
      <c r="Z1347" s="491"/>
      <c r="AA1347" s="491"/>
      <c r="AB1347" s="491"/>
      <c r="AC1347" s="491"/>
      <c r="AD1347" s="491"/>
      <c r="AE1347" s="491"/>
      <c r="AF1347" s="493"/>
      <c r="AG1347" s="494"/>
      <c r="AH1347" s="494"/>
      <c r="AI1347" s="494"/>
      <c r="AK1347" s="561"/>
    </row>
    <row r="1348" spans="1:37">
      <c r="A1348" s="504" t="s">
        <v>6474</v>
      </c>
      <c r="B1348" s="489" t="s">
        <v>6475</v>
      </c>
      <c r="C1348" s="470" t="s">
        <v>7401</v>
      </c>
      <c r="D1348" s="489" t="s">
        <v>1574</v>
      </c>
      <c r="E1348" s="490" t="s">
        <v>6481</v>
      </c>
      <c r="F1348" s="490" t="s">
        <v>6483</v>
      </c>
      <c r="G1348" s="470" t="s">
        <v>6482</v>
      </c>
      <c r="H1348" s="470" t="s">
        <v>7465</v>
      </c>
      <c r="I1348" s="491"/>
      <c r="J1348" s="531"/>
      <c r="K1348" s="489"/>
      <c r="L1348" s="532"/>
      <c r="M1348" s="491"/>
      <c r="N1348" s="491"/>
      <c r="O1348" s="491"/>
      <c r="P1348" s="491"/>
      <c r="Q1348" s="491"/>
      <c r="R1348" s="491"/>
      <c r="S1348" s="491"/>
      <c r="T1348" s="491"/>
      <c r="U1348" s="491"/>
      <c r="V1348" s="491"/>
      <c r="W1348" s="491"/>
      <c r="X1348" s="491"/>
      <c r="Y1348" s="491"/>
      <c r="Z1348" s="491"/>
      <c r="AA1348" s="491"/>
      <c r="AB1348" s="491"/>
      <c r="AC1348" s="491"/>
      <c r="AD1348" s="491"/>
      <c r="AE1348" s="491"/>
      <c r="AF1348" s="493"/>
      <c r="AG1348" s="494"/>
      <c r="AH1348" s="494"/>
      <c r="AI1348" s="494"/>
      <c r="AK1348" s="561"/>
    </row>
    <row r="1349" spans="1:37">
      <c r="A1349" s="504" t="s">
        <v>6474</v>
      </c>
      <c r="B1349" s="489" t="s">
        <v>6475</v>
      </c>
      <c r="C1349" s="470" t="s">
        <v>7409</v>
      </c>
      <c r="D1349" s="489" t="s">
        <v>1575</v>
      </c>
      <c r="E1349" s="490" t="s">
        <v>6481</v>
      </c>
      <c r="F1349" s="490" t="s">
        <v>6483</v>
      </c>
      <c r="G1349" s="470" t="s">
        <v>6482</v>
      </c>
      <c r="H1349" s="470" t="s">
        <v>7473</v>
      </c>
      <c r="I1349" s="491"/>
      <c r="J1349" s="531"/>
      <c r="K1349" s="489"/>
      <c r="L1349" s="532"/>
      <c r="M1349" s="491"/>
      <c r="N1349" s="491"/>
      <c r="O1349" s="491"/>
      <c r="P1349" s="491"/>
      <c r="Q1349" s="491"/>
      <c r="R1349" s="491"/>
      <c r="S1349" s="491"/>
      <c r="T1349" s="491"/>
      <c r="U1349" s="491"/>
      <c r="V1349" s="491"/>
      <c r="W1349" s="491"/>
      <c r="X1349" s="491"/>
      <c r="Y1349" s="491"/>
      <c r="Z1349" s="491"/>
      <c r="AA1349" s="491"/>
      <c r="AB1349" s="491"/>
      <c r="AC1349" s="491"/>
      <c r="AD1349" s="491"/>
      <c r="AE1349" s="491"/>
      <c r="AF1349" s="493"/>
      <c r="AG1349" s="494"/>
      <c r="AH1349" s="494"/>
      <c r="AI1349" s="494"/>
      <c r="AK1349" s="561"/>
    </row>
    <row r="1350" spans="1:37">
      <c r="A1350" s="504" t="s">
        <v>6474</v>
      </c>
      <c r="B1350" s="489" t="s">
        <v>6475</v>
      </c>
      <c r="C1350" s="470" t="s">
        <v>7417</v>
      </c>
      <c r="D1350" s="489" t="s">
        <v>3816</v>
      </c>
      <c r="E1350" s="490" t="s">
        <v>6481</v>
      </c>
      <c r="F1350" s="490" t="s">
        <v>6483</v>
      </c>
      <c r="G1350" s="470" t="s">
        <v>6482</v>
      </c>
      <c r="H1350" s="470" t="s">
        <v>7481</v>
      </c>
      <c r="I1350" s="491"/>
      <c r="J1350" s="531"/>
      <c r="K1350" s="489"/>
      <c r="L1350" s="532"/>
      <c r="M1350" s="491"/>
      <c r="N1350" s="491"/>
      <c r="O1350" s="491"/>
      <c r="P1350" s="491"/>
      <c r="Q1350" s="491"/>
      <c r="R1350" s="491"/>
      <c r="S1350" s="491"/>
      <c r="T1350" s="491"/>
      <c r="U1350" s="491"/>
      <c r="V1350" s="491"/>
      <c r="W1350" s="491"/>
      <c r="X1350" s="491"/>
      <c r="Y1350" s="491"/>
      <c r="Z1350" s="491"/>
      <c r="AA1350" s="491"/>
      <c r="AB1350" s="491"/>
      <c r="AC1350" s="491"/>
      <c r="AD1350" s="491"/>
      <c r="AE1350" s="491"/>
      <c r="AF1350" s="493"/>
      <c r="AG1350" s="494"/>
      <c r="AH1350" s="494"/>
      <c r="AI1350" s="494"/>
      <c r="AK1350" s="561"/>
    </row>
    <row r="1351" spans="1:37">
      <c r="A1351" s="504" t="s">
        <v>6474</v>
      </c>
      <c r="B1351" s="489" t="s">
        <v>6475</v>
      </c>
      <c r="C1351" s="470" t="s">
        <v>7425</v>
      </c>
      <c r="D1351" s="489" t="s">
        <v>3817</v>
      </c>
      <c r="E1351" s="490" t="s">
        <v>6481</v>
      </c>
      <c r="F1351" s="490" t="s">
        <v>6483</v>
      </c>
      <c r="G1351" s="470" t="s">
        <v>6482</v>
      </c>
      <c r="H1351" s="470" t="s">
        <v>7489</v>
      </c>
      <c r="I1351" s="491"/>
      <c r="J1351" s="531"/>
      <c r="K1351" s="489"/>
      <c r="L1351" s="532"/>
      <c r="M1351" s="491"/>
      <c r="N1351" s="491"/>
      <c r="O1351" s="491"/>
      <c r="P1351" s="491"/>
      <c r="Q1351" s="491"/>
      <c r="R1351" s="491"/>
      <c r="S1351" s="491"/>
      <c r="T1351" s="491"/>
      <c r="U1351" s="491"/>
      <c r="V1351" s="491"/>
      <c r="W1351" s="491"/>
      <c r="X1351" s="491"/>
      <c r="Y1351" s="491"/>
      <c r="Z1351" s="491"/>
      <c r="AA1351" s="491"/>
      <c r="AB1351" s="491"/>
      <c r="AC1351" s="491"/>
      <c r="AD1351" s="491"/>
      <c r="AE1351" s="491"/>
      <c r="AF1351" s="493"/>
      <c r="AG1351" s="494"/>
      <c r="AH1351" s="494"/>
      <c r="AI1351" s="494"/>
      <c r="AK1351" s="561"/>
    </row>
    <row r="1352" spans="1:37">
      <c r="A1352" s="504" t="s">
        <v>6474</v>
      </c>
      <c r="B1352" s="489" t="s">
        <v>6475</v>
      </c>
      <c r="C1352" s="470" t="s">
        <v>7433</v>
      </c>
      <c r="D1352" s="489" t="s">
        <v>5534</v>
      </c>
      <c r="E1352" s="490" t="s">
        <v>6481</v>
      </c>
      <c r="F1352" s="490" t="s">
        <v>6483</v>
      </c>
      <c r="G1352" s="470" t="s">
        <v>6482</v>
      </c>
      <c r="H1352" s="470" t="s">
        <v>7497</v>
      </c>
      <c r="I1352" s="491"/>
      <c r="J1352" s="531"/>
      <c r="K1352" s="489"/>
      <c r="L1352" s="532"/>
      <c r="M1352" s="491"/>
      <c r="N1352" s="491"/>
      <c r="O1352" s="491"/>
      <c r="P1352" s="491"/>
      <c r="Q1352" s="491"/>
      <c r="R1352" s="491"/>
      <c r="S1352" s="491"/>
      <c r="T1352" s="491"/>
      <c r="U1352" s="491"/>
      <c r="V1352" s="491"/>
      <c r="W1352" s="491"/>
      <c r="X1352" s="491"/>
      <c r="Y1352" s="491"/>
      <c r="Z1352" s="491"/>
      <c r="AA1352" s="491"/>
      <c r="AB1352" s="491"/>
      <c r="AC1352" s="491"/>
      <c r="AD1352" s="491"/>
      <c r="AE1352" s="491"/>
      <c r="AF1352" s="493"/>
      <c r="AG1352" s="494"/>
      <c r="AH1352" s="494"/>
      <c r="AI1352" s="494"/>
      <c r="AK1352" s="561"/>
    </row>
    <row r="1353" spans="1:37">
      <c r="A1353" s="504" t="s">
        <v>6488</v>
      </c>
      <c r="B1353" s="489" t="s">
        <v>6489</v>
      </c>
      <c r="C1353" s="497" t="s">
        <v>6490</v>
      </c>
      <c r="D1353" s="489"/>
      <c r="E1353" s="490"/>
      <c r="F1353" s="490"/>
      <c r="G1353" s="470"/>
      <c r="H1353" s="524"/>
      <c r="I1353" s="491"/>
      <c r="J1353" s="535"/>
      <c r="K1353" s="489"/>
      <c r="L1353" s="532"/>
      <c r="M1353" s="491"/>
      <c r="N1353" s="491"/>
      <c r="O1353" s="491"/>
      <c r="P1353" s="491"/>
      <c r="Q1353" s="491"/>
      <c r="R1353" s="491"/>
      <c r="S1353" s="491"/>
      <c r="T1353" s="491"/>
      <c r="U1353" s="491"/>
      <c r="V1353" s="491"/>
      <c r="W1353" s="491"/>
      <c r="X1353" s="491"/>
      <c r="Y1353" s="491"/>
      <c r="Z1353" s="491"/>
      <c r="AA1353" s="491"/>
      <c r="AB1353" s="491"/>
      <c r="AC1353" s="491"/>
      <c r="AD1353" s="491"/>
      <c r="AE1353" s="491"/>
      <c r="AF1353" s="493"/>
      <c r="AG1353" s="494"/>
      <c r="AH1353" s="536" t="s">
        <v>4836</v>
      </c>
      <c r="AI1353" s="494"/>
      <c r="AK1353" s="561" t="s">
        <v>3448</v>
      </c>
    </row>
    <row r="1354" spans="1:37">
      <c r="A1354" s="504" t="s">
        <v>6488</v>
      </c>
      <c r="B1354" s="489" t="s">
        <v>6489</v>
      </c>
      <c r="C1354" s="470" t="s">
        <v>7378</v>
      </c>
      <c r="D1354" s="489" t="s">
        <v>1345</v>
      </c>
      <c r="E1354" s="490">
        <v>0</v>
      </c>
      <c r="F1354" s="490">
        <v>1</v>
      </c>
      <c r="G1354" s="470" t="s">
        <v>7442</v>
      </c>
      <c r="H1354" s="524"/>
      <c r="I1354" s="491"/>
      <c r="J1354" s="535"/>
      <c r="K1354" s="489"/>
      <c r="L1354" s="532"/>
      <c r="M1354" s="491"/>
      <c r="N1354" s="491"/>
      <c r="O1354" s="491"/>
      <c r="P1354" s="491"/>
      <c r="Q1354" s="491"/>
      <c r="R1354" s="491"/>
      <c r="S1354" s="491"/>
      <c r="T1354" s="491"/>
      <c r="U1354" s="491"/>
      <c r="V1354" s="491"/>
      <c r="W1354" s="491"/>
      <c r="X1354" s="491"/>
      <c r="Y1354" s="491"/>
      <c r="Z1354" s="491"/>
      <c r="AA1354" s="491"/>
      <c r="AB1354" s="491"/>
      <c r="AC1354" s="491"/>
      <c r="AD1354" s="491"/>
      <c r="AE1354" s="491"/>
      <c r="AF1354" s="493"/>
      <c r="AG1354" s="494"/>
      <c r="AH1354" s="537"/>
      <c r="AI1354" s="494"/>
      <c r="AK1354" s="561"/>
    </row>
    <row r="1355" spans="1:37">
      <c r="A1355" s="504" t="s">
        <v>6488</v>
      </c>
      <c r="B1355" s="489" t="s">
        <v>6489</v>
      </c>
      <c r="C1355" s="470" t="s">
        <v>7386</v>
      </c>
      <c r="D1355" s="489" t="s">
        <v>1346</v>
      </c>
      <c r="E1355" s="490">
        <v>0</v>
      </c>
      <c r="F1355" s="490">
        <v>1</v>
      </c>
      <c r="G1355" s="470" t="s">
        <v>7450</v>
      </c>
      <c r="H1355" s="524"/>
      <c r="I1355" s="491"/>
      <c r="J1355" s="535"/>
      <c r="K1355" s="489"/>
      <c r="L1355" s="532"/>
      <c r="M1355" s="491"/>
      <c r="N1355" s="491"/>
      <c r="O1355" s="491"/>
      <c r="P1355" s="491"/>
      <c r="Q1355" s="491"/>
      <c r="R1355" s="491"/>
      <c r="S1355" s="491"/>
      <c r="T1355" s="491"/>
      <c r="U1355" s="491"/>
      <c r="V1355" s="491"/>
      <c r="W1355" s="491"/>
      <c r="X1355" s="491"/>
      <c r="Y1355" s="491"/>
      <c r="Z1355" s="491"/>
      <c r="AA1355" s="491"/>
      <c r="AB1355" s="491"/>
      <c r="AC1355" s="491"/>
      <c r="AD1355" s="491"/>
      <c r="AE1355" s="491"/>
      <c r="AF1355" s="493"/>
      <c r="AG1355" s="494"/>
      <c r="AH1355" s="537"/>
      <c r="AI1355" s="494"/>
      <c r="AK1355" s="561"/>
    </row>
    <row r="1356" spans="1:37">
      <c r="A1356" s="504" t="s">
        <v>6488</v>
      </c>
      <c r="B1356" s="489" t="s">
        <v>6489</v>
      </c>
      <c r="C1356" s="470" t="s">
        <v>7394</v>
      </c>
      <c r="D1356" s="489" t="s">
        <v>1347</v>
      </c>
      <c r="E1356" s="490">
        <v>0</v>
      </c>
      <c r="F1356" s="490">
        <v>1</v>
      </c>
      <c r="G1356" s="470" t="s">
        <v>7458</v>
      </c>
      <c r="H1356" s="524"/>
      <c r="I1356" s="491"/>
      <c r="J1356" s="535"/>
      <c r="K1356" s="489"/>
      <c r="L1356" s="532"/>
      <c r="M1356" s="491"/>
      <c r="N1356" s="491"/>
      <c r="O1356" s="491"/>
      <c r="P1356" s="491"/>
      <c r="Q1356" s="491"/>
      <c r="R1356" s="491"/>
      <c r="S1356" s="491"/>
      <c r="T1356" s="491"/>
      <c r="U1356" s="491"/>
      <c r="V1356" s="491"/>
      <c r="W1356" s="491"/>
      <c r="X1356" s="491"/>
      <c r="Y1356" s="491"/>
      <c r="Z1356" s="491"/>
      <c r="AA1356" s="491"/>
      <c r="AB1356" s="491"/>
      <c r="AC1356" s="491"/>
      <c r="AD1356" s="491"/>
      <c r="AE1356" s="491"/>
      <c r="AF1356" s="493"/>
      <c r="AG1356" s="494"/>
      <c r="AH1356" s="537"/>
      <c r="AI1356" s="494"/>
      <c r="AK1356" s="561"/>
    </row>
    <row r="1357" spans="1:37">
      <c r="A1357" s="504" t="s">
        <v>6488</v>
      </c>
      <c r="B1357" s="489" t="s">
        <v>6489</v>
      </c>
      <c r="C1357" s="470" t="s">
        <v>7402</v>
      </c>
      <c r="D1357" s="489" t="s">
        <v>1348</v>
      </c>
      <c r="E1357" s="490">
        <v>0</v>
      </c>
      <c r="F1357" s="490">
        <v>1</v>
      </c>
      <c r="G1357" s="470" t="s">
        <v>7466</v>
      </c>
      <c r="H1357" s="524"/>
      <c r="I1357" s="491"/>
      <c r="J1357" s="535"/>
      <c r="K1357" s="489"/>
      <c r="L1357" s="532"/>
      <c r="M1357" s="491"/>
      <c r="N1357" s="491"/>
      <c r="O1357" s="491"/>
      <c r="P1357" s="491"/>
      <c r="Q1357" s="491"/>
      <c r="R1357" s="491"/>
      <c r="S1357" s="491"/>
      <c r="T1357" s="491"/>
      <c r="U1357" s="491"/>
      <c r="V1357" s="491"/>
      <c r="W1357" s="491"/>
      <c r="X1357" s="491"/>
      <c r="Y1357" s="491"/>
      <c r="Z1357" s="491"/>
      <c r="AA1357" s="491"/>
      <c r="AB1357" s="491"/>
      <c r="AC1357" s="491"/>
      <c r="AD1357" s="491"/>
      <c r="AE1357" s="491"/>
      <c r="AF1357" s="493"/>
      <c r="AG1357" s="494"/>
      <c r="AH1357" s="537"/>
      <c r="AI1357" s="494"/>
      <c r="AK1357" s="561"/>
    </row>
    <row r="1358" spans="1:37">
      <c r="A1358" s="504" t="s">
        <v>6488</v>
      </c>
      <c r="B1358" s="489" t="s">
        <v>6489</v>
      </c>
      <c r="C1358" s="470" t="s">
        <v>7410</v>
      </c>
      <c r="D1358" s="489" t="s">
        <v>1349</v>
      </c>
      <c r="E1358" s="490">
        <v>0</v>
      </c>
      <c r="F1358" s="490">
        <v>1</v>
      </c>
      <c r="G1358" s="470" t="s">
        <v>7474</v>
      </c>
      <c r="H1358" s="524"/>
      <c r="I1358" s="491"/>
      <c r="J1358" s="535"/>
      <c r="K1358" s="489"/>
      <c r="L1358" s="532"/>
      <c r="M1358" s="491"/>
      <c r="N1358" s="491"/>
      <c r="O1358" s="491"/>
      <c r="P1358" s="491"/>
      <c r="Q1358" s="491"/>
      <c r="R1358" s="491"/>
      <c r="S1358" s="491"/>
      <c r="T1358" s="491"/>
      <c r="U1358" s="491"/>
      <c r="V1358" s="491"/>
      <c r="W1358" s="491"/>
      <c r="X1358" s="491"/>
      <c r="Y1358" s="491"/>
      <c r="Z1358" s="491"/>
      <c r="AA1358" s="491"/>
      <c r="AB1358" s="491"/>
      <c r="AC1358" s="491"/>
      <c r="AD1358" s="491"/>
      <c r="AE1358" s="491"/>
      <c r="AF1358" s="493"/>
      <c r="AG1358" s="494"/>
      <c r="AH1358" s="537"/>
      <c r="AI1358" s="494"/>
      <c r="AK1358" s="561"/>
    </row>
    <row r="1359" spans="1:37">
      <c r="A1359" s="504" t="s">
        <v>6488</v>
      </c>
      <c r="B1359" s="489" t="s">
        <v>6489</v>
      </c>
      <c r="C1359" s="470" t="s">
        <v>7418</v>
      </c>
      <c r="D1359" s="489" t="s">
        <v>1360</v>
      </c>
      <c r="E1359" s="490">
        <v>0</v>
      </c>
      <c r="F1359" s="490">
        <v>1</v>
      </c>
      <c r="G1359" s="470" t="s">
        <v>7482</v>
      </c>
      <c r="H1359" s="524"/>
      <c r="I1359" s="491"/>
      <c r="J1359" s="535"/>
      <c r="K1359" s="489"/>
      <c r="L1359" s="532"/>
      <c r="M1359" s="491"/>
      <c r="N1359" s="491"/>
      <c r="O1359" s="491"/>
      <c r="P1359" s="491"/>
      <c r="Q1359" s="491"/>
      <c r="R1359" s="491"/>
      <c r="S1359" s="491"/>
      <c r="T1359" s="491"/>
      <c r="U1359" s="491"/>
      <c r="V1359" s="491"/>
      <c r="W1359" s="491"/>
      <c r="X1359" s="491"/>
      <c r="Y1359" s="491"/>
      <c r="Z1359" s="491"/>
      <c r="AA1359" s="491"/>
      <c r="AB1359" s="491"/>
      <c r="AC1359" s="491"/>
      <c r="AD1359" s="491"/>
      <c r="AE1359" s="491"/>
      <c r="AF1359" s="493"/>
      <c r="AG1359" s="494"/>
      <c r="AH1359" s="537"/>
      <c r="AI1359" s="494"/>
      <c r="AK1359" s="561"/>
    </row>
    <row r="1360" spans="1:37">
      <c r="A1360" s="504" t="s">
        <v>6488</v>
      </c>
      <c r="B1360" s="489" t="s">
        <v>6489</v>
      </c>
      <c r="C1360" s="470" t="s">
        <v>7426</v>
      </c>
      <c r="D1360" s="489" t="s">
        <v>1361</v>
      </c>
      <c r="E1360" s="490">
        <v>0</v>
      </c>
      <c r="F1360" s="490">
        <v>1</v>
      </c>
      <c r="G1360" s="470" t="s">
        <v>7490</v>
      </c>
      <c r="H1360" s="524"/>
      <c r="I1360" s="491"/>
      <c r="J1360" s="535"/>
      <c r="K1360" s="489"/>
      <c r="L1360" s="532"/>
      <c r="M1360" s="491"/>
      <c r="N1360" s="491"/>
      <c r="O1360" s="491"/>
      <c r="P1360" s="491"/>
      <c r="Q1360" s="491"/>
      <c r="R1360" s="491"/>
      <c r="S1360" s="491"/>
      <c r="T1360" s="491"/>
      <c r="U1360" s="491"/>
      <c r="V1360" s="491"/>
      <c r="W1360" s="491"/>
      <c r="X1360" s="491"/>
      <c r="Y1360" s="491"/>
      <c r="Z1360" s="491"/>
      <c r="AA1360" s="491"/>
      <c r="AB1360" s="491"/>
      <c r="AC1360" s="491"/>
      <c r="AD1360" s="491"/>
      <c r="AE1360" s="491"/>
      <c r="AF1360" s="493"/>
      <c r="AG1360" s="494"/>
      <c r="AH1360" s="537"/>
      <c r="AI1360" s="494"/>
      <c r="AK1360" s="561"/>
    </row>
    <row r="1361" spans="1:37">
      <c r="A1361" s="504" t="s">
        <v>6488</v>
      </c>
      <c r="B1361" s="489" t="s">
        <v>6489</v>
      </c>
      <c r="C1361" s="470" t="s">
        <v>7434</v>
      </c>
      <c r="D1361" s="489" t="s">
        <v>1324</v>
      </c>
      <c r="E1361" s="490">
        <v>0</v>
      </c>
      <c r="F1361" s="490">
        <v>1</v>
      </c>
      <c r="G1361" s="470" t="s">
        <v>7498</v>
      </c>
      <c r="H1361" s="524"/>
      <c r="I1361" s="491"/>
      <c r="J1361" s="535"/>
      <c r="K1361" s="489"/>
      <c r="L1361" s="532"/>
      <c r="M1361" s="491"/>
      <c r="N1361" s="491"/>
      <c r="O1361" s="491"/>
      <c r="P1361" s="491"/>
      <c r="Q1361" s="491"/>
      <c r="R1361" s="491"/>
      <c r="S1361" s="491"/>
      <c r="T1361" s="491"/>
      <c r="U1361" s="491"/>
      <c r="V1361" s="491"/>
      <c r="W1361" s="491"/>
      <c r="X1361" s="491"/>
      <c r="Y1361" s="491"/>
      <c r="Z1361" s="491"/>
      <c r="AA1361" s="491"/>
      <c r="AB1361" s="491"/>
      <c r="AC1361" s="491"/>
      <c r="AD1361" s="491"/>
      <c r="AE1361" s="491"/>
      <c r="AF1361" s="493"/>
      <c r="AG1361" s="494"/>
      <c r="AH1361" s="537"/>
      <c r="AI1361" s="494"/>
      <c r="AK1361" s="561"/>
    </row>
    <row r="1362" spans="1:37" ht="22.5">
      <c r="A1362" s="504" t="s">
        <v>6488</v>
      </c>
      <c r="B1362" s="489" t="s">
        <v>6489</v>
      </c>
      <c r="C1362" s="470" t="s">
        <v>6485</v>
      </c>
      <c r="D1362" s="489" t="s">
        <v>1859</v>
      </c>
      <c r="E1362" s="490" t="s">
        <v>6486</v>
      </c>
      <c r="F1362" s="490" t="s">
        <v>6589</v>
      </c>
      <c r="G1362" s="470" t="s">
        <v>6487</v>
      </c>
      <c r="H1362" s="470" t="s">
        <v>6684</v>
      </c>
      <c r="I1362" s="491" t="s">
        <v>6472</v>
      </c>
      <c r="J1362" s="535"/>
      <c r="K1362" s="489"/>
      <c r="L1362" s="532"/>
      <c r="M1362" s="491"/>
      <c r="N1362" s="491"/>
      <c r="O1362" s="491"/>
      <c r="P1362" s="491"/>
      <c r="Q1362" s="491"/>
      <c r="R1362" s="491"/>
      <c r="S1362" s="491"/>
      <c r="T1362" s="491"/>
      <c r="U1362" s="491"/>
      <c r="V1362" s="491"/>
      <c r="W1362" s="491"/>
      <c r="X1362" s="491"/>
      <c r="Y1362" s="491"/>
      <c r="Z1362" s="491"/>
      <c r="AA1362" s="491"/>
      <c r="AB1362" s="491"/>
      <c r="AC1362" s="491"/>
      <c r="AD1362" s="491"/>
      <c r="AE1362" s="491"/>
      <c r="AF1362" s="493"/>
      <c r="AG1362" s="494"/>
      <c r="AH1362" s="537"/>
      <c r="AI1362" s="494"/>
      <c r="AK1362" s="561"/>
    </row>
    <row r="1363" spans="1:37">
      <c r="A1363" s="504" t="s">
        <v>6488</v>
      </c>
      <c r="B1363" s="489" t="s">
        <v>6489</v>
      </c>
      <c r="C1363" s="470" t="s">
        <v>7379</v>
      </c>
      <c r="D1363" s="489" t="s">
        <v>1863</v>
      </c>
      <c r="E1363" s="490" t="s">
        <v>6486</v>
      </c>
      <c r="F1363" s="490" t="s">
        <v>6589</v>
      </c>
      <c r="G1363" s="470" t="s">
        <v>6487</v>
      </c>
      <c r="H1363" s="470" t="s">
        <v>7443</v>
      </c>
      <c r="I1363" s="491"/>
      <c r="J1363" s="535"/>
      <c r="K1363" s="489"/>
      <c r="L1363" s="532"/>
      <c r="M1363" s="491"/>
      <c r="N1363" s="491"/>
      <c r="O1363" s="491"/>
      <c r="P1363" s="491"/>
      <c r="Q1363" s="491"/>
      <c r="R1363" s="491"/>
      <c r="S1363" s="491"/>
      <c r="T1363" s="491"/>
      <c r="U1363" s="491"/>
      <c r="V1363" s="491"/>
      <c r="W1363" s="491"/>
      <c r="X1363" s="491"/>
      <c r="Y1363" s="491"/>
      <c r="Z1363" s="491"/>
      <c r="AA1363" s="491"/>
      <c r="AB1363" s="491"/>
      <c r="AC1363" s="491"/>
      <c r="AD1363" s="491"/>
      <c r="AE1363" s="491"/>
      <c r="AF1363" s="493"/>
      <c r="AG1363" s="494"/>
      <c r="AH1363" s="537"/>
      <c r="AI1363" s="494"/>
      <c r="AK1363" s="561"/>
    </row>
    <row r="1364" spans="1:37">
      <c r="A1364" s="504" t="s">
        <v>6488</v>
      </c>
      <c r="B1364" s="489" t="s">
        <v>6489</v>
      </c>
      <c r="C1364" s="470" t="s">
        <v>7387</v>
      </c>
      <c r="D1364" s="489" t="s">
        <v>1687</v>
      </c>
      <c r="E1364" s="490" t="s">
        <v>6486</v>
      </c>
      <c r="F1364" s="490" t="s">
        <v>6589</v>
      </c>
      <c r="G1364" s="470" t="s">
        <v>6487</v>
      </c>
      <c r="H1364" s="470" t="s">
        <v>7451</v>
      </c>
      <c r="I1364" s="491"/>
      <c r="J1364" s="535"/>
      <c r="K1364" s="489"/>
      <c r="L1364" s="532"/>
      <c r="M1364" s="491"/>
      <c r="N1364" s="491"/>
      <c r="O1364" s="491"/>
      <c r="P1364" s="491"/>
      <c r="Q1364" s="491"/>
      <c r="R1364" s="491"/>
      <c r="S1364" s="491"/>
      <c r="T1364" s="491"/>
      <c r="U1364" s="491"/>
      <c r="V1364" s="491"/>
      <c r="W1364" s="491"/>
      <c r="X1364" s="491"/>
      <c r="Y1364" s="491"/>
      <c r="Z1364" s="491"/>
      <c r="AA1364" s="491"/>
      <c r="AB1364" s="491"/>
      <c r="AC1364" s="491"/>
      <c r="AD1364" s="491"/>
      <c r="AE1364" s="491"/>
      <c r="AF1364" s="493"/>
      <c r="AG1364" s="494"/>
      <c r="AH1364" s="537"/>
      <c r="AI1364" s="494"/>
      <c r="AK1364" s="561"/>
    </row>
    <row r="1365" spans="1:37">
      <c r="A1365" s="504" t="s">
        <v>6488</v>
      </c>
      <c r="B1365" s="489" t="s">
        <v>6489</v>
      </c>
      <c r="C1365" s="470" t="s">
        <v>7395</v>
      </c>
      <c r="D1365" s="489" t="s">
        <v>1688</v>
      </c>
      <c r="E1365" s="490" t="s">
        <v>6486</v>
      </c>
      <c r="F1365" s="490" t="s">
        <v>6589</v>
      </c>
      <c r="G1365" s="470" t="s">
        <v>6487</v>
      </c>
      <c r="H1365" s="470" t="s">
        <v>7459</v>
      </c>
      <c r="I1365" s="491"/>
      <c r="J1365" s="535"/>
      <c r="K1365" s="489"/>
      <c r="L1365" s="532"/>
      <c r="M1365" s="491"/>
      <c r="N1365" s="491"/>
      <c r="O1365" s="491"/>
      <c r="P1365" s="491"/>
      <c r="Q1365" s="491"/>
      <c r="R1365" s="491"/>
      <c r="S1365" s="491"/>
      <c r="T1365" s="491"/>
      <c r="U1365" s="491"/>
      <c r="V1365" s="491"/>
      <c r="W1365" s="491"/>
      <c r="X1365" s="491"/>
      <c r="Y1365" s="491"/>
      <c r="Z1365" s="491"/>
      <c r="AA1365" s="491"/>
      <c r="AB1365" s="491"/>
      <c r="AC1365" s="491"/>
      <c r="AD1365" s="491"/>
      <c r="AE1365" s="491"/>
      <c r="AF1365" s="493"/>
      <c r="AG1365" s="494"/>
      <c r="AH1365" s="537"/>
      <c r="AI1365" s="494"/>
      <c r="AK1365" s="561"/>
    </row>
    <row r="1366" spans="1:37">
      <c r="A1366" s="504" t="s">
        <v>6488</v>
      </c>
      <c r="B1366" s="489" t="s">
        <v>6489</v>
      </c>
      <c r="C1366" s="470" t="s">
        <v>7403</v>
      </c>
      <c r="D1366" s="489" t="s">
        <v>2994</v>
      </c>
      <c r="E1366" s="490" t="s">
        <v>6486</v>
      </c>
      <c r="F1366" s="490" t="s">
        <v>6589</v>
      </c>
      <c r="G1366" s="470" t="s">
        <v>6487</v>
      </c>
      <c r="H1366" s="470" t="s">
        <v>7467</v>
      </c>
      <c r="I1366" s="491"/>
      <c r="J1366" s="535"/>
      <c r="K1366" s="489"/>
      <c r="L1366" s="532"/>
      <c r="M1366" s="491"/>
      <c r="N1366" s="491"/>
      <c r="O1366" s="491"/>
      <c r="P1366" s="491"/>
      <c r="Q1366" s="491"/>
      <c r="R1366" s="491"/>
      <c r="S1366" s="491"/>
      <c r="T1366" s="491"/>
      <c r="U1366" s="491"/>
      <c r="V1366" s="491"/>
      <c r="W1366" s="491"/>
      <c r="X1366" s="491"/>
      <c r="Y1366" s="491"/>
      <c r="Z1366" s="491"/>
      <c r="AA1366" s="491"/>
      <c r="AB1366" s="491"/>
      <c r="AC1366" s="491"/>
      <c r="AD1366" s="491"/>
      <c r="AE1366" s="491"/>
      <c r="AF1366" s="493"/>
      <c r="AG1366" s="494"/>
      <c r="AH1366" s="537"/>
      <c r="AI1366" s="494"/>
      <c r="AK1366" s="561"/>
    </row>
    <row r="1367" spans="1:37">
      <c r="A1367" s="504" t="s">
        <v>6488</v>
      </c>
      <c r="B1367" s="489" t="s">
        <v>6489</v>
      </c>
      <c r="C1367" s="470" t="s">
        <v>7411</v>
      </c>
      <c r="D1367" s="489" t="s">
        <v>2995</v>
      </c>
      <c r="E1367" s="490" t="s">
        <v>6486</v>
      </c>
      <c r="F1367" s="490" t="s">
        <v>6589</v>
      </c>
      <c r="G1367" s="470" t="s">
        <v>6487</v>
      </c>
      <c r="H1367" s="470" t="s">
        <v>7475</v>
      </c>
      <c r="I1367" s="491"/>
      <c r="J1367" s="535"/>
      <c r="K1367" s="489"/>
      <c r="L1367" s="532"/>
      <c r="M1367" s="491"/>
      <c r="N1367" s="491"/>
      <c r="O1367" s="491"/>
      <c r="P1367" s="491"/>
      <c r="Q1367" s="491"/>
      <c r="R1367" s="491"/>
      <c r="S1367" s="491"/>
      <c r="T1367" s="491"/>
      <c r="U1367" s="491"/>
      <c r="V1367" s="491"/>
      <c r="W1367" s="491"/>
      <c r="X1367" s="491"/>
      <c r="Y1367" s="491"/>
      <c r="Z1367" s="491"/>
      <c r="AA1367" s="491"/>
      <c r="AB1367" s="491"/>
      <c r="AC1367" s="491"/>
      <c r="AD1367" s="491"/>
      <c r="AE1367" s="491"/>
      <c r="AF1367" s="493"/>
      <c r="AG1367" s="494"/>
      <c r="AH1367" s="537"/>
      <c r="AI1367" s="494"/>
      <c r="AK1367" s="561"/>
    </row>
    <row r="1368" spans="1:37">
      <c r="A1368" s="504" t="s">
        <v>6488</v>
      </c>
      <c r="B1368" s="489" t="s">
        <v>6489</v>
      </c>
      <c r="C1368" s="470" t="s">
        <v>7419</v>
      </c>
      <c r="D1368" s="489" t="s">
        <v>2996</v>
      </c>
      <c r="E1368" s="490" t="s">
        <v>6486</v>
      </c>
      <c r="F1368" s="490" t="s">
        <v>6589</v>
      </c>
      <c r="G1368" s="470" t="s">
        <v>6487</v>
      </c>
      <c r="H1368" s="470" t="s">
        <v>7483</v>
      </c>
      <c r="I1368" s="491"/>
      <c r="J1368" s="535"/>
      <c r="K1368" s="489"/>
      <c r="L1368" s="532"/>
      <c r="M1368" s="491"/>
      <c r="N1368" s="491"/>
      <c r="O1368" s="491"/>
      <c r="P1368" s="491"/>
      <c r="Q1368" s="491"/>
      <c r="R1368" s="491"/>
      <c r="S1368" s="491"/>
      <c r="T1368" s="491"/>
      <c r="U1368" s="491"/>
      <c r="V1368" s="491"/>
      <c r="W1368" s="491"/>
      <c r="X1368" s="491"/>
      <c r="Y1368" s="491"/>
      <c r="Z1368" s="491"/>
      <c r="AA1368" s="491"/>
      <c r="AB1368" s="491"/>
      <c r="AC1368" s="491"/>
      <c r="AD1368" s="491"/>
      <c r="AE1368" s="491"/>
      <c r="AF1368" s="493"/>
      <c r="AG1368" s="494"/>
      <c r="AH1368" s="537"/>
      <c r="AI1368" s="494"/>
      <c r="AK1368" s="561"/>
    </row>
    <row r="1369" spans="1:37">
      <c r="A1369" s="504" t="s">
        <v>6488</v>
      </c>
      <c r="B1369" s="489" t="s">
        <v>6489</v>
      </c>
      <c r="C1369" s="470" t="s">
        <v>7427</v>
      </c>
      <c r="D1369" s="489" t="s">
        <v>2997</v>
      </c>
      <c r="E1369" s="490" t="s">
        <v>6486</v>
      </c>
      <c r="F1369" s="490" t="s">
        <v>6589</v>
      </c>
      <c r="G1369" s="470" t="s">
        <v>6487</v>
      </c>
      <c r="H1369" s="470" t="s">
        <v>7491</v>
      </c>
      <c r="I1369" s="491"/>
      <c r="J1369" s="535"/>
      <c r="K1369" s="489"/>
      <c r="L1369" s="532"/>
      <c r="M1369" s="491"/>
      <c r="N1369" s="491"/>
      <c r="O1369" s="491"/>
      <c r="P1369" s="491"/>
      <c r="Q1369" s="491"/>
      <c r="R1369" s="491"/>
      <c r="S1369" s="491"/>
      <c r="T1369" s="491"/>
      <c r="U1369" s="491"/>
      <c r="V1369" s="491"/>
      <c r="W1369" s="491"/>
      <c r="X1369" s="491"/>
      <c r="Y1369" s="491"/>
      <c r="Z1369" s="491"/>
      <c r="AA1369" s="491"/>
      <c r="AB1369" s="491"/>
      <c r="AC1369" s="491"/>
      <c r="AD1369" s="491"/>
      <c r="AE1369" s="491"/>
      <c r="AF1369" s="493"/>
      <c r="AG1369" s="494"/>
      <c r="AH1369" s="537"/>
      <c r="AI1369" s="494"/>
      <c r="AK1369" s="561"/>
    </row>
    <row r="1370" spans="1:37">
      <c r="A1370" s="504" t="s">
        <v>6488</v>
      </c>
      <c r="B1370" s="489" t="s">
        <v>6489</v>
      </c>
      <c r="C1370" s="470" t="s">
        <v>7435</v>
      </c>
      <c r="D1370" s="489" t="s">
        <v>6478</v>
      </c>
      <c r="E1370" s="490" t="s">
        <v>6486</v>
      </c>
      <c r="F1370" s="490" t="s">
        <v>6589</v>
      </c>
      <c r="G1370" s="470" t="s">
        <v>6487</v>
      </c>
      <c r="H1370" s="470" t="s">
        <v>7499</v>
      </c>
      <c r="I1370" s="491"/>
      <c r="J1370" s="535"/>
      <c r="K1370" s="489"/>
      <c r="L1370" s="532"/>
      <c r="M1370" s="491"/>
      <c r="N1370" s="491"/>
      <c r="O1370" s="491"/>
      <c r="P1370" s="491"/>
      <c r="Q1370" s="491"/>
      <c r="R1370" s="491"/>
      <c r="S1370" s="491"/>
      <c r="T1370" s="491"/>
      <c r="U1370" s="491"/>
      <c r="V1370" s="491"/>
      <c r="W1370" s="491"/>
      <c r="X1370" s="491"/>
      <c r="Y1370" s="491"/>
      <c r="Z1370" s="491"/>
      <c r="AA1370" s="491"/>
      <c r="AB1370" s="491"/>
      <c r="AC1370" s="491"/>
      <c r="AD1370" s="491"/>
      <c r="AE1370" s="491"/>
      <c r="AF1370" s="493"/>
      <c r="AG1370" s="494"/>
      <c r="AH1370" s="537"/>
      <c r="AI1370" s="494"/>
      <c r="AK1370" s="561"/>
    </row>
    <row r="1371" spans="1:37">
      <c r="A1371" s="504" t="s">
        <v>6493</v>
      </c>
      <c r="B1371" s="489" t="s">
        <v>6495</v>
      </c>
      <c r="C1371" s="497" t="s">
        <v>6494</v>
      </c>
      <c r="D1371" s="489"/>
      <c r="E1371" s="490"/>
      <c r="F1371" s="490"/>
      <c r="G1371" s="470"/>
      <c r="H1371" s="524"/>
      <c r="I1371" s="491"/>
      <c r="J1371" s="535"/>
      <c r="K1371" s="489"/>
      <c r="L1371" s="532"/>
      <c r="M1371" s="491"/>
      <c r="N1371" s="491"/>
      <c r="O1371" s="491"/>
      <c r="P1371" s="491"/>
      <c r="Q1371" s="491"/>
      <c r="R1371" s="491"/>
      <c r="S1371" s="491"/>
      <c r="T1371" s="491"/>
      <c r="U1371" s="491"/>
      <c r="V1371" s="491"/>
      <c r="W1371" s="491"/>
      <c r="X1371" s="491"/>
      <c r="Y1371" s="491"/>
      <c r="Z1371" s="491"/>
      <c r="AA1371" s="491"/>
      <c r="AB1371" s="491"/>
      <c r="AC1371" s="491"/>
      <c r="AD1371" s="491"/>
      <c r="AE1371" s="491"/>
      <c r="AF1371" s="493"/>
      <c r="AG1371" s="494"/>
      <c r="AH1371" s="536" t="s">
        <v>4836</v>
      </c>
      <c r="AI1371" s="494"/>
      <c r="AK1371" s="561" t="s">
        <v>3448</v>
      </c>
    </row>
    <row r="1372" spans="1:37">
      <c r="A1372" s="504" t="s">
        <v>6493</v>
      </c>
      <c r="B1372" s="489" t="s">
        <v>6495</v>
      </c>
      <c r="C1372" s="470" t="s">
        <v>7380</v>
      </c>
      <c r="D1372" s="489" t="s">
        <v>1345</v>
      </c>
      <c r="E1372" s="490">
        <v>0</v>
      </c>
      <c r="F1372" s="490">
        <v>1</v>
      </c>
      <c r="G1372" s="470" t="s">
        <v>7444</v>
      </c>
      <c r="H1372" s="524"/>
      <c r="I1372" s="491"/>
      <c r="J1372" s="535"/>
      <c r="K1372" s="489"/>
      <c r="L1372" s="532"/>
      <c r="M1372" s="491"/>
      <c r="N1372" s="491"/>
      <c r="O1372" s="491"/>
      <c r="P1372" s="491"/>
      <c r="Q1372" s="491"/>
      <c r="R1372" s="491"/>
      <c r="S1372" s="491"/>
      <c r="T1372" s="491"/>
      <c r="U1372" s="491"/>
      <c r="V1372" s="491"/>
      <c r="W1372" s="491"/>
      <c r="X1372" s="491"/>
      <c r="Y1372" s="491"/>
      <c r="Z1372" s="491"/>
      <c r="AA1372" s="491"/>
      <c r="AB1372" s="491"/>
      <c r="AC1372" s="491"/>
      <c r="AD1372" s="491"/>
      <c r="AE1372" s="491"/>
      <c r="AF1372" s="493"/>
      <c r="AG1372" s="494"/>
      <c r="AH1372" s="536"/>
      <c r="AI1372" s="494"/>
      <c r="AK1372" s="561"/>
    </row>
    <row r="1373" spans="1:37">
      <c r="A1373" s="504" t="s">
        <v>6493</v>
      </c>
      <c r="B1373" s="489" t="s">
        <v>6495</v>
      </c>
      <c r="C1373" s="470" t="s">
        <v>7388</v>
      </c>
      <c r="D1373" s="489" t="s">
        <v>1346</v>
      </c>
      <c r="E1373" s="490">
        <v>0</v>
      </c>
      <c r="F1373" s="490">
        <v>1</v>
      </c>
      <c r="G1373" s="470" t="s">
        <v>7452</v>
      </c>
      <c r="H1373" s="524"/>
      <c r="I1373" s="491"/>
      <c r="J1373" s="535"/>
      <c r="K1373" s="489"/>
      <c r="L1373" s="532"/>
      <c r="M1373" s="491"/>
      <c r="N1373" s="491"/>
      <c r="O1373" s="491"/>
      <c r="P1373" s="491"/>
      <c r="Q1373" s="491"/>
      <c r="R1373" s="491"/>
      <c r="S1373" s="491"/>
      <c r="T1373" s="491"/>
      <c r="U1373" s="491"/>
      <c r="V1373" s="491"/>
      <c r="W1373" s="491"/>
      <c r="X1373" s="491"/>
      <c r="Y1373" s="491"/>
      <c r="Z1373" s="491"/>
      <c r="AA1373" s="491"/>
      <c r="AB1373" s="491"/>
      <c r="AC1373" s="491"/>
      <c r="AD1373" s="491"/>
      <c r="AE1373" s="491"/>
      <c r="AF1373" s="493"/>
      <c r="AG1373" s="494"/>
      <c r="AH1373" s="536"/>
      <c r="AI1373" s="494"/>
      <c r="AK1373" s="561"/>
    </row>
    <row r="1374" spans="1:37">
      <c r="A1374" s="504" t="s">
        <v>6493</v>
      </c>
      <c r="B1374" s="489" t="s">
        <v>6495</v>
      </c>
      <c r="C1374" s="470" t="s">
        <v>7396</v>
      </c>
      <c r="D1374" s="489" t="s">
        <v>1347</v>
      </c>
      <c r="E1374" s="490">
        <v>0</v>
      </c>
      <c r="F1374" s="490">
        <v>1</v>
      </c>
      <c r="G1374" s="470" t="s">
        <v>7460</v>
      </c>
      <c r="H1374" s="524"/>
      <c r="I1374" s="491"/>
      <c r="J1374" s="535"/>
      <c r="K1374" s="489"/>
      <c r="L1374" s="532"/>
      <c r="M1374" s="491"/>
      <c r="N1374" s="491"/>
      <c r="O1374" s="491"/>
      <c r="P1374" s="491"/>
      <c r="Q1374" s="491"/>
      <c r="R1374" s="491"/>
      <c r="S1374" s="491"/>
      <c r="T1374" s="491"/>
      <c r="U1374" s="491"/>
      <c r="V1374" s="491"/>
      <c r="W1374" s="491"/>
      <c r="X1374" s="491"/>
      <c r="Y1374" s="491"/>
      <c r="Z1374" s="491"/>
      <c r="AA1374" s="491"/>
      <c r="AB1374" s="491"/>
      <c r="AC1374" s="491"/>
      <c r="AD1374" s="491"/>
      <c r="AE1374" s="491"/>
      <c r="AF1374" s="493"/>
      <c r="AG1374" s="494"/>
      <c r="AH1374" s="536"/>
      <c r="AI1374" s="494"/>
      <c r="AK1374" s="561"/>
    </row>
    <row r="1375" spans="1:37">
      <c r="A1375" s="504" t="s">
        <v>6493</v>
      </c>
      <c r="B1375" s="489" t="s">
        <v>6495</v>
      </c>
      <c r="C1375" s="470" t="s">
        <v>7404</v>
      </c>
      <c r="D1375" s="489" t="s">
        <v>1348</v>
      </c>
      <c r="E1375" s="490">
        <v>0</v>
      </c>
      <c r="F1375" s="490">
        <v>1</v>
      </c>
      <c r="G1375" s="470" t="s">
        <v>7468</v>
      </c>
      <c r="H1375" s="524"/>
      <c r="I1375" s="491"/>
      <c r="J1375" s="535"/>
      <c r="K1375" s="489"/>
      <c r="L1375" s="532"/>
      <c r="M1375" s="491"/>
      <c r="N1375" s="491"/>
      <c r="O1375" s="491"/>
      <c r="P1375" s="491"/>
      <c r="Q1375" s="491"/>
      <c r="R1375" s="491"/>
      <c r="S1375" s="491"/>
      <c r="T1375" s="491"/>
      <c r="U1375" s="491"/>
      <c r="V1375" s="491"/>
      <c r="W1375" s="491"/>
      <c r="X1375" s="491"/>
      <c r="Y1375" s="491"/>
      <c r="Z1375" s="491"/>
      <c r="AA1375" s="491"/>
      <c r="AB1375" s="491"/>
      <c r="AC1375" s="491"/>
      <c r="AD1375" s="491"/>
      <c r="AE1375" s="491"/>
      <c r="AF1375" s="493"/>
      <c r="AG1375" s="494"/>
      <c r="AH1375" s="536"/>
      <c r="AI1375" s="494"/>
      <c r="AK1375" s="561"/>
    </row>
    <row r="1376" spans="1:37">
      <c r="A1376" s="504" t="s">
        <v>6493</v>
      </c>
      <c r="B1376" s="489" t="s">
        <v>6495</v>
      </c>
      <c r="C1376" s="470" t="s">
        <v>7412</v>
      </c>
      <c r="D1376" s="489" t="s">
        <v>1349</v>
      </c>
      <c r="E1376" s="490">
        <v>0</v>
      </c>
      <c r="F1376" s="490">
        <v>1</v>
      </c>
      <c r="G1376" s="470" t="s">
        <v>7476</v>
      </c>
      <c r="H1376" s="524"/>
      <c r="I1376" s="491"/>
      <c r="J1376" s="535"/>
      <c r="K1376" s="489"/>
      <c r="L1376" s="532"/>
      <c r="M1376" s="491"/>
      <c r="N1376" s="491"/>
      <c r="O1376" s="491"/>
      <c r="P1376" s="491"/>
      <c r="Q1376" s="491"/>
      <c r="R1376" s="491"/>
      <c r="S1376" s="491"/>
      <c r="T1376" s="491"/>
      <c r="U1376" s="491"/>
      <c r="V1376" s="491"/>
      <c r="W1376" s="491"/>
      <c r="X1376" s="491"/>
      <c r="Y1376" s="491"/>
      <c r="Z1376" s="491"/>
      <c r="AA1376" s="491"/>
      <c r="AB1376" s="491"/>
      <c r="AC1376" s="491"/>
      <c r="AD1376" s="491"/>
      <c r="AE1376" s="491"/>
      <c r="AF1376" s="493"/>
      <c r="AG1376" s="494"/>
      <c r="AH1376" s="536"/>
      <c r="AI1376" s="494"/>
      <c r="AK1376" s="561"/>
    </row>
    <row r="1377" spans="1:37">
      <c r="A1377" s="504" t="s">
        <v>6493</v>
      </c>
      <c r="B1377" s="489" t="s">
        <v>6495</v>
      </c>
      <c r="C1377" s="470" t="s">
        <v>7420</v>
      </c>
      <c r="D1377" s="489" t="s">
        <v>1360</v>
      </c>
      <c r="E1377" s="490">
        <v>0</v>
      </c>
      <c r="F1377" s="490">
        <v>1</v>
      </c>
      <c r="G1377" s="470" t="s">
        <v>7484</v>
      </c>
      <c r="H1377" s="524"/>
      <c r="I1377" s="491"/>
      <c r="J1377" s="535"/>
      <c r="K1377" s="489"/>
      <c r="L1377" s="532"/>
      <c r="M1377" s="491"/>
      <c r="N1377" s="491"/>
      <c r="O1377" s="491"/>
      <c r="P1377" s="491"/>
      <c r="Q1377" s="491"/>
      <c r="R1377" s="491"/>
      <c r="S1377" s="491"/>
      <c r="T1377" s="491"/>
      <c r="U1377" s="491"/>
      <c r="V1377" s="491"/>
      <c r="W1377" s="491"/>
      <c r="X1377" s="491"/>
      <c r="Y1377" s="491"/>
      <c r="Z1377" s="491"/>
      <c r="AA1377" s="491"/>
      <c r="AB1377" s="491"/>
      <c r="AC1377" s="491"/>
      <c r="AD1377" s="491"/>
      <c r="AE1377" s="491"/>
      <c r="AF1377" s="493"/>
      <c r="AG1377" s="494"/>
      <c r="AH1377" s="536"/>
      <c r="AI1377" s="494"/>
      <c r="AK1377" s="561"/>
    </row>
    <row r="1378" spans="1:37">
      <c r="A1378" s="504" t="s">
        <v>6493</v>
      </c>
      <c r="B1378" s="489" t="s">
        <v>6495</v>
      </c>
      <c r="C1378" s="470" t="s">
        <v>7428</v>
      </c>
      <c r="D1378" s="489" t="s">
        <v>1361</v>
      </c>
      <c r="E1378" s="490">
        <v>0</v>
      </c>
      <c r="F1378" s="490">
        <v>1</v>
      </c>
      <c r="G1378" s="470" t="s">
        <v>7492</v>
      </c>
      <c r="H1378" s="524"/>
      <c r="I1378" s="491"/>
      <c r="J1378" s="535"/>
      <c r="K1378" s="489"/>
      <c r="L1378" s="532"/>
      <c r="M1378" s="491"/>
      <c r="N1378" s="491"/>
      <c r="O1378" s="491"/>
      <c r="P1378" s="491"/>
      <c r="Q1378" s="491"/>
      <c r="R1378" s="491"/>
      <c r="S1378" s="491"/>
      <c r="T1378" s="491"/>
      <c r="U1378" s="491"/>
      <c r="V1378" s="491"/>
      <c r="W1378" s="491"/>
      <c r="X1378" s="491"/>
      <c r="Y1378" s="491"/>
      <c r="Z1378" s="491"/>
      <c r="AA1378" s="491"/>
      <c r="AB1378" s="491"/>
      <c r="AC1378" s="491"/>
      <c r="AD1378" s="491"/>
      <c r="AE1378" s="491"/>
      <c r="AF1378" s="493"/>
      <c r="AG1378" s="494"/>
      <c r="AH1378" s="536"/>
      <c r="AI1378" s="494"/>
      <c r="AK1378" s="561"/>
    </row>
    <row r="1379" spans="1:37">
      <c r="A1379" s="504" t="s">
        <v>6493</v>
      </c>
      <c r="B1379" s="489" t="s">
        <v>6495</v>
      </c>
      <c r="C1379" s="470" t="s">
        <v>7436</v>
      </c>
      <c r="D1379" s="489" t="s">
        <v>1324</v>
      </c>
      <c r="E1379" s="490">
        <v>0</v>
      </c>
      <c r="F1379" s="490">
        <v>1</v>
      </c>
      <c r="G1379" s="470" t="s">
        <v>7500</v>
      </c>
      <c r="H1379" s="524"/>
      <c r="I1379" s="491"/>
      <c r="J1379" s="535"/>
      <c r="K1379" s="489"/>
      <c r="L1379" s="532"/>
      <c r="M1379" s="491"/>
      <c r="N1379" s="491"/>
      <c r="O1379" s="491"/>
      <c r="P1379" s="491"/>
      <c r="Q1379" s="491"/>
      <c r="R1379" s="491"/>
      <c r="S1379" s="491"/>
      <c r="T1379" s="491"/>
      <c r="U1379" s="491"/>
      <c r="V1379" s="491"/>
      <c r="W1379" s="491"/>
      <c r="X1379" s="491"/>
      <c r="Y1379" s="491"/>
      <c r="Z1379" s="491"/>
      <c r="AA1379" s="491"/>
      <c r="AB1379" s="491"/>
      <c r="AC1379" s="491"/>
      <c r="AD1379" s="491"/>
      <c r="AE1379" s="491"/>
      <c r="AF1379" s="493"/>
      <c r="AG1379" s="494"/>
      <c r="AH1379" s="536"/>
      <c r="AI1379" s="494"/>
      <c r="AK1379" s="561"/>
    </row>
    <row r="1380" spans="1:37" ht="22.5">
      <c r="A1380" s="504" t="s">
        <v>6493</v>
      </c>
      <c r="B1380" s="489" t="s">
        <v>6495</v>
      </c>
      <c r="C1380" s="470" t="s">
        <v>6491</v>
      </c>
      <c r="D1380" s="489" t="s">
        <v>1859</v>
      </c>
      <c r="E1380" s="490" t="s">
        <v>1704</v>
      </c>
      <c r="F1380" s="490" t="s">
        <v>6590</v>
      </c>
      <c r="G1380" s="470" t="s">
        <v>6492</v>
      </c>
      <c r="H1380" s="470" t="s">
        <v>6685</v>
      </c>
      <c r="I1380" s="491" t="s">
        <v>6472</v>
      </c>
      <c r="J1380" s="535"/>
      <c r="K1380" s="489"/>
      <c r="L1380" s="532"/>
      <c r="M1380" s="491"/>
      <c r="N1380" s="491"/>
      <c r="O1380" s="491"/>
      <c r="P1380" s="491"/>
      <c r="Q1380" s="491"/>
      <c r="R1380" s="491"/>
      <c r="S1380" s="491"/>
      <c r="T1380" s="491"/>
      <c r="U1380" s="491"/>
      <c r="V1380" s="491"/>
      <c r="W1380" s="491"/>
      <c r="X1380" s="491"/>
      <c r="Y1380" s="491"/>
      <c r="Z1380" s="491"/>
      <c r="AA1380" s="491"/>
      <c r="AB1380" s="491"/>
      <c r="AC1380" s="491"/>
      <c r="AD1380" s="491"/>
      <c r="AE1380" s="491"/>
      <c r="AF1380" s="493"/>
      <c r="AG1380" s="494"/>
      <c r="AH1380" s="536" t="s">
        <v>4836</v>
      </c>
      <c r="AI1380" s="494"/>
      <c r="AK1380" s="561"/>
    </row>
    <row r="1381" spans="1:37">
      <c r="A1381" s="504" t="s">
        <v>6493</v>
      </c>
      <c r="B1381" s="489" t="s">
        <v>6495</v>
      </c>
      <c r="C1381" s="470" t="s">
        <v>7381</v>
      </c>
      <c r="D1381" s="489" t="s">
        <v>1863</v>
      </c>
      <c r="E1381" s="490" t="s">
        <v>1704</v>
      </c>
      <c r="F1381" s="490" t="s">
        <v>6590</v>
      </c>
      <c r="G1381" s="470" t="s">
        <v>6492</v>
      </c>
      <c r="H1381" s="470" t="s">
        <v>7445</v>
      </c>
      <c r="I1381" s="491"/>
      <c r="J1381" s="535"/>
      <c r="K1381" s="489"/>
      <c r="L1381" s="532"/>
      <c r="M1381" s="491"/>
      <c r="N1381" s="491"/>
      <c r="O1381" s="491"/>
      <c r="P1381" s="491"/>
      <c r="Q1381" s="491"/>
      <c r="R1381" s="491"/>
      <c r="S1381" s="491"/>
      <c r="T1381" s="491"/>
      <c r="U1381" s="491"/>
      <c r="V1381" s="491"/>
      <c r="W1381" s="491"/>
      <c r="X1381" s="491"/>
      <c r="Y1381" s="491"/>
      <c r="Z1381" s="491"/>
      <c r="AA1381" s="491"/>
      <c r="AB1381" s="491"/>
      <c r="AC1381" s="491"/>
      <c r="AD1381" s="491"/>
      <c r="AE1381" s="491"/>
      <c r="AF1381" s="493"/>
      <c r="AG1381" s="494"/>
      <c r="AH1381" s="494"/>
      <c r="AI1381" s="494"/>
      <c r="AK1381" s="561"/>
    </row>
    <row r="1382" spans="1:37">
      <c r="A1382" s="504" t="s">
        <v>6493</v>
      </c>
      <c r="B1382" s="489" t="s">
        <v>6495</v>
      </c>
      <c r="C1382" s="470" t="s">
        <v>7389</v>
      </c>
      <c r="D1382" s="489" t="s">
        <v>1687</v>
      </c>
      <c r="E1382" s="490" t="s">
        <v>1704</v>
      </c>
      <c r="F1382" s="490" t="s">
        <v>6590</v>
      </c>
      <c r="G1382" s="470" t="s">
        <v>6492</v>
      </c>
      <c r="H1382" s="470" t="s">
        <v>7453</v>
      </c>
      <c r="I1382" s="491"/>
      <c r="J1382" s="535"/>
      <c r="K1382" s="489"/>
      <c r="L1382" s="532"/>
      <c r="M1382" s="491"/>
      <c r="N1382" s="491"/>
      <c r="O1382" s="491"/>
      <c r="P1382" s="491"/>
      <c r="Q1382" s="491"/>
      <c r="R1382" s="491"/>
      <c r="S1382" s="491"/>
      <c r="T1382" s="491"/>
      <c r="U1382" s="491"/>
      <c r="V1382" s="491"/>
      <c r="W1382" s="491"/>
      <c r="X1382" s="491"/>
      <c r="Y1382" s="491"/>
      <c r="Z1382" s="491"/>
      <c r="AA1382" s="491"/>
      <c r="AB1382" s="491"/>
      <c r="AC1382" s="491"/>
      <c r="AD1382" s="491"/>
      <c r="AE1382" s="491"/>
      <c r="AF1382" s="493"/>
      <c r="AG1382" s="494"/>
      <c r="AH1382" s="494"/>
      <c r="AI1382" s="494"/>
      <c r="AK1382" s="561"/>
    </row>
    <row r="1383" spans="1:37">
      <c r="A1383" s="504" t="s">
        <v>6493</v>
      </c>
      <c r="B1383" s="489" t="s">
        <v>6495</v>
      </c>
      <c r="C1383" s="470" t="s">
        <v>7397</v>
      </c>
      <c r="D1383" s="489" t="s">
        <v>1688</v>
      </c>
      <c r="E1383" s="490" t="s">
        <v>1704</v>
      </c>
      <c r="F1383" s="490" t="s">
        <v>6590</v>
      </c>
      <c r="G1383" s="470" t="s">
        <v>6492</v>
      </c>
      <c r="H1383" s="470" t="s">
        <v>7461</v>
      </c>
      <c r="I1383" s="491"/>
      <c r="J1383" s="535"/>
      <c r="K1383" s="489"/>
      <c r="L1383" s="532"/>
      <c r="M1383" s="491"/>
      <c r="N1383" s="491"/>
      <c r="O1383" s="491"/>
      <c r="P1383" s="491"/>
      <c r="Q1383" s="491"/>
      <c r="R1383" s="491"/>
      <c r="S1383" s="491"/>
      <c r="T1383" s="491"/>
      <c r="U1383" s="491"/>
      <c r="V1383" s="491"/>
      <c r="W1383" s="491"/>
      <c r="X1383" s="491"/>
      <c r="Y1383" s="491"/>
      <c r="Z1383" s="491"/>
      <c r="AA1383" s="491"/>
      <c r="AB1383" s="491"/>
      <c r="AC1383" s="491"/>
      <c r="AD1383" s="491"/>
      <c r="AE1383" s="491"/>
      <c r="AF1383" s="493"/>
      <c r="AG1383" s="494"/>
      <c r="AH1383" s="494"/>
      <c r="AI1383" s="494"/>
      <c r="AK1383" s="561"/>
    </row>
    <row r="1384" spans="1:37">
      <c r="A1384" s="504" t="s">
        <v>6493</v>
      </c>
      <c r="B1384" s="489" t="s">
        <v>6495</v>
      </c>
      <c r="C1384" s="470" t="s">
        <v>7405</v>
      </c>
      <c r="D1384" s="489" t="s">
        <v>2994</v>
      </c>
      <c r="E1384" s="490" t="s">
        <v>1704</v>
      </c>
      <c r="F1384" s="490" t="s">
        <v>6590</v>
      </c>
      <c r="G1384" s="470" t="s">
        <v>6492</v>
      </c>
      <c r="H1384" s="470" t="s">
        <v>7469</v>
      </c>
      <c r="I1384" s="491"/>
      <c r="J1384" s="535"/>
      <c r="K1384" s="489"/>
      <c r="L1384" s="532"/>
      <c r="M1384" s="491"/>
      <c r="N1384" s="491"/>
      <c r="O1384" s="491"/>
      <c r="P1384" s="491"/>
      <c r="Q1384" s="491"/>
      <c r="R1384" s="491"/>
      <c r="S1384" s="491"/>
      <c r="T1384" s="491"/>
      <c r="U1384" s="491"/>
      <c r="V1384" s="491"/>
      <c r="W1384" s="491"/>
      <c r="X1384" s="491"/>
      <c r="Y1384" s="491"/>
      <c r="Z1384" s="491"/>
      <c r="AA1384" s="491"/>
      <c r="AB1384" s="491"/>
      <c r="AC1384" s="491"/>
      <c r="AD1384" s="491"/>
      <c r="AE1384" s="491"/>
      <c r="AF1384" s="493"/>
      <c r="AG1384" s="494"/>
      <c r="AH1384" s="494"/>
      <c r="AI1384" s="494"/>
      <c r="AK1384" s="561"/>
    </row>
    <row r="1385" spans="1:37">
      <c r="A1385" s="504" t="s">
        <v>6493</v>
      </c>
      <c r="B1385" s="489" t="s">
        <v>6495</v>
      </c>
      <c r="C1385" s="470" t="s">
        <v>7413</v>
      </c>
      <c r="D1385" s="489" t="s">
        <v>2995</v>
      </c>
      <c r="E1385" s="490" t="s">
        <v>1704</v>
      </c>
      <c r="F1385" s="490" t="s">
        <v>6590</v>
      </c>
      <c r="G1385" s="470" t="s">
        <v>6492</v>
      </c>
      <c r="H1385" s="470" t="s">
        <v>7477</v>
      </c>
      <c r="I1385" s="491"/>
      <c r="J1385" s="535"/>
      <c r="K1385" s="489"/>
      <c r="L1385" s="532"/>
      <c r="M1385" s="491"/>
      <c r="N1385" s="491"/>
      <c r="O1385" s="491"/>
      <c r="P1385" s="491"/>
      <c r="Q1385" s="491"/>
      <c r="R1385" s="491"/>
      <c r="S1385" s="491"/>
      <c r="T1385" s="491"/>
      <c r="U1385" s="491"/>
      <c r="V1385" s="491"/>
      <c r="W1385" s="491"/>
      <c r="X1385" s="491"/>
      <c r="Y1385" s="491"/>
      <c r="Z1385" s="491"/>
      <c r="AA1385" s="491"/>
      <c r="AB1385" s="491"/>
      <c r="AC1385" s="491"/>
      <c r="AD1385" s="491"/>
      <c r="AE1385" s="491"/>
      <c r="AF1385" s="493"/>
      <c r="AG1385" s="494"/>
      <c r="AH1385" s="494"/>
      <c r="AI1385" s="494"/>
      <c r="AK1385" s="561"/>
    </row>
    <row r="1386" spans="1:37">
      <c r="A1386" s="504" t="s">
        <v>6493</v>
      </c>
      <c r="B1386" s="489" t="s">
        <v>6495</v>
      </c>
      <c r="C1386" s="470" t="s">
        <v>7421</v>
      </c>
      <c r="D1386" s="489" t="s">
        <v>2996</v>
      </c>
      <c r="E1386" s="490" t="s">
        <v>1704</v>
      </c>
      <c r="F1386" s="490" t="s">
        <v>6590</v>
      </c>
      <c r="G1386" s="470" t="s">
        <v>6492</v>
      </c>
      <c r="H1386" s="470" t="s">
        <v>7485</v>
      </c>
      <c r="I1386" s="491"/>
      <c r="J1386" s="535"/>
      <c r="K1386" s="489"/>
      <c r="L1386" s="532"/>
      <c r="M1386" s="491"/>
      <c r="N1386" s="491"/>
      <c r="O1386" s="491"/>
      <c r="P1386" s="491"/>
      <c r="Q1386" s="491"/>
      <c r="R1386" s="491"/>
      <c r="S1386" s="491"/>
      <c r="T1386" s="491"/>
      <c r="U1386" s="491"/>
      <c r="V1386" s="491"/>
      <c r="W1386" s="491"/>
      <c r="X1386" s="491"/>
      <c r="Y1386" s="491"/>
      <c r="Z1386" s="491"/>
      <c r="AA1386" s="491"/>
      <c r="AB1386" s="491"/>
      <c r="AC1386" s="491"/>
      <c r="AD1386" s="491"/>
      <c r="AE1386" s="491"/>
      <c r="AF1386" s="493"/>
      <c r="AG1386" s="494"/>
      <c r="AH1386" s="494"/>
      <c r="AI1386" s="494"/>
      <c r="AK1386" s="561"/>
    </row>
    <row r="1387" spans="1:37">
      <c r="A1387" s="504" t="s">
        <v>6493</v>
      </c>
      <c r="B1387" s="489" t="s">
        <v>6495</v>
      </c>
      <c r="C1387" s="470" t="s">
        <v>7429</v>
      </c>
      <c r="D1387" s="489" t="s">
        <v>2997</v>
      </c>
      <c r="E1387" s="490" t="s">
        <v>1704</v>
      </c>
      <c r="F1387" s="490" t="s">
        <v>6590</v>
      </c>
      <c r="G1387" s="470" t="s">
        <v>6492</v>
      </c>
      <c r="H1387" s="470" t="s">
        <v>7493</v>
      </c>
      <c r="I1387" s="491"/>
      <c r="J1387" s="535"/>
      <c r="K1387" s="489"/>
      <c r="L1387" s="532"/>
      <c r="M1387" s="491"/>
      <c r="N1387" s="491"/>
      <c r="O1387" s="491"/>
      <c r="P1387" s="491"/>
      <c r="Q1387" s="491"/>
      <c r="R1387" s="491"/>
      <c r="S1387" s="491"/>
      <c r="T1387" s="491"/>
      <c r="U1387" s="491"/>
      <c r="V1387" s="491"/>
      <c r="W1387" s="491"/>
      <c r="X1387" s="491"/>
      <c r="Y1387" s="491"/>
      <c r="Z1387" s="491"/>
      <c r="AA1387" s="491"/>
      <c r="AB1387" s="491"/>
      <c r="AC1387" s="491"/>
      <c r="AD1387" s="491"/>
      <c r="AE1387" s="491"/>
      <c r="AF1387" s="493"/>
      <c r="AG1387" s="494"/>
      <c r="AH1387" s="494"/>
      <c r="AI1387" s="494"/>
      <c r="AK1387" s="561"/>
    </row>
    <row r="1388" spans="1:37">
      <c r="A1388" s="504" t="s">
        <v>6493</v>
      </c>
      <c r="B1388" s="489" t="s">
        <v>6495</v>
      </c>
      <c r="C1388" s="470" t="s">
        <v>7437</v>
      </c>
      <c r="D1388" s="489" t="s">
        <v>6478</v>
      </c>
      <c r="E1388" s="490" t="s">
        <v>1704</v>
      </c>
      <c r="F1388" s="490" t="s">
        <v>6590</v>
      </c>
      <c r="G1388" s="470" t="s">
        <v>6492</v>
      </c>
      <c r="H1388" s="470" t="s">
        <v>7501</v>
      </c>
      <c r="I1388" s="491"/>
      <c r="J1388" s="535"/>
      <c r="K1388" s="489"/>
      <c r="L1388" s="532"/>
      <c r="M1388" s="491"/>
      <c r="N1388" s="491"/>
      <c r="O1388" s="491"/>
      <c r="P1388" s="491"/>
      <c r="Q1388" s="491"/>
      <c r="R1388" s="491"/>
      <c r="S1388" s="491"/>
      <c r="T1388" s="491"/>
      <c r="U1388" s="491"/>
      <c r="V1388" s="491"/>
      <c r="W1388" s="491"/>
      <c r="X1388" s="491"/>
      <c r="Y1388" s="491"/>
      <c r="Z1388" s="491"/>
      <c r="AA1388" s="491"/>
      <c r="AB1388" s="491"/>
      <c r="AC1388" s="491"/>
      <c r="AD1388" s="491"/>
      <c r="AE1388" s="491"/>
      <c r="AF1388" s="493"/>
      <c r="AG1388" s="494"/>
      <c r="AH1388" s="494"/>
      <c r="AI1388" s="494"/>
      <c r="AK1388" s="561"/>
    </row>
    <row r="1389" spans="1:37">
      <c r="A1389" s="504" t="s">
        <v>6527</v>
      </c>
      <c r="B1389" s="489" t="s">
        <v>6528</v>
      </c>
      <c r="C1389" s="497" t="s">
        <v>6525</v>
      </c>
      <c r="D1389" s="489"/>
      <c r="E1389" s="490"/>
      <c r="F1389" s="490"/>
      <c r="G1389" s="470"/>
      <c r="H1389" s="524"/>
      <c r="I1389" s="491"/>
      <c r="J1389" s="531"/>
      <c r="K1389" s="489"/>
      <c r="L1389" s="532"/>
      <c r="M1389" s="491"/>
      <c r="N1389" s="491"/>
      <c r="O1389" s="491"/>
      <c r="P1389" s="491"/>
      <c r="Q1389" s="491"/>
      <c r="R1389" s="491"/>
      <c r="S1389" s="491"/>
      <c r="T1389" s="491"/>
      <c r="U1389" s="491"/>
      <c r="V1389" s="491"/>
      <c r="W1389" s="491"/>
      <c r="X1389" s="491"/>
      <c r="Y1389" s="491"/>
      <c r="Z1389" s="491"/>
      <c r="AA1389" s="491"/>
      <c r="AB1389" s="491"/>
      <c r="AC1389" s="491"/>
      <c r="AD1389" s="491"/>
      <c r="AE1389" s="491"/>
      <c r="AF1389" s="493"/>
      <c r="AG1389" s="494"/>
      <c r="AH1389" s="494"/>
      <c r="AI1389" s="494"/>
      <c r="AK1389" s="561" t="s">
        <v>3448</v>
      </c>
    </row>
    <row r="1390" spans="1:37">
      <c r="A1390" s="504" t="s">
        <v>6527</v>
      </c>
      <c r="B1390" s="489" t="s">
        <v>6528</v>
      </c>
      <c r="C1390" s="470" t="s">
        <v>6535</v>
      </c>
      <c r="D1390" s="489" t="s">
        <v>1345</v>
      </c>
      <c r="E1390" s="490">
        <v>0</v>
      </c>
      <c r="F1390" s="490">
        <v>1</v>
      </c>
      <c r="G1390" s="470" t="s">
        <v>6540</v>
      </c>
      <c r="H1390" s="524"/>
      <c r="I1390" s="491"/>
      <c r="J1390" s="531"/>
      <c r="K1390" s="489"/>
      <c r="L1390" s="532"/>
      <c r="M1390" s="491"/>
      <c r="N1390" s="491"/>
      <c r="O1390" s="491"/>
      <c r="P1390" s="491"/>
      <c r="Q1390" s="491"/>
      <c r="R1390" s="491"/>
      <c r="S1390" s="491"/>
      <c r="T1390" s="491"/>
      <c r="U1390" s="491"/>
      <c r="V1390" s="491"/>
      <c r="W1390" s="491"/>
      <c r="X1390" s="491"/>
      <c r="Y1390" s="491"/>
      <c r="Z1390" s="491"/>
      <c r="AA1390" s="491"/>
      <c r="AB1390" s="491"/>
      <c r="AC1390" s="491"/>
      <c r="AD1390" s="491"/>
      <c r="AE1390" s="491"/>
      <c r="AF1390" s="493"/>
      <c r="AG1390" s="494"/>
      <c r="AH1390" s="494"/>
      <c r="AI1390" s="494"/>
      <c r="AK1390" s="561"/>
    </row>
    <row r="1391" spans="1:37" ht="22.5">
      <c r="A1391" s="504" t="s">
        <v>6527</v>
      </c>
      <c r="B1391" s="489" t="s">
        <v>6528</v>
      </c>
      <c r="C1391" s="470" t="s">
        <v>6536</v>
      </c>
      <c r="D1391" s="489" t="s">
        <v>1346</v>
      </c>
      <c r="E1391" s="490">
        <v>0</v>
      </c>
      <c r="F1391" s="490">
        <v>1</v>
      </c>
      <c r="G1391" s="470" t="s">
        <v>6541</v>
      </c>
      <c r="H1391" s="524"/>
      <c r="I1391" s="491"/>
      <c r="J1391" s="531"/>
      <c r="K1391" s="489"/>
      <c r="L1391" s="532"/>
      <c r="M1391" s="491"/>
      <c r="N1391" s="491"/>
      <c r="O1391" s="491"/>
      <c r="P1391" s="491"/>
      <c r="Q1391" s="491"/>
      <c r="R1391" s="491"/>
      <c r="S1391" s="491"/>
      <c r="T1391" s="491"/>
      <c r="U1391" s="491"/>
      <c r="V1391" s="491"/>
      <c r="W1391" s="491"/>
      <c r="X1391" s="491"/>
      <c r="Y1391" s="491"/>
      <c r="Z1391" s="491"/>
      <c r="AA1391" s="491"/>
      <c r="AB1391" s="491"/>
      <c r="AC1391" s="491"/>
      <c r="AD1391" s="491"/>
      <c r="AE1391" s="491"/>
      <c r="AF1391" s="493"/>
      <c r="AG1391" s="494"/>
      <c r="AH1391" s="494"/>
      <c r="AI1391" s="494"/>
      <c r="AK1391" s="561"/>
    </row>
    <row r="1392" spans="1:37" ht="22.5">
      <c r="A1392" s="504" t="s">
        <v>6527</v>
      </c>
      <c r="B1392" s="489" t="s">
        <v>6528</v>
      </c>
      <c r="C1392" s="470" t="s">
        <v>6537</v>
      </c>
      <c r="D1392" s="489" t="s">
        <v>1347</v>
      </c>
      <c r="E1392" s="490">
        <v>0</v>
      </c>
      <c r="F1392" s="490">
        <v>1</v>
      </c>
      <c r="G1392" s="470" t="s">
        <v>6542</v>
      </c>
      <c r="H1392" s="524"/>
      <c r="I1392" s="491"/>
      <c r="J1392" s="531"/>
      <c r="K1392" s="489"/>
      <c r="L1392" s="532"/>
      <c r="M1392" s="491"/>
      <c r="N1392" s="491"/>
      <c r="O1392" s="491"/>
      <c r="P1392" s="491"/>
      <c r="Q1392" s="491"/>
      <c r="R1392" s="491"/>
      <c r="S1392" s="491"/>
      <c r="T1392" s="491"/>
      <c r="U1392" s="491"/>
      <c r="V1392" s="491"/>
      <c r="W1392" s="491"/>
      <c r="X1392" s="491"/>
      <c r="Y1392" s="491"/>
      <c r="Z1392" s="491"/>
      <c r="AA1392" s="491"/>
      <c r="AB1392" s="491"/>
      <c r="AC1392" s="491"/>
      <c r="AD1392" s="491"/>
      <c r="AE1392" s="491"/>
      <c r="AF1392" s="493"/>
      <c r="AG1392" s="494"/>
      <c r="AH1392" s="494"/>
      <c r="AI1392" s="494"/>
      <c r="AK1392" s="561"/>
    </row>
    <row r="1393" spans="1:37">
      <c r="A1393" s="504" t="s">
        <v>6527</v>
      </c>
      <c r="B1393" s="489" t="s">
        <v>6528</v>
      </c>
      <c r="C1393" s="470" t="s">
        <v>6538</v>
      </c>
      <c r="D1393" s="489" t="s">
        <v>1348</v>
      </c>
      <c r="E1393" s="490">
        <v>0</v>
      </c>
      <c r="F1393" s="490">
        <v>1</v>
      </c>
      <c r="G1393" s="470" t="s">
        <v>6543</v>
      </c>
      <c r="H1393" s="524"/>
      <c r="I1393" s="491"/>
      <c r="J1393" s="531"/>
      <c r="K1393" s="489"/>
      <c r="L1393" s="532"/>
      <c r="M1393" s="491"/>
      <c r="N1393" s="491"/>
      <c r="O1393" s="491"/>
      <c r="P1393" s="491"/>
      <c r="Q1393" s="491"/>
      <c r="R1393" s="491"/>
      <c r="S1393" s="491"/>
      <c r="T1393" s="491"/>
      <c r="U1393" s="491"/>
      <c r="V1393" s="491"/>
      <c r="W1393" s="491"/>
      <c r="X1393" s="491"/>
      <c r="Y1393" s="491"/>
      <c r="Z1393" s="491"/>
      <c r="AA1393" s="491"/>
      <c r="AB1393" s="491"/>
      <c r="AC1393" s="491"/>
      <c r="AD1393" s="491"/>
      <c r="AE1393" s="491"/>
      <c r="AF1393" s="493"/>
      <c r="AG1393" s="494"/>
      <c r="AH1393" s="494"/>
      <c r="AI1393" s="494"/>
      <c r="AK1393" s="561"/>
    </row>
    <row r="1394" spans="1:37">
      <c r="A1394" s="504" t="s">
        <v>6527</v>
      </c>
      <c r="B1394" s="489" t="s">
        <v>6528</v>
      </c>
      <c r="C1394" s="470" t="s">
        <v>6539</v>
      </c>
      <c r="D1394" s="489" t="s">
        <v>1349</v>
      </c>
      <c r="E1394" s="490">
        <v>0</v>
      </c>
      <c r="F1394" s="490">
        <v>1</v>
      </c>
      <c r="G1394" s="470" t="s">
        <v>6544</v>
      </c>
      <c r="H1394" s="524"/>
      <c r="I1394" s="491"/>
      <c r="J1394" s="531"/>
      <c r="K1394" s="489"/>
      <c r="L1394" s="532"/>
      <c r="M1394" s="491"/>
      <c r="N1394" s="491"/>
      <c r="O1394" s="491"/>
      <c r="P1394" s="491"/>
      <c r="Q1394" s="491"/>
      <c r="R1394" s="491"/>
      <c r="S1394" s="491"/>
      <c r="T1394" s="491"/>
      <c r="U1394" s="491"/>
      <c r="V1394" s="491"/>
      <c r="W1394" s="491"/>
      <c r="X1394" s="491"/>
      <c r="Y1394" s="491"/>
      <c r="Z1394" s="491"/>
      <c r="AA1394" s="491"/>
      <c r="AB1394" s="491"/>
      <c r="AC1394" s="491"/>
      <c r="AD1394" s="491"/>
      <c r="AE1394" s="491"/>
      <c r="AF1394" s="493"/>
      <c r="AG1394" s="494"/>
      <c r="AH1394" s="494"/>
      <c r="AI1394" s="494"/>
      <c r="AK1394" s="561"/>
    </row>
    <row r="1395" spans="1:37" ht="22.5">
      <c r="A1395" s="504" t="s">
        <v>6527</v>
      </c>
      <c r="B1395" s="489" t="s">
        <v>6528</v>
      </c>
      <c r="C1395" s="470" t="s">
        <v>6545</v>
      </c>
      <c r="D1395" s="489" t="s">
        <v>1360</v>
      </c>
      <c r="E1395" s="490" t="s">
        <v>1704</v>
      </c>
      <c r="F1395" s="490" t="s">
        <v>1497</v>
      </c>
      <c r="G1395" s="470" t="s">
        <v>6546</v>
      </c>
      <c r="H1395" s="524"/>
      <c r="I1395" s="491"/>
      <c r="J1395" s="531"/>
      <c r="K1395" s="489"/>
      <c r="L1395" s="532"/>
      <c r="M1395" s="491"/>
      <c r="N1395" s="491"/>
      <c r="O1395" s="491"/>
      <c r="P1395" s="491"/>
      <c r="Q1395" s="491"/>
      <c r="R1395" s="491"/>
      <c r="S1395" s="491"/>
      <c r="T1395" s="491"/>
      <c r="U1395" s="491"/>
      <c r="V1395" s="491"/>
      <c r="W1395" s="491"/>
      <c r="X1395" s="491"/>
      <c r="Y1395" s="491"/>
      <c r="Z1395" s="491"/>
      <c r="AA1395" s="491"/>
      <c r="AB1395" s="491"/>
      <c r="AC1395" s="491"/>
      <c r="AD1395" s="491"/>
      <c r="AE1395" s="491"/>
      <c r="AF1395" s="493"/>
      <c r="AG1395" s="494"/>
      <c r="AH1395" s="494"/>
      <c r="AI1395" s="494"/>
      <c r="AK1395" s="561"/>
    </row>
    <row r="1396" spans="1:37">
      <c r="A1396" s="504" t="s">
        <v>6527</v>
      </c>
      <c r="B1396" s="489" t="s">
        <v>6528</v>
      </c>
      <c r="C1396" s="470"/>
      <c r="D1396" s="489" t="s">
        <v>78</v>
      </c>
      <c r="E1396" s="490" t="s">
        <v>1704</v>
      </c>
      <c r="F1396" s="490" t="s">
        <v>1704</v>
      </c>
      <c r="G1396" s="470" t="s">
        <v>495</v>
      </c>
      <c r="H1396" s="524"/>
      <c r="I1396" s="491"/>
      <c r="J1396" s="531"/>
      <c r="K1396" s="489"/>
      <c r="L1396" s="532"/>
      <c r="M1396" s="491"/>
      <c r="N1396" s="491"/>
      <c r="O1396" s="491"/>
      <c r="P1396" s="491"/>
      <c r="Q1396" s="491"/>
      <c r="R1396" s="491"/>
      <c r="S1396" s="491"/>
      <c r="T1396" s="491"/>
      <c r="U1396" s="491"/>
      <c r="V1396" s="491"/>
      <c r="W1396" s="491"/>
      <c r="X1396" s="491"/>
      <c r="Y1396" s="491"/>
      <c r="Z1396" s="491"/>
      <c r="AA1396" s="491"/>
      <c r="AB1396" s="491"/>
      <c r="AC1396" s="491"/>
      <c r="AD1396" s="491"/>
      <c r="AE1396" s="491"/>
      <c r="AF1396" s="493"/>
      <c r="AG1396" s="494"/>
      <c r="AH1396" s="494"/>
      <c r="AI1396" s="494"/>
      <c r="AK1396" s="561"/>
    </row>
    <row r="1397" spans="1:37" ht="22.5">
      <c r="A1397" s="504" t="s">
        <v>6527</v>
      </c>
      <c r="B1397" s="489" t="s">
        <v>6528</v>
      </c>
      <c r="C1397" s="470" t="s">
        <v>6496</v>
      </c>
      <c r="D1397" s="489" t="s">
        <v>1703</v>
      </c>
      <c r="E1397" s="490" t="s">
        <v>6481</v>
      </c>
      <c r="F1397" s="490" t="s">
        <v>3760</v>
      </c>
      <c r="G1397" s="470" t="s">
        <v>762</v>
      </c>
      <c r="H1397" s="538" t="s">
        <v>6497</v>
      </c>
      <c r="I1397" s="491"/>
      <c r="J1397" s="531"/>
      <c r="K1397" s="489"/>
      <c r="L1397" s="532"/>
      <c r="M1397" s="491"/>
      <c r="N1397" s="491"/>
      <c r="O1397" s="491"/>
      <c r="P1397" s="491"/>
      <c r="Q1397" s="491"/>
      <c r="R1397" s="491"/>
      <c r="S1397" s="491"/>
      <c r="T1397" s="491"/>
      <c r="U1397" s="491"/>
      <c r="V1397" s="491"/>
      <c r="W1397" s="491"/>
      <c r="X1397" s="491"/>
      <c r="Y1397" s="491"/>
      <c r="Z1397" s="491"/>
      <c r="AA1397" s="491"/>
      <c r="AB1397" s="491"/>
      <c r="AC1397" s="491"/>
      <c r="AD1397" s="491"/>
      <c r="AE1397" s="491"/>
      <c r="AF1397" s="493"/>
      <c r="AG1397" s="494"/>
      <c r="AH1397" s="494"/>
      <c r="AI1397" s="494"/>
      <c r="AK1397" s="561"/>
    </row>
    <row r="1398" spans="1:37" ht="22.5">
      <c r="A1398" s="504" t="s">
        <v>6527</v>
      </c>
      <c r="B1398" s="489" t="s">
        <v>6528</v>
      </c>
      <c r="C1398" s="470" t="s">
        <v>6498</v>
      </c>
      <c r="D1398" s="489" t="s">
        <v>1709</v>
      </c>
      <c r="E1398" s="490" t="s">
        <v>6481</v>
      </c>
      <c r="F1398" s="490" t="s">
        <v>3760</v>
      </c>
      <c r="G1398" s="470" t="s">
        <v>762</v>
      </c>
      <c r="H1398" s="538" t="s">
        <v>6499</v>
      </c>
      <c r="I1398" s="491"/>
      <c r="J1398" s="531"/>
      <c r="K1398" s="489"/>
      <c r="L1398" s="532"/>
      <c r="M1398" s="491"/>
      <c r="N1398" s="491"/>
      <c r="O1398" s="491"/>
      <c r="P1398" s="491"/>
      <c r="Q1398" s="491"/>
      <c r="R1398" s="491"/>
      <c r="S1398" s="491"/>
      <c r="T1398" s="491"/>
      <c r="U1398" s="491"/>
      <c r="V1398" s="491"/>
      <c r="W1398" s="491"/>
      <c r="X1398" s="491"/>
      <c r="Y1398" s="491"/>
      <c r="Z1398" s="491"/>
      <c r="AA1398" s="491"/>
      <c r="AB1398" s="491"/>
      <c r="AC1398" s="491"/>
      <c r="AD1398" s="491"/>
      <c r="AE1398" s="491"/>
      <c r="AF1398" s="493"/>
      <c r="AG1398" s="494"/>
      <c r="AH1398" s="494"/>
      <c r="AI1398" s="494"/>
      <c r="AK1398" s="561"/>
    </row>
    <row r="1399" spans="1:37" ht="22.5">
      <c r="A1399" s="504" t="s">
        <v>6527</v>
      </c>
      <c r="B1399" s="489" t="s">
        <v>6528</v>
      </c>
      <c r="C1399" s="470" t="s">
        <v>6500</v>
      </c>
      <c r="D1399" s="489" t="s">
        <v>1158</v>
      </c>
      <c r="E1399" s="490" t="s">
        <v>6481</v>
      </c>
      <c r="F1399" s="490" t="s">
        <v>3760</v>
      </c>
      <c r="G1399" s="470" t="s">
        <v>762</v>
      </c>
      <c r="H1399" s="538" t="s">
        <v>6501</v>
      </c>
      <c r="I1399" s="491"/>
      <c r="J1399" s="531"/>
      <c r="K1399" s="489"/>
      <c r="L1399" s="532"/>
      <c r="M1399" s="491"/>
      <c r="N1399" s="491"/>
      <c r="O1399" s="491"/>
      <c r="P1399" s="491"/>
      <c r="Q1399" s="491"/>
      <c r="R1399" s="491"/>
      <c r="S1399" s="491"/>
      <c r="T1399" s="491"/>
      <c r="U1399" s="491"/>
      <c r="V1399" s="491"/>
      <c r="W1399" s="491"/>
      <c r="X1399" s="491"/>
      <c r="Y1399" s="491"/>
      <c r="Z1399" s="491"/>
      <c r="AA1399" s="491"/>
      <c r="AB1399" s="491"/>
      <c r="AC1399" s="491"/>
      <c r="AD1399" s="491"/>
      <c r="AE1399" s="491"/>
      <c r="AF1399" s="493"/>
      <c r="AG1399" s="494"/>
      <c r="AH1399" s="494"/>
      <c r="AI1399" s="494"/>
      <c r="AK1399" s="561"/>
    </row>
    <row r="1400" spans="1:37" ht="22.5">
      <c r="A1400" s="504" t="s">
        <v>6527</v>
      </c>
      <c r="B1400" s="489" t="s">
        <v>6528</v>
      </c>
      <c r="C1400" s="470" t="s">
        <v>6502</v>
      </c>
      <c r="D1400" s="489" t="s">
        <v>2126</v>
      </c>
      <c r="E1400" s="490" t="s">
        <v>6481</v>
      </c>
      <c r="F1400" s="490" t="s">
        <v>3760</v>
      </c>
      <c r="G1400" s="470" t="s">
        <v>762</v>
      </c>
      <c r="H1400" s="538" t="s">
        <v>6503</v>
      </c>
      <c r="I1400" s="491"/>
      <c r="J1400" s="531"/>
      <c r="K1400" s="489"/>
      <c r="L1400" s="532"/>
      <c r="M1400" s="491"/>
      <c r="N1400" s="491"/>
      <c r="O1400" s="491"/>
      <c r="P1400" s="491"/>
      <c r="Q1400" s="491"/>
      <c r="R1400" s="491"/>
      <c r="S1400" s="491"/>
      <c r="T1400" s="491"/>
      <c r="U1400" s="491"/>
      <c r="V1400" s="491"/>
      <c r="W1400" s="491"/>
      <c r="X1400" s="491"/>
      <c r="Y1400" s="491"/>
      <c r="Z1400" s="491"/>
      <c r="AA1400" s="491"/>
      <c r="AB1400" s="491"/>
      <c r="AC1400" s="491"/>
      <c r="AD1400" s="491"/>
      <c r="AE1400" s="491"/>
      <c r="AF1400" s="493"/>
      <c r="AG1400" s="494"/>
      <c r="AH1400" s="494"/>
      <c r="AI1400" s="494"/>
      <c r="AK1400" s="561"/>
    </row>
    <row r="1401" spans="1:37" ht="22.5">
      <c r="A1401" s="504" t="s">
        <v>6527</v>
      </c>
      <c r="B1401" s="489" t="s">
        <v>6528</v>
      </c>
      <c r="C1401" s="470" t="s">
        <v>6504</v>
      </c>
      <c r="D1401" s="489" t="s">
        <v>1574</v>
      </c>
      <c r="E1401" s="490" t="s">
        <v>6481</v>
      </c>
      <c r="F1401" s="490" t="s">
        <v>3760</v>
      </c>
      <c r="G1401" s="470" t="s">
        <v>762</v>
      </c>
      <c r="H1401" s="538" t="s">
        <v>6505</v>
      </c>
      <c r="I1401" s="491"/>
      <c r="J1401" s="531"/>
      <c r="K1401" s="489"/>
      <c r="L1401" s="532"/>
      <c r="M1401" s="491"/>
      <c r="N1401" s="491"/>
      <c r="O1401" s="491"/>
      <c r="P1401" s="491"/>
      <c r="Q1401" s="491"/>
      <c r="R1401" s="491"/>
      <c r="S1401" s="491"/>
      <c r="T1401" s="491"/>
      <c r="U1401" s="491"/>
      <c r="V1401" s="491"/>
      <c r="W1401" s="491"/>
      <c r="X1401" s="491"/>
      <c r="Y1401" s="491"/>
      <c r="Z1401" s="491"/>
      <c r="AA1401" s="491"/>
      <c r="AB1401" s="491"/>
      <c r="AC1401" s="491"/>
      <c r="AD1401" s="491"/>
      <c r="AE1401" s="491"/>
      <c r="AF1401" s="493"/>
      <c r="AG1401" s="494"/>
      <c r="AH1401" s="494"/>
      <c r="AI1401" s="494"/>
      <c r="AK1401" s="561"/>
    </row>
    <row r="1402" spans="1:37" ht="67.5">
      <c r="A1402" s="504" t="s">
        <v>6527</v>
      </c>
      <c r="B1402" s="489" t="s">
        <v>6528</v>
      </c>
      <c r="C1402" s="470" t="s">
        <v>6578</v>
      </c>
      <c r="D1402" s="489" t="s">
        <v>1575</v>
      </c>
      <c r="E1402" s="490" t="s">
        <v>1704</v>
      </c>
      <c r="F1402" s="490" t="s">
        <v>1369</v>
      </c>
      <c r="G1402" s="470" t="s">
        <v>6849</v>
      </c>
      <c r="H1402" s="538" t="s">
        <v>6579</v>
      </c>
      <c r="I1402" s="491"/>
      <c r="J1402" s="531"/>
      <c r="K1402" s="489"/>
      <c r="L1402" s="532"/>
      <c r="M1402" s="491"/>
      <c r="N1402" s="491"/>
      <c r="O1402" s="491"/>
      <c r="P1402" s="491"/>
      <c r="Q1402" s="491"/>
      <c r="R1402" s="491"/>
      <c r="S1402" s="491"/>
      <c r="T1402" s="491"/>
      <c r="U1402" s="491"/>
      <c r="V1402" s="491"/>
      <c r="W1402" s="491"/>
      <c r="X1402" s="491"/>
      <c r="Y1402" s="491"/>
      <c r="Z1402" s="491"/>
      <c r="AA1402" s="491"/>
      <c r="AB1402" s="491"/>
      <c r="AC1402" s="491"/>
      <c r="AD1402" s="491"/>
      <c r="AE1402" s="491"/>
      <c r="AF1402" s="493"/>
      <c r="AG1402" s="494"/>
      <c r="AH1402" s="494"/>
      <c r="AI1402" s="494"/>
      <c r="AK1402" s="561"/>
    </row>
    <row r="1403" spans="1:37" ht="22.5">
      <c r="A1403" s="504" t="s">
        <v>6529</v>
      </c>
      <c r="B1403" s="489" t="s">
        <v>6530</v>
      </c>
      <c r="C1403" s="497" t="s">
        <v>6506</v>
      </c>
      <c r="D1403" s="489"/>
      <c r="E1403" s="490"/>
      <c r="F1403" s="490"/>
      <c r="G1403" s="470"/>
      <c r="H1403" s="538"/>
      <c r="I1403" s="491"/>
      <c r="J1403" s="531"/>
      <c r="K1403" s="489"/>
      <c r="L1403" s="532"/>
      <c r="M1403" s="491"/>
      <c r="N1403" s="491"/>
      <c r="O1403" s="491"/>
      <c r="P1403" s="491"/>
      <c r="Q1403" s="491"/>
      <c r="R1403" s="491"/>
      <c r="S1403" s="491"/>
      <c r="T1403" s="491"/>
      <c r="U1403" s="491"/>
      <c r="V1403" s="491"/>
      <c r="W1403" s="491"/>
      <c r="X1403" s="491"/>
      <c r="Y1403" s="491"/>
      <c r="Z1403" s="491"/>
      <c r="AA1403" s="491"/>
      <c r="AB1403" s="491"/>
      <c r="AC1403" s="491"/>
      <c r="AD1403" s="491"/>
      <c r="AE1403" s="491"/>
      <c r="AF1403" s="493"/>
      <c r="AG1403" s="494"/>
      <c r="AH1403" s="494"/>
      <c r="AI1403" s="494"/>
      <c r="AK1403" s="561" t="s">
        <v>3448</v>
      </c>
    </row>
    <row r="1404" spans="1:37" ht="22.5">
      <c r="A1404" s="504" t="s">
        <v>6529</v>
      </c>
      <c r="B1404" s="489" t="s">
        <v>6530</v>
      </c>
      <c r="C1404" s="470" t="s">
        <v>6506</v>
      </c>
      <c r="D1404" s="489" t="s">
        <v>1354</v>
      </c>
      <c r="E1404" s="490" t="s">
        <v>1910</v>
      </c>
      <c r="F1404" s="490" t="s">
        <v>2119</v>
      </c>
      <c r="G1404" s="470" t="s">
        <v>6523</v>
      </c>
      <c r="H1404" s="538" t="s">
        <v>6962</v>
      </c>
      <c r="I1404" s="491"/>
      <c r="J1404" s="531"/>
      <c r="K1404" s="489"/>
      <c r="L1404" s="532"/>
      <c r="M1404" s="491"/>
      <c r="N1404" s="491"/>
      <c r="O1404" s="491"/>
      <c r="P1404" s="491"/>
      <c r="Q1404" s="491"/>
      <c r="R1404" s="491"/>
      <c r="S1404" s="491"/>
      <c r="T1404" s="491"/>
      <c r="U1404" s="491"/>
      <c r="V1404" s="491"/>
      <c r="W1404" s="491"/>
      <c r="X1404" s="491"/>
      <c r="Y1404" s="491"/>
      <c r="Z1404" s="491"/>
      <c r="AA1404" s="491"/>
      <c r="AB1404" s="491"/>
      <c r="AC1404" s="491"/>
      <c r="AD1404" s="491"/>
      <c r="AE1404" s="491"/>
      <c r="AF1404" s="493"/>
      <c r="AG1404" s="494"/>
      <c r="AH1404" s="494"/>
      <c r="AI1404" s="494"/>
      <c r="AK1404" s="561"/>
    </row>
    <row r="1405" spans="1:37">
      <c r="A1405" s="504" t="s">
        <v>6531</v>
      </c>
      <c r="B1405" s="489" t="s">
        <v>6532</v>
      </c>
      <c r="C1405" s="497" t="s">
        <v>6524</v>
      </c>
      <c r="D1405" s="489"/>
      <c r="E1405" s="490"/>
      <c r="F1405" s="490"/>
      <c r="G1405" s="470"/>
      <c r="H1405" s="538"/>
      <c r="I1405" s="491"/>
      <c r="J1405" s="535"/>
      <c r="K1405" s="489"/>
      <c r="L1405" s="532"/>
      <c r="M1405" s="491"/>
      <c r="N1405" s="491"/>
      <c r="O1405" s="491" t="s">
        <v>7999</v>
      </c>
      <c r="P1405" s="491"/>
      <c r="Q1405" s="491"/>
      <c r="R1405" s="491"/>
      <c r="S1405" s="491"/>
      <c r="T1405" s="491"/>
      <c r="U1405" s="491"/>
      <c r="V1405" s="491"/>
      <c r="W1405" s="491"/>
      <c r="X1405" s="491"/>
      <c r="Y1405" s="491"/>
      <c r="Z1405" s="491"/>
      <c r="AA1405" s="491"/>
      <c r="AB1405" s="491"/>
      <c r="AC1405" s="491"/>
      <c r="AD1405" s="491"/>
      <c r="AE1405" s="491"/>
      <c r="AF1405" s="493"/>
      <c r="AG1405" s="494"/>
      <c r="AH1405" s="494"/>
      <c r="AI1405" s="494"/>
      <c r="AK1405" s="561" t="s">
        <v>3448</v>
      </c>
    </row>
    <row r="1406" spans="1:37" ht="22.5">
      <c r="A1406" s="504" t="s">
        <v>6531</v>
      </c>
      <c r="B1406" s="489" t="s">
        <v>6532</v>
      </c>
      <c r="C1406" s="470" t="s">
        <v>6507</v>
      </c>
      <c r="D1406" s="489" t="s">
        <v>1354</v>
      </c>
      <c r="E1406" s="490" t="s">
        <v>6508</v>
      </c>
      <c r="F1406" s="490" t="s">
        <v>6509</v>
      </c>
      <c r="G1406" s="470" t="s">
        <v>6522</v>
      </c>
      <c r="H1406" s="538" t="s">
        <v>6510</v>
      </c>
      <c r="I1406" s="491" t="s">
        <v>8232</v>
      </c>
      <c r="J1406" s="535"/>
      <c r="K1406" s="489"/>
      <c r="L1406" s="532"/>
      <c r="M1406" s="491"/>
      <c r="N1406" s="491"/>
      <c r="O1406" s="491" t="s">
        <v>7999</v>
      </c>
      <c r="P1406" s="491"/>
      <c r="Q1406" s="491"/>
      <c r="R1406" s="491"/>
      <c r="S1406" s="491"/>
      <c r="T1406" s="491"/>
      <c r="U1406" s="491"/>
      <c r="V1406" s="491"/>
      <c r="W1406" s="491"/>
      <c r="X1406" s="491"/>
      <c r="Y1406" s="491"/>
      <c r="Z1406" s="491"/>
      <c r="AA1406" s="491"/>
      <c r="AB1406" s="491"/>
      <c r="AC1406" s="491"/>
      <c r="AD1406" s="491"/>
      <c r="AE1406" s="491"/>
      <c r="AF1406" s="493"/>
      <c r="AG1406" s="494"/>
      <c r="AH1406" s="494"/>
      <c r="AI1406" s="494"/>
      <c r="AK1406" s="561"/>
    </row>
    <row r="1407" spans="1:37" ht="22.5">
      <c r="A1407" s="504" t="s">
        <v>6531</v>
      </c>
      <c r="B1407" s="489" t="s">
        <v>6532</v>
      </c>
      <c r="C1407" s="470" t="s">
        <v>6511</v>
      </c>
      <c r="D1407" s="489" t="s">
        <v>1363</v>
      </c>
      <c r="E1407" s="490" t="s">
        <v>6508</v>
      </c>
      <c r="F1407" s="490" t="s">
        <v>6509</v>
      </c>
      <c r="G1407" s="470" t="s">
        <v>6522</v>
      </c>
      <c r="H1407" s="538" t="s">
        <v>6512</v>
      </c>
      <c r="I1407" s="491" t="s">
        <v>8233</v>
      </c>
      <c r="J1407" s="535"/>
      <c r="K1407" s="489"/>
      <c r="L1407" s="532"/>
      <c r="M1407" s="491"/>
      <c r="N1407" s="491"/>
      <c r="O1407" s="491" t="s">
        <v>7999</v>
      </c>
      <c r="P1407" s="491"/>
      <c r="Q1407" s="491"/>
      <c r="R1407" s="491"/>
      <c r="S1407" s="491"/>
      <c r="T1407" s="491"/>
      <c r="U1407" s="491"/>
      <c r="V1407" s="491"/>
      <c r="W1407" s="491"/>
      <c r="X1407" s="491"/>
      <c r="Y1407" s="491"/>
      <c r="Z1407" s="491"/>
      <c r="AA1407" s="491"/>
      <c r="AB1407" s="491"/>
      <c r="AC1407" s="491"/>
      <c r="AD1407" s="491"/>
      <c r="AE1407" s="491"/>
      <c r="AF1407" s="493"/>
      <c r="AG1407" s="494"/>
      <c r="AH1407" s="494"/>
      <c r="AI1407" s="494"/>
      <c r="AK1407" s="561"/>
    </row>
    <row r="1408" spans="1:37">
      <c r="A1408" s="504" t="s">
        <v>6533</v>
      </c>
      <c r="B1408" s="489" t="s">
        <v>6534</v>
      </c>
      <c r="C1408" s="497" t="s">
        <v>6526</v>
      </c>
      <c r="D1408" s="489"/>
      <c r="E1408" s="490"/>
      <c r="F1408" s="490"/>
      <c r="G1408" s="470"/>
      <c r="H1408" s="538"/>
      <c r="I1408" s="491"/>
      <c r="J1408" s="531"/>
      <c r="K1408" s="489"/>
      <c r="L1408" s="532"/>
      <c r="M1408" s="491"/>
      <c r="N1408" s="491"/>
      <c r="O1408" s="491"/>
      <c r="P1408" s="491"/>
      <c r="Q1408" s="491"/>
      <c r="R1408" s="491"/>
      <c r="S1408" s="491"/>
      <c r="T1408" s="491"/>
      <c r="U1408" s="491"/>
      <c r="V1408" s="491"/>
      <c r="W1408" s="491"/>
      <c r="X1408" s="491"/>
      <c r="Y1408" s="491"/>
      <c r="Z1408" s="491"/>
      <c r="AA1408" s="491"/>
      <c r="AB1408" s="491"/>
      <c r="AC1408" s="491"/>
      <c r="AD1408" s="491"/>
      <c r="AE1408" s="491"/>
      <c r="AF1408" s="493"/>
      <c r="AG1408" s="494"/>
      <c r="AH1408" s="494"/>
      <c r="AI1408" s="494"/>
      <c r="AK1408" s="561" t="s">
        <v>3448</v>
      </c>
    </row>
    <row r="1409" spans="1:37">
      <c r="A1409" s="504" t="s">
        <v>6533</v>
      </c>
      <c r="B1409" s="489" t="s">
        <v>6534</v>
      </c>
      <c r="C1409" s="470" t="s">
        <v>6513</v>
      </c>
      <c r="D1409" s="489" t="s">
        <v>2148</v>
      </c>
      <c r="E1409" s="490" t="s">
        <v>2633</v>
      </c>
      <c r="F1409" s="490" t="s">
        <v>2634</v>
      </c>
      <c r="G1409" s="470" t="s">
        <v>6514</v>
      </c>
      <c r="H1409" s="538" t="s">
        <v>6515</v>
      </c>
      <c r="I1409" s="491"/>
      <c r="J1409" s="531"/>
      <c r="K1409" s="489"/>
      <c r="L1409" s="532"/>
      <c r="M1409" s="491"/>
      <c r="N1409" s="491"/>
      <c r="O1409" s="491"/>
      <c r="P1409" s="491"/>
      <c r="Q1409" s="491"/>
      <c r="R1409" s="491"/>
      <c r="S1409" s="491"/>
      <c r="T1409" s="491"/>
      <c r="U1409" s="491"/>
      <c r="V1409" s="491"/>
      <c r="W1409" s="491"/>
      <c r="X1409" s="491"/>
      <c r="Y1409" s="491"/>
      <c r="Z1409" s="491"/>
      <c r="AA1409" s="491"/>
      <c r="AB1409" s="491"/>
      <c r="AC1409" s="491"/>
      <c r="AD1409" s="491"/>
      <c r="AE1409" s="491"/>
      <c r="AF1409" s="493"/>
      <c r="AG1409" s="494"/>
      <c r="AH1409" s="494"/>
      <c r="AI1409" s="494"/>
      <c r="AK1409" s="561"/>
    </row>
    <row r="1410" spans="1:37" ht="22.5">
      <c r="A1410" s="504" t="s">
        <v>6533</v>
      </c>
      <c r="B1410" s="489" t="s">
        <v>6534</v>
      </c>
      <c r="C1410" s="470" t="s">
        <v>6516</v>
      </c>
      <c r="D1410" s="489" t="s">
        <v>1859</v>
      </c>
      <c r="E1410" s="490" t="s">
        <v>6517</v>
      </c>
      <c r="F1410" s="490" t="s">
        <v>6591</v>
      </c>
      <c r="G1410" s="470" t="s">
        <v>6521</v>
      </c>
      <c r="H1410" s="538" t="s">
        <v>6518</v>
      </c>
      <c r="I1410" s="491"/>
      <c r="J1410" s="531"/>
      <c r="K1410" s="489"/>
      <c r="L1410" s="532"/>
      <c r="M1410" s="491"/>
      <c r="N1410" s="491"/>
      <c r="O1410" s="491"/>
      <c r="P1410" s="491"/>
      <c r="Q1410" s="491"/>
      <c r="R1410" s="491"/>
      <c r="S1410" s="491"/>
      <c r="T1410" s="491"/>
      <c r="U1410" s="491"/>
      <c r="V1410" s="491"/>
      <c r="W1410" s="491"/>
      <c r="X1410" s="491"/>
      <c r="Y1410" s="491"/>
      <c r="Z1410" s="491"/>
      <c r="AA1410" s="491"/>
      <c r="AB1410" s="491"/>
      <c r="AC1410" s="491"/>
      <c r="AD1410" s="491"/>
      <c r="AE1410" s="491"/>
      <c r="AF1410" s="493"/>
      <c r="AG1410" s="494"/>
      <c r="AH1410" s="494"/>
      <c r="AI1410" s="494"/>
      <c r="AK1410" s="561"/>
    </row>
    <row r="1411" spans="1:37" ht="22.5">
      <c r="A1411" s="504" t="s">
        <v>6533</v>
      </c>
      <c r="B1411" s="489" t="s">
        <v>6534</v>
      </c>
      <c r="C1411" s="470" t="s">
        <v>6519</v>
      </c>
      <c r="D1411" s="489" t="s">
        <v>1863</v>
      </c>
      <c r="E1411" s="490" t="s">
        <v>6517</v>
      </c>
      <c r="F1411" s="490" t="s">
        <v>6591</v>
      </c>
      <c r="G1411" s="470" t="s">
        <v>6521</v>
      </c>
      <c r="H1411" s="538" t="s">
        <v>6520</v>
      </c>
      <c r="I1411" s="491"/>
      <c r="J1411" s="531"/>
      <c r="K1411" s="489"/>
      <c r="L1411" s="532"/>
      <c r="M1411" s="491"/>
      <c r="N1411" s="491"/>
      <c r="O1411" s="491"/>
      <c r="P1411" s="491"/>
      <c r="Q1411" s="491"/>
      <c r="R1411" s="491"/>
      <c r="S1411" s="491"/>
      <c r="T1411" s="491"/>
      <c r="U1411" s="491"/>
      <c r="V1411" s="491"/>
      <c r="W1411" s="491"/>
      <c r="X1411" s="491"/>
      <c r="Y1411" s="491"/>
      <c r="Z1411" s="491"/>
      <c r="AA1411" s="491"/>
      <c r="AB1411" s="491"/>
      <c r="AC1411" s="491"/>
      <c r="AD1411" s="491"/>
      <c r="AE1411" s="491"/>
      <c r="AF1411" s="493"/>
      <c r="AG1411" s="494"/>
      <c r="AH1411" s="494"/>
      <c r="AI1411" s="494"/>
      <c r="AK1411" s="561"/>
    </row>
    <row r="1412" spans="1:37">
      <c r="A1412" s="504" t="s">
        <v>6567</v>
      </c>
      <c r="B1412" s="489" t="s">
        <v>6568</v>
      </c>
      <c r="C1412" s="497" t="s">
        <v>8000</v>
      </c>
      <c r="D1412" s="489"/>
      <c r="E1412" s="490"/>
      <c r="F1412" s="490"/>
      <c r="G1412" s="470"/>
      <c r="H1412" s="538"/>
      <c r="I1412" s="491"/>
      <c r="J1412" s="531"/>
      <c r="K1412" s="489"/>
      <c r="L1412" s="532"/>
      <c r="M1412" s="491"/>
      <c r="N1412" s="491"/>
      <c r="O1412" s="491"/>
      <c r="P1412" s="491"/>
      <c r="Q1412" s="491"/>
      <c r="R1412" s="491"/>
      <c r="S1412" s="491"/>
      <c r="T1412" s="491"/>
      <c r="U1412" s="491"/>
      <c r="V1412" s="491"/>
      <c r="W1412" s="491"/>
      <c r="X1412" s="491"/>
      <c r="Y1412" s="491"/>
      <c r="Z1412" s="491"/>
      <c r="AA1412" s="491"/>
      <c r="AB1412" s="491"/>
      <c r="AC1412" s="491"/>
      <c r="AD1412" s="491"/>
      <c r="AE1412" s="491"/>
      <c r="AF1412" s="493"/>
      <c r="AG1412" s="494"/>
      <c r="AH1412" s="494"/>
      <c r="AI1412" s="494"/>
      <c r="AK1412" s="561" t="s">
        <v>3448</v>
      </c>
    </row>
    <row r="1413" spans="1:37" ht="22.5">
      <c r="A1413" s="504" t="s">
        <v>6567</v>
      </c>
      <c r="B1413" s="489" t="s">
        <v>6568</v>
      </c>
      <c r="C1413" s="470" t="s">
        <v>7502</v>
      </c>
      <c r="D1413" s="489" t="s">
        <v>1345</v>
      </c>
      <c r="E1413" s="490" t="s">
        <v>1704</v>
      </c>
      <c r="F1413" s="490" t="s">
        <v>1497</v>
      </c>
      <c r="G1413" s="470" t="s">
        <v>7614</v>
      </c>
      <c r="H1413" s="538"/>
      <c r="I1413" s="491"/>
      <c r="J1413" s="531"/>
      <c r="K1413" s="489"/>
      <c r="L1413" s="532"/>
      <c r="M1413" s="491"/>
      <c r="N1413" s="491"/>
      <c r="O1413" s="491"/>
      <c r="P1413" s="491"/>
      <c r="Q1413" s="491"/>
      <c r="R1413" s="491"/>
      <c r="S1413" s="491"/>
      <c r="T1413" s="491"/>
      <c r="U1413" s="491"/>
      <c r="V1413" s="491"/>
      <c r="W1413" s="491"/>
      <c r="X1413" s="491"/>
      <c r="Y1413" s="491"/>
      <c r="Z1413" s="491"/>
      <c r="AA1413" s="491"/>
      <c r="AB1413" s="491"/>
      <c r="AC1413" s="491"/>
      <c r="AD1413" s="491"/>
      <c r="AE1413" s="491"/>
      <c r="AF1413" s="493"/>
      <c r="AG1413" s="494"/>
      <c r="AH1413" s="494"/>
      <c r="AI1413" s="494"/>
      <c r="AK1413" s="561"/>
    </row>
    <row r="1414" spans="1:37" ht="22.5">
      <c r="A1414" s="504" t="s">
        <v>6567</v>
      </c>
      <c r="B1414" s="489" t="s">
        <v>6568</v>
      </c>
      <c r="C1414" s="470" t="s">
        <v>7516</v>
      </c>
      <c r="D1414" s="489" t="s">
        <v>1346</v>
      </c>
      <c r="E1414" s="490" t="s">
        <v>1704</v>
      </c>
      <c r="F1414" s="490" t="s">
        <v>1497</v>
      </c>
      <c r="G1414" s="470" t="s">
        <v>7628</v>
      </c>
      <c r="H1414" s="538"/>
      <c r="I1414" s="491"/>
      <c r="J1414" s="531"/>
      <c r="K1414" s="489"/>
      <c r="L1414" s="532"/>
      <c r="M1414" s="491"/>
      <c r="N1414" s="491"/>
      <c r="O1414" s="491"/>
      <c r="P1414" s="491"/>
      <c r="Q1414" s="491"/>
      <c r="R1414" s="491"/>
      <c r="S1414" s="491"/>
      <c r="T1414" s="491"/>
      <c r="U1414" s="491"/>
      <c r="V1414" s="491"/>
      <c r="W1414" s="491"/>
      <c r="X1414" s="491"/>
      <c r="Y1414" s="491"/>
      <c r="Z1414" s="491"/>
      <c r="AA1414" s="491"/>
      <c r="AB1414" s="491"/>
      <c r="AC1414" s="491"/>
      <c r="AD1414" s="491"/>
      <c r="AE1414" s="491"/>
      <c r="AF1414" s="493"/>
      <c r="AG1414" s="494"/>
      <c r="AH1414" s="494"/>
      <c r="AI1414" s="494"/>
      <c r="AK1414" s="561"/>
    </row>
    <row r="1415" spans="1:37" ht="22.5">
      <c r="A1415" s="504" t="s">
        <v>6567</v>
      </c>
      <c r="B1415" s="489" t="s">
        <v>6568</v>
      </c>
      <c r="C1415" s="470" t="s">
        <v>7530</v>
      </c>
      <c r="D1415" s="489" t="s">
        <v>1347</v>
      </c>
      <c r="E1415" s="490" t="s">
        <v>1704</v>
      </c>
      <c r="F1415" s="490" t="s">
        <v>1497</v>
      </c>
      <c r="G1415" s="470" t="s">
        <v>7642</v>
      </c>
      <c r="H1415" s="538"/>
      <c r="I1415" s="491"/>
      <c r="J1415" s="531"/>
      <c r="K1415" s="489"/>
      <c r="L1415" s="532"/>
      <c r="M1415" s="491"/>
      <c r="N1415" s="491"/>
      <c r="O1415" s="491"/>
      <c r="P1415" s="491"/>
      <c r="Q1415" s="491"/>
      <c r="R1415" s="491"/>
      <c r="S1415" s="491"/>
      <c r="T1415" s="491"/>
      <c r="U1415" s="491"/>
      <c r="V1415" s="491"/>
      <c r="W1415" s="491"/>
      <c r="X1415" s="491"/>
      <c r="Y1415" s="491"/>
      <c r="Z1415" s="491"/>
      <c r="AA1415" s="491"/>
      <c r="AB1415" s="491"/>
      <c r="AC1415" s="491"/>
      <c r="AD1415" s="491"/>
      <c r="AE1415" s="491"/>
      <c r="AF1415" s="493"/>
      <c r="AG1415" s="494"/>
      <c r="AH1415" s="494"/>
      <c r="AI1415" s="494"/>
      <c r="AK1415" s="561"/>
    </row>
    <row r="1416" spans="1:37" ht="22.5">
      <c r="A1416" s="504" t="s">
        <v>6567</v>
      </c>
      <c r="B1416" s="489" t="s">
        <v>6568</v>
      </c>
      <c r="C1416" s="470" t="s">
        <v>7544</v>
      </c>
      <c r="D1416" s="489" t="s">
        <v>1348</v>
      </c>
      <c r="E1416" s="490" t="s">
        <v>1704</v>
      </c>
      <c r="F1416" s="490" t="s">
        <v>1497</v>
      </c>
      <c r="G1416" s="470" t="s">
        <v>7656</v>
      </c>
      <c r="H1416" s="538"/>
      <c r="I1416" s="491"/>
      <c r="J1416" s="531"/>
      <c r="K1416" s="489"/>
      <c r="L1416" s="532"/>
      <c r="M1416" s="491"/>
      <c r="N1416" s="491"/>
      <c r="O1416" s="491"/>
      <c r="P1416" s="491"/>
      <c r="Q1416" s="491"/>
      <c r="R1416" s="491"/>
      <c r="S1416" s="491"/>
      <c r="T1416" s="491"/>
      <c r="U1416" s="491"/>
      <c r="V1416" s="491"/>
      <c r="W1416" s="491"/>
      <c r="X1416" s="491"/>
      <c r="Y1416" s="491"/>
      <c r="Z1416" s="491"/>
      <c r="AA1416" s="491"/>
      <c r="AB1416" s="491"/>
      <c r="AC1416" s="491"/>
      <c r="AD1416" s="491"/>
      <c r="AE1416" s="491"/>
      <c r="AF1416" s="493"/>
      <c r="AG1416" s="494"/>
      <c r="AH1416" s="494"/>
      <c r="AI1416" s="494"/>
      <c r="AK1416" s="561"/>
    </row>
    <row r="1417" spans="1:37" ht="22.5">
      <c r="A1417" s="504" t="s">
        <v>6567</v>
      </c>
      <c r="B1417" s="489" t="s">
        <v>6568</v>
      </c>
      <c r="C1417" s="470" t="s">
        <v>7558</v>
      </c>
      <c r="D1417" s="489" t="s">
        <v>1349</v>
      </c>
      <c r="E1417" s="490" t="s">
        <v>1704</v>
      </c>
      <c r="F1417" s="490" t="s">
        <v>1497</v>
      </c>
      <c r="G1417" s="470" t="s">
        <v>7670</v>
      </c>
      <c r="H1417" s="538"/>
      <c r="I1417" s="491"/>
      <c r="J1417" s="531"/>
      <c r="K1417" s="489"/>
      <c r="L1417" s="532"/>
      <c r="M1417" s="491"/>
      <c r="N1417" s="491"/>
      <c r="O1417" s="491"/>
      <c r="P1417" s="491"/>
      <c r="Q1417" s="491"/>
      <c r="R1417" s="491"/>
      <c r="S1417" s="491"/>
      <c r="T1417" s="491"/>
      <c r="U1417" s="491"/>
      <c r="V1417" s="491"/>
      <c r="W1417" s="491"/>
      <c r="X1417" s="491"/>
      <c r="Y1417" s="491"/>
      <c r="Z1417" s="491"/>
      <c r="AA1417" s="491"/>
      <c r="AB1417" s="491"/>
      <c r="AC1417" s="491"/>
      <c r="AD1417" s="491"/>
      <c r="AE1417" s="491"/>
      <c r="AF1417" s="493"/>
      <c r="AG1417" s="494"/>
      <c r="AH1417" s="494"/>
      <c r="AI1417" s="494"/>
      <c r="AK1417" s="561"/>
    </row>
    <row r="1418" spans="1:37" ht="22.5">
      <c r="A1418" s="504" t="s">
        <v>6567</v>
      </c>
      <c r="B1418" s="489" t="s">
        <v>6568</v>
      </c>
      <c r="C1418" s="470" t="s">
        <v>7572</v>
      </c>
      <c r="D1418" s="489" t="s">
        <v>1360</v>
      </c>
      <c r="E1418" s="490" t="s">
        <v>1704</v>
      </c>
      <c r="F1418" s="490" t="s">
        <v>1497</v>
      </c>
      <c r="G1418" s="470" t="s">
        <v>7684</v>
      </c>
      <c r="H1418" s="538"/>
      <c r="I1418" s="491"/>
      <c r="J1418" s="531"/>
      <c r="K1418" s="489"/>
      <c r="L1418" s="532"/>
      <c r="M1418" s="491"/>
      <c r="N1418" s="491"/>
      <c r="O1418" s="491"/>
      <c r="P1418" s="491"/>
      <c r="Q1418" s="491"/>
      <c r="R1418" s="491"/>
      <c r="S1418" s="491"/>
      <c r="T1418" s="491"/>
      <c r="U1418" s="491"/>
      <c r="V1418" s="491"/>
      <c r="W1418" s="491"/>
      <c r="X1418" s="491"/>
      <c r="Y1418" s="491"/>
      <c r="Z1418" s="491"/>
      <c r="AA1418" s="491"/>
      <c r="AB1418" s="491"/>
      <c r="AC1418" s="491"/>
      <c r="AD1418" s="491"/>
      <c r="AE1418" s="491"/>
      <c r="AF1418" s="493"/>
      <c r="AG1418" s="494"/>
      <c r="AH1418" s="494"/>
      <c r="AI1418" s="494"/>
      <c r="AK1418" s="561"/>
    </row>
    <row r="1419" spans="1:37" ht="22.5">
      <c r="A1419" s="504" t="s">
        <v>6567</v>
      </c>
      <c r="B1419" s="489" t="s">
        <v>6568</v>
      </c>
      <c r="C1419" s="470" t="s">
        <v>7586</v>
      </c>
      <c r="D1419" s="489" t="s">
        <v>1361</v>
      </c>
      <c r="E1419" s="490" t="s">
        <v>1704</v>
      </c>
      <c r="F1419" s="490" t="s">
        <v>1497</v>
      </c>
      <c r="G1419" s="470" t="s">
        <v>7698</v>
      </c>
      <c r="H1419" s="538"/>
      <c r="I1419" s="491"/>
      <c r="J1419" s="531"/>
      <c r="K1419" s="489"/>
      <c r="L1419" s="532"/>
      <c r="M1419" s="491"/>
      <c r="N1419" s="491"/>
      <c r="O1419" s="491"/>
      <c r="P1419" s="491"/>
      <c r="Q1419" s="491"/>
      <c r="R1419" s="491"/>
      <c r="S1419" s="491"/>
      <c r="T1419" s="491"/>
      <c r="U1419" s="491"/>
      <c r="V1419" s="491"/>
      <c r="W1419" s="491"/>
      <c r="X1419" s="491"/>
      <c r="Y1419" s="491"/>
      <c r="Z1419" s="491"/>
      <c r="AA1419" s="491"/>
      <c r="AB1419" s="491"/>
      <c r="AC1419" s="491"/>
      <c r="AD1419" s="491"/>
      <c r="AE1419" s="491"/>
      <c r="AF1419" s="493"/>
      <c r="AG1419" s="494"/>
      <c r="AH1419" s="494"/>
      <c r="AI1419" s="494"/>
      <c r="AK1419" s="561"/>
    </row>
    <row r="1420" spans="1:37" ht="22.5">
      <c r="A1420" s="504" t="s">
        <v>6567</v>
      </c>
      <c r="B1420" s="489" t="s">
        <v>6568</v>
      </c>
      <c r="C1420" s="470" t="s">
        <v>7600</v>
      </c>
      <c r="D1420" s="489" t="s">
        <v>1324</v>
      </c>
      <c r="E1420" s="490" t="s">
        <v>1704</v>
      </c>
      <c r="F1420" s="490" t="s">
        <v>1497</v>
      </c>
      <c r="G1420" s="470" t="s">
        <v>7712</v>
      </c>
      <c r="H1420" s="538"/>
      <c r="I1420" s="491"/>
      <c r="J1420" s="531"/>
      <c r="K1420" s="489"/>
      <c r="L1420" s="532"/>
      <c r="M1420" s="491"/>
      <c r="N1420" s="491"/>
      <c r="O1420" s="491"/>
      <c r="P1420" s="491"/>
      <c r="Q1420" s="491"/>
      <c r="R1420" s="491"/>
      <c r="S1420" s="491"/>
      <c r="T1420" s="491"/>
      <c r="U1420" s="491"/>
      <c r="V1420" s="491"/>
      <c r="W1420" s="491"/>
      <c r="X1420" s="491"/>
      <c r="Y1420" s="491"/>
      <c r="Z1420" s="491"/>
      <c r="AA1420" s="491"/>
      <c r="AB1420" s="491"/>
      <c r="AC1420" s="491"/>
      <c r="AD1420" s="491"/>
      <c r="AE1420" s="491"/>
      <c r="AF1420" s="493"/>
      <c r="AG1420" s="494"/>
      <c r="AH1420" s="494"/>
      <c r="AI1420" s="494"/>
      <c r="AK1420" s="561"/>
    </row>
    <row r="1421" spans="1:37" ht="22.5">
      <c r="A1421" s="504" t="s">
        <v>6567</v>
      </c>
      <c r="B1421" s="489" t="s">
        <v>6568</v>
      </c>
      <c r="C1421" s="470" t="s">
        <v>6547</v>
      </c>
      <c r="D1421" s="489" t="s">
        <v>1514</v>
      </c>
      <c r="E1421" s="490" t="s">
        <v>1704</v>
      </c>
      <c r="F1421" s="490" t="s">
        <v>6594</v>
      </c>
      <c r="G1421" s="470" t="s">
        <v>6548</v>
      </c>
      <c r="H1421" s="470" t="s">
        <v>6686</v>
      </c>
      <c r="I1421" s="491" t="s">
        <v>6472</v>
      </c>
      <c r="J1421" s="531"/>
      <c r="K1421" s="489"/>
      <c r="L1421" s="532"/>
      <c r="M1421" s="491"/>
      <c r="N1421" s="491"/>
      <c r="O1421" s="491"/>
      <c r="P1421" s="491"/>
      <c r="Q1421" s="491"/>
      <c r="R1421" s="491"/>
      <c r="S1421" s="491"/>
      <c r="T1421" s="491"/>
      <c r="U1421" s="491"/>
      <c r="V1421" s="491"/>
      <c r="W1421" s="491"/>
      <c r="X1421" s="491"/>
      <c r="Y1421" s="491"/>
      <c r="Z1421" s="491"/>
      <c r="AA1421" s="491"/>
      <c r="AB1421" s="491"/>
      <c r="AC1421" s="491"/>
      <c r="AD1421" s="491"/>
      <c r="AE1421" s="491"/>
      <c r="AF1421" s="493"/>
      <c r="AG1421" s="494"/>
      <c r="AH1421" s="494"/>
      <c r="AI1421" s="494"/>
      <c r="AK1421" s="561"/>
    </row>
    <row r="1422" spans="1:37">
      <c r="A1422" s="504" t="s">
        <v>6567</v>
      </c>
      <c r="B1422" s="489" t="s">
        <v>6568</v>
      </c>
      <c r="C1422" s="470" t="s">
        <v>7503</v>
      </c>
      <c r="D1422" s="489" t="s">
        <v>1515</v>
      </c>
      <c r="E1422" s="490" t="s">
        <v>1704</v>
      </c>
      <c r="F1422" s="490" t="s">
        <v>6594</v>
      </c>
      <c r="G1422" s="470" t="s">
        <v>6548</v>
      </c>
      <c r="H1422" s="470" t="s">
        <v>7615</v>
      </c>
      <c r="I1422" s="491"/>
      <c r="J1422" s="531"/>
      <c r="K1422" s="489"/>
      <c r="L1422" s="532"/>
      <c r="M1422" s="491"/>
      <c r="N1422" s="491"/>
      <c r="O1422" s="491"/>
      <c r="P1422" s="491"/>
      <c r="Q1422" s="491"/>
      <c r="R1422" s="491"/>
      <c r="S1422" s="491"/>
      <c r="T1422" s="491"/>
      <c r="U1422" s="491"/>
      <c r="V1422" s="491"/>
      <c r="W1422" s="491"/>
      <c r="X1422" s="491"/>
      <c r="Y1422" s="491"/>
      <c r="Z1422" s="491"/>
      <c r="AA1422" s="491"/>
      <c r="AB1422" s="491"/>
      <c r="AC1422" s="491"/>
      <c r="AD1422" s="491"/>
      <c r="AE1422" s="491"/>
      <c r="AF1422" s="493"/>
      <c r="AG1422" s="494"/>
      <c r="AH1422" s="494"/>
      <c r="AI1422" s="494"/>
      <c r="AK1422" s="561"/>
    </row>
    <row r="1423" spans="1:37">
      <c r="A1423" s="504" t="s">
        <v>6567</v>
      </c>
      <c r="B1423" s="489" t="s">
        <v>6568</v>
      </c>
      <c r="C1423" s="470" t="s">
        <v>7517</v>
      </c>
      <c r="D1423" s="489" t="s">
        <v>1516</v>
      </c>
      <c r="E1423" s="490" t="s">
        <v>1704</v>
      </c>
      <c r="F1423" s="490" t="s">
        <v>6594</v>
      </c>
      <c r="G1423" s="470" t="s">
        <v>6548</v>
      </c>
      <c r="H1423" s="470" t="s">
        <v>7629</v>
      </c>
      <c r="I1423" s="491"/>
      <c r="J1423" s="531"/>
      <c r="K1423" s="489"/>
      <c r="L1423" s="532"/>
      <c r="M1423" s="491"/>
      <c r="N1423" s="491"/>
      <c r="O1423" s="491"/>
      <c r="P1423" s="491"/>
      <c r="Q1423" s="491"/>
      <c r="R1423" s="491"/>
      <c r="S1423" s="491"/>
      <c r="T1423" s="491"/>
      <c r="U1423" s="491"/>
      <c r="V1423" s="491"/>
      <c r="W1423" s="491"/>
      <c r="X1423" s="491"/>
      <c r="Y1423" s="491"/>
      <c r="Z1423" s="491"/>
      <c r="AA1423" s="491"/>
      <c r="AB1423" s="491"/>
      <c r="AC1423" s="491"/>
      <c r="AD1423" s="491"/>
      <c r="AE1423" s="491"/>
      <c r="AF1423" s="493"/>
      <c r="AG1423" s="494"/>
      <c r="AH1423" s="494"/>
      <c r="AI1423" s="494"/>
      <c r="AK1423" s="561"/>
    </row>
    <row r="1424" spans="1:37">
      <c r="A1424" s="504" t="s">
        <v>6567</v>
      </c>
      <c r="B1424" s="489" t="s">
        <v>6568</v>
      </c>
      <c r="C1424" s="470" t="s">
        <v>7531</v>
      </c>
      <c r="D1424" s="489" t="s">
        <v>2447</v>
      </c>
      <c r="E1424" s="490" t="s">
        <v>1704</v>
      </c>
      <c r="F1424" s="490" t="s">
        <v>6594</v>
      </c>
      <c r="G1424" s="470" t="s">
        <v>6548</v>
      </c>
      <c r="H1424" s="470" t="s">
        <v>7643</v>
      </c>
      <c r="I1424" s="491"/>
      <c r="J1424" s="531"/>
      <c r="K1424" s="489"/>
      <c r="L1424" s="532"/>
      <c r="M1424" s="491"/>
      <c r="N1424" s="491"/>
      <c r="O1424" s="491"/>
      <c r="P1424" s="491"/>
      <c r="Q1424" s="491"/>
      <c r="R1424" s="491"/>
      <c r="S1424" s="491"/>
      <c r="T1424" s="491"/>
      <c r="U1424" s="491"/>
      <c r="V1424" s="491"/>
      <c r="W1424" s="491"/>
      <c r="X1424" s="491"/>
      <c r="Y1424" s="491"/>
      <c r="Z1424" s="491"/>
      <c r="AA1424" s="491"/>
      <c r="AB1424" s="491"/>
      <c r="AC1424" s="491"/>
      <c r="AD1424" s="491"/>
      <c r="AE1424" s="491"/>
      <c r="AF1424" s="493"/>
      <c r="AG1424" s="494"/>
      <c r="AH1424" s="494"/>
      <c r="AI1424" s="494"/>
      <c r="AK1424" s="561"/>
    </row>
    <row r="1425" spans="1:37">
      <c r="A1425" s="504" t="s">
        <v>6567</v>
      </c>
      <c r="B1425" s="489" t="s">
        <v>6568</v>
      </c>
      <c r="C1425" s="470" t="s">
        <v>7545</v>
      </c>
      <c r="D1425" s="489" t="s">
        <v>2448</v>
      </c>
      <c r="E1425" s="490" t="s">
        <v>1704</v>
      </c>
      <c r="F1425" s="490" t="s">
        <v>6594</v>
      </c>
      <c r="G1425" s="470" t="s">
        <v>6548</v>
      </c>
      <c r="H1425" s="470" t="s">
        <v>7657</v>
      </c>
      <c r="I1425" s="491"/>
      <c r="J1425" s="531"/>
      <c r="K1425" s="489"/>
      <c r="L1425" s="532"/>
      <c r="M1425" s="491"/>
      <c r="N1425" s="491"/>
      <c r="O1425" s="491"/>
      <c r="P1425" s="491"/>
      <c r="Q1425" s="491"/>
      <c r="R1425" s="491"/>
      <c r="S1425" s="491"/>
      <c r="T1425" s="491"/>
      <c r="U1425" s="491"/>
      <c r="V1425" s="491"/>
      <c r="W1425" s="491"/>
      <c r="X1425" s="491"/>
      <c r="Y1425" s="491"/>
      <c r="Z1425" s="491"/>
      <c r="AA1425" s="491"/>
      <c r="AB1425" s="491"/>
      <c r="AC1425" s="491"/>
      <c r="AD1425" s="491"/>
      <c r="AE1425" s="491"/>
      <c r="AF1425" s="493"/>
      <c r="AG1425" s="494"/>
      <c r="AH1425" s="494"/>
      <c r="AI1425" s="494"/>
      <c r="AK1425" s="561"/>
    </row>
    <row r="1426" spans="1:37">
      <c r="A1426" s="504" t="s">
        <v>6567</v>
      </c>
      <c r="B1426" s="489" t="s">
        <v>6568</v>
      </c>
      <c r="C1426" s="470" t="s">
        <v>7559</v>
      </c>
      <c r="D1426" s="489" t="s">
        <v>3226</v>
      </c>
      <c r="E1426" s="490" t="s">
        <v>1704</v>
      </c>
      <c r="F1426" s="490" t="s">
        <v>6594</v>
      </c>
      <c r="G1426" s="470" t="s">
        <v>6548</v>
      </c>
      <c r="H1426" s="470" t="s">
        <v>7671</v>
      </c>
      <c r="I1426" s="491"/>
      <c r="J1426" s="531"/>
      <c r="K1426" s="489"/>
      <c r="L1426" s="532"/>
      <c r="M1426" s="491"/>
      <c r="N1426" s="491"/>
      <c r="O1426" s="491"/>
      <c r="P1426" s="491"/>
      <c r="Q1426" s="491"/>
      <c r="R1426" s="491"/>
      <c r="S1426" s="491"/>
      <c r="T1426" s="491"/>
      <c r="U1426" s="491"/>
      <c r="V1426" s="491"/>
      <c r="W1426" s="491"/>
      <c r="X1426" s="491"/>
      <c r="Y1426" s="491"/>
      <c r="Z1426" s="491"/>
      <c r="AA1426" s="491"/>
      <c r="AB1426" s="491"/>
      <c r="AC1426" s="491"/>
      <c r="AD1426" s="491"/>
      <c r="AE1426" s="491"/>
      <c r="AF1426" s="493"/>
      <c r="AG1426" s="494"/>
      <c r="AH1426" s="494"/>
      <c r="AI1426" s="494"/>
      <c r="AK1426" s="561"/>
    </row>
    <row r="1427" spans="1:37">
      <c r="A1427" s="504" t="s">
        <v>6567</v>
      </c>
      <c r="B1427" s="489" t="s">
        <v>6568</v>
      </c>
      <c r="C1427" s="470" t="s">
        <v>7573</v>
      </c>
      <c r="D1427" s="489" t="s">
        <v>3227</v>
      </c>
      <c r="E1427" s="490" t="s">
        <v>1704</v>
      </c>
      <c r="F1427" s="490" t="s">
        <v>6594</v>
      </c>
      <c r="G1427" s="470" t="s">
        <v>6548</v>
      </c>
      <c r="H1427" s="470" t="s">
        <v>7685</v>
      </c>
      <c r="I1427" s="491"/>
      <c r="J1427" s="531"/>
      <c r="K1427" s="489"/>
      <c r="L1427" s="532"/>
      <c r="M1427" s="491"/>
      <c r="N1427" s="491"/>
      <c r="O1427" s="491"/>
      <c r="P1427" s="491"/>
      <c r="Q1427" s="491"/>
      <c r="R1427" s="491"/>
      <c r="S1427" s="491"/>
      <c r="T1427" s="491"/>
      <c r="U1427" s="491"/>
      <c r="V1427" s="491"/>
      <c r="W1427" s="491"/>
      <c r="X1427" s="491"/>
      <c r="Y1427" s="491"/>
      <c r="Z1427" s="491"/>
      <c r="AA1427" s="491"/>
      <c r="AB1427" s="491"/>
      <c r="AC1427" s="491"/>
      <c r="AD1427" s="491"/>
      <c r="AE1427" s="491"/>
      <c r="AF1427" s="493"/>
      <c r="AG1427" s="494"/>
      <c r="AH1427" s="494"/>
      <c r="AI1427" s="494"/>
      <c r="AK1427" s="561"/>
    </row>
    <row r="1428" spans="1:37">
      <c r="A1428" s="504" t="s">
        <v>6567</v>
      </c>
      <c r="B1428" s="489" t="s">
        <v>6568</v>
      </c>
      <c r="C1428" s="470" t="s">
        <v>7587</v>
      </c>
      <c r="D1428" s="489" t="s">
        <v>6585</v>
      </c>
      <c r="E1428" s="490" t="s">
        <v>1704</v>
      </c>
      <c r="F1428" s="490" t="s">
        <v>6594</v>
      </c>
      <c r="G1428" s="470" t="s">
        <v>6548</v>
      </c>
      <c r="H1428" s="470" t="s">
        <v>7699</v>
      </c>
      <c r="I1428" s="491"/>
      <c r="J1428" s="531"/>
      <c r="K1428" s="489"/>
      <c r="L1428" s="532"/>
      <c r="M1428" s="491"/>
      <c r="N1428" s="491"/>
      <c r="O1428" s="491"/>
      <c r="P1428" s="491"/>
      <c r="Q1428" s="491"/>
      <c r="R1428" s="491"/>
      <c r="S1428" s="491"/>
      <c r="T1428" s="491"/>
      <c r="U1428" s="491"/>
      <c r="V1428" s="491"/>
      <c r="W1428" s="491"/>
      <c r="X1428" s="491"/>
      <c r="Y1428" s="491"/>
      <c r="Z1428" s="491"/>
      <c r="AA1428" s="491"/>
      <c r="AB1428" s="491"/>
      <c r="AC1428" s="491"/>
      <c r="AD1428" s="491"/>
      <c r="AE1428" s="491"/>
      <c r="AF1428" s="493"/>
      <c r="AG1428" s="494"/>
      <c r="AH1428" s="494"/>
      <c r="AI1428" s="494"/>
      <c r="AK1428" s="561"/>
    </row>
    <row r="1429" spans="1:37">
      <c r="A1429" s="504" t="s">
        <v>6567</v>
      </c>
      <c r="B1429" s="489" t="s">
        <v>6568</v>
      </c>
      <c r="C1429" s="470" t="s">
        <v>7601</v>
      </c>
      <c r="D1429" s="489" t="s">
        <v>3229</v>
      </c>
      <c r="E1429" s="490" t="s">
        <v>1704</v>
      </c>
      <c r="F1429" s="490" t="s">
        <v>6594</v>
      </c>
      <c r="G1429" s="470" t="s">
        <v>6548</v>
      </c>
      <c r="H1429" s="470" t="s">
        <v>7713</v>
      </c>
      <c r="I1429" s="491"/>
      <c r="J1429" s="531"/>
      <c r="K1429" s="489"/>
      <c r="L1429" s="532"/>
      <c r="M1429" s="491"/>
      <c r="N1429" s="491"/>
      <c r="O1429" s="491"/>
      <c r="P1429" s="491"/>
      <c r="Q1429" s="491"/>
      <c r="R1429" s="491"/>
      <c r="S1429" s="491"/>
      <c r="T1429" s="491"/>
      <c r="U1429" s="491"/>
      <c r="V1429" s="491"/>
      <c r="W1429" s="491"/>
      <c r="X1429" s="491"/>
      <c r="Y1429" s="491"/>
      <c r="Z1429" s="491"/>
      <c r="AA1429" s="491"/>
      <c r="AB1429" s="491"/>
      <c r="AC1429" s="491"/>
      <c r="AD1429" s="491"/>
      <c r="AE1429" s="491"/>
      <c r="AF1429" s="493"/>
      <c r="AG1429" s="494"/>
      <c r="AH1429" s="494"/>
      <c r="AI1429" s="494"/>
      <c r="AK1429" s="561"/>
    </row>
    <row r="1430" spans="1:37" ht="22.5">
      <c r="A1430" s="504" t="s">
        <v>6569</v>
      </c>
      <c r="B1430" s="489" t="s">
        <v>6570</v>
      </c>
      <c r="C1430" s="497" t="s">
        <v>6549</v>
      </c>
      <c r="D1430" s="489"/>
      <c r="E1430" s="490"/>
      <c r="F1430" s="490"/>
      <c r="G1430" s="470"/>
      <c r="H1430" s="538"/>
      <c r="I1430" s="491"/>
      <c r="J1430" s="531"/>
      <c r="K1430" s="489"/>
      <c r="L1430" s="532"/>
      <c r="M1430" s="491"/>
      <c r="N1430" s="491"/>
      <c r="O1430" s="491"/>
      <c r="P1430" s="491"/>
      <c r="Q1430" s="491"/>
      <c r="R1430" s="491"/>
      <c r="S1430" s="491"/>
      <c r="T1430" s="491"/>
      <c r="U1430" s="491"/>
      <c r="V1430" s="491"/>
      <c r="W1430" s="491"/>
      <c r="X1430" s="491"/>
      <c r="Y1430" s="491"/>
      <c r="Z1430" s="491"/>
      <c r="AA1430" s="491"/>
      <c r="AB1430" s="491"/>
      <c r="AC1430" s="491"/>
      <c r="AD1430" s="491"/>
      <c r="AE1430" s="491"/>
      <c r="AF1430" s="493"/>
      <c r="AG1430" s="494"/>
      <c r="AH1430" s="494"/>
      <c r="AI1430" s="494"/>
      <c r="AK1430" s="561" t="s">
        <v>3448</v>
      </c>
    </row>
    <row r="1431" spans="1:37" ht="22.5">
      <c r="A1431" s="504" t="s">
        <v>6569</v>
      </c>
      <c r="B1431" s="489" t="s">
        <v>6570</v>
      </c>
      <c r="C1431" s="470" t="s">
        <v>7504</v>
      </c>
      <c r="D1431" s="489" t="s">
        <v>1345</v>
      </c>
      <c r="E1431" s="490" t="s">
        <v>1704</v>
      </c>
      <c r="F1431" s="490" t="s">
        <v>1497</v>
      </c>
      <c r="G1431" s="470" t="s">
        <v>7616</v>
      </c>
      <c r="H1431" s="538"/>
      <c r="I1431" s="491"/>
      <c r="J1431" s="531"/>
      <c r="K1431" s="489"/>
      <c r="L1431" s="532"/>
      <c r="M1431" s="491"/>
      <c r="N1431" s="491"/>
      <c r="O1431" s="491"/>
      <c r="P1431" s="491"/>
      <c r="Q1431" s="491"/>
      <c r="R1431" s="491"/>
      <c r="S1431" s="491"/>
      <c r="T1431" s="491"/>
      <c r="U1431" s="491"/>
      <c r="V1431" s="491"/>
      <c r="W1431" s="491"/>
      <c r="X1431" s="491"/>
      <c r="Y1431" s="491"/>
      <c r="Z1431" s="491"/>
      <c r="AA1431" s="491"/>
      <c r="AB1431" s="491"/>
      <c r="AC1431" s="491"/>
      <c r="AD1431" s="491"/>
      <c r="AE1431" s="491"/>
      <c r="AF1431" s="493"/>
      <c r="AG1431" s="494"/>
      <c r="AH1431" s="494"/>
      <c r="AI1431" s="494"/>
      <c r="AK1431" s="561"/>
    </row>
    <row r="1432" spans="1:37" ht="22.5">
      <c r="A1432" s="504" t="s">
        <v>6569</v>
      </c>
      <c r="B1432" s="489" t="s">
        <v>6570</v>
      </c>
      <c r="C1432" s="470" t="s">
        <v>7518</v>
      </c>
      <c r="D1432" s="489" t="s">
        <v>1346</v>
      </c>
      <c r="E1432" s="490" t="s">
        <v>1704</v>
      </c>
      <c r="F1432" s="490" t="s">
        <v>1497</v>
      </c>
      <c r="G1432" s="470" t="s">
        <v>7630</v>
      </c>
      <c r="H1432" s="538"/>
      <c r="I1432" s="491"/>
      <c r="J1432" s="531"/>
      <c r="K1432" s="489"/>
      <c r="L1432" s="532"/>
      <c r="M1432" s="491"/>
      <c r="N1432" s="491"/>
      <c r="O1432" s="491"/>
      <c r="P1432" s="491"/>
      <c r="Q1432" s="491"/>
      <c r="R1432" s="491"/>
      <c r="S1432" s="491"/>
      <c r="T1432" s="491"/>
      <c r="U1432" s="491"/>
      <c r="V1432" s="491"/>
      <c r="W1432" s="491"/>
      <c r="X1432" s="491"/>
      <c r="Y1432" s="491"/>
      <c r="Z1432" s="491"/>
      <c r="AA1432" s="491"/>
      <c r="AB1432" s="491"/>
      <c r="AC1432" s="491"/>
      <c r="AD1432" s="491"/>
      <c r="AE1432" s="491"/>
      <c r="AF1432" s="493"/>
      <c r="AG1432" s="494"/>
      <c r="AH1432" s="494"/>
      <c r="AI1432" s="494"/>
      <c r="AK1432" s="561"/>
    </row>
    <row r="1433" spans="1:37" ht="22.5">
      <c r="A1433" s="504" t="s">
        <v>6569</v>
      </c>
      <c r="B1433" s="489" t="s">
        <v>6570</v>
      </c>
      <c r="C1433" s="470" t="s">
        <v>7532</v>
      </c>
      <c r="D1433" s="489" t="s">
        <v>1347</v>
      </c>
      <c r="E1433" s="490" t="s">
        <v>1704</v>
      </c>
      <c r="F1433" s="490" t="s">
        <v>1497</v>
      </c>
      <c r="G1433" s="470" t="s">
        <v>7644</v>
      </c>
      <c r="H1433" s="538"/>
      <c r="I1433" s="491"/>
      <c r="J1433" s="531"/>
      <c r="K1433" s="489"/>
      <c r="L1433" s="532"/>
      <c r="M1433" s="491"/>
      <c r="N1433" s="491"/>
      <c r="O1433" s="491"/>
      <c r="P1433" s="491"/>
      <c r="Q1433" s="491"/>
      <c r="R1433" s="491"/>
      <c r="S1433" s="491"/>
      <c r="T1433" s="491"/>
      <c r="U1433" s="491"/>
      <c r="V1433" s="491"/>
      <c r="W1433" s="491"/>
      <c r="X1433" s="491"/>
      <c r="Y1433" s="491"/>
      <c r="Z1433" s="491"/>
      <c r="AA1433" s="491"/>
      <c r="AB1433" s="491"/>
      <c r="AC1433" s="491"/>
      <c r="AD1433" s="491"/>
      <c r="AE1433" s="491"/>
      <c r="AF1433" s="493"/>
      <c r="AG1433" s="494"/>
      <c r="AH1433" s="494"/>
      <c r="AI1433" s="494"/>
      <c r="AK1433" s="561"/>
    </row>
    <row r="1434" spans="1:37" ht="22.5">
      <c r="A1434" s="504" t="s">
        <v>6569</v>
      </c>
      <c r="B1434" s="489" t="s">
        <v>6570</v>
      </c>
      <c r="C1434" s="470" t="s">
        <v>7546</v>
      </c>
      <c r="D1434" s="489" t="s">
        <v>1348</v>
      </c>
      <c r="E1434" s="490" t="s">
        <v>1704</v>
      </c>
      <c r="F1434" s="490" t="s">
        <v>1497</v>
      </c>
      <c r="G1434" s="470" t="s">
        <v>7658</v>
      </c>
      <c r="H1434" s="538"/>
      <c r="I1434" s="491"/>
      <c r="J1434" s="531"/>
      <c r="K1434" s="489"/>
      <c r="L1434" s="532"/>
      <c r="M1434" s="491"/>
      <c r="N1434" s="491"/>
      <c r="O1434" s="491"/>
      <c r="P1434" s="491"/>
      <c r="Q1434" s="491"/>
      <c r="R1434" s="491"/>
      <c r="S1434" s="491"/>
      <c r="T1434" s="491"/>
      <c r="U1434" s="491"/>
      <c r="V1434" s="491"/>
      <c r="W1434" s="491"/>
      <c r="X1434" s="491"/>
      <c r="Y1434" s="491"/>
      <c r="Z1434" s="491"/>
      <c r="AA1434" s="491"/>
      <c r="AB1434" s="491"/>
      <c r="AC1434" s="491"/>
      <c r="AD1434" s="491"/>
      <c r="AE1434" s="491"/>
      <c r="AF1434" s="493"/>
      <c r="AG1434" s="494"/>
      <c r="AH1434" s="494"/>
      <c r="AI1434" s="494"/>
      <c r="AK1434" s="561"/>
    </row>
    <row r="1435" spans="1:37" ht="22.5">
      <c r="A1435" s="504" t="s">
        <v>6569</v>
      </c>
      <c r="B1435" s="489" t="s">
        <v>6570</v>
      </c>
      <c r="C1435" s="470" t="s">
        <v>7560</v>
      </c>
      <c r="D1435" s="489" t="s">
        <v>1349</v>
      </c>
      <c r="E1435" s="490" t="s">
        <v>1704</v>
      </c>
      <c r="F1435" s="490" t="s">
        <v>1497</v>
      </c>
      <c r="G1435" s="470" t="s">
        <v>7672</v>
      </c>
      <c r="H1435" s="538"/>
      <c r="I1435" s="491"/>
      <c r="J1435" s="531"/>
      <c r="K1435" s="489"/>
      <c r="L1435" s="532"/>
      <c r="M1435" s="491"/>
      <c r="N1435" s="491"/>
      <c r="O1435" s="491"/>
      <c r="P1435" s="491"/>
      <c r="Q1435" s="491"/>
      <c r="R1435" s="491"/>
      <c r="S1435" s="491"/>
      <c r="T1435" s="491"/>
      <c r="U1435" s="491"/>
      <c r="V1435" s="491"/>
      <c r="W1435" s="491"/>
      <c r="X1435" s="491"/>
      <c r="Y1435" s="491"/>
      <c r="Z1435" s="491"/>
      <c r="AA1435" s="491"/>
      <c r="AB1435" s="491"/>
      <c r="AC1435" s="491"/>
      <c r="AD1435" s="491"/>
      <c r="AE1435" s="491"/>
      <c r="AF1435" s="493"/>
      <c r="AG1435" s="494"/>
      <c r="AH1435" s="494"/>
      <c r="AI1435" s="494"/>
      <c r="AK1435" s="561"/>
    </row>
    <row r="1436" spans="1:37" ht="22.5">
      <c r="A1436" s="504" t="s">
        <v>6569</v>
      </c>
      <c r="B1436" s="489" t="s">
        <v>6570</v>
      </c>
      <c r="C1436" s="470" t="s">
        <v>7574</v>
      </c>
      <c r="D1436" s="489" t="s">
        <v>1360</v>
      </c>
      <c r="E1436" s="490" t="s">
        <v>1704</v>
      </c>
      <c r="F1436" s="490" t="s">
        <v>1497</v>
      </c>
      <c r="G1436" s="470" t="s">
        <v>7686</v>
      </c>
      <c r="H1436" s="538"/>
      <c r="I1436" s="491"/>
      <c r="J1436" s="531"/>
      <c r="K1436" s="489"/>
      <c r="L1436" s="532"/>
      <c r="M1436" s="491"/>
      <c r="N1436" s="491"/>
      <c r="O1436" s="491"/>
      <c r="P1436" s="491"/>
      <c r="Q1436" s="491"/>
      <c r="R1436" s="491"/>
      <c r="S1436" s="491"/>
      <c r="T1436" s="491"/>
      <c r="U1436" s="491"/>
      <c r="V1436" s="491"/>
      <c r="W1436" s="491"/>
      <c r="X1436" s="491"/>
      <c r="Y1436" s="491"/>
      <c r="Z1436" s="491"/>
      <c r="AA1436" s="491"/>
      <c r="AB1436" s="491"/>
      <c r="AC1436" s="491"/>
      <c r="AD1436" s="491"/>
      <c r="AE1436" s="491"/>
      <c r="AF1436" s="493"/>
      <c r="AG1436" s="494"/>
      <c r="AH1436" s="494"/>
      <c r="AI1436" s="494"/>
      <c r="AK1436" s="561"/>
    </row>
    <row r="1437" spans="1:37" ht="22.5">
      <c r="A1437" s="504" t="s">
        <v>6569</v>
      </c>
      <c r="B1437" s="489" t="s">
        <v>6570</v>
      </c>
      <c r="C1437" s="470" t="s">
        <v>7588</v>
      </c>
      <c r="D1437" s="489" t="s">
        <v>1361</v>
      </c>
      <c r="E1437" s="490" t="s">
        <v>1704</v>
      </c>
      <c r="F1437" s="490" t="s">
        <v>1497</v>
      </c>
      <c r="G1437" s="470" t="s">
        <v>7700</v>
      </c>
      <c r="H1437" s="538"/>
      <c r="I1437" s="491"/>
      <c r="J1437" s="531"/>
      <c r="K1437" s="489"/>
      <c r="L1437" s="532"/>
      <c r="M1437" s="491"/>
      <c r="N1437" s="491"/>
      <c r="O1437" s="491"/>
      <c r="P1437" s="491"/>
      <c r="Q1437" s="491"/>
      <c r="R1437" s="491"/>
      <c r="S1437" s="491"/>
      <c r="T1437" s="491"/>
      <c r="U1437" s="491"/>
      <c r="V1437" s="491"/>
      <c r="W1437" s="491"/>
      <c r="X1437" s="491"/>
      <c r="Y1437" s="491"/>
      <c r="Z1437" s="491"/>
      <c r="AA1437" s="491"/>
      <c r="AB1437" s="491"/>
      <c r="AC1437" s="491"/>
      <c r="AD1437" s="491"/>
      <c r="AE1437" s="491"/>
      <c r="AF1437" s="493"/>
      <c r="AG1437" s="494"/>
      <c r="AH1437" s="494"/>
      <c r="AI1437" s="494"/>
      <c r="AK1437" s="561"/>
    </row>
    <row r="1438" spans="1:37" ht="22.5">
      <c r="A1438" s="504" t="s">
        <v>6569</v>
      </c>
      <c r="B1438" s="489" t="s">
        <v>6570</v>
      </c>
      <c r="C1438" s="470" t="s">
        <v>7602</v>
      </c>
      <c r="D1438" s="489" t="s">
        <v>1324</v>
      </c>
      <c r="E1438" s="490" t="s">
        <v>1704</v>
      </c>
      <c r="F1438" s="490" t="s">
        <v>1497</v>
      </c>
      <c r="G1438" s="470" t="s">
        <v>7714</v>
      </c>
      <c r="H1438" s="538"/>
      <c r="I1438" s="491"/>
      <c r="J1438" s="531"/>
      <c r="K1438" s="489"/>
      <c r="L1438" s="532"/>
      <c r="M1438" s="491"/>
      <c r="N1438" s="491"/>
      <c r="O1438" s="491"/>
      <c r="P1438" s="491"/>
      <c r="Q1438" s="491"/>
      <c r="R1438" s="491"/>
      <c r="S1438" s="491"/>
      <c r="T1438" s="491"/>
      <c r="U1438" s="491"/>
      <c r="V1438" s="491"/>
      <c r="W1438" s="491"/>
      <c r="X1438" s="491"/>
      <c r="Y1438" s="491"/>
      <c r="Z1438" s="491"/>
      <c r="AA1438" s="491"/>
      <c r="AB1438" s="491"/>
      <c r="AC1438" s="491"/>
      <c r="AD1438" s="491"/>
      <c r="AE1438" s="491"/>
      <c r="AF1438" s="493"/>
      <c r="AG1438" s="494"/>
      <c r="AH1438" s="494"/>
      <c r="AI1438" s="494"/>
      <c r="AK1438" s="561"/>
    </row>
    <row r="1439" spans="1:37" ht="22.5">
      <c r="A1439" s="504" t="s">
        <v>6569</v>
      </c>
      <c r="B1439" s="489" t="s">
        <v>6570</v>
      </c>
      <c r="C1439" s="470" t="s">
        <v>6549</v>
      </c>
      <c r="D1439" s="489" t="s">
        <v>1514</v>
      </c>
      <c r="E1439" s="490" t="s">
        <v>1704</v>
      </c>
      <c r="F1439" s="490" t="s">
        <v>6594</v>
      </c>
      <c r="G1439" s="470" t="s">
        <v>6548</v>
      </c>
      <c r="H1439" s="470" t="s">
        <v>6687</v>
      </c>
      <c r="I1439" s="491" t="s">
        <v>6472</v>
      </c>
      <c r="J1439" s="531"/>
      <c r="K1439" s="489"/>
      <c r="L1439" s="532"/>
      <c r="M1439" s="491"/>
      <c r="N1439" s="491"/>
      <c r="O1439" s="491"/>
      <c r="P1439" s="491"/>
      <c r="Q1439" s="491"/>
      <c r="R1439" s="491"/>
      <c r="S1439" s="491"/>
      <c r="T1439" s="491"/>
      <c r="U1439" s="491"/>
      <c r="V1439" s="491"/>
      <c r="W1439" s="491"/>
      <c r="X1439" s="491"/>
      <c r="Y1439" s="491"/>
      <c r="Z1439" s="491"/>
      <c r="AA1439" s="491"/>
      <c r="AB1439" s="491"/>
      <c r="AC1439" s="491"/>
      <c r="AD1439" s="491"/>
      <c r="AE1439" s="491"/>
      <c r="AF1439" s="493"/>
      <c r="AG1439" s="494"/>
      <c r="AH1439" s="494"/>
      <c r="AI1439" s="494"/>
      <c r="AK1439" s="561"/>
    </row>
    <row r="1440" spans="1:37">
      <c r="A1440" s="504" t="s">
        <v>6569</v>
      </c>
      <c r="B1440" s="489" t="s">
        <v>6570</v>
      </c>
      <c r="C1440" s="470" t="s">
        <v>7505</v>
      </c>
      <c r="D1440" s="489" t="s">
        <v>1515</v>
      </c>
      <c r="E1440" s="490" t="s">
        <v>1704</v>
      </c>
      <c r="F1440" s="490" t="s">
        <v>6594</v>
      </c>
      <c r="G1440" s="470" t="s">
        <v>6548</v>
      </c>
      <c r="H1440" s="470" t="s">
        <v>7617</v>
      </c>
      <c r="I1440" s="491"/>
      <c r="J1440" s="531"/>
      <c r="K1440" s="489"/>
      <c r="L1440" s="532"/>
      <c r="M1440" s="491"/>
      <c r="N1440" s="491"/>
      <c r="O1440" s="491"/>
      <c r="P1440" s="491"/>
      <c r="Q1440" s="491"/>
      <c r="R1440" s="491"/>
      <c r="S1440" s="491"/>
      <c r="T1440" s="491"/>
      <c r="U1440" s="491"/>
      <c r="V1440" s="491"/>
      <c r="W1440" s="491"/>
      <c r="X1440" s="491"/>
      <c r="Y1440" s="491"/>
      <c r="Z1440" s="491"/>
      <c r="AA1440" s="491"/>
      <c r="AB1440" s="491"/>
      <c r="AC1440" s="491"/>
      <c r="AD1440" s="491"/>
      <c r="AE1440" s="491"/>
      <c r="AF1440" s="493"/>
      <c r="AG1440" s="494"/>
      <c r="AH1440" s="494"/>
      <c r="AI1440" s="494"/>
      <c r="AK1440" s="561"/>
    </row>
    <row r="1441" spans="1:37">
      <c r="A1441" s="504" t="s">
        <v>6569</v>
      </c>
      <c r="B1441" s="489" t="s">
        <v>6570</v>
      </c>
      <c r="C1441" s="470" t="s">
        <v>7519</v>
      </c>
      <c r="D1441" s="489" t="s">
        <v>1516</v>
      </c>
      <c r="E1441" s="490" t="s">
        <v>1704</v>
      </c>
      <c r="F1441" s="490" t="s">
        <v>6594</v>
      </c>
      <c r="G1441" s="470" t="s">
        <v>6548</v>
      </c>
      <c r="H1441" s="470" t="s">
        <v>7631</v>
      </c>
      <c r="I1441" s="491"/>
      <c r="J1441" s="531"/>
      <c r="K1441" s="489"/>
      <c r="L1441" s="532"/>
      <c r="M1441" s="491"/>
      <c r="N1441" s="491"/>
      <c r="O1441" s="491"/>
      <c r="P1441" s="491"/>
      <c r="Q1441" s="491"/>
      <c r="R1441" s="491"/>
      <c r="S1441" s="491"/>
      <c r="T1441" s="491"/>
      <c r="U1441" s="491"/>
      <c r="V1441" s="491"/>
      <c r="W1441" s="491"/>
      <c r="X1441" s="491"/>
      <c r="Y1441" s="491"/>
      <c r="Z1441" s="491"/>
      <c r="AA1441" s="491"/>
      <c r="AB1441" s="491"/>
      <c r="AC1441" s="491"/>
      <c r="AD1441" s="491"/>
      <c r="AE1441" s="491"/>
      <c r="AF1441" s="493"/>
      <c r="AG1441" s="494"/>
      <c r="AH1441" s="494"/>
      <c r="AI1441" s="494"/>
      <c r="AK1441" s="561"/>
    </row>
    <row r="1442" spans="1:37">
      <c r="A1442" s="504" t="s">
        <v>6569</v>
      </c>
      <c r="B1442" s="489" t="s">
        <v>6570</v>
      </c>
      <c r="C1442" s="470" t="s">
        <v>7533</v>
      </c>
      <c r="D1442" s="489" t="s">
        <v>2447</v>
      </c>
      <c r="E1442" s="490" t="s">
        <v>1704</v>
      </c>
      <c r="F1442" s="490" t="s">
        <v>6594</v>
      </c>
      <c r="G1442" s="470" t="s">
        <v>6548</v>
      </c>
      <c r="H1442" s="470" t="s">
        <v>7645</v>
      </c>
      <c r="I1442" s="491"/>
      <c r="J1442" s="531"/>
      <c r="K1442" s="489"/>
      <c r="L1442" s="532"/>
      <c r="M1442" s="491"/>
      <c r="N1442" s="491"/>
      <c r="O1442" s="491"/>
      <c r="P1442" s="491"/>
      <c r="Q1442" s="491"/>
      <c r="R1442" s="491"/>
      <c r="S1442" s="491"/>
      <c r="T1442" s="491"/>
      <c r="U1442" s="491"/>
      <c r="V1442" s="491"/>
      <c r="W1442" s="491"/>
      <c r="X1442" s="491"/>
      <c r="Y1442" s="491"/>
      <c r="Z1442" s="491"/>
      <c r="AA1442" s="491"/>
      <c r="AB1442" s="491"/>
      <c r="AC1442" s="491"/>
      <c r="AD1442" s="491"/>
      <c r="AE1442" s="491"/>
      <c r="AF1442" s="493"/>
      <c r="AG1442" s="494"/>
      <c r="AH1442" s="494"/>
      <c r="AI1442" s="494"/>
      <c r="AK1442" s="561"/>
    </row>
    <row r="1443" spans="1:37">
      <c r="A1443" s="504" t="s">
        <v>6569</v>
      </c>
      <c r="B1443" s="489" t="s">
        <v>6570</v>
      </c>
      <c r="C1443" s="470" t="s">
        <v>7547</v>
      </c>
      <c r="D1443" s="489" t="s">
        <v>2448</v>
      </c>
      <c r="E1443" s="490" t="s">
        <v>1704</v>
      </c>
      <c r="F1443" s="490" t="s">
        <v>6594</v>
      </c>
      <c r="G1443" s="470" t="s">
        <v>6548</v>
      </c>
      <c r="H1443" s="470" t="s">
        <v>7659</v>
      </c>
      <c r="I1443" s="491"/>
      <c r="J1443" s="531"/>
      <c r="K1443" s="489"/>
      <c r="L1443" s="532"/>
      <c r="M1443" s="491"/>
      <c r="N1443" s="491"/>
      <c r="O1443" s="491"/>
      <c r="P1443" s="491"/>
      <c r="Q1443" s="491"/>
      <c r="R1443" s="491"/>
      <c r="S1443" s="491"/>
      <c r="T1443" s="491"/>
      <c r="U1443" s="491"/>
      <c r="V1443" s="491"/>
      <c r="W1443" s="491"/>
      <c r="X1443" s="491"/>
      <c r="Y1443" s="491"/>
      <c r="Z1443" s="491"/>
      <c r="AA1443" s="491"/>
      <c r="AB1443" s="491"/>
      <c r="AC1443" s="491"/>
      <c r="AD1443" s="491"/>
      <c r="AE1443" s="491"/>
      <c r="AF1443" s="493"/>
      <c r="AG1443" s="494"/>
      <c r="AH1443" s="494"/>
      <c r="AI1443" s="494"/>
      <c r="AK1443" s="561"/>
    </row>
    <row r="1444" spans="1:37">
      <c r="A1444" s="504" t="s">
        <v>6569</v>
      </c>
      <c r="B1444" s="489" t="s">
        <v>6570</v>
      </c>
      <c r="C1444" s="470" t="s">
        <v>7561</v>
      </c>
      <c r="D1444" s="489" t="s">
        <v>3226</v>
      </c>
      <c r="E1444" s="490" t="s">
        <v>1704</v>
      </c>
      <c r="F1444" s="490" t="s">
        <v>6594</v>
      </c>
      <c r="G1444" s="470" t="s">
        <v>6548</v>
      </c>
      <c r="H1444" s="470" t="s">
        <v>7673</v>
      </c>
      <c r="I1444" s="491"/>
      <c r="J1444" s="531"/>
      <c r="K1444" s="489"/>
      <c r="L1444" s="532"/>
      <c r="M1444" s="491"/>
      <c r="N1444" s="491"/>
      <c r="O1444" s="491"/>
      <c r="P1444" s="491"/>
      <c r="Q1444" s="491"/>
      <c r="R1444" s="491"/>
      <c r="S1444" s="491"/>
      <c r="T1444" s="491"/>
      <c r="U1444" s="491"/>
      <c r="V1444" s="491"/>
      <c r="W1444" s="491"/>
      <c r="X1444" s="491"/>
      <c r="Y1444" s="491"/>
      <c r="Z1444" s="491"/>
      <c r="AA1444" s="491"/>
      <c r="AB1444" s="491"/>
      <c r="AC1444" s="491"/>
      <c r="AD1444" s="491"/>
      <c r="AE1444" s="491"/>
      <c r="AF1444" s="493"/>
      <c r="AG1444" s="494"/>
      <c r="AH1444" s="494"/>
      <c r="AI1444" s="494"/>
      <c r="AK1444" s="561"/>
    </row>
    <row r="1445" spans="1:37">
      <c r="A1445" s="504" t="s">
        <v>6569</v>
      </c>
      <c r="B1445" s="489" t="s">
        <v>6570</v>
      </c>
      <c r="C1445" s="470" t="s">
        <v>7575</v>
      </c>
      <c r="D1445" s="489" t="s">
        <v>3227</v>
      </c>
      <c r="E1445" s="490" t="s">
        <v>1704</v>
      </c>
      <c r="F1445" s="490" t="s">
        <v>6594</v>
      </c>
      <c r="G1445" s="470" t="s">
        <v>6548</v>
      </c>
      <c r="H1445" s="470" t="s">
        <v>7687</v>
      </c>
      <c r="I1445" s="491"/>
      <c r="J1445" s="531"/>
      <c r="K1445" s="489"/>
      <c r="L1445" s="532"/>
      <c r="M1445" s="491"/>
      <c r="N1445" s="491"/>
      <c r="O1445" s="491"/>
      <c r="P1445" s="491"/>
      <c r="Q1445" s="491"/>
      <c r="R1445" s="491"/>
      <c r="S1445" s="491"/>
      <c r="T1445" s="491"/>
      <c r="U1445" s="491"/>
      <c r="V1445" s="491"/>
      <c r="W1445" s="491"/>
      <c r="X1445" s="491"/>
      <c r="Y1445" s="491"/>
      <c r="Z1445" s="491"/>
      <c r="AA1445" s="491"/>
      <c r="AB1445" s="491"/>
      <c r="AC1445" s="491"/>
      <c r="AD1445" s="491"/>
      <c r="AE1445" s="491"/>
      <c r="AF1445" s="493"/>
      <c r="AG1445" s="494"/>
      <c r="AH1445" s="494"/>
      <c r="AI1445" s="494"/>
      <c r="AK1445" s="561"/>
    </row>
    <row r="1446" spans="1:37">
      <c r="A1446" s="504" t="s">
        <v>6569</v>
      </c>
      <c r="B1446" s="489" t="s">
        <v>6570</v>
      </c>
      <c r="C1446" s="470" t="s">
        <v>7589</v>
      </c>
      <c r="D1446" s="489" t="s">
        <v>6585</v>
      </c>
      <c r="E1446" s="490" t="s">
        <v>1704</v>
      </c>
      <c r="F1446" s="490" t="s">
        <v>6594</v>
      </c>
      <c r="G1446" s="470" t="s">
        <v>6548</v>
      </c>
      <c r="H1446" s="470" t="s">
        <v>7701</v>
      </c>
      <c r="I1446" s="491"/>
      <c r="J1446" s="531"/>
      <c r="K1446" s="489"/>
      <c r="L1446" s="532"/>
      <c r="M1446" s="491"/>
      <c r="N1446" s="491"/>
      <c r="O1446" s="491"/>
      <c r="P1446" s="491"/>
      <c r="Q1446" s="491"/>
      <c r="R1446" s="491"/>
      <c r="S1446" s="491"/>
      <c r="T1446" s="491"/>
      <c r="U1446" s="491"/>
      <c r="V1446" s="491"/>
      <c r="W1446" s="491"/>
      <c r="X1446" s="491"/>
      <c r="Y1446" s="491"/>
      <c r="Z1446" s="491"/>
      <c r="AA1446" s="491"/>
      <c r="AB1446" s="491"/>
      <c r="AC1446" s="491"/>
      <c r="AD1446" s="491"/>
      <c r="AE1446" s="491"/>
      <c r="AF1446" s="493"/>
      <c r="AG1446" s="494"/>
      <c r="AH1446" s="494"/>
      <c r="AI1446" s="494"/>
      <c r="AK1446" s="561"/>
    </row>
    <row r="1447" spans="1:37">
      <c r="A1447" s="504" t="s">
        <v>6569</v>
      </c>
      <c r="B1447" s="489" t="s">
        <v>6570</v>
      </c>
      <c r="C1447" s="470" t="s">
        <v>7603</v>
      </c>
      <c r="D1447" s="489" t="s">
        <v>3229</v>
      </c>
      <c r="E1447" s="490" t="s">
        <v>1704</v>
      </c>
      <c r="F1447" s="490" t="s">
        <v>6594</v>
      </c>
      <c r="G1447" s="470" t="s">
        <v>6548</v>
      </c>
      <c r="H1447" s="470" t="s">
        <v>7715</v>
      </c>
      <c r="I1447" s="491"/>
      <c r="J1447" s="531"/>
      <c r="K1447" s="489"/>
      <c r="L1447" s="532"/>
      <c r="M1447" s="491"/>
      <c r="N1447" s="491"/>
      <c r="O1447" s="491"/>
      <c r="P1447" s="491"/>
      <c r="Q1447" s="491"/>
      <c r="R1447" s="491"/>
      <c r="S1447" s="491"/>
      <c r="T1447" s="491"/>
      <c r="U1447" s="491"/>
      <c r="V1447" s="491"/>
      <c r="W1447" s="491"/>
      <c r="X1447" s="491"/>
      <c r="Y1447" s="491"/>
      <c r="Z1447" s="491"/>
      <c r="AA1447" s="491"/>
      <c r="AB1447" s="491"/>
      <c r="AC1447" s="491"/>
      <c r="AD1447" s="491"/>
      <c r="AE1447" s="491"/>
      <c r="AF1447" s="493"/>
      <c r="AG1447" s="494"/>
      <c r="AH1447" s="494"/>
      <c r="AI1447" s="494"/>
      <c r="AK1447" s="561"/>
    </row>
    <row r="1448" spans="1:37">
      <c r="A1448" s="504" t="s">
        <v>6571</v>
      </c>
      <c r="B1448" s="489" t="s">
        <v>6572</v>
      </c>
      <c r="C1448" s="497" t="s">
        <v>6550</v>
      </c>
      <c r="D1448" s="489"/>
      <c r="E1448" s="490"/>
      <c r="F1448" s="490"/>
      <c r="G1448" s="470"/>
      <c r="H1448" s="538"/>
      <c r="I1448" s="491"/>
      <c r="J1448" s="531"/>
      <c r="K1448" s="489"/>
      <c r="L1448" s="532"/>
      <c r="M1448" s="491"/>
      <c r="N1448" s="491"/>
      <c r="O1448" s="491"/>
      <c r="P1448" s="491"/>
      <c r="Q1448" s="491"/>
      <c r="R1448" s="491"/>
      <c r="S1448" s="491"/>
      <c r="T1448" s="491"/>
      <c r="U1448" s="491"/>
      <c r="V1448" s="491"/>
      <c r="W1448" s="491"/>
      <c r="X1448" s="491"/>
      <c r="Y1448" s="491"/>
      <c r="Z1448" s="491"/>
      <c r="AA1448" s="491"/>
      <c r="AB1448" s="491"/>
      <c r="AC1448" s="491"/>
      <c r="AD1448" s="491"/>
      <c r="AE1448" s="491"/>
      <c r="AF1448" s="493"/>
      <c r="AG1448" s="494"/>
      <c r="AH1448" s="494"/>
      <c r="AI1448" s="494"/>
      <c r="AK1448" s="561" t="s">
        <v>3448</v>
      </c>
    </row>
    <row r="1449" spans="1:37">
      <c r="A1449" s="504" t="s">
        <v>6571</v>
      </c>
      <c r="B1449" s="489" t="s">
        <v>6572</v>
      </c>
      <c r="C1449" s="470" t="s">
        <v>7506</v>
      </c>
      <c r="D1449" s="489" t="s">
        <v>1345</v>
      </c>
      <c r="E1449" s="490" t="s">
        <v>1704</v>
      </c>
      <c r="F1449" s="490" t="s">
        <v>1497</v>
      </c>
      <c r="G1449" s="470" t="s">
        <v>7618</v>
      </c>
      <c r="H1449" s="538"/>
      <c r="I1449" s="491"/>
      <c r="J1449" s="531"/>
      <c r="K1449" s="489"/>
      <c r="L1449" s="532"/>
      <c r="M1449" s="491"/>
      <c r="N1449" s="491"/>
      <c r="O1449" s="491"/>
      <c r="P1449" s="491"/>
      <c r="Q1449" s="491"/>
      <c r="R1449" s="491"/>
      <c r="S1449" s="491"/>
      <c r="T1449" s="491"/>
      <c r="U1449" s="491"/>
      <c r="V1449" s="491"/>
      <c r="W1449" s="491"/>
      <c r="X1449" s="491"/>
      <c r="Y1449" s="491"/>
      <c r="Z1449" s="491"/>
      <c r="AA1449" s="491"/>
      <c r="AB1449" s="491"/>
      <c r="AC1449" s="491"/>
      <c r="AD1449" s="491"/>
      <c r="AE1449" s="491"/>
      <c r="AF1449" s="493"/>
      <c r="AG1449" s="494"/>
      <c r="AH1449" s="494"/>
      <c r="AI1449" s="494"/>
      <c r="AK1449" s="561"/>
    </row>
    <row r="1450" spans="1:37">
      <c r="A1450" s="504" t="s">
        <v>6571</v>
      </c>
      <c r="B1450" s="489" t="s">
        <v>6572</v>
      </c>
      <c r="C1450" s="470" t="s">
        <v>7520</v>
      </c>
      <c r="D1450" s="489" t="s">
        <v>1346</v>
      </c>
      <c r="E1450" s="490" t="s">
        <v>1704</v>
      </c>
      <c r="F1450" s="490" t="s">
        <v>1497</v>
      </c>
      <c r="G1450" s="470" t="s">
        <v>7632</v>
      </c>
      <c r="H1450" s="538"/>
      <c r="I1450" s="491"/>
      <c r="J1450" s="531"/>
      <c r="K1450" s="489"/>
      <c r="L1450" s="532"/>
      <c r="M1450" s="491"/>
      <c r="N1450" s="491"/>
      <c r="O1450" s="491"/>
      <c r="P1450" s="491"/>
      <c r="Q1450" s="491"/>
      <c r="R1450" s="491"/>
      <c r="S1450" s="491"/>
      <c r="T1450" s="491"/>
      <c r="U1450" s="491"/>
      <c r="V1450" s="491"/>
      <c r="W1450" s="491"/>
      <c r="X1450" s="491"/>
      <c r="Y1450" s="491"/>
      <c r="Z1450" s="491"/>
      <c r="AA1450" s="491"/>
      <c r="AB1450" s="491"/>
      <c r="AC1450" s="491"/>
      <c r="AD1450" s="491"/>
      <c r="AE1450" s="491"/>
      <c r="AF1450" s="493"/>
      <c r="AG1450" s="494"/>
      <c r="AH1450" s="494"/>
      <c r="AI1450" s="494"/>
      <c r="AK1450" s="561"/>
    </row>
    <row r="1451" spans="1:37">
      <c r="A1451" s="504" t="s">
        <v>6571</v>
      </c>
      <c r="B1451" s="489" t="s">
        <v>6572</v>
      </c>
      <c r="C1451" s="470" t="s">
        <v>7534</v>
      </c>
      <c r="D1451" s="489" t="s">
        <v>1347</v>
      </c>
      <c r="E1451" s="490" t="s">
        <v>1704</v>
      </c>
      <c r="F1451" s="490" t="s">
        <v>1497</v>
      </c>
      <c r="G1451" s="470" t="s">
        <v>7646</v>
      </c>
      <c r="H1451" s="538"/>
      <c r="I1451" s="491"/>
      <c r="J1451" s="531"/>
      <c r="K1451" s="489"/>
      <c r="L1451" s="532"/>
      <c r="M1451" s="491"/>
      <c r="N1451" s="491"/>
      <c r="O1451" s="491"/>
      <c r="P1451" s="491"/>
      <c r="Q1451" s="491"/>
      <c r="R1451" s="491"/>
      <c r="S1451" s="491"/>
      <c r="T1451" s="491"/>
      <c r="U1451" s="491"/>
      <c r="V1451" s="491"/>
      <c r="W1451" s="491"/>
      <c r="X1451" s="491"/>
      <c r="Y1451" s="491"/>
      <c r="Z1451" s="491"/>
      <c r="AA1451" s="491"/>
      <c r="AB1451" s="491"/>
      <c r="AC1451" s="491"/>
      <c r="AD1451" s="491"/>
      <c r="AE1451" s="491"/>
      <c r="AF1451" s="493"/>
      <c r="AG1451" s="494"/>
      <c r="AH1451" s="494"/>
      <c r="AI1451" s="494"/>
      <c r="AK1451" s="561"/>
    </row>
    <row r="1452" spans="1:37">
      <c r="A1452" s="504" t="s">
        <v>6571</v>
      </c>
      <c r="B1452" s="489" t="s">
        <v>6572</v>
      </c>
      <c r="C1452" s="470" t="s">
        <v>7548</v>
      </c>
      <c r="D1452" s="489" t="s">
        <v>1348</v>
      </c>
      <c r="E1452" s="490" t="s">
        <v>1704</v>
      </c>
      <c r="F1452" s="490" t="s">
        <v>1497</v>
      </c>
      <c r="G1452" s="470" t="s">
        <v>7660</v>
      </c>
      <c r="H1452" s="538"/>
      <c r="I1452" s="491"/>
      <c r="J1452" s="531"/>
      <c r="K1452" s="489"/>
      <c r="L1452" s="532"/>
      <c r="M1452" s="491"/>
      <c r="N1452" s="491"/>
      <c r="O1452" s="491"/>
      <c r="P1452" s="491"/>
      <c r="Q1452" s="491"/>
      <c r="R1452" s="491"/>
      <c r="S1452" s="491"/>
      <c r="T1452" s="491"/>
      <c r="U1452" s="491"/>
      <c r="V1452" s="491"/>
      <c r="W1452" s="491"/>
      <c r="X1452" s="491"/>
      <c r="Y1452" s="491"/>
      <c r="Z1452" s="491"/>
      <c r="AA1452" s="491"/>
      <c r="AB1452" s="491"/>
      <c r="AC1452" s="491"/>
      <c r="AD1452" s="491"/>
      <c r="AE1452" s="491"/>
      <c r="AF1452" s="493"/>
      <c r="AG1452" s="494"/>
      <c r="AH1452" s="494"/>
      <c r="AI1452" s="494"/>
      <c r="AK1452" s="561"/>
    </row>
    <row r="1453" spans="1:37">
      <c r="A1453" s="504" t="s">
        <v>6571</v>
      </c>
      <c r="B1453" s="489" t="s">
        <v>6572</v>
      </c>
      <c r="C1453" s="470" t="s">
        <v>7562</v>
      </c>
      <c r="D1453" s="489" t="s">
        <v>1349</v>
      </c>
      <c r="E1453" s="490" t="s">
        <v>1704</v>
      </c>
      <c r="F1453" s="490" t="s">
        <v>1497</v>
      </c>
      <c r="G1453" s="470" t="s">
        <v>7674</v>
      </c>
      <c r="H1453" s="538"/>
      <c r="I1453" s="491"/>
      <c r="J1453" s="531"/>
      <c r="K1453" s="489"/>
      <c r="L1453" s="532"/>
      <c r="M1453" s="491"/>
      <c r="N1453" s="491"/>
      <c r="O1453" s="491"/>
      <c r="P1453" s="491"/>
      <c r="Q1453" s="491"/>
      <c r="R1453" s="491"/>
      <c r="S1453" s="491"/>
      <c r="T1453" s="491"/>
      <c r="U1453" s="491"/>
      <c r="V1453" s="491"/>
      <c r="W1453" s="491"/>
      <c r="X1453" s="491"/>
      <c r="Y1453" s="491"/>
      <c r="Z1453" s="491"/>
      <c r="AA1453" s="491"/>
      <c r="AB1453" s="491"/>
      <c r="AC1453" s="491"/>
      <c r="AD1453" s="491"/>
      <c r="AE1453" s="491"/>
      <c r="AF1453" s="493"/>
      <c r="AG1453" s="494"/>
      <c r="AH1453" s="494"/>
      <c r="AI1453" s="494"/>
      <c r="AK1453" s="561"/>
    </row>
    <row r="1454" spans="1:37">
      <c r="A1454" s="504" t="s">
        <v>6571</v>
      </c>
      <c r="B1454" s="489" t="s">
        <v>6572</v>
      </c>
      <c r="C1454" s="470" t="s">
        <v>7576</v>
      </c>
      <c r="D1454" s="489" t="s">
        <v>1360</v>
      </c>
      <c r="E1454" s="490" t="s">
        <v>1704</v>
      </c>
      <c r="F1454" s="490" t="s">
        <v>1497</v>
      </c>
      <c r="G1454" s="470" t="s">
        <v>7688</v>
      </c>
      <c r="H1454" s="538"/>
      <c r="I1454" s="491"/>
      <c r="J1454" s="531"/>
      <c r="K1454" s="489"/>
      <c r="L1454" s="532"/>
      <c r="M1454" s="491"/>
      <c r="N1454" s="491"/>
      <c r="O1454" s="491"/>
      <c r="P1454" s="491"/>
      <c r="Q1454" s="491"/>
      <c r="R1454" s="491"/>
      <c r="S1454" s="491"/>
      <c r="T1454" s="491"/>
      <c r="U1454" s="491"/>
      <c r="V1454" s="491"/>
      <c r="W1454" s="491"/>
      <c r="X1454" s="491"/>
      <c r="Y1454" s="491"/>
      <c r="Z1454" s="491"/>
      <c r="AA1454" s="491"/>
      <c r="AB1454" s="491"/>
      <c r="AC1454" s="491"/>
      <c r="AD1454" s="491"/>
      <c r="AE1454" s="491"/>
      <c r="AF1454" s="493"/>
      <c r="AG1454" s="494"/>
      <c r="AH1454" s="494"/>
      <c r="AI1454" s="494"/>
      <c r="AK1454" s="561"/>
    </row>
    <row r="1455" spans="1:37">
      <c r="A1455" s="504" t="s">
        <v>6571</v>
      </c>
      <c r="B1455" s="489" t="s">
        <v>6572</v>
      </c>
      <c r="C1455" s="470" t="s">
        <v>7590</v>
      </c>
      <c r="D1455" s="489" t="s">
        <v>1361</v>
      </c>
      <c r="E1455" s="490" t="s">
        <v>1704</v>
      </c>
      <c r="F1455" s="490" t="s">
        <v>1497</v>
      </c>
      <c r="G1455" s="470" t="s">
        <v>7702</v>
      </c>
      <c r="H1455" s="538"/>
      <c r="I1455" s="491"/>
      <c r="J1455" s="531"/>
      <c r="K1455" s="489"/>
      <c r="L1455" s="532"/>
      <c r="M1455" s="491"/>
      <c r="N1455" s="491"/>
      <c r="O1455" s="491"/>
      <c r="P1455" s="491"/>
      <c r="Q1455" s="491"/>
      <c r="R1455" s="491"/>
      <c r="S1455" s="491"/>
      <c r="T1455" s="491"/>
      <c r="U1455" s="491"/>
      <c r="V1455" s="491"/>
      <c r="W1455" s="491"/>
      <c r="X1455" s="491"/>
      <c r="Y1455" s="491"/>
      <c r="Z1455" s="491"/>
      <c r="AA1455" s="491"/>
      <c r="AB1455" s="491"/>
      <c r="AC1455" s="491"/>
      <c r="AD1455" s="491"/>
      <c r="AE1455" s="491"/>
      <c r="AF1455" s="493"/>
      <c r="AG1455" s="494"/>
      <c r="AH1455" s="494"/>
      <c r="AI1455" s="494"/>
      <c r="AK1455" s="561"/>
    </row>
    <row r="1456" spans="1:37">
      <c r="A1456" s="504" t="s">
        <v>6571</v>
      </c>
      <c r="B1456" s="489" t="s">
        <v>6572</v>
      </c>
      <c r="C1456" s="470" t="s">
        <v>7604</v>
      </c>
      <c r="D1456" s="489" t="s">
        <v>1324</v>
      </c>
      <c r="E1456" s="490" t="s">
        <v>1704</v>
      </c>
      <c r="F1456" s="490" t="s">
        <v>1497</v>
      </c>
      <c r="G1456" s="470" t="s">
        <v>7716</v>
      </c>
      <c r="H1456" s="538"/>
      <c r="I1456" s="491"/>
      <c r="J1456" s="531"/>
      <c r="K1456" s="489"/>
      <c r="L1456" s="532"/>
      <c r="M1456" s="491"/>
      <c r="N1456" s="491"/>
      <c r="O1456" s="491"/>
      <c r="P1456" s="491"/>
      <c r="Q1456" s="491"/>
      <c r="R1456" s="491"/>
      <c r="S1456" s="491"/>
      <c r="T1456" s="491"/>
      <c r="U1456" s="491"/>
      <c r="V1456" s="491"/>
      <c r="W1456" s="491"/>
      <c r="X1456" s="491"/>
      <c r="Y1456" s="491"/>
      <c r="Z1456" s="491"/>
      <c r="AA1456" s="491"/>
      <c r="AB1456" s="491"/>
      <c r="AC1456" s="491"/>
      <c r="AD1456" s="491"/>
      <c r="AE1456" s="491"/>
      <c r="AF1456" s="493"/>
      <c r="AG1456" s="494"/>
      <c r="AH1456" s="494"/>
      <c r="AI1456" s="494"/>
      <c r="AK1456" s="561"/>
    </row>
    <row r="1457" spans="1:37" ht="22.5">
      <c r="A1457" s="504" t="s">
        <v>6571</v>
      </c>
      <c r="B1457" s="489" t="s">
        <v>6572</v>
      </c>
      <c r="C1457" s="470" t="s">
        <v>6550</v>
      </c>
      <c r="D1457" s="489" t="s">
        <v>1514</v>
      </c>
      <c r="E1457" s="490" t="s">
        <v>1704</v>
      </c>
      <c r="F1457" s="490" t="s">
        <v>6595</v>
      </c>
      <c r="G1457" s="470" t="s">
        <v>6551</v>
      </c>
      <c r="H1457" s="470" t="s">
        <v>6688</v>
      </c>
      <c r="I1457" s="491" t="s">
        <v>6472</v>
      </c>
      <c r="J1457" s="531"/>
      <c r="K1457" s="489"/>
      <c r="L1457" s="532"/>
      <c r="M1457" s="491"/>
      <c r="N1457" s="491"/>
      <c r="O1457" s="491"/>
      <c r="P1457" s="491"/>
      <c r="Q1457" s="491"/>
      <c r="R1457" s="491"/>
      <c r="S1457" s="491"/>
      <c r="T1457" s="491"/>
      <c r="U1457" s="491"/>
      <c r="V1457" s="491"/>
      <c r="W1457" s="491"/>
      <c r="X1457" s="491"/>
      <c r="Y1457" s="491"/>
      <c r="Z1457" s="491"/>
      <c r="AA1457" s="491"/>
      <c r="AB1457" s="491"/>
      <c r="AC1457" s="491"/>
      <c r="AD1457" s="491"/>
      <c r="AE1457" s="491"/>
      <c r="AF1457" s="493"/>
      <c r="AG1457" s="494"/>
      <c r="AH1457" s="494"/>
      <c r="AI1457" s="494"/>
      <c r="AK1457" s="561"/>
    </row>
    <row r="1458" spans="1:37" ht="22.5">
      <c r="A1458" s="504" t="s">
        <v>6571</v>
      </c>
      <c r="B1458" s="489" t="s">
        <v>6572</v>
      </c>
      <c r="C1458" s="470" t="s">
        <v>7507</v>
      </c>
      <c r="D1458" s="489" t="s">
        <v>1515</v>
      </c>
      <c r="E1458" s="490" t="s">
        <v>1704</v>
      </c>
      <c r="F1458" s="490" t="s">
        <v>6595</v>
      </c>
      <c r="G1458" s="470" t="s">
        <v>6551</v>
      </c>
      <c r="H1458" s="470" t="s">
        <v>7619</v>
      </c>
      <c r="I1458" s="491"/>
      <c r="J1458" s="531"/>
      <c r="K1458" s="489"/>
      <c r="L1458" s="532"/>
      <c r="M1458" s="491"/>
      <c r="N1458" s="491"/>
      <c r="O1458" s="491"/>
      <c r="P1458" s="491"/>
      <c r="Q1458" s="491"/>
      <c r="R1458" s="491"/>
      <c r="S1458" s="491"/>
      <c r="T1458" s="491"/>
      <c r="U1458" s="491"/>
      <c r="V1458" s="491"/>
      <c r="W1458" s="491"/>
      <c r="X1458" s="491"/>
      <c r="Y1458" s="491"/>
      <c r="Z1458" s="491"/>
      <c r="AA1458" s="491"/>
      <c r="AB1458" s="491"/>
      <c r="AC1458" s="491"/>
      <c r="AD1458" s="491"/>
      <c r="AE1458" s="491"/>
      <c r="AF1458" s="493"/>
      <c r="AG1458" s="494"/>
      <c r="AH1458" s="494"/>
      <c r="AI1458" s="494"/>
      <c r="AK1458" s="561"/>
    </row>
    <row r="1459" spans="1:37" ht="22.5">
      <c r="A1459" s="504" t="s">
        <v>6571</v>
      </c>
      <c r="B1459" s="489" t="s">
        <v>6572</v>
      </c>
      <c r="C1459" s="470" t="s">
        <v>7521</v>
      </c>
      <c r="D1459" s="489" t="s">
        <v>1516</v>
      </c>
      <c r="E1459" s="490" t="s">
        <v>1704</v>
      </c>
      <c r="F1459" s="490" t="s">
        <v>6595</v>
      </c>
      <c r="G1459" s="470" t="s">
        <v>6551</v>
      </c>
      <c r="H1459" s="470" t="s">
        <v>7633</v>
      </c>
      <c r="I1459" s="491"/>
      <c r="J1459" s="531"/>
      <c r="K1459" s="489"/>
      <c r="L1459" s="532"/>
      <c r="M1459" s="491"/>
      <c r="N1459" s="491"/>
      <c r="O1459" s="491"/>
      <c r="P1459" s="491"/>
      <c r="Q1459" s="491"/>
      <c r="R1459" s="491"/>
      <c r="S1459" s="491"/>
      <c r="T1459" s="491"/>
      <c r="U1459" s="491"/>
      <c r="V1459" s="491"/>
      <c r="W1459" s="491"/>
      <c r="X1459" s="491"/>
      <c r="Y1459" s="491"/>
      <c r="Z1459" s="491"/>
      <c r="AA1459" s="491"/>
      <c r="AB1459" s="491"/>
      <c r="AC1459" s="491"/>
      <c r="AD1459" s="491"/>
      <c r="AE1459" s="491"/>
      <c r="AF1459" s="493"/>
      <c r="AG1459" s="494"/>
      <c r="AH1459" s="494"/>
      <c r="AI1459" s="494"/>
      <c r="AK1459" s="561"/>
    </row>
    <row r="1460" spans="1:37" ht="22.5">
      <c r="A1460" s="504" t="s">
        <v>6571</v>
      </c>
      <c r="B1460" s="489" t="s">
        <v>6572</v>
      </c>
      <c r="C1460" s="470" t="s">
        <v>7535</v>
      </c>
      <c r="D1460" s="489" t="s">
        <v>2447</v>
      </c>
      <c r="E1460" s="490" t="s">
        <v>1704</v>
      </c>
      <c r="F1460" s="490" t="s">
        <v>6595</v>
      </c>
      <c r="G1460" s="470" t="s">
        <v>6551</v>
      </c>
      <c r="H1460" s="470" t="s">
        <v>7647</v>
      </c>
      <c r="I1460" s="491"/>
      <c r="J1460" s="531"/>
      <c r="K1460" s="489"/>
      <c r="L1460" s="532"/>
      <c r="M1460" s="491"/>
      <c r="N1460" s="491"/>
      <c r="O1460" s="491"/>
      <c r="P1460" s="491"/>
      <c r="Q1460" s="491"/>
      <c r="R1460" s="491"/>
      <c r="S1460" s="491"/>
      <c r="T1460" s="491"/>
      <c r="U1460" s="491"/>
      <c r="V1460" s="491"/>
      <c r="W1460" s="491"/>
      <c r="X1460" s="491"/>
      <c r="Y1460" s="491"/>
      <c r="Z1460" s="491"/>
      <c r="AA1460" s="491"/>
      <c r="AB1460" s="491"/>
      <c r="AC1460" s="491"/>
      <c r="AD1460" s="491"/>
      <c r="AE1460" s="491"/>
      <c r="AF1460" s="493"/>
      <c r="AG1460" s="494"/>
      <c r="AH1460" s="494"/>
      <c r="AI1460" s="494"/>
      <c r="AK1460" s="561"/>
    </row>
    <row r="1461" spans="1:37" ht="22.5">
      <c r="A1461" s="504" t="s">
        <v>6571</v>
      </c>
      <c r="B1461" s="489" t="s">
        <v>6572</v>
      </c>
      <c r="C1461" s="470" t="s">
        <v>7549</v>
      </c>
      <c r="D1461" s="489" t="s">
        <v>2448</v>
      </c>
      <c r="E1461" s="490" t="s">
        <v>1704</v>
      </c>
      <c r="F1461" s="490" t="s">
        <v>6595</v>
      </c>
      <c r="G1461" s="470" t="s">
        <v>6551</v>
      </c>
      <c r="H1461" s="470" t="s">
        <v>7661</v>
      </c>
      <c r="I1461" s="491"/>
      <c r="J1461" s="531"/>
      <c r="K1461" s="489"/>
      <c r="L1461" s="532"/>
      <c r="M1461" s="491"/>
      <c r="N1461" s="491"/>
      <c r="O1461" s="491"/>
      <c r="P1461" s="491"/>
      <c r="Q1461" s="491"/>
      <c r="R1461" s="491"/>
      <c r="S1461" s="491"/>
      <c r="T1461" s="491"/>
      <c r="U1461" s="491"/>
      <c r="V1461" s="491"/>
      <c r="W1461" s="491"/>
      <c r="X1461" s="491"/>
      <c r="Y1461" s="491"/>
      <c r="Z1461" s="491"/>
      <c r="AA1461" s="491"/>
      <c r="AB1461" s="491"/>
      <c r="AC1461" s="491"/>
      <c r="AD1461" s="491"/>
      <c r="AE1461" s="491"/>
      <c r="AF1461" s="493"/>
      <c r="AG1461" s="494"/>
      <c r="AH1461" s="494"/>
      <c r="AI1461" s="494"/>
      <c r="AK1461" s="561"/>
    </row>
    <row r="1462" spans="1:37" ht="22.5">
      <c r="A1462" s="504" t="s">
        <v>6571</v>
      </c>
      <c r="B1462" s="489" t="s">
        <v>6572</v>
      </c>
      <c r="C1462" s="470" t="s">
        <v>7563</v>
      </c>
      <c r="D1462" s="489" t="s">
        <v>3226</v>
      </c>
      <c r="E1462" s="490" t="s">
        <v>1704</v>
      </c>
      <c r="F1462" s="490" t="s">
        <v>6595</v>
      </c>
      <c r="G1462" s="470" t="s">
        <v>6551</v>
      </c>
      <c r="H1462" s="470" t="s">
        <v>7675</v>
      </c>
      <c r="I1462" s="491"/>
      <c r="J1462" s="531"/>
      <c r="K1462" s="489"/>
      <c r="L1462" s="532"/>
      <c r="M1462" s="491"/>
      <c r="N1462" s="491"/>
      <c r="O1462" s="491"/>
      <c r="P1462" s="491"/>
      <c r="Q1462" s="491"/>
      <c r="R1462" s="491"/>
      <c r="S1462" s="491"/>
      <c r="T1462" s="491"/>
      <c r="U1462" s="491"/>
      <c r="V1462" s="491"/>
      <c r="W1462" s="491"/>
      <c r="X1462" s="491"/>
      <c r="Y1462" s="491"/>
      <c r="Z1462" s="491"/>
      <c r="AA1462" s="491"/>
      <c r="AB1462" s="491"/>
      <c r="AC1462" s="491"/>
      <c r="AD1462" s="491"/>
      <c r="AE1462" s="491"/>
      <c r="AF1462" s="493"/>
      <c r="AG1462" s="494"/>
      <c r="AH1462" s="494"/>
      <c r="AI1462" s="494"/>
      <c r="AK1462" s="561"/>
    </row>
    <row r="1463" spans="1:37" ht="22.5">
      <c r="A1463" s="504" t="s">
        <v>6571</v>
      </c>
      <c r="B1463" s="489" t="s">
        <v>6572</v>
      </c>
      <c r="C1463" s="470" t="s">
        <v>7577</v>
      </c>
      <c r="D1463" s="489" t="s">
        <v>3227</v>
      </c>
      <c r="E1463" s="490" t="s">
        <v>1704</v>
      </c>
      <c r="F1463" s="490" t="s">
        <v>6595</v>
      </c>
      <c r="G1463" s="470" t="s">
        <v>6551</v>
      </c>
      <c r="H1463" s="470" t="s">
        <v>7689</v>
      </c>
      <c r="I1463" s="491"/>
      <c r="J1463" s="531"/>
      <c r="K1463" s="489"/>
      <c r="L1463" s="532"/>
      <c r="M1463" s="491"/>
      <c r="N1463" s="491"/>
      <c r="O1463" s="491"/>
      <c r="P1463" s="491"/>
      <c r="Q1463" s="491"/>
      <c r="R1463" s="491"/>
      <c r="S1463" s="491"/>
      <c r="T1463" s="491"/>
      <c r="U1463" s="491"/>
      <c r="V1463" s="491"/>
      <c r="W1463" s="491"/>
      <c r="X1463" s="491"/>
      <c r="Y1463" s="491"/>
      <c r="Z1463" s="491"/>
      <c r="AA1463" s="491"/>
      <c r="AB1463" s="491"/>
      <c r="AC1463" s="491"/>
      <c r="AD1463" s="491"/>
      <c r="AE1463" s="491"/>
      <c r="AF1463" s="493"/>
      <c r="AG1463" s="494"/>
      <c r="AH1463" s="494"/>
      <c r="AI1463" s="494"/>
      <c r="AK1463" s="561"/>
    </row>
    <row r="1464" spans="1:37" ht="22.5">
      <c r="A1464" s="504" t="s">
        <v>6571</v>
      </c>
      <c r="B1464" s="489" t="s">
        <v>6572</v>
      </c>
      <c r="C1464" s="470" t="s">
        <v>7591</v>
      </c>
      <c r="D1464" s="489" t="s">
        <v>6585</v>
      </c>
      <c r="E1464" s="490" t="s">
        <v>1704</v>
      </c>
      <c r="F1464" s="490" t="s">
        <v>6595</v>
      </c>
      <c r="G1464" s="470" t="s">
        <v>6551</v>
      </c>
      <c r="H1464" s="470" t="s">
        <v>7703</v>
      </c>
      <c r="I1464" s="491"/>
      <c r="J1464" s="531"/>
      <c r="K1464" s="489"/>
      <c r="L1464" s="532"/>
      <c r="M1464" s="491"/>
      <c r="N1464" s="491"/>
      <c r="O1464" s="491"/>
      <c r="P1464" s="491"/>
      <c r="Q1464" s="491"/>
      <c r="R1464" s="491"/>
      <c r="S1464" s="491"/>
      <c r="T1464" s="491"/>
      <c r="U1464" s="491"/>
      <c r="V1464" s="491"/>
      <c r="W1464" s="491"/>
      <c r="X1464" s="491"/>
      <c r="Y1464" s="491"/>
      <c r="Z1464" s="491"/>
      <c r="AA1464" s="491"/>
      <c r="AB1464" s="491"/>
      <c r="AC1464" s="491"/>
      <c r="AD1464" s="491"/>
      <c r="AE1464" s="491"/>
      <c r="AF1464" s="493"/>
      <c r="AG1464" s="494"/>
      <c r="AH1464" s="494"/>
      <c r="AI1464" s="494"/>
      <c r="AK1464" s="561"/>
    </row>
    <row r="1465" spans="1:37" ht="22.5">
      <c r="A1465" s="504" t="s">
        <v>6571</v>
      </c>
      <c r="B1465" s="489" t="s">
        <v>6572</v>
      </c>
      <c r="C1465" s="470" t="s">
        <v>7605</v>
      </c>
      <c r="D1465" s="489" t="s">
        <v>3229</v>
      </c>
      <c r="E1465" s="490" t="s">
        <v>1704</v>
      </c>
      <c r="F1465" s="490" t="s">
        <v>6595</v>
      </c>
      <c r="G1465" s="470" t="s">
        <v>6551</v>
      </c>
      <c r="H1465" s="470" t="s">
        <v>7717</v>
      </c>
      <c r="I1465" s="491"/>
      <c r="J1465" s="531"/>
      <c r="K1465" s="489"/>
      <c r="L1465" s="532"/>
      <c r="M1465" s="491"/>
      <c r="N1465" s="491"/>
      <c r="O1465" s="491"/>
      <c r="P1465" s="491"/>
      <c r="Q1465" s="491"/>
      <c r="R1465" s="491"/>
      <c r="S1465" s="491"/>
      <c r="T1465" s="491"/>
      <c r="U1465" s="491"/>
      <c r="V1465" s="491"/>
      <c r="W1465" s="491"/>
      <c r="X1465" s="491"/>
      <c r="Y1465" s="491"/>
      <c r="Z1465" s="491"/>
      <c r="AA1465" s="491"/>
      <c r="AB1465" s="491"/>
      <c r="AC1465" s="491"/>
      <c r="AD1465" s="491"/>
      <c r="AE1465" s="491"/>
      <c r="AF1465" s="493"/>
      <c r="AG1465" s="494"/>
      <c r="AH1465" s="494"/>
      <c r="AI1465" s="494"/>
      <c r="AK1465" s="561"/>
    </row>
    <row r="1466" spans="1:37">
      <c r="A1466" s="504" t="s">
        <v>6573</v>
      </c>
      <c r="B1466" s="489" t="s">
        <v>6574</v>
      </c>
      <c r="C1466" s="497" t="s">
        <v>6552</v>
      </c>
      <c r="D1466" s="489"/>
      <c r="E1466" s="490"/>
      <c r="F1466" s="490"/>
      <c r="G1466" s="470"/>
      <c r="H1466" s="538"/>
      <c r="I1466" s="491"/>
      <c r="J1466" s="531"/>
      <c r="K1466" s="489"/>
      <c r="L1466" s="532"/>
      <c r="M1466" s="491"/>
      <c r="N1466" s="491"/>
      <c r="O1466" s="491"/>
      <c r="P1466" s="491"/>
      <c r="Q1466" s="491"/>
      <c r="R1466" s="491"/>
      <c r="S1466" s="491"/>
      <c r="T1466" s="491"/>
      <c r="U1466" s="491"/>
      <c r="V1466" s="491"/>
      <c r="W1466" s="491"/>
      <c r="X1466" s="491"/>
      <c r="Y1466" s="491"/>
      <c r="Z1466" s="491"/>
      <c r="AA1466" s="491"/>
      <c r="AB1466" s="491"/>
      <c r="AC1466" s="491"/>
      <c r="AD1466" s="491"/>
      <c r="AE1466" s="491"/>
      <c r="AF1466" s="493"/>
      <c r="AG1466" s="494"/>
      <c r="AH1466" s="494"/>
      <c r="AI1466" s="494"/>
      <c r="AK1466" s="561" t="s">
        <v>3448</v>
      </c>
    </row>
    <row r="1467" spans="1:37">
      <c r="A1467" s="504" t="s">
        <v>6573</v>
      </c>
      <c r="B1467" s="489" t="s">
        <v>6574</v>
      </c>
      <c r="C1467" s="470" t="s">
        <v>7508</v>
      </c>
      <c r="D1467" s="489" t="s">
        <v>1345</v>
      </c>
      <c r="E1467" s="490" t="s">
        <v>1704</v>
      </c>
      <c r="F1467" s="490" t="s">
        <v>1497</v>
      </c>
      <c r="G1467" s="470" t="s">
        <v>7620</v>
      </c>
      <c r="H1467" s="538"/>
      <c r="I1467" s="491"/>
      <c r="J1467" s="531"/>
      <c r="K1467" s="489"/>
      <c r="L1467" s="532"/>
      <c r="M1467" s="491"/>
      <c r="N1467" s="491"/>
      <c r="O1467" s="491"/>
      <c r="P1467" s="491"/>
      <c r="Q1467" s="491"/>
      <c r="R1467" s="491"/>
      <c r="S1467" s="491"/>
      <c r="T1467" s="491"/>
      <c r="U1467" s="491"/>
      <c r="V1467" s="491"/>
      <c r="W1467" s="491"/>
      <c r="X1467" s="491"/>
      <c r="Y1467" s="491"/>
      <c r="Z1467" s="491"/>
      <c r="AA1467" s="491"/>
      <c r="AB1467" s="491"/>
      <c r="AC1467" s="491"/>
      <c r="AD1467" s="491"/>
      <c r="AE1467" s="491"/>
      <c r="AF1467" s="493"/>
      <c r="AG1467" s="494"/>
      <c r="AH1467" s="494"/>
      <c r="AI1467" s="494"/>
      <c r="AK1467" s="561"/>
    </row>
    <row r="1468" spans="1:37">
      <c r="A1468" s="504" t="s">
        <v>6573</v>
      </c>
      <c r="B1468" s="489" t="s">
        <v>6574</v>
      </c>
      <c r="C1468" s="470" t="s">
        <v>7522</v>
      </c>
      <c r="D1468" s="489" t="s">
        <v>1346</v>
      </c>
      <c r="E1468" s="490" t="s">
        <v>1704</v>
      </c>
      <c r="F1468" s="490" t="s">
        <v>1497</v>
      </c>
      <c r="G1468" s="470" t="s">
        <v>7634</v>
      </c>
      <c r="H1468" s="538"/>
      <c r="I1468" s="491"/>
      <c r="J1468" s="531"/>
      <c r="K1468" s="489"/>
      <c r="L1468" s="532"/>
      <c r="M1468" s="491"/>
      <c r="N1468" s="491"/>
      <c r="O1468" s="491"/>
      <c r="P1468" s="491"/>
      <c r="Q1468" s="491"/>
      <c r="R1468" s="491"/>
      <c r="S1468" s="491"/>
      <c r="T1468" s="491"/>
      <c r="U1468" s="491"/>
      <c r="V1468" s="491"/>
      <c r="W1468" s="491"/>
      <c r="X1468" s="491"/>
      <c r="Y1468" s="491"/>
      <c r="Z1468" s="491"/>
      <c r="AA1468" s="491"/>
      <c r="AB1468" s="491"/>
      <c r="AC1468" s="491"/>
      <c r="AD1468" s="491"/>
      <c r="AE1468" s="491"/>
      <c r="AF1468" s="493"/>
      <c r="AG1468" s="494"/>
      <c r="AH1468" s="494"/>
      <c r="AI1468" s="494"/>
      <c r="AK1468" s="561"/>
    </row>
    <row r="1469" spans="1:37">
      <c r="A1469" s="504" t="s">
        <v>6573</v>
      </c>
      <c r="B1469" s="489" t="s">
        <v>6574</v>
      </c>
      <c r="C1469" s="470" t="s">
        <v>7536</v>
      </c>
      <c r="D1469" s="489" t="s">
        <v>1347</v>
      </c>
      <c r="E1469" s="490" t="s">
        <v>1704</v>
      </c>
      <c r="F1469" s="490" t="s">
        <v>1497</v>
      </c>
      <c r="G1469" s="470" t="s">
        <v>7648</v>
      </c>
      <c r="H1469" s="538"/>
      <c r="I1469" s="491"/>
      <c r="J1469" s="531"/>
      <c r="K1469" s="489"/>
      <c r="L1469" s="532"/>
      <c r="M1469" s="491"/>
      <c r="N1469" s="491"/>
      <c r="O1469" s="491"/>
      <c r="P1469" s="491"/>
      <c r="Q1469" s="491"/>
      <c r="R1469" s="491"/>
      <c r="S1469" s="491"/>
      <c r="T1469" s="491"/>
      <c r="U1469" s="491"/>
      <c r="V1469" s="491"/>
      <c r="W1469" s="491"/>
      <c r="X1469" s="491"/>
      <c r="Y1469" s="491"/>
      <c r="Z1469" s="491"/>
      <c r="AA1469" s="491"/>
      <c r="AB1469" s="491"/>
      <c r="AC1469" s="491"/>
      <c r="AD1469" s="491"/>
      <c r="AE1469" s="491"/>
      <c r="AF1469" s="493"/>
      <c r="AG1469" s="494"/>
      <c r="AH1469" s="494"/>
      <c r="AI1469" s="494"/>
      <c r="AK1469" s="561"/>
    </row>
    <row r="1470" spans="1:37">
      <c r="A1470" s="504" t="s">
        <v>6573</v>
      </c>
      <c r="B1470" s="489" t="s">
        <v>6574</v>
      </c>
      <c r="C1470" s="470" t="s">
        <v>7550</v>
      </c>
      <c r="D1470" s="489" t="s">
        <v>1348</v>
      </c>
      <c r="E1470" s="490" t="s">
        <v>1704</v>
      </c>
      <c r="F1470" s="490" t="s">
        <v>1497</v>
      </c>
      <c r="G1470" s="470" t="s">
        <v>7662</v>
      </c>
      <c r="H1470" s="538"/>
      <c r="I1470" s="491"/>
      <c r="J1470" s="531"/>
      <c r="K1470" s="489"/>
      <c r="L1470" s="532"/>
      <c r="M1470" s="491"/>
      <c r="N1470" s="491"/>
      <c r="O1470" s="491"/>
      <c r="P1470" s="491"/>
      <c r="Q1470" s="491"/>
      <c r="R1470" s="491"/>
      <c r="S1470" s="491"/>
      <c r="T1470" s="491"/>
      <c r="U1470" s="491"/>
      <c r="V1470" s="491"/>
      <c r="W1470" s="491"/>
      <c r="X1470" s="491"/>
      <c r="Y1470" s="491"/>
      <c r="Z1470" s="491"/>
      <c r="AA1470" s="491"/>
      <c r="AB1470" s="491"/>
      <c r="AC1470" s="491"/>
      <c r="AD1470" s="491"/>
      <c r="AE1470" s="491"/>
      <c r="AF1470" s="493"/>
      <c r="AG1470" s="494"/>
      <c r="AH1470" s="494"/>
      <c r="AI1470" s="494"/>
      <c r="AK1470" s="561"/>
    </row>
    <row r="1471" spans="1:37">
      <c r="A1471" s="504" t="s">
        <v>6573</v>
      </c>
      <c r="B1471" s="489" t="s">
        <v>6574</v>
      </c>
      <c r="C1471" s="470" t="s">
        <v>7564</v>
      </c>
      <c r="D1471" s="489" t="s">
        <v>1349</v>
      </c>
      <c r="E1471" s="490" t="s">
        <v>1704</v>
      </c>
      <c r="F1471" s="490" t="s">
        <v>1497</v>
      </c>
      <c r="G1471" s="470" t="s">
        <v>7676</v>
      </c>
      <c r="H1471" s="538"/>
      <c r="I1471" s="491"/>
      <c r="J1471" s="531"/>
      <c r="K1471" s="489"/>
      <c r="L1471" s="532"/>
      <c r="M1471" s="491"/>
      <c r="N1471" s="491"/>
      <c r="O1471" s="491"/>
      <c r="P1471" s="491"/>
      <c r="Q1471" s="491"/>
      <c r="R1471" s="491"/>
      <c r="S1471" s="491"/>
      <c r="T1471" s="491"/>
      <c r="U1471" s="491"/>
      <c r="V1471" s="491"/>
      <c r="W1471" s="491"/>
      <c r="X1471" s="491"/>
      <c r="Y1471" s="491"/>
      <c r="Z1471" s="491"/>
      <c r="AA1471" s="491"/>
      <c r="AB1471" s="491"/>
      <c r="AC1471" s="491"/>
      <c r="AD1471" s="491"/>
      <c r="AE1471" s="491"/>
      <c r="AF1471" s="493"/>
      <c r="AG1471" s="494"/>
      <c r="AH1471" s="494"/>
      <c r="AI1471" s="494"/>
      <c r="AK1471" s="561"/>
    </row>
    <row r="1472" spans="1:37">
      <c r="A1472" s="504" t="s">
        <v>6573</v>
      </c>
      <c r="B1472" s="489" t="s">
        <v>6574</v>
      </c>
      <c r="C1472" s="470" t="s">
        <v>7578</v>
      </c>
      <c r="D1472" s="489" t="s">
        <v>1360</v>
      </c>
      <c r="E1472" s="490" t="s">
        <v>1704</v>
      </c>
      <c r="F1472" s="490" t="s">
        <v>1497</v>
      </c>
      <c r="G1472" s="470" t="s">
        <v>7690</v>
      </c>
      <c r="H1472" s="538"/>
      <c r="I1472" s="491"/>
      <c r="J1472" s="531"/>
      <c r="K1472" s="489"/>
      <c r="L1472" s="532"/>
      <c r="M1472" s="491"/>
      <c r="N1472" s="491"/>
      <c r="O1472" s="491"/>
      <c r="P1472" s="491"/>
      <c r="Q1472" s="491"/>
      <c r="R1472" s="491"/>
      <c r="S1472" s="491"/>
      <c r="T1472" s="491"/>
      <c r="U1472" s="491"/>
      <c r="V1472" s="491"/>
      <c r="W1472" s="491"/>
      <c r="X1472" s="491"/>
      <c r="Y1472" s="491"/>
      <c r="Z1472" s="491"/>
      <c r="AA1472" s="491"/>
      <c r="AB1472" s="491"/>
      <c r="AC1472" s="491"/>
      <c r="AD1472" s="491"/>
      <c r="AE1472" s="491"/>
      <c r="AF1472" s="493"/>
      <c r="AG1472" s="494"/>
      <c r="AH1472" s="494"/>
      <c r="AI1472" s="494"/>
      <c r="AK1472" s="561"/>
    </row>
    <row r="1473" spans="1:37">
      <c r="A1473" s="504" t="s">
        <v>6573</v>
      </c>
      <c r="B1473" s="489" t="s">
        <v>6574</v>
      </c>
      <c r="C1473" s="470" t="s">
        <v>7592</v>
      </c>
      <c r="D1473" s="489" t="s">
        <v>1361</v>
      </c>
      <c r="E1473" s="490" t="s">
        <v>1704</v>
      </c>
      <c r="F1473" s="490" t="s">
        <v>1497</v>
      </c>
      <c r="G1473" s="470" t="s">
        <v>7704</v>
      </c>
      <c r="H1473" s="538"/>
      <c r="I1473" s="491"/>
      <c r="J1473" s="531"/>
      <c r="K1473" s="489"/>
      <c r="L1473" s="532"/>
      <c r="M1473" s="491"/>
      <c r="N1473" s="491"/>
      <c r="O1473" s="491"/>
      <c r="P1473" s="491"/>
      <c r="Q1473" s="491"/>
      <c r="R1473" s="491"/>
      <c r="S1473" s="491"/>
      <c r="T1473" s="491"/>
      <c r="U1473" s="491"/>
      <c r="V1473" s="491"/>
      <c r="W1473" s="491"/>
      <c r="X1473" s="491"/>
      <c r="Y1473" s="491"/>
      <c r="Z1473" s="491"/>
      <c r="AA1473" s="491"/>
      <c r="AB1473" s="491"/>
      <c r="AC1473" s="491"/>
      <c r="AD1473" s="491"/>
      <c r="AE1473" s="491"/>
      <c r="AF1473" s="493"/>
      <c r="AG1473" s="494"/>
      <c r="AH1473" s="494"/>
      <c r="AI1473" s="494"/>
      <c r="AK1473" s="561"/>
    </row>
    <row r="1474" spans="1:37">
      <c r="A1474" s="504" t="s">
        <v>6573</v>
      </c>
      <c r="B1474" s="489" t="s">
        <v>6574</v>
      </c>
      <c r="C1474" s="470" t="s">
        <v>7606</v>
      </c>
      <c r="D1474" s="489" t="s">
        <v>1324</v>
      </c>
      <c r="E1474" s="490" t="s">
        <v>1704</v>
      </c>
      <c r="F1474" s="490" t="s">
        <v>1497</v>
      </c>
      <c r="G1474" s="470" t="s">
        <v>7718</v>
      </c>
      <c r="H1474" s="538"/>
      <c r="I1474" s="491"/>
      <c r="J1474" s="531"/>
      <c r="K1474" s="489"/>
      <c r="L1474" s="532"/>
      <c r="M1474" s="491"/>
      <c r="N1474" s="491"/>
      <c r="O1474" s="491"/>
      <c r="P1474" s="491"/>
      <c r="Q1474" s="491"/>
      <c r="R1474" s="491"/>
      <c r="S1474" s="491"/>
      <c r="T1474" s="491"/>
      <c r="U1474" s="491"/>
      <c r="V1474" s="491"/>
      <c r="W1474" s="491"/>
      <c r="X1474" s="491"/>
      <c r="Y1474" s="491"/>
      <c r="Z1474" s="491"/>
      <c r="AA1474" s="491"/>
      <c r="AB1474" s="491"/>
      <c r="AC1474" s="491"/>
      <c r="AD1474" s="491"/>
      <c r="AE1474" s="491"/>
      <c r="AF1474" s="493"/>
      <c r="AG1474" s="494"/>
      <c r="AH1474" s="494"/>
      <c r="AI1474" s="494"/>
      <c r="AK1474" s="561"/>
    </row>
    <row r="1475" spans="1:37" ht="22.5">
      <c r="A1475" s="504" t="s">
        <v>6573</v>
      </c>
      <c r="B1475" s="489" t="s">
        <v>6574</v>
      </c>
      <c r="C1475" s="470" t="s">
        <v>6552</v>
      </c>
      <c r="D1475" s="489" t="s">
        <v>1703</v>
      </c>
      <c r="E1475" s="490" t="s">
        <v>1704</v>
      </c>
      <c r="F1475" s="490" t="s">
        <v>6587</v>
      </c>
      <c r="G1475" s="470" t="s">
        <v>6553</v>
      </c>
      <c r="H1475" s="470" t="s">
        <v>6689</v>
      </c>
      <c r="I1475" s="491" t="s">
        <v>6472</v>
      </c>
      <c r="J1475" s="531"/>
      <c r="K1475" s="489"/>
      <c r="L1475" s="532"/>
      <c r="M1475" s="491"/>
      <c r="N1475" s="491"/>
      <c r="O1475" s="491"/>
      <c r="P1475" s="491"/>
      <c r="Q1475" s="491"/>
      <c r="R1475" s="491"/>
      <c r="S1475" s="491"/>
      <c r="T1475" s="491"/>
      <c r="U1475" s="491"/>
      <c r="V1475" s="491"/>
      <c r="W1475" s="491"/>
      <c r="X1475" s="491"/>
      <c r="Y1475" s="491"/>
      <c r="Z1475" s="491"/>
      <c r="AA1475" s="491"/>
      <c r="AB1475" s="491"/>
      <c r="AC1475" s="491"/>
      <c r="AD1475" s="491"/>
      <c r="AE1475" s="491"/>
      <c r="AF1475" s="493"/>
      <c r="AG1475" s="494"/>
      <c r="AH1475" s="494"/>
      <c r="AI1475" s="494"/>
      <c r="AK1475" s="561"/>
    </row>
    <row r="1476" spans="1:37">
      <c r="A1476" s="504" t="s">
        <v>6573</v>
      </c>
      <c r="B1476" s="489" t="s">
        <v>6574</v>
      </c>
      <c r="C1476" s="470" t="s">
        <v>7509</v>
      </c>
      <c r="D1476" s="489" t="s">
        <v>1709</v>
      </c>
      <c r="E1476" s="490" t="s">
        <v>1704</v>
      </c>
      <c r="F1476" s="490" t="s">
        <v>6587</v>
      </c>
      <c r="G1476" s="470" t="s">
        <v>6553</v>
      </c>
      <c r="H1476" s="470" t="s">
        <v>7621</v>
      </c>
      <c r="I1476" s="491"/>
      <c r="J1476" s="531"/>
      <c r="K1476" s="489"/>
      <c r="L1476" s="532"/>
      <c r="M1476" s="491"/>
      <c r="N1476" s="491"/>
      <c r="O1476" s="491"/>
      <c r="P1476" s="491"/>
      <c r="Q1476" s="491"/>
      <c r="R1476" s="491"/>
      <c r="S1476" s="491"/>
      <c r="T1476" s="491"/>
      <c r="U1476" s="491"/>
      <c r="V1476" s="491"/>
      <c r="W1476" s="491"/>
      <c r="X1476" s="491"/>
      <c r="Y1476" s="491"/>
      <c r="Z1476" s="491"/>
      <c r="AA1476" s="491"/>
      <c r="AB1476" s="491"/>
      <c r="AC1476" s="491"/>
      <c r="AD1476" s="491"/>
      <c r="AE1476" s="491"/>
      <c r="AF1476" s="493"/>
      <c r="AG1476" s="494"/>
      <c r="AH1476" s="494"/>
      <c r="AI1476" s="494"/>
      <c r="AK1476" s="561"/>
    </row>
    <row r="1477" spans="1:37">
      <c r="A1477" s="504" t="s">
        <v>6573</v>
      </c>
      <c r="B1477" s="489" t="s">
        <v>6574</v>
      </c>
      <c r="C1477" s="470" t="s">
        <v>7523</v>
      </c>
      <c r="D1477" s="489" t="s">
        <v>1158</v>
      </c>
      <c r="E1477" s="490" t="s">
        <v>1704</v>
      </c>
      <c r="F1477" s="490" t="s">
        <v>6587</v>
      </c>
      <c r="G1477" s="470" t="s">
        <v>6553</v>
      </c>
      <c r="H1477" s="470" t="s">
        <v>7635</v>
      </c>
      <c r="I1477" s="491"/>
      <c r="J1477" s="531"/>
      <c r="K1477" s="489"/>
      <c r="L1477" s="532"/>
      <c r="M1477" s="491"/>
      <c r="N1477" s="491"/>
      <c r="O1477" s="491"/>
      <c r="P1477" s="491"/>
      <c r="Q1477" s="491"/>
      <c r="R1477" s="491"/>
      <c r="S1477" s="491"/>
      <c r="T1477" s="491"/>
      <c r="U1477" s="491"/>
      <c r="V1477" s="491"/>
      <c r="W1477" s="491"/>
      <c r="X1477" s="491"/>
      <c r="Y1477" s="491"/>
      <c r="Z1477" s="491"/>
      <c r="AA1477" s="491"/>
      <c r="AB1477" s="491"/>
      <c r="AC1477" s="491"/>
      <c r="AD1477" s="491"/>
      <c r="AE1477" s="491"/>
      <c r="AF1477" s="493"/>
      <c r="AG1477" s="494"/>
      <c r="AH1477" s="494"/>
      <c r="AI1477" s="494"/>
      <c r="AK1477" s="561"/>
    </row>
    <row r="1478" spans="1:37">
      <c r="A1478" s="504" t="s">
        <v>6573</v>
      </c>
      <c r="B1478" s="489" t="s">
        <v>6574</v>
      </c>
      <c r="C1478" s="470" t="s">
        <v>7537</v>
      </c>
      <c r="D1478" s="489" t="s">
        <v>2126</v>
      </c>
      <c r="E1478" s="490" t="s">
        <v>1704</v>
      </c>
      <c r="F1478" s="490" t="s">
        <v>6587</v>
      </c>
      <c r="G1478" s="470" t="s">
        <v>6553</v>
      </c>
      <c r="H1478" s="470" t="s">
        <v>7649</v>
      </c>
      <c r="I1478" s="491"/>
      <c r="J1478" s="531"/>
      <c r="K1478" s="489"/>
      <c r="L1478" s="532"/>
      <c r="M1478" s="491"/>
      <c r="N1478" s="491"/>
      <c r="O1478" s="491"/>
      <c r="P1478" s="491"/>
      <c r="Q1478" s="491"/>
      <c r="R1478" s="491"/>
      <c r="S1478" s="491"/>
      <c r="T1478" s="491"/>
      <c r="U1478" s="491"/>
      <c r="V1478" s="491"/>
      <c r="W1478" s="491"/>
      <c r="X1478" s="491"/>
      <c r="Y1478" s="491"/>
      <c r="Z1478" s="491"/>
      <c r="AA1478" s="491"/>
      <c r="AB1478" s="491"/>
      <c r="AC1478" s="491"/>
      <c r="AD1478" s="491"/>
      <c r="AE1478" s="491"/>
      <c r="AF1478" s="493"/>
      <c r="AG1478" s="494"/>
      <c r="AH1478" s="494"/>
      <c r="AI1478" s="494"/>
      <c r="AK1478" s="561"/>
    </row>
    <row r="1479" spans="1:37">
      <c r="A1479" s="504" t="s">
        <v>6573</v>
      </c>
      <c r="B1479" s="489" t="s">
        <v>6574</v>
      </c>
      <c r="C1479" s="470" t="s">
        <v>7551</v>
      </c>
      <c r="D1479" s="489" t="s">
        <v>1574</v>
      </c>
      <c r="E1479" s="490" t="s">
        <v>1704</v>
      </c>
      <c r="F1479" s="490" t="s">
        <v>6587</v>
      </c>
      <c r="G1479" s="470" t="s">
        <v>6553</v>
      </c>
      <c r="H1479" s="470" t="s">
        <v>7663</v>
      </c>
      <c r="I1479" s="491"/>
      <c r="J1479" s="531"/>
      <c r="K1479" s="489"/>
      <c r="L1479" s="532"/>
      <c r="M1479" s="491"/>
      <c r="N1479" s="491"/>
      <c r="O1479" s="491"/>
      <c r="P1479" s="491"/>
      <c r="Q1479" s="491"/>
      <c r="R1479" s="491"/>
      <c r="S1479" s="491"/>
      <c r="T1479" s="491"/>
      <c r="U1479" s="491"/>
      <c r="V1479" s="491"/>
      <c r="W1479" s="491"/>
      <c r="X1479" s="491"/>
      <c r="Y1479" s="491"/>
      <c r="Z1479" s="491"/>
      <c r="AA1479" s="491"/>
      <c r="AB1479" s="491"/>
      <c r="AC1479" s="491"/>
      <c r="AD1479" s="491"/>
      <c r="AE1479" s="491"/>
      <c r="AF1479" s="493"/>
      <c r="AG1479" s="494"/>
      <c r="AH1479" s="494"/>
      <c r="AI1479" s="494"/>
      <c r="AK1479" s="561"/>
    </row>
    <row r="1480" spans="1:37">
      <c r="A1480" s="504" t="s">
        <v>6573</v>
      </c>
      <c r="B1480" s="489" t="s">
        <v>6574</v>
      </c>
      <c r="C1480" s="470" t="s">
        <v>7565</v>
      </c>
      <c r="D1480" s="489" t="s">
        <v>1575</v>
      </c>
      <c r="E1480" s="490" t="s">
        <v>1704</v>
      </c>
      <c r="F1480" s="490" t="s">
        <v>6587</v>
      </c>
      <c r="G1480" s="470" t="s">
        <v>6553</v>
      </c>
      <c r="H1480" s="470" t="s">
        <v>7677</v>
      </c>
      <c r="I1480" s="491"/>
      <c r="J1480" s="531"/>
      <c r="K1480" s="489"/>
      <c r="L1480" s="532"/>
      <c r="M1480" s="491"/>
      <c r="N1480" s="491"/>
      <c r="O1480" s="491"/>
      <c r="P1480" s="491"/>
      <c r="Q1480" s="491"/>
      <c r="R1480" s="491"/>
      <c r="S1480" s="491"/>
      <c r="T1480" s="491"/>
      <c r="U1480" s="491"/>
      <c r="V1480" s="491"/>
      <c r="W1480" s="491"/>
      <c r="X1480" s="491"/>
      <c r="Y1480" s="491"/>
      <c r="Z1480" s="491"/>
      <c r="AA1480" s="491"/>
      <c r="AB1480" s="491"/>
      <c r="AC1480" s="491"/>
      <c r="AD1480" s="491"/>
      <c r="AE1480" s="491"/>
      <c r="AF1480" s="493"/>
      <c r="AG1480" s="494"/>
      <c r="AH1480" s="494"/>
      <c r="AI1480" s="494"/>
      <c r="AK1480" s="561"/>
    </row>
    <row r="1481" spans="1:37">
      <c r="A1481" s="504" t="s">
        <v>6573</v>
      </c>
      <c r="B1481" s="489" t="s">
        <v>6574</v>
      </c>
      <c r="C1481" s="470" t="s">
        <v>7579</v>
      </c>
      <c r="D1481" s="489" t="s">
        <v>3816</v>
      </c>
      <c r="E1481" s="490" t="s">
        <v>1704</v>
      </c>
      <c r="F1481" s="490" t="s">
        <v>6587</v>
      </c>
      <c r="G1481" s="470" t="s">
        <v>6553</v>
      </c>
      <c r="H1481" s="470" t="s">
        <v>7691</v>
      </c>
      <c r="I1481" s="491"/>
      <c r="J1481" s="531"/>
      <c r="K1481" s="489"/>
      <c r="L1481" s="532"/>
      <c r="M1481" s="491"/>
      <c r="N1481" s="491"/>
      <c r="O1481" s="491"/>
      <c r="P1481" s="491"/>
      <c r="Q1481" s="491"/>
      <c r="R1481" s="491"/>
      <c r="S1481" s="491"/>
      <c r="T1481" s="491"/>
      <c r="U1481" s="491"/>
      <c r="V1481" s="491"/>
      <c r="W1481" s="491"/>
      <c r="X1481" s="491"/>
      <c r="Y1481" s="491"/>
      <c r="Z1481" s="491"/>
      <c r="AA1481" s="491"/>
      <c r="AB1481" s="491"/>
      <c r="AC1481" s="491"/>
      <c r="AD1481" s="491"/>
      <c r="AE1481" s="491"/>
      <c r="AF1481" s="493"/>
      <c r="AG1481" s="494"/>
      <c r="AH1481" s="494"/>
      <c r="AI1481" s="494"/>
      <c r="AK1481" s="561"/>
    </row>
    <row r="1482" spans="1:37">
      <c r="A1482" s="504" t="s">
        <v>6573</v>
      </c>
      <c r="B1482" s="489" t="s">
        <v>6574</v>
      </c>
      <c r="C1482" s="470" t="s">
        <v>7593</v>
      </c>
      <c r="D1482" s="489" t="s">
        <v>3817</v>
      </c>
      <c r="E1482" s="490" t="s">
        <v>1704</v>
      </c>
      <c r="F1482" s="490" t="s">
        <v>6587</v>
      </c>
      <c r="G1482" s="470" t="s">
        <v>6553</v>
      </c>
      <c r="H1482" s="470" t="s">
        <v>7705</v>
      </c>
      <c r="I1482" s="491"/>
      <c r="J1482" s="531"/>
      <c r="K1482" s="489"/>
      <c r="L1482" s="532"/>
      <c r="M1482" s="491"/>
      <c r="N1482" s="491"/>
      <c r="O1482" s="491"/>
      <c r="P1482" s="491"/>
      <c r="Q1482" s="491"/>
      <c r="R1482" s="491"/>
      <c r="S1482" s="491"/>
      <c r="T1482" s="491"/>
      <c r="U1482" s="491"/>
      <c r="V1482" s="491"/>
      <c r="W1482" s="491"/>
      <c r="X1482" s="491"/>
      <c r="Y1482" s="491"/>
      <c r="Z1482" s="491"/>
      <c r="AA1482" s="491"/>
      <c r="AB1482" s="491"/>
      <c r="AC1482" s="491"/>
      <c r="AD1482" s="491"/>
      <c r="AE1482" s="491"/>
      <c r="AF1482" s="493"/>
      <c r="AG1482" s="494"/>
      <c r="AH1482" s="494"/>
      <c r="AI1482" s="494"/>
      <c r="AK1482" s="561"/>
    </row>
    <row r="1483" spans="1:37">
      <c r="A1483" s="504" t="s">
        <v>6573</v>
      </c>
      <c r="B1483" s="489" t="s">
        <v>6574</v>
      </c>
      <c r="C1483" s="470" t="s">
        <v>7607</v>
      </c>
      <c r="D1483" s="489" t="s">
        <v>5534</v>
      </c>
      <c r="E1483" s="490" t="s">
        <v>1704</v>
      </c>
      <c r="F1483" s="490" t="s">
        <v>6587</v>
      </c>
      <c r="G1483" s="470" t="s">
        <v>6553</v>
      </c>
      <c r="H1483" s="470" t="s">
        <v>7719</v>
      </c>
      <c r="I1483" s="491"/>
      <c r="J1483" s="531"/>
      <c r="K1483" s="489"/>
      <c r="L1483" s="532"/>
      <c r="M1483" s="491"/>
      <c r="N1483" s="491"/>
      <c r="O1483" s="491"/>
      <c r="P1483" s="491"/>
      <c r="Q1483" s="491"/>
      <c r="R1483" s="491"/>
      <c r="S1483" s="491"/>
      <c r="T1483" s="491"/>
      <c r="U1483" s="491"/>
      <c r="V1483" s="491"/>
      <c r="W1483" s="491"/>
      <c r="X1483" s="491"/>
      <c r="Y1483" s="491"/>
      <c r="Z1483" s="491"/>
      <c r="AA1483" s="491"/>
      <c r="AB1483" s="491"/>
      <c r="AC1483" s="491"/>
      <c r="AD1483" s="491"/>
      <c r="AE1483" s="491"/>
      <c r="AF1483" s="493"/>
      <c r="AG1483" s="494"/>
      <c r="AH1483" s="494"/>
      <c r="AI1483" s="494"/>
      <c r="AK1483" s="561"/>
    </row>
    <row r="1484" spans="1:37">
      <c r="A1484" s="504" t="s">
        <v>6575</v>
      </c>
      <c r="B1484" s="489" t="s">
        <v>6576</v>
      </c>
      <c r="C1484" s="497" t="s">
        <v>6554</v>
      </c>
      <c r="D1484" s="489"/>
      <c r="E1484" s="490"/>
      <c r="F1484" s="490"/>
      <c r="G1484" s="470"/>
      <c r="H1484" s="538"/>
      <c r="I1484" s="491"/>
      <c r="J1484" s="531"/>
      <c r="K1484" s="489"/>
      <c r="L1484" s="532"/>
      <c r="M1484" s="491"/>
      <c r="N1484" s="491"/>
      <c r="O1484" s="491"/>
      <c r="P1484" s="491"/>
      <c r="Q1484" s="491"/>
      <c r="R1484" s="491"/>
      <c r="S1484" s="491"/>
      <c r="T1484" s="491"/>
      <c r="U1484" s="491"/>
      <c r="V1484" s="491"/>
      <c r="W1484" s="491"/>
      <c r="X1484" s="491"/>
      <c r="Y1484" s="491"/>
      <c r="Z1484" s="491"/>
      <c r="AA1484" s="491"/>
      <c r="AB1484" s="491"/>
      <c r="AC1484" s="491"/>
      <c r="AD1484" s="491"/>
      <c r="AE1484" s="491"/>
      <c r="AF1484" s="493"/>
      <c r="AG1484" s="494"/>
      <c r="AH1484" s="494"/>
      <c r="AI1484" s="494"/>
      <c r="AK1484" s="561" t="s">
        <v>3448</v>
      </c>
    </row>
    <row r="1485" spans="1:37" ht="22.5">
      <c r="A1485" s="504" t="s">
        <v>6575</v>
      </c>
      <c r="B1485" s="489" t="s">
        <v>6576</v>
      </c>
      <c r="C1485" s="470" t="s">
        <v>7510</v>
      </c>
      <c r="D1485" s="489" t="s">
        <v>1345</v>
      </c>
      <c r="E1485" s="490" t="s">
        <v>1704</v>
      </c>
      <c r="F1485" s="490" t="s">
        <v>1497</v>
      </c>
      <c r="G1485" s="470" t="s">
        <v>7622</v>
      </c>
      <c r="H1485" s="538"/>
      <c r="I1485" s="491"/>
      <c r="J1485" s="531"/>
      <c r="K1485" s="489"/>
      <c r="L1485" s="532"/>
      <c r="M1485" s="491"/>
      <c r="N1485" s="491"/>
      <c r="O1485" s="491"/>
      <c r="P1485" s="491"/>
      <c r="Q1485" s="491"/>
      <c r="R1485" s="491"/>
      <c r="S1485" s="491"/>
      <c r="T1485" s="491"/>
      <c r="U1485" s="491"/>
      <c r="V1485" s="491"/>
      <c r="W1485" s="491"/>
      <c r="X1485" s="491"/>
      <c r="Y1485" s="491"/>
      <c r="Z1485" s="491"/>
      <c r="AA1485" s="491"/>
      <c r="AB1485" s="491"/>
      <c r="AC1485" s="491"/>
      <c r="AD1485" s="491"/>
      <c r="AE1485" s="491"/>
      <c r="AF1485" s="493"/>
      <c r="AG1485" s="494"/>
      <c r="AH1485" s="494"/>
      <c r="AI1485" s="494"/>
      <c r="AK1485" s="561"/>
    </row>
    <row r="1486" spans="1:37" ht="22.5">
      <c r="A1486" s="504" t="s">
        <v>6575</v>
      </c>
      <c r="B1486" s="489" t="s">
        <v>6576</v>
      </c>
      <c r="C1486" s="470" t="s">
        <v>7524</v>
      </c>
      <c r="D1486" s="489" t="s">
        <v>1346</v>
      </c>
      <c r="E1486" s="490" t="s">
        <v>1704</v>
      </c>
      <c r="F1486" s="490" t="s">
        <v>1497</v>
      </c>
      <c r="G1486" s="470" t="s">
        <v>7636</v>
      </c>
      <c r="H1486" s="538"/>
      <c r="I1486" s="491"/>
      <c r="J1486" s="531"/>
      <c r="K1486" s="489"/>
      <c r="L1486" s="532"/>
      <c r="M1486" s="491"/>
      <c r="N1486" s="491"/>
      <c r="O1486" s="491"/>
      <c r="P1486" s="491"/>
      <c r="Q1486" s="491"/>
      <c r="R1486" s="491"/>
      <c r="S1486" s="491"/>
      <c r="T1486" s="491"/>
      <c r="U1486" s="491"/>
      <c r="V1486" s="491"/>
      <c r="W1486" s="491"/>
      <c r="X1486" s="491"/>
      <c r="Y1486" s="491"/>
      <c r="Z1486" s="491"/>
      <c r="AA1486" s="491"/>
      <c r="AB1486" s="491"/>
      <c r="AC1486" s="491"/>
      <c r="AD1486" s="491"/>
      <c r="AE1486" s="491"/>
      <c r="AF1486" s="493"/>
      <c r="AG1486" s="494"/>
      <c r="AH1486" s="494"/>
      <c r="AI1486" s="494"/>
      <c r="AK1486" s="561"/>
    </row>
    <row r="1487" spans="1:37" ht="22.5">
      <c r="A1487" s="504" t="s">
        <v>6575</v>
      </c>
      <c r="B1487" s="489" t="s">
        <v>6576</v>
      </c>
      <c r="C1487" s="470" t="s">
        <v>7538</v>
      </c>
      <c r="D1487" s="489" t="s">
        <v>1347</v>
      </c>
      <c r="E1487" s="490" t="s">
        <v>1704</v>
      </c>
      <c r="F1487" s="490" t="s">
        <v>1497</v>
      </c>
      <c r="G1487" s="470" t="s">
        <v>7650</v>
      </c>
      <c r="H1487" s="538"/>
      <c r="I1487" s="491"/>
      <c r="J1487" s="531"/>
      <c r="K1487" s="489"/>
      <c r="L1487" s="532"/>
      <c r="M1487" s="491"/>
      <c r="N1487" s="491"/>
      <c r="O1487" s="491"/>
      <c r="P1487" s="491"/>
      <c r="Q1487" s="491"/>
      <c r="R1487" s="491"/>
      <c r="S1487" s="491"/>
      <c r="T1487" s="491"/>
      <c r="U1487" s="491"/>
      <c r="V1487" s="491"/>
      <c r="W1487" s="491"/>
      <c r="X1487" s="491"/>
      <c r="Y1487" s="491"/>
      <c r="Z1487" s="491"/>
      <c r="AA1487" s="491"/>
      <c r="AB1487" s="491"/>
      <c r="AC1487" s="491"/>
      <c r="AD1487" s="491"/>
      <c r="AE1487" s="491"/>
      <c r="AF1487" s="493"/>
      <c r="AG1487" s="494"/>
      <c r="AH1487" s="494"/>
      <c r="AI1487" s="494"/>
      <c r="AK1487" s="561"/>
    </row>
    <row r="1488" spans="1:37" ht="22.5">
      <c r="A1488" s="504" t="s">
        <v>6575</v>
      </c>
      <c r="B1488" s="489" t="s">
        <v>6576</v>
      </c>
      <c r="C1488" s="470" t="s">
        <v>7552</v>
      </c>
      <c r="D1488" s="489" t="s">
        <v>1348</v>
      </c>
      <c r="E1488" s="490" t="s">
        <v>1704</v>
      </c>
      <c r="F1488" s="490" t="s">
        <v>1497</v>
      </c>
      <c r="G1488" s="470" t="s">
        <v>7664</v>
      </c>
      <c r="H1488" s="538"/>
      <c r="I1488" s="491"/>
      <c r="J1488" s="531"/>
      <c r="K1488" s="489"/>
      <c r="L1488" s="532"/>
      <c r="M1488" s="491"/>
      <c r="N1488" s="491"/>
      <c r="O1488" s="491"/>
      <c r="P1488" s="491"/>
      <c r="Q1488" s="491"/>
      <c r="R1488" s="491"/>
      <c r="S1488" s="491"/>
      <c r="T1488" s="491"/>
      <c r="U1488" s="491"/>
      <c r="V1488" s="491"/>
      <c r="W1488" s="491"/>
      <c r="X1488" s="491"/>
      <c r="Y1488" s="491"/>
      <c r="Z1488" s="491"/>
      <c r="AA1488" s="491"/>
      <c r="AB1488" s="491"/>
      <c r="AC1488" s="491"/>
      <c r="AD1488" s="491"/>
      <c r="AE1488" s="491"/>
      <c r="AF1488" s="493"/>
      <c r="AG1488" s="494"/>
      <c r="AH1488" s="494"/>
      <c r="AI1488" s="494"/>
      <c r="AK1488" s="561"/>
    </row>
    <row r="1489" spans="1:37" ht="22.5">
      <c r="A1489" s="504" t="s">
        <v>6575</v>
      </c>
      <c r="B1489" s="489" t="s">
        <v>6576</v>
      </c>
      <c r="C1489" s="470" t="s">
        <v>7566</v>
      </c>
      <c r="D1489" s="489" t="s">
        <v>1349</v>
      </c>
      <c r="E1489" s="490" t="s">
        <v>1704</v>
      </c>
      <c r="F1489" s="490" t="s">
        <v>1497</v>
      </c>
      <c r="G1489" s="470" t="s">
        <v>7678</v>
      </c>
      <c r="H1489" s="538"/>
      <c r="I1489" s="491"/>
      <c r="J1489" s="531"/>
      <c r="K1489" s="489"/>
      <c r="L1489" s="532"/>
      <c r="M1489" s="491"/>
      <c r="N1489" s="491"/>
      <c r="O1489" s="491"/>
      <c r="P1489" s="491"/>
      <c r="Q1489" s="491"/>
      <c r="R1489" s="491"/>
      <c r="S1489" s="491"/>
      <c r="T1489" s="491"/>
      <c r="U1489" s="491"/>
      <c r="V1489" s="491"/>
      <c r="W1489" s="491"/>
      <c r="X1489" s="491"/>
      <c r="Y1489" s="491"/>
      <c r="Z1489" s="491"/>
      <c r="AA1489" s="491"/>
      <c r="AB1489" s="491"/>
      <c r="AC1489" s="491"/>
      <c r="AD1489" s="491"/>
      <c r="AE1489" s="491"/>
      <c r="AF1489" s="493"/>
      <c r="AG1489" s="494"/>
      <c r="AH1489" s="494"/>
      <c r="AI1489" s="494"/>
      <c r="AK1489" s="561"/>
    </row>
    <row r="1490" spans="1:37" ht="22.5">
      <c r="A1490" s="504" t="s">
        <v>6575</v>
      </c>
      <c r="B1490" s="489" t="s">
        <v>6576</v>
      </c>
      <c r="C1490" s="470" t="s">
        <v>7580</v>
      </c>
      <c r="D1490" s="489" t="s">
        <v>1360</v>
      </c>
      <c r="E1490" s="490" t="s">
        <v>1704</v>
      </c>
      <c r="F1490" s="490" t="s">
        <v>1497</v>
      </c>
      <c r="G1490" s="470" t="s">
        <v>7692</v>
      </c>
      <c r="H1490" s="538"/>
      <c r="I1490" s="491"/>
      <c r="J1490" s="531"/>
      <c r="K1490" s="489"/>
      <c r="L1490" s="532"/>
      <c r="M1490" s="491"/>
      <c r="N1490" s="491"/>
      <c r="O1490" s="491"/>
      <c r="P1490" s="491"/>
      <c r="Q1490" s="491"/>
      <c r="R1490" s="491"/>
      <c r="S1490" s="491"/>
      <c r="T1490" s="491"/>
      <c r="U1490" s="491"/>
      <c r="V1490" s="491"/>
      <c r="W1490" s="491"/>
      <c r="X1490" s="491"/>
      <c r="Y1490" s="491"/>
      <c r="Z1490" s="491"/>
      <c r="AA1490" s="491"/>
      <c r="AB1490" s="491"/>
      <c r="AC1490" s="491"/>
      <c r="AD1490" s="491"/>
      <c r="AE1490" s="491"/>
      <c r="AF1490" s="493"/>
      <c r="AG1490" s="494"/>
      <c r="AH1490" s="494"/>
      <c r="AI1490" s="494"/>
      <c r="AK1490" s="561"/>
    </row>
    <row r="1491" spans="1:37" ht="22.5">
      <c r="A1491" s="504" t="s">
        <v>6575</v>
      </c>
      <c r="B1491" s="489" t="s">
        <v>6576</v>
      </c>
      <c r="C1491" s="470" t="s">
        <v>7594</v>
      </c>
      <c r="D1491" s="489" t="s">
        <v>1361</v>
      </c>
      <c r="E1491" s="490" t="s">
        <v>1704</v>
      </c>
      <c r="F1491" s="490" t="s">
        <v>1497</v>
      </c>
      <c r="G1491" s="470" t="s">
        <v>7706</v>
      </c>
      <c r="H1491" s="538"/>
      <c r="I1491" s="491"/>
      <c r="J1491" s="531"/>
      <c r="K1491" s="489"/>
      <c r="L1491" s="532"/>
      <c r="M1491" s="491"/>
      <c r="N1491" s="491"/>
      <c r="O1491" s="491"/>
      <c r="P1491" s="491"/>
      <c r="Q1491" s="491"/>
      <c r="R1491" s="491"/>
      <c r="S1491" s="491"/>
      <c r="T1491" s="491"/>
      <c r="U1491" s="491"/>
      <c r="V1491" s="491"/>
      <c r="W1491" s="491"/>
      <c r="X1491" s="491"/>
      <c r="Y1491" s="491"/>
      <c r="Z1491" s="491"/>
      <c r="AA1491" s="491"/>
      <c r="AB1491" s="491"/>
      <c r="AC1491" s="491"/>
      <c r="AD1491" s="491"/>
      <c r="AE1491" s="491"/>
      <c r="AF1491" s="493"/>
      <c r="AG1491" s="494"/>
      <c r="AH1491" s="494"/>
      <c r="AI1491" s="494"/>
      <c r="AK1491" s="561"/>
    </row>
    <row r="1492" spans="1:37" ht="22.5">
      <c r="A1492" s="504" t="s">
        <v>6575</v>
      </c>
      <c r="B1492" s="489" t="s">
        <v>6576</v>
      </c>
      <c r="C1492" s="470" t="s">
        <v>7608</v>
      </c>
      <c r="D1492" s="489" t="s">
        <v>1324</v>
      </c>
      <c r="E1492" s="490" t="s">
        <v>1704</v>
      </c>
      <c r="F1492" s="490" t="s">
        <v>1497</v>
      </c>
      <c r="G1492" s="470" t="s">
        <v>7720</v>
      </c>
      <c r="H1492" s="538"/>
      <c r="I1492" s="491"/>
      <c r="J1492" s="531"/>
      <c r="K1492" s="489"/>
      <c r="L1492" s="532"/>
      <c r="M1492" s="491"/>
      <c r="N1492" s="491"/>
      <c r="O1492" s="491"/>
      <c r="P1492" s="491"/>
      <c r="Q1492" s="491"/>
      <c r="R1492" s="491"/>
      <c r="S1492" s="491"/>
      <c r="T1492" s="491"/>
      <c r="U1492" s="491"/>
      <c r="V1492" s="491"/>
      <c r="W1492" s="491"/>
      <c r="X1492" s="491"/>
      <c r="Y1492" s="491"/>
      <c r="Z1492" s="491"/>
      <c r="AA1492" s="491"/>
      <c r="AB1492" s="491"/>
      <c r="AC1492" s="491"/>
      <c r="AD1492" s="491"/>
      <c r="AE1492" s="491"/>
      <c r="AF1492" s="493"/>
      <c r="AG1492" s="494"/>
      <c r="AH1492" s="494"/>
      <c r="AI1492" s="494"/>
      <c r="AK1492" s="561"/>
    </row>
    <row r="1493" spans="1:37" ht="22.5">
      <c r="A1493" s="504" t="s">
        <v>6575</v>
      </c>
      <c r="B1493" s="489" t="s">
        <v>6576</v>
      </c>
      <c r="C1493" s="470" t="s">
        <v>6554</v>
      </c>
      <c r="D1493" s="489" t="s">
        <v>1859</v>
      </c>
      <c r="E1493" s="490" t="s">
        <v>1704</v>
      </c>
      <c r="F1493" s="490" t="s">
        <v>6592</v>
      </c>
      <c r="G1493" s="470" t="s">
        <v>6555</v>
      </c>
      <c r="H1493" s="470" t="s">
        <v>6690</v>
      </c>
      <c r="I1493" s="491" t="s">
        <v>6472</v>
      </c>
      <c r="J1493" s="531"/>
      <c r="K1493" s="489"/>
      <c r="L1493" s="532"/>
      <c r="M1493" s="491"/>
      <c r="N1493" s="491"/>
      <c r="O1493" s="491"/>
      <c r="P1493" s="491"/>
      <c r="Q1493" s="491"/>
      <c r="R1493" s="491"/>
      <c r="S1493" s="491"/>
      <c r="T1493" s="491"/>
      <c r="U1493" s="491"/>
      <c r="V1493" s="491"/>
      <c r="W1493" s="491"/>
      <c r="X1493" s="491"/>
      <c r="Y1493" s="491"/>
      <c r="Z1493" s="491"/>
      <c r="AA1493" s="491"/>
      <c r="AB1493" s="491"/>
      <c r="AC1493" s="491"/>
      <c r="AD1493" s="491"/>
      <c r="AE1493" s="491"/>
      <c r="AF1493" s="493"/>
      <c r="AG1493" s="494"/>
      <c r="AH1493" s="494"/>
      <c r="AI1493" s="494"/>
      <c r="AK1493" s="561"/>
    </row>
    <row r="1494" spans="1:37">
      <c r="A1494" s="504" t="s">
        <v>6575</v>
      </c>
      <c r="B1494" s="489" t="s">
        <v>6576</v>
      </c>
      <c r="C1494" s="470" t="s">
        <v>7511</v>
      </c>
      <c r="D1494" s="489" t="s">
        <v>1863</v>
      </c>
      <c r="E1494" s="490" t="s">
        <v>1704</v>
      </c>
      <c r="F1494" s="490" t="s">
        <v>6592</v>
      </c>
      <c r="G1494" s="470" t="s">
        <v>6555</v>
      </c>
      <c r="H1494" s="470" t="s">
        <v>7623</v>
      </c>
      <c r="I1494" s="491"/>
      <c r="J1494" s="531"/>
      <c r="K1494" s="489"/>
      <c r="L1494" s="532"/>
      <c r="M1494" s="491"/>
      <c r="N1494" s="491"/>
      <c r="O1494" s="491"/>
      <c r="P1494" s="491"/>
      <c r="Q1494" s="491"/>
      <c r="R1494" s="491"/>
      <c r="S1494" s="491"/>
      <c r="T1494" s="491"/>
      <c r="U1494" s="491"/>
      <c r="V1494" s="491"/>
      <c r="W1494" s="491"/>
      <c r="X1494" s="491"/>
      <c r="Y1494" s="491"/>
      <c r="Z1494" s="491"/>
      <c r="AA1494" s="491"/>
      <c r="AB1494" s="491"/>
      <c r="AC1494" s="491"/>
      <c r="AD1494" s="491"/>
      <c r="AE1494" s="491"/>
      <c r="AF1494" s="493"/>
      <c r="AG1494" s="494"/>
      <c r="AH1494" s="494"/>
      <c r="AI1494" s="494"/>
      <c r="AK1494" s="561"/>
    </row>
    <row r="1495" spans="1:37">
      <c r="A1495" s="504" t="s">
        <v>6575</v>
      </c>
      <c r="B1495" s="489" t="s">
        <v>6576</v>
      </c>
      <c r="C1495" s="470" t="s">
        <v>7525</v>
      </c>
      <c r="D1495" s="489" t="s">
        <v>1687</v>
      </c>
      <c r="E1495" s="490" t="s">
        <v>1704</v>
      </c>
      <c r="F1495" s="490" t="s">
        <v>6592</v>
      </c>
      <c r="G1495" s="470" t="s">
        <v>6555</v>
      </c>
      <c r="H1495" s="470" t="s">
        <v>7637</v>
      </c>
      <c r="I1495" s="491"/>
      <c r="J1495" s="531"/>
      <c r="K1495" s="489"/>
      <c r="L1495" s="532"/>
      <c r="M1495" s="491"/>
      <c r="N1495" s="491"/>
      <c r="O1495" s="491"/>
      <c r="P1495" s="491"/>
      <c r="Q1495" s="491"/>
      <c r="R1495" s="491"/>
      <c r="S1495" s="491"/>
      <c r="T1495" s="491"/>
      <c r="U1495" s="491"/>
      <c r="V1495" s="491"/>
      <c r="W1495" s="491"/>
      <c r="X1495" s="491"/>
      <c r="Y1495" s="491"/>
      <c r="Z1495" s="491"/>
      <c r="AA1495" s="491"/>
      <c r="AB1495" s="491"/>
      <c r="AC1495" s="491"/>
      <c r="AD1495" s="491"/>
      <c r="AE1495" s="491"/>
      <c r="AF1495" s="493"/>
      <c r="AG1495" s="494"/>
      <c r="AH1495" s="494"/>
      <c r="AI1495" s="494"/>
      <c r="AK1495" s="561"/>
    </row>
    <row r="1496" spans="1:37">
      <c r="A1496" s="504" t="s">
        <v>6575</v>
      </c>
      <c r="B1496" s="489" t="s">
        <v>6576</v>
      </c>
      <c r="C1496" s="470" t="s">
        <v>7539</v>
      </c>
      <c r="D1496" s="489" t="s">
        <v>1688</v>
      </c>
      <c r="E1496" s="490" t="s">
        <v>1704</v>
      </c>
      <c r="F1496" s="490" t="s">
        <v>6592</v>
      </c>
      <c r="G1496" s="470" t="s">
        <v>6555</v>
      </c>
      <c r="H1496" s="470" t="s">
        <v>7651</v>
      </c>
      <c r="I1496" s="491"/>
      <c r="J1496" s="531"/>
      <c r="K1496" s="489"/>
      <c r="L1496" s="532"/>
      <c r="M1496" s="491"/>
      <c r="N1496" s="491"/>
      <c r="O1496" s="491"/>
      <c r="P1496" s="491"/>
      <c r="Q1496" s="491"/>
      <c r="R1496" s="491"/>
      <c r="S1496" s="491"/>
      <c r="T1496" s="491"/>
      <c r="U1496" s="491"/>
      <c r="V1496" s="491"/>
      <c r="W1496" s="491"/>
      <c r="X1496" s="491"/>
      <c r="Y1496" s="491"/>
      <c r="Z1496" s="491"/>
      <c r="AA1496" s="491"/>
      <c r="AB1496" s="491"/>
      <c r="AC1496" s="491"/>
      <c r="AD1496" s="491"/>
      <c r="AE1496" s="491"/>
      <c r="AF1496" s="493"/>
      <c r="AG1496" s="494"/>
      <c r="AH1496" s="494"/>
      <c r="AI1496" s="494"/>
      <c r="AK1496" s="561"/>
    </row>
    <row r="1497" spans="1:37">
      <c r="A1497" s="504" t="s">
        <v>6575</v>
      </c>
      <c r="B1497" s="489" t="s">
        <v>6576</v>
      </c>
      <c r="C1497" s="470" t="s">
        <v>7553</v>
      </c>
      <c r="D1497" s="489" t="s">
        <v>2994</v>
      </c>
      <c r="E1497" s="490" t="s">
        <v>1704</v>
      </c>
      <c r="F1497" s="490" t="s">
        <v>6592</v>
      </c>
      <c r="G1497" s="470" t="s">
        <v>6555</v>
      </c>
      <c r="H1497" s="470" t="s">
        <v>7665</v>
      </c>
      <c r="I1497" s="491"/>
      <c r="J1497" s="531"/>
      <c r="K1497" s="489"/>
      <c r="L1497" s="532"/>
      <c r="M1497" s="491"/>
      <c r="N1497" s="491"/>
      <c r="O1497" s="491"/>
      <c r="P1497" s="491"/>
      <c r="Q1497" s="491"/>
      <c r="R1497" s="491"/>
      <c r="S1497" s="491"/>
      <c r="T1497" s="491"/>
      <c r="U1497" s="491"/>
      <c r="V1497" s="491"/>
      <c r="W1497" s="491"/>
      <c r="X1497" s="491"/>
      <c r="Y1497" s="491"/>
      <c r="Z1497" s="491"/>
      <c r="AA1497" s="491"/>
      <c r="AB1497" s="491"/>
      <c r="AC1497" s="491"/>
      <c r="AD1497" s="491"/>
      <c r="AE1497" s="491"/>
      <c r="AF1497" s="493"/>
      <c r="AG1497" s="494"/>
      <c r="AH1497" s="494"/>
      <c r="AI1497" s="494"/>
      <c r="AK1497" s="561"/>
    </row>
    <row r="1498" spans="1:37">
      <c r="A1498" s="504" t="s">
        <v>6575</v>
      </c>
      <c r="B1498" s="489" t="s">
        <v>6576</v>
      </c>
      <c r="C1498" s="470" t="s">
        <v>7567</v>
      </c>
      <c r="D1498" s="489" t="s">
        <v>2995</v>
      </c>
      <c r="E1498" s="490" t="s">
        <v>1704</v>
      </c>
      <c r="F1498" s="490" t="s">
        <v>6592</v>
      </c>
      <c r="G1498" s="470" t="s">
        <v>6555</v>
      </c>
      <c r="H1498" s="470" t="s">
        <v>7679</v>
      </c>
      <c r="I1498" s="491"/>
      <c r="J1498" s="531"/>
      <c r="K1498" s="489"/>
      <c r="L1498" s="532"/>
      <c r="M1498" s="491"/>
      <c r="N1498" s="491"/>
      <c r="O1498" s="491"/>
      <c r="P1498" s="491"/>
      <c r="Q1498" s="491"/>
      <c r="R1498" s="491"/>
      <c r="S1498" s="491"/>
      <c r="T1498" s="491"/>
      <c r="U1498" s="491"/>
      <c r="V1498" s="491"/>
      <c r="W1498" s="491"/>
      <c r="X1498" s="491"/>
      <c r="Y1498" s="491"/>
      <c r="Z1498" s="491"/>
      <c r="AA1498" s="491"/>
      <c r="AB1498" s="491"/>
      <c r="AC1498" s="491"/>
      <c r="AD1498" s="491"/>
      <c r="AE1498" s="491"/>
      <c r="AF1498" s="493"/>
      <c r="AG1498" s="494"/>
      <c r="AH1498" s="494"/>
      <c r="AI1498" s="494"/>
      <c r="AK1498" s="561"/>
    </row>
    <row r="1499" spans="1:37">
      <c r="A1499" s="504" t="s">
        <v>6575</v>
      </c>
      <c r="B1499" s="489" t="s">
        <v>6576</v>
      </c>
      <c r="C1499" s="470" t="s">
        <v>7581</v>
      </c>
      <c r="D1499" s="489" t="s">
        <v>2996</v>
      </c>
      <c r="E1499" s="490" t="s">
        <v>1704</v>
      </c>
      <c r="F1499" s="490" t="s">
        <v>6592</v>
      </c>
      <c r="G1499" s="470" t="s">
        <v>6555</v>
      </c>
      <c r="H1499" s="470" t="s">
        <v>7693</v>
      </c>
      <c r="I1499" s="491"/>
      <c r="J1499" s="531"/>
      <c r="K1499" s="489"/>
      <c r="L1499" s="532"/>
      <c r="M1499" s="491"/>
      <c r="N1499" s="491"/>
      <c r="O1499" s="491"/>
      <c r="P1499" s="491"/>
      <c r="Q1499" s="491"/>
      <c r="R1499" s="491"/>
      <c r="S1499" s="491"/>
      <c r="T1499" s="491"/>
      <c r="U1499" s="491"/>
      <c r="V1499" s="491"/>
      <c r="W1499" s="491"/>
      <c r="X1499" s="491"/>
      <c r="Y1499" s="491"/>
      <c r="Z1499" s="491"/>
      <c r="AA1499" s="491"/>
      <c r="AB1499" s="491"/>
      <c r="AC1499" s="491"/>
      <c r="AD1499" s="491"/>
      <c r="AE1499" s="491"/>
      <c r="AF1499" s="493"/>
      <c r="AG1499" s="494"/>
      <c r="AH1499" s="494"/>
      <c r="AI1499" s="494"/>
      <c r="AK1499" s="561"/>
    </row>
    <row r="1500" spans="1:37">
      <c r="A1500" s="504" t="s">
        <v>6575</v>
      </c>
      <c r="B1500" s="489" t="s">
        <v>6576</v>
      </c>
      <c r="C1500" s="470" t="s">
        <v>7595</v>
      </c>
      <c r="D1500" s="489" t="s">
        <v>2997</v>
      </c>
      <c r="E1500" s="490" t="s">
        <v>1704</v>
      </c>
      <c r="F1500" s="490" t="s">
        <v>6592</v>
      </c>
      <c r="G1500" s="470" t="s">
        <v>6555</v>
      </c>
      <c r="H1500" s="470" t="s">
        <v>7707</v>
      </c>
      <c r="I1500" s="491"/>
      <c r="J1500" s="531"/>
      <c r="K1500" s="489"/>
      <c r="L1500" s="532"/>
      <c r="M1500" s="491"/>
      <c r="N1500" s="491"/>
      <c r="O1500" s="491"/>
      <c r="P1500" s="491"/>
      <c r="Q1500" s="491"/>
      <c r="R1500" s="491"/>
      <c r="S1500" s="491"/>
      <c r="T1500" s="491"/>
      <c r="U1500" s="491"/>
      <c r="V1500" s="491"/>
      <c r="W1500" s="491"/>
      <c r="X1500" s="491"/>
      <c r="Y1500" s="491"/>
      <c r="Z1500" s="491"/>
      <c r="AA1500" s="491"/>
      <c r="AB1500" s="491"/>
      <c r="AC1500" s="491"/>
      <c r="AD1500" s="491"/>
      <c r="AE1500" s="491"/>
      <c r="AF1500" s="493"/>
      <c r="AG1500" s="494"/>
      <c r="AH1500" s="494"/>
      <c r="AI1500" s="494"/>
      <c r="AK1500" s="561"/>
    </row>
    <row r="1501" spans="1:37">
      <c r="A1501" s="504" t="s">
        <v>6575</v>
      </c>
      <c r="B1501" s="489" t="s">
        <v>6576</v>
      </c>
      <c r="C1501" s="470" t="s">
        <v>7609</v>
      </c>
      <c r="D1501" s="489" t="s">
        <v>6478</v>
      </c>
      <c r="E1501" s="490" t="s">
        <v>1704</v>
      </c>
      <c r="F1501" s="490" t="s">
        <v>6592</v>
      </c>
      <c r="G1501" s="470" t="s">
        <v>6555</v>
      </c>
      <c r="H1501" s="470" t="s">
        <v>7721</v>
      </c>
      <c r="I1501" s="491"/>
      <c r="J1501" s="531"/>
      <c r="K1501" s="489"/>
      <c r="L1501" s="532"/>
      <c r="M1501" s="491"/>
      <c r="N1501" s="491"/>
      <c r="O1501" s="491"/>
      <c r="P1501" s="491"/>
      <c r="Q1501" s="491"/>
      <c r="R1501" s="491"/>
      <c r="S1501" s="491"/>
      <c r="T1501" s="491"/>
      <c r="U1501" s="491"/>
      <c r="V1501" s="491"/>
      <c r="W1501" s="491"/>
      <c r="X1501" s="491"/>
      <c r="Y1501" s="491"/>
      <c r="Z1501" s="491"/>
      <c r="AA1501" s="491"/>
      <c r="AB1501" s="491"/>
      <c r="AC1501" s="491"/>
      <c r="AD1501" s="491"/>
      <c r="AE1501" s="491"/>
      <c r="AF1501" s="493"/>
      <c r="AG1501" s="494"/>
      <c r="AH1501" s="494"/>
      <c r="AI1501" s="494"/>
      <c r="AK1501" s="561"/>
    </row>
    <row r="1502" spans="1:37">
      <c r="A1502" s="486" t="s">
        <v>2667</v>
      </c>
      <c r="B1502" s="487" t="s">
        <v>3049</v>
      </c>
      <c r="C1502" s="488" t="s">
        <v>4752</v>
      </c>
      <c r="D1502" s="489"/>
      <c r="E1502" s="490"/>
      <c r="F1502" s="490"/>
      <c r="G1502" s="470"/>
      <c r="H1502" s="524"/>
      <c r="I1502" s="491"/>
      <c r="J1502" s="492" t="s">
        <v>2314</v>
      </c>
      <c r="K1502" s="489"/>
      <c r="L1502" s="491" t="s">
        <v>1293</v>
      </c>
      <c r="M1502" s="491" t="s">
        <v>1293</v>
      </c>
      <c r="N1502" s="491" t="s">
        <v>1293</v>
      </c>
      <c r="O1502" s="491"/>
      <c r="P1502" s="491"/>
      <c r="Q1502" s="491"/>
      <c r="R1502" s="491"/>
      <c r="S1502" s="491" t="s">
        <v>1293</v>
      </c>
      <c r="T1502" s="491" t="s">
        <v>1293</v>
      </c>
      <c r="U1502" s="491"/>
      <c r="V1502" s="491"/>
      <c r="W1502" s="491"/>
      <c r="X1502" s="491"/>
      <c r="Y1502" s="491"/>
      <c r="Z1502" s="491"/>
      <c r="AA1502" s="491"/>
      <c r="AB1502" s="491"/>
      <c r="AC1502" s="491"/>
      <c r="AD1502" s="491"/>
      <c r="AE1502" s="491"/>
      <c r="AF1502" s="493" t="s">
        <v>1293</v>
      </c>
      <c r="AG1502" s="494"/>
      <c r="AH1502" s="494"/>
      <c r="AI1502" s="494"/>
      <c r="AK1502" s="561" t="s">
        <v>3448</v>
      </c>
    </row>
    <row r="1503" spans="1:37">
      <c r="A1503" s="504" t="s">
        <v>2678</v>
      </c>
      <c r="B1503" s="489" t="s">
        <v>3053</v>
      </c>
      <c r="C1503" s="497" t="s">
        <v>6556</v>
      </c>
      <c r="D1503" s="489"/>
      <c r="E1503" s="490"/>
      <c r="F1503" s="490"/>
      <c r="G1503" s="470"/>
      <c r="H1503" s="524"/>
      <c r="I1503" s="491"/>
      <c r="J1503" s="531"/>
      <c r="K1503" s="489"/>
      <c r="L1503" s="532"/>
      <c r="M1503" s="491"/>
      <c r="N1503" s="491"/>
      <c r="O1503" s="491"/>
      <c r="P1503" s="491"/>
      <c r="Q1503" s="491"/>
      <c r="R1503" s="491"/>
      <c r="S1503" s="491"/>
      <c r="T1503" s="491"/>
      <c r="U1503" s="491"/>
      <c r="V1503" s="491"/>
      <c r="W1503" s="491"/>
      <c r="X1503" s="491"/>
      <c r="Y1503" s="491"/>
      <c r="Z1503" s="491"/>
      <c r="AA1503" s="491"/>
      <c r="AB1503" s="491"/>
      <c r="AC1503" s="491"/>
      <c r="AD1503" s="491"/>
      <c r="AE1503" s="491"/>
      <c r="AF1503" s="493"/>
      <c r="AG1503" s="494"/>
      <c r="AH1503" s="494"/>
      <c r="AI1503" s="494"/>
      <c r="AK1503" s="561" t="s">
        <v>3448</v>
      </c>
    </row>
    <row r="1504" spans="1:37" ht="22.5">
      <c r="A1504" s="504" t="s">
        <v>2678</v>
      </c>
      <c r="B1504" s="489" t="s">
        <v>3053</v>
      </c>
      <c r="C1504" s="470" t="s">
        <v>7512</v>
      </c>
      <c r="D1504" s="489" t="s">
        <v>1345</v>
      </c>
      <c r="E1504" s="490" t="s">
        <v>1704</v>
      </c>
      <c r="F1504" s="490" t="s">
        <v>1497</v>
      </c>
      <c r="G1504" s="470" t="s">
        <v>7624</v>
      </c>
      <c r="H1504" s="524"/>
      <c r="I1504" s="491"/>
      <c r="J1504" s="531"/>
      <c r="K1504" s="489"/>
      <c r="L1504" s="532"/>
      <c r="M1504" s="491"/>
      <c r="N1504" s="491"/>
      <c r="O1504" s="491"/>
      <c r="P1504" s="491"/>
      <c r="Q1504" s="491"/>
      <c r="R1504" s="491"/>
      <c r="S1504" s="491"/>
      <c r="T1504" s="491"/>
      <c r="U1504" s="491"/>
      <c r="V1504" s="491"/>
      <c r="W1504" s="491"/>
      <c r="X1504" s="491"/>
      <c r="Y1504" s="491"/>
      <c r="Z1504" s="491"/>
      <c r="AA1504" s="491"/>
      <c r="AB1504" s="491"/>
      <c r="AC1504" s="491"/>
      <c r="AD1504" s="491"/>
      <c r="AE1504" s="491"/>
      <c r="AF1504" s="493"/>
      <c r="AG1504" s="494"/>
      <c r="AH1504" s="494"/>
      <c r="AI1504" s="494"/>
      <c r="AK1504" s="561"/>
    </row>
    <row r="1505" spans="1:37" ht="22.5">
      <c r="A1505" s="504" t="s">
        <v>2678</v>
      </c>
      <c r="B1505" s="489" t="s">
        <v>3053</v>
      </c>
      <c r="C1505" s="470" t="s">
        <v>7526</v>
      </c>
      <c r="D1505" s="489" t="s">
        <v>1346</v>
      </c>
      <c r="E1505" s="490" t="s">
        <v>1704</v>
      </c>
      <c r="F1505" s="490" t="s">
        <v>1497</v>
      </c>
      <c r="G1505" s="470" t="s">
        <v>7638</v>
      </c>
      <c r="H1505" s="524"/>
      <c r="I1505" s="491"/>
      <c r="J1505" s="531"/>
      <c r="K1505" s="489"/>
      <c r="L1505" s="532"/>
      <c r="M1505" s="491"/>
      <c r="N1505" s="491"/>
      <c r="O1505" s="491"/>
      <c r="P1505" s="491"/>
      <c r="Q1505" s="491"/>
      <c r="R1505" s="491"/>
      <c r="S1505" s="491"/>
      <c r="T1505" s="491"/>
      <c r="U1505" s="491"/>
      <c r="V1505" s="491"/>
      <c r="W1505" s="491"/>
      <c r="X1505" s="491"/>
      <c r="Y1505" s="491"/>
      <c r="Z1505" s="491"/>
      <c r="AA1505" s="491"/>
      <c r="AB1505" s="491"/>
      <c r="AC1505" s="491"/>
      <c r="AD1505" s="491"/>
      <c r="AE1505" s="491"/>
      <c r="AF1505" s="493"/>
      <c r="AG1505" s="494"/>
      <c r="AH1505" s="494"/>
      <c r="AI1505" s="494"/>
      <c r="AK1505" s="561"/>
    </row>
    <row r="1506" spans="1:37" ht="22.5">
      <c r="A1506" s="504" t="s">
        <v>2678</v>
      </c>
      <c r="B1506" s="489" t="s">
        <v>3053</v>
      </c>
      <c r="C1506" s="470" t="s">
        <v>7540</v>
      </c>
      <c r="D1506" s="489" t="s">
        <v>1347</v>
      </c>
      <c r="E1506" s="490" t="s">
        <v>1704</v>
      </c>
      <c r="F1506" s="490" t="s">
        <v>1497</v>
      </c>
      <c r="G1506" s="470" t="s">
        <v>7652</v>
      </c>
      <c r="H1506" s="524"/>
      <c r="I1506" s="491"/>
      <c r="J1506" s="531"/>
      <c r="K1506" s="489"/>
      <c r="L1506" s="532"/>
      <c r="M1506" s="491"/>
      <c r="N1506" s="491"/>
      <c r="O1506" s="491"/>
      <c r="P1506" s="491"/>
      <c r="Q1506" s="491"/>
      <c r="R1506" s="491"/>
      <c r="S1506" s="491"/>
      <c r="T1506" s="491"/>
      <c r="U1506" s="491"/>
      <c r="V1506" s="491"/>
      <c r="W1506" s="491"/>
      <c r="X1506" s="491"/>
      <c r="Y1506" s="491"/>
      <c r="Z1506" s="491"/>
      <c r="AA1506" s="491"/>
      <c r="AB1506" s="491"/>
      <c r="AC1506" s="491"/>
      <c r="AD1506" s="491"/>
      <c r="AE1506" s="491"/>
      <c r="AF1506" s="493"/>
      <c r="AG1506" s="494"/>
      <c r="AH1506" s="494"/>
      <c r="AI1506" s="494"/>
      <c r="AK1506" s="561"/>
    </row>
    <row r="1507" spans="1:37" ht="22.5">
      <c r="A1507" s="504" t="s">
        <v>2678</v>
      </c>
      <c r="B1507" s="489" t="s">
        <v>3053</v>
      </c>
      <c r="C1507" s="470" t="s">
        <v>7554</v>
      </c>
      <c r="D1507" s="489" t="s">
        <v>1348</v>
      </c>
      <c r="E1507" s="490" t="s">
        <v>1704</v>
      </c>
      <c r="F1507" s="490" t="s">
        <v>1497</v>
      </c>
      <c r="G1507" s="470" t="s">
        <v>7666</v>
      </c>
      <c r="H1507" s="524"/>
      <c r="I1507" s="491"/>
      <c r="J1507" s="531"/>
      <c r="K1507" s="489"/>
      <c r="L1507" s="532"/>
      <c r="M1507" s="491"/>
      <c r="N1507" s="491"/>
      <c r="O1507" s="491"/>
      <c r="P1507" s="491"/>
      <c r="Q1507" s="491"/>
      <c r="R1507" s="491"/>
      <c r="S1507" s="491"/>
      <c r="T1507" s="491"/>
      <c r="U1507" s="491"/>
      <c r="V1507" s="491"/>
      <c r="W1507" s="491"/>
      <c r="X1507" s="491"/>
      <c r="Y1507" s="491"/>
      <c r="Z1507" s="491"/>
      <c r="AA1507" s="491"/>
      <c r="AB1507" s="491"/>
      <c r="AC1507" s="491"/>
      <c r="AD1507" s="491"/>
      <c r="AE1507" s="491"/>
      <c r="AF1507" s="493"/>
      <c r="AG1507" s="494"/>
      <c r="AH1507" s="494"/>
      <c r="AI1507" s="494"/>
      <c r="AK1507" s="561"/>
    </row>
    <row r="1508" spans="1:37" ht="22.5">
      <c r="A1508" s="504" t="s">
        <v>2678</v>
      </c>
      <c r="B1508" s="489" t="s">
        <v>3053</v>
      </c>
      <c r="C1508" s="470" t="s">
        <v>7568</v>
      </c>
      <c r="D1508" s="489" t="s">
        <v>1349</v>
      </c>
      <c r="E1508" s="490" t="s">
        <v>1704</v>
      </c>
      <c r="F1508" s="490" t="s">
        <v>1497</v>
      </c>
      <c r="G1508" s="470" t="s">
        <v>7680</v>
      </c>
      <c r="H1508" s="524"/>
      <c r="I1508" s="491"/>
      <c r="J1508" s="531"/>
      <c r="K1508" s="489"/>
      <c r="L1508" s="532"/>
      <c r="M1508" s="491"/>
      <c r="N1508" s="491"/>
      <c r="O1508" s="491"/>
      <c r="P1508" s="491"/>
      <c r="Q1508" s="491"/>
      <c r="R1508" s="491"/>
      <c r="S1508" s="491"/>
      <c r="T1508" s="491"/>
      <c r="U1508" s="491"/>
      <c r="V1508" s="491"/>
      <c r="W1508" s="491"/>
      <c r="X1508" s="491"/>
      <c r="Y1508" s="491"/>
      <c r="Z1508" s="491"/>
      <c r="AA1508" s="491"/>
      <c r="AB1508" s="491"/>
      <c r="AC1508" s="491"/>
      <c r="AD1508" s="491"/>
      <c r="AE1508" s="491"/>
      <c r="AF1508" s="493"/>
      <c r="AG1508" s="494"/>
      <c r="AH1508" s="494"/>
      <c r="AI1508" s="494"/>
      <c r="AK1508" s="561"/>
    </row>
    <row r="1509" spans="1:37" ht="22.5">
      <c r="A1509" s="504" t="s">
        <v>2678</v>
      </c>
      <c r="B1509" s="489" t="s">
        <v>3053</v>
      </c>
      <c r="C1509" s="470" t="s">
        <v>7582</v>
      </c>
      <c r="D1509" s="489" t="s">
        <v>1360</v>
      </c>
      <c r="E1509" s="490" t="s">
        <v>1704</v>
      </c>
      <c r="F1509" s="490" t="s">
        <v>1497</v>
      </c>
      <c r="G1509" s="470" t="s">
        <v>7694</v>
      </c>
      <c r="H1509" s="524"/>
      <c r="I1509" s="491"/>
      <c r="J1509" s="531"/>
      <c r="K1509" s="489"/>
      <c r="L1509" s="532"/>
      <c r="M1509" s="491"/>
      <c r="N1509" s="491"/>
      <c r="O1509" s="491"/>
      <c r="P1509" s="491"/>
      <c r="Q1509" s="491"/>
      <c r="R1509" s="491"/>
      <c r="S1509" s="491"/>
      <c r="T1509" s="491"/>
      <c r="U1509" s="491"/>
      <c r="V1509" s="491"/>
      <c r="W1509" s="491"/>
      <c r="X1509" s="491"/>
      <c r="Y1509" s="491"/>
      <c r="Z1509" s="491"/>
      <c r="AA1509" s="491"/>
      <c r="AB1509" s="491"/>
      <c r="AC1509" s="491"/>
      <c r="AD1509" s="491"/>
      <c r="AE1509" s="491"/>
      <c r="AF1509" s="493"/>
      <c r="AG1509" s="494"/>
      <c r="AH1509" s="494"/>
      <c r="AI1509" s="494"/>
      <c r="AK1509" s="561"/>
    </row>
    <row r="1510" spans="1:37" ht="22.5">
      <c r="A1510" s="504" t="s">
        <v>2678</v>
      </c>
      <c r="B1510" s="489" t="s">
        <v>3053</v>
      </c>
      <c r="C1510" s="470" t="s">
        <v>7596</v>
      </c>
      <c r="D1510" s="489" t="s">
        <v>1361</v>
      </c>
      <c r="E1510" s="490" t="s">
        <v>1704</v>
      </c>
      <c r="F1510" s="490" t="s">
        <v>1497</v>
      </c>
      <c r="G1510" s="470" t="s">
        <v>7708</v>
      </c>
      <c r="H1510" s="524"/>
      <c r="I1510" s="491"/>
      <c r="J1510" s="531"/>
      <c r="K1510" s="489"/>
      <c r="L1510" s="532"/>
      <c r="M1510" s="491"/>
      <c r="N1510" s="491"/>
      <c r="O1510" s="491"/>
      <c r="P1510" s="491"/>
      <c r="Q1510" s="491"/>
      <c r="R1510" s="491"/>
      <c r="S1510" s="491"/>
      <c r="T1510" s="491"/>
      <c r="U1510" s="491"/>
      <c r="V1510" s="491"/>
      <c r="W1510" s="491"/>
      <c r="X1510" s="491"/>
      <c r="Y1510" s="491"/>
      <c r="Z1510" s="491"/>
      <c r="AA1510" s="491"/>
      <c r="AB1510" s="491"/>
      <c r="AC1510" s="491"/>
      <c r="AD1510" s="491"/>
      <c r="AE1510" s="491"/>
      <c r="AF1510" s="493"/>
      <c r="AG1510" s="494"/>
      <c r="AH1510" s="494"/>
      <c r="AI1510" s="494"/>
      <c r="AK1510" s="561"/>
    </row>
    <row r="1511" spans="1:37" ht="22.5">
      <c r="A1511" s="504" t="s">
        <v>2678</v>
      </c>
      <c r="B1511" s="489" t="s">
        <v>3053</v>
      </c>
      <c r="C1511" s="470" t="s">
        <v>7610</v>
      </c>
      <c r="D1511" s="489" t="s">
        <v>1324</v>
      </c>
      <c r="E1511" s="490" t="s">
        <v>1704</v>
      </c>
      <c r="F1511" s="490" t="s">
        <v>1497</v>
      </c>
      <c r="G1511" s="470" t="s">
        <v>7722</v>
      </c>
      <c r="H1511" s="524"/>
      <c r="I1511" s="491"/>
      <c r="J1511" s="531"/>
      <c r="K1511" s="489"/>
      <c r="L1511" s="532"/>
      <c r="M1511" s="491"/>
      <c r="N1511" s="491"/>
      <c r="O1511" s="491"/>
      <c r="P1511" s="491"/>
      <c r="Q1511" s="491"/>
      <c r="R1511" s="491"/>
      <c r="S1511" s="491"/>
      <c r="T1511" s="491"/>
      <c r="U1511" s="491"/>
      <c r="V1511" s="491"/>
      <c r="W1511" s="491"/>
      <c r="X1511" s="491"/>
      <c r="Y1511" s="491"/>
      <c r="Z1511" s="491"/>
      <c r="AA1511" s="491"/>
      <c r="AB1511" s="491"/>
      <c r="AC1511" s="491"/>
      <c r="AD1511" s="491"/>
      <c r="AE1511" s="491"/>
      <c r="AF1511" s="493"/>
      <c r="AG1511" s="494"/>
      <c r="AH1511" s="494"/>
      <c r="AI1511" s="494"/>
      <c r="AK1511" s="561"/>
    </row>
    <row r="1512" spans="1:37" ht="22.5">
      <c r="A1512" s="504" t="s">
        <v>2678</v>
      </c>
      <c r="B1512" s="489" t="s">
        <v>3053</v>
      </c>
      <c r="C1512" s="470" t="s">
        <v>6556</v>
      </c>
      <c r="D1512" s="489" t="s">
        <v>1859</v>
      </c>
      <c r="E1512" s="490" t="s">
        <v>1704</v>
      </c>
      <c r="F1512" s="490" t="s">
        <v>6592</v>
      </c>
      <c r="G1512" s="470" t="s">
        <v>6555</v>
      </c>
      <c r="H1512" s="470" t="s">
        <v>6691</v>
      </c>
      <c r="I1512" s="491" t="s">
        <v>6472</v>
      </c>
      <c r="J1512" s="531"/>
      <c r="K1512" s="489"/>
      <c r="L1512" s="532"/>
      <c r="M1512" s="491"/>
      <c r="N1512" s="491"/>
      <c r="O1512" s="491"/>
      <c r="P1512" s="491"/>
      <c r="Q1512" s="491"/>
      <c r="R1512" s="491"/>
      <c r="S1512" s="491"/>
      <c r="T1512" s="491"/>
      <c r="U1512" s="491"/>
      <c r="V1512" s="491"/>
      <c r="W1512" s="491"/>
      <c r="X1512" s="491"/>
      <c r="Y1512" s="491"/>
      <c r="Z1512" s="491"/>
      <c r="AA1512" s="491"/>
      <c r="AB1512" s="491"/>
      <c r="AC1512" s="491"/>
      <c r="AD1512" s="491"/>
      <c r="AE1512" s="491"/>
      <c r="AF1512" s="493"/>
      <c r="AG1512" s="494"/>
      <c r="AH1512" s="494"/>
      <c r="AI1512" s="494"/>
      <c r="AK1512" s="561"/>
    </row>
    <row r="1513" spans="1:37">
      <c r="A1513" s="504" t="s">
        <v>2678</v>
      </c>
      <c r="B1513" s="489" t="s">
        <v>3053</v>
      </c>
      <c r="C1513" s="470" t="s">
        <v>7513</v>
      </c>
      <c r="D1513" s="489" t="s">
        <v>1863</v>
      </c>
      <c r="E1513" s="490" t="s">
        <v>1704</v>
      </c>
      <c r="F1513" s="490" t="s">
        <v>6592</v>
      </c>
      <c r="G1513" s="470" t="s">
        <v>6555</v>
      </c>
      <c r="H1513" s="470" t="s">
        <v>7625</v>
      </c>
      <c r="I1513" s="491"/>
      <c r="J1513" s="531"/>
      <c r="K1513" s="489"/>
      <c r="L1513" s="532"/>
      <c r="M1513" s="491"/>
      <c r="N1513" s="491"/>
      <c r="O1513" s="491"/>
      <c r="P1513" s="491"/>
      <c r="Q1513" s="491"/>
      <c r="R1513" s="491"/>
      <c r="S1513" s="491"/>
      <c r="T1513" s="491"/>
      <c r="U1513" s="491"/>
      <c r="V1513" s="491"/>
      <c r="W1513" s="491"/>
      <c r="X1513" s="491"/>
      <c r="Y1513" s="491"/>
      <c r="Z1513" s="491"/>
      <c r="AA1513" s="491"/>
      <c r="AB1513" s="491"/>
      <c r="AC1513" s="491"/>
      <c r="AD1513" s="491"/>
      <c r="AE1513" s="491"/>
      <c r="AF1513" s="493"/>
      <c r="AG1513" s="494"/>
      <c r="AH1513" s="494"/>
      <c r="AI1513" s="494"/>
      <c r="AK1513" s="561"/>
    </row>
    <row r="1514" spans="1:37">
      <c r="A1514" s="504" t="s">
        <v>2678</v>
      </c>
      <c r="B1514" s="489" t="s">
        <v>3053</v>
      </c>
      <c r="C1514" s="470" t="s">
        <v>7527</v>
      </c>
      <c r="D1514" s="489" t="s">
        <v>1687</v>
      </c>
      <c r="E1514" s="490" t="s">
        <v>1704</v>
      </c>
      <c r="F1514" s="490" t="s">
        <v>6592</v>
      </c>
      <c r="G1514" s="470" t="s">
        <v>6555</v>
      </c>
      <c r="H1514" s="470" t="s">
        <v>7639</v>
      </c>
      <c r="I1514" s="491"/>
      <c r="J1514" s="531"/>
      <c r="K1514" s="489"/>
      <c r="L1514" s="532"/>
      <c r="M1514" s="491"/>
      <c r="N1514" s="491"/>
      <c r="O1514" s="491"/>
      <c r="P1514" s="491"/>
      <c r="Q1514" s="491"/>
      <c r="R1514" s="491"/>
      <c r="S1514" s="491"/>
      <c r="T1514" s="491"/>
      <c r="U1514" s="491"/>
      <c r="V1514" s="491"/>
      <c r="W1514" s="491"/>
      <c r="X1514" s="491"/>
      <c r="Y1514" s="491"/>
      <c r="Z1514" s="491"/>
      <c r="AA1514" s="491"/>
      <c r="AB1514" s="491"/>
      <c r="AC1514" s="491"/>
      <c r="AD1514" s="491"/>
      <c r="AE1514" s="491"/>
      <c r="AF1514" s="493"/>
      <c r="AG1514" s="494"/>
      <c r="AH1514" s="494"/>
      <c r="AI1514" s="494"/>
      <c r="AK1514" s="561"/>
    </row>
    <row r="1515" spans="1:37">
      <c r="A1515" s="504" t="s">
        <v>2678</v>
      </c>
      <c r="B1515" s="489" t="s">
        <v>3053</v>
      </c>
      <c r="C1515" s="470" t="s">
        <v>7541</v>
      </c>
      <c r="D1515" s="489" t="s">
        <v>1688</v>
      </c>
      <c r="E1515" s="490" t="s">
        <v>1704</v>
      </c>
      <c r="F1515" s="490" t="s">
        <v>6592</v>
      </c>
      <c r="G1515" s="470" t="s">
        <v>6555</v>
      </c>
      <c r="H1515" s="470" t="s">
        <v>7653</v>
      </c>
      <c r="I1515" s="491"/>
      <c r="J1515" s="531"/>
      <c r="K1515" s="489"/>
      <c r="L1515" s="532"/>
      <c r="M1515" s="491"/>
      <c r="N1515" s="491"/>
      <c r="O1515" s="491"/>
      <c r="P1515" s="491"/>
      <c r="Q1515" s="491"/>
      <c r="R1515" s="491"/>
      <c r="S1515" s="491"/>
      <c r="T1515" s="491"/>
      <c r="U1515" s="491"/>
      <c r="V1515" s="491"/>
      <c r="W1515" s="491"/>
      <c r="X1515" s="491"/>
      <c r="Y1515" s="491"/>
      <c r="Z1515" s="491"/>
      <c r="AA1515" s="491"/>
      <c r="AB1515" s="491"/>
      <c r="AC1515" s="491"/>
      <c r="AD1515" s="491"/>
      <c r="AE1515" s="491"/>
      <c r="AF1515" s="493"/>
      <c r="AG1515" s="494"/>
      <c r="AH1515" s="494"/>
      <c r="AI1515" s="494"/>
      <c r="AK1515" s="561"/>
    </row>
    <row r="1516" spans="1:37">
      <c r="A1516" s="504" t="s">
        <v>2678</v>
      </c>
      <c r="B1516" s="489" t="s">
        <v>3053</v>
      </c>
      <c r="C1516" s="470" t="s">
        <v>7555</v>
      </c>
      <c r="D1516" s="489" t="s">
        <v>2994</v>
      </c>
      <c r="E1516" s="490" t="s">
        <v>1704</v>
      </c>
      <c r="F1516" s="490" t="s">
        <v>6592</v>
      </c>
      <c r="G1516" s="470" t="s">
        <v>6555</v>
      </c>
      <c r="H1516" s="470" t="s">
        <v>7667</v>
      </c>
      <c r="I1516" s="491"/>
      <c r="J1516" s="531"/>
      <c r="K1516" s="489"/>
      <c r="L1516" s="532"/>
      <c r="M1516" s="491"/>
      <c r="N1516" s="491"/>
      <c r="O1516" s="491"/>
      <c r="P1516" s="491"/>
      <c r="Q1516" s="491"/>
      <c r="R1516" s="491"/>
      <c r="S1516" s="491"/>
      <c r="T1516" s="491"/>
      <c r="U1516" s="491"/>
      <c r="V1516" s="491"/>
      <c r="W1516" s="491"/>
      <c r="X1516" s="491"/>
      <c r="Y1516" s="491"/>
      <c r="Z1516" s="491"/>
      <c r="AA1516" s="491"/>
      <c r="AB1516" s="491"/>
      <c r="AC1516" s="491"/>
      <c r="AD1516" s="491"/>
      <c r="AE1516" s="491"/>
      <c r="AF1516" s="493"/>
      <c r="AG1516" s="494"/>
      <c r="AH1516" s="494"/>
      <c r="AI1516" s="494"/>
      <c r="AK1516" s="561"/>
    </row>
    <row r="1517" spans="1:37">
      <c r="A1517" s="504" t="s">
        <v>2678</v>
      </c>
      <c r="B1517" s="489" t="s">
        <v>3053</v>
      </c>
      <c r="C1517" s="470" t="s">
        <v>7569</v>
      </c>
      <c r="D1517" s="489" t="s">
        <v>2995</v>
      </c>
      <c r="E1517" s="490" t="s">
        <v>1704</v>
      </c>
      <c r="F1517" s="490" t="s">
        <v>6592</v>
      </c>
      <c r="G1517" s="470" t="s">
        <v>6555</v>
      </c>
      <c r="H1517" s="470" t="s">
        <v>7681</v>
      </c>
      <c r="I1517" s="491"/>
      <c r="J1517" s="531"/>
      <c r="K1517" s="489"/>
      <c r="L1517" s="532"/>
      <c r="M1517" s="491"/>
      <c r="N1517" s="491"/>
      <c r="O1517" s="491"/>
      <c r="P1517" s="491"/>
      <c r="Q1517" s="491"/>
      <c r="R1517" s="491"/>
      <c r="S1517" s="491"/>
      <c r="T1517" s="491"/>
      <c r="U1517" s="491"/>
      <c r="V1517" s="491"/>
      <c r="W1517" s="491"/>
      <c r="X1517" s="491"/>
      <c r="Y1517" s="491"/>
      <c r="Z1517" s="491"/>
      <c r="AA1517" s="491"/>
      <c r="AB1517" s="491"/>
      <c r="AC1517" s="491"/>
      <c r="AD1517" s="491"/>
      <c r="AE1517" s="491"/>
      <c r="AF1517" s="493"/>
      <c r="AG1517" s="494"/>
      <c r="AH1517" s="494"/>
      <c r="AI1517" s="494"/>
      <c r="AK1517" s="561"/>
    </row>
    <row r="1518" spans="1:37">
      <c r="A1518" s="504" t="s">
        <v>2678</v>
      </c>
      <c r="B1518" s="489" t="s">
        <v>3053</v>
      </c>
      <c r="C1518" s="470" t="s">
        <v>7583</v>
      </c>
      <c r="D1518" s="489" t="s">
        <v>2996</v>
      </c>
      <c r="E1518" s="490" t="s">
        <v>1704</v>
      </c>
      <c r="F1518" s="490" t="s">
        <v>6592</v>
      </c>
      <c r="G1518" s="470" t="s">
        <v>6555</v>
      </c>
      <c r="H1518" s="470" t="s">
        <v>7695</v>
      </c>
      <c r="I1518" s="491"/>
      <c r="J1518" s="531"/>
      <c r="K1518" s="489"/>
      <c r="L1518" s="532"/>
      <c r="M1518" s="491"/>
      <c r="N1518" s="491"/>
      <c r="O1518" s="491"/>
      <c r="P1518" s="491"/>
      <c r="Q1518" s="491"/>
      <c r="R1518" s="491"/>
      <c r="S1518" s="491"/>
      <c r="T1518" s="491"/>
      <c r="U1518" s="491"/>
      <c r="V1518" s="491"/>
      <c r="W1518" s="491"/>
      <c r="X1518" s="491"/>
      <c r="Y1518" s="491"/>
      <c r="Z1518" s="491"/>
      <c r="AA1518" s="491"/>
      <c r="AB1518" s="491"/>
      <c r="AC1518" s="491"/>
      <c r="AD1518" s="491"/>
      <c r="AE1518" s="491"/>
      <c r="AF1518" s="493"/>
      <c r="AG1518" s="494"/>
      <c r="AH1518" s="494"/>
      <c r="AI1518" s="494"/>
      <c r="AK1518" s="561"/>
    </row>
    <row r="1519" spans="1:37">
      <c r="A1519" s="504" t="s">
        <v>2678</v>
      </c>
      <c r="B1519" s="489" t="s">
        <v>3053</v>
      </c>
      <c r="C1519" s="470" t="s">
        <v>7597</v>
      </c>
      <c r="D1519" s="489" t="s">
        <v>2997</v>
      </c>
      <c r="E1519" s="490" t="s">
        <v>1704</v>
      </c>
      <c r="F1519" s="490" t="s">
        <v>6592</v>
      </c>
      <c r="G1519" s="470" t="s">
        <v>6555</v>
      </c>
      <c r="H1519" s="470" t="s">
        <v>7709</v>
      </c>
      <c r="I1519" s="491"/>
      <c r="J1519" s="531"/>
      <c r="K1519" s="489"/>
      <c r="L1519" s="532"/>
      <c r="M1519" s="491"/>
      <c r="N1519" s="491"/>
      <c r="O1519" s="491"/>
      <c r="P1519" s="491"/>
      <c r="Q1519" s="491"/>
      <c r="R1519" s="491"/>
      <c r="S1519" s="491"/>
      <c r="T1519" s="491"/>
      <c r="U1519" s="491"/>
      <c r="V1519" s="491"/>
      <c r="W1519" s="491"/>
      <c r="X1519" s="491"/>
      <c r="Y1519" s="491"/>
      <c r="Z1519" s="491"/>
      <c r="AA1519" s="491"/>
      <c r="AB1519" s="491"/>
      <c r="AC1519" s="491"/>
      <c r="AD1519" s="491"/>
      <c r="AE1519" s="491"/>
      <c r="AF1519" s="493"/>
      <c r="AG1519" s="494"/>
      <c r="AH1519" s="494"/>
      <c r="AI1519" s="494"/>
      <c r="AK1519" s="561"/>
    </row>
    <row r="1520" spans="1:37">
      <c r="A1520" s="504" t="s">
        <v>2678</v>
      </c>
      <c r="B1520" s="489" t="s">
        <v>3053</v>
      </c>
      <c r="C1520" s="470" t="s">
        <v>7611</v>
      </c>
      <c r="D1520" s="489" t="s">
        <v>6478</v>
      </c>
      <c r="E1520" s="490" t="s">
        <v>1704</v>
      </c>
      <c r="F1520" s="490" t="s">
        <v>6592</v>
      </c>
      <c r="G1520" s="470" t="s">
        <v>6555</v>
      </c>
      <c r="H1520" s="470" t="s">
        <v>7723</v>
      </c>
      <c r="I1520" s="491"/>
      <c r="J1520" s="531"/>
      <c r="K1520" s="489"/>
      <c r="L1520" s="532"/>
      <c r="M1520" s="491"/>
      <c r="N1520" s="491"/>
      <c r="O1520" s="491"/>
      <c r="P1520" s="491"/>
      <c r="Q1520" s="491"/>
      <c r="R1520" s="491"/>
      <c r="S1520" s="491"/>
      <c r="T1520" s="491"/>
      <c r="U1520" s="491"/>
      <c r="V1520" s="491"/>
      <c r="W1520" s="491"/>
      <c r="X1520" s="491"/>
      <c r="Y1520" s="491"/>
      <c r="Z1520" s="491"/>
      <c r="AA1520" s="491"/>
      <c r="AB1520" s="491"/>
      <c r="AC1520" s="491"/>
      <c r="AD1520" s="491"/>
      <c r="AE1520" s="491"/>
      <c r="AF1520" s="493"/>
      <c r="AG1520" s="494"/>
      <c r="AH1520" s="494"/>
      <c r="AI1520" s="494"/>
      <c r="AK1520" s="561"/>
    </row>
    <row r="1521" spans="1:37">
      <c r="A1521" s="504" t="s">
        <v>2679</v>
      </c>
      <c r="B1521" s="489" t="s">
        <v>3057</v>
      </c>
      <c r="C1521" s="497" t="s">
        <v>6557</v>
      </c>
      <c r="D1521" s="489"/>
      <c r="E1521" s="490"/>
      <c r="F1521" s="490"/>
      <c r="G1521" s="470"/>
      <c r="H1521" s="524"/>
      <c r="I1521" s="491"/>
      <c r="J1521" s="531"/>
      <c r="K1521" s="489"/>
      <c r="L1521" s="532"/>
      <c r="M1521" s="491"/>
      <c r="N1521" s="491"/>
      <c r="O1521" s="491"/>
      <c r="P1521" s="491"/>
      <c r="Q1521" s="491"/>
      <c r="R1521" s="491"/>
      <c r="S1521" s="491"/>
      <c r="T1521" s="491"/>
      <c r="U1521" s="491"/>
      <c r="V1521" s="491"/>
      <c r="W1521" s="491"/>
      <c r="X1521" s="491"/>
      <c r="Y1521" s="491"/>
      <c r="Z1521" s="491"/>
      <c r="AA1521" s="491"/>
      <c r="AB1521" s="491"/>
      <c r="AC1521" s="491"/>
      <c r="AD1521" s="491"/>
      <c r="AE1521" s="491"/>
      <c r="AF1521" s="493"/>
      <c r="AG1521" s="494"/>
      <c r="AH1521" s="494"/>
      <c r="AI1521" s="494"/>
      <c r="AK1521" s="561" t="s">
        <v>3448</v>
      </c>
    </row>
    <row r="1522" spans="1:37" ht="22.5">
      <c r="A1522" s="504" t="s">
        <v>2679</v>
      </c>
      <c r="B1522" s="489" t="s">
        <v>3057</v>
      </c>
      <c r="C1522" s="470" t="s">
        <v>7514</v>
      </c>
      <c r="D1522" s="489" t="s">
        <v>1345</v>
      </c>
      <c r="E1522" s="490" t="s">
        <v>1704</v>
      </c>
      <c r="F1522" s="490" t="s">
        <v>1497</v>
      </c>
      <c r="G1522" s="470" t="s">
        <v>7626</v>
      </c>
      <c r="H1522" s="524"/>
      <c r="I1522" s="491"/>
      <c r="J1522" s="531"/>
      <c r="K1522" s="489"/>
      <c r="L1522" s="532"/>
      <c r="M1522" s="491"/>
      <c r="N1522" s="491"/>
      <c r="O1522" s="491"/>
      <c r="P1522" s="491"/>
      <c r="Q1522" s="491"/>
      <c r="R1522" s="491"/>
      <c r="S1522" s="491"/>
      <c r="T1522" s="491"/>
      <c r="U1522" s="491"/>
      <c r="V1522" s="491"/>
      <c r="W1522" s="491"/>
      <c r="X1522" s="491"/>
      <c r="Y1522" s="491"/>
      <c r="Z1522" s="491"/>
      <c r="AA1522" s="491"/>
      <c r="AB1522" s="491"/>
      <c r="AC1522" s="491"/>
      <c r="AD1522" s="491"/>
      <c r="AE1522" s="491"/>
      <c r="AF1522" s="493"/>
      <c r="AG1522" s="494"/>
      <c r="AH1522" s="494"/>
      <c r="AI1522" s="494"/>
      <c r="AK1522" s="561"/>
    </row>
    <row r="1523" spans="1:37" ht="22.5">
      <c r="A1523" s="504" t="s">
        <v>2679</v>
      </c>
      <c r="B1523" s="489" t="s">
        <v>3057</v>
      </c>
      <c r="C1523" s="470" t="s">
        <v>7528</v>
      </c>
      <c r="D1523" s="489" t="s">
        <v>1346</v>
      </c>
      <c r="E1523" s="490" t="s">
        <v>1704</v>
      </c>
      <c r="F1523" s="490" t="s">
        <v>1497</v>
      </c>
      <c r="G1523" s="470" t="s">
        <v>7640</v>
      </c>
      <c r="H1523" s="524"/>
      <c r="I1523" s="491"/>
      <c r="J1523" s="531"/>
      <c r="K1523" s="489"/>
      <c r="L1523" s="532"/>
      <c r="M1523" s="491"/>
      <c r="N1523" s="491"/>
      <c r="O1523" s="491"/>
      <c r="P1523" s="491"/>
      <c r="Q1523" s="491"/>
      <c r="R1523" s="491"/>
      <c r="S1523" s="491"/>
      <c r="T1523" s="491"/>
      <c r="U1523" s="491"/>
      <c r="V1523" s="491"/>
      <c r="W1523" s="491"/>
      <c r="X1523" s="491"/>
      <c r="Y1523" s="491"/>
      <c r="Z1523" s="491"/>
      <c r="AA1523" s="491"/>
      <c r="AB1523" s="491"/>
      <c r="AC1523" s="491"/>
      <c r="AD1523" s="491"/>
      <c r="AE1523" s="491"/>
      <c r="AF1523" s="493"/>
      <c r="AG1523" s="494"/>
      <c r="AH1523" s="494"/>
      <c r="AI1523" s="494"/>
      <c r="AK1523" s="561"/>
    </row>
    <row r="1524" spans="1:37" ht="22.5">
      <c r="A1524" s="504" t="s">
        <v>2679</v>
      </c>
      <c r="B1524" s="489" t="s">
        <v>3057</v>
      </c>
      <c r="C1524" s="470" t="s">
        <v>7542</v>
      </c>
      <c r="D1524" s="489" t="s">
        <v>1347</v>
      </c>
      <c r="E1524" s="490" t="s">
        <v>1704</v>
      </c>
      <c r="F1524" s="490" t="s">
        <v>1497</v>
      </c>
      <c r="G1524" s="470" t="s">
        <v>7654</v>
      </c>
      <c r="H1524" s="524"/>
      <c r="I1524" s="491"/>
      <c r="J1524" s="531"/>
      <c r="K1524" s="489"/>
      <c r="L1524" s="532"/>
      <c r="M1524" s="491"/>
      <c r="N1524" s="491"/>
      <c r="O1524" s="491"/>
      <c r="P1524" s="491"/>
      <c r="Q1524" s="491"/>
      <c r="R1524" s="491"/>
      <c r="S1524" s="491"/>
      <c r="T1524" s="491"/>
      <c r="U1524" s="491"/>
      <c r="V1524" s="491"/>
      <c r="W1524" s="491"/>
      <c r="X1524" s="491"/>
      <c r="Y1524" s="491"/>
      <c r="Z1524" s="491"/>
      <c r="AA1524" s="491"/>
      <c r="AB1524" s="491"/>
      <c r="AC1524" s="491"/>
      <c r="AD1524" s="491"/>
      <c r="AE1524" s="491"/>
      <c r="AF1524" s="493"/>
      <c r="AG1524" s="494"/>
      <c r="AH1524" s="494"/>
      <c r="AI1524" s="494"/>
      <c r="AK1524" s="561"/>
    </row>
    <row r="1525" spans="1:37" ht="22.5">
      <c r="A1525" s="504" t="s">
        <v>2679</v>
      </c>
      <c r="B1525" s="489" t="s">
        <v>3057</v>
      </c>
      <c r="C1525" s="470" t="s">
        <v>7556</v>
      </c>
      <c r="D1525" s="489" t="s">
        <v>1348</v>
      </c>
      <c r="E1525" s="490" t="s">
        <v>1704</v>
      </c>
      <c r="F1525" s="490" t="s">
        <v>1497</v>
      </c>
      <c r="G1525" s="470" t="s">
        <v>7668</v>
      </c>
      <c r="H1525" s="524"/>
      <c r="I1525" s="491"/>
      <c r="J1525" s="531"/>
      <c r="K1525" s="489"/>
      <c r="L1525" s="532"/>
      <c r="M1525" s="491"/>
      <c r="N1525" s="491"/>
      <c r="O1525" s="491"/>
      <c r="P1525" s="491"/>
      <c r="Q1525" s="491"/>
      <c r="R1525" s="491"/>
      <c r="S1525" s="491"/>
      <c r="T1525" s="491"/>
      <c r="U1525" s="491"/>
      <c r="V1525" s="491"/>
      <c r="W1525" s="491"/>
      <c r="X1525" s="491"/>
      <c r="Y1525" s="491"/>
      <c r="Z1525" s="491"/>
      <c r="AA1525" s="491"/>
      <c r="AB1525" s="491"/>
      <c r="AC1525" s="491"/>
      <c r="AD1525" s="491"/>
      <c r="AE1525" s="491"/>
      <c r="AF1525" s="493"/>
      <c r="AG1525" s="494"/>
      <c r="AH1525" s="494"/>
      <c r="AI1525" s="494"/>
      <c r="AK1525" s="561"/>
    </row>
    <row r="1526" spans="1:37" ht="22.5">
      <c r="A1526" s="504" t="s">
        <v>2679</v>
      </c>
      <c r="B1526" s="489" t="s">
        <v>3057</v>
      </c>
      <c r="C1526" s="470" t="s">
        <v>7570</v>
      </c>
      <c r="D1526" s="489" t="s">
        <v>1349</v>
      </c>
      <c r="E1526" s="490" t="s">
        <v>1704</v>
      </c>
      <c r="F1526" s="490" t="s">
        <v>1497</v>
      </c>
      <c r="G1526" s="470" t="s">
        <v>7682</v>
      </c>
      <c r="H1526" s="524"/>
      <c r="I1526" s="491"/>
      <c r="J1526" s="531"/>
      <c r="K1526" s="489"/>
      <c r="L1526" s="532"/>
      <c r="M1526" s="491"/>
      <c r="N1526" s="491"/>
      <c r="O1526" s="491"/>
      <c r="P1526" s="491"/>
      <c r="Q1526" s="491"/>
      <c r="R1526" s="491"/>
      <c r="S1526" s="491"/>
      <c r="T1526" s="491"/>
      <c r="U1526" s="491"/>
      <c r="V1526" s="491"/>
      <c r="W1526" s="491"/>
      <c r="X1526" s="491"/>
      <c r="Y1526" s="491"/>
      <c r="Z1526" s="491"/>
      <c r="AA1526" s="491"/>
      <c r="AB1526" s="491"/>
      <c r="AC1526" s="491"/>
      <c r="AD1526" s="491"/>
      <c r="AE1526" s="491"/>
      <c r="AF1526" s="493"/>
      <c r="AG1526" s="494"/>
      <c r="AH1526" s="494"/>
      <c r="AI1526" s="494"/>
      <c r="AK1526" s="561"/>
    </row>
    <row r="1527" spans="1:37" ht="22.5">
      <c r="A1527" s="504" t="s">
        <v>2679</v>
      </c>
      <c r="B1527" s="489" t="s">
        <v>3057</v>
      </c>
      <c r="C1527" s="470" t="s">
        <v>7584</v>
      </c>
      <c r="D1527" s="489" t="s">
        <v>1360</v>
      </c>
      <c r="E1527" s="490" t="s">
        <v>1704</v>
      </c>
      <c r="F1527" s="490" t="s">
        <v>1497</v>
      </c>
      <c r="G1527" s="470" t="s">
        <v>7696</v>
      </c>
      <c r="H1527" s="524"/>
      <c r="I1527" s="491"/>
      <c r="J1527" s="531"/>
      <c r="K1527" s="489"/>
      <c r="L1527" s="532"/>
      <c r="M1527" s="491"/>
      <c r="N1527" s="491"/>
      <c r="O1527" s="491"/>
      <c r="P1527" s="491"/>
      <c r="Q1527" s="491"/>
      <c r="R1527" s="491"/>
      <c r="S1527" s="491"/>
      <c r="T1527" s="491"/>
      <c r="U1527" s="491"/>
      <c r="V1527" s="491"/>
      <c r="W1527" s="491"/>
      <c r="X1527" s="491"/>
      <c r="Y1527" s="491"/>
      <c r="Z1527" s="491"/>
      <c r="AA1527" s="491"/>
      <c r="AB1527" s="491"/>
      <c r="AC1527" s="491"/>
      <c r="AD1527" s="491"/>
      <c r="AE1527" s="491"/>
      <c r="AF1527" s="493"/>
      <c r="AG1527" s="494"/>
      <c r="AH1527" s="494"/>
      <c r="AI1527" s="494"/>
      <c r="AK1527" s="561"/>
    </row>
    <row r="1528" spans="1:37" ht="22.5">
      <c r="A1528" s="504" t="s">
        <v>2679</v>
      </c>
      <c r="B1528" s="489" t="s">
        <v>3057</v>
      </c>
      <c r="C1528" s="470" t="s">
        <v>7598</v>
      </c>
      <c r="D1528" s="489" t="s">
        <v>1361</v>
      </c>
      <c r="E1528" s="490" t="s">
        <v>1704</v>
      </c>
      <c r="F1528" s="490" t="s">
        <v>1497</v>
      </c>
      <c r="G1528" s="470" t="s">
        <v>7710</v>
      </c>
      <c r="H1528" s="524"/>
      <c r="I1528" s="491"/>
      <c r="J1528" s="531"/>
      <c r="K1528" s="489"/>
      <c r="L1528" s="532"/>
      <c r="M1528" s="491"/>
      <c r="N1528" s="491"/>
      <c r="O1528" s="491"/>
      <c r="P1528" s="491"/>
      <c r="Q1528" s="491"/>
      <c r="R1528" s="491"/>
      <c r="S1528" s="491"/>
      <c r="T1528" s="491"/>
      <c r="U1528" s="491"/>
      <c r="V1528" s="491"/>
      <c r="W1528" s="491"/>
      <c r="X1528" s="491"/>
      <c r="Y1528" s="491"/>
      <c r="Z1528" s="491"/>
      <c r="AA1528" s="491"/>
      <c r="AB1528" s="491"/>
      <c r="AC1528" s="491"/>
      <c r="AD1528" s="491"/>
      <c r="AE1528" s="491"/>
      <c r="AF1528" s="493"/>
      <c r="AG1528" s="494"/>
      <c r="AH1528" s="494"/>
      <c r="AI1528" s="494"/>
      <c r="AK1528" s="561"/>
    </row>
    <row r="1529" spans="1:37" ht="22.5">
      <c r="A1529" s="504" t="s">
        <v>2679</v>
      </c>
      <c r="B1529" s="489" t="s">
        <v>3057</v>
      </c>
      <c r="C1529" s="470" t="s">
        <v>7612</v>
      </c>
      <c r="D1529" s="489" t="s">
        <v>1324</v>
      </c>
      <c r="E1529" s="490" t="s">
        <v>1704</v>
      </c>
      <c r="F1529" s="490" t="s">
        <v>1497</v>
      </c>
      <c r="G1529" s="470" t="s">
        <v>7724</v>
      </c>
      <c r="H1529" s="524"/>
      <c r="I1529" s="491"/>
      <c r="J1529" s="531"/>
      <c r="K1529" s="489"/>
      <c r="L1529" s="532"/>
      <c r="M1529" s="491"/>
      <c r="N1529" s="491"/>
      <c r="O1529" s="491"/>
      <c r="P1529" s="491"/>
      <c r="Q1529" s="491"/>
      <c r="R1529" s="491"/>
      <c r="S1529" s="491"/>
      <c r="T1529" s="491"/>
      <c r="U1529" s="491"/>
      <c r="V1529" s="491"/>
      <c r="W1529" s="491"/>
      <c r="X1529" s="491"/>
      <c r="Y1529" s="491"/>
      <c r="Z1529" s="491"/>
      <c r="AA1529" s="491"/>
      <c r="AB1529" s="491"/>
      <c r="AC1529" s="491"/>
      <c r="AD1529" s="491"/>
      <c r="AE1529" s="491"/>
      <c r="AF1529" s="493"/>
      <c r="AG1529" s="494"/>
      <c r="AH1529" s="494"/>
      <c r="AI1529" s="494"/>
      <c r="AK1529" s="561"/>
    </row>
    <row r="1530" spans="1:37" ht="22.5">
      <c r="A1530" s="504" t="s">
        <v>2679</v>
      </c>
      <c r="B1530" s="489" t="s">
        <v>3057</v>
      </c>
      <c r="C1530" s="470" t="s">
        <v>6557</v>
      </c>
      <c r="D1530" s="489" t="s">
        <v>6558</v>
      </c>
      <c r="E1530" s="490" t="s">
        <v>1704</v>
      </c>
      <c r="F1530" s="490" t="s">
        <v>6593</v>
      </c>
      <c r="G1530" s="470" t="s">
        <v>6559</v>
      </c>
      <c r="H1530" s="470" t="s">
        <v>6692</v>
      </c>
      <c r="I1530" s="491" t="s">
        <v>6472</v>
      </c>
      <c r="J1530" s="531"/>
      <c r="K1530" s="489"/>
      <c r="L1530" s="532"/>
      <c r="M1530" s="491"/>
      <c r="N1530" s="491"/>
      <c r="O1530" s="491"/>
      <c r="P1530" s="491"/>
      <c r="Q1530" s="491"/>
      <c r="R1530" s="491"/>
      <c r="S1530" s="491"/>
      <c r="T1530" s="491"/>
      <c r="U1530" s="491"/>
      <c r="V1530" s="491"/>
      <c r="W1530" s="491"/>
      <c r="X1530" s="491"/>
      <c r="Y1530" s="491"/>
      <c r="Z1530" s="491"/>
      <c r="AA1530" s="491"/>
      <c r="AB1530" s="491"/>
      <c r="AC1530" s="491"/>
      <c r="AD1530" s="491"/>
      <c r="AE1530" s="491"/>
      <c r="AF1530" s="493"/>
      <c r="AG1530" s="494"/>
      <c r="AH1530" s="494"/>
      <c r="AI1530" s="494"/>
      <c r="AK1530" s="561"/>
    </row>
    <row r="1531" spans="1:37" ht="22.5">
      <c r="A1531" s="504" t="s">
        <v>2679</v>
      </c>
      <c r="B1531" s="489" t="s">
        <v>3057</v>
      </c>
      <c r="C1531" s="470" t="s">
        <v>7515</v>
      </c>
      <c r="D1531" s="489" t="s">
        <v>6560</v>
      </c>
      <c r="E1531" s="490" t="s">
        <v>1704</v>
      </c>
      <c r="F1531" s="490" t="s">
        <v>6593</v>
      </c>
      <c r="G1531" s="470" t="s">
        <v>6559</v>
      </c>
      <c r="H1531" s="470" t="s">
        <v>7627</v>
      </c>
      <c r="I1531" s="491"/>
      <c r="J1531" s="531"/>
      <c r="K1531" s="489"/>
      <c r="L1531" s="532"/>
      <c r="M1531" s="491"/>
      <c r="N1531" s="491"/>
      <c r="O1531" s="491"/>
      <c r="P1531" s="491"/>
      <c r="Q1531" s="491"/>
      <c r="R1531" s="491"/>
      <c r="S1531" s="491"/>
      <c r="T1531" s="491"/>
      <c r="U1531" s="491"/>
      <c r="V1531" s="491"/>
      <c r="W1531" s="491"/>
      <c r="X1531" s="491"/>
      <c r="Y1531" s="491"/>
      <c r="Z1531" s="491"/>
      <c r="AA1531" s="491"/>
      <c r="AB1531" s="491"/>
      <c r="AC1531" s="491"/>
      <c r="AD1531" s="491"/>
      <c r="AE1531" s="491"/>
      <c r="AF1531" s="493"/>
      <c r="AG1531" s="494"/>
      <c r="AH1531" s="494"/>
      <c r="AI1531" s="494"/>
      <c r="AK1531" s="561"/>
    </row>
    <row r="1532" spans="1:37" ht="22.5">
      <c r="A1532" s="504" t="s">
        <v>2679</v>
      </c>
      <c r="B1532" s="489" t="s">
        <v>3057</v>
      </c>
      <c r="C1532" s="470" t="s">
        <v>7529</v>
      </c>
      <c r="D1532" s="489" t="s">
        <v>6561</v>
      </c>
      <c r="E1532" s="490" t="s">
        <v>1704</v>
      </c>
      <c r="F1532" s="490" t="s">
        <v>6593</v>
      </c>
      <c r="G1532" s="470" t="s">
        <v>6559</v>
      </c>
      <c r="H1532" s="470" t="s">
        <v>7641</v>
      </c>
      <c r="I1532" s="491"/>
      <c r="J1532" s="531"/>
      <c r="K1532" s="489"/>
      <c r="L1532" s="532"/>
      <c r="M1532" s="491"/>
      <c r="N1532" s="491"/>
      <c r="O1532" s="491"/>
      <c r="P1532" s="491"/>
      <c r="Q1532" s="491"/>
      <c r="R1532" s="491"/>
      <c r="S1532" s="491"/>
      <c r="T1532" s="491"/>
      <c r="U1532" s="491"/>
      <c r="V1532" s="491"/>
      <c r="W1532" s="491"/>
      <c r="X1532" s="491"/>
      <c r="Y1532" s="491"/>
      <c r="Z1532" s="491"/>
      <c r="AA1532" s="491"/>
      <c r="AB1532" s="491"/>
      <c r="AC1532" s="491"/>
      <c r="AD1532" s="491"/>
      <c r="AE1532" s="491"/>
      <c r="AF1532" s="493"/>
      <c r="AG1532" s="494"/>
      <c r="AH1532" s="494"/>
      <c r="AI1532" s="494"/>
      <c r="AK1532" s="561"/>
    </row>
    <row r="1533" spans="1:37" ht="22.5">
      <c r="A1533" s="504" t="s">
        <v>2679</v>
      </c>
      <c r="B1533" s="489" t="s">
        <v>3057</v>
      </c>
      <c r="C1533" s="470" t="s">
        <v>7543</v>
      </c>
      <c r="D1533" s="489" t="s">
        <v>6562</v>
      </c>
      <c r="E1533" s="490" t="s">
        <v>1704</v>
      </c>
      <c r="F1533" s="490" t="s">
        <v>6593</v>
      </c>
      <c r="G1533" s="470" t="s">
        <v>6559</v>
      </c>
      <c r="H1533" s="470" t="s">
        <v>7655</v>
      </c>
      <c r="I1533" s="491"/>
      <c r="J1533" s="531"/>
      <c r="K1533" s="489"/>
      <c r="L1533" s="532"/>
      <c r="M1533" s="491"/>
      <c r="N1533" s="491"/>
      <c r="O1533" s="491"/>
      <c r="P1533" s="491"/>
      <c r="Q1533" s="491"/>
      <c r="R1533" s="491"/>
      <c r="S1533" s="491"/>
      <c r="T1533" s="491"/>
      <c r="U1533" s="491"/>
      <c r="V1533" s="491"/>
      <c r="W1533" s="491"/>
      <c r="X1533" s="491"/>
      <c r="Y1533" s="491"/>
      <c r="Z1533" s="491"/>
      <c r="AA1533" s="491"/>
      <c r="AB1533" s="491"/>
      <c r="AC1533" s="491"/>
      <c r="AD1533" s="491"/>
      <c r="AE1533" s="491"/>
      <c r="AF1533" s="493"/>
      <c r="AG1533" s="494"/>
      <c r="AH1533" s="494"/>
      <c r="AI1533" s="494"/>
      <c r="AK1533" s="561"/>
    </row>
    <row r="1534" spans="1:37" ht="22.5">
      <c r="A1534" s="504" t="s">
        <v>2679</v>
      </c>
      <c r="B1534" s="489" t="s">
        <v>3057</v>
      </c>
      <c r="C1534" s="470" t="s">
        <v>7557</v>
      </c>
      <c r="D1534" s="489" t="s">
        <v>6563</v>
      </c>
      <c r="E1534" s="490" t="s">
        <v>1704</v>
      </c>
      <c r="F1534" s="490" t="s">
        <v>6593</v>
      </c>
      <c r="G1534" s="470" t="s">
        <v>6559</v>
      </c>
      <c r="H1534" s="470" t="s">
        <v>7669</v>
      </c>
      <c r="I1534" s="491"/>
      <c r="J1534" s="531"/>
      <c r="K1534" s="489"/>
      <c r="L1534" s="532"/>
      <c r="M1534" s="491"/>
      <c r="N1534" s="491"/>
      <c r="O1534" s="491"/>
      <c r="P1534" s="491"/>
      <c r="Q1534" s="491"/>
      <c r="R1534" s="491"/>
      <c r="S1534" s="491"/>
      <c r="T1534" s="491"/>
      <c r="U1534" s="491"/>
      <c r="V1534" s="491"/>
      <c r="W1534" s="491"/>
      <c r="X1534" s="491"/>
      <c r="Y1534" s="491"/>
      <c r="Z1534" s="491"/>
      <c r="AA1534" s="491"/>
      <c r="AB1534" s="491"/>
      <c r="AC1534" s="491"/>
      <c r="AD1534" s="491"/>
      <c r="AE1534" s="491"/>
      <c r="AF1534" s="493"/>
      <c r="AG1534" s="494"/>
      <c r="AH1534" s="494"/>
      <c r="AI1534" s="494"/>
      <c r="AK1534" s="561"/>
    </row>
    <row r="1535" spans="1:37">
      <c r="A1535" s="504" t="s">
        <v>2679</v>
      </c>
      <c r="B1535" s="489" t="s">
        <v>3057</v>
      </c>
      <c r="C1535" s="470" t="s">
        <v>7571</v>
      </c>
      <c r="D1535" s="489" t="s">
        <v>6564</v>
      </c>
      <c r="E1535" s="490" t="s">
        <v>1704</v>
      </c>
      <c r="F1535" s="490" t="s">
        <v>6593</v>
      </c>
      <c r="G1535" s="470" t="s">
        <v>6559</v>
      </c>
      <c r="H1535" s="470" t="s">
        <v>7683</v>
      </c>
      <c r="I1535" s="491"/>
      <c r="J1535" s="531"/>
      <c r="K1535" s="489"/>
      <c r="L1535" s="532"/>
      <c r="M1535" s="491"/>
      <c r="N1535" s="491"/>
      <c r="O1535" s="491"/>
      <c r="P1535" s="491"/>
      <c r="Q1535" s="491"/>
      <c r="R1535" s="491"/>
      <c r="S1535" s="491"/>
      <c r="T1535" s="491"/>
      <c r="U1535" s="491"/>
      <c r="V1535" s="491"/>
      <c r="W1535" s="491"/>
      <c r="X1535" s="491"/>
      <c r="Y1535" s="491"/>
      <c r="Z1535" s="491"/>
      <c r="AA1535" s="491"/>
      <c r="AB1535" s="491"/>
      <c r="AC1535" s="491"/>
      <c r="AD1535" s="491"/>
      <c r="AE1535" s="491"/>
      <c r="AF1535" s="493"/>
      <c r="AG1535" s="494"/>
      <c r="AH1535" s="494"/>
      <c r="AI1535" s="494"/>
      <c r="AK1535" s="561"/>
    </row>
    <row r="1536" spans="1:37">
      <c r="A1536" s="504" t="s">
        <v>2679</v>
      </c>
      <c r="B1536" s="489" t="s">
        <v>3057</v>
      </c>
      <c r="C1536" s="470" t="s">
        <v>7585</v>
      </c>
      <c r="D1536" s="489" t="s">
        <v>6565</v>
      </c>
      <c r="E1536" s="490" t="s">
        <v>1704</v>
      </c>
      <c r="F1536" s="490" t="s">
        <v>6593</v>
      </c>
      <c r="G1536" s="470" t="s">
        <v>6559</v>
      </c>
      <c r="H1536" s="470" t="s">
        <v>7697</v>
      </c>
      <c r="I1536" s="491"/>
      <c r="J1536" s="531"/>
      <c r="K1536" s="489"/>
      <c r="L1536" s="532"/>
      <c r="M1536" s="491"/>
      <c r="N1536" s="491"/>
      <c r="O1536" s="491"/>
      <c r="P1536" s="491"/>
      <c r="Q1536" s="491"/>
      <c r="R1536" s="491"/>
      <c r="S1536" s="491"/>
      <c r="T1536" s="491"/>
      <c r="U1536" s="491"/>
      <c r="V1536" s="491"/>
      <c r="W1536" s="491"/>
      <c r="X1536" s="491"/>
      <c r="Y1536" s="491"/>
      <c r="Z1536" s="491"/>
      <c r="AA1536" s="491"/>
      <c r="AB1536" s="491"/>
      <c r="AC1536" s="491"/>
      <c r="AD1536" s="491"/>
      <c r="AE1536" s="491"/>
      <c r="AF1536" s="493"/>
      <c r="AG1536" s="494"/>
      <c r="AH1536" s="494"/>
      <c r="AI1536" s="494"/>
      <c r="AK1536" s="561"/>
    </row>
    <row r="1537" spans="1:37" ht="22.5">
      <c r="A1537" s="504" t="s">
        <v>2679</v>
      </c>
      <c r="B1537" s="489" t="s">
        <v>3057</v>
      </c>
      <c r="C1537" s="470" t="s">
        <v>7599</v>
      </c>
      <c r="D1537" s="489" t="s">
        <v>6566</v>
      </c>
      <c r="E1537" s="490" t="s">
        <v>1704</v>
      </c>
      <c r="F1537" s="490" t="s">
        <v>6593</v>
      </c>
      <c r="G1537" s="470" t="s">
        <v>6559</v>
      </c>
      <c r="H1537" s="470" t="s">
        <v>7711</v>
      </c>
      <c r="I1537" s="491"/>
      <c r="J1537" s="531"/>
      <c r="K1537" s="489"/>
      <c r="L1537" s="532"/>
      <c r="M1537" s="491"/>
      <c r="N1537" s="491"/>
      <c r="O1537" s="491"/>
      <c r="P1537" s="491"/>
      <c r="Q1537" s="491"/>
      <c r="R1537" s="491"/>
      <c r="S1537" s="491"/>
      <c r="T1537" s="491"/>
      <c r="U1537" s="491"/>
      <c r="V1537" s="491"/>
      <c r="W1537" s="491"/>
      <c r="X1537" s="491"/>
      <c r="Y1537" s="491"/>
      <c r="Z1537" s="491"/>
      <c r="AA1537" s="491"/>
      <c r="AB1537" s="491"/>
      <c r="AC1537" s="491"/>
      <c r="AD1537" s="491"/>
      <c r="AE1537" s="491"/>
      <c r="AF1537" s="493"/>
      <c r="AG1537" s="494"/>
      <c r="AH1537" s="494"/>
      <c r="AI1537" s="494"/>
      <c r="AK1537" s="561"/>
    </row>
    <row r="1538" spans="1:37" ht="22.5">
      <c r="A1538" s="504" t="s">
        <v>2679</v>
      </c>
      <c r="B1538" s="489" t="s">
        <v>3057</v>
      </c>
      <c r="C1538" s="470" t="s">
        <v>7613</v>
      </c>
      <c r="D1538" s="489" t="s">
        <v>6586</v>
      </c>
      <c r="E1538" s="490" t="s">
        <v>1704</v>
      </c>
      <c r="F1538" s="490" t="s">
        <v>6593</v>
      </c>
      <c r="G1538" s="470" t="s">
        <v>6559</v>
      </c>
      <c r="H1538" s="470" t="s">
        <v>7725</v>
      </c>
      <c r="I1538" s="491"/>
      <c r="J1538" s="531"/>
      <c r="K1538" s="489"/>
      <c r="L1538" s="532"/>
      <c r="M1538" s="491"/>
      <c r="N1538" s="491"/>
      <c r="O1538" s="491"/>
      <c r="P1538" s="491"/>
      <c r="Q1538" s="491"/>
      <c r="R1538" s="491"/>
      <c r="S1538" s="491"/>
      <c r="T1538" s="491"/>
      <c r="U1538" s="491"/>
      <c r="V1538" s="491"/>
      <c r="W1538" s="491"/>
      <c r="X1538" s="491"/>
      <c r="Y1538" s="491"/>
      <c r="Z1538" s="491"/>
      <c r="AA1538" s="491"/>
      <c r="AB1538" s="491"/>
      <c r="AC1538" s="491"/>
      <c r="AD1538" s="491"/>
      <c r="AE1538" s="491"/>
      <c r="AF1538" s="493"/>
      <c r="AG1538" s="494"/>
      <c r="AH1538" s="494"/>
      <c r="AI1538" s="494"/>
      <c r="AK1538" s="561"/>
    </row>
    <row r="1539" spans="1:37" ht="45">
      <c r="A1539" s="504" t="s">
        <v>6858</v>
      </c>
      <c r="B1539" s="489" t="s">
        <v>6859</v>
      </c>
      <c r="C1539" s="497" t="s">
        <v>187</v>
      </c>
      <c r="D1539" s="489"/>
      <c r="E1539" s="490"/>
      <c r="F1539" s="490"/>
      <c r="G1539" s="470"/>
      <c r="H1539" s="524"/>
      <c r="I1539" s="491"/>
      <c r="J1539" s="492" t="s">
        <v>2301</v>
      </c>
      <c r="K1539" s="489"/>
      <c r="L1539" s="491"/>
      <c r="M1539" s="491"/>
      <c r="N1539" s="491"/>
      <c r="O1539" s="491"/>
      <c r="P1539" s="491"/>
      <c r="Q1539" s="491"/>
      <c r="R1539" s="491"/>
      <c r="S1539" s="491"/>
      <c r="T1539" s="491" t="s">
        <v>5368</v>
      </c>
      <c r="U1539" s="491"/>
      <c r="V1539" s="491"/>
      <c r="W1539" s="491"/>
      <c r="X1539" s="491"/>
      <c r="Y1539" s="491"/>
      <c r="Z1539" s="491"/>
      <c r="AA1539" s="491"/>
      <c r="AB1539" s="491"/>
      <c r="AC1539" s="491"/>
      <c r="AD1539" s="491"/>
      <c r="AE1539" s="491"/>
      <c r="AF1539" s="493"/>
      <c r="AG1539" s="494"/>
      <c r="AH1539" s="494"/>
      <c r="AI1539" s="494"/>
      <c r="AK1539" s="561" t="s">
        <v>3448</v>
      </c>
    </row>
    <row r="1540" spans="1:37">
      <c r="A1540" s="504" t="s">
        <v>6858</v>
      </c>
      <c r="B1540" s="489" t="s">
        <v>6859</v>
      </c>
      <c r="C1540" s="470" t="s">
        <v>8651</v>
      </c>
      <c r="D1540" s="489" t="s">
        <v>2148</v>
      </c>
      <c r="E1540" s="490"/>
      <c r="F1540" s="490"/>
      <c r="G1540" s="470"/>
      <c r="H1540" s="524"/>
      <c r="I1540" s="491"/>
      <c r="J1540" s="492"/>
      <c r="K1540" s="489"/>
      <c r="L1540" s="491"/>
      <c r="M1540" s="491"/>
      <c r="N1540" s="491"/>
      <c r="O1540" s="491"/>
      <c r="P1540" s="491"/>
      <c r="Q1540" s="491"/>
      <c r="R1540" s="491"/>
      <c r="S1540" s="491"/>
      <c r="T1540" s="491"/>
      <c r="U1540" s="491"/>
      <c r="V1540" s="491"/>
      <c r="W1540" s="491"/>
      <c r="X1540" s="491"/>
      <c r="Y1540" s="491"/>
      <c r="Z1540" s="491"/>
      <c r="AA1540" s="491"/>
      <c r="AB1540" s="491"/>
      <c r="AC1540" s="491"/>
      <c r="AD1540" s="491"/>
      <c r="AE1540" s="491"/>
      <c r="AF1540" s="493"/>
      <c r="AG1540" s="494"/>
      <c r="AH1540" s="494"/>
      <c r="AI1540" s="494"/>
      <c r="AK1540" s="561"/>
    </row>
    <row r="1541" spans="1:37">
      <c r="A1541" s="504" t="s">
        <v>6858</v>
      </c>
      <c r="B1541" s="489" t="s">
        <v>6859</v>
      </c>
      <c r="C1541" s="470" t="s">
        <v>8652</v>
      </c>
      <c r="D1541" s="489" t="s">
        <v>1345</v>
      </c>
      <c r="E1541" s="490">
        <v>0</v>
      </c>
      <c r="F1541" s="490">
        <v>1</v>
      </c>
      <c r="G1541" s="470" t="s">
        <v>8654</v>
      </c>
      <c r="H1541" s="524"/>
      <c r="I1541" s="470" t="s">
        <v>6865</v>
      </c>
      <c r="J1541" s="492"/>
      <c r="K1541" s="489"/>
      <c r="L1541" s="491"/>
      <c r="M1541" s="491"/>
      <c r="N1541" s="491"/>
      <c r="O1541" s="491"/>
      <c r="P1541" s="491"/>
      <c r="Q1541" s="491"/>
      <c r="R1541" s="491"/>
      <c r="S1541" s="491"/>
      <c r="T1541" s="491"/>
      <c r="U1541" s="491"/>
      <c r="V1541" s="491"/>
      <c r="W1541" s="491"/>
      <c r="X1541" s="491"/>
      <c r="Y1541" s="491"/>
      <c r="Z1541" s="491"/>
      <c r="AA1541" s="491"/>
      <c r="AB1541" s="491"/>
      <c r="AC1541" s="491"/>
      <c r="AD1541" s="491"/>
      <c r="AE1541" s="491"/>
      <c r="AF1541" s="493"/>
      <c r="AG1541" s="494"/>
      <c r="AH1541" s="494"/>
      <c r="AI1541" s="494"/>
      <c r="AK1541" s="561"/>
    </row>
    <row r="1542" spans="1:37">
      <c r="A1542" s="504" t="s">
        <v>6858</v>
      </c>
      <c r="B1542" s="489" t="s">
        <v>6859</v>
      </c>
      <c r="C1542" s="470" t="s">
        <v>8653</v>
      </c>
      <c r="D1542" s="489" t="s">
        <v>1346</v>
      </c>
      <c r="E1542" s="490">
        <v>0</v>
      </c>
      <c r="F1542" s="490">
        <v>1</v>
      </c>
      <c r="G1542" s="470" t="s">
        <v>8655</v>
      </c>
      <c r="H1542" s="524"/>
      <c r="I1542" s="470" t="s">
        <v>6866</v>
      </c>
      <c r="J1542" s="492"/>
      <c r="K1542" s="489"/>
      <c r="L1542" s="491"/>
      <c r="M1542" s="491"/>
      <c r="N1542" s="491"/>
      <c r="O1542" s="491"/>
      <c r="P1542" s="491"/>
      <c r="Q1542" s="491"/>
      <c r="R1542" s="491"/>
      <c r="S1542" s="491"/>
      <c r="T1542" s="491"/>
      <c r="U1542" s="491"/>
      <c r="V1542" s="491"/>
      <c r="W1542" s="491"/>
      <c r="X1542" s="491"/>
      <c r="Y1542" s="491"/>
      <c r="Z1542" s="491"/>
      <c r="AA1542" s="491"/>
      <c r="AB1542" s="491"/>
      <c r="AC1542" s="491"/>
      <c r="AD1542" s="491"/>
      <c r="AE1542" s="491"/>
      <c r="AF1542" s="493"/>
      <c r="AG1542" s="494"/>
      <c r="AH1542" s="494"/>
      <c r="AI1542" s="494"/>
      <c r="AK1542" s="561"/>
    </row>
    <row r="1543" spans="1:37">
      <c r="A1543" s="504" t="s">
        <v>6858</v>
      </c>
      <c r="B1543" s="489" t="s">
        <v>6859</v>
      </c>
      <c r="C1543" s="470" t="s">
        <v>2797</v>
      </c>
      <c r="D1543" s="489" t="s">
        <v>5340</v>
      </c>
      <c r="E1543" s="490" t="s">
        <v>1704</v>
      </c>
      <c r="F1543" s="490" t="s">
        <v>1704</v>
      </c>
      <c r="G1543" s="470" t="s">
        <v>2797</v>
      </c>
      <c r="H1543" s="524"/>
      <c r="I1543" s="491"/>
      <c r="J1543" s="492"/>
      <c r="K1543" s="489"/>
      <c r="L1543" s="491"/>
      <c r="M1543" s="491"/>
      <c r="N1543" s="491"/>
      <c r="O1543" s="491"/>
      <c r="P1543" s="491"/>
      <c r="Q1543" s="491"/>
      <c r="R1543" s="491"/>
      <c r="S1543" s="491"/>
      <c r="T1543" s="491"/>
      <c r="U1543" s="491"/>
      <c r="V1543" s="491"/>
      <c r="W1543" s="491"/>
      <c r="X1543" s="491"/>
      <c r="Y1543" s="491"/>
      <c r="Z1543" s="491"/>
      <c r="AA1543" s="491"/>
      <c r="AB1543" s="491"/>
      <c r="AC1543" s="491"/>
      <c r="AD1543" s="491"/>
      <c r="AE1543" s="491"/>
      <c r="AF1543" s="493"/>
      <c r="AG1543" s="494"/>
      <c r="AH1543" s="494"/>
      <c r="AI1543" s="494"/>
      <c r="AK1543" s="561"/>
    </row>
    <row r="1544" spans="1:37" ht="101.25">
      <c r="A1544" s="504" t="s">
        <v>6858</v>
      </c>
      <c r="B1544" s="489" t="s">
        <v>6859</v>
      </c>
      <c r="C1544" s="470" t="s">
        <v>6863</v>
      </c>
      <c r="D1544" s="489" t="s">
        <v>1703</v>
      </c>
      <c r="E1544" s="490" t="s">
        <v>1366</v>
      </c>
      <c r="F1544" s="490" t="s">
        <v>1367</v>
      </c>
      <c r="G1544" s="470" t="s">
        <v>3766</v>
      </c>
      <c r="H1544" s="524" t="s">
        <v>6860</v>
      </c>
      <c r="I1544" s="470" t="s">
        <v>6862</v>
      </c>
      <c r="J1544" s="492" t="s">
        <v>2314</v>
      </c>
      <c r="K1544" s="489"/>
      <c r="L1544" s="491" t="s">
        <v>5400</v>
      </c>
      <c r="M1544" s="491" t="s">
        <v>5400</v>
      </c>
      <c r="N1544" s="491" t="s">
        <v>5401</v>
      </c>
      <c r="O1544" s="491"/>
      <c r="P1544" s="491"/>
      <c r="Q1544" s="491"/>
      <c r="R1544" s="491"/>
      <c r="S1544" s="491" t="s">
        <v>5365</v>
      </c>
      <c r="T1544" s="491" t="s">
        <v>5368</v>
      </c>
      <c r="U1544" s="491"/>
      <c r="V1544" s="491"/>
      <c r="W1544" s="491" t="s">
        <v>1314</v>
      </c>
      <c r="X1544" s="491"/>
      <c r="Y1544" s="491"/>
      <c r="Z1544" s="491"/>
      <c r="AA1544" s="491"/>
      <c r="AB1544" s="491"/>
      <c r="AC1544" s="491" t="s">
        <v>3635</v>
      </c>
      <c r="AD1544" s="491" t="s">
        <v>3694</v>
      </c>
      <c r="AE1544" s="491"/>
      <c r="AF1544" s="493" t="s">
        <v>5301</v>
      </c>
      <c r="AG1544" s="494"/>
      <c r="AH1544" s="494"/>
      <c r="AI1544" s="494"/>
      <c r="AK1544" s="561"/>
    </row>
    <row r="1545" spans="1:37" ht="101.25">
      <c r="A1545" s="504" t="s">
        <v>6858</v>
      </c>
      <c r="B1545" s="489" t="s">
        <v>6859</v>
      </c>
      <c r="C1545" s="470" t="s">
        <v>6864</v>
      </c>
      <c r="D1545" s="489" t="s">
        <v>1709</v>
      </c>
      <c r="E1545" s="490" t="s">
        <v>1366</v>
      </c>
      <c r="F1545" s="490" t="s">
        <v>1367</v>
      </c>
      <c r="G1545" s="470" t="s">
        <v>3766</v>
      </c>
      <c r="H1545" s="524" t="s">
        <v>6861</v>
      </c>
      <c r="I1545" s="470" t="s">
        <v>6867</v>
      </c>
      <c r="J1545" s="492" t="s">
        <v>2314</v>
      </c>
      <c r="K1545" s="489"/>
      <c r="L1545" s="491" t="s">
        <v>5400</v>
      </c>
      <c r="M1545" s="491" t="s">
        <v>5400</v>
      </c>
      <c r="N1545" s="491" t="s">
        <v>5401</v>
      </c>
      <c r="O1545" s="491"/>
      <c r="P1545" s="491"/>
      <c r="Q1545" s="491"/>
      <c r="R1545" s="491"/>
      <c r="S1545" s="491" t="s">
        <v>5365</v>
      </c>
      <c r="T1545" s="491" t="s">
        <v>5368</v>
      </c>
      <c r="U1545" s="491"/>
      <c r="V1545" s="491"/>
      <c r="W1545" s="491" t="s">
        <v>1314</v>
      </c>
      <c r="X1545" s="491"/>
      <c r="Y1545" s="491"/>
      <c r="Z1545" s="491"/>
      <c r="AA1545" s="491"/>
      <c r="AB1545" s="491"/>
      <c r="AC1545" s="491" t="s">
        <v>3635</v>
      </c>
      <c r="AD1545" s="491" t="s">
        <v>3694</v>
      </c>
      <c r="AE1545" s="491"/>
      <c r="AF1545" s="493" t="s">
        <v>5301</v>
      </c>
      <c r="AG1545" s="494"/>
      <c r="AH1545" s="494"/>
      <c r="AI1545" s="494"/>
      <c r="AK1545" s="561"/>
    </row>
    <row r="1546" spans="1:37">
      <c r="A1546" s="496" t="s">
        <v>6903</v>
      </c>
      <c r="B1546" s="490" t="s">
        <v>6904</v>
      </c>
      <c r="C1546" s="497" t="s">
        <v>6897</v>
      </c>
      <c r="D1546" s="489"/>
      <c r="E1546" s="490"/>
      <c r="F1546" s="490"/>
      <c r="G1546" s="470"/>
      <c r="H1546" s="491"/>
      <c r="I1546" s="491"/>
      <c r="J1546" s="492"/>
      <c r="K1546" s="491"/>
      <c r="L1546" s="491"/>
      <c r="M1546" s="491"/>
      <c r="N1546" s="491"/>
      <c r="O1546" s="491"/>
      <c r="P1546" s="491"/>
      <c r="Q1546" s="491"/>
      <c r="R1546" s="491"/>
      <c r="S1546" s="491"/>
      <c r="T1546" s="491"/>
      <c r="U1546" s="491"/>
      <c r="V1546" s="491"/>
      <c r="W1546" s="491"/>
      <c r="X1546" s="491"/>
      <c r="Y1546" s="491"/>
      <c r="Z1546" s="491"/>
      <c r="AA1546" s="491"/>
      <c r="AB1546" s="491"/>
      <c r="AC1546" s="493"/>
      <c r="AD1546" s="494"/>
      <c r="AE1546" s="494"/>
      <c r="AF1546" s="494"/>
      <c r="AG1546" s="494"/>
      <c r="AH1546" s="494"/>
      <c r="AI1546" s="494"/>
      <c r="AK1546" s="561" t="s">
        <v>3448</v>
      </c>
    </row>
    <row r="1547" spans="1:37" ht="90">
      <c r="A1547" s="496" t="s">
        <v>6903</v>
      </c>
      <c r="B1547" s="490" t="s">
        <v>6904</v>
      </c>
      <c r="C1547" s="470" t="s">
        <v>6898</v>
      </c>
      <c r="D1547" s="489" t="s">
        <v>4187</v>
      </c>
      <c r="E1547" s="490" t="s">
        <v>2529</v>
      </c>
      <c r="F1547" s="490" t="s">
        <v>2689</v>
      </c>
      <c r="G1547" s="470" t="s">
        <v>2530</v>
      </c>
      <c r="H1547" s="491" t="s">
        <v>6906</v>
      </c>
      <c r="I1547" s="491" t="s">
        <v>6899</v>
      </c>
      <c r="J1547" s="492" t="s">
        <v>5328</v>
      </c>
      <c r="K1547" s="491"/>
      <c r="L1547" s="491"/>
      <c r="M1547" s="491"/>
      <c r="N1547" s="491"/>
      <c r="O1547" s="491"/>
      <c r="P1547" s="491"/>
      <c r="Q1547" s="491"/>
      <c r="R1547" s="491"/>
      <c r="S1547" s="491"/>
      <c r="T1547" s="491"/>
      <c r="U1547" s="491"/>
      <c r="V1547" s="491"/>
      <c r="W1547" s="491"/>
      <c r="X1547" s="491"/>
      <c r="Y1547" s="491"/>
      <c r="Z1547" s="491"/>
      <c r="AA1547" s="491"/>
      <c r="AB1547" s="491"/>
      <c r="AC1547" s="493"/>
      <c r="AD1547" s="494"/>
      <c r="AE1547" s="494"/>
      <c r="AF1547" s="494"/>
      <c r="AG1547" s="494"/>
      <c r="AH1547" s="494"/>
      <c r="AI1547" s="494"/>
      <c r="AK1547" s="561"/>
    </row>
    <row r="1548" spans="1:37" ht="78.75">
      <c r="A1548" s="496" t="s">
        <v>6903</v>
      </c>
      <c r="B1548" s="490" t="s">
        <v>6904</v>
      </c>
      <c r="C1548" s="470" t="s">
        <v>6900</v>
      </c>
      <c r="D1548" s="489" t="s">
        <v>6901</v>
      </c>
      <c r="E1548" s="490" t="s">
        <v>6902</v>
      </c>
      <c r="F1548" s="490" t="s">
        <v>6905</v>
      </c>
      <c r="G1548" s="470" t="s">
        <v>320</v>
      </c>
      <c r="H1548" s="491" t="s">
        <v>6907</v>
      </c>
      <c r="I1548" s="491" t="s">
        <v>8709</v>
      </c>
      <c r="J1548" s="492" t="s">
        <v>5328</v>
      </c>
      <c r="K1548" s="491"/>
      <c r="L1548" s="491"/>
      <c r="M1548" s="491"/>
      <c r="N1548" s="491"/>
      <c r="O1548" s="491"/>
      <c r="P1548" s="491"/>
      <c r="Q1548" s="491"/>
      <c r="R1548" s="491"/>
      <c r="S1548" s="491"/>
      <c r="T1548" s="491"/>
      <c r="U1548" s="491"/>
      <c r="V1548" s="491"/>
      <c r="W1548" s="491"/>
      <c r="X1548" s="491"/>
      <c r="Y1548" s="491"/>
      <c r="Z1548" s="491"/>
      <c r="AA1548" s="491"/>
      <c r="AB1548" s="491"/>
      <c r="AC1548" s="493"/>
      <c r="AD1548" s="494"/>
      <c r="AE1548" s="494"/>
      <c r="AF1548" s="494"/>
      <c r="AG1548" s="494"/>
      <c r="AH1548" s="494"/>
      <c r="AI1548" s="494"/>
      <c r="AK1548" s="561"/>
    </row>
    <row r="1549" spans="1:37">
      <c r="A1549" s="496" t="s">
        <v>6949</v>
      </c>
      <c r="B1549" s="490" t="s">
        <v>6950</v>
      </c>
      <c r="C1549" s="497" t="s">
        <v>6937</v>
      </c>
      <c r="D1549" s="489"/>
      <c r="E1549" s="490"/>
      <c r="F1549" s="490"/>
      <c r="G1549" s="470"/>
      <c r="H1549" s="491"/>
      <c r="I1549" s="491"/>
      <c r="J1549" s="492" t="s">
        <v>2314</v>
      </c>
      <c r="K1549" s="491"/>
      <c r="L1549" s="491"/>
      <c r="M1549" s="491"/>
      <c r="N1549" s="491"/>
      <c r="O1549" s="491"/>
      <c r="P1549" s="491"/>
      <c r="Q1549" s="491"/>
      <c r="R1549" s="491"/>
      <c r="S1549" s="491"/>
      <c r="T1549" s="491"/>
      <c r="U1549" s="491"/>
      <c r="V1549" s="491"/>
      <c r="W1549" s="491"/>
      <c r="X1549" s="491"/>
      <c r="Y1549" s="491"/>
      <c r="Z1549" s="491"/>
      <c r="AA1549" s="491"/>
      <c r="AB1549" s="491"/>
      <c r="AC1549" s="493"/>
      <c r="AD1549" s="494"/>
      <c r="AE1549" s="494"/>
      <c r="AF1549" s="494"/>
      <c r="AG1549" s="494"/>
      <c r="AH1549" s="494"/>
      <c r="AI1549" s="494"/>
      <c r="AK1549" s="561" t="s">
        <v>3448</v>
      </c>
    </row>
    <row r="1550" spans="1:37">
      <c r="A1550" s="496" t="s">
        <v>6949</v>
      </c>
      <c r="B1550" s="490" t="s">
        <v>6950</v>
      </c>
      <c r="C1550" s="470" t="s">
        <v>6938</v>
      </c>
      <c r="D1550" s="489" t="s">
        <v>2148</v>
      </c>
      <c r="E1550" s="490"/>
      <c r="F1550" s="490"/>
      <c r="G1550" s="470" t="s">
        <v>1696</v>
      </c>
      <c r="H1550" s="491"/>
      <c r="I1550" s="491"/>
      <c r="J1550" s="492"/>
      <c r="K1550" s="491"/>
      <c r="L1550" s="491"/>
      <c r="M1550" s="491"/>
      <c r="N1550" s="491"/>
      <c r="O1550" s="491"/>
      <c r="P1550" s="491"/>
      <c r="Q1550" s="491"/>
      <c r="R1550" s="491"/>
      <c r="S1550" s="491"/>
      <c r="T1550" s="491"/>
      <c r="U1550" s="491"/>
      <c r="V1550" s="491"/>
      <c r="W1550" s="491"/>
      <c r="X1550" s="491"/>
      <c r="Y1550" s="491"/>
      <c r="Z1550" s="491"/>
      <c r="AA1550" s="491"/>
      <c r="AB1550" s="491"/>
      <c r="AC1550" s="493"/>
      <c r="AD1550" s="494"/>
      <c r="AE1550" s="494"/>
      <c r="AF1550" s="494"/>
      <c r="AG1550" s="494"/>
      <c r="AH1550" s="494"/>
      <c r="AI1550" s="494"/>
      <c r="AK1550" s="561"/>
    </row>
    <row r="1551" spans="1:37">
      <c r="A1551" s="496" t="s">
        <v>6949</v>
      </c>
      <c r="B1551" s="490" t="s">
        <v>6950</v>
      </c>
      <c r="C1551" s="470" t="s">
        <v>6939</v>
      </c>
      <c r="D1551" s="489" t="s">
        <v>1345</v>
      </c>
      <c r="E1551" s="490">
        <v>0</v>
      </c>
      <c r="F1551" s="490">
        <v>1</v>
      </c>
      <c r="G1551" s="470" t="s">
        <v>6940</v>
      </c>
      <c r="H1551" s="491"/>
      <c r="I1551" s="491" t="s">
        <v>6941</v>
      </c>
      <c r="J1551" s="492"/>
      <c r="K1551" s="491"/>
      <c r="L1551" s="491"/>
      <c r="M1551" s="491"/>
      <c r="N1551" s="491"/>
      <c r="O1551" s="491"/>
      <c r="P1551" s="491"/>
      <c r="Q1551" s="491"/>
      <c r="R1551" s="491"/>
      <c r="S1551" s="491"/>
      <c r="T1551" s="491"/>
      <c r="U1551" s="491"/>
      <c r="V1551" s="491"/>
      <c r="W1551" s="491"/>
      <c r="X1551" s="491"/>
      <c r="Y1551" s="491"/>
      <c r="Z1551" s="491"/>
      <c r="AA1551" s="491"/>
      <c r="AB1551" s="491"/>
      <c r="AC1551" s="493"/>
      <c r="AD1551" s="494"/>
      <c r="AE1551" s="494"/>
      <c r="AF1551" s="494"/>
      <c r="AG1551" s="494"/>
      <c r="AH1551" s="494"/>
      <c r="AI1551" s="494"/>
      <c r="AK1551" s="561"/>
    </row>
    <row r="1552" spans="1:37">
      <c r="A1552" s="496" t="s">
        <v>6949</v>
      </c>
      <c r="B1552" s="490" t="s">
        <v>6950</v>
      </c>
      <c r="C1552" s="470" t="s">
        <v>6942</v>
      </c>
      <c r="D1552" s="489" t="s">
        <v>1346</v>
      </c>
      <c r="E1552" s="490">
        <v>0</v>
      </c>
      <c r="F1552" s="490">
        <v>1</v>
      </c>
      <c r="G1552" s="470" t="s">
        <v>6943</v>
      </c>
      <c r="H1552" s="491"/>
      <c r="I1552" s="491" t="s">
        <v>6944</v>
      </c>
      <c r="J1552" s="492"/>
      <c r="K1552" s="491"/>
      <c r="L1552" s="491"/>
      <c r="M1552" s="491"/>
      <c r="N1552" s="491"/>
      <c r="O1552" s="491"/>
      <c r="P1552" s="491"/>
      <c r="Q1552" s="491"/>
      <c r="R1552" s="491"/>
      <c r="S1552" s="491"/>
      <c r="T1552" s="491"/>
      <c r="U1552" s="491"/>
      <c r="V1552" s="491"/>
      <c r="W1552" s="491"/>
      <c r="X1552" s="491"/>
      <c r="Y1552" s="491"/>
      <c r="Z1552" s="491"/>
      <c r="AA1552" s="491"/>
      <c r="AB1552" s="491"/>
      <c r="AC1552" s="493"/>
      <c r="AD1552" s="494"/>
      <c r="AE1552" s="494"/>
      <c r="AF1552" s="494"/>
      <c r="AG1552" s="494"/>
      <c r="AH1552" s="494"/>
      <c r="AI1552" s="494"/>
      <c r="AK1552" s="561"/>
    </row>
    <row r="1553" spans="1:39">
      <c r="A1553" s="496" t="s">
        <v>6949</v>
      </c>
      <c r="B1553" s="490" t="s">
        <v>6950</v>
      </c>
      <c r="C1553" s="470" t="s">
        <v>495</v>
      </c>
      <c r="D1553" s="489" t="s">
        <v>179</v>
      </c>
      <c r="E1553" s="490">
        <v>0</v>
      </c>
      <c r="F1553" s="490">
        <v>0</v>
      </c>
      <c r="G1553" s="470" t="s">
        <v>495</v>
      </c>
      <c r="H1553" s="491"/>
      <c r="I1553" s="491"/>
      <c r="J1553" s="492"/>
      <c r="K1553" s="491"/>
      <c r="L1553" s="491"/>
      <c r="M1553" s="491"/>
      <c r="N1553" s="491"/>
      <c r="O1553" s="491"/>
      <c r="P1553" s="491"/>
      <c r="Q1553" s="491"/>
      <c r="R1553" s="491"/>
      <c r="S1553" s="491"/>
      <c r="T1553" s="491"/>
      <c r="U1553" s="491"/>
      <c r="V1553" s="491"/>
      <c r="W1553" s="491"/>
      <c r="X1553" s="491"/>
      <c r="Y1553" s="491"/>
      <c r="Z1553" s="491"/>
      <c r="AA1553" s="491"/>
      <c r="AB1553" s="491"/>
      <c r="AC1553" s="493"/>
      <c r="AD1553" s="494"/>
      <c r="AE1553" s="494"/>
      <c r="AF1553" s="494"/>
      <c r="AG1553" s="494"/>
      <c r="AH1553" s="494"/>
      <c r="AI1553" s="494"/>
      <c r="AK1553" s="561"/>
    </row>
    <row r="1554" spans="1:39" ht="33.75">
      <c r="A1554" s="496" t="s">
        <v>6949</v>
      </c>
      <c r="B1554" s="490" t="s">
        <v>6950</v>
      </c>
      <c r="C1554" s="470" t="s">
        <v>6945</v>
      </c>
      <c r="D1554" s="489" t="s">
        <v>1859</v>
      </c>
      <c r="E1554" s="490" t="s">
        <v>2245</v>
      </c>
      <c r="F1554" s="490" t="s">
        <v>150</v>
      </c>
      <c r="G1554" s="470" t="s">
        <v>151</v>
      </c>
      <c r="H1554" s="491" t="s">
        <v>6951</v>
      </c>
      <c r="I1554" s="491" t="s">
        <v>6946</v>
      </c>
      <c r="J1554" s="492"/>
      <c r="K1554" s="491"/>
      <c r="L1554" s="491"/>
      <c r="M1554" s="491"/>
      <c r="N1554" s="491"/>
      <c r="O1554" s="491"/>
      <c r="P1554" s="491"/>
      <c r="Q1554" s="491"/>
      <c r="R1554" s="491"/>
      <c r="S1554" s="491"/>
      <c r="T1554" s="491"/>
      <c r="U1554" s="491"/>
      <c r="V1554" s="491"/>
      <c r="W1554" s="491"/>
      <c r="X1554" s="491"/>
      <c r="Y1554" s="491"/>
      <c r="Z1554" s="491"/>
      <c r="AA1554" s="491"/>
      <c r="AB1554" s="491"/>
      <c r="AC1554" s="493"/>
      <c r="AD1554" s="494"/>
      <c r="AE1554" s="494"/>
      <c r="AF1554" s="494"/>
      <c r="AG1554" s="494"/>
      <c r="AH1554" s="494"/>
      <c r="AI1554" s="494"/>
      <c r="AK1554" s="561"/>
    </row>
    <row r="1555" spans="1:39" ht="33.75">
      <c r="A1555" s="539" t="s">
        <v>6949</v>
      </c>
      <c r="B1555" s="540" t="s">
        <v>6950</v>
      </c>
      <c r="C1555" s="541" t="s">
        <v>6947</v>
      </c>
      <c r="D1555" s="535" t="s">
        <v>1863</v>
      </c>
      <c r="E1555" s="540" t="s">
        <v>2245</v>
      </c>
      <c r="F1555" s="540" t="s">
        <v>150</v>
      </c>
      <c r="G1555" s="541" t="s">
        <v>151</v>
      </c>
      <c r="H1555" s="532" t="s">
        <v>6952</v>
      </c>
      <c r="I1555" s="532" t="s">
        <v>6948</v>
      </c>
      <c r="J1555" s="531"/>
      <c r="K1555" s="532"/>
      <c r="L1555" s="532"/>
      <c r="M1555" s="532"/>
      <c r="N1555" s="532"/>
      <c r="O1555" s="532"/>
      <c r="P1555" s="532"/>
      <c r="Q1555" s="532"/>
      <c r="R1555" s="532"/>
      <c r="S1555" s="532"/>
      <c r="T1555" s="532"/>
      <c r="U1555" s="532"/>
      <c r="V1555" s="532"/>
      <c r="W1555" s="532"/>
      <c r="X1555" s="532"/>
      <c r="Y1555" s="532"/>
      <c r="Z1555" s="532"/>
      <c r="AA1555" s="532"/>
      <c r="AB1555" s="532"/>
      <c r="AC1555" s="542"/>
      <c r="AD1555" s="543"/>
      <c r="AE1555" s="543"/>
      <c r="AF1555" s="543"/>
      <c r="AG1555" s="543"/>
      <c r="AH1555" s="543"/>
      <c r="AI1555" s="543"/>
      <c r="AK1555" s="665"/>
    </row>
    <row r="1556" spans="1:39" s="545" customFormat="1" ht="22.5">
      <c r="A1556" s="490" t="s">
        <v>7112</v>
      </c>
      <c r="B1556" s="489" t="s">
        <v>7113</v>
      </c>
      <c r="C1556" s="497" t="s">
        <v>7114</v>
      </c>
      <c r="D1556" s="470"/>
      <c r="E1556" s="490"/>
      <c r="F1556" s="490"/>
      <c r="G1556" s="470"/>
      <c r="H1556" s="491"/>
      <c r="I1556" s="491" t="s">
        <v>7115</v>
      </c>
      <c r="AK1556" s="789" t="s">
        <v>3448</v>
      </c>
      <c r="AM1556" s="546"/>
    </row>
    <row r="1557" spans="1:39" s="545" customFormat="1">
      <c r="A1557" s="490" t="s">
        <v>7112</v>
      </c>
      <c r="B1557" s="489" t="s">
        <v>7113</v>
      </c>
      <c r="C1557" s="470" t="s">
        <v>7116</v>
      </c>
      <c r="D1557" s="470" t="s">
        <v>2148</v>
      </c>
      <c r="E1557" s="490"/>
      <c r="F1557" s="490"/>
      <c r="G1557" s="470"/>
      <c r="H1557" s="524"/>
      <c r="I1557" s="491"/>
      <c r="AK1557" s="789"/>
      <c r="AM1557" s="546"/>
    </row>
    <row r="1558" spans="1:39" s="545" customFormat="1" ht="22.5">
      <c r="A1558" s="490" t="s">
        <v>7112</v>
      </c>
      <c r="B1558" s="489" t="s">
        <v>7113</v>
      </c>
      <c r="C1558" s="470" t="s">
        <v>7117</v>
      </c>
      <c r="D1558" s="470" t="s">
        <v>1345</v>
      </c>
      <c r="E1558" s="490" t="s">
        <v>1704</v>
      </c>
      <c r="F1558" s="490" t="s">
        <v>1497</v>
      </c>
      <c r="G1558" s="470" t="s">
        <v>7118</v>
      </c>
      <c r="H1558" s="524"/>
      <c r="I1558" s="491"/>
      <c r="AK1558" s="789"/>
      <c r="AM1558" s="546"/>
    </row>
    <row r="1559" spans="1:39" s="545" customFormat="1" ht="22.5">
      <c r="A1559" s="490" t="s">
        <v>7112</v>
      </c>
      <c r="B1559" s="489" t="s">
        <v>7113</v>
      </c>
      <c r="C1559" s="470" t="s">
        <v>7119</v>
      </c>
      <c r="D1559" s="470" t="s">
        <v>1346</v>
      </c>
      <c r="E1559" s="490" t="s">
        <v>1704</v>
      </c>
      <c r="F1559" s="490" t="s">
        <v>1497</v>
      </c>
      <c r="G1559" s="470" t="s">
        <v>7120</v>
      </c>
      <c r="H1559" s="524"/>
      <c r="I1559" s="491"/>
      <c r="AK1559" s="789"/>
      <c r="AM1559" s="546"/>
    </row>
    <row r="1560" spans="1:39" s="545" customFormat="1" ht="22.5">
      <c r="A1560" s="490" t="s">
        <v>7112</v>
      </c>
      <c r="B1560" s="489" t="s">
        <v>7113</v>
      </c>
      <c r="C1560" s="470" t="s">
        <v>7824</v>
      </c>
      <c r="D1560" s="470" t="s">
        <v>1347</v>
      </c>
      <c r="E1560" s="490" t="s">
        <v>1704</v>
      </c>
      <c r="F1560" s="490" t="s">
        <v>1497</v>
      </c>
      <c r="G1560" s="470" t="s">
        <v>7825</v>
      </c>
      <c r="H1560" s="524"/>
      <c r="I1560" s="491"/>
      <c r="AK1560" s="789"/>
      <c r="AM1560" s="546"/>
    </row>
    <row r="1561" spans="1:39" s="545" customFormat="1" ht="22.5">
      <c r="A1561" s="490" t="s">
        <v>7112</v>
      </c>
      <c r="B1561" s="489" t="s">
        <v>7113</v>
      </c>
      <c r="C1561" s="470" t="s">
        <v>7121</v>
      </c>
      <c r="D1561" s="470" t="s">
        <v>1348</v>
      </c>
      <c r="E1561" s="490" t="s">
        <v>1704</v>
      </c>
      <c r="F1561" s="490" t="s">
        <v>1497</v>
      </c>
      <c r="G1561" s="470" t="s">
        <v>7122</v>
      </c>
      <c r="H1561" s="524"/>
      <c r="I1561" s="491"/>
      <c r="AK1561" s="789"/>
      <c r="AM1561" s="546"/>
    </row>
    <row r="1562" spans="1:39" s="545" customFormat="1">
      <c r="A1562" s="490" t="s">
        <v>7112</v>
      </c>
      <c r="B1562" s="489" t="s">
        <v>7113</v>
      </c>
      <c r="C1562" s="837" t="s">
        <v>2797</v>
      </c>
      <c r="D1562" s="470" t="s">
        <v>1349</v>
      </c>
      <c r="E1562" s="490" t="s">
        <v>1704</v>
      </c>
      <c r="F1562" s="490" t="s">
        <v>7123</v>
      </c>
      <c r="G1562" s="838" t="s">
        <v>2797</v>
      </c>
      <c r="H1562" s="524"/>
      <c r="I1562" s="491"/>
      <c r="AK1562" s="789"/>
      <c r="AM1562" s="546"/>
    </row>
    <row r="1563" spans="1:39" s="545" customFormat="1">
      <c r="A1563" s="490" t="s">
        <v>7112</v>
      </c>
      <c r="B1563" s="489" t="s">
        <v>7113</v>
      </c>
      <c r="C1563" s="837"/>
      <c r="D1563" s="470" t="s">
        <v>1360</v>
      </c>
      <c r="E1563" s="490" t="s">
        <v>1704</v>
      </c>
      <c r="F1563" s="490" t="s">
        <v>7123</v>
      </c>
      <c r="G1563" s="838"/>
      <c r="H1563" s="524"/>
      <c r="I1563" s="491"/>
      <c r="AK1563" s="789"/>
      <c r="AM1563" s="546"/>
    </row>
    <row r="1564" spans="1:39" s="545" customFormat="1">
      <c r="A1564" s="490" t="s">
        <v>7112</v>
      </c>
      <c r="B1564" s="489" t="s">
        <v>7113</v>
      </c>
      <c r="C1564" s="837"/>
      <c r="D1564" s="470" t="s">
        <v>78</v>
      </c>
      <c r="E1564" s="490" t="s">
        <v>1704</v>
      </c>
      <c r="F1564" s="490" t="s">
        <v>1704</v>
      </c>
      <c r="G1564" s="838"/>
      <c r="H1564" s="524"/>
      <c r="I1564" s="491"/>
      <c r="AK1564" s="789"/>
      <c r="AM1564" s="546"/>
    </row>
    <row r="1565" spans="1:39" s="545" customFormat="1">
      <c r="A1565" s="490" t="s">
        <v>7112</v>
      </c>
      <c r="B1565" s="489" t="s">
        <v>7113</v>
      </c>
      <c r="C1565" s="528" t="s">
        <v>487</v>
      </c>
      <c r="D1565" s="470" t="s">
        <v>1703</v>
      </c>
      <c r="E1565" s="490"/>
      <c r="F1565" s="490"/>
      <c r="G1565" s="470"/>
      <c r="H1565" s="524"/>
      <c r="I1565" s="491"/>
      <c r="AK1565" s="789"/>
      <c r="AM1565" s="546"/>
    </row>
    <row r="1566" spans="1:39" s="545" customFormat="1" ht="22.5">
      <c r="A1566" s="490" t="s">
        <v>7112</v>
      </c>
      <c r="B1566" s="489" t="s">
        <v>7113</v>
      </c>
      <c r="C1566" s="470" t="s">
        <v>7124</v>
      </c>
      <c r="D1566" s="470" t="s">
        <v>1325</v>
      </c>
      <c r="E1566" s="490" t="s">
        <v>1704</v>
      </c>
      <c r="F1566" s="490" t="s">
        <v>1497</v>
      </c>
      <c r="G1566" s="470" t="s">
        <v>491</v>
      </c>
      <c r="H1566" s="524" t="s">
        <v>7125</v>
      </c>
      <c r="I1566" s="491" t="s">
        <v>7126</v>
      </c>
      <c r="AK1566" s="789"/>
      <c r="AM1566" s="546"/>
    </row>
    <row r="1567" spans="1:39" s="545" customFormat="1" ht="45">
      <c r="A1567" s="490" t="s">
        <v>7112</v>
      </c>
      <c r="B1567" s="489" t="s">
        <v>7113</v>
      </c>
      <c r="C1567" s="470" t="s">
        <v>7127</v>
      </c>
      <c r="D1567" s="470" t="s">
        <v>3270</v>
      </c>
      <c r="E1567" s="490" t="s">
        <v>2344</v>
      </c>
      <c r="F1567" s="490" t="s">
        <v>2345</v>
      </c>
      <c r="G1567" s="470" t="s">
        <v>83</v>
      </c>
      <c r="H1567" s="491" t="s">
        <v>84</v>
      </c>
      <c r="I1567" s="491" t="s">
        <v>7128</v>
      </c>
      <c r="AK1567" s="789"/>
      <c r="AM1567" s="546"/>
    </row>
    <row r="1568" spans="1:39" s="545" customFormat="1" ht="45">
      <c r="A1568" s="490" t="s">
        <v>7112</v>
      </c>
      <c r="B1568" s="489" t="s">
        <v>7113</v>
      </c>
      <c r="C1568" s="470" t="s">
        <v>85</v>
      </c>
      <c r="D1568" s="470" t="s">
        <v>3271</v>
      </c>
      <c r="E1568" s="490" t="s">
        <v>2344</v>
      </c>
      <c r="F1568" s="490" t="s">
        <v>2345</v>
      </c>
      <c r="G1568" s="470" t="s">
        <v>86</v>
      </c>
      <c r="H1568" s="491" t="s">
        <v>87</v>
      </c>
      <c r="I1568" s="491" t="s">
        <v>3196</v>
      </c>
      <c r="AK1568" s="789"/>
      <c r="AM1568" s="546"/>
    </row>
    <row r="1569" spans="1:39" s="545" customFormat="1" ht="45">
      <c r="A1569" s="490" t="s">
        <v>7112</v>
      </c>
      <c r="B1569" s="489" t="s">
        <v>7113</v>
      </c>
      <c r="C1569" s="470" t="s">
        <v>88</v>
      </c>
      <c r="D1569" s="470" t="s">
        <v>89</v>
      </c>
      <c r="E1569" s="490" t="s">
        <v>2344</v>
      </c>
      <c r="F1569" s="490" t="s">
        <v>2345</v>
      </c>
      <c r="G1569" s="470" t="s">
        <v>90</v>
      </c>
      <c r="H1569" s="491" t="s">
        <v>91</v>
      </c>
      <c r="I1569" s="491" t="s">
        <v>92</v>
      </c>
      <c r="AK1569" s="789"/>
      <c r="AM1569" s="546"/>
    </row>
    <row r="1570" spans="1:39" s="545" customFormat="1">
      <c r="A1570" s="490" t="s">
        <v>7112</v>
      </c>
      <c r="B1570" s="489" t="s">
        <v>7113</v>
      </c>
      <c r="C1570" s="470" t="s">
        <v>488</v>
      </c>
      <c r="D1570" s="470" t="s">
        <v>3197</v>
      </c>
      <c r="E1570" s="490" t="s">
        <v>1704</v>
      </c>
      <c r="F1570" s="490" t="s">
        <v>1704</v>
      </c>
      <c r="G1570" s="470" t="s">
        <v>2797</v>
      </c>
      <c r="H1570" s="491"/>
      <c r="I1570" s="524"/>
      <c r="AK1570" s="789"/>
      <c r="AM1570" s="546"/>
    </row>
    <row r="1571" spans="1:39" s="545" customFormat="1" ht="112.5">
      <c r="A1571" s="490" t="s">
        <v>7112</v>
      </c>
      <c r="B1571" s="489" t="s">
        <v>7113</v>
      </c>
      <c r="C1571" s="470" t="s">
        <v>7129</v>
      </c>
      <c r="D1571" s="470" t="s">
        <v>1363</v>
      </c>
      <c r="E1571" s="490" t="s">
        <v>1704</v>
      </c>
      <c r="F1571" s="490" t="s">
        <v>93</v>
      </c>
      <c r="G1571" s="470" t="s">
        <v>805</v>
      </c>
      <c r="H1571" s="491" t="s">
        <v>7365</v>
      </c>
      <c r="I1571" s="491" t="s">
        <v>7130</v>
      </c>
      <c r="AK1571" s="789"/>
      <c r="AM1571" s="546"/>
    </row>
    <row r="1572" spans="1:39" s="545" customFormat="1" ht="123.75">
      <c r="A1572" s="490" t="s">
        <v>7112</v>
      </c>
      <c r="B1572" s="489" t="s">
        <v>7113</v>
      </c>
      <c r="C1572" s="470" t="s">
        <v>7822</v>
      </c>
      <c r="D1572" s="470" t="s">
        <v>489</v>
      </c>
      <c r="E1572" s="490" t="s">
        <v>1704</v>
      </c>
      <c r="F1572" s="490" t="s">
        <v>93</v>
      </c>
      <c r="G1572" s="470" t="s">
        <v>805</v>
      </c>
      <c r="H1572" s="491" t="s">
        <v>7366</v>
      </c>
      <c r="I1572" s="491" t="s">
        <v>7823</v>
      </c>
      <c r="AK1572" s="789"/>
      <c r="AM1572" s="546"/>
    </row>
    <row r="1573" spans="1:39" s="547" customFormat="1" ht="101.25">
      <c r="A1573" s="540" t="s">
        <v>7112</v>
      </c>
      <c r="B1573" s="535" t="s">
        <v>7113</v>
      </c>
      <c r="C1573" s="541" t="s">
        <v>7131</v>
      </c>
      <c r="D1573" s="541" t="s">
        <v>7132</v>
      </c>
      <c r="E1573" s="540" t="s">
        <v>1704</v>
      </c>
      <c r="F1573" s="540" t="s">
        <v>93</v>
      </c>
      <c r="G1573" s="541" t="s">
        <v>805</v>
      </c>
      <c r="H1573" s="532" t="s">
        <v>7367</v>
      </c>
      <c r="I1573" s="532" t="s">
        <v>7133</v>
      </c>
      <c r="AJ1573" s="545"/>
      <c r="AK1573" s="790"/>
      <c r="AM1573" s="548"/>
    </row>
    <row r="1574" spans="1:39" ht="56.25">
      <c r="A1574" s="504" t="s">
        <v>7134</v>
      </c>
      <c r="B1574" s="489" t="s">
        <v>7135</v>
      </c>
      <c r="C1574" s="497" t="s">
        <v>7818</v>
      </c>
      <c r="D1574" s="489"/>
      <c r="E1574" s="501"/>
      <c r="F1574" s="501"/>
      <c r="G1574" s="470"/>
      <c r="H1574" s="502"/>
      <c r="I1574" s="491"/>
      <c r="J1574" s="492" t="s">
        <v>2301</v>
      </c>
      <c r="K1574" s="489"/>
      <c r="L1574" s="491" t="s">
        <v>7821</v>
      </c>
      <c r="M1574" s="491"/>
      <c r="N1574" s="491"/>
      <c r="O1574" s="491"/>
      <c r="P1574" s="491"/>
      <c r="Q1574" s="491"/>
      <c r="R1574" s="491"/>
      <c r="S1574" s="491"/>
      <c r="T1574" s="491"/>
      <c r="U1574" s="491"/>
      <c r="V1574" s="491"/>
      <c r="W1574" s="491"/>
      <c r="X1574" s="491"/>
      <c r="Y1574" s="491"/>
      <c r="Z1574" s="491"/>
      <c r="AA1574" s="491"/>
      <c r="AB1574" s="491"/>
      <c r="AC1574" s="491"/>
      <c r="AD1574" s="491"/>
      <c r="AE1574" s="491"/>
      <c r="AF1574" s="493" t="s">
        <v>5302</v>
      </c>
      <c r="AG1574" s="494"/>
      <c r="AH1574" s="494"/>
      <c r="AI1574" s="494"/>
      <c r="AK1574" s="561" t="s">
        <v>3448</v>
      </c>
    </row>
    <row r="1575" spans="1:39" ht="112.5">
      <c r="A1575" s="504" t="s">
        <v>7134</v>
      </c>
      <c r="B1575" s="489" t="s">
        <v>7135</v>
      </c>
      <c r="C1575" s="470" t="s">
        <v>7818</v>
      </c>
      <c r="D1575" s="489" t="s">
        <v>1354</v>
      </c>
      <c r="E1575" s="490" t="s">
        <v>146</v>
      </c>
      <c r="F1575" s="490" t="s">
        <v>147</v>
      </c>
      <c r="G1575" s="470" t="s">
        <v>148</v>
      </c>
      <c r="H1575" s="502" t="s">
        <v>7819</v>
      </c>
      <c r="I1575" s="491" t="s">
        <v>7820</v>
      </c>
      <c r="J1575" s="492" t="s">
        <v>2301</v>
      </c>
      <c r="K1575" s="489"/>
      <c r="L1575" s="491" t="s">
        <v>7821</v>
      </c>
      <c r="M1575" s="491"/>
      <c r="N1575" s="491"/>
      <c r="O1575" s="491"/>
      <c r="P1575" s="491"/>
      <c r="Q1575" s="491"/>
      <c r="R1575" s="491"/>
      <c r="S1575" s="491"/>
      <c r="T1575" s="491"/>
      <c r="U1575" s="491"/>
      <c r="V1575" s="491"/>
      <c r="W1575" s="491" t="s">
        <v>4581</v>
      </c>
      <c r="X1575" s="491"/>
      <c r="Y1575" s="491"/>
      <c r="Z1575" s="491"/>
      <c r="AA1575" s="491"/>
      <c r="AB1575" s="491"/>
      <c r="AC1575" s="491"/>
      <c r="AD1575" s="491"/>
      <c r="AE1575" s="491"/>
      <c r="AF1575" s="493" t="s">
        <v>5302</v>
      </c>
      <c r="AG1575" s="494"/>
      <c r="AH1575" s="494"/>
      <c r="AI1575" s="494"/>
      <c r="AK1575" s="561"/>
    </row>
    <row r="1576" spans="1:39" s="545" customFormat="1" ht="22.5">
      <c r="A1576" s="489" t="s">
        <v>7140</v>
      </c>
      <c r="B1576" s="489" t="s">
        <v>7136</v>
      </c>
      <c r="C1576" s="549" t="s">
        <v>7160</v>
      </c>
      <c r="D1576" s="550"/>
      <c r="E1576" s="501"/>
      <c r="F1576" s="501"/>
      <c r="G1576" s="497"/>
      <c r="H1576" s="491"/>
      <c r="I1576" s="491"/>
      <c r="AK1576" s="789" t="s">
        <v>3448</v>
      </c>
      <c r="AM1576" s="546"/>
    </row>
    <row r="1577" spans="1:39" s="545" customFormat="1" ht="45">
      <c r="A1577" s="489" t="s">
        <v>7140</v>
      </c>
      <c r="B1577" s="489" t="s">
        <v>7136</v>
      </c>
      <c r="C1577" s="491" t="s">
        <v>7147</v>
      </c>
      <c r="D1577" s="470" t="s">
        <v>7137</v>
      </c>
      <c r="E1577" s="501"/>
      <c r="F1577" s="501"/>
      <c r="G1577" s="470" t="s">
        <v>7358</v>
      </c>
      <c r="H1577" s="491" t="s">
        <v>7362</v>
      </c>
      <c r="I1577" s="491" t="s">
        <v>7361</v>
      </c>
      <c r="AK1577" s="789"/>
      <c r="AM1577" s="546"/>
    </row>
    <row r="1578" spans="1:39" s="545" customFormat="1" ht="45">
      <c r="A1578" s="489" t="s">
        <v>7140</v>
      </c>
      <c r="B1578" s="489" t="s">
        <v>7136</v>
      </c>
      <c r="C1578" s="491" t="s">
        <v>7148</v>
      </c>
      <c r="D1578" s="470" t="s">
        <v>7138</v>
      </c>
      <c r="E1578" s="501"/>
      <c r="F1578" s="501"/>
      <c r="G1578" s="470" t="s">
        <v>7359</v>
      </c>
      <c r="H1578" s="491" t="s">
        <v>7363</v>
      </c>
      <c r="I1578" s="491"/>
      <c r="AK1578" s="789"/>
      <c r="AM1578" s="546"/>
    </row>
    <row r="1579" spans="1:39" s="545" customFormat="1" ht="45">
      <c r="A1579" s="489" t="s">
        <v>7140</v>
      </c>
      <c r="B1579" s="489" t="s">
        <v>7136</v>
      </c>
      <c r="C1579" s="491" t="s">
        <v>7149</v>
      </c>
      <c r="D1579" s="470" t="s">
        <v>7139</v>
      </c>
      <c r="E1579" s="489"/>
      <c r="F1579" s="489"/>
      <c r="G1579" s="470" t="s">
        <v>7360</v>
      </c>
      <c r="H1579" s="470" t="s">
        <v>7364</v>
      </c>
      <c r="I1579" s="489"/>
      <c r="AK1579" s="789"/>
      <c r="AM1579" s="546"/>
    </row>
    <row r="1580" spans="1:39" s="545" customFormat="1">
      <c r="A1580" s="489" t="s">
        <v>7140</v>
      </c>
      <c r="B1580" s="489" t="s">
        <v>7136</v>
      </c>
      <c r="C1580" s="491" t="s">
        <v>488</v>
      </c>
      <c r="D1580" s="470" t="s">
        <v>78</v>
      </c>
      <c r="E1580" s="489"/>
      <c r="F1580" s="489"/>
      <c r="G1580" s="470" t="s">
        <v>2797</v>
      </c>
      <c r="H1580" s="489"/>
      <c r="I1580" s="489"/>
      <c r="AK1580" s="789"/>
      <c r="AM1580" s="546"/>
    </row>
    <row r="1581" spans="1:39" ht="33.75">
      <c r="A1581" s="551" t="s">
        <v>7110</v>
      </c>
      <c r="B1581" s="552" t="s">
        <v>7111</v>
      </c>
      <c r="C1581" s="553" t="s">
        <v>2986</v>
      </c>
      <c r="D1581" s="552"/>
      <c r="E1581" s="554"/>
      <c r="F1581" s="554"/>
      <c r="G1581" s="555"/>
      <c r="H1581" s="556"/>
      <c r="I1581" s="557"/>
      <c r="J1581" s="552" t="s">
        <v>2301</v>
      </c>
      <c r="K1581" s="552"/>
      <c r="L1581" s="557" t="s">
        <v>5434</v>
      </c>
      <c r="M1581" s="557" t="s">
        <v>5434</v>
      </c>
      <c r="N1581" s="557" t="s">
        <v>5435</v>
      </c>
      <c r="O1581" s="557"/>
      <c r="P1581" s="557"/>
      <c r="Q1581" s="557"/>
      <c r="R1581" s="557"/>
      <c r="S1581" s="557" t="s">
        <v>5375</v>
      </c>
      <c r="T1581" s="557"/>
      <c r="U1581" s="557"/>
      <c r="V1581" s="557"/>
      <c r="W1581" s="557"/>
      <c r="X1581" s="557"/>
      <c r="Y1581" s="557"/>
      <c r="Z1581" s="491"/>
      <c r="AA1581" s="491"/>
      <c r="AB1581" s="491"/>
      <c r="AC1581" s="491" t="s">
        <v>3692</v>
      </c>
      <c r="AD1581" s="491"/>
      <c r="AE1581" s="491"/>
      <c r="AF1581" s="493" t="s">
        <v>5327</v>
      </c>
      <c r="AG1581" s="491"/>
      <c r="AH1581" s="491"/>
      <c r="AI1581" s="558"/>
      <c r="AK1581" s="791" t="s">
        <v>3448</v>
      </c>
    </row>
    <row r="1582" spans="1:39" ht="90">
      <c r="A1582" s="504" t="s">
        <v>7110</v>
      </c>
      <c r="B1582" s="489" t="s">
        <v>7111</v>
      </c>
      <c r="C1582" s="470" t="s">
        <v>2987</v>
      </c>
      <c r="D1582" s="489" t="s">
        <v>2148</v>
      </c>
      <c r="E1582" s="490"/>
      <c r="F1582" s="490"/>
      <c r="G1582" s="470"/>
      <c r="H1582" s="502"/>
      <c r="I1582" s="491" t="s">
        <v>7161</v>
      </c>
      <c r="J1582" s="489"/>
      <c r="K1582" s="489"/>
      <c r="L1582" s="491"/>
      <c r="M1582" s="491"/>
      <c r="N1582" s="491"/>
      <c r="O1582" s="491"/>
      <c r="P1582" s="491"/>
      <c r="Q1582" s="491"/>
      <c r="R1582" s="491"/>
      <c r="S1582" s="491"/>
      <c r="T1582" s="491"/>
      <c r="U1582" s="491"/>
      <c r="V1582" s="491"/>
      <c r="W1582" s="491"/>
      <c r="X1582" s="491" t="s">
        <v>1297</v>
      </c>
      <c r="Y1582" s="491"/>
      <c r="Z1582" s="491"/>
      <c r="AA1582" s="491"/>
      <c r="AB1582" s="491"/>
      <c r="AC1582" s="491"/>
      <c r="AD1582" s="491"/>
      <c r="AE1582" s="491"/>
      <c r="AF1582" s="493"/>
      <c r="AG1582" s="491"/>
      <c r="AH1582" s="491"/>
      <c r="AI1582" s="560"/>
      <c r="AK1582" s="561"/>
    </row>
    <row r="1583" spans="1:39" ht="22.5">
      <c r="A1583" s="504" t="s">
        <v>7110</v>
      </c>
      <c r="B1583" s="489" t="s">
        <v>7111</v>
      </c>
      <c r="C1583" s="470" t="s">
        <v>7064</v>
      </c>
      <c r="D1583" s="489" t="s">
        <v>1345</v>
      </c>
      <c r="E1583" s="490">
        <v>0</v>
      </c>
      <c r="F1583" s="490">
        <v>1</v>
      </c>
      <c r="G1583" s="470" t="s">
        <v>7065</v>
      </c>
      <c r="H1583" s="502"/>
      <c r="I1583" s="470" t="s">
        <v>7066</v>
      </c>
      <c r="J1583" s="489"/>
      <c r="K1583" s="489"/>
      <c r="L1583" s="470"/>
      <c r="M1583" s="470"/>
      <c r="N1583" s="491"/>
      <c r="O1583" s="491"/>
      <c r="P1583" s="491"/>
      <c r="Q1583" s="491"/>
      <c r="R1583" s="491"/>
      <c r="S1583" s="491"/>
      <c r="T1583" s="491"/>
      <c r="U1583" s="491"/>
      <c r="V1583" s="491"/>
      <c r="W1583" s="491"/>
      <c r="X1583" s="491"/>
      <c r="Y1583" s="491"/>
      <c r="Z1583" s="491"/>
      <c r="AA1583" s="491"/>
      <c r="AB1583" s="491"/>
      <c r="AC1583" s="491"/>
      <c r="AD1583" s="491"/>
      <c r="AE1583" s="491"/>
      <c r="AF1583" s="493"/>
      <c r="AG1583" s="491"/>
      <c r="AH1583" s="491"/>
      <c r="AI1583" s="560"/>
      <c r="AK1583" s="561"/>
    </row>
    <row r="1584" spans="1:39" ht="22.5">
      <c r="A1584" s="504" t="s">
        <v>7110</v>
      </c>
      <c r="B1584" s="489" t="s">
        <v>7111</v>
      </c>
      <c r="C1584" s="470" t="s">
        <v>7067</v>
      </c>
      <c r="D1584" s="489" t="s">
        <v>1346</v>
      </c>
      <c r="E1584" s="490">
        <v>0</v>
      </c>
      <c r="F1584" s="490">
        <v>1</v>
      </c>
      <c r="G1584" s="470" t="s">
        <v>7068</v>
      </c>
      <c r="H1584" s="502"/>
      <c r="I1584" s="470" t="s">
        <v>7069</v>
      </c>
      <c r="J1584" s="489"/>
      <c r="K1584" s="489"/>
      <c r="L1584" s="470"/>
      <c r="M1584" s="470"/>
      <c r="N1584" s="491"/>
      <c r="O1584" s="491"/>
      <c r="P1584" s="491"/>
      <c r="Q1584" s="491"/>
      <c r="R1584" s="491"/>
      <c r="S1584" s="491"/>
      <c r="T1584" s="491"/>
      <c r="U1584" s="491"/>
      <c r="V1584" s="491"/>
      <c r="W1584" s="491"/>
      <c r="X1584" s="491"/>
      <c r="Y1584" s="491"/>
      <c r="Z1584" s="491"/>
      <c r="AA1584" s="491"/>
      <c r="AB1584" s="491"/>
      <c r="AC1584" s="491"/>
      <c r="AD1584" s="491"/>
      <c r="AE1584" s="491"/>
      <c r="AF1584" s="493"/>
      <c r="AG1584" s="491"/>
      <c r="AH1584" s="491"/>
      <c r="AI1584" s="560"/>
      <c r="AK1584" s="561"/>
    </row>
    <row r="1585" spans="1:37" ht="22.5">
      <c r="A1585" s="504" t="s">
        <v>7110</v>
      </c>
      <c r="B1585" s="489" t="s">
        <v>7111</v>
      </c>
      <c r="C1585" s="470" t="s">
        <v>7070</v>
      </c>
      <c r="D1585" s="489" t="s">
        <v>1347</v>
      </c>
      <c r="E1585" s="490">
        <v>0</v>
      </c>
      <c r="F1585" s="490">
        <v>1</v>
      </c>
      <c r="G1585" s="470" t="s">
        <v>7071</v>
      </c>
      <c r="H1585" s="502"/>
      <c r="I1585" s="470" t="s">
        <v>7072</v>
      </c>
      <c r="J1585" s="489"/>
      <c r="K1585" s="489"/>
      <c r="L1585" s="470"/>
      <c r="M1585" s="470"/>
      <c r="N1585" s="491"/>
      <c r="O1585" s="491"/>
      <c r="P1585" s="491"/>
      <c r="Q1585" s="491"/>
      <c r="R1585" s="491"/>
      <c r="S1585" s="491"/>
      <c r="T1585" s="491"/>
      <c r="U1585" s="491"/>
      <c r="V1585" s="491"/>
      <c r="W1585" s="491"/>
      <c r="X1585" s="491"/>
      <c r="Y1585" s="491"/>
      <c r="Z1585" s="491"/>
      <c r="AA1585" s="491"/>
      <c r="AB1585" s="491"/>
      <c r="AC1585" s="491"/>
      <c r="AD1585" s="491"/>
      <c r="AE1585" s="491"/>
      <c r="AF1585" s="493"/>
      <c r="AG1585" s="491"/>
      <c r="AH1585" s="491"/>
      <c r="AI1585" s="560"/>
      <c r="AK1585" s="561"/>
    </row>
    <row r="1586" spans="1:37" ht="22.5">
      <c r="A1586" s="504" t="s">
        <v>7110</v>
      </c>
      <c r="B1586" s="489" t="s">
        <v>7111</v>
      </c>
      <c r="C1586" s="470" t="s">
        <v>7073</v>
      </c>
      <c r="D1586" s="489" t="s">
        <v>1348</v>
      </c>
      <c r="E1586" s="490">
        <v>0</v>
      </c>
      <c r="F1586" s="490">
        <v>1</v>
      </c>
      <c r="G1586" s="470" t="s">
        <v>7074</v>
      </c>
      <c r="H1586" s="502"/>
      <c r="I1586" s="470" t="s">
        <v>7075</v>
      </c>
      <c r="J1586" s="489"/>
      <c r="K1586" s="489"/>
      <c r="L1586" s="470"/>
      <c r="M1586" s="470"/>
      <c r="N1586" s="491"/>
      <c r="O1586" s="491"/>
      <c r="P1586" s="491"/>
      <c r="Q1586" s="491"/>
      <c r="R1586" s="491"/>
      <c r="S1586" s="491"/>
      <c r="T1586" s="491"/>
      <c r="U1586" s="491"/>
      <c r="V1586" s="491"/>
      <c r="W1586" s="491"/>
      <c r="X1586" s="491"/>
      <c r="Y1586" s="491"/>
      <c r="Z1586" s="491"/>
      <c r="AA1586" s="491"/>
      <c r="AB1586" s="491"/>
      <c r="AC1586" s="491"/>
      <c r="AD1586" s="491"/>
      <c r="AE1586" s="491"/>
      <c r="AF1586" s="493"/>
      <c r="AG1586" s="491"/>
      <c r="AH1586" s="491"/>
      <c r="AI1586" s="560"/>
      <c r="AK1586" s="561"/>
    </row>
    <row r="1587" spans="1:37">
      <c r="A1587" s="504" t="s">
        <v>7110</v>
      </c>
      <c r="B1587" s="489" t="s">
        <v>7111</v>
      </c>
      <c r="C1587" s="470" t="s">
        <v>7076</v>
      </c>
      <c r="D1587" s="489" t="s">
        <v>1349</v>
      </c>
      <c r="E1587" s="490">
        <v>0</v>
      </c>
      <c r="F1587" s="490">
        <v>1</v>
      </c>
      <c r="G1587" s="470" t="s">
        <v>7077</v>
      </c>
      <c r="H1587" s="502"/>
      <c r="I1587" s="470" t="s">
        <v>7078</v>
      </c>
      <c r="J1587" s="489"/>
      <c r="K1587" s="489"/>
      <c r="L1587" s="470"/>
      <c r="M1587" s="470"/>
      <c r="N1587" s="491"/>
      <c r="O1587" s="491"/>
      <c r="P1587" s="491"/>
      <c r="Q1587" s="491"/>
      <c r="R1587" s="491"/>
      <c r="S1587" s="491"/>
      <c r="T1587" s="491"/>
      <c r="U1587" s="491"/>
      <c r="V1587" s="491"/>
      <c r="W1587" s="491"/>
      <c r="X1587" s="491"/>
      <c r="Y1587" s="491"/>
      <c r="Z1587" s="491"/>
      <c r="AA1587" s="491"/>
      <c r="AB1587" s="491"/>
      <c r="AC1587" s="491"/>
      <c r="AD1587" s="491"/>
      <c r="AE1587" s="491"/>
      <c r="AF1587" s="493"/>
      <c r="AG1587" s="491"/>
      <c r="AH1587" s="491"/>
      <c r="AI1587" s="560"/>
      <c r="AK1587" s="561"/>
    </row>
    <row r="1588" spans="1:37">
      <c r="A1588" s="504" t="s">
        <v>7110</v>
      </c>
      <c r="B1588" s="489" t="s">
        <v>7111</v>
      </c>
      <c r="C1588" s="470" t="s">
        <v>7079</v>
      </c>
      <c r="D1588" s="489" t="s">
        <v>1360</v>
      </c>
      <c r="E1588" s="490">
        <v>0</v>
      </c>
      <c r="F1588" s="490">
        <v>1</v>
      </c>
      <c r="G1588" s="470" t="s">
        <v>7080</v>
      </c>
      <c r="H1588" s="502"/>
      <c r="I1588" s="470" t="s">
        <v>7081</v>
      </c>
      <c r="J1588" s="489"/>
      <c r="K1588" s="489"/>
      <c r="L1588" s="470"/>
      <c r="M1588" s="470"/>
      <c r="N1588" s="491"/>
      <c r="O1588" s="491"/>
      <c r="P1588" s="491"/>
      <c r="Q1588" s="491"/>
      <c r="R1588" s="491"/>
      <c r="S1588" s="491"/>
      <c r="T1588" s="491"/>
      <c r="U1588" s="491"/>
      <c r="V1588" s="491"/>
      <c r="W1588" s="491"/>
      <c r="X1588" s="491"/>
      <c r="Y1588" s="491"/>
      <c r="Z1588" s="491"/>
      <c r="AA1588" s="491"/>
      <c r="AB1588" s="491"/>
      <c r="AC1588" s="491"/>
      <c r="AD1588" s="491"/>
      <c r="AE1588" s="491"/>
      <c r="AF1588" s="493"/>
      <c r="AG1588" s="491"/>
      <c r="AH1588" s="491"/>
      <c r="AI1588" s="560"/>
      <c r="AK1588" s="561"/>
    </row>
    <row r="1589" spans="1:37">
      <c r="A1589" s="504" t="s">
        <v>7110</v>
      </c>
      <c r="B1589" s="489" t="s">
        <v>7111</v>
      </c>
      <c r="C1589" s="470" t="s">
        <v>7082</v>
      </c>
      <c r="D1589" s="489" t="s">
        <v>1361</v>
      </c>
      <c r="E1589" s="490">
        <v>0</v>
      </c>
      <c r="F1589" s="490">
        <v>1</v>
      </c>
      <c r="G1589" s="470" t="s">
        <v>7083</v>
      </c>
      <c r="H1589" s="502"/>
      <c r="I1589" s="470" t="s">
        <v>7084</v>
      </c>
      <c r="J1589" s="489"/>
      <c r="K1589" s="489"/>
      <c r="L1589" s="470"/>
      <c r="M1589" s="470"/>
      <c r="N1589" s="491"/>
      <c r="O1589" s="491"/>
      <c r="P1589" s="491"/>
      <c r="Q1589" s="491"/>
      <c r="R1589" s="491"/>
      <c r="S1589" s="491"/>
      <c r="T1589" s="491"/>
      <c r="U1589" s="491"/>
      <c r="V1589" s="491"/>
      <c r="W1589" s="491"/>
      <c r="X1589" s="491"/>
      <c r="Y1589" s="491"/>
      <c r="Z1589" s="491"/>
      <c r="AA1589" s="491"/>
      <c r="AB1589" s="491"/>
      <c r="AC1589" s="491"/>
      <c r="AD1589" s="491"/>
      <c r="AE1589" s="491"/>
      <c r="AF1589" s="493"/>
      <c r="AG1589" s="491"/>
      <c r="AH1589" s="491"/>
      <c r="AI1589" s="560"/>
      <c r="AK1589" s="561"/>
    </row>
    <row r="1590" spans="1:37">
      <c r="A1590" s="504" t="s">
        <v>7110</v>
      </c>
      <c r="B1590" s="489" t="s">
        <v>7111</v>
      </c>
      <c r="C1590" s="470" t="s">
        <v>7085</v>
      </c>
      <c r="D1590" s="489" t="s">
        <v>1324</v>
      </c>
      <c r="E1590" s="490">
        <v>0</v>
      </c>
      <c r="F1590" s="490">
        <v>1</v>
      </c>
      <c r="G1590" s="470" t="s">
        <v>7086</v>
      </c>
      <c r="H1590" s="502"/>
      <c r="I1590" s="470" t="s">
        <v>7087</v>
      </c>
      <c r="J1590" s="489"/>
      <c r="K1590" s="489"/>
      <c r="L1590" s="470"/>
      <c r="M1590" s="470"/>
      <c r="N1590" s="491"/>
      <c r="O1590" s="491"/>
      <c r="P1590" s="491"/>
      <c r="Q1590" s="491"/>
      <c r="R1590" s="491"/>
      <c r="S1590" s="491"/>
      <c r="T1590" s="491"/>
      <c r="U1590" s="491"/>
      <c r="V1590" s="491"/>
      <c r="W1590" s="491"/>
      <c r="X1590" s="491"/>
      <c r="Y1590" s="491"/>
      <c r="Z1590" s="491"/>
      <c r="AA1590" s="491"/>
      <c r="AB1590" s="491"/>
      <c r="AC1590" s="491"/>
      <c r="AD1590" s="491"/>
      <c r="AE1590" s="491"/>
      <c r="AF1590" s="493"/>
      <c r="AG1590" s="491"/>
      <c r="AH1590" s="491"/>
      <c r="AI1590" s="560"/>
      <c r="AK1590" s="561"/>
    </row>
    <row r="1591" spans="1:37" ht="90">
      <c r="A1591" s="504" t="s">
        <v>7110</v>
      </c>
      <c r="B1591" s="489" t="s">
        <v>7111</v>
      </c>
      <c r="C1591" s="470" t="s">
        <v>7088</v>
      </c>
      <c r="D1591" s="489" t="s">
        <v>1859</v>
      </c>
      <c r="E1591" s="490" t="s">
        <v>2633</v>
      </c>
      <c r="F1591" s="490" t="s">
        <v>2634</v>
      </c>
      <c r="G1591" s="526" t="s">
        <v>2635</v>
      </c>
      <c r="H1591" s="502" t="s">
        <v>7089</v>
      </c>
      <c r="I1591" s="491" t="s">
        <v>7090</v>
      </c>
      <c r="J1591" s="489" t="s">
        <v>2301</v>
      </c>
      <c r="K1591" s="489"/>
      <c r="L1591" s="491" t="s">
        <v>5434</v>
      </c>
      <c r="M1591" s="491" t="s">
        <v>5434</v>
      </c>
      <c r="N1591" s="491" t="s">
        <v>5435</v>
      </c>
      <c r="O1591" s="499"/>
      <c r="P1591" s="499"/>
      <c r="Q1591" s="491"/>
      <c r="R1591" s="491"/>
      <c r="S1591" s="491" t="s">
        <v>5375</v>
      </c>
      <c r="T1591" s="491" t="s">
        <v>4595</v>
      </c>
      <c r="U1591" s="491"/>
      <c r="V1591" s="491"/>
      <c r="W1591" s="491"/>
      <c r="X1591" s="491" t="s">
        <v>1297</v>
      </c>
      <c r="Y1591" s="491" t="s">
        <v>3640</v>
      </c>
      <c r="Z1591" s="491" t="s">
        <v>4584</v>
      </c>
      <c r="AA1591" s="491"/>
      <c r="AB1591" s="491"/>
      <c r="AC1591" s="491" t="s">
        <v>3640</v>
      </c>
      <c r="AD1591" s="491" t="s">
        <v>4584</v>
      </c>
      <c r="AE1591" s="491"/>
      <c r="AF1591" s="493" t="s">
        <v>5327</v>
      </c>
      <c r="AG1591" s="491"/>
      <c r="AH1591" s="491"/>
      <c r="AI1591" s="560"/>
      <c r="AK1591" s="561"/>
    </row>
    <row r="1592" spans="1:37" ht="90">
      <c r="A1592" s="504" t="s">
        <v>7110</v>
      </c>
      <c r="B1592" s="489" t="s">
        <v>7111</v>
      </c>
      <c r="C1592" s="470" t="s">
        <v>7091</v>
      </c>
      <c r="D1592" s="489" t="s">
        <v>1863</v>
      </c>
      <c r="E1592" s="490" t="s">
        <v>2633</v>
      </c>
      <c r="F1592" s="490" t="s">
        <v>2634</v>
      </c>
      <c r="G1592" s="526" t="s">
        <v>2635</v>
      </c>
      <c r="H1592" s="502" t="s">
        <v>7092</v>
      </c>
      <c r="I1592" s="491" t="s">
        <v>7093</v>
      </c>
      <c r="J1592" s="489" t="s">
        <v>2301</v>
      </c>
      <c r="K1592" s="489"/>
      <c r="L1592" s="491" t="s">
        <v>5434</v>
      </c>
      <c r="M1592" s="491" t="s">
        <v>5434</v>
      </c>
      <c r="N1592" s="491" t="s">
        <v>5435</v>
      </c>
      <c r="O1592" s="499"/>
      <c r="P1592" s="499"/>
      <c r="Q1592" s="491"/>
      <c r="R1592" s="491"/>
      <c r="S1592" s="491" t="s">
        <v>5375</v>
      </c>
      <c r="T1592" s="491" t="s">
        <v>4595</v>
      </c>
      <c r="U1592" s="491"/>
      <c r="V1592" s="491"/>
      <c r="W1592" s="491"/>
      <c r="X1592" s="491" t="s">
        <v>1297</v>
      </c>
      <c r="Y1592" s="491" t="s">
        <v>3640</v>
      </c>
      <c r="Z1592" s="491" t="s">
        <v>4584</v>
      </c>
      <c r="AA1592" s="491"/>
      <c r="AB1592" s="491"/>
      <c r="AC1592" s="491" t="s">
        <v>3640</v>
      </c>
      <c r="AD1592" s="491" t="s">
        <v>4584</v>
      </c>
      <c r="AE1592" s="491"/>
      <c r="AF1592" s="493" t="s">
        <v>5327</v>
      </c>
      <c r="AG1592" s="491"/>
      <c r="AH1592" s="491"/>
      <c r="AI1592" s="560"/>
      <c r="AK1592" s="561"/>
    </row>
    <row r="1593" spans="1:37" ht="90">
      <c r="A1593" s="504" t="s">
        <v>7110</v>
      </c>
      <c r="B1593" s="489" t="s">
        <v>7111</v>
      </c>
      <c r="C1593" s="470" t="s">
        <v>7094</v>
      </c>
      <c r="D1593" s="489" t="s">
        <v>1687</v>
      </c>
      <c r="E1593" s="490" t="s">
        <v>2633</v>
      </c>
      <c r="F1593" s="490" t="s">
        <v>2634</v>
      </c>
      <c r="G1593" s="526" t="s">
        <v>2635</v>
      </c>
      <c r="H1593" s="502" t="s">
        <v>7095</v>
      </c>
      <c r="I1593" s="491" t="s">
        <v>7096</v>
      </c>
      <c r="J1593" s="489" t="s">
        <v>2301</v>
      </c>
      <c r="K1593" s="489"/>
      <c r="L1593" s="491" t="s">
        <v>5434</v>
      </c>
      <c r="M1593" s="491" t="s">
        <v>5434</v>
      </c>
      <c r="N1593" s="491" t="s">
        <v>5435</v>
      </c>
      <c r="O1593" s="499"/>
      <c r="P1593" s="499"/>
      <c r="Q1593" s="491"/>
      <c r="R1593" s="491"/>
      <c r="S1593" s="491" t="s">
        <v>5375</v>
      </c>
      <c r="T1593" s="491" t="s">
        <v>4595</v>
      </c>
      <c r="U1593" s="491"/>
      <c r="V1593" s="491"/>
      <c r="W1593" s="491"/>
      <c r="X1593" s="491" t="s">
        <v>1297</v>
      </c>
      <c r="Y1593" s="491" t="s">
        <v>3640</v>
      </c>
      <c r="Z1593" s="491" t="s">
        <v>4584</v>
      </c>
      <c r="AA1593" s="491"/>
      <c r="AB1593" s="491"/>
      <c r="AC1593" s="491" t="s">
        <v>3640</v>
      </c>
      <c r="AD1593" s="491" t="s">
        <v>4584</v>
      </c>
      <c r="AE1593" s="491"/>
      <c r="AF1593" s="493" t="s">
        <v>5327</v>
      </c>
      <c r="AG1593" s="491"/>
      <c r="AH1593" s="491"/>
      <c r="AI1593" s="560"/>
      <c r="AK1593" s="561"/>
    </row>
    <row r="1594" spans="1:37" ht="90">
      <c r="A1594" s="504" t="s">
        <v>7110</v>
      </c>
      <c r="B1594" s="489" t="s">
        <v>7111</v>
      </c>
      <c r="C1594" s="470" t="s">
        <v>7097</v>
      </c>
      <c r="D1594" s="489" t="s">
        <v>1688</v>
      </c>
      <c r="E1594" s="490" t="s">
        <v>2633</v>
      </c>
      <c r="F1594" s="490" t="s">
        <v>2634</v>
      </c>
      <c r="G1594" s="526" t="s">
        <v>2635</v>
      </c>
      <c r="H1594" s="502" t="s">
        <v>7098</v>
      </c>
      <c r="I1594" s="491" t="s">
        <v>7099</v>
      </c>
      <c r="J1594" s="489" t="s">
        <v>2301</v>
      </c>
      <c r="K1594" s="489"/>
      <c r="L1594" s="491" t="s">
        <v>5434</v>
      </c>
      <c r="M1594" s="491" t="s">
        <v>5434</v>
      </c>
      <c r="N1594" s="491" t="s">
        <v>5435</v>
      </c>
      <c r="O1594" s="491"/>
      <c r="P1594" s="491"/>
      <c r="Q1594" s="491"/>
      <c r="R1594" s="491"/>
      <c r="S1594" s="491" t="s">
        <v>5375</v>
      </c>
      <c r="T1594" s="491" t="s">
        <v>5375</v>
      </c>
      <c r="U1594" s="491"/>
      <c r="V1594" s="491"/>
      <c r="W1594" s="491"/>
      <c r="X1594" s="491" t="s">
        <v>1297</v>
      </c>
      <c r="Y1594" s="491" t="s">
        <v>3640</v>
      </c>
      <c r="Z1594" s="491" t="s">
        <v>4584</v>
      </c>
      <c r="AA1594" s="491"/>
      <c r="AB1594" s="491"/>
      <c r="AC1594" s="491" t="s">
        <v>3640</v>
      </c>
      <c r="AD1594" s="491" t="s">
        <v>4584</v>
      </c>
      <c r="AE1594" s="491"/>
      <c r="AF1594" s="493" t="s">
        <v>5327</v>
      </c>
      <c r="AG1594" s="491"/>
      <c r="AH1594" s="491"/>
      <c r="AI1594" s="560"/>
      <c r="AK1594" s="561"/>
    </row>
    <row r="1595" spans="1:37" ht="33.75">
      <c r="A1595" s="504" t="s">
        <v>7110</v>
      </c>
      <c r="B1595" s="489" t="s">
        <v>7111</v>
      </c>
      <c r="C1595" s="470" t="s">
        <v>7100</v>
      </c>
      <c r="D1595" s="490" t="s">
        <v>2994</v>
      </c>
      <c r="E1595" s="490" t="s">
        <v>1704</v>
      </c>
      <c r="F1595" s="490" t="s">
        <v>2998</v>
      </c>
      <c r="G1595" s="470" t="s">
        <v>2999</v>
      </c>
      <c r="H1595" s="491" t="s">
        <v>7101</v>
      </c>
      <c r="I1595" s="491" t="s">
        <v>7102</v>
      </c>
      <c r="J1595" s="489" t="s">
        <v>2301</v>
      </c>
      <c r="K1595" s="489"/>
      <c r="L1595" s="491" t="s">
        <v>5434</v>
      </c>
      <c r="M1595" s="491" t="s">
        <v>5434</v>
      </c>
      <c r="N1595" s="491" t="s">
        <v>5435</v>
      </c>
      <c r="O1595" s="491"/>
      <c r="P1595" s="491"/>
      <c r="Q1595" s="491"/>
      <c r="R1595" s="491"/>
      <c r="S1595" s="491" t="s">
        <v>5375</v>
      </c>
      <c r="T1595" s="491" t="s">
        <v>5375</v>
      </c>
      <c r="U1595" s="491"/>
      <c r="V1595" s="491"/>
      <c r="W1595" s="491"/>
      <c r="X1595" s="491" t="s">
        <v>1297</v>
      </c>
      <c r="Y1595" s="491"/>
      <c r="Z1595" s="491"/>
      <c r="AA1595" s="491"/>
      <c r="AB1595" s="491"/>
      <c r="AC1595" s="491"/>
      <c r="AD1595" s="491"/>
      <c r="AE1595" s="491"/>
      <c r="AF1595" s="493" t="s">
        <v>5327</v>
      </c>
      <c r="AG1595" s="491"/>
      <c r="AH1595" s="491"/>
      <c r="AI1595" s="560"/>
      <c r="AK1595" s="561"/>
    </row>
    <row r="1596" spans="1:37" ht="33.75">
      <c r="A1596" s="504" t="s">
        <v>7110</v>
      </c>
      <c r="B1596" s="489" t="s">
        <v>7111</v>
      </c>
      <c r="C1596" s="470" t="s">
        <v>7103</v>
      </c>
      <c r="D1596" s="490" t="s">
        <v>2995</v>
      </c>
      <c r="E1596" s="490" t="s">
        <v>1704</v>
      </c>
      <c r="F1596" s="490" t="s">
        <v>2998</v>
      </c>
      <c r="G1596" s="470" t="s">
        <v>2999</v>
      </c>
      <c r="H1596" s="491" t="s">
        <v>7104</v>
      </c>
      <c r="I1596" s="491" t="s">
        <v>7105</v>
      </c>
      <c r="J1596" s="489" t="s">
        <v>2301</v>
      </c>
      <c r="K1596" s="489"/>
      <c r="L1596" s="491" t="s">
        <v>5434</v>
      </c>
      <c r="M1596" s="491" t="s">
        <v>5434</v>
      </c>
      <c r="N1596" s="491" t="s">
        <v>5435</v>
      </c>
      <c r="O1596" s="491"/>
      <c r="P1596" s="491"/>
      <c r="Q1596" s="491"/>
      <c r="R1596" s="491"/>
      <c r="S1596" s="491" t="s">
        <v>5375</v>
      </c>
      <c r="T1596" s="491" t="s">
        <v>5375</v>
      </c>
      <c r="U1596" s="491"/>
      <c r="V1596" s="491"/>
      <c r="W1596" s="491"/>
      <c r="X1596" s="491" t="s">
        <v>1297</v>
      </c>
      <c r="Y1596" s="491"/>
      <c r="Z1596" s="491"/>
      <c r="AA1596" s="491"/>
      <c r="AB1596" s="491"/>
      <c r="AC1596" s="491"/>
      <c r="AD1596" s="491"/>
      <c r="AE1596" s="491"/>
      <c r="AF1596" s="493" t="s">
        <v>5327</v>
      </c>
      <c r="AG1596" s="491"/>
      <c r="AH1596" s="491"/>
      <c r="AI1596" s="560"/>
      <c r="AK1596" s="561"/>
    </row>
    <row r="1597" spans="1:37" ht="33.75">
      <c r="A1597" s="504" t="s">
        <v>7110</v>
      </c>
      <c r="B1597" s="489" t="s">
        <v>7111</v>
      </c>
      <c r="C1597" s="470" t="s">
        <v>7106</v>
      </c>
      <c r="D1597" s="490" t="s">
        <v>2996</v>
      </c>
      <c r="E1597" s="490" t="s">
        <v>1704</v>
      </c>
      <c r="F1597" s="490" t="s">
        <v>2998</v>
      </c>
      <c r="G1597" s="470" t="s">
        <v>2999</v>
      </c>
      <c r="H1597" s="491" t="s">
        <v>7155</v>
      </c>
      <c r="I1597" s="491" t="s">
        <v>7107</v>
      </c>
      <c r="J1597" s="489" t="s">
        <v>2301</v>
      </c>
      <c r="K1597" s="489"/>
      <c r="L1597" s="491" t="s">
        <v>5434</v>
      </c>
      <c r="M1597" s="491" t="s">
        <v>5434</v>
      </c>
      <c r="N1597" s="491" t="s">
        <v>5435</v>
      </c>
      <c r="O1597" s="491"/>
      <c r="P1597" s="491"/>
      <c r="Q1597" s="491"/>
      <c r="R1597" s="491"/>
      <c r="S1597" s="491" t="s">
        <v>5375</v>
      </c>
      <c r="T1597" s="491" t="s">
        <v>5375</v>
      </c>
      <c r="U1597" s="491"/>
      <c r="V1597" s="491"/>
      <c r="W1597" s="491"/>
      <c r="X1597" s="491" t="s">
        <v>1297</v>
      </c>
      <c r="Y1597" s="491"/>
      <c r="Z1597" s="491"/>
      <c r="AA1597" s="491"/>
      <c r="AB1597" s="491"/>
      <c r="AC1597" s="491"/>
      <c r="AD1597" s="491"/>
      <c r="AE1597" s="491"/>
      <c r="AF1597" s="493" t="s">
        <v>5327</v>
      </c>
      <c r="AG1597" s="491"/>
      <c r="AH1597" s="491"/>
      <c r="AI1597" s="560"/>
      <c r="AK1597" s="561"/>
    </row>
    <row r="1598" spans="1:37" ht="30.6" customHeight="1">
      <c r="A1598" s="504" t="s">
        <v>7110</v>
      </c>
      <c r="B1598" s="489" t="s">
        <v>7111</v>
      </c>
      <c r="C1598" s="470" t="s">
        <v>7108</v>
      </c>
      <c r="D1598" s="490" t="s">
        <v>2997</v>
      </c>
      <c r="E1598" s="490" t="s">
        <v>1704</v>
      </c>
      <c r="F1598" s="490" t="s">
        <v>2998</v>
      </c>
      <c r="G1598" s="470" t="s">
        <v>2999</v>
      </c>
      <c r="H1598" s="491" t="s">
        <v>7156</v>
      </c>
      <c r="I1598" s="491" t="s">
        <v>7109</v>
      </c>
      <c r="J1598" s="489" t="s">
        <v>2301</v>
      </c>
      <c r="K1598" s="489"/>
      <c r="L1598" s="491" t="s">
        <v>5434</v>
      </c>
      <c r="M1598" s="491" t="s">
        <v>5434</v>
      </c>
      <c r="N1598" s="491" t="s">
        <v>5435</v>
      </c>
      <c r="O1598" s="491"/>
      <c r="P1598" s="491"/>
      <c r="Q1598" s="491"/>
      <c r="R1598" s="491"/>
      <c r="S1598" s="491" t="s">
        <v>5375</v>
      </c>
      <c r="T1598" s="491" t="s">
        <v>5375</v>
      </c>
      <c r="U1598" s="491"/>
      <c r="V1598" s="491"/>
      <c r="W1598" s="491"/>
      <c r="X1598" s="491" t="s">
        <v>1297</v>
      </c>
      <c r="Y1598" s="491"/>
      <c r="Z1598" s="491"/>
      <c r="AA1598" s="491"/>
      <c r="AB1598" s="491"/>
      <c r="AC1598" s="491"/>
      <c r="AD1598" s="491"/>
      <c r="AE1598" s="491"/>
      <c r="AF1598" s="493" t="s">
        <v>5327</v>
      </c>
      <c r="AG1598" s="491"/>
      <c r="AH1598" s="491"/>
      <c r="AI1598" s="560"/>
      <c r="AK1598" s="561"/>
    </row>
    <row r="1599" spans="1:37" s="468" customFormat="1" ht="11.25">
      <c r="A1599" s="504" t="s">
        <v>7162</v>
      </c>
      <c r="B1599" s="489" t="s">
        <v>7163</v>
      </c>
      <c r="C1599" s="497" t="s">
        <v>1980</v>
      </c>
      <c r="D1599" s="490"/>
      <c r="E1599" s="490"/>
      <c r="F1599" s="490"/>
      <c r="G1599" s="470"/>
      <c r="H1599" s="491"/>
      <c r="I1599" s="491"/>
      <c r="J1599" s="489"/>
      <c r="K1599" s="489"/>
      <c r="L1599" s="491"/>
      <c r="M1599" s="491"/>
      <c r="N1599" s="491"/>
      <c r="O1599" s="491"/>
      <c r="P1599" s="491"/>
      <c r="Q1599" s="491"/>
      <c r="R1599" s="491"/>
      <c r="S1599" s="491"/>
      <c r="T1599" s="491"/>
      <c r="U1599" s="491"/>
      <c r="V1599" s="491"/>
      <c r="W1599" s="491"/>
      <c r="X1599" s="491"/>
      <c r="Y1599" s="491"/>
      <c r="Z1599" s="491"/>
      <c r="AA1599" s="491"/>
      <c r="AB1599" s="491"/>
      <c r="AC1599" s="491"/>
      <c r="AD1599" s="491"/>
      <c r="AE1599" s="491"/>
      <c r="AF1599" s="493"/>
      <c r="AG1599" s="560"/>
      <c r="AH1599" s="560"/>
      <c r="AI1599" s="560"/>
      <c r="AJ1599" s="491"/>
      <c r="AK1599" s="792"/>
    </row>
    <row r="1600" spans="1:37" ht="33.75">
      <c r="A1600" s="504" t="s">
        <v>7372</v>
      </c>
      <c r="B1600" s="489" t="s">
        <v>7373</v>
      </c>
      <c r="C1600" s="497" t="s">
        <v>2132</v>
      </c>
      <c r="D1600" s="489"/>
      <c r="E1600" s="490"/>
      <c r="F1600" s="490"/>
      <c r="G1600" s="470"/>
      <c r="H1600" s="502"/>
      <c r="I1600" s="491"/>
      <c r="J1600" s="492" t="s">
        <v>2314</v>
      </c>
      <c r="K1600" s="489"/>
      <c r="L1600" s="491" t="s">
        <v>5420</v>
      </c>
      <c r="M1600" s="491" t="s">
        <v>5420</v>
      </c>
      <c r="N1600" s="491" t="s">
        <v>5421</v>
      </c>
      <c r="O1600" s="491"/>
      <c r="P1600" s="491"/>
      <c r="Q1600" s="491"/>
      <c r="R1600" s="491"/>
      <c r="S1600" s="491" t="s">
        <v>5361</v>
      </c>
      <c r="T1600" s="491" t="s">
        <v>5361</v>
      </c>
      <c r="U1600" s="491"/>
      <c r="V1600" s="491"/>
      <c r="W1600" s="491"/>
      <c r="X1600" s="491"/>
      <c r="Y1600" s="491"/>
      <c r="Z1600" s="491"/>
      <c r="AA1600" s="491"/>
      <c r="AB1600" s="491"/>
      <c r="AC1600" s="491" t="s">
        <v>3692</v>
      </c>
      <c r="AD1600" s="505"/>
      <c r="AE1600" s="505"/>
      <c r="AF1600" s="493" t="s">
        <v>5322</v>
      </c>
      <c r="AG1600" s="494"/>
      <c r="AH1600" s="494"/>
      <c r="AI1600" s="494"/>
      <c r="AK1600" s="561" t="s">
        <v>3448</v>
      </c>
    </row>
    <row r="1601" spans="1:37">
      <c r="A1601" s="504" t="s">
        <v>7372</v>
      </c>
      <c r="B1601" s="489" t="s">
        <v>7373</v>
      </c>
      <c r="C1601" s="470" t="s">
        <v>2133</v>
      </c>
      <c r="D1601" s="489" t="s">
        <v>2148</v>
      </c>
      <c r="E1601" s="490"/>
      <c r="F1601" s="490"/>
      <c r="G1601" s="470" t="s">
        <v>1696</v>
      </c>
      <c r="H1601" s="502"/>
      <c r="I1601" s="491"/>
      <c r="J1601" s="492"/>
      <c r="K1601" s="489"/>
      <c r="L1601" s="491"/>
      <c r="M1601" s="491"/>
      <c r="N1601" s="491"/>
      <c r="O1601" s="491"/>
      <c r="P1601" s="491"/>
      <c r="Q1601" s="491"/>
      <c r="R1601" s="491"/>
      <c r="S1601" s="491"/>
      <c r="T1601" s="491"/>
      <c r="U1601" s="491"/>
      <c r="V1601" s="491"/>
      <c r="W1601" s="491"/>
      <c r="X1601" s="491"/>
      <c r="Y1601" s="491"/>
      <c r="Z1601" s="491"/>
      <c r="AA1601" s="491"/>
      <c r="AB1601" s="491"/>
      <c r="AC1601" s="491"/>
      <c r="AD1601" s="491"/>
      <c r="AE1601" s="491"/>
      <c r="AF1601" s="493"/>
      <c r="AG1601" s="494"/>
      <c r="AH1601" s="494"/>
      <c r="AI1601" s="494"/>
      <c r="AK1601" s="561"/>
    </row>
    <row r="1602" spans="1:37">
      <c r="A1602" s="504" t="s">
        <v>7372</v>
      </c>
      <c r="B1602" s="489" t="s">
        <v>7373</v>
      </c>
      <c r="C1602" s="470" t="s">
        <v>7173</v>
      </c>
      <c r="D1602" s="489" t="s">
        <v>1345</v>
      </c>
      <c r="E1602" s="490">
        <v>0</v>
      </c>
      <c r="F1602" s="490">
        <v>1</v>
      </c>
      <c r="G1602" s="470" t="s">
        <v>2134</v>
      </c>
      <c r="H1602" s="502"/>
      <c r="I1602" s="491" t="s">
        <v>7177</v>
      </c>
      <c r="J1602" s="492"/>
      <c r="K1602" s="489"/>
      <c r="L1602" s="491"/>
      <c r="M1602" s="491"/>
      <c r="N1602" s="491"/>
      <c r="O1602" s="491"/>
      <c r="P1602" s="491"/>
      <c r="Q1602" s="491"/>
      <c r="R1602" s="491"/>
      <c r="S1602" s="491"/>
      <c r="T1602" s="491"/>
      <c r="U1602" s="491"/>
      <c r="V1602" s="491"/>
      <c r="W1602" s="491"/>
      <c r="X1602" s="491"/>
      <c r="Y1602" s="491"/>
      <c r="Z1602" s="491"/>
      <c r="AA1602" s="491"/>
      <c r="AB1602" s="491"/>
      <c r="AC1602" s="491"/>
      <c r="AD1602" s="491"/>
      <c r="AE1602" s="491"/>
      <c r="AF1602" s="493"/>
      <c r="AG1602" s="494"/>
      <c r="AH1602" s="494"/>
      <c r="AI1602" s="494"/>
      <c r="AK1602" s="561"/>
    </row>
    <row r="1603" spans="1:37">
      <c r="A1603" s="504" t="s">
        <v>7372</v>
      </c>
      <c r="B1603" s="489" t="s">
        <v>7373</v>
      </c>
      <c r="C1603" s="470" t="s">
        <v>7174</v>
      </c>
      <c r="D1603" s="489" t="s">
        <v>1346</v>
      </c>
      <c r="E1603" s="490">
        <v>0</v>
      </c>
      <c r="F1603" s="490">
        <v>1</v>
      </c>
      <c r="G1603" s="470" t="s">
        <v>2135</v>
      </c>
      <c r="H1603" s="502"/>
      <c r="I1603" s="491" t="s">
        <v>7178</v>
      </c>
      <c r="J1603" s="492"/>
      <c r="K1603" s="489"/>
      <c r="L1603" s="491"/>
      <c r="M1603" s="491"/>
      <c r="N1603" s="491"/>
      <c r="O1603" s="491"/>
      <c r="P1603" s="491"/>
      <c r="Q1603" s="491"/>
      <c r="R1603" s="491"/>
      <c r="S1603" s="491"/>
      <c r="T1603" s="491"/>
      <c r="U1603" s="491"/>
      <c r="V1603" s="491"/>
      <c r="W1603" s="491"/>
      <c r="X1603" s="491"/>
      <c r="Y1603" s="491"/>
      <c r="Z1603" s="491"/>
      <c r="AA1603" s="491"/>
      <c r="AB1603" s="491"/>
      <c r="AC1603" s="491"/>
      <c r="AD1603" s="491"/>
      <c r="AE1603" s="491"/>
      <c r="AF1603" s="493"/>
      <c r="AG1603" s="494"/>
      <c r="AH1603" s="494"/>
      <c r="AI1603" s="494"/>
      <c r="AK1603" s="561"/>
    </row>
    <row r="1604" spans="1:37">
      <c r="A1604" s="504" t="s">
        <v>7372</v>
      </c>
      <c r="B1604" s="489" t="s">
        <v>7373</v>
      </c>
      <c r="C1604" s="470" t="s">
        <v>495</v>
      </c>
      <c r="D1604" s="489" t="s">
        <v>179</v>
      </c>
      <c r="E1604" s="490">
        <v>0</v>
      </c>
      <c r="F1604" s="490">
        <v>0</v>
      </c>
      <c r="G1604" s="470" t="s">
        <v>495</v>
      </c>
      <c r="H1604" s="502"/>
      <c r="I1604" s="491"/>
      <c r="J1604" s="492"/>
      <c r="K1604" s="489"/>
      <c r="L1604" s="491"/>
      <c r="M1604" s="491"/>
      <c r="N1604" s="491"/>
      <c r="O1604" s="491"/>
      <c r="P1604" s="491"/>
      <c r="Q1604" s="491"/>
      <c r="R1604" s="491"/>
      <c r="S1604" s="491"/>
      <c r="T1604" s="491"/>
      <c r="U1604" s="491"/>
      <c r="V1604" s="491"/>
      <c r="W1604" s="491"/>
      <c r="X1604" s="491"/>
      <c r="Y1604" s="491"/>
      <c r="Z1604" s="491"/>
      <c r="AA1604" s="491"/>
      <c r="AB1604" s="491"/>
      <c r="AC1604" s="491"/>
      <c r="AD1604" s="491"/>
      <c r="AE1604" s="491"/>
      <c r="AF1604" s="493"/>
      <c r="AG1604" s="494"/>
      <c r="AH1604" s="494"/>
      <c r="AI1604" s="494"/>
      <c r="AK1604" s="561"/>
    </row>
    <row r="1605" spans="1:37" ht="56.25">
      <c r="A1605" s="504" t="s">
        <v>7372</v>
      </c>
      <c r="B1605" s="489" t="s">
        <v>7373</v>
      </c>
      <c r="C1605" s="470" t="s">
        <v>7171</v>
      </c>
      <c r="D1605" s="489" t="s">
        <v>1859</v>
      </c>
      <c r="E1605" s="490" t="s">
        <v>2245</v>
      </c>
      <c r="F1605" s="490" t="s">
        <v>2130</v>
      </c>
      <c r="G1605" s="470" t="s">
        <v>2131</v>
      </c>
      <c r="H1605" s="502" t="s">
        <v>7175</v>
      </c>
      <c r="I1605" s="491" t="s">
        <v>7179</v>
      </c>
      <c r="J1605" s="492" t="s">
        <v>2314</v>
      </c>
      <c r="K1605" s="489"/>
      <c r="L1605" s="491" t="s">
        <v>5420</v>
      </c>
      <c r="M1605" s="491" t="s">
        <v>5420</v>
      </c>
      <c r="N1605" s="491" t="s">
        <v>5421</v>
      </c>
      <c r="O1605" s="491"/>
      <c r="P1605" s="491"/>
      <c r="Q1605" s="491"/>
      <c r="R1605" s="491"/>
      <c r="S1605" s="491" t="s">
        <v>5361</v>
      </c>
      <c r="T1605" s="491" t="s">
        <v>5361</v>
      </c>
      <c r="U1605" s="491"/>
      <c r="V1605" s="491"/>
      <c r="W1605" s="491" t="s">
        <v>715</v>
      </c>
      <c r="X1605" s="491"/>
      <c r="Y1605" s="491"/>
      <c r="Z1605" s="491"/>
      <c r="AA1605" s="491"/>
      <c r="AB1605" s="491"/>
      <c r="AC1605" s="491" t="s">
        <v>3640</v>
      </c>
      <c r="AD1605" s="491" t="s">
        <v>3706</v>
      </c>
      <c r="AE1605" s="491"/>
      <c r="AF1605" s="493" t="s">
        <v>5322</v>
      </c>
      <c r="AG1605" s="494"/>
      <c r="AH1605" s="494"/>
      <c r="AI1605" s="494"/>
      <c r="AK1605" s="561"/>
    </row>
    <row r="1606" spans="1:37" ht="56.25">
      <c r="A1606" s="504" t="s">
        <v>7372</v>
      </c>
      <c r="B1606" s="489" t="s">
        <v>7373</v>
      </c>
      <c r="C1606" s="470" t="s">
        <v>7172</v>
      </c>
      <c r="D1606" s="489" t="s">
        <v>1863</v>
      </c>
      <c r="E1606" s="490" t="s">
        <v>2245</v>
      </c>
      <c r="F1606" s="490" t="s">
        <v>2130</v>
      </c>
      <c r="G1606" s="470" t="s">
        <v>2131</v>
      </c>
      <c r="H1606" s="502" t="s">
        <v>7176</v>
      </c>
      <c r="I1606" s="491" t="s">
        <v>7180</v>
      </c>
      <c r="J1606" s="492" t="s">
        <v>2314</v>
      </c>
      <c r="K1606" s="489"/>
      <c r="L1606" s="491" t="s">
        <v>5420</v>
      </c>
      <c r="M1606" s="491" t="s">
        <v>5420</v>
      </c>
      <c r="N1606" s="491" t="s">
        <v>5421</v>
      </c>
      <c r="O1606" s="491"/>
      <c r="P1606" s="491"/>
      <c r="Q1606" s="491"/>
      <c r="R1606" s="491"/>
      <c r="S1606" s="491" t="s">
        <v>5361</v>
      </c>
      <c r="T1606" s="491" t="s">
        <v>5361</v>
      </c>
      <c r="U1606" s="491"/>
      <c r="V1606" s="491"/>
      <c r="W1606" s="491" t="s">
        <v>715</v>
      </c>
      <c r="X1606" s="491"/>
      <c r="Y1606" s="491"/>
      <c r="Z1606" s="491"/>
      <c r="AA1606" s="491"/>
      <c r="AB1606" s="491"/>
      <c r="AC1606" s="491" t="s">
        <v>3640</v>
      </c>
      <c r="AD1606" s="491" t="s">
        <v>3706</v>
      </c>
      <c r="AE1606" s="491"/>
      <c r="AF1606" s="493" t="s">
        <v>5322</v>
      </c>
      <c r="AG1606" s="494"/>
      <c r="AH1606" s="494"/>
      <c r="AI1606" s="494"/>
      <c r="AK1606" s="561"/>
    </row>
    <row r="1607" spans="1:37">
      <c r="A1607" s="504" t="s">
        <v>7756</v>
      </c>
      <c r="B1607" s="489" t="s">
        <v>7757</v>
      </c>
      <c r="C1607" s="563" t="s">
        <v>7726</v>
      </c>
      <c r="D1607" s="564"/>
      <c r="E1607" s="564"/>
      <c r="F1607" s="564"/>
      <c r="G1607" s="522"/>
      <c r="H1607" s="522"/>
      <c r="I1607" s="565"/>
      <c r="J1607" s="492"/>
      <c r="K1607" s="489"/>
      <c r="L1607" s="491"/>
      <c r="M1607" s="491"/>
      <c r="N1607" s="491"/>
      <c r="O1607" s="491"/>
      <c r="P1607" s="491"/>
      <c r="Q1607" s="491"/>
      <c r="R1607" s="491"/>
      <c r="S1607" s="491"/>
      <c r="T1607" s="491"/>
      <c r="U1607" s="491"/>
      <c r="V1607" s="491"/>
      <c r="W1607" s="491"/>
      <c r="X1607" s="491"/>
      <c r="Y1607" s="491"/>
      <c r="Z1607" s="491"/>
      <c r="AA1607" s="491"/>
      <c r="AB1607" s="491"/>
      <c r="AC1607" s="491"/>
      <c r="AD1607" s="491"/>
      <c r="AE1607" s="491"/>
      <c r="AF1607" s="493"/>
      <c r="AG1607" s="494"/>
      <c r="AH1607" s="494"/>
      <c r="AI1607" s="494"/>
      <c r="AK1607" s="561" t="s">
        <v>3448</v>
      </c>
    </row>
    <row r="1608" spans="1:37">
      <c r="A1608" s="504" t="s">
        <v>7756</v>
      </c>
      <c r="B1608" s="489" t="s">
        <v>7757</v>
      </c>
      <c r="C1608" s="566" t="s">
        <v>7727</v>
      </c>
      <c r="D1608" s="567" t="s">
        <v>1345</v>
      </c>
      <c r="E1608" s="567">
        <v>0</v>
      </c>
      <c r="F1608" s="567">
        <v>1</v>
      </c>
      <c r="G1608" s="523" t="s">
        <v>7728</v>
      </c>
      <c r="H1608" s="523"/>
      <c r="I1608" s="565"/>
      <c r="J1608" s="492"/>
      <c r="K1608" s="489"/>
      <c r="L1608" s="491"/>
      <c r="M1608" s="491"/>
      <c r="N1608" s="491"/>
      <c r="O1608" s="491"/>
      <c r="P1608" s="491"/>
      <c r="Q1608" s="491"/>
      <c r="R1608" s="491"/>
      <c r="S1608" s="491"/>
      <c r="T1608" s="491"/>
      <c r="U1608" s="491"/>
      <c r="V1608" s="491"/>
      <c r="W1608" s="491"/>
      <c r="X1608" s="491"/>
      <c r="Y1608" s="491"/>
      <c r="Z1608" s="491"/>
      <c r="AA1608" s="491"/>
      <c r="AB1608" s="491"/>
      <c r="AC1608" s="491"/>
      <c r="AD1608" s="491"/>
      <c r="AE1608" s="491"/>
      <c r="AF1608" s="493"/>
      <c r="AG1608" s="494"/>
      <c r="AH1608" s="494"/>
      <c r="AI1608" s="494"/>
      <c r="AK1608" s="561"/>
    </row>
    <row r="1609" spans="1:37">
      <c r="A1609" s="504" t="s">
        <v>7756</v>
      </c>
      <c r="B1609" s="489" t="s">
        <v>7757</v>
      </c>
      <c r="C1609" s="566" t="s">
        <v>7729</v>
      </c>
      <c r="D1609" s="567" t="s">
        <v>1346</v>
      </c>
      <c r="E1609" s="567">
        <v>0</v>
      </c>
      <c r="F1609" s="567">
        <v>1</v>
      </c>
      <c r="G1609" s="523" t="s">
        <v>7730</v>
      </c>
      <c r="H1609" s="523"/>
      <c r="I1609" s="565"/>
      <c r="J1609" s="492"/>
      <c r="K1609" s="489"/>
      <c r="L1609" s="491"/>
      <c r="M1609" s="491"/>
      <c r="N1609" s="491"/>
      <c r="O1609" s="491"/>
      <c r="P1609" s="491"/>
      <c r="Q1609" s="491"/>
      <c r="R1609" s="491"/>
      <c r="S1609" s="491"/>
      <c r="T1609" s="491"/>
      <c r="U1609" s="491"/>
      <c r="V1609" s="491"/>
      <c r="W1609" s="491"/>
      <c r="X1609" s="491"/>
      <c r="Y1609" s="491"/>
      <c r="Z1609" s="491"/>
      <c r="AA1609" s="491"/>
      <c r="AB1609" s="491"/>
      <c r="AC1609" s="491"/>
      <c r="AD1609" s="491"/>
      <c r="AE1609" s="491"/>
      <c r="AF1609" s="493"/>
      <c r="AG1609" s="494"/>
      <c r="AH1609" s="494"/>
      <c r="AI1609" s="494"/>
      <c r="AK1609" s="561"/>
    </row>
    <row r="1610" spans="1:37">
      <c r="A1610" s="504" t="s">
        <v>7756</v>
      </c>
      <c r="B1610" s="489" t="s">
        <v>7757</v>
      </c>
      <c r="C1610" s="566" t="s">
        <v>7731</v>
      </c>
      <c r="D1610" s="567" t="s">
        <v>1347</v>
      </c>
      <c r="E1610" s="567">
        <v>0</v>
      </c>
      <c r="F1610" s="567">
        <v>1</v>
      </c>
      <c r="G1610" s="523" t="s">
        <v>7732</v>
      </c>
      <c r="H1610" s="523"/>
      <c r="I1610" s="565"/>
      <c r="J1610" s="492"/>
      <c r="K1610" s="489"/>
      <c r="L1610" s="491"/>
      <c r="M1610" s="491"/>
      <c r="N1610" s="491"/>
      <c r="O1610" s="491"/>
      <c r="P1610" s="491"/>
      <c r="Q1610" s="491"/>
      <c r="R1610" s="491"/>
      <c r="S1610" s="491"/>
      <c r="T1610" s="491"/>
      <c r="U1610" s="491"/>
      <c r="V1610" s="491"/>
      <c r="W1610" s="491"/>
      <c r="X1610" s="491"/>
      <c r="Y1610" s="491"/>
      <c r="Z1610" s="491"/>
      <c r="AA1610" s="491"/>
      <c r="AB1610" s="491"/>
      <c r="AC1610" s="491"/>
      <c r="AD1610" s="491"/>
      <c r="AE1610" s="491"/>
      <c r="AF1610" s="493"/>
      <c r="AG1610" s="494"/>
      <c r="AH1610" s="494"/>
      <c r="AI1610" s="494"/>
      <c r="AK1610" s="561"/>
    </row>
    <row r="1611" spans="1:37">
      <c r="A1611" s="504" t="s">
        <v>7756</v>
      </c>
      <c r="B1611" s="489" t="s">
        <v>7757</v>
      </c>
      <c r="C1611" s="566" t="s">
        <v>7733</v>
      </c>
      <c r="D1611" s="567" t="s">
        <v>1348</v>
      </c>
      <c r="E1611" s="567">
        <v>0</v>
      </c>
      <c r="F1611" s="567">
        <v>1</v>
      </c>
      <c r="G1611" s="523" t="s">
        <v>7734</v>
      </c>
      <c r="H1611" s="523"/>
      <c r="I1611" s="565"/>
      <c r="J1611" s="492"/>
      <c r="K1611" s="489"/>
      <c r="L1611" s="491"/>
      <c r="M1611" s="491"/>
      <c r="N1611" s="491"/>
      <c r="O1611" s="491"/>
      <c r="P1611" s="491"/>
      <c r="Q1611" s="491"/>
      <c r="R1611" s="491"/>
      <c r="S1611" s="491"/>
      <c r="T1611" s="491"/>
      <c r="U1611" s="491"/>
      <c r="V1611" s="491"/>
      <c r="W1611" s="491"/>
      <c r="X1611" s="491"/>
      <c r="Y1611" s="491"/>
      <c r="Z1611" s="491"/>
      <c r="AA1611" s="491"/>
      <c r="AB1611" s="491"/>
      <c r="AC1611" s="491"/>
      <c r="AD1611" s="491"/>
      <c r="AE1611" s="491"/>
      <c r="AF1611" s="493"/>
      <c r="AG1611" s="494"/>
      <c r="AH1611" s="494"/>
      <c r="AI1611" s="494"/>
      <c r="AK1611" s="561"/>
    </row>
    <row r="1612" spans="1:37">
      <c r="A1612" s="504" t="s">
        <v>7756</v>
      </c>
      <c r="B1612" s="489" t="s">
        <v>7757</v>
      </c>
      <c r="C1612" s="566" t="s">
        <v>7735</v>
      </c>
      <c r="D1612" s="567" t="s">
        <v>1349</v>
      </c>
      <c r="E1612" s="567">
        <v>0</v>
      </c>
      <c r="F1612" s="567">
        <v>1</v>
      </c>
      <c r="G1612" s="523" t="s">
        <v>7736</v>
      </c>
      <c r="H1612" s="523"/>
      <c r="I1612" s="565"/>
      <c r="J1612" s="492"/>
      <c r="K1612" s="489"/>
      <c r="L1612" s="491"/>
      <c r="M1612" s="491"/>
      <c r="N1612" s="491"/>
      <c r="O1612" s="491"/>
      <c r="P1612" s="491"/>
      <c r="Q1612" s="491"/>
      <c r="R1612" s="491"/>
      <c r="S1612" s="491"/>
      <c r="T1612" s="491"/>
      <c r="U1612" s="491"/>
      <c r="V1612" s="491"/>
      <c r="W1612" s="491"/>
      <c r="X1612" s="491"/>
      <c r="Y1612" s="491"/>
      <c r="Z1612" s="491"/>
      <c r="AA1612" s="491"/>
      <c r="AB1612" s="491"/>
      <c r="AC1612" s="491"/>
      <c r="AD1612" s="491"/>
      <c r="AE1612" s="491"/>
      <c r="AF1612" s="493"/>
      <c r="AG1612" s="494"/>
      <c r="AH1612" s="494"/>
      <c r="AI1612" s="494"/>
      <c r="AK1612" s="561"/>
    </row>
    <row r="1613" spans="1:37">
      <c r="A1613" s="504" t="s">
        <v>7756</v>
      </c>
      <c r="B1613" s="489" t="s">
        <v>7757</v>
      </c>
      <c r="C1613" s="566" t="s">
        <v>7737</v>
      </c>
      <c r="D1613" s="567" t="s">
        <v>1360</v>
      </c>
      <c r="E1613" s="567">
        <v>0</v>
      </c>
      <c r="F1613" s="567">
        <v>1</v>
      </c>
      <c r="G1613" s="523" t="s">
        <v>7738</v>
      </c>
      <c r="H1613" s="523"/>
      <c r="I1613" s="565"/>
      <c r="J1613" s="492"/>
      <c r="K1613" s="489"/>
      <c r="L1613" s="491"/>
      <c r="M1613" s="491"/>
      <c r="N1613" s="491"/>
      <c r="O1613" s="491"/>
      <c r="P1613" s="491"/>
      <c r="Q1613" s="491"/>
      <c r="R1613" s="491"/>
      <c r="S1613" s="491"/>
      <c r="T1613" s="491"/>
      <c r="U1613" s="491"/>
      <c r="V1613" s="491"/>
      <c r="W1613" s="491"/>
      <c r="X1613" s="491"/>
      <c r="Y1613" s="491"/>
      <c r="Z1613" s="491"/>
      <c r="AA1613" s="491"/>
      <c r="AB1613" s="491"/>
      <c r="AC1613" s="491"/>
      <c r="AD1613" s="491"/>
      <c r="AE1613" s="491"/>
      <c r="AF1613" s="493"/>
      <c r="AG1613" s="494"/>
      <c r="AH1613" s="494"/>
      <c r="AI1613" s="494"/>
      <c r="AK1613" s="561"/>
    </row>
    <row r="1614" spans="1:37">
      <c r="A1614" s="504" t="s">
        <v>7756</v>
      </c>
      <c r="B1614" s="489" t="s">
        <v>7757</v>
      </c>
      <c r="C1614" s="566" t="s">
        <v>7739</v>
      </c>
      <c r="D1614" s="567" t="s">
        <v>1361</v>
      </c>
      <c r="E1614" s="567">
        <v>0</v>
      </c>
      <c r="F1614" s="567">
        <v>1</v>
      </c>
      <c r="G1614" s="523" t="s">
        <v>7740</v>
      </c>
      <c r="H1614" s="523"/>
      <c r="I1614" s="565"/>
      <c r="J1614" s="492"/>
      <c r="K1614" s="489"/>
      <c r="L1614" s="491"/>
      <c r="M1614" s="491"/>
      <c r="N1614" s="491"/>
      <c r="O1614" s="491"/>
      <c r="P1614" s="491"/>
      <c r="Q1614" s="491"/>
      <c r="R1614" s="491"/>
      <c r="S1614" s="491"/>
      <c r="T1614" s="491"/>
      <c r="U1614" s="491"/>
      <c r="V1614" s="491"/>
      <c r="W1614" s="491"/>
      <c r="X1614" s="491"/>
      <c r="Y1614" s="491"/>
      <c r="Z1614" s="491"/>
      <c r="AA1614" s="491"/>
      <c r="AB1614" s="491"/>
      <c r="AC1614" s="491"/>
      <c r="AD1614" s="491"/>
      <c r="AE1614" s="491"/>
      <c r="AF1614" s="493"/>
      <c r="AG1614" s="494"/>
      <c r="AH1614" s="494"/>
      <c r="AI1614" s="494"/>
      <c r="AK1614" s="561"/>
    </row>
    <row r="1615" spans="1:37">
      <c r="A1615" s="504" t="s">
        <v>7756</v>
      </c>
      <c r="B1615" s="489" t="s">
        <v>7757</v>
      </c>
      <c r="C1615" s="566" t="s">
        <v>7741</v>
      </c>
      <c r="D1615" s="567" t="s">
        <v>1324</v>
      </c>
      <c r="E1615" s="567">
        <v>0</v>
      </c>
      <c r="F1615" s="567">
        <v>1</v>
      </c>
      <c r="G1615" s="523" t="s">
        <v>7742</v>
      </c>
      <c r="H1615" s="523"/>
      <c r="I1615" s="565"/>
      <c r="J1615" s="492"/>
      <c r="K1615" s="489"/>
      <c r="L1615" s="491"/>
      <c r="M1615" s="491"/>
      <c r="N1615" s="491"/>
      <c r="O1615" s="491"/>
      <c r="P1615" s="491"/>
      <c r="Q1615" s="491"/>
      <c r="R1615" s="491"/>
      <c r="S1615" s="491"/>
      <c r="T1615" s="491"/>
      <c r="U1615" s="491"/>
      <c r="V1615" s="491"/>
      <c r="W1615" s="491"/>
      <c r="X1615" s="491"/>
      <c r="Y1615" s="491"/>
      <c r="Z1615" s="491"/>
      <c r="AA1615" s="491"/>
      <c r="AB1615" s="491"/>
      <c r="AC1615" s="491"/>
      <c r="AD1615" s="491"/>
      <c r="AE1615" s="491"/>
      <c r="AF1615" s="493"/>
      <c r="AG1615" s="494"/>
      <c r="AH1615" s="494"/>
      <c r="AI1615" s="494"/>
      <c r="AK1615" s="561"/>
    </row>
    <row r="1616" spans="1:37" ht="22.5">
      <c r="A1616" s="504" t="s">
        <v>7756</v>
      </c>
      <c r="B1616" s="489" t="s">
        <v>7757</v>
      </c>
      <c r="C1616" s="566" t="s">
        <v>7743</v>
      </c>
      <c r="D1616" s="567" t="s">
        <v>1859</v>
      </c>
      <c r="E1616" s="567" t="s">
        <v>7744</v>
      </c>
      <c r="F1616" s="567" t="s">
        <v>7745</v>
      </c>
      <c r="G1616" s="523" t="s">
        <v>7746</v>
      </c>
      <c r="H1616" s="523" t="s">
        <v>8824</v>
      </c>
      <c r="I1616" s="522" t="s">
        <v>7755</v>
      </c>
      <c r="J1616" s="492"/>
      <c r="K1616" s="489"/>
      <c r="L1616" s="491"/>
      <c r="M1616" s="491"/>
      <c r="N1616" s="491"/>
      <c r="O1616" s="491"/>
      <c r="P1616" s="491"/>
      <c r="Q1616" s="491"/>
      <c r="R1616" s="491"/>
      <c r="S1616" s="491"/>
      <c r="T1616" s="491"/>
      <c r="U1616" s="491"/>
      <c r="V1616" s="491"/>
      <c r="W1616" s="491"/>
      <c r="X1616" s="491"/>
      <c r="Y1616" s="491"/>
      <c r="Z1616" s="491"/>
      <c r="AA1616" s="491"/>
      <c r="AB1616" s="491"/>
      <c r="AC1616" s="491"/>
      <c r="AD1616" s="491"/>
      <c r="AE1616" s="491"/>
      <c r="AF1616" s="493"/>
      <c r="AG1616" s="494"/>
      <c r="AH1616" s="494"/>
      <c r="AI1616" s="494"/>
      <c r="AK1616" s="561"/>
    </row>
    <row r="1617" spans="1:37" ht="22.5">
      <c r="A1617" s="504" t="s">
        <v>7756</v>
      </c>
      <c r="B1617" s="489" t="s">
        <v>7757</v>
      </c>
      <c r="C1617" s="566" t="s">
        <v>7747</v>
      </c>
      <c r="D1617" s="567" t="s">
        <v>1863</v>
      </c>
      <c r="E1617" s="567" t="s">
        <v>7744</v>
      </c>
      <c r="F1617" s="567" t="s">
        <v>7745</v>
      </c>
      <c r="G1617" s="523" t="s">
        <v>7746</v>
      </c>
      <c r="H1617" s="523" t="s">
        <v>8825</v>
      </c>
      <c r="I1617" s="522" t="s">
        <v>7755</v>
      </c>
      <c r="J1617" s="492"/>
      <c r="K1617" s="489"/>
      <c r="L1617" s="491"/>
      <c r="M1617" s="491"/>
      <c r="N1617" s="491"/>
      <c r="O1617" s="491"/>
      <c r="P1617" s="491"/>
      <c r="Q1617" s="491"/>
      <c r="R1617" s="491"/>
      <c r="S1617" s="491"/>
      <c r="T1617" s="491"/>
      <c r="U1617" s="491"/>
      <c r="V1617" s="491"/>
      <c r="W1617" s="491"/>
      <c r="X1617" s="491"/>
      <c r="Y1617" s="491"/>
      <c r="Z1617" s="491"/>
      <c r="AA1617" s="491"/>
      <c r="AB1617" s="491"/>
      <c r="AC1617" s="491"/>
      <c r="AD1617" s="491"/>
      <c r="AE1617" s="491"/>
      <c r="AF1617" s="493"/>
      <c r="AG1617" s="494"/>
      <c r="AH1617" s="494"/>
      <c r="AI1617" s="494"/>
      <c r="AK1617" s="561"/>
    </row>
    <row r="1618" spans="1:37" ht="22.5">
      <c r="A1618" s="504" t="s">
        <v>7756</v>
      </c>
      <c r="B1618" s="489" t="s">
        <v>7757</v>
      </c>
      <c r="C1618" s="566" t="s">
        <v>7748</v>
      </c>
      <c r="D1618" s="567" t="s">
        <v>7749</v>
      </c>
      <c r="E1618" s="567" t="s">
        <v>7744</v>
      </c>
      <c r="F1618" s="567" t="s">
        <v>7745</v>
      </c>
      <c r="G1618" s="523" t="s">
        <v>7746</v>
      </c>
      <c r="H1618" s="523" t="s">
        <v>8826</v>
      </c>
      <c r="I1618" s="522" t="s">
        <v>7755</v>
      </c>
      <c r="J1618" s="492"/>
      <c r="K1618" s="489"/>
      <c r="L1618" s="491"/>
      <c r="M1618" s="491"/>
      <c r="N1618" s="491"/>
      <c r="O1618" s="491"/>
      <c r="P1618" s="491"/>
      <c r="Q1618" s="491"/>
      <c r="R1618" s="491"/>
      <c r="S1618" s="491"/>
      <c r="T1618" s="491"/>
      <c r="U1618" s="491"/>
      <c r="V1618" s="491"/>
      <c r="W1618" s="491"/>
      <c r="X1618" s="491"/>
      <c r="Y1618" s="491"/>
      <c r="Z1618" s="491"/>
      <c r="AA1618" s="491"/>
      <c r="AB1618" s="491"/>
      <c r="AC1618" s="491"/>
      <c r="AD1618" s="491"/>
      <c r="AE1618" s="491"/>
      <c r="AF1618" s="493"/>
      <c r="AG1618" s="494"/>
      <c r="AH1618" s="494"/>
      <c r="AI1618" s="494"/>
      <c r="AK1618" s="561"/>
    </row>
    <row r="1619" spans="1:37" ht="22.5">
      <c r="A1619" s="504" t="s">
        <v>7756</v>
      </c>
      <c r="B1619" s="489" t="s">
        <v>7757</v>
      </c>
      <c r="C1619" s="566" t="s">
        <v>7750</v>
      </c>
      <c r="D1619" s="567" t="s">
        <v>1688</v>
      </c>
      <c r="E1619" s="567" t="s">
        <v>7744</v>
      </c>
      <c r="F1619" s="567" t="s">
        <v>7745</v>
      </c>
      <c r="G1619" s="523" t="s">
        <v>7746</v>
      </c>
      <c r="H1619" s="523" t="s">
        <v>8827</v>
      </c>
      <c r="I1619" s="522" t="s">
        <v>7755</v>
      </c>
      <c r="J1619" s="489"/>
      <c r="K1619" s="489"/>
      <c r="L1619" s="491"/>
      <c r="M1619" s="491"/>
      <c r="N1619" s="491"/>
      <c r="O1619" s="491"/>
      <c r="P1619" s="491"/>
      <c r="Q1619" s="491"/>
      <c r="R1619" s="491"/>
      <c r="S1619" s="491"/>
      <c r="T1619" s="491"/>
      <c r="U1619" s="491"/>
      <c r="V1619" s="491"/>
      <c r="W1619" s="491"/>
      <c r="X1619" s="491"/>
      <c r="Y1619" s="491"/>
      <c r="Z1619" s="491"/>
      <c r="AA1619" s="491"/>
      <c r="AB1619" s="491"/>
      <c r="AC1619" s="491"/>
      <c r="AD1619" s="491"/>
      <c r="AE1619" s="491"/>
      <c r="AF1619" s="493"/>
      <c r="AG1619" s="494"/>
      <c r="AH1619" s="494"/>
      <c r="AI1619" s="494"/>
      <c r="AK1619" s="561"/>
    </row>
    <row r="1620" spans="1:37" ht="22.5">
      <c r="A1620" s="504" t="s">
        <v>7756</v>
      </c>
      <c r="B1620" s="489" t="s">
        <v>7757</v>
      </c>
      <c r="C1620" s="566" t="s">
        <v>7751</v>
      </c>
      <c r="D1620" s="567" t="s">
        <v>2994</v>
      </c>
      <c r="E1620" s="567" t="s">
        <v>7744</v>
      </c>
      <c r="F1620" s="567" t="s">
        <v>7745</v>
      </c>
      <c r="G1620" s="523" t="s">
        <v>7746</v>
      </c>
      <c r="H1620" s="523" t="s">
        <v>8828</v>
      </c>
      <c r="I1620" s="522" t="s">
        <v>7755</v>
      </c>
      <c r="J1620" s="489"/>
      <c r="K1620" s="489"/>
      <c r="L1620" s="491"/>
      <c r="M1620" s="491"/>
      <c r="N1620" s="491"/>
      <c r="O1620" s="491"/>
      <c r="P1620" s="491"/>
      <c r="Q1620" s="491"/>
      <c r="R1620" s="491"/>
      <c r="S1620" s="491"/>
      <c r="T1620" s="491"/>
      <c r="U1620" s="491"/>
      <c r="V1620" s="491"/>
      <c r="W1620" s="491"/>
      <c r="X1620" s="491"/>
      <c r="Y1620" s="491"/>
      <c r="Z1620" s="491"/>
      <c r="AA1620" s="491"/>
      <c r="AB1620" s="491"/>
      <c r="AC1620" s="491"/>
      <c r="AD1620" s="491"/>
      <c r="AE1620" s="491"/>
      <c r="AF1620" s="493"/>
      <c r="AG1620" s="494"/>
      <c r="AH1620" s="494"/>
      <c r="AI1620" s="494"/>
      <c r="AK1620" s="561"/>
    </row>
    <row r="1621" spans="1:37" ht="22.5">
      <c r="A1621" s="504" t="s">
        <v>7756</v>
      </c>
      <c r="B1621" s="489" t="s">
        <v>7757</v>
      </c>
      <c r="C1621" s="566" t="s">
        <v>7752</v>
      </c>
      <c r="D1621" s="567" t="s">
        <v>2995</v>
      </c>
      <c r="E1621" s="567" t="s">
        <v>7744</v>
      </c>
      <c r="F1621" s="567" t="s">
        <v>7745</v>
      </c>
      <c r="G1621" s="523" t="s">
        <v>7746</v>
      </c>
      <c r="H1621" s="523" t="s">
        <v>8829</v>
      </c>
      <c r="I1621" s="522" t="s">
        <v>7755</v>
      </c>
      <c r="J1621" s="489"/>
      <c r="K1621" s="489"/>
      <c r="L1621" s="491"/>
      <c r="M1621" s="491"/>
      <c r="N1621" s="491"/>
      <c r="O1621" s="491"/>
      <c r="P1621" s="491"/>
      <c r="Q1621" s="491"/>
      <c r="R1621" s="491"/>
      <c r="S1621" s="491"/>
      <c r="T1621" s="491"/>
      <c r="U1621" s="491"/>
      <c r="V1621" s="491"/>
      <c r="W1621" s="491"/>
      <c r="X1621" s="491"/>
      <c r="Y1621" s="491"/>
      <c r="Z1621" s="491"/>
      <c r="AA1621" s="491"/>
      <c r="AB1621" s="491"/>
      <c r="AC1621" s="491"/>
      <c r="AD1621" s="491"/>
      <c r="AE1621" s="491"/>
      <c r="AF1621" s="493"/>
      <c r="AG1621" s="494"/>
      <c r="AH1621" s="494"/>
      <c r="AI1621" s="494"/>
      <c r="AK1621" s="561"/>
    </row>
    <row r="1622" spans="1:37" ht="22.5">
      <c r="A1622" s="504" t="s">
        <v>7756</v>
      </c>
      <c r="B1622" s="489" t="s">
        <v>7757</v>
      </c>
      <c r="C1622" s="566" t="s">
        <v>7753</v>
      </c>
      <c r="D1622" s="567" t="s">
        <v>2996</v>
      </c>
      <c r="E1622" s="567" t="s">
        <v>7744</v>
      </c>
      <c r="F1622" s="567" t="s">
        <v>7745</v>
      </c>
      <c r="G1622" s="523" t="s">
        <v>7746</v>
      </c>
      <c r="H1622" s="523" t="s">
        <v>8830</v>
      </c>
      <c r="I1622" s="522" t="s">
        <v>7755</v>
      </c>
      <c r="J1622" s="489"/>
      <c r="K1622" s="489"/>
      <c r="L1622" s="491"/>
      <c r="M1622" s="491"/>
      <c r="N1622" s="491"/>
      <c r="O1622" s="491"/>
      <c r="P1622" s="491"/>
      <c r="Q1622" s="491"/>
      <c r="R1622" s="491"/>
      <c r="S1622" s="491"/>
      <c r="T1622" s="491"/>
      <c r="U1622" s="491"/>
      <c r="V1622" s="491"/>
      <c r="W1622" s="491"/>
      <c r="X1622" s="491"/>
      <c r="Y1622" s="491"/>
      <c r="Z1622" s="491"/>
      <c r="AA1622" s="491"/>
      <c r="AB1622" s="491"/>
      <c r="AC1622" s="491"/>
      <c r="AD1622" s="491"/>
      <c r="AE1622" s="491"/>
      <c r="AF1622" s="493"/>
      <c r="AG1622" s="494"/>
      <c r="AH1622" s="494"/>
      <c r="AI1622" s="494"/>
      <c r="AK1622" s="561"/>
    </row>
    <row r="1623" spans="1:37" ht="22.5">
      <c r="A1623" s="504" t="s">
        <v>7756</v>
      </c>
      <c r="B1623" s="489" t="s">
        <v>7757</v>
      </c>
      <c r="C1623" s="566" t="s">
        <v>7754</v>
      </c>
      <c r="D1623" s="567" t="s">
        <v>2997</v>
      </c>
      <c r="E1623" s="567" t="s">
        <v>7744</v>
      </c>
      <c r="F1623" s="567" t="s">
        <v>7745</v>
      </c>
      <c r="G1623" s="523" t="s">
        <v>7746</v>
      </c>
      <c r="H1623" s="523" t="s">
        <v>8831</v>
      </c>
      <c r="I1623" s="522" t="s">
        <v>7755</v>
      </c>
      <c r="J1623" s="489"/>
      <c r="K1623" s="489"/>
      <c r="L1623" s="491"/>
      <c r="M1623" s="491"/>
      <c r="N1623" s="491"/>
      <c r="O1623" s="491"/>
      <c r="P1623" s="491"/>
      <c r="Q1623" s="491"/>
      <c r="R1623" s="491"/>
      <c r="S1623" s="491"/>
      <c r="T1623" s="491"/>
      <c r="U1623" s="491"/>
      <c r="V1623" s="491"/>
      <c r="W1623" s="491"/>
      <c r="X1623" s="491"/>
      <c r="Y1623" s="491"/>
      <c r="Z1623" s="491"/>
      <c r="AA1623" s="491"/>
      <c r="AB1623" s="491"/>
      <c r="AC1623" s="491"/>
      <c r="AD1623" s="491"/>
      <c r="AE1623" s="491"/>
      <c r="AF1623" s="493"/>
      <c r="AG1623" s="494"/>
      <c r="AH1623" s="494"/>
      <c r="AI1623" s="494"/>
      <c r="AK1623" s="561"/>
    </row>
    <row r="1624" spans="1:37" ht="22.5">
      <c r="A1624" s="504" t="s">
        <v>7791</v>
      </c>
      <c r="B1624" s="489" t="s">
        <v>7792</v>
      </c>
      <c r="C1624" s="563" t="s">
        <v>7795</v>
      </c>
      <c r="D1624" s="564"/>
      <c r="E1624" s="564"/>
      <c r="F1624" s="564"/>
      <c r="G1624" s="522"/>
      <c r="H1624" s="522"/>
      <c r="I1624" s="522" t="s">
        <v>7758</v>
      </c>
      <c r="J1624" s="492"/>
      <c r="K1624" s="489"/>
      <c r="L1624" s="491"/>
      <c r="M1624" s="491"/>
      <c r="N1624" s="491"/>
      <c r="O1624" s="491"/>
      <c r="P1624" s="491"/>
      <c r="Q1624" s="491"/>
      <c r="R1624" s="491"/>
      <c r="S1624" s="491"/>
      <c r="T1624" s="491"/>
      <c r="U1624" s="491"/>
      <c r="V1624" s="491"/>
      <c r="W1624" s="491"/>
      <c r="X1624" s="491"/>
      <c r="Y1624" s="491"/>
      <c r="Z1624" s="491"/>
      <c r="AA1624" s="491"/>
      <c r="AB1624" s="491"/>
      <c r="AC1624" s="491"/>
      <c r="AD1624" s="491"/>
      <c r="AE1624" s="491"/>
      <c r="AF1624" s="493"/>
      <c r="AG1624" s="494"/>
      <c r="AH1624" s="494"/>
      <c r="AI1624" s="494"/>
      <c r="AK1624" s="561" t="s">
        <v>3448</v>
      </c>
    </row>
    <row r="1625" spans="1:37">
      <c r="A1625" s="504" t="s">
        <v>7791</v>
      </c>
      <c r="B1625" s="489" t="s">
        <v>7792</v>
      </c>
      <c r="C1625" s="566" t="s">
        <v>7759</v>
      </c>
      <c r="D1625" s="567" t="s">
        <v>1345</v>
      </c>
      <c r="E1625" s="567">
        <v>0</v>
      </c>
      <c r="F1625" s="567">
        <v>1</v>
      </c>
      <c r="G1625" s="523" t="s">
        <v>7760</v>
      </c>
      <c r="H1625" s="523"/>
      <c r="I1625" s="523"/>
      <c r="J1625" s="492"/>
      <c r="K1625" s="489"/>
      <c r="L1625" s="491"/>
      <c r="M1625" s="491"/>
      <c r="N1625" s="491"/>
      <c r="O1625" s="491"/>
      <c r="P1625" s="491"/>
      <c r="Q1625" s="491"/>
      <c r="R1625" s="491"/>
      <c r="S1625" s="491"/>
      <c r="T1625" s="491"/>
      <c r="U1625" s="491"/>
      <c r="V1625" s="491"/>
      <c r="W1625" s="491"/>
      <c r="X1625" s="491"/>
      <c r="Y1625" s="491"/>
      <c r="Z1625" s="491"/>
      <c r="AA1625" s="491"/>
      <c r="AB1625" s="491"/>
      <c r="AC1625" s="491"/>
      <c r="AD1625" s="491"/>
      <c r="AE1625" s="491"/>
      <c r="AF1625" s="493"/>
      <c r="AG1625" s="494"/>
      <c r="AH1625" s="494"/>
      <c r="AI1625" s="494"/>
      <c r="AK1625" s="561"/>
    </row>
    <row r="1626" spans="1:37">
      <c r="A1626" s="504" t="s">
        <v>7791</v>
      </c>
      <c r="B1626" s="489" t="s">
        <v>7792</v>
      </c>
      <c r="C1626" s="566" t="s">
        <v>7761</v>
      </c>
      <c r="D1626" s="567" t="s">
        <v>1346</v>
      </c>
      <c r="E1626" s="567">
        <v>0</v>
      </c>
      <c r="F1626" s="567">
        <v>1</v>
      </c>
      <c r="G1626" s="523" t="s">
        <v>7762</v>
      </c>
      <c r="H1626" s="523"/>
      <c r="I1626" s="523"/>
      <c r="J1626" s="492"/>
      <c r="K1626" s="489"/>
      <c r="L1626" s="491"/>
      <c r="M1626" s="491"/>
      <c r="N1626" s="491"/>
      <c r="O1626" s="491"/>
      <c r="P1626" s="491"/>
      <c r="Q1626" s="491"/>
      <c r="R1626" s="491"/>
      <c r="S1626" s="491"/>
      <c r="T1626" s="491"/>
      <c r="U1626" s="491"/>
      <c r="V1626" s="491"/>
      <c r="W1626" s="491"/>
      <c r="X1626" s="491"/>
      <c r="Y1626" s="491"/>
      <c r="Z1626" s="491"/>
      <c r="AA1626" s="491"/>
      <c r="AB1626" s="491"/>
      <c r="AC1626" s="491"/>
      <c r="AD1626" s="491"/>
      <c r="AE1626" s="491"/>
      <c r="AF1626" s="493"/>
      <c r="AG1626" s="494"/>
      <c r="AH1626" s="494"/>
      <c r="AI1626" s="494"/>
      <c r="AK1626" s="561"/>
    </row>
    <row r="1627" spans="1:37">
      <c r="A1627" s="504" t="s">
        <v>7791</v>
      </c>
      <c r="B1627" s="489" t="s">
        <v>7792</v>
      </c>
      <c r="C1627" s="566" t="s">
        <v>7763</v>
      </c>
      <c r="D1627" s="567" t="s">
        <v>1347</v>
      </c>
      <c r="E1627" s="567">
        <v>0</v>
      </c>
      <c r="F1627" s="567">
        <v>1</v>
      </c>
      <c r="G1627" s="523" t="s">
        <v>7764</v>
      </c>
      <c r="H1627" s="523"/>
      <c r="I1627" s="523"/>
      <c r="J1627" s="492"/>
      <c r="K1627" s="489"/>
      <c r="L1627" s="491"/>
      <c r="M1627" s="491"/>
      <c r="N1627" s="491"/>
      <c r="O1627" s="491"/>
      <c r="P1627" s="491"/>
      <c r="Q1627" s="491"/>
      <c r="R1627" s="491"/>
      <c r="S1627" s="491"/>
      <c r="T1627" s="491"/>
      <c r="U1627" s="491"/>
      <c r="V1627" s="491"/>
      <c r="W1627" s="491"/>
      <c r="X1627" s="491"/>
      <c r="Y1627" s="491"/>
      <c r="Z1627" s="491"/>
      <c r="AA1627" s="491"/>
      <c r="AB1627" s="491"/>
      <c r="AC1627" s="491"/>
      <c r="AD1627" s="491"/>
      <c r="AE1627" s="491"/>
      <c r="AF1627" s="493"/>
      <c r="AG1627" s="494"/>
      <c r="AH1627" s="494"/>
      <c r="AI1627" s="494"/>
      <c r="AK1627" s="561"/>
    </row>
    <row r="1628" spans="1:37">
      <c r="A1628" s="504" t="s">
        <v>7791</v>
      </c>
      <c r="B1628" s="489" t="s">
        <v>7792</v>
      </c>
      <c r="C1628" s="566" t="s">
        <v>7765</v>
      </c>
      <c r="D1628" s="567" t="s">
        <v>1348</v>
      </c>
      <c r="E1628" s="567">
        <v>0</v>
      </c>
      <c r="F1628" s="567">
        <v>1</v>
      </c>
      <c r="G1628" s="523" t="s">
        <v>7764</v>
      </c>
      <c r="H1628" s="523"/>
      <c r="I1628" s="523"/>
      <c r="J1628" s="492"/>
      <c r="K1628" s="489"/>
      <c r="L1628" s="491"/>
      <c r="M1628" s="491"/>
      <c r="N1628" s="491"/>
      <c r="O1628" s="491"/>
      <c r="P1628" s="491"/>
      <c r="Q1628" s="491"/>
      <c r="R1628" s="491"/>
      <c r="S1628" s="491"/>
      <c r="T1628" s="491"/>
      <c r="U1628" s="491"/>
      <c r="V1628" s="491"/>
      <c r="W1628" s="491"/>
      <c r="X1628" s="491"/>
      <c r="Y1628" s="491"/>
      <c r="Z1628" s="491"/>
      <c r="AA1628" s="491"/>
      <c r="AB1628" s="491"/>
      <c r="AC1628" s="491"/>
      <c r="AD1628" s="491"/>
      <c r="AE1628" s="491"/>
      <c r="AF1628" s="493"/>
      <c r="AG1628" s="494"/>
      <c r="AH1628" s="494"/>
      <c r="AI1628" s="494"/>
      <c r="AK1628" s="561"/>
    </row>
    <row r="1629" spans="1:37">
      <c r="A1629" s="504" t="s">
        <v>7791</v>
      </c>
      <c r="B1629" s="489" t="s">
        <v>7792</v>
      </c>
      <c r="C1629" s="566" t="s">
        <v>7766</v>
      </c>
      <c r="D1629" s="567" t="s">
        <v>1349</v>
      </c>
      <c r="E1629" s="567">
        <v>0</v>
      </c>
      <c r="F1629" s="567">
        <v>1</v>
      </c>
      <c r="G1629" s="523" t="s">
        <v>7767</v>
      </c>
      <c r="H1629" s="523"/>
      <c r="I1629" s="523"/>
      <c r="J1629" s="492"/>
      <c r="K1629" s="489"/>
      <c r="L1629" s="491"/>
      <c r="M1629" s="491"/>
      <c r="N1629" s="491"/>
      <c r="O1629" s="491"/>
      <c r="P1629" s="491"/>
      <c r="Q1629" s="491"/>
      <c r="R1629" s="491"/>
      <c r="S1629" s="491"/>
      <c r="T1629" s="491"/>
      <c r="U1629" s="491"/>
      <c r="V1629" s="491"/>
      <c r="W1629" s="491"/>
      <c r="X1629" s="491"/>
      <c r="Y1629" s="491"/>
      <c r="Z1629" s="491"/>
      <c r="AA1629" s="491"/>
      <c r="AB1629" s="491"/>
      <c r="AC1629" s="491"/>
      <c r="AD1629" s="491"/>
      <c r="AE1629" s="491"/>
      <c r="AF1629" s="493"/>
      <c r="AG1629" s="494"/>
      <c r="AH1629" s="494"/>
      <c r="AI1629" s="494"/>
      <c r="AK1629" s="561"/>
    </row>
    <row r="1630" spans="1:37">
      <c r="A1630" s="504" t="s">
        <v>7791</v>
      </c>
      <c r="B1630" s="489" t="s">
        <v>7792</v>
      </c>
      <c r="C1630" s="566" t="s">
        <v>7768</v>
      </c>
      <c r="D1630" s="567" t="s">
        <v>1360</v>
      </c>
      <c r="E1630" s="567">
        <v>0</v>
      </c>
      <c r="F1630" s="567">
        <v>1</v>
      </c>
      <c r="G1630" s="523" t="s">
        <v>7769</v>
      </c>
      <c r="H1630" s="523"/>
      <c r="I1630" s="523"/>
      <c r="J1630" s="492"/>
      <c r="K1630" s="489"/>
      <c r="L1630" s="491"/>
      <c r="M1630" s="491"/>
      <c r="N1630" s="491"/>
      <c r="O1630" s="491"/>
      <c r="P1630" s="491"/>
      <c r="Q1630" s="491"/>
      <c r="R1630" s="491"/>
      <c r="S1630" s="491"/>
      <c r="T1630" s="491"/>
      <c r="U1630" s="491"/>
      <c r="V1630" s="491"/>
      <c r="W1630" s="491"/>
      <c r="X1630" s="491"/>
      <c r="Y1630" s="491"/>
      <c r="Z1630" s="491"/>
      <c r="AA1630" s="491"/>
      <c r="AB1630" s="491"/>
      <c r="AC1630" s="491"/>
      <c r="AD1630" s="491"/>
      <c r="AE1630" s="491"/>
      <c r="AF1630" s="493"/>
      <c r="AG1630" s="494"/>
      <c r="AH1630" s="494"/>
      <c r="AI1630" s="494"/>
      <c r="AK1630" s="561"/>
    </row>
    <row r="1631" spans="1:37">
      <c r="A1631" s="504" t="s">
        <v>7791</v>
      </c>
      <c r="B1631" s="489" t="s">
        <v>7792</v>
      </c>
      <c r="C1631" s="566" t="s">
        <v>7770</v>
      </c>
      <c r="D1631" s="567" t="s">
        <v>1361</v>
      </c>
      <c r="E1631" s="567">
        <v>0</v>
      </c>
      <c r="F1631" s="567">
        <v>1</v>
      </c>
      <c r="G1631" s="523" t="s">
        <v>7771</v>
      </c>
      <c r="H1631" s="523"/>
      <c r="I1631" s="523"/>
      <c r="J1631" s="492"/>
      <c r="K1631" s="489"/>
      <c r="L1631" s="491"/>
      <c r="M1631" s="491"/>
      <c r="N1631" s="491"/>
      <c r="O1631" s="491"/>
      <c r="P1631" s="491"/>
      <c r="Q1631" s="491"/>
      <c r="R1631" s="491"/>
      <c r="S1631" s="491"/>
      <c r="T1631" s="491"/>
      <c r="U1631" s="491"/>
      <c r="V1631" s="491"/>
      <c r="W1631" s="491"/>
      <c r="X1631" s="491"/>
      <c r="Y1631" s="491"/>
      <c r="Z1631" s="491"/>
      <c r="AA1631" s="491"/>
      <c r="AB1631" s="491"/>
      <c r="AC1631" s="491"/>
      <c r="AD1631" s="491"/>
      <c r="AE1631" s="491"/>
      <c r="AF1631" s="493"/>
      <c r="AG1631" s="494"/>
      <c r="AH1631" s="494"/>
      <c r="AI1631" s="494"/>
      <c r="AK1631" s="561"/>
    </row>
    <row r="1632" spans="1:37">
      <c r="A1632" s="504" t="s">
        <v>7791</v>
      </c>
      <c r="B1632" s="489" t="s">
        <v>7792</v>
      </c>
      <c r="C1632" s="566" t="s">
        <v>7772</v>
      </c>
      <c r="D1632" s="567" t="s">
        <v>1324</v>
      </c>
      <c r="E1632" s="567">
        <v>0</v>
      </c>
      <c r="F1632" s="567">
        <v>1</v>
      </c>
      <c r="G1632" s="523" t="s">
        <v>7773</v>
      </c>
      <c r="H1632" s="523"/>
      <c r="I1632" s="523"/>
      <c r="J1632" s="492"/>
      <c r="K1632" s="489"/>
      <c r="L1632" s="491"/>
      <c r="M1632" s="491"/>
      <c r="N1632" s="491"/>
      <c r="O1632" s="491"/>
      <c r="P1632" s="491"/>
      <c r="Q1632" s="491"/>
      <c r="R1632" s="491"/>
      <c r="S1632" s="491"/>
      <c r="T1632" s="491"/>
      <c r="U1632" s="491"/>
      <c r="V1632" s="491"/>
      <c r="W1632" s="491"/>
      <c r="X1632" s="491"/>
      <c r="Y1632" s="491"/>
      <c r="Z1632" s="491"/>
      <c r="AA1632" s="491"/>
      <c r="AB1632" s="491"/>
      <c r="AC1632" s="491"/>
      <c r="AD1632" s="491"/>
      <c r="AE1632" s="491"/>
      <c r="AF1632" s="493"/>
      <c r="AG1632" s="494"/>
      <c r="AH1632" s="494"/>
      <c r="AI1632" s="494"/>
      <c r="AK1632" s="561"/>
    </row>
    <row r="1633" spans="1:37" ht="31.5" customHeight="1">
      <c r="A1633" s="504" t="s">
        <v>7791</v>
      </c>
      <c r="B1633" s="489" t="s">
        <v>7792</v>
      </c>
      <c r="C1633" s="566" t="s">
        <v>7774</v>
      </c>
      <c r="D1633" s="567" t="s">
        <v>1859</v>
      </c>
      <c r="E1633" s="567" t="s">
        <v>7775</v>
      </c>
      <c r="F1633" s="567" t="s">
        <v>7776</v>
      </c>
      <c r="G1633" s="523" t="s">
        <v>7793</v>
      </c>
      <c r="H1633" s="568" t="s">
        <v>7777</v>
      </c>
      <c r="I1633" s="523" t="s">
        <v>8710</v>
      </c>
      <c r="J1633" s="492"/>
      <c r="K1633" s="489"/>
      <c r="L1633" s="491"/>
      <c r="M1633" s="491"/>
      <c r="N1633" s="491"/>
      <c r="O1633" s="491"/>
      <c r="P1633" s="491"/>
      <c r="Q1633" s="491"/>
      <c r="R1633" s="491"/>
      <c r="S1633" s="491"/>
      <c r="T1633" s="491"/>
      <c r="U1633" s="491"/>
      <c r="V1633" s="491"/>
      <c r="W1633" s="491"/>
      <c r="X1633" s="491"/>
      <c r="Y1633" s="491"/>
      <c r="Z1633" s="491"/>
      <c r="AA1633" s="491"/>
      <c r="AB1633" s="491"/>
      <c r="AC1633" s="491"/>
      <c r="AD1633" s="491"/>
      <c r="AE1633" s="491"/>
      <c r="AF1633" s="493"/>
      <c r="AG1633" s="494"/>
      <c r="AH1633" s="494"/>
      <c r="AI1633" s="494"/>
      <c r="AK1633" s="561"/>
    </row>
    <row r="1634" spans="1:37" ht="30.95" customHeight="1">
      <c r="A1634" s="504" t="s">
        <v>7791</v>
      </c>
      <c r="B1634" s="489" t="s">
        <v>7792</v>
      </c>
      <c r="C1634" s="566" t="s">
        <v>7778</v>
      </c>
      <c r="D1634" s="567" t="s">
        <v>1863</v>
      </c>
      <c r="E1634" s="567" t="s">
        <v>7775</v>
      </c>
      <c r="F1634" s="567" t="s">
        <v>7776</v>
      </c>
      <c r="G1634" s="523" t="s">
        <v>7793</v>
      </c>
      <c r="H1634" s="568" t="s">
        <v>7779</v>
      </c>
      <c r="I1634" s="523" t="s">
        <v>8710</v>
      </c>
      <c r="J1634" s="492"/>
      <c r="K1634" s="489"/>
      <c r="L1634" s="491"/>
      <c r="M1634" s="491"/>
      <c r="N1634" s="491"/>
      <c r="O1634" s="491"/>
      <c r="P1634" s="491"/>
      <c r="Q1634" s="491"/>
      <c r="R1634" s="491"/>
      <c r="S1634" s="491"/>
      <c r="T1634" s="491"/>
      <c r="U1634" s="491"/>
      <c r="V1634" s="491"/>
      <c r="W1634" s="491"/>
      <c r="X1634" s="491"/>
      <c r="Y1634" s="491"/>
      <c r="Z1634" s="491"/>
      <c r="AA1634" s="491"/>
      <c r="AB1634" s="491"/>
      <c r="AC1634" s="491"/>
      <c r="AD1634" s="491"/>
      <c r="AE1634" s="491"/>
      <c r="AF1634" s="493"/>
      <c r="AG1634" s="494"/>
      <c r="AH1634" s="494"/>
      <c r="AI1634" s="494"/>
      <c r="AK1634" s="561"/>
    </row>
    <row r="1635" spans="1:37" ht="31.5" customHeight="1">
      <c r="A1635" s="504" t="s">
        <v>7791</v>
      </c>
      <c r="B1635" s="489" t="s">
        <v>7792</v>
      </c>
      <c r="C1635" s="566" t="s">
        <v>7780</v>
      </c>
      <c r="D1635" s="567" t="s">
        <v>1687</v>
      </c>
      <c r="E1635" s="567" t="s">
        <v>7775</v>
      </c>
      <c r="F1635" s="567" t="s">
        <v>7776</v>
      </c>
      <c r="G1635" s="523" t="s">
        <v>7793</v>
      </c>
      <c r="H1635" s="568" t="s">
        <v>7781</v>
      </c>
      <c r="I1635" s="523" t="s">
        <v>8710</v>
      </c>
      <c r="J1635" s="492"/>
      <c r="K1635" s="489"/>
      <c r="L1635" s="491"/>
      <c r="M1635" s="491"/>
      <c r="N1635" s="491"/>
      <c r="O1635" s="491"/>
      <c r="P1635" s="491"/>
      <c r="Q1635" s="491"/>
      <c r="R1635" s="491"/>
      <c r="S1635" s="491"/>
      <c r="T1635" s="491"/>
      <c r="U1635" s="491"/>
      <c r="V1635" s="491"/>
      <c r="W1635" s="491"/>
      <c r="X1635" s="491"/>
      <c r="Y1635" s="491"/>
      <c r="Z1635" s="491"/>
      <c r="AA1635" s="491"/>
      <c r="AB1635" s="491"/>
      <c r="AC1635" s="491"/>
      <c r="AD1635" s="491"/>
      <c r="AE1635" s="491"/>
      <c r="AF1635" s="493"/>
      <c r="AG1635" s="494"/>
      <c r="AH1635" s="494"/>
      <c r="AI1635" s="494"/>
      <c r="AK1635" s="561"/>
    </row>
    <row r="1636" spans="1:37" ht="31.5" customHeight="1">
      <c r="A1636" s="504" t="s">
        <v>7791</v>
      </c>
      <c r="B1636" s="489" t="s">
        <v>7792</v>
      </c>
      <c r="C1636" s="566" t="s">
        <v>7782</v>
      </c>
      <c r="D1636" s="567" t="s">
        <v>1688</v>
      </c>
      <c r="E1636" s="567" t="s">
        <v>7775</v>
      </c>
      <c r="F1636" s="567" t="s">
        <v>7776</v>
      </c>
      <c r="G1636" s="523" t="s">
        <v>7793</v>
      </c>
      <c r="H1636" s="568" t="s">
        <v>7783</v>
      </c>
      <c r="I1636" s="523" t="s">
        <v>8710</v>
      </c>
      <c r="J1636" s="492"/>
      <c r="K1636" s="489"/>
      <c r="L1636" s="491"/>
      <c r="M1636" s="491"/>
      <c r="N1636" s="491"/>
      <c r="O1636" s="491"/>
      <c r="P1636" s="491"/>
      <c r="Q1636" s="491"/>
      <c r="R1636" s="491"/>
      <c r="S1636" s="491"/>
      <c r="T1636" s="491"/>
      <c r="U1636" s="491"/>
      <c r="V1636" s="491"/>
      <c r="W1636" s="491"/>
      <c r="X1636" s="491"/>
      <c r="Y1636" s="491"/>
      <c r="Z1636" s="491"/>
      <c r="AA1636" s="491"/>
      <c r="AB1636" s="491"/>
      <c r="AC1636" s="491"/>
      <c r="AD1636" s="491"/>
      <c r="AE1636" s="491"/>
      <c r="AF1636" s="493"/>
      <c r="AG1636" s="494"/>
      <c r="AH1636" s="494"/>
      <c r="AI1636" s="494"/>
      <c r="AK1636" s="561"/>
    </row>
    <row r="1637" spans="1:37" ht="31.5" customHeight="1">
      <c r="A1637" s="504" t="s">
        <v>7791</v>
      </c>
      <c r="B1637" s="489" t="s">
        <v>7792</v>
      </c>
      <c r="C1637" s="566" t="s">
        <v>7784</v>
      </c>
      <c r="D1637" s="567" t="s">
        <v>2994</v>
      </c>
      <c r="E1637" s="567" t="s">
        <v>7775</v>
      </c>
      <c r="F1637" s="567" t="s">
        <v>7776</v>
      </c>
      <c r="G1637" s="523" t="s">
        <v>7793</v>
      </c>
      <c r="H1637" s="568" t="s">
        <v>7785</v>
      </c>
      <c r="I1637" s="523" t="s">
        <v>8710</v>
      </c>
      <c r="J1637" s="492"/>
      <c r="K1637" s="489"/>
      <c r="L1637" s="491"/>
      <c r="M1637" s="491"/>
      <c r="N1637" s="491"/>
      <c r="O1637" s="491"/>
      <c r="P1637" s="491"/>
      <c r="Q1637" s="491"/>
      <c r="R1637" s="491"/>
      <c r="S1637" s="491"/>
      <c r="T1637" s="491"/>
      <c r="U1637" s="491"/>
      <c r="V1637" s="491"/>
      <c r="W1637" s="491"/>
      <c r="X1637" s="491"/>
      <c r="Y1637" s="491"/>
      <c r="Z1637" s="491"/>
      <c r="AA1637" s="491"/>
      <c r="AB1637" s="491"/>
      <c r="AC1637" s="491"/>
      <c r="AD1637" s="491"/>
      <c r="AE1637" s="491"/>
      <c r="AF1637" s="493"/>
      <c r="AG1637" s="494"/>
      <c r="AH1637" s="494"/>
      <c r="AI1637" s="494"/>
      <c r="AK1637" s="561"/>
    </row>
    <row r="1638" spans="1:37" ht="31.5" customHeight="1">
      <c r="A1638" s="504" t="s">
        <v>7791</v>
      </c>
      <c r="B1638" s="489" t="s">
        <v>7792</v>
      </c>
      <c r="C1638" s="566" t="s">
        <v>7786</v>
      </c>
      <c r="D1638" s="567" t="s">
        <v>2995</v>
      </c>
      <c r="E1638" s="567" t="s">
        <v>7775</v>
      </c>
      <c r="F1638" s="567" t="s">
        <v>7776</v>
      </c>
      <c r="G1638" s="523" t="s">
        <v>7793</v>
      </c>
      <c r="H1638" s="568" t="s">
        <v>7787</v>
      </c>
      <c r="I1638" s="523" t="s">
        <v>8710</v>
      </c>
      <c r="J1638" s="492"/>
      <c r="K1638" s="489"/>
      <c r="L1638" s="491"/>
      <c r="M1638" s="491"/>
      <c r="N1638" s="491"/>
      <c r="O1638" s="491"/>
      <c r="P1638" s="491"/>
      <c r="Q1638" s="491"/>
      <c r="R1638" s="491"/>
      <c r="S1638" s="491"/>
      <c r="T1638" s="491"/>
      <c r="U1638" s="491"/>
      <c r="V1638" s="491"/>
      <c r="W1638" s="491"/>
      <c r="X1638" s="491"/>
      <c r="Y1638" s="491"/>
      <c r="Z1638" s="491"/>
      <c r="AA1638" s="491"/>
      <c r="AB1638" s="491"/>
      <c r="AC1638" s="491"/>
      <c r="AD1638" s="491"/>
      <c r="AE1638" s="491"/>
      <c r="AF1638" s="493"/>
      <c r="AG1638" s="494"/>
      <c r="AH1638" s="494"/>
      <c r="AI1638" s="494"/>
      <c r="AK1638" s="561"/>
    </row>
    <row r="1639" spans="1:37" ht="32.1" customHeight="1">
      <c r="A1639" s="504" t="s">
        <v>7791</v>
      </c>
      <c r="B1639" s="489" t="s">
        <v>7792</v>
      </c>
      <c r="C1639" s="566" t="s">
        <v>7788</v>
      </c>
      <c r="D1639" s="567" t="s">
        <v>2996</v>
      </c>
      <c r="E1639" s="567" t="s">
        <v>7775</v>
      </c>
      <c r="F1639" s="567" t="s">
        <v>7776</v>
      </c>
      <c r="G1639" s="523" t="s">
        <v>7794</v>
      </c>
      <c r="H1639" s="568" t="s">
        <v>7789</v>
      </c>
      <c r="I1639" s="523" t="s">
        <v>8710</v>
      </c>
      <c r="J1639" s="492"/>
      <c r="K1639" s="489"/>
      <c r="L1639" s="491"/>
      <c r="M1639" s="491"/>
      <c r="N1639" s="491"/>
      <c r="O1639" s="491"/>
      <c r="P1639" s="491"/>
      <c r="Q1639" s="491"/>
      <c r="R1639" s="491"/>
      <c r="S1639" s="491"/>
      <c r="T1639" s="491"/>
      <c r="U1639" s="491"/>
      <c r="V1639" s="491"/>
      <c r="W1639" s="491"/>
      <c r="X1639" s="491"/>
      <c r="Y1639" s="491"/>
      <c r="Z1639" s="491"/>
      <c r="AA1639" s="491"/>
      <c r="AB1639" s="491"/>
      <c r="AC1639" s="491"/>
      <c r="AD1639" s="491"/>
      <c r="AE1639" s="491"/>
      <c r="AF1639" s="493"/>
      <c r="AG1639" s="494"/>
      <c r="AH1639" s="494"/>
      <c r="AI1639" s="494"/>
      <c r="AK1639" s="561"/>
    </row>
    <row r="1640" spans="1:37" ht="32.1" customHeight="1">
      <c r="A1640" s="504" t="s">
        <v>7791</v>
      </c>
      <c r="B1640" s="489" t="s">
        <v>7792</v>
      </c>
      <c r="C1640" s="566" t="s">
        <v>7790</v>
      </c>
      <c r="D1640" s="567" t="s">
        <v>2997</v>
      </c>
      <c r="E1640" s="567" t="s">
        <v>7775</v>
      </c>
      <c r="F1640" s="567" t="s">
        <v>7776</v>
      </c>
      <c r="G1640" s="523" t="s">
        <v>1121</v>
      </c>
      <c r="H1640" s="568" t="s">
        <v>8832</v>
      </c>
      <c r="I1640" s="523" t="s">
        <v>8710</v>
      </c>
      <c r="J1640" s="492"/>
      <c r="K1640" s="489"/>
      <c r="L1640" s="491"/>
      <c r="M1640" s="491"/>
      <c r="N1640" s="491"/>
      <c r="O1640" s="491"/>
      <c r="P1640" s="491"/>
      <c r="Q1640" s="491"/>
      <c r="R1640" s="491"/>
      <c r="S1640" s="491"/>
      <c r="T1640" s="491"/>
      <c r="U1640" s="491"/>
      <c r="V1640" s="491"/>
      <c r="W1640" s="491"/>
      <c r="X1640" s="491"/>
      <c r="Y1640" s="491"/>
      <c r="Z1640" s="491"/>
      <c r="AA1640" s="491"/>
      <c r="AB1640" s="491"/>
      <c r="AC1640" s="491"/>
      <c r="AD1640" s="491"/>
      <c r="AE1640" s="491"/>
      <c r="AF1640" s="493"/>
      <c r="AG1640" s="494"/>
      <c r="AH1640" s="494"/>
      <c r="AI1640" s="494"/>
      <c r="AK1640" s="561"/>
    </row>
    <row r="1641" spans="1:37" ht="33.75">
      <c r="A1641" s="504" t="s">
        <v>7826</v>
      </c>
      <c r="B1641" s="489" t="s">
        <v>7827</v>
      </c>
      <c r="C1641" s="497" t="s">
        <v>1453</v>
      </c>
      <c r="D1641" s="489"/>
      <c r="E1641" s="490"/>
      <c r="F1641" s="490"/>
      <c r="G1641" s="470"/>
      <c r="H1641" s="502"/>
      <c r="I1641" s="491"/>
      <c r="J1641" s="492" t="s">
        <v>2301</v>
      </c>
      <c r="K1641" s="489"/>
      <c r="L1641" s="491" t="s">
        <v>5398</v>
      </c>
      <c r="M1641" s="491" t="s">
        <v>5398</v>
      </c>
      <c r="N1641" s="491" t="s">
        <v>5399</v>
      </c>
      <c r="O1641" s="491"/>
      <c r="P1641" s="491"/>
      <c r="Q1641" s="491"/>
      <c r="R1641" s="491"/>
      <c r="S1641" s="491" t="s">
        <v>5367</v>
      </c>
      <c r="T1641" s="491" t="s">
        <v>5367</v>
      </c>
      <c r="U1641" s="491"/>
      <c r="V1641" s="491"/>
      <c r="W1641" s="491"/>
      <c r="X1641" s="491"/>
      <c r="Y1641" s="491"/>
      <c r="Z1641" s="491"/>
      <c r="AA1641" s="491"/>
      <c r="AB1641" s="491"/>
      <c r="AC1641" s="491" t="s">
        <v>3692</v>
      </c>
      <c r="AD1641" s="491"/>
      <c r="AE1641" s="491"/>
      <c r="AF1641" s="493" t="s">
        <v>5329</v>
      </c>
      <c r="AG1641" s="494"/>
      <c r="AH1641" s="494"/>
      <c r="AI1641" s="494"/>
      <c r="AK1641" s="561" t="s">
        <v>3448</v>
      </c>
    </row>
    <row r="1642" spans="1:37" ht="90">
      <c r="A1642" s="504" t="s">
        <v>7826</v>
      </c>
      <c r="B1642" s="489" t="s">
        <v>7827</v>
      </c>
      <c r="C1642" s="470" t="s">
        <v>4030</v>
      </c>
      <c r="D1642" s="489" t="s">
        <v>2148</v>
      </c>
      <c r="E1642" s="490"/>
      <c r="F1642" s="490"/>
      <c r="G1642" s="470" t="s">
        <v>1696</v>
      </c>
      <c r="H1642" s="502"/>
      <c r="I1642" s="491" t="s">
        <v>7942</v>
      </c>
      <c r="J1642" s="492"/>
      <c r="K1642" s="489"/>
      <c r="L1642" s="491"/>
      <c r="M1642" s="491"/>
      <c r="N1642" s="491"/>
      <c r="O1642" s="491"/>
      <c r="P1642" s="491"/>
      <c r="Q1642" s="491"/>
      <c r="R1642" s="491"/>
      <c r="S1642" s="491"/>
      <c r="T1642" s="491"/>
      <c r="U1642" s="491"/>
      <c r="V1642" s="491"/>
      <c r="W1642" s="491"/>
      <c r="X1642" s="491"/>
      <c r="Y1642" s="491"/>
      <c r="Z1642" s="491"/>
      <c r="AA1642" s="491"/>
      <c r="AB1642" s="491"/>
      <c r="AC1642" s="491"/>
      <c r="AD1642" s="491"/>
      <c r="AE1642" s="491"/>
      <c r="AF1642" s="493"/>
      <c r="AG1642" s="494"/>
      <c r="AH1642" s="494"/>
      <c r="AI1642" s="494"/>
      <c r="AK1642" s="561"/>
    </row>
    <row r="1643" spans="1:37">
      <c r="A1643" s="504" t="s">
        <v>7826</v>
      </c>
      <c r="B1643" s="489" t="s">
        <v>7827</v>
      </c>
      <c r="C1643" s="470" t="s">
        <v>8279</v>
      </c>
      <c r="D1643" s="489" t="s">
        <v>1345</v>
      </c>
      <c r="E1643" s="490">
        <v>0</v>
      </c>
      <c r="F1643" s="490">
        <v>1</v>
      </c>
      <c r="G1643" s="470" t="s">
        <v>7934</v>
      </c>
      <c r="H1643" s="502"/>
      <c r="I1643" s="470" t="s">
        <v>7938</v>
      </c>
      <c r="J1643" s="489"/>
      <c r="K1643" s="489"/>
      <c r="L1643" s="470"/>
      <c r="M1643" s="470"/>
      <c r="N1643" s="491"/>
      <c r="O1643" s="491"/>
      <c r="P1643" s="491"/>
      <c r="Q1643" s="491"/>
      <c r="R1643" s="491"/>
      <c r="S1643" s="491"/>
      <c r="T1643" s="491"/>
      <c r="U1643" s="491"/>
      <c r="V1643" s="491"/>
      <c r="W1643" s="491"/>
      <c r="X1643" s="491"/>
      <c r="Y1643" s="491"/>
      <c r="Z1643" s="491"/>
      <c r="AA1643" s="491"/>
      <c r="AB1643" s="491"/>
      <c r="AC1643" s="491"/>
      <c r="AD1643" s="491"/>
      <c r="AE1643" s="491"/>
      <c r="AF1643" s="493"/>
      <c r="AG1643" s="494"/>
      <c r="AH1643" s="494"/>
      <c r="AI1643" s="494"/>
      <c r="AK1643" s="561"/>
    </row>
    <row r="1644" spans="1:37" ht="22.5">
      <c r="A1644" s="504" t="s">
        <v>7826</v>
      </c>
      <c r="B1644" s="489" t="s">
        <v>7827</v>
      </c>
      <c r="C1644" s="470" t="s">
        <v>8280</v>
      </c>
      <c r="D1644" s="489" t="s">
        <v>1346</v>
      </c>
      <c r="E1644" s="490">
        <v>0</v>
      </c>
      <c r="F1644" s="490">
        <v>1</v>
      </c>
      <c r="G1644" s="470" t="s">
        <v>7935</v>
      </c>
      <c r="H1644" s="502"/>
      <c r="I1644" s="470" t="s">
        <v>7939</v>
      </c>
      <c r="J1644" s="489"/>
      <c r="K1644" s="489"/>
      <c r="L1644" s="470"/>
      <c r="M1644" s="470"/>
      <c r="N1644" s="491"/>
      <c r="O1644" s="491"/>
      <c r="P1644" s="491"/>
      <c r="Q1644" s="491"/>
      <c r="R1644" s="491"/>
      <c r="S1644" s="491"/>
      <c r="T1644" s="491"/>
      <c r="U1644" s="491"/>
      <c r="V1644" s="491"/>
      <c r="W1644" s="491"/>
      <c r="X1644" s="491"/>
      <c r="Y1644" s="491"/>
      <c r="Z1644" s="491"/>
      <c r="AA1644" s="491"/>
      <c r="AB1644" s="491"/>
      <c r="AC1644" s="491"/>
      <c r="AD1644" s="491"/>
      <c r="AE1644" s="491"/>
      <c r="AF1644" s="493"/>
      <c r="AG1644" s="494"/>
      <c r="AH1644" s="494"/>
      <c r="AI1644" s="494"/>
      <c r="AK1644" s="561"/>
    </row>
    <row r="1645" spans="1:37">
      <c r="A1645" s="504" t="s">
        <v>7826</v>
      </c>
      <c r="B1645" s="489" t="s">
        <v>7827</v>
      </c>
      <c r="C1645" s="470" t="s">
        <v>8281</v>
      </c>
      <c r="D1645" s="489" t="s">
        <v>1347</v>
      </c>
      <c r="E1645" s="490">
        <v>0</v>
      </c>
      <c r="F1645" s="490">
        <v>1</v>
      </c>
      <c r="G1645" s="470" t="s">
        <v>7936</v>
      </c>
      <c r="H1645" s="502"/>
      <c r="I1645" s="470" t="s">
        <v>7940</v>
      </c>
      <c r="J1645" s="489"/>
      <c r="K1645" s="489"/>
      <c r="L1645" s="470"/>
      <c r="M1645" s="470"/>
      <c r="N1645" s="491"/>
      <c r="O1645" s="491"/>
      <c r="P1645" s="491"/>
      <c r="Q1645" s="491"/>
      <c r="R1645" s="491"/>
      <c r="S1645" s="491"/>
      <c r="T1645" s="491"/>
      <c r="U1645" s="491"/>
      <c r="V1645" s="491"/>
      <c r="W1645" s="491"/>
      <c r="X1645" s="491"/>
      <c r="Y1645" s="491"/>
      <c r="Z1645" s="491"/>
      <c r="AA1645" s="491"/>
      <c r="AB1645" s="491"/>
      <c r="AC1645" s="491"/>
      <c r="AD1645" s="491"/>
      <c r="AE1645" s="491"/>
      <c r="AF1645" s="493"/>
      <c r="AG1645" s="494"/>
      <c r="AH1645" s="494"/>
      <c r="AI1645" s="494"/>
      <c r="AK1645" s="561"/>
    </row>
    <row r="1646" spans="1:37" ht="22.5">
      <c r="A1646" s="504" t="s">
        <v>7826</v>
      </c>
      <c r="B1646" s="489" t="s">
        <v>7827</v>
      </c>
      <c r="C1646" s="470" t="s">
        <v>8282</v>
      </c>
      <c r="D1646" s="489" t="s">
        <v>1348</v>
      </c>
      <c r="E1646" s="490">
        <v>0</v>
      </c>
      <c r="F1646" s="490">
        <v>1</v>
      </c>
      <c r="G1646" s="470" t="s">
        <v>7937</v>
      </c>
      <c r="H1646" s="502"/>
      <c r="I1646" s="470" t="s">
        <v>7941</v>
      </c>
      <c r="J1646" s="489"/>
      <c r="K1646" s="489"/>
      <c r="L1646" s="470"/>
      <c r="M1646" s="470"/>
      <c r="N1646" s="491"/>
      <c r="O1646" s="491"/>
      <c r="P1646" s="491"/>
      <c r="Q1646" s="491"/>
      <c r="R1646" s="491"/>
      <c r="S1646" s="491"/>
      <c r="T1646" s="491"/>
      <c r="U1646" s="491"/>
      <c r="V1646" s="491"/>
      <c r="W1646" s="491"/>
      <c r="X1646" s="491"/>
      <c r="Y1646" s="491"/>
      <c r="Z1646" s="491"/>
      <c r="AA1646" s="491"/>
      <c r="AB1646" s="491"/>
      <c r="AC1646" s="491"/>
      <c r="AD1646" s="491"/>
      <c r="AE1646" s="491"/>
      <c r="AF1646" s="493"/>
      <c r="AG1646" s="494"/>
      <c r="AH1646" s="494"/>
      <c r="AI1646" s="494"/>
      <c r="AK1646" s="561"/>
    </row>
    <row r="1647" spans="1:37">
      <c r="A1647" s="504" t="s">
        <v>7826</v>
      </c>
      <c r="B1647" s="489" t="s">
        <v>7827</v>
      </c>
      <c r="C1647" s="470" t="s">
        <v>495</v>
      </c>
      <c r="D1647" s="489" t="s">
        <v>2127</v>
      </c>
      <c r="E1647" s="490">
        <v>0</v>
      </c>
      <c r="F1647" s="490">
        <v>0</v>
      </c>
      <c r="G1647" s="470" t="s">
        <v>495</v>
      </c>
      <c r="H1647" s="502"/>
      <c r="I1647" s="491"/>
      <c r="J1647" s="492"/>
      <c r="K1647" s="489"/>
      <c r="L1647" s="491"/>
      <c r="M1647" s="491"/>
      <c r="N1647" s="491"/>
      <c r="O1647" s="491"/>
      <c r="P1647" s="491"/>
      <c r="Q1647" s="491"/>
      <c r="R1647" s="491"/>
      <c r="S1647" s="491"/>
      <c r="T1647" s="491"/>
      <c r="U1647" s="491"/>
      <c r="V1647" s="491"/>
      <c r="W1647" s="491"/>
      <c r="X1647" s="491"/>
      <c r="Y1647" s="491"/>
      <c r="Z1647" s="491"/>
      <c r="AA1647" s="491"/>
      <c r="AB1647" s="491"/>
      <c r="AC1647" s="491"/>
      <c r="AD1647" s="491"/>
      <c r="AE1647" s="491"/>
      <c r="AF1647" s="493"/>
      <c r="AG1647" s="494"/>
      <c r="AH1647" s="494"/>
      <c r="AI1647" s="494"/>
      <c r="AK1647" s="561"/>
    </row>
    <row r="1648" spans="1:37" ht="45">
      <c r="A1648" s="504" t="s">
        <v>7826</v>
      </c>
      <c r="B1648" s="489" t="s">
        <v>7827</v>
      </c>
      <c r="C1648" s="470" t="s">
        <v>7926</v>
      </c>
      <c r="D1648" s="489" t="s">
        <v>1859</v>
      </c>
      <c r="E1648" s="490" t="s">
        <v>4044</v>
      </c>
      <c r="F1648" s="490" t="s">
        <v>4045</v>
      </c>
      <c r="G1648" s="470" t="s">
        <v>4046</v>
      </c>
      <c r="H1648" s="502" t="s">
        <v>7928</v>
      </c>
      <c r="I1648" s="491" t="s">
        <v>7926</v>
      </c>
      <c r="J1648" s="492" t="s">
        <v>2301</v>
      </c>
      <c r="K1648" s="489"/>
      <c r="L1648" s="491" t="s">
        <v>5398</v>
      </c>
      <c r="M1648" s="491" t="s">
        <v>5398</v>
      </c>
      <c r="N1648" s="491" t="s">
        <v>5399</v>
      </c>
      <c r="O1648" s="491"/>
      <c r="P1648" s="491"/>
      <c r="Q1648" s="491"/>
      <c r="R1648" s="491"/>
      <c r="S1648" s="491" t="s">
        <v>5367</v>
      </c>
      <c r="T1648" s="491" t="s">
        <v>5367</v>
      </c>
      <c r="U1648" s="491"/>
      <c r="V1648" s="491"/>
      <c r="W1648" s="491" t="s">
        <v>1316</v>
      </c>
      <c r="X1648" s="491"/>
      <c r="Y1648" s="491"/>
      <c r="Z1648" s="491"/>
      <c r="AA1648" s="491"/>
      <c r="AB1648" s="491"/>
      <c r="AC1648" s="491"/>
      <c r="AD1648" s="491"/>
      <c r="AE1648" s="491"/>
      <c r="AF1648" s="493" t="s">
        <v>5329</v>
      </c>
      <c r="AG1648" s="494"/>
      <c r="AH1648" s="494"/>
      <c r="AI1648" s="494"/>
      <c r="AK1648" s="561"/>
    </row>
    <row r="1649" spans="1:37" ht="45">
      <c r="A1649" s="504" t="s">
        <v>7826</v>
      </c>
      <c r="B1649" s="489" t="s">
        <v>7827</v>
      </c>
      <c r="C1649" s="491" t="s">
        <v>7930</v>
      </c>
      <c r="D1649" s="489" t="s">
        <v>1863</v>
      </c>
      <c r="E1649" s="490" t="s">
        <v>4050</v>
      </c>
      <c r="F1649" s="490" t="s">
        <v>4051</v>
      </c>
      <c r="G1649" s="470" t="s">
        <v>4052</v>
      </c>
      <c r="H1649" s="502" t="s">
        <v>7929</v>
      </c>
      <c r="I1649" s="491" t="s">
        <v>7930</v>
      </c>
      <c r="J1649" s="492" t="s">
        <v>2301</v>
      </c>
      <c r="K1649" s="489"/>
      <c r="L1649" s="491" t="s">
        <v>5398</v>
      </c>
      <c r="M1649" s="491" t="s">
        <v>5398</v>
      </c>
      <c r="N1649" s="491" t="s">
        <v>5399</v>
      </c>
      <c r="O1649" s="491"/>
      <c r="P1649" s="491"/>
      <c r="Q1649" s="491"/>
      <c r="R1649" s="491"/>
      <c r="S1649" s="491" t="s">
        <v>5367</v>
      </c>
      <c r="T1649" s="491" t="s">
        <v>5367</v>
      </c>
      <c r="U1649" s="491"/>
      <c r="V1649" s="491"/>
      <c r="W1649" s="491" t="s">
        <v>1316</v>
      </c>
      <c r="X1649" s="491"/>
      <c r="Y1649" s="491"/>
      <c r="Z1649" s="491"/>
      <c r="AA1649" s="491"/>
      <c r="AB1649" s="491"/>
      <c r="AC1649" s="491"/>
      <c r="AD1649" s="491"/>
      <c r="AE1649" s="491"/>
      <c r="AF1649" s="493" t="s">
        <v>5329</v>
      </c>
      <c r="AG1649" s="494"/>
      <c r="AH1649" s="494"/>
      <c r="AI1649" s="494"/>
      <c r="AK1649" s="561"/>
    </row>
    <row r="1650" spans="1:37" ht="45">
      <c r="A1650" s="504" t="s">
        <v>7826</v>
      </c>
      <c r="B1650" s="489" t="s">
        <v>7827</v>
      </c>
      <c r="C1650" s="491" t="s">
        <v>7927</v>
      </c>
      <c r="D1650" s="489" t="s">
        <v>1687</v>
      </c>
      <c r="E1650" s="490" t="s">
        <v>4044</v>
      </c>
      <c r="F1650" s="490" t="s">
        <v>4045</v>
      </c>
      <c r="G1650" s="470" t="s">
        <v>4046</v>
      </c>
      <c r="H1650" s="502" t="s">
        <v>7933</v>
      </c>
      <c r="I1650" s="491" t="s">
        <v>7927</v>
      </c>
      <c r="J1650" s="492" t="s">
        <v>2301</v>
      </c>
      <c r="K1650" s="489"/>
      <c r="L1650" s="491" t="s">
        <v>5398</v>
      </c>
      <c r="M1650" s="491" t="s">
        <v>5398</v>
      </c>
      <c r="N1650" s="491" t="s">
        <v>5399</v>
      </c>
      <c r="O1650" s="491"/>
      <c r="P1650" s="491"/>
      <c r="Q1650" s="491"/>
      <c r="R1650" s="491"/>
      <c r="S1650" s="491" t="s">
        <v>5367</v>
      </c>
      <c r="T1650" s="491" t="s">
        <v>5367</v>
      </c>
      <c r="U1650" s="491"/>
      <c r="V1650" s="491"/>
      <c r="W1650" s="491" t="s">
        <v>1316</v>
      </c>
      <c r="X1650" s="491"/>
      <c r="Y1650" s="491"/>
      <c r="Z1650" s="491"/>
      <c r="AA1650" s="491"/>
      <c r="AB1650" s="491"/>
      <c r="AC1650" s="491"/>
      <c r="AD1650" s="491"/>
      <c r="AE1650" s="491"/>
      <c r="AF1650" s="493" t="s">
        <v>5329</v>
      </c>
      <c r="AG1650" s="494"/>
      <c r="AH1650" s="494"/>
      <c r="AI1650" s="494"/>
      <c r="AK1650" s="561"/>
    </row>
    <row r="1651" spans="1:37" ht="45">
      <c r="A1651" s="504" t="s">
        <v>7826</v>
      </c>
      <c r="B1651" s="489" t="s">
        <v>7827</v>
      </c>
      <c r="C1651" s="491" t="s">
        <v>7931</v>
      </c>
      <c r="D1651" s="489" t="s">
        <v>1688</v>
      </c>
      <c r="E1651" s="490" t="s">
        <v>4050</v>
      </c>
      <c r="F1651" s="490" t="s">
        <v>4051</v>
      </c>
      <c r="G1651" s="470" t="s">
        <v>4052</v>
      </c>
      <c r="H1651" s="502" t="s">
        <v>7932</v>
      </c>
      <c r="I1651" s="491" t="s">
        <v>7931</v>
      </c>
      <c r="J1651" s="492" t="s">
        <v>2301</v>
      </c>
      <c r="K1651" s="489"/>
      <c r="L1651" s="491" t="s">
        <v>5398</v>
      </c>
      <c r="M1651" s="491" t="s">
        <v>5398</v>
      </c>
      <c r="N1651" s="491" t="s">
        <v>5399</v>
      </c>
      <c r="O1651" s="491"/>
      <c r="P1651" s="491"/>
      <c r="Q1651" s="491"/>
      <c r="R1651" s="491"/>
      <c r="S1651" s="491" t="s">
        <v>5367</v>
      </c>
      <c r="T1651" s="491" t="s">
        <v>5367</v>
      </c>
      <c r="U1651" s="491"/>
      <c r="V1651" s="491"/>
      <c r="W1651" s="491" t="s">
        <v>1316</v>
      </c>
      <c r="X1651" s="491"/>
      <c r="Y1651" s="491"/>
      <c r="Z1651" s="491"/>
      <c r="AA1651" s="491"/>
      <c r="AB1651" s="491"/>
      <c r="AC1651" s="491"/>
      <c r="AD1651" s="491"/>
      <c r="AE1651" s="491"/>
      <c r="AF1651" s="493" t="s">
        <v>5329</v>
      </c>
      <c r="AG1651" s="494"/>
      <c r="AH1651" s="494"/>
      <c r="AI1651" s="494"/>
      <c r="AK1651" s="561"/>
    </row>
    <row r="1652" spans="1:37" ht="45">
      <c r="A1652" s="504" t="s">
        <v>7943</v>
      </c>
      <c r="B1652" s="489" t="s">
        <v>7944</v>
      </c>
      <c r="C1652" s="497" t="s">
        <v>8147</v>
      </c>
      <c r="D1652" s="489"/>
      <c r="E1652" s="490"/>
      <c r="F1652" s="490"/>
      <c r="G1652" s="470"/>
      <c r="H1652" s="502"/>
      <c r="I1652" s="491"/>
      <c r="J1652" s="489" t="s">
        <v>2314</v>
      </c>
      <c r="K1652" s="489"/>
      <c r="L1652" s="491" t="s">
        <v>5414</v>
      </c>
      <c r="M1652" s="491" t="s">
        <v>5414</v>
      </c>
      <c r="N1652" s="491" t="s">
        <v>5415</v>
      </c>
      <c r="O1652" s="491"/>
      <c r="P1652" s="491"/>
      <c r="Q1652" s="491"/>
      <c r="R1652" s="491"/>
      <c r="S1652" s="491" t="s">
        <v>5370</v>
      </c>
      <c r="T1652" s="491" t="s">
        <v>5370</v>
      </c>
      <c r="U1652" s="491"/>
      <c r="V1652" s="491"/>
      <c r="W1652" s="491" t="s">
        <v>2900</v>
      </c>
      <c r="X1652" s="491"/>
      <c r="Y1652" s="491"/>
      <c r="Z1652" s="491"/>
      <c r="AA1652" s="491"/>
      <c r="AB1652" s="491"/>
      <c r="AC1652" s="491"/>
      <c r="AD1652" s="491"/>
      <c r="AE1652" s="491"/>
      <c r="AF1652" s="493" t="s">
        <v>5319</v>
      </c>
      <c r="AG1652" s="494"/>
      <c r="AH1652" s="494"/>
      <c r="AI1652" s="494"/>
      <c r="AK1652" s="561" t="s">
        <v>3448</v>
      </c>
    </row>
    <row r="1653" spans="1:37" ht="45">
      <c r="A1653" s="504" t="s">
        <v>7943</v>
      </c>
      <c r="B1653" s="489" t="s">
        <v>7944</v>
      </c>
      <c r="C1653" s="470" t="s">
        <v>8148</v>
      </c>
      <c r="D1653" s="489" t="s">
        <v>2148</v>
      </c>
      <c r="E1653" s="490"/>
      <c r="F1653" s="490"/>
      <c r="G1653" s="470" t="s">
        <v>1696</v>
      </c>
      <c r="H1653" s="502"/>
      <c r="I1653" s="491" t="s">
        <v>4175</v>
      </c>
      <c r="J1653" s="489"/>
      <c r="K1653" s="489"/>
      <c r="L1653" s="491"/>
      <c r="M1653" s="491"/>
      <c r="N1653" s="491"/>
      <c r="O1653" s="491"/>
      <c r="P1653" s="491"/>
      <c r="Q1653" s="491"/>
      <c r="R1653" s="491"/>
      <c r="S1653" s="491"/>
      <c r="T1653" s="491"/>
      <c r="U1653" s="491"/>
      <c r="V1653" s="491"/>
      <c r="W1653" s="491"/>
      <c r="X1653" s="491"/>
      <c r="Y1653" s="491"/>
      <c r="Z1653" s="491"/>
      <c r="AA1653" s="491"/>
      <c r="AB1653" s="491"/>
      <c r="AC1653" s="491"/>
      <c r="AD1653" s="491"/>
      <c r="AE1653" s="491"/>
      <c r="AF1653" s="493"/>
      <c r="AG1653" s="494"/>
      <c r="AH1653" s="494"/>
      <c r="AI1653" s="494"/>
      <c r="AK1653" s="561"/>
    </row>
    <row r="1654" spans="1:37">
      <c r="A1654" s="504" t="s">
        <v>7943</v>
      </c>
      <c r="B1654" s="489" t="s">
        <v>7944</v>
      </c>
      <c r="C1654" s="470" t="s">
        <v>7957</v>
      </c>
      <c r="D1654" s="489" t="s">
        <v>1345</v>
      </c>
      <c r="E1654" s="490">
        <v>0</v>
      </c>
      <c r="F1654" s="490">
        <v>1</v>
      </c>
      <c r="G1654" s="470" t="s">
        <v>7953</v>
      </c>
      <c r="H1654" s="502"/>
      <c r="I1654" s="470"/>
      <c r="J1654" s="492"/>
      <c r="K1654" s="489"/>
      <c r="L1654" s="470"/>
      <c r="M1654" s="470"/>
      <c r="N1654" s="491"/>
      <c r="O1654" s="491"/>
      <c r="P1654" s="491"/>
      <c r="Q1654" s="491"/>
      <c r="R1654" s="491"/>
      <c r="S1654" s="491"/>
      <c r="T1654" s="491"/>
      <c r="U1654" s="491"/>
      <c r="V1654" s="491"/>
      <c r="W1654" s="491"/>
      <c r="X1654" s="491"/>
      <c r="Y1654" s="491"/>
      <c r="Z1654" s="491"/>
      <c r="AA1654" s="491"/>
      <c r="AB1654" s="491"/>
      <c r="AC1654" s="491"/>
      <c r="AD1654" s="491"/>
      <c r="AE1654" s="491"/>
      <c r="AF1654" s="493"/>
      <c r="AG1654" s="494"/>
      <c r="AH1654" s="494"/>
      <c r="AI1654" s="494"/>
      <c r="AK1654" s="561"/>
    </row>
    <row r="1655" spans="1:37">
      <c r="A1655" s="504" t="s">
        <v>7943</v>
      </c>
      <c r="B1655" s="489" t="s">
        <v>7944</v>
      </c>
      <c r="C1655" s="470" t="s">
        <v>7958</v>
      </c>
      <c r="D1655" s="489" t="s">
        <v>1346</v>
      </c>
      <c r="E1655" s="490">
        <v>0</v>
      </c>
      <c r="F1655" s="490">
        <v>1</v>
      </c>
      <c r="G1655" s="470" t="s">
        <v>7954</v>
      </c>
      <c r="H1655" s="502"/>
      <c r="I1655" s="470"/>
      <c r="J1655" s="492"/>
      <c r="K1655" s="489"/>
      <c r="L1655" s="470"/>
      <c r="M1655" s="470"/>
      <c r="N1655" s="491"/>
      <c r="O1655" s="491"/>
      <c r="P1655" s="491"/>
      <c r="Q1655" s="491"/>
      <c r="R1655" s="491"/>
      <c r="S1655" s="491"/>
      <c r="T1655" s="491"/>
      <c r="U1655" s="491"/>
      <c r="V1655" s="491"/>
      <c r="W1655" s="491"/>
      <c r="X1655" s="491"/>
      <c r="Y1655" s="491"/>
      <c r="Z1655" s="491"/>
      <c r="AA1655" s="491"/>
      <c r="AB1655" s="491"/>
      <c r="AC1655" s="491"/>
      <c r="AD1655" s="491"/>
      <c r="AE1655" s="491"/>
      <c r="AF1655" s="493"/>
      <c r="AG1655" s="494"/>
      <c r="AH1655" s="494"/>
      <c r="AI1655" s="494"/>
      <c r="AK1655" s="561"/>
    </row>
    <row r="1656" spans="1:37">
      <c r="A1656" s="504" t="s">
        <v>7943</v>
      </c>
      <c r="B1656" s="489" t="s">
        <v>7944</v>
      </c>
      <c r="C1656" s="470" t="s">
        <v>7959</v>
      </c>
      <c r="D1656" s="489" t="s">
        <v>1347</v>
      </c>
      <c r="E1656" s="490">
        <v>0</v>
      </c>
      <c r="F1656" s="490">
        <v>1</v>
      </c>
      <c r="G1656" s="470" t="s">
        <v>7955</v>
      </c>
      <c r="H1656" s="502"/>
      <c r="I1656" s="470"/>
      <c r="J1656" s="492"/>
      <c r="K1656" s="489"/>
      <c r="L1656" s="470"/>
      <c r="M1656" s="470"/>
      <c r="N1656" s="491"/>
      <c r="O1656" s="491"/>
      <c r="P1656" s="491"/>
      <c r="Q1656" s="491"/>
      <c r="R1656" s="491"/>
      <c r="S1656" s="491"/>
      <c r="T1656" s="491"/>
      <c r="U1656" s="491"/>
      <c r="V1656" s="491"/>
      <c r="W1656" s="491"/>
      <c r="X1656" s="491"/>
      <c r="Y1656" s="491"/>
      <c r="Z1656" s="491"/>
      <c r="AA1656" s="491"/>
      <c r="AB1656" s="491"/>
      <c r="AC1656" s="491"/>
      <c r="AD1656" s="491"/>
      <c r="AE1656" s="491"/>
      <c r="AF1656" s="493"/>
      <c r="AG1656" s="494"/>
      <c r="AH1656" s="494"/>
      <c r="AI1656" s="494"/>
      <c r="AK1656" s="561"/>
    </row>
    <row r="1657" spans="1:37">
      <c r="A1657" s="504" t="s">
        <v>7943</v>
      </c>
      <c r="B1657" s="489" t="s">
        <v>7944</v>
      </c>
      <c r="C1657" s="470" t="s">
        <v>7960</v>
      </c>
      <c r="D1657" s="489" t="s">
        <v>1348</v>
      </c>
      <c r="E1657" s="490">
        <v>0</v>
      </c>
      <c r="F1657" s="490">
        <v>1</v>
      </c>
      <c r="G1657" s="470" t="s">
        <v>7956</v>
      </c>
      <c r="H1657" s="502"/>
      <c r="I1657" s="470"/>
      <c r="J1657" s="492"/>
      <c r="K1657" s="489"/>
      <c r="L1657" s="470"/>
      <c r="M1657" s="470"/>
      <c r="N1657" s="491"/>
      <c r="O1657" s="491"/>
      <c r="P1657" s="491"/>
      <c r="Q1657" s="491"/>
      <c r="R1657" s="491"/>
      <c r="S1657" s="491"/>
      <c r="T1657" s="491"/>
      <c r="U1657" s="491"/>
      <c r="V1657" s="491"/>
      <c r="W1657" s="491"/>
      <c r="X1657" s="491"/>
      <c r="Y1657" s="491"/>
      <c r="Z1657" s="491"/>
      <c r="AA1657" s="491"/>
      <c r="AB1657" s="491"/>
      <c r="AC1657" s="491"/>
      <c r="AD1657" s="491"/>
      <c r="AE1657" s="491"/>
      <c r="AF1657" s="493"/>
      <c r="AG1657" s="494"/>
      <c r="AH1657" s="494"/>
      <c r="AI1657" s="494"/>
      <c r="AK1657" s="561"/>
    </row>
    <row r="1658" spans="1:37">
      <c r="A1658" s="504" t="s">
        <v>7943</v>
      </c>
      <c r="B1658" s="489" t="s">
        <v>7944</v>
      </c>
      <c r="C1658" s="470"/>
      <c r="D1658" s="489" t="s">
        <v>5483</v>
      </c>
      <c r="E1658" s="490">
        <v>0</v>
      </c>
      <c r="F1658" s="490">
        <v>1</v>
      </c>
      <c r="G1658" s="470" t="s">
        <v>6383</v>
      </c>
      <c r="H1658" s="502"/>
      <c r="I1658" s="470"/>
      <c r="J1658" s="492"/>
      <c r="K1658" s="489"/>
      <c r="L1658" s="470"/>
      <c r="M1658" s="470"/>
      <c r="N1658" s="491"/>
      <c r="O1658" s="491"/>
      <c r="P1658" s="491"/>
      <c r="Q1658" s="491"/>
      <c r="R1658" s="491"/>
      <c r="S1658" s="491"/>
      <c r="T1658" s="491"/>
      <c r="U1658" s="491"/>
      <c r="V1658" s="491"/>
      <c r="W1658" s="491"/>
      <c r="X1658" s="491"/>
      <c r="Y1658" s="491"/>
      <c r="Z1658" s="491"/>
      <c r="AA1658" s="491"/>
      <c r="AB1658" s="491"/>
      <c r="AC1658" s="491"/>
      <c r="AD1658" s="491"/>
      <c r="AE1658" s="491"/>
      <c r="AF1658" s="493"/>
      <c r="AG1658" s="494"/>
      <c r="AH1658" s="494"/>
      <c r="AI1658" s="494"/>
      <c r="AK1658" s="561"/>
    </row>
    <row r="1659" spans="1:37" ht="45">
      <c r="A1659" s="504" t="s">
        <v>7943</v>
      </c>
      <c r="B1659" s="489" t="s">
        <v>7944</v>
      </c>
      <c r="C1659" s="470" t="s">
        <v>7945</v>
      </c>
      <c r="D1659" s="489" t="s">
        <v>8153</v>
      </c>
      <c r="E1659" s="490" t="s">
        <v>1357</v>
      </c>
      <c r="F1659" s="490" t="s">
        <v>1372</v>
      </c>
      <c r="G1659" s="470" t="s">
        <v>194</v>
      </c>
      <c r="H1659" s="502" t="s">
        <v>7949</v>
      </c>
      <c r="I1659" s="491" t="s">
        <v>8711</v>
      </c>
      <c r="J1659" s="489" t="s">
        <v>2314</v>
      </c>
      <c r="K1659" s="489"/>
      <c r="L1659" s="491" t="s">
        <v>5414</v>
      </c>
      <c r="M1659" s="491" t="s">
        <v>5414</v>
      </c>
      <c r="N1659" s="491" t="s">
        <v>5415</v>
      </c>
      <c r="O1659" s="491"/>
      <c r="P1659" s="491"/>
      <c r="Q1659" s="491"/>
      <c r="R1659" s="491"/>
      <c r="S1659" s="491" t="s">
        <v>5370</v>
      </c>
      <c r="T1659" s="491" t="s">
        <v>5370</v>
      </c>
      <c r="U1659" s="491"/>
      <c r="V1659" s="491"/>
      <c r="W1659" s="491" t="s">
        <v>2900</v>
      </c>
      <c r="X1659" s="491"/>
      <c r="Y1659" s="491"/>
      <c r="Z1659" s="491"/>
      <c r="AA1659" s="491"/>
      <c r="AB1659" s="491"/>
      <c r="AC1659" s="491"/>
      <c r="AD1659" s="491"/>
      <c r="AE1659" s="491"/>
      <c r="AF1659" s="493" t="s">
        <v>5319</v>
      </c>
      <c r="AG1659" s="494"/>
      <c r="AH1659" s="494"/>
      <c r="AI1659" s="494"/>
      <c r="AK1659" s="561"/>
    </row>
    <row r="1660" spans="1:37" ht="45">
      <c r="A1660" s="504" t="s">
        <v>7943</v>
      </c>
      <c r="B1660" s="489" t="s">
        <v>7944</v>
      </c>
      <c r="C1660" s="470" t="s">
        <v>7946</v>
      </c>
      <c r="D1660" s="489" t="s">
        <v>7973</v>
      </c>
      <c r="E1660" s="490" t="s">
        <v>1357</v>
      </c>
      <c r="F1660" s="490" t="s">
        <v>1372</v>
      </c>
      <c r="G1660" s="470" t="s">
        <v>194</v>
      </c>
      <c r="H1660" s="502" t="s">
        <v>7950</v>
      </c>
      <c r="I1660" s="491" t="s">
        <v>8712</v>
      </c>
      <c r="J1660" s="489" t="s">
        <v>2314</v>
      </c>
      <c r="K1660" s="489"/>
      <c r="L1660" s="491" t="s">
        <v>5414</v>
      </c>
      <c r="M1660" s="491" t="s">
        <v>5414</v>
      </c>
      <c r="N1660" s="491" t="s">
        <v>5415</v>
      </c>
      <c r="O1660" s="491"/>
      <c r="P1660" s="491"/>
      <c r="Q1660" s="491"/>
      <c r="R1660" s="491"/>
      <c r="S1660" s="491" t="s">
        <v>5370</v>
      </c>
      <c r="T1660" s="491" t="s">
        <v>5370</v>
      </c>
      <c r="U1660" s="491"/>
      <c r="V1660" s="491"/>
      <c r="W1660" s="491" t="s">
        <v>2900</v>
      </c>
      <c r="X1660" s="491"/>
      <c r="Y1660" s="491"/>
      <c r="Z1660" s="491"/>
      <c r="AA1660" s="491"/>
      <c r="AB1660" s="491"/>
      <c r="AC1660" s="491"/>
      <c r="AD1660" s="491"/>
      <c r="AE1660" s="491"/>
      <c r="AF1660" s="493" t="s">
        <v>5319</v>
      </c>
      <c r="AG1660" s="494"/>
      <c r="AH1660" s="494"/>
      <c r="AI1660" s="494"/>
      <c r="AK1660" s="561"/>
    </row>
    <row r="1661" spans="1:37" ht="45">
      <c r="A1661" s="504" t="s">
        <v>7943</v>
      </c>
      <c r="B1661" s="489" t="s">
        <v>7944</v>
      </c>
      <c r="C1661" s="470" t="s">
        <v>7947</v>
      </c>
      <c r="D1661" s="489" t="s">
        <v>7974</v>
      </c>
      <c r="E1661" s="490" t="s">
        <v>1357</v>
      </c>
      <c r="F1661" s="490" t="s">
        <v>1372</v>
      </c>
      <c r="G1661" s="470" t="s">
        <v>194</v>
      </c>
      <c r="H1661" s="502" t="s">
        <v>7951</v>
      </c>
      <c r="I1661" s="491" t="s">
        <v>8713</v>
      </c>
      <c r="J1661" s="489" t="s">
        <v>2314</v>
      </c>
      <c r="K1661" s="489"/>
      <c r="L1661" s="491" t="s">
        <v>5414</v>
      </c>
      <c r="M1661" s="491" t="s">
        <v>5414</v>
      </c>
      <c r="N1661" s="491" t="s">
        <v>5415</v>
      </c>
      <c r="O1661" s="491"/>
      <c r="P1661" s="491"/>
      <c r="Q1661" s="491"/>
      <c r="R1661" s="491"/>
      <c r="S1661" s="491" t="s">
        <v>5370</v>
      </c>
      <c r="T1661" s="491" t="s">
        <v>5370</v>
      </c>
      <c r="U1661" s="491"/>
      <c r="V1661" s="491"/>
      <c r="W1661" s="491" t="s">
        <v>2900</v>
      </c>
      <c r="X1661" s="491"/>
      <c r="Y1661" s="491"/>
      <c r="Z1661" s="491"/>
      <c r="AA1661" s="491"/>
      <c r="AB1661" s="491"/>
      <c r="AC1661" s="491"/>
      <c r="AD1661" s="491"/>
      <c r="AE1661" s="491"/>
      <c r="AF1661" s="493" t="s">
        <v>5319</v>
      </c>
      <c r="AG1661" s="494"/>
      <c r="AH1661" s="494"/>
      <c r="AI1661" s="494"/>
      <c r="AK1661" s="561"/>
    </row>
    <row r="1662" spans="1:37" ht="45">
      <c r="A1662" s="504" t="s">
        <v>7943</v>
      </c>
      <c r="B1662" s="489" t="s">
        <v>7944</v>
      </c>
      <c r="C1662" s="470" t="s">
        <v>7948</v>
      </c>
      <c r="D1662" s="489" t="s">
        <v>8154</v>
      </c>
      <c r="E1662" s="490" t="s">
        <v>1357</v>
      </c>
      <c r="F1662" s="490" t="s">
        <v>1372</v>
      </c>
      <c r="G1662" s="470" t="s">
        <v>194</v>
      </c>
      <c r="H1662" s="502" t="s">
        <v>7952</v>
      </c>
      <c r="I1662" s="491" t="s">
        <v>8714</v>
      </c>
      <c r="J1662" s="489" t="s">
        <v>2314</v>
      </c>
      <c r="K1662" s="489"/>
      <c r="L1662" s="491" t="s">
        <v>5414</v>
      </c>
      <c r="M1662" s="491" t="s">
        <v>5414</v>
      </c>
      <c r="N1662" s="491" t="s">
        <v>5415</v>
      </c>
      <c r="O1662" s="491"/>
      <c r="P1662" s="491"/>
      <c r="Q1662" s="491"/>
      <c r="R1662" s="491"/>
      <c r="S1662" s="491" t="s">
        <v>5370</v>
      </c>
      <c r="T1662" s="491" t="s">
        <v>5370</v>
      </c>
      <c r="U1662" s="491"/>
      <c r="V1662" s="491"/>
      <c r="W1662" s="491" t="s">
        <v>2900</v>
      </c>
      <c r="X1662" s="491"/>
      <c r="Y1662" s="491"/>
      <c r="Z1662" s="491"/>
      <c r="AA1662" s="491"/>
      <c r="AB1662" s="491"/>
      <c r="AC1662" s="491"/>
      <c r="AD1662" s="491"/>
      <c r="AE1662" s="491"/>
      <c r="AF1662" s="493" t="s">
        <v>5319</v>
      </c>
      <c r="AG1662" s="494"/>
      <c r="AH1662" s="494"/>
      <c r="AI1662" s="494"/>
      <c r="AK1662" s="561"/>
    </row>
    <row r="1663" spans="1:37" s="511" customFormat="1" ht="11.25">
      <c r="A1663" s="509" t="s">
        <v>7968</v>
      </c>
      <c r="B1663" s="492" t="s">
        <v>7969</v>
      </c>
      <c r="C1663" s="514" t="s">
        <v>7996</v>
      </c>
      <c r="D1663" s="492"/>
      <c r="E1663" s="513"/>
      <c r="F1663" s="513"/>
      <c r="G1663" s="510" t="s">
        <v>8066</v>
      </c>
      <c r="H1663" s="516"/>
      <c r="I1663" s="498"/>
      <c r="J1663" s="492"/>
      <c r="K1663" s="492"/>
      <c r="L1663" s="498"/>
      <c r="M1663" s="491"/>
      <c r="N1663" s="491"/>
      <c r="O1663" s="491"/>
      <c r="P1663" s="491"/>
      <c r="Q1663" s="498"/>
      <c r="R1663" s="498"/>
      <c r="S1663" s="491"/>
      <c r="T1663" s="491"/>
      <c r="U1663" s="491"/>
      <c r="V1663" s="491"/>
      <c r="W1663" s="491"/>
      <c r="X1663" s="491"/>
      <c r="Y1663" s="491"/>
      <c r="Z1663" s="491"/>
      <c r="AA1663" s="491"/>
      <c r="AB1663" s="491"/>
      <c r="AC1663" s="491"/>
      <c r="AD1663" s="491"/>
      <c r="AE1663" s="491"/>
      <c r="AF1663" s="493"/>
      <c r="AG1663" s="494"/>
      <c r="AH1663" s="494"/>
      <c r="AI1663" s="494"/>
      <c r="AJ1663" s="491"/>
      <c r="AK1663" s="788" t="s">
        <v>3448</v>
      </c>
    </row>
    <row r="1664" spans="1:37" s="511" customFormat="1" ht="11.25">
      <c r="A1664" s="509" t="s">
        <v>7968</v>
      </c>
      <c r="B1664" s="492" t="s">
        <v>7969</v>
      </c>
      <c r="C1664" s="510" t="s">
        <v>7975</v>
      </c>
      <c r="D1664" s="492" t="s">
        <v>2148</v>
      </c>
      <c r="E1664" s="513"/>
      <c r="F1664" s="513"/>
      <c r="G1664" s="510" t="s">
        <v>1696</v>
      </c>
      <c r="H1664" s="516"/>
      <c r="I1664" s="498"/>
      <c r="J1664" s="492"/>
      <c r="K1664" s="492"/>
      <c r="L1664" s="498"/>
      <c r="M1664" s="491"/>
      <c r="N1664" s="491"/>
      <c r="O1664" s="491"/>
      <c r="P1664" s="491"/>
      <c r="Q1664" s="498"/>
      <c r="R1664" s="498"/>
      <c r="S1664" s="491"/>
      <c r="T1664" s="491"/>
      <c r="U1664" s="491"/>
      <c r="V1664" s="491"/>
      <c r="W1664" s="491"/>
      <c r="X1664" s="491"/>
      <c r="Y1664" s="491"/>
      <c r="Z1664" s="491"/>
      <c r="AA1664" s="491"/>
      <c r="AB1664" s="491"/>
      <c r="AC1664" s="491"/>
      <c r="AD1664" s="491"/>
      <c r="AE1664" s="491"/>
      <c r="AF1664" s="493"/>
      <c r="AG1664" s="494"/>
      <c r="AH1664" s="494"/>
      <c r="AI1664" s="494"/>
      <c r="AJ1664" s="491"/>
      <c r="AK1664" s="788"/>
    </row>
    <row r="1665" spans="1:37" s="511" customFormat="1" ht="11.25">
      <c r="A1665" s="509" t="s">
        <v>7968</v>
      </c>
      <c r="B1665" s="492" t="s">
        <v>7969</v>
      </c>
      <c r="C1665" s="510" t="s">
        <v>7971</v>
      </c>
      <c r="D1665" s="492" t="s">
        <v>1345</v>
      </c>
      <c r="E1665" s="513">
        <v>0</v>
      </c>
      <c r="F1665" s="513">
        <v>1</v>
      </c>
      <c r="G1665" s="510" t="s">
        <v>7976</v>
      </c>
      <c r="H1665" s="516"/>
      <c r="I1665" s="498"/>
      <c r="J1665" s="492" t="s">
        <v>2301</v>
      </c>
      <c r="K1665" s="492"/>
      <c r="L1665" s="498"/>
      <c r="M1665" s="491"/>
      <c r="N1665" s="491"/>
      <c r="O1665" s="491" t="s">
        <v>7995</v>
      </c>
      <c r="P1665" s="491"/>
      <c r="Q1665" s="498"/>
      <c r="R1665" s="498"/>
      <c r="S1665" s="491"/>
      <c r="T1665" s="491"/>
      <c r="U1665" s="491"/>
      <c r="V1665" s="491"/>
      <c r="W1665" s="491"/>
      <c r="X1665" s="491"/>
      <c r="Y1665" s="491"/>
      <c r="Z1665" s="491"/>
      <c r="AA1665" s="491"/>
      <c r="AB1665" s="491"/>
      <c r="AC1665" s="491"/>
      <c r="AD1665" s="491"/>
      <c r="AE1665" s="491"/>
      <c r="AF1665" s="493"/>
      <c r="AG1665" s="494"/>
      <c r="AH1665" s="494"/>
      <c r="AI1665" s="494"/>
      <c r="AJ1665" s="491"/>
      <c r="AK1665" s="788"/>
    </row>
    <row r="1666" spans="1:37" s="511" customFormat="1" ht="22.5">
      <c r="A1666" s="509" t="s">
        <v>7968</v>
      </c>
      <c r="B1666" s="492" t="s">
        <v>7969</v>
      </c>
      <c r="C1666" s="510" t="s">
        <v>8234</v>
      </c>
      <c r="D1666" s="492" t="s">
        <v>1346</v>
      </c>
      <c r="E1666" s="513">
        <v>0</v>
      </c>
      <c r="F1666" s="513">
        <v>1</v>
      </c>
      <c r="G1666" s="510" t="s">
        <v>8235</v>
      </c>
      <c r="H1666" s="516"/>
      <c r="I1666" s="498"/>
      <c r="J1666" s="492" t="s">
        <v>2301</v>
      </c>
      <c r="K1666" s="492"/>
      <c r="L1666" s="498"/>
      <c r="M1666" s="491"/>
      <c r="N1666" s="491"/>
      <c r="O1666" s="491" t="s">
        <v>7995</v>
      </c>
      <c r="P1666" s="491"/>
      <c r="Q1666" s="498"/>
      <c r="R1666" s="498"/>
      <c r="S1666" s="491"/>
      <c r="T1666" s="491"/>
      <c r="U1666" s="491"/>
      <c r="V1666" s="491"/>
      <c r="W1666" s="491"/>
      <c r="X1666" s="491"/>
      <c r="Y1666" s="491"/>
      <c r="Z1666" s="491"/>
      <c r="AA1666" s="491"/>
      <c r="AB1666" s="491"/>
      <c r="AC1666" s="491"/>
      <c r="AD1666" s="491"/>
      <c r="AE1666" s="491"/>
      <c r="AF1666" s="493"/>
      <c r="AG1666" s="494"/>
      <c r="AH1666" s="494"/>
      <c r="AI1666" s="494"/>
      <c r="AJ1666" s="491"/>
      <c r="AK1666" s="788"/>
    </row>
    <row r="1667" spans="1:37" s="511" customFormat="1" ht="22.5">
      <c r="A1667" s="509" t="s">
        <v>7968</v>
      </c>
      <c r="B1667" s="492" t="s">
        <v>7969</v>
      </c>
      <c r="C1667" s="510" t="s">
        <v>8236</v>
      </c>
      <c r="D1667" s="492" t="s">
        <v>1347</v>
      </c>
      <c r="E1667" s="513">
        <v>0</v>
      </c>
      <c r="F1667" s="513">
        <v>1</v>
      </c>
      <c r="G1667" s="510" t="s">
        <v>8237</v>
      </c>
      <c r="H1667" s="516"/>
      <c r="I1667" s="498"/>
      <c r="J1667" s="492" t="s">
        <v>2301</v>
      </c>
      <c r="K1667" s="492"/>
      <c r="L1667" s="498"/>
      <c r="M1667" s="491"/>
      <c r="N1667" s="491"/>
      <c r="O1667" s="491"/>
      <c r="P1667" s="491"/>
      <c r="Q1667" s="498"/>
      <c r="R1667" s="498"/>
      <c r="S1667" s="491"/>
      <c r="T1667" s="491"/>
      <c r="U1667" s="491"/>
      <c r="V1667" s="491"/>
      <c r="W1667" s="491"/>
      <c r="X1667" s="491"/>
      <c r="Y1667" s="491"/>
      <c r="Z1667" s="491"/>
      <c r="AA1667" s="491"/>
      <c r="AB1667" s="491"/>
      <c r="AC1667" s="491"/>
      <c r="AD1667" s="491"/>
      <c r="AE1667" s="491"/>
      <c r="AF1667" s="493"/>
      <c r="AG1667" s="494"/>
      <c r="AH1667" s="494"/>
      <c r="AI1667" s="494"/>
      <c r="AJ1667" s="491"/>
      <c r="AK1667" s="788"/>
    </row>
    <row r="1668" spans="1:37" s="511" customFormat="1" ht="11.25">
      <c r="A1668" s="509" t="s">
        <v>7968</v>
      </c>
      <c r="B1668" s="492" t="s">
        <v>7969</v>
      </c>
      <c r="C1668" s="510" t="s">
        <v>7972</v>
      </c>
      <c r="D1668" s="489" t="s">
        <v>5454</v>
      </c>
      <c r="E1668" s="513">
        <v>0</v>
      </c>
      <c r="F1668" s="513" t="s">
        <v>1704</v>
      </c>
      <c r="G1668" s="510" t="s">
        <v>2717</v>
      </c>
      <c r="H1668" s="516"/>
      <c r="I1668" s="498"/>
      <c r="J1668" s="492" t="s">
        <v>2301</v>
      </c>
      <c r="K1668" s="492"/>
      <c r="L1668" s="498"/>
      <c r="M1668" s="491"/>
      <c r="N1668" s="491"/>
      <c r="O1668" s="491"/>
      <c r="P1668" s="491"/>
      <c r="Q1668" s="498"/>
      <c r="R1668" s="498"/>
      <c r="S1668" s="491"/>
      <c r="T1668" s="491"/>
      <c r="U1668" s="491"/>
      <c r="V1668" s="491"/>
      <c r="W1668" s="491"/>
      <c r="X1668" s="491"/>
      <c r="Y1668" s="491"/>
      <c r="Z1668" s="491"/>
      <c r="AA1668" s="491"/>
      <c r="AB1668" s="491"/>
      <c r="AC1668" s="491"/>
      <c r="AD1668" s="491"/>
      <c r="AE1668" s="491"/>
      <c r="AF1668" s="493"/>
      <c r="AG1668" s="494"/>
      <c r="AH1668" s="494"/>
      <c r="AI1668" s="494"/>
      <c r="AJ1668" s="491"/>
      <c r="AK1668" s="788"/>
    </row>
    <row r="1669" spans="1:37" ht="225">
      <c r="A1669" s="504" t="s">
        <v>7968</v>
      </c>
      <c r="B1669" s="489" t="s">
        <v>7969</v>
      </c>
      <c r="C1669" s="470" t="s">
        <v>7970</v>
      </c>
      <c r="D1669" s="489" t="s">
        <v>1859</v>
      </c>
      <c r="E1669" s="490" t="s">
        <v>146</v>
      </c>
      <c r="F1669" s="490" t="s">
        <v>147</v>
      </c>
      <c r="G1669" s="470" t="s">
        <v>148</v>
      </c>
      <c r="H1669" s="502" t="s">
        <v>7913</v>
      </c>
      <c r="I1669" s="491" t="s">
        <v>8833</v>
      </c>
      <c r="J1669" s="489" t="s">
        <v>2301</v>
      </c>
      <c r="K1669" s="489" t="s">
        <v>2314</v>
      </c>
      <c r="L1669" s="491"/>
      <c r="M1669" s="491"/>
      <c r="N1669" s="491"/>
      <c r="O1669" s="491" t="s">
        <v>7995</v>
      </c>
      <c r="P1669" s="491"/>
      <c r="Q1669" s="491"/>
      <c r="R1669" s="491"/>
      <c r="S1669" s="491"/>
      <c r="T1669" s="491"/>
      <c r="U1669" s="491"/>
      <c r="V1669" s="491"/>
      <c r="W1669" s="491"/>
      <c r="X1669" s="491"/>
      <c r="Y1669" s="491"/>
      <c r="Z1669" s="491"/>
      <c r="AA1669" s="491"/>
      <c r="AB1669" s="491"/>
      <c r="AC1669" s="491"/>
      <c r="AD1669" s="491"/>
      <c r="AE1669" s="491"/>
      <c r="AF1669" s="493"/>
      <c r="AG1669" s="494"/>
      <c r="AH1669" s="494"/>
      <c r="AI1669" s="494"/>
      <c r="AK1669" s="561"/>
    </row>
    <row r="1670" spans="1:37" s="511" customFormat="1" ht="123.75">
      <c r="A1670" s="509" t="s">
        <v>7968</v>
      </c>
      <c r="B1670" s="492" t="s">
        <v>7969</v>
      </c>
      <c r="C1670" s="510" t="s">
        <v>8376</v>
      </c>
      <c r="D1670" s="492" t="s">
        <v>7973</v>
      </c>
      <c r="E1670" s="513" t="s">
        <v>7977</v>
      </c>
      <c r="F1670" s="513" t="s">
        <v>7978</v>
      </c>
      <c r="G1670" s="510" t="s">
        <v>8001</v>
      </c>
      <c r="H1670" s="516" t="s">
        <v>7979</v>
      </c>
      <c r="I1670" s="491" t="s">
        <v>9400</v>
      </c>
      <c r="J1670" s="492" t="s">
        <v>2301</v>
      </c>
      <c r="K1670" s="492" t="s">
        <v>2301</v>
      </c>
      <c r="L1670" s="498"/>
      <c r="M1670" s="491"/>
      <c r="N1670" s="491"/>
      <c r="O1670" s="491" t="s">
        <v>7995</v>
      </c>
      <c r="P1670" s="491"/>
      <c r="Q1670" s="498"/>
      <c r="R1670" s="498"/>
      <c r="S1670" s="491"/>
      <c r="T1670" s="491"/>
      <c r="U1670" s="491"/>
      <c r="V1670" s="491"/>
      <c r="W1670" s="491"/>
      <c r="X1670" s="491"/>
      <c r="Y1670" s="491"/>
      <c r="Z1670" s="491"/>
      <c r="AA1670" s="491"/>
      <c r="AB1670" s="491"/>
      <c r="AC1670" s="491"/>
      <c r="AD1670" s="491"/>
      <c r="AE1670" s="491"/>
      <c r="AF1670" s="493"/>
      <c r="AG1670" s="494"/>
      <c r="AH1670" s="494"/>
      <c r="AI1670" s="494"/>
      <c r="AJ1670" s="491"/>
      <c r="AK1670" s="788"/>
    </row>
    <row r="1671" spans="1:37" s="511" customFormat="1" ht="57.95" customHeight="1">
      <c r="A1671" s="509" t="s">
        <v>7968</v>
      </c>
      <c r="B1671" s="492" t="s">
        <v>7969</v>
      </c>
      <c r="C1671" s="510" t="s">
        <v>8238</v>
      </c>
      <c r="D1671" s="492" t="s">
        <v>7974</v>
      </c>
      <c r="E1671" s="513" t="s">
        <v>7977</v>
      </c>
      <c r="F1671" s="513" t="s">
        <v>7978</v>
      </c>
      <c r="G1671" s="510" t="s">
        <v>8001</v>
      </c>
      <c r="H1671" s="516" t="s">
        <v>7980</v>
      </c>
      <c r="I1671" s="498" t="s">
        <v>8240</v>
      </c>
      <c r="J1671" s="492" t="s">
        <v>2301</v>
      </c>
      <c r="K1671" s="492" t="s">
        <v>2301</v>
      </c>
      <c r="L1671" s="498"/>
      <c r="M1671" s="491"/>
      <c r="N1671" s="491"/>
      <c r="O1671" s="491"/>
      <c r="P1671" s="491"/>
      <c r="Q1671" s="498"/>
      <c r="R1671" s="498"/>
      <c r="S1671" s="491"/>
      <c r="T1671" s="491"/>
      <c r="U1671" s="491"/>
      <c r="V1671" s="491"/>
      <c r="W1671" s="491"/>
      <c r="X1671" s="491"/>
      <c r="Y1671" s="491"/>
      <c r="Z1671" s="491"/>
      <c r="AA1671" s="491"/>
      <c r="AB1671" s="491"/>
      <c r="AC1671" s="491"/>
      <c r="AD1671" s="491"/>
      <c r="AE1671" s="491"/>
      <c r="AF1671" s="493"/>
      <c r="AG1671" s="494"/>
      <c r="AH1671" s="494"/>
      <c r="AI1671" s="494"/>
      <c r="AJ1671" s="491"/>
      <c r="AK1671" s="788"/>
    </row>
    <row r="1672" spans="1:37" ht="12.6" customHeight="1">
      <c r="A1672" s="504" t="s">
        <v>7966</v>
      </c>
      <c r="B1672" s="489" t="s">
        <v>7967</v>
      </c>
      <c r="C1672" s="497" t="s">
        <v>8122</v>
      </c>
      <c r="D1672" s="489"/>
      <c r="E1672" s="490"/>
      <c r="F1672" s="490"/>
      <c r="G1672" s="470"/>
      <c r="H1672" s="502"/>
      <c r="I1672" s="491"/>
      <c r="J1672" s="489"/>
      <c r="K1672" s="489"/>
      <c r="L1672" s="491"/>
      <c r="M1672" s="491"/>
      <c r="N1672" s="491"/>
      <c r="O1672" s="491"/>
      <c r="P1672" s="491"/>
      <c r="Q1672" s="491"/>
      <c r="R1672" s="491"/>
      <c r="S1672" s="491"/>
      <c r="T1672" s="491"/>
      <c r="U1672" s="491"/>
      <c r="V1672" s="491"/>
      <c r="W1672" s="491"/>
      <c r="X1672" s="491"/>
      <c r="Y1672" s="491"/>
      <c r="Z1672" s="491"/>
      <c r="AA1672" s="491"/>
      <c r="AB1672" s="491"/>
      <c r="AC1672" s="491"/>
      <c r="AD1672" s="491"/>
      <c r="AE1672" s="491"/>
      <c r="AF1672" s="493"/>
      <c r="AG1672" s="494"/>
      <c r="AH1672" s="494"/>
      <c r="AI1672" s="494"/>
      <c r="AK1672" s="561" t="s">
        <v>3448</v>
      </c>
    </row>
    <row r="1673" spans="1:37" ht="212.1" customHeight="1">
      <c r="A1673" s="504" t="s">
        <v>7966</v>
      </c>
      <c r="B1673" s="489" t="s">
        <v>7967</v>
      </c>
      <c r="C1673" s="470" t="s">
        <v>8639</v>
      </c>
      <c r="D1673" s="489" t="s">
        <v>1354</v>
      </c>
      <c r="E1673" s="490" t="s">
        <v>1704</v>
      </c>
      <c r="F1673" s="490" t="s">
        <v>6588</v>
      </c>
      <c r="G1673" s="470" t="s">
        <v>6477</v>
      </c>
      <c r="H1673" s="524" t="s">
        <v>8295</v>
      </c>
      <c r="I1673" s="491" t="s">
        <v>9401</v>
      </c>
      <c r="J1673" s="489" t="s">
        <v>2301</v>
      </c>
      <c r="K1673" s="489" t="s">
        <v>2301</v>
      </c>
      <c r="L1673" s="491"/>
      <c r="M1673" s="491"/>
      <c r="N1673" s="491"/>
      <c r="O1673" s="491" t="s">
        <v>8834</v>
      </c>
      <c r="P1673" s="491"/>
      <c r="Q1673" s="491"/>
      <c r="R1673" s="491"/>
      <c r="S1673" s="491"/>
      <c r="T1673" s="491"/>
      <c r="U1673" s="491"/>
      <c r="V1673" s="491"/>
      <c r="W1673" s="491"/>
      <c r="X1673" s="491"/>
      <c r="Y1673" s="491"/>
      <c r="Z1673" s="491"/>
      <c r="AA1673" s="491"/>
      <c r="AB1673" s="491"/>
      <c r="AC1673" s="491"/>
      <c r="AD1673" s="491"/>
      <c r="AE1673" s="491"/>
      <c r="AF1673" s="493"/>
      <c r="AG1673" s="494"/>
      <c r="AH1673" s="494"/>
      <c r="AI1673" s="494"/>
      <c r="AK1673" s="561"/>
    </row>
    <row r="1674" spans="1:37" ht="63.95" customHeight="1">
      <c r="A1674" s="504" t="s">
        <v>7966</v>
      </c>
      <c r="B1674" s="489" t="s">
        <v>7967</v>
      </c>
      <c r="C1674" s="470" t="s">
        <v>8294</v>
      </c>
      <c r="D1674" s="489" t="s">
        <v>1363</v>
      </c>
      <c r="E1674" s="490" t="s">
        <v>1704</v>
      </c>
      <c r="F1674" s="490" t="s">
        <v>6588</v>
      </c>
      <c r="G1674" s="470" t="s">
        <v>6477</v>
      </c>
      <c r="H1674" s="524" t="s">
        <v>8296</v>
      </c>
      <c r="I1674" s="491" t="s">
        <v>9402</v>
      </c>
      <c r="J1674" s="489" t="s">
        <v>2301</v>
      </c>
      <c r="K1674" s="489" t="s">
        <v>2301</v>
      </c>
      <c r="L1674" s="491"/>
      <c r="M1674" s="491"/>
      <c r="N1674" s="491"/>
      <c r="O1674" s="491" t="s">
        <v>8834</v>
      </c>
      <c r="P1674" s="491"/>
      <c r="Q1674" s="491"/>
      <c r="R1674" s="491"/>
      <c r="S1674" s="491"/>
      <c r="T1674" s="491"/>
      <c r="U1674" s="491"/>
      <c r="V1674" s="491"/>
      <c r="W1674" s="491"/>
      <c r="X1674" s="491"/>
      <c r="Y1674" s="491"/>
      <c r="Z1674" s="491"/>
      <c r="AA1674" s="491"/>
      <c r="AB1674" s="491"/>
      <c r="AC1674" s="491"/>
      <c r="AD1674" s="491"/>
      <c r="AE1674" s="491"/>
      <c r="AF1674" s="493"/>
      <c r="AG1674" s="494"/>
      <c r="AH1674" s="494"/>
      <c r="AI1674" s="494"/>
      <c r="AK1674" s="561"/>
    </row>
    <row r="1675" spans="1:37">
      <c r="A1675" s="504" t="s">
        <v>7982</v>
      </c>
      <c r="B1675" s="489" t="s">
        <v>7983</v>
      </c>
      <c r="C1675" s="497" t="s">
        <v>8123</v>
      </c>
      <c r="D1675" s="489"/>
      <c r="E1675" s="490"/>
      <c r="F1675" s="490"/>
      <c r="G1675" s="470"/>
      <c r="H1675" s="524"/>
      <c r="I1675" s="491"/>
      <c r="J1675" s="489"/>
      <c r="K1675" s="489"/>
      <c r="L1675" s="491"/>
      <c r="M1675" s="491"/>
      <c r="N1675" s="491"/>
      <c r="O1675" s="491"/>
      <c r="P1675" s="491"/>
      <c r="Q1675" s="489" t="s">
        <v>8983</v>
      </c>
      <c r="R1675" s="491"/>
      <c r="S1675" s="491"/>
      <c r="T1675" s="491"/>
      <c r="U1675" s="491"/>
      <c r="V1675" s="491"/>
      <c r="W1675" s="491"/>
      <c r="X1675" s="491"/>
      <c r="Y1675" s="491"/>
      <c r="Z1675" s="491"/>
      <c r="AA1675" s="491"/>
      <c r="AB1675" s="491"/>
      <c r="AC1675" s="491"/>
      <c r="AD1675" s="491"/>
      <c r="AE1675" s="491"/>
      <c r="AF1675" s="493"/>
      <c r="AG1675" s="494"/>
      <c r="AH1675" s="494"/>
      <c r="AI1675" s="494"/>
      <c r="AK1675" s="561" t="s">
        <v>3448</v>
      </c>
    </row>
    <row r="1676" spans="1:37" s="511" customFormat="1" ht="11.25">
      <c r="A1676" s="509" t="s">
        <v>7982</v>
      </c>
      <c r="B1676" s="492" t="s">
        <v>7983</v>
      </c>
      <c r="C1676" s="510" t="s">
        <v>8696</v>
      </c>
      <c r="D1676" s="492" t="s">
        <v>2148</v>
      </c>
      <c r="E1676" s="498"/>
      <c r="F1676" s="510"/>
      <c r="G1676" s="510" t="s">
        <v>1696</v>
      </c>
      <c r="H1676" s="516"/>
      <c r="I1676" s="498"/>
      <c r="J1676" s="492"/>
      <c r="K1676" s="492"/>
      <c r="L1676" s="498"/>
      <c r="M1676" s="491"/>
      <c r="N1676" s="491"/>
      <c r="O1676" s="491"/>
      <c r="P1676" s="491"/>
      <c r="Q1676" s="489" t="s">
        <v>8983</v>
      </c>
      <c r="R1676" s="498"/>
      <c r="S1676" s="491"/>
      <c r="T1676" s="491"/>
      <c r="U1676" s="491"/>
      <c r="V1676" s="491"/>
      <c r="W1676" s="491"/>
      <c r="X1676" s="491"/>
      <c r="Y1676" s="491"/>
      <c r="Z1676" s="491"/>
      <c r="AA1676" s="491"/>
      <c r="AB1676" s="491"/>
      <c r="AC1676" s="491"/>
      <c r="AD1676" s="491"/>
      <c r="AE1676" s="491"/>
      <c r="AF1676" s="493"/>
      <c r="AG1676" s="494"/>
      <c r="AH1676" s="494"/>
      <c r="AI1676" s="494"/>
      <c r="AJ1676" s="491"/>
      <c r="AK1676" s="788"/>
    </row>
    <row r="1677" spans="1:37" s="511" customFormat="1" ht="11.25">
      <c r="A1677" s="509" t="s">
        <v>7982</v>
      </c>
      <c r="B1677" s="492" t="s">
        <v>7983</v>
      </c>
      <c r="C1677" s="510" t="s">
        <v>8697</v>
      </c>
      <c r="D1677" s="492" t="s">
        <v>7921</v>
      </c>
      <c r="E1677" s="513" t="s">
        <v>1704</v>
      </c>
      <c r="F1677" s="513" t="s">
        <v>1497</v>
      </c>
      <c r="G1677" s="510" t="s">
        <v>7923</v>
      </c>
      <c r="H1677" s="516"/>
      <c r="I1677" s="498"/>
      <c r="J1677" s="492"/>
      <c r="K1677" s="492"/>
      <c r="L1677" s="498"/>
      <c r="M1677" s="491"/>
      <c r="N1677" s="491"/>
      <c r="O1677" s="491"/>
      <c r="P1677" s="489" t="s">
        <v>4836</v>
      </c>
      <c r="Q1677" s="489" t="s">
        <v>8984</v>
      </c>
      <c r="R1677" s="492"/>
      <c r="S1677" s="491"/>
      <c r="T1677" s="491"/>
      <c r="U1677" s="491"/>
      <c r="V1677" s="491"/>
      <c r="W1677" s="491"/>
      <c r="X1677" s="491"/>
      <c r="Y1677" s="491"/>
      <c r="Z1677" s="491"/>
      <c r="AA1677" s="491"/>
      <c r="AB1677" s="491"/>
      <c r="AC1677" s="491"/>
      <c r="AD1677" s="491"/>
      <c r="AE1677" s="491"/>
      <c r="AF1677" s="493"/>
      <c r="AG1677" s="494"/>
      <c r="AH1677" s="494"/>
      <c r="AI1677" s="494"/>
      <c r="AJ1677" s="491"/>
      <c r="AK1677" s="788"/>
    </row>
    <row r="1678" spans="1:37" s="511" customFormat="1" ht="11.25">
      <c r="A1678" s="509" t="s">
        <v>7982</v>
      </c>
      <c r="B1678" s="492" t="s">
        <v>7983</v>
      </c>
      <c r="C1678" s="510" t="s">
        <v>8698</v>
      </c>
      <c r="D1678" s="492" t="s">
        <v>7922</v>
      </c>
      <c r="E1678" s="513" t="s">
        <v>1704</v>
      </c>
      <c r="F1678" s="513" t="s">
        <v>1497</v>
      </c>
      <c r="G1678" s="510" t="s">
        <v>7924</v>
      </c>
      <c r="H1678" s="516"/>
      <c r="I1678" s="498"/>
      <c r="J1678" s="492"/>
      <c r="K1678" s="492"/>
      <c r="L1678" s="498"/>
      <c r="M1678" s="491"/>
      <c r="N1678" s="491"/>
      <c r="O1678" s="491"/>
      <c r="P1678" s="489" t="s">
        <v>4836</v>
      </c>
      <c r="Q1678" s="489" t="s">
        <v>8985</v>
      </c>
      <c r="R1678" s="492"/>
      <c r="S1678" s="491"/>
      <c r="T1678" s="491"/>
      <c r="U1678" s="491"/>
      <c r="V1678" s="491"/>
      <c r="W1678" s="491"/>
      <c r="X1678" s="491"/>
      <c r="Y1678" s="491"/>
      <c r="Z1678" s="491"/>
      <c r="AA1678" s="491"/>
      <c r="AB1678" s="491"/>
      <c r="AC1678" s="491"/>
      <c r="AD1678" s="491"/>
      <c r="AE1678" s="491"/>
      <c r="AF1678" s="493"/>
      <c r="AG1678" s="494"/>
      <c r="AH1678" s="494"/>
      <c r="AI1678" s="494"/>
      <c r="AJ1678" s="491"/>
      <c r="AK1678" s="788"/>
    </row>
    <row r="1679" spans="1:37">
      <c r="A1679" s="504" t="s">
        <v>7982</v>
      </c>
      <c r="B1679" s="489" t="s">
        <v>7983</v>
      </c>
      <c r="C1679" s="470" t="s">
        <v>6383</v>
      </c>
      <c r="D1679" s="489" t="s">
        <v>8332</v>
      </c>
      <c r="E1679" s="490" t="s">
        <v>1704</v>
      </c>
      <c r="F1679" s="490" t="s">
        <v>1497</v>
      </c>
      <c r="G1679" s="470" t="s">
        <v>2717</v>
      </c>
      <c r="H1679" s="502"/>
      <c r="I1679" s="491"/>
      <c r="J1679" s="489"/>
      <c r="K1679" s="489"/>
      <c r="L1679" s="491"/>
      <c r="M1679" s="491"/>
      <c r="N1679" s="491"/>
      <c r="O1679" s="489"/>
      <c r="P1679" s="489"/>
      <c r="Q1679" s="489"/>
      <c r="R1679" s="491"/>
      <c r="S1679" s="491"/>
      <c r="T1679" s="491"/>
      <c r="U1679" s="491"/>
      <c r="V1679" s="491"/>
      <c r="W1679" s="491"/>
      <c r="X1679" s="491"/>
      <c r="Y1679" s="491"/>
      <c r="Z1679" s="491"/>
      <c r="AA1679" s="491"/>
      <c r="AB1679" s="491"/>
      <c r="AC1679" s="491"/>
      <c r="AD1679" s="491"/>
      <c r="AE1679" s="491"/>
      <c r="AF1679" s="493"/>
      <c r="AG1679" s="494"/>
      <c r="AH1679" s="494"/>
      <c r="AI1679" s="494"/>
      <c r="AK1679" s="561"/>
    </row>
    <row r="1680" spans="1:37" s="511" customFormat="1" ht="33.75">
      <c r="A1680" s="509" t="s">
        <v>7982</v>
      </c>
      <c r="B1680" s="492" t="s">
        <v>7983</v>
      </c>
      <c r="C1680" s="510" t="s">
        <v>8699</v>
      </c>
      <c r="D1680" s="489" t="s">
        <v>1703</v>
      </c>
      <c r="E1680" s="490" t="s">
        <v>2633</v>
      </c>
      <c r="F1680" s="490" t="s">
        <v>8349</v>
      </c>
      <c r="G1680" s="470" t="s">
        <v>3766</v>
      </c>
      <c r="H1680" s="502" t="s">
        <v>8348</v>
      </c>
      <c r="I1680" s="498" t="s">
        <v>8341</v>
      </c>
      <c r="J1680" s="492"/>
      <c r="K1680" s="492"/>
      <c r="L1680" s="498"/>
      <c r="M1680" s="491"/>
      <c r="N1680" s="491"/>
      <c r="O1680" s="489"/>
      <c r="P1680" s="489" t="s">
        <v>4836</v>
      </c>
      <c r="Q1680" s="489" t="s">
        <v>8984</v>
      </c>
      <c r="R1680" s="489" t="s">
        <v>8314</v>
      </c>
      <c r="S1680" s="491"/>
      <c r="T1680" s="491"/>
      <c r="U1680" s="491"/>
      <c r="V1680" s="491"/>
      <c r="W1680" s="491"/>
      <c r="X1680" s="491"/>
      <c r="Y1680" s="491"/>
      <c r="Z1680" s="491"/>
      <c r="AA1680" s="491"/>
      <c r="AB1680" s="491"/>
      <c r="AC1680" s="491"/>
      <c r="AD1680" s="491"/>
      <c r="AE1680" s="491"/>
      <c r="AF1680" s="493"/>
      <c r="AG1680" s="494"/>
      <c r="AH1680" s="494"/>
      <c r="AI1680" s="494"/>
      <c r="AJ1680" s="822" t="s">
        <v>3448</v>
      </c>
      <c r="AK1680" s="788"/>
    </row>
    <row r="1681" spans="1:40" s="511" customFormat="1" ht="222.75" customHeight="1">
      <c r="A1681" s="504" t="s">
        <v>7982</v>
      </c>
      <c r="B1681" s="489" t="s">
        <v>7983</v>
      </c>
      <c r="C1681" s="470" t="s">
        <v>8700</v>
      </c>
      <c r="D1681" s="489" t="s">
        <v>1709</v>
      </c>
      <c r="E1681" s="490" t="s">
        <v>2633</v>
      </c>
      <c r="F1681" s="490" t="s">
        <v>8349</v>
      </c>
      <c r="G1681" s="470" t="s">
        <v>3766</v>
      </c>
      <c r="H1681" s="502" t="s">
        <v>8350</v>
      </c>
      <c r="I1681" s="491" t="s">
        <v>8835</v>
      </c>
      <c r="J1681" s="492"/>
      <c r="K1681" s="492"/>
      <c r="L1681" s="498"/>
      <c r="M1681" s="491"/>
      <c r="N1681" s="491"/>
      <c r="O1681" s="489"/>
      <c r="P1681" s="489" t="s">
        <v>4836</v>
      </c>
      <c r="Q1681" s="489" t="s">
        <v>8985</v>
      </c>
      <c r="R1681" s="489"/>
      <c r="S1681" s="491"/>
      <c r="T1681" s="491"/>
      <c r="U1681" s="491"/>
      <c r="V1681" s="491"/>
      <c r="W1681" s="491"/>
      <c r="X1681" s="491"/>
      <c r="Y1681" s="491"/>
      <c r="Z1681" s="491"/>
      <c r="AA1681" s="491"/>
      <c r="AB1681" s="491"/>
      <c r="AC1681" s="491"/>
      <c r="AD1681" s="491"/>
      <c r="AE1681" s="491"/>
      <c r="AF1681" s="493"/>
      <c r="AG1681" s="494"/>
      <c r="AH1681" s="494"/>
      <c r="AI1681" s="494"/>
      <c r="AJ1681" s="491"/>
      <c r="AK1681" s="788"/>
    </row>
    <row r="1682" spans="1:40" s="511" customFormat="1" ht="22.5">
      <c r="A1682" s="509" t="s">
        <v>7990</v>
      </c>
      <c r="B1682" s="492" t="s">
        <v>7991</v>
      </c>
      <c r="C1682" s="514" t="s">
        <v>7989</v>
      </c>
      <c r="D1682" s="492"/>
      <c r="E1682" s="513"/>
      <c r="F1682" s="513"/>
      <c r="G1682" s="510"/>
      <c r="H1682" s="516"/>
      <c r="I1682" s="498"/>
      <c r="J1682" s="492" t="s">
        <v>6425</v>
      </c>
      <c r="K1682" s="492"/>
      <c r="L1682" s="498"/>
      <c r="M1682" s="491" t="s">
        <v>6330</v>
      </c>
      <c r="N1682" s="491"/>
      <c r="O1682" s="491"/>
      <c r="P1682" s="489"/>
      <c r="Q1682" s="498"/>
      <c r="R1682" s="491"/>
      <c r="S1682" s="491"/>
      <c r="T1682" s="491"/>
      <c r="U1682" s="491"/>
      <c r="V1682" s="491"/>
      <c r="W1682" s="491"/>
      <c r="X1682" s="491"/>
      <c r="Y1682" s="491"/>
      <c r="Z1682" s="491"/>
      <c r="AA1682" s="491"/>
      <c r="AB1682" s="491"/>
      <c r="AC1682" s="491"/>
      <c r="AD1682" s="491"/>
      <c r="AE1682" s="491"/>
      <c r="AF1682" s="493" t="s">
        <v>2301</v>
      </c>
      <c r="AG1682" s="494"/>
      <c r="AH1682" s="494"/>
      <c r="AI1682" s="494"/>
      <c r="AJ1682" s="491"/>
      <c r="AK1682" s="788" t="s">
        <v>3448</v>
      </c>
    </row>
    <row r="1683" spans="1:40" ht="247.5">
      <c r="A1683" s="504" t="s">
        <v>7990</v>
      </c>
      <c r="B1683" s="489" t="s">
        <v>7991</v>
      </c>
      <c r="C1683" s="470" t="s">
        <v>7992</v>
      </c>
      <c r="D1683" s="489" t="s">
        <v>4187</v>
      </c>
      <c r="E1683" s="490" t="s">
        <v>146</v>
      </c>
      <c r="F1683" s="490" t="s">
        <v>4191</v>
      </c>
      <c r="G1683" s="470" t="s">
        <v>4190</v>
      </c>
      <c r="H1683" s="502" t="s">
        <v>4192</v>
      </c>
      <c r="I1683" s="491" t="s">
        <v>8354</v>
      </c>
      <c r="J1683" s="489" t="s">
        <v>6425</v>
      </c>
      <c r="K1683" s="489"/>
      <c r="L1683" s="491"/>
      <c r="M1683" s="491" t="s">
        <v>5424</v>
      </c>
      <c r="N1683" s="491"/>
      <c r="O1683" s="491"/>
      <c r="P1683" s="489"/>
      <c r="Q1683" s="491"/>
      <c r="R1683" s="491"/>
      <c r="S1683" s="491"/>
      <c r="T1683" s="491" t="s">
        <v>7145</v>
      </c>
      <c r="U1683" s="491"/>
      <c r="V1683" s="491"/>
      <c r="W1683" s="491" t="s">
        <v>4188</v>
      </c>
      <c r="X1683" s="491"/>
      <c r="Y1683" s="491"/>
      <c r="Z1683" s="491"/>
      <c r="AA1683" s="491"/>
      <c r="AB1683" s="491"/>
      <c r="AC1683" s="491"/>
      <c r="AD1683" s="491"/>
      <c r="AE1683" s="491"/>
      <c r="AF1683" s="493" t="s">
        <v>2301</v>
      </c>
      <c r="AG1683" s="494"/>
      <c r="AH1683" s="494"/>
      <c r="AI1683" s="494"/>
      <c r="AK1683" s="561"/>
    </row>
    <row r="1684" spans="1:40" s="511" customFormat="1">
      <c r="A1684" s="504" t="s">
        <v>8155</v>
      </c>
      <c r="B1684" s="489" t="s">
        <v>8156</v>
      </c>
      <c r="C1684" s="497" t="s">
        <v>8157</v>
      </c>
      <c r="D1684" s="489"/>
      <c r="E1684" s="490"/>
      <c r="F1684" s="490"/>
      <c r="G1684" s="470"/>
      <c r="H1684" s="524"/>
      <c r="I1684" s="491"/>
      <c r="J1684" s="489"/>
      <c r="K1684" s="489"/>
      <c r="L1684" s="491"/>
      <c r="M1684" s="491"/>
      <c r="N1684" s="491"/>
      <c r="O1684" s="491"/>
      <c r="P1684" s="491"/>
      <c r="Q1684" s="498"/>
      <c r="R1684" s="491"/>
      <c r="S1684" s="491"/>
      <c r="T1684" s="491"/>
      <c r="U1684" s="491"/>
      <c r="V1684" s="491"/>
      <c r="W1684" s="491"/>
      <c r="X1684" s="491"/>
      <c r="Y1684" s="491"/>
      <c r="Z1684" s="491"/>
      <c r="AA1684" s="491"/>
      <c r="AB1684" s="491"/>
      <c r="AC1684" s="491"/>
      <c r="AD1684" s="491"/>
      <c r="AE1684" s="491"/>
      <c r="AF1684" s="493"/>
      <c r="AG1684" s="494"/>
      <c r="AH1684" s="494"/>
      <c r="AI1684" s="494"/>
      <c r="AJ1684" s="822" t="s">
        <v>3448</v>
      </c>
      <c r="AK1684" s="788" t="s">
        <v>3448</v>
      </c>
    </row>
    <row r="1685" spans="1:40" s="511" customFormat="1" ht="146.25">
      <c r="A1685" s="504" t="s">
        <v>8155</v>
      </c>
      <c r="B1685" s="489" t="s">
        <v>8156</v>
      </c>
      <c r="C1685" s="470" t="s">
        <v>8374</v>
      </c>
      <c r="D1685" s="489" t="s">
        <v>8311</v>
      </c>
      <c r="E1685" s="490" t="s">
        <v>8388</v>
      </c>
      <c r="F1685" s="490" t="s">
        <v>8389</v>
      </c>
      <c r="G1685" s="470" t="s">
        <v>8390</v>
      </c>
      <c r="H1685" s="524" t="s">
        <v>8387</v>
      </c>
      <c r="I1685" s="491" t="s">
        <v>8400</v>
      </c>
      <c r="J1685" s="489"/>
      <c r="K1685" s="489"/>
      <c r="L1685" s="491"/>
      <c r="M1685" s="491"/>
      <c r="N1685" s="491"/>
      <c r="O1685" s="491" t="s">
        <v>7999</v>
      </c>
      <c r="P1685" s="491"/>
      <c r="Q1685" s="498"/>
      <c r="R1685" s="491"/>
      <c r="S1685" s="491"/>
      <c r="T1685" s="491"/>
      <c r="U1685" s="491"/>
      <c r="V1685" s="491"/>
      <c r="W1685" s="491"/>
      <c r="X1685" s="491"/>
      <c r="Y1685" s="491"/>
      <c r="Z1685" s="491"/>
      <c r="AA1685" s="491"/>
      <c r="AB1685" s="491"/>
      <c r="AC1685" s="491"/>
      <c r="AD1685" s="491"/>
      <c r="AE1685" s="491"/>
      <c r="AF1685" s="493"/>
      <c r="AG1685" s="494"/>
      <c r="AH1685" s="494"/>
      <c r="AI1685" s="494"/>
      <c r="AJ1685" s="822" t="s">
        <v>3448</v>
      </c>
      <c r="AK1685" s="788"/>
    </row>
    <row r="1686" spans="1:40">
      <c r="A1686" s="569" t="s">
        <v>8272</v>
      </c>
      <c r="B1686" s="489" t="s">
        <v>8158</v>
      </c>
      <c r="C1686" s="497" t="s">
        <v>8382</v>
      </c>
      <c r="D1686" s="489"/>
      <c r="E1686" s="490"/>
      <c r="F1686" s="490"/>
      <c r="G1686" s="470"/>
      <c r="H1686" s="570"/>
      <c r="I1686" s="532"/>
      <c r="J1686" s="535"/>
      <c r="K1686" s="489"/>
      <c r="L1686" s="491"/>
      <c r="M1686" s="491"/>
      <c r="N1686" s="491"/>
      <c r="O1686" s="491"/>
      <c r="AK1686" s="792" t="s">
        <v>3448</v>
      </c>
    </row>
    <row r="1687" spans="1:40" s="573" customFormat="1" ht="11.25">
      <c r="A1687" s="569" t="s">
        <v>8272</v>
      </c>
      <c r="B1687" s="490" t="s">
        <v>8158</v>
      </c>
      <c r="C1687" s="571" t="s">
        <v>8383</v>
      </c>
      <c r="D1687" s="489" t="s">
        <v>2148</v>
      </c>
      <c r="E1687" s="491"/>
      <c r="F1687" s="470"/>
      <c r="G1687" s="470" t="s">
        <v>1696</v>
      </c>
      <c r="H1687" s="572"/>
      <c r="I1687" s="532"/>
      <c r="J1687" s="535"/>
      <c r="K1687" s="489"/>
      <c r="L1687" s="491"/>
      <c r="M1687" s="491"/>
      <c r="N1687" s="491"/>
      <c r="O1687" s="571" t="s">
        <v>8003</v>
      </c>
      <c r="AF1687" s="574"/>
      <c r="AG1687" s="574"/>
      <c r="AH1687" s="574"/>
      <c r="AI1687" s="575"/>
      <c r="AJ1687" s="470"/>
      <c r="AK1687" s="575"/>
      <c r="AM1687" s="576"/>
      <c r="AN1687" s="468"/>
    </row>
    <row r="1688" spans="1:40" s="573" customFormat="1" ht="11.25">
      <c r="A1688" s="569" t="s">
        <v>8272</v>
      </c>
      <c r="B1688" s="490" t="s">
        <v>8158</v>
      </c>
      <c r="C1688" s="571" t="s">
        <v>8363</v>
      </c>
      <c r="D1688" s="489" t="s">
        <v>7921</v>
      </c>
      <c r="E1688" s="490" t="s">
        <v>1704</v>
      </c>
      <c r="F1688" s="490" t="s">
        <v>1497</v>
      </c>
      <c r="G1688" s="470" t="s">
        <v>8366</v>
      </c>
      <c r="H1688" s="572"/>
      <c r="I1688" s="532"/>
      <c r="J1688" s="535"/>
      <c r="K1688" s="489"/>
      <c r="L1688" s="491"/>
      <c r="M1688" s="491"/>
      <c r="N1688" s="491"/>
      <c r="O1688" s="571"/>
      <c r="AF1688" s="574"/>
      <c r="AG1688" s="574"/>
      <c r="AH1688" s="574"/>
      <c r="AI1688" s="575"/>
      <c r="AJ1688" s="470"/>
      <c r="AK1688" s="575"/>
      <c r="AM1688" s="576"/>
      <c r="AN1688" s="468"/>
    </row>
    <row r="1689" spans="1:40" s="573" customFormat="1" ht="22.5">
      <c r="A1689" s="569" t="s">
        <v>8272</v>
      </c>
      <c r="B1689" s="490" t="s">
        <v>8158</v>
      </c>
      <c r="C1689" s="571" t="s">
        <v>8368</v>
      </c>
      <c r="D1689" s="489" t="s">
        <v>7922</v>
      </c>
      <c r="E1689" s="490" t="s">
        <v>1704</v>
      </c>
      <c r="F1689" s="490" t="s">
        <v>1497</v>
      </c>
      <c r="G1689" s="470" t="s">
        <v>8371</v>
      </c>
      <c r="H1689" s="572"/>
      <c r="I1689" s="532"/>
      <c r="J1689" s="535"/>
      <c r="K1689" s="489"/>
      <c r="L1689" s="491"/>
      <c r="M1689" s="491"/>
      <c r="N1689" s="491"/>
      <c r="O1689" s="571"/>
      <c r="AF1689" s="574"/>
      <c r="AG1689" s="574"/>
      <c r="AH1689" s="574"/>
      <c r="AI1689" s="575"/>
      <c r="AJ1689" s="470"/>
      <c r="AK1689" s="575"/>
      <c r="AM1689" s="576"/>
      <c r="AN1689" s="468"/>
    </row>
    <row r="1690" spans="1:40" s="573" customFormat="1" ht="22.5">
      <c r="A1690" s="569" t="s">
        <v>8272</v>
      </c>
      <c r="B1690" s="490" t="s">
        <v>8158</v>
      </c>
      <c r="C1690" s="571" t="s">
        <v>8369</v>
      </c>
      <c r="D1690" s="489" t="s">
        <v>8364</v>
      </c>
      <c r="E1690" s="490" t="s">
        <v>1704</v>
      </c>
      <c r="F1690" s="490" t="s">
        <v>1497</v>
      </c>
      <c r="G1690" s="470" t="s">
        <v>8372</v>
      </c>
      <c r="H1690" s="572"/>
      <c r="I1690" s="532"/>
      <c r="J1690" s="535"/>
      <c r="K1690" s="489"/>
      <c r="L1690" s="491"/>
      <c r="M1690" s="491"/>
      <c r="N1690" s="491"/>
      <c r="O1690" s="571"/>
      <c r="AF1690" s="574"/>
      <c r="AG1690" s="574"/>
      <c r="AH1690" s="574"/>
      <c r="AI1690" s="575"/>
      <c r="AJ1690" s="470"/>
      <c r="AK1690" s="575"/>
      <c r="AM1690" s="576"/>
      <c r="AN1690" s="468"/>
    </row>
    <row r="1691" spans="1:40" s="573" customFormat="1" ht="22.5">
      <c r="A1691" s="569" t="s">
        <v>8272</v>
      </c>
      <c r="B1691" s="490" t="s">
        <v>8158</v>
      </c>
      <c r="C1691" s="571" t="s">
        <v>8370</v>
      </c>
      <c r="D1691" s="489" t="s">
        <v>8365</v>
      </c>
      <c r="E1691" s="490" t="s">
        <v>1704</v>
      </c>
      <c r="F1691" s="490" t="s">
        <v>1497</v>
      </c>
      <c r="G1691" s="541" t="s">
        <v>8373</v>
      </c>
      <c r="H1691" s="572"/>
      <c r="I1691" s="532"/>
      <c r="J1691" s="535"/>
      <c r="K1691" s="489"/>
      <c r="L1691" s="491"/>
      <c r="M1691" s="491"/>
      <c r="N1691" s="491"/>
      <c r="O1691" s="571"/>
      <c r="AF1691" s="574"/>
      <c r="AG1691" s="574"/>
      <c r="AH1691" s="574"/>
      <c r="AI1691" s="575"/>
      <c r="AJ1691" s="470"/>
      <c r="AK1691" s="575"/>
      <c r="AM1691" s="576"/>
      <c r="AN1691" s="468"/>
    </row>
    <row r="1692" spans="1:40" s="573" customFormat="1" ht="11.25">
      <c r="A1692" s="569" t="s">
        <v>8272</v>
      </c>
      <c r="B1692" s="490" t="s">
        <v>8158</v>
      </c>
      <c r="C1692" s="571" t="s">
        <v>495</v>
      </c>
      <c r="D1692" s="535" t="s">
        <v>277</v>
      </c>
      <c r="E1692" s="490" t="s">
        <v>1704</v>
      </c>
      <c r="F1692" s="490" t="s">
        <v>1497</v>
      </c>
      <c r="G1692" s="541" t="s">
        <v>8367</v>
      </c>
      <c r="H1692" s="572"/>
      <c r="I1692" s="532"/>
      <c r="J1692" s="535"/>
      <c r="K1692" s="489"/>
      <c r="L1692" s="491"/>
      <c r="M1692" s="491"/>
      <c r="N1692" s="491"/>
      <c r="O1692" s="571"/>
      <c r="AF1692" s="574"/>
      <c r="AG1692" s="574"/>
      <c r="AH1692" s="574"/>
      <c r="AI1692" s="575"/>
      <c r="AJ1692" s="470"/>
      <c r="AK1692" s="575"/>
      <c r="AM1692" s="576"/>
      <c r="AN1692" s="468"/>
    </row>
    <row r="1693" spans="1:40" s="573" customFormat="1" ht="56.25">
      <c r="A1693" s="569" t="s">
        <v>8272</v>
      </c>
      <c r="B1693" s="490" t="s">
        <v>8158</v>
      </c>
      <c r="C1693" s="571" t="s">
        <v>8002</v>
      </c>
      <c r="D1693" s="535" t="s">
        <v>1859</v>
      </c>
      <c r="E1693" s="490" t="s">
        <v>155</v>
      </c>
      <c r="F1693" s="490" t="s">
        <v>6590</v>
      </c>
      <c r="G1693" s="470" t="s">
        <v>6492</v>
      </c>
      <c r="H1693" s="470" t="s">
        <v>8246</v>
      </c>
      <c r="I1693" s="532" t="s">
        <v>8239</v>
      </c>
      <c r="J1693" s="535" t="s">
        <v>2301</v>
      </c>
      <c r="K1693" s="489" t="s">
        <v>5328</v>
      </c>
      <c r="L1693" s="491"/>
      <c r="M1693" s="491"/>
      <c r="N1693" s="491"/>
      <c r="O1693" s="571" t="s">
        <v>8003</v>
      </c>
      <c r="AF1693" s="574"/>
      <c r="AG1693" s="574"/>
      <c r="AH1693" s="574"/>
      <c r="AI1693" s="574"/>
      <c r="AJ1693" s="571"/>
      <c r="AK1693" s="575"/>
    </row>
    <row r="1694" spans="1:40" s="573" customFormat="1" ht="90">
      <c r="A1694" s="569" t="s">
        <v>8272</v>
      </c>
      <c r="B1694" s="490" t="s">
        <v>8158</v>
      </c>
      <c r="C1694" s="571" t="s">
        <v>8406</v>
      </c>
      <c r="D1694" s="489" t="s">
        <v>1863</v>
      </c>
      <c r="E1694" s="490" t="s">
        <v>1386</v>
      </c>
      <c r="F1694" s="490" t="s">
        <v>8244</v>
      </c>
      <c r="G1694" s="470" t="s">
        <v>8243</v>
      </c>
      <c r="H1694" s="502" t="s">
        <v>8231</v>
      </c>
      <c r="I1694" s="491" t="s">
        <v>8384</v>
      </c>
      <c r="J1694" s="489" t="s">
        <v>2301</v>
      </c>
      <c r="K1694" s="490" t="s">
        <v>5328</v>
      </c>
      <c r="L1694" s="491"/>
      <c r="M1694" s="491"/>
      <c r="N1694" s="491"/>
      <c r="O1694" s="571" t="s">
        <v>8003</v>
      </c>
      <c r="AF1694" s="574"/>
      <c r="AG1694" s="574"/>
      <c r="AH1694" s="574"/>
      <c r="AI1694" s="574"/>
      <c r="AJ1694" s="571"/>
      <c r="AK1694" s="575"/>
    </row>
    <row r="1695" spans="1:40" s="573" customFormat="1" ht="191.25">
      <c r="A1695" s="569" t="s">
        <v>8272</v>
      </c>
      <c r="B1695" s="490" t="s">
        <v>8158</v>
      </c>
      <c r="C1695" s="571" t="s">
        <v>8385</v>
      </c>
      <c r="D1695" s="489" t="s">
        <v>1687</v>
      </c>
      <c r="E1695" s="490" t="s">
        <v>8391</v>
      </c>
      <c r="F1695" s="490" t="s">
        <v>8392</v>
      </c>
      <c r="G1695" s="470" t="s">
        <v>8393</v>
      </c>
      <c r="H1695" s="502" t="s">
        <v>8394</v>
      </c>
      <c r="I1695" s="491" t="s">
        <v>8395</v>
      </c>
      <c r="J1695" s="489" t="s">
        <v>2301</v>
      </c>
      <c r="K1695" s="490" t="s">
        <v>5328</v>
      </c>
      <c r="L1695" s="491"/>
      <c r="M1695" s="491"/>
      <c r="N1695" s="491"/>
      <c r="O1695" s="571" t="s">
        <v>8003</v>
      </c>
      <c r="AF1695" s="574"/>
      <c r="AG1695" s="574"/>
      <c r="AH1695" s="574"/>
      <c r="AI1695" s="574"/>
      <c r="AJ1695" s="571"/>
      <c r="AK1695" s="575"/>
    </row>
    <row r="1696" spans="1:40" s="573" customFormat="1" ht="191.25">
      <c r="A1696" s="569" t="s">
        <v>8272</v>
      </c>
      <c r="B1696" s="490" t="s">
        <v>8158</v>
      </c>
      <c r="C1696" s="571" t="s">
        <v>8386</v>
      </c>
      <c r="D1696" s="535" t="s">
        <v>8397</v>
      </c>
      <c r="E1696" s="490" t="s">
        <v>8398</v>
      </c>
      <c r="F1696" s="490" t="s">
        <v>8409</v>
      </c>
      <c r="G1696" s="470" t="s">
        <v>8410</v>
      </c>
      <c r="H1696" s="502" t="s">
        <v>8399</v>
      </c>
      <c r="I1696" s="491" t="s">
        <v>8396</v>
      </c>
      <c r="J1696" s="489" t="s">
        <v>2301</v>
      </c>
      <c r="K1696" s="490" t="s">
        <v>5328</v>
      </c>
      <c r="L1696" s="491"/>
      <c r="M1696" s="491"/>
      <c r="N1696" s="491"/>
      <c r="O1696" s="571" t="s">
        <v>8003</v>
      </c>
      <c r="P1696" s="468"/>
      <c r="Q1696" s="468"/>
      <c r="R1696" s="468"/>
      <c r="AF1696" s="574"/>
      <c r="AG1696" s="574"/>
      <c r="AH1696" s="574"/>
      <c r="AI1696" s="574"/>
      <c r="AJ1696" s="571"/>
      <c r="AK1696" s="793"/>
    </row>
    <row r="1697" spans="1:37" s="573" customFormat="1" ht="22.5">
      <c r="A1697" s="569" t="s">
        <v>8273</v>
      </c>
      <c r="B1697" s="490" t="s">
        <v>8241</v>
      </c>
      <c r="C1697" s="577" t="s">
        <v>7993</v>
      </c>
      <c r="D1697" s="535"/>
      <c r="E1697" s="490"/>
      <c r="F1697" s="490"/>
      <c r="G1697" s="470"/>
      <c r="H1697" s="502"/>
      <c r="I1697" s="491"/>
      <c r="J1697" s="489"/>
      <c r="K1697" s="490"/>
      <c r="L1697" s="491"/>
      <c r="M1697" s="491"/>
      <c r="N1697" s="491"/>
      <c r="O1697" s="571"/>
      <c r="P1697" s="468"/>
      <c r="Q1697" s="468"/>
      <c r="R1697" s="468"/>
      <c r="AF1697" s="574"/>
      <c r="AG1697" s="574"/>
      <c r="AH1697" s="574"/>
      <c r="AI1697" s="574"/>
      <c r="AJ1697" s="571"/>
      <c r="AK1697" s="793" t="s">
        <v>3448</v>
      </c>
    </row>
    <row r="1698" spans="1:37" ht="33.75">
      <c r="A1698" s="504" t="s">
        <v>8273</v>
      </c>
      <c r="B1698" s="489" t="s">
        <v>8241</v>
      </c>
      <c r="C1698" s="470" t="s">
        <v>7993</v>
      </c>
      <c r="D1698" s="489" t="s">
        <v>1354</v>
      </c>
      <c r="E1698" s="489">
        <v>0</v>
      </c>
      <c r="F1698" s="489">
        <v>65535</v>
      </c>
      <c r="G1698" s="470" t="s">
        <v>320</v>
      </c>
      <c r="H1698" s="502" t="s">
        <v>7994</v>
      </c>
      <c r="I1698" s="491" t="s">
        <v>8245</v>
      </c>
      <c r="J1698" s="489" t="s">
        <v>2301</v>
      </c>
      <c r="K1698" s="489" t="s">
        <v>4836</v>
      </c>
      <c r="L1698" s="491"/>
      <c r="M1698" s="491"/>
      <c r="N1698" s="491"/>
      <c r="O1698" s="491" t="s">
        <v>7997</v>
      </c>
      <c r="P1698" s="578"/>
      <c r="Q1698" s="491"/>
      <c r="R1698" s="491"/>
      <c r="S1698" s="491"/>
      <c r="T1698" s="491"/>
      <c r="U1698" s="491"/>
      <c r="V1698" s="491"/>
      <c r="W1698" s="491"/>
      <c r="X1698" s="491"/>
      <c r="Y1698" s="491"/>
      <c r="Z1698" s="491"/>
      <c r="AA1698" s="491"/>
      <c r="AB1698" s="491"/>
      <c r="AC1698" s="491"/>
      <c r="AD1698" s="491"/>
      <c r="AE1698" s="491"/>
      <c r="AF1698" s="493"/>
      <c r="AG1698" s="494"/>
      <c r="AH1698" s="494"/>
      <c r="AI1698" s="494"/>
      <c r="AK1698" s="561"/>
    </row>
    <row r="1699" spans="1:37" ht="67.5">
      <c r="A1699" s="504" t="s">
        <v>8278</v>
      </c>
      <c r="B1699" s="489" t="s">
        <v>8242</v>
      </c>
      <c r="C1699" s="497" t="s">
        <v>8274</v>
      </c>
      <c r="D1699" s="489"/>
      <c r="E1699" s="490"/>
      <c r="F1699" s="490"/>
      <c r="G1699" s="470"/>
      <c r="H1699" s="470"/>
      <c r="I1699" s="491"/>
      <c r="J1699" s="489" t="s">
        <v>2301</v>
      </c>
      <c r="K1699" s="489"/>
      <c r="L1699" s="491" t="s">
        <v>6460</v>
      </c>
      <c r="M1699" s="491" t="s">
        <v>5438</v>
      </c>
      <c r="N1699" s="491"/>
      <c r="O1699" s="491"/>
      <c r="P1699" s="491"/>
      <c r="Q1699" s="491"/>
      <c r="R1699" s="491"/>
      <c r="S1699" s="491" t="s">
        <v>7831</v>
      </c>
      <c r="T1699" s="491"/>
      <c r="U1699" s="491"/>
      <c r="V1699" s="491"/>
      <c r="W1699" s="491"/>
      <c r="X1699" s="491"/>
      <c r="Y1699" s="491"/>
      <c r="Z1699" s="491"/>
      <c r="AA1699" s="491"/>
      <c r="AB1699" s="491"/>
      <c r="AC1699" s="491"/>
      <c r="AD1699" s="491"/>
      <c r="AE1699" s="493" t="s">
        <v>2301</v>
      </c>
      <c r="AF1699" s="494"/>
      <c r="AG1699" s="494"/>
      <c r="AH1699" s="494"/>
      <c r="AI1699" s="489" t="s">
        <v>3448</v>
      </c>
      <c r="AK1699" s="792" t="s">
        <v>3448</v>
      </c>
    </row>
    <row r="1700" spans="1:37" ht="22.5">
      <c r="A1700" s="504" t="s">
        <v>8278</v>
      </c>
      <c r="B1700" s="489" t="s">
        <v>8242</v>
      </c>
      <c r="C1700" s="470" t="s">
        <v>4174</v>
      </c>
      <c r="D1700" s="489" t="s">
        <v>2148</v>
      </c>
      <c r="E1700" s="490"/>
      <c r="F1700" s="490"/>
      <c r="G1700" s="470" t="s">
        <v>1696</v>
      </c>
      <c r="H1700" s="470"/>
      <c r="I1700" s="491" t="s">
        <v>8275</v>
      </c>
      <c r="J1700" s="489"/>
      <c r="K1700" s="489"/>
      <c r="L1700" s="491"/>
      <c r="M1700" s="491"/>
      <c r="N1700" s="491"/>
      <c r="O1700" s="491"/>
      <c r="P1700" s="491"/>
      <c r="Q1700" s="491"/>
      <c r="R1700" s="491"/>
      <c r="S1700" s="491"/>
      <c r="T1700" s="491"/>
      <c r="U1700" s="491"/>
      <c r="V1700" s="491"/>
      <c r="W1700" s="491"/>
      <c r="X1700" s="491"/>
      <c r="Y1700" s="491"/>
      <c r="Z1700" s="491"/>
      <c r="AA1700" s="491"/>
      <c r="AB1700" s="491"/>
      <c r="AC1700" s="491"/>
      <c r="AD1700" s="491"/>
      <c r="AE1700" s="493"/>
      <c r="AF1700" s="494"/>
      <c r="AG1700" s="494"/>
      <c r="AH1700" s="494"/>
      <c r="AI1700" s="489"/>
      <c r="AK1700" s="468"/>
    </row>
    <row r="1701" spans="1:37">
      <c r="A1701" s="504" t="s">
        <v>8278</v>
      </c>
      <c r="B1701" s="489" t="s">
        <v>8242</v>
      </c>
      <c r="C1701" s="470" t="s">
        <v>4075</v>
      </c>
      <c r="D1701" s="489" t="s">
        <v>1345</v>
      </c>
      <c r="E1701" s="490">
        <v>0</v>
      </c>
      <c r="F1701" s="490">
        <v>1</v>
      </c>
      <c r="G1701" s="470" t="s">
        <v>4077</v>
      </c>
      <c r="H1701" s="470"/>
      <c r="I1701" s="491" t="s">
        <v>4079</v>
      </c>
      <c r="J1701" s="489"/>
      <c r="K1701" s="489"/>
      <c r="L1701" s="491"/>
      <c r="M1701" s="491"/>
      <c r="N1701" s="491"/>
      <c r="O1701" s="491"/>
      <c r="P1701" s="491"/>
      <c r="Q1701" s="491"/>
      <c r="R1701" s="491"/>
      <c r="S1701" s="491"/>
      <c r="T1701" s="491"/>
      <c r="U1701" s="491"/>
      <c r="V1701" s="491"/>
      <c r="W1701" s="491"/>
      <c r="X1701" s="491"/>
      <c r="Y1701" s="491"/>
      <c r="Z1701" s="491"/>
      <c r="AA1701" s="491"/>
      <c r="AB1701" s="491"/>
      <c r="AC1701" s="491"/>
      <c r="AD1701" s="491"/>
      <c r="AE1701" s="493"/>
      <c r="AF1701" s="494"/>
      <c r="AG1701" s="494"/>
      <c r="AH1701" s="494"/>
      <c r="AI1701" s="489"/>
      <c r="AK1701" s="468"/>
    </row>
    <row r="1702" spans="1:37">
      <c r="A1702" s="504" t="s">
        <v>8278</v>
      </c>
      <c r="B1702" s="489" t="s">
        <v>8242</v>
      </c>
      <c r="C1702" s="470" t="s">
        <v>8276</v>
      </c>
      <c r="D1702" s="489" t="s">
        <v>1346</v>
      </c>
      <c r="E1702" s="490">
        <v>0</v>
      </c>
      <c r="F1702" s="490">
        <v>1</v>
      </c>
      <c r="G1702" s="470" t="s">
        <v>8649</v>
      </c>
      <c r="H1702" s="470"/>
      <c r="I1702" s="491" t="s">
        <v>5508</v>
      </c>
      <c r="J1702" s="489"/>
      <c r="K1702" s="489"/>
      <c r="L1702" s="491"/>
      <c r="M1702" s="491"/>
      <c r="N1702" s="491"/>
      <c r="O1702" s="491"/>
      <c r="P1702" s="491"/>
      <c r="Q1702" s="491"/>
      <c r="R1702" s="491"/>
      <c r="S1702" s="491"/>
      <c r="T1702" s="491"/>
      <c r="U1702" s="491"/>
      <c r="V1702" s="491"/>
      <c r="W1702" s="491"/>
      <c r="X1702" s="491"/>
      <c r="Y1702" s="491"/>
      <c r="Z1702" s="491"/>
      <c r="AA1702" s="491"/>
      <c r="AB1702" s="491"/>
      <c r="AC1702" s="491"/>
      <c r="AD1702" s="491"/>
      <c r="AE1702" s="493"/>
      <c r="AF1702" s="494"/>
      <c r="AG1702" s="494"/>
      <c r="AH1702" s="494"/>
      <c r="AI1702" s="489"/>
      <c r="AK1702" s="468"/>
    </row>
    <row r="1703" spans="1:37">
      <c r="A1703" s="504" t="s">
        <v>8278</v>
      </c>
      <c r="B1703" s="489" t="s">
        <v>8242</v>
      </c>
      <c r="C1703" s="470" t="s">
        <v>8277</v>
      </c>
      <c r="D1703" s="489" t="s">
        <v>1347</v>
      </c>
      <c r="E1703" s="490">
        <v>0</v>
      </c>
      <c r="F1703" s="490">
        <v>1</v>
      </c>
      <c r="G1703" s="470" t="s">
        <v>8650</v>
      </c>
      <c r="H1703" s="470"/>
      <c r="I1703" s="491" t="s">
        <v>5509</v>
      </c>
      <c r="J1703" s="489"/>
      <c r="K1703" s="489"/>
      <c r="L1703" s="491"/>
      <c r="M1703" s="491"/>
      <c r="N1703" s="491"/>
      <c r="O1703" s="491"/>
      <c r="P1703" s="491"/>
      <c r="Q1703" s="491"/>
      <c r="R1703" s="491"/>
      <c r="S1703" s="491"/>
      <c r="T1703" s="491"/>
      <c r="U1703" s="491"/>
      <c r="V1703" s="491"/>
      <c r="W1703" s="491"/>
      <c r="X1703" s="491"/>
      <c r="Y1703" s="491"/>
      <c r="Z1703" s="491"/>
      <c r="AA1703" s="491"/>
      <c r="AB1703" s="491"/>
      <c r="AC1703" s="491"/>
      <c r="AD1703" s="491"/>
      <c r="AE1703" s="493"/>
      <c r="AF1703" s="494"/>
      <c r="AG1703" s="494"/>
      <c r="AH1703" s="494"/>
      <c r="AI1703" s="489"/>
      <c r="AK1703" s="468"/>
    </row>
    <row r="1704" spans="1:37">
      <c r="A1704" s="504" t="s">
        <v>8278</v>
      </c>
      <c r="B1704" s="489" t="s">
        <v>8242</v>
      </c>
      <c r="C1704" s="470" t="s">
        <v>495</v>
      </c>
      <c r="D1704" s="489" t="s">
        <v>1858</v>
      </c>
      <c r="E1704" s="490">
        <v>0</v>
      </c>
      <c r="F1704" s="490">
        <v>0</v>
      </c>
      <c r="G1704" s="470" t="s">
        <v>495</v>
      </c>
      <c r="H1704" s="470"/>
      <c r="I1704" s="491"/>
      <c r="J1704" s="489"/>
      <c r="K1704" s="489"/>
      <c r="L1704" s="491"/>
      <c r="M1704" s="491"/>
      <c r="N1704" s="491"/>
      <c r="O1704" s="491"/>
      <c r="P1704" s="491"/>
      <c r="Q1704" s="491"/>
      <c r="R1704" s="491"/>
      <c r="S1704" s="491"/>
      <c r="T1704" s="491"/>
      <c r="U1704" s="491"/>
      <c r="V1704" s="491"/>
      <c r="W1704" s="491"/>
      <c r="X1704" s="491"/>
      <c r="Y1704" s="491"/>
      <c r="Z1704" s="491"/>
      <c r="AA1704" s="491"/>
      <c r="AB1704" s="491"/>
      <c r="AC1704" s="491"/>
      <c r="AD1704" s="491"/>
      <c r="AE1704" s="493"/>
      <c r="AF1704" s="494"/>
      <c r="AG1704" s="494"/>
      <c r="AH1704" s="494"/>
      <c r="AI1704" s="489"/>
      <c r="AK1704" s="468"/>
    </row>
    <row r="1705" spans="1:37" s="468" customFormat="1" ht="107.45" customHeight="1">
      <c r="A1705" s="504" t="s">
        <v>8278</v>
      </c>
      <c r="B1705" s="489" t="s">
        <v>8242</v>
      </c>
      <c r="C1705" s="470" t="s">
        <v>4081</v>
      </c>
      <c r="D1705" s="489" t="s">
        <v>1703</v>
      </c>
      <c r="E1705" s="490" t="s">
        <v>2633</v>
      </c>
      <c r="F1705" s="490" t="s">
        <v>2634</v>
      </c>
      <c r="G1705" s="470" t="s">
        <v>4176</v>
      </c>
      <c r="H1705" s="470" t="s">
        <v>4083</v>
      </c>
      <c r="I1705" s="491" t="s">
        <v>9403</v>
      </c>
      <c r="J1705" s="489" t="s">
        <v>2301</v>
      </c>
      <c r="K1705" s="489"/>
      <c r="L1705" s="491" t="s">
        <v>6461</v>
      </c>
      <c r="M1705" s="491" t="s">
        <v>5438</v>
      </c>
      <c r="N1705" s="491"/>
      <c r="O1705" s="491"/>
      <c r="P1705" s="491"/>
      <c r="Q1705" s="491"/>
      <c r="R1705" s="491"/>
      <c r="S1705" s="491" t="s">
        <v>7831</v>
      </c>
      <c r="T1705" s="491"/>
      <c r="U1705" s="491"/>
      <c r="V1705" s="491" t="s">
        <v>4594</v>
      </c>
      <c r="W1705" s="491"/>
      <c r="X1705" s="491"/>
      <c r="Y1705" s="491"/>
      <c r="Z1705" s="491"/>
      <c r="AA1705" s="491"/>
      <c r="AB1705" s="491"/>
      <c r="AC1705" s="491"/>
      <c r="AD1705" s="491"/>
      <c r="AE1705" s="493" t="s">
        <v>2301</v>
      </c>
      <c r="AF1705" s="494"/>
      <c r="AG1705" s="494"/>
      <c r="AH1705" s="494"/>
      <c r="AI1705" s="489"/>
      <c r="AJ1705" s="491"/>
    </row>
    <row r="1706" spans="1:37" s="468" customFormat="1" ht="45">
      <c r="A1706" s="504" t="s">
        <v>8278</v>
      </c>
      <c r="B1706" s="489" t="s">
        <v>8242</v>
      </c>
      <c r="C1706" s="470" t="s">
        <v>5507</v>
      </c>
      <c r="D1706" s="489" t="s">
        <v>1709</v>
      </c>
      <c r="E1706" s="490" t="s">
        <v>1704</v>
      </c>
      <c r="F1706" s="490" t="s">
        <v>1369</v>
      </c>
      <c r="G1706" s="470" t="s">
        <v>7867</v>
      </c>
      <c r="H1706" s="470" t="s">
        <v>5510</v>
      </c>
      <c r="I1706" s="491" t="s">
        <v>5511</v>
      </c>
      <c r="J1706" s="489" t="s">
        <v>2301</v>
      </c>
      <c r="K1706" s="489"/>
      <c r="L1706" s="491" t="s">
        <v>6455</v>
      </c>
      <c r="M1706" s="491"/>
      <c r="N1706" s="491"/>
      <c r="O1706" s="491"/>
      <c r="P1706" s="491"/>
      <c r="Q1706" s="491"/>
      <c r="R1706" s="491"/>
      <c r="S1706" s="491" t="s">
        <v>7831</v>
      </c>
      <c r="T1706" s="491"/>
      <c r="U1706" s="491"/>
      <c r="V1706" s="491" t="s">
        <v>5573</v>
      </c>
      <c r="W1706" s="491"/>
      <c r="X1706" s="491"/>
      <c r="Y1706" s="491"/>
      <c r="Z1706" s="491"/>
      <c r="AA1706" s="491"/>
      <c r="AB1706" s="491"/>
      <c r="AC1706" s="491"/>
      <c r="AD1706" s="491"/>
      <c r="AE1706" s="493"/>
      <c r="AF1706" s="494"/>
      <c r="AG1706" s="494"/>
      <c r="AH1706" s="494"/>
      <c r="AI1706" s="489"/>
      <c r="AJ1706" s="491"/>
    </row>
    <row r="1707" spans="1:37" s="468" customFormat="1" ht="72.95" customHeight="1">
      <c r="A1707" s="504" t="s">
        <v>8278</v>
      </c>
      <c r="B1707" s="489" t="s">
        <v>8242</v>
      </c>
      <c r="C1707" s="470" t="s">
        <v>5344</v>
      </c>
      <c r="D1707" s="489" t="s">
        <v>7973</v>
      </c>
      <c r="E1707" s="490" t="s">
        <v>1704</v>
      </c>
      <c r="F1707" s="490" t="s">
        <v>5345</v>
      </c>
      <c r="G1707" s="470" t="s">
        <v>5346</v>
      </c>
      <c r="H1707" s="470" t="s">
        <v>5347</v>
      </c>
      <c r="I1707" s="491" t="s">
        <v>9404</v>
      </c>
      <c r="J1707" s="489" t="s">
        <v>2301</v>
      </c>
      <c r="K1707" s="489"/>
      <c r="L1707" s="491" t="s">
        <v>6455</v>
      </c>
      <c r="M1707" s="491"/>
      <c r="N1707" s="491"/>
      <c r="O1707" s="491"/>
      <c r="P1707" s="491"/>
      <c r="Q1707" s="491"/>
      <c r="R1707" s="491"/>
      <c r="S1707" s="491" t="s">
        <v>7831</v>
      </c>
      <c r="T1707" s="491"/>
      <c r="U1707" s="491"/>
      <c r="V1707" s="491"/>
      <c r="W1707" s="491"/>
      <c r="X1707" s="491"/>
      <c r="Y1707" s="491"/>
      <c r="Z1707" s="491"/>
      <c r="AA1707" s="491"/>
      <c r="AB1707" s="491"/>
      <c r="AC1707" s="491"/>
      <c r="AD1707" s="491"/>
      <c r="AE1707" s="493"/>
      <c r="AF1707" s="494"/>
      <c r="AG1707" s="494"/>
      <c r="AH1707" s="494"/>
      <c r="AI1707" s="489"/>
      <c r="AJ1707" s="491"/>
    </row>
    <row r="1708" spans="1:37" ht="39.75" customHeight="1">
      <c r="A1708" s="504" t="s">
        <v>8347</v>
      </c>
      <c r="B1708" s="489" t="s">
        <v>8313</v>
      </c>
      <c r="C1708" s="497" t="s">
        <v>8041</v>
      </c>
      <c r="D1708" s="489"/>
      <c r="E1708" s="490"/>
      <c r="F1708" s="490"/>
      <c r="G1708" s="470"/>
      <c r="H1708" s="470"/>
      <c r="I1708" s="491"/>
      <c r="J1708" s="489"/>
      <c r="K1708" s="489"/>
      <c r="L1708" s="491"/>
      <c r="M1708" s="491"/>
      <c r="N1708" s="491"/>
      <c r="O1708" s="491"/>
      <c r="P1708" s="491"/>
      <c r="Q1708" s="491"/>
      <c r="R1708" s="491"/>
      <c r="S1708" s="491"/>
      <c r="T1708" s="491"/>
      <c r="U1708" s="491"/>
      <c r="V1708" s="491"/>
      <c r="W1708" s="491"/>
      <c r="X1708" s="491"/>
      <c r="Y1708" s="491"/>
      <c r="Z1708" s="491"/>
      <c r="AA1708" s="491"/>
      <c r="AB1708" s="491"/>
      <c r="AC1708" s="491"/>
      <c r="AD1708" s="491"/>
      <c r="AE1708" s="493"/>
      <c r="AF1708" s="494"/>
      <c r="AG1708" s="494"/>
      <c r="AH1708" s="494"/>
      <c r="AI1708" s="561"/>
      <c r="AK1708" s="590" t="s">
        <v>3448</v>
      </c>
    </row>
    <row r="1709" spans="1:37" ht="194.1" customHeight="1">
      <c r="A1709" s="504" t="s">
        <v>8347</v>
      </c>
      <c r="B1709" s="489" t="s">
        <v>8313</v>
      </c>
      <c r="C1709" s="470" t="s">
        <v>8041</v>
      </c>
      <c r="D1709" s="489" t="s">
        <v>2148</v>
      </c>
      <c r="E1709" s="490" t="s">
        <v>1704</v>
      </c>
      <c r="F1709" s="490" t="s">
        <v>1497</v>
      </c>
      <c r="G1709" s="470" t="s">
        <v>8042</v>
      </c>
      <c r="H1709" s="502" t="s">
        <v>8043</v>
      </c>
      <c r="I1709" s="491" t="s">
        <v>8701</v>
      </c>
      <c r="J1709" s="489" t="s">
        <v>5328</v>
      </c>
      <c r="K1709" s="489"/>
      <c r="L1709" s="491"/>
      <c r="M1709" s="491"/>
      <c r="N1709" s="491"/>
      <c r="O1709" s="491"/>
      <c r="P1709" s="491"/>
      <c r="Q1709" s="491"/>
      <c r="R1709" s="491"/>
      <c r="S1709" s="491"/>
      <c r="T1709" s="491"/>
      <c r="U1709" s="491"/>
      <c r="V1709" s="491"/>
      <c r="W1709" s="491"/>
      <c r="X1709" s="491"/>
      <c r="Y1709" s="491"/>
      <c r="Z1709" s="491"/>
      <c r="AA1709" s="491"/>
      <c r="AB1709" s="491"/>
      <c r="AC1709" s="491"/>
      <c r="AD1709" s="491"/>
      <c r="AE1709" s="493"/>
      <c r="AF1709" s="494"/>
      <c r="AG1709" s="494"/>
      <c r="AH1709" s="494"/>
      <c r="AI1709" s="561"/>
    </row>
    <row r="1710" spans="1:37" ht="14.45" customHeight="1">
      <c r="A1710" s="504" t="s">
        <v>8359</v>
      </c>
      <c r="B1710" s="489" t="s">
        <v>8355</v>
      </c>
      <c r="C1710" s="497" t="s">
        <v>8381</v>
      </c>
      <c r="D1710" s="489"/>
      <c r="E1710" s="490"/>
      <c r="F1710" s="490"/>
      <c r="G1710" s="470"/>
      <c r="H1710" s="502"/>
      <c r="I1710" s="491"/>
      <c r="J1710" s="489"/>
      <c r="K1710" s="489"/>
      <c r="L1710" s="491"/>
      <c r="M1710" s="491"/>
      <c r="N1710" s="491"/>
      <c r="O1710" s="491"/>
      <c r="P1710" s="491"/>
      <c r="Q1710" s="491"/>
      <c r="R1710" s="491"/>
      <c r="S1710" s="491"/>
      <c r="T1710" s="491"/>
      <c r="U1710" s="491"/>
      <c r="V1710" s="491"/>
      <c r="W1710" s="491"/>
      <c r="X1710" s="491"/>
      <c r="Y1710" s="491"/>
      <c r="Z1710" s="491"/>
      <c r="AA1710" s="491"/>
      <c r="AB1710" s="491"/>
      <c r="AC1710" s="491"/>
      <c r="AD1710" s="491"/>
      <c r="AE1710" s="493"/>
      <c r="AF1710" s="494"/>
      <c r="AG1710" s="494"/>
      <c r="AH1710" s="494"/>
      <c r="AI1710" s="561"/>
      <c r="AK1710" s="590" t="s">
        <v>3448</v>
      </c>
    </row>
    <row r="1711" spans="1:37" ht="117" customHeight="1">
      <c r="A1711" s="504" t="s">
        <v>8359</v>
      </c>
      <c r="B1711" s="489" t="s">
        <v>8355</v>
      </c>
      <c r="C1711" s="470" t="s">
        <v>8381</v>
      </c>
      <c r="D1711" s="489" t="s">
        <v>4187</v>
      </c>
      <c r="E1711" s="490" t="s">
        <v>7977</v>
      </c>
      <c r="F1711" s="490" t="s">
        <v>8358</v>
      </c>
      <c r="G1711" s="470" t="s">
        <v>6559</v>
      </c>
      <c r="H1711" s="502" t="s">
        <v>7981</v>
      </c>
      <c r="I1711" s="491" t="s">
        <v>8357</v>
      </c>
      <c r="J1711" s="489" t="s">
        <v>2301</v>
      </c>
      <c r="K1711" s="489" t="s">
        <v>2301</v>
      </c>
      <c r="L1711" s="491"/>
      <c r="M1711" s="491"/>
      <c r="N1711" s="491"/>
      <c r="O1711" s="491"/>
      <c r="P1711" s="491"/>
      <c r="Q1711" s="491"/>
      <c r="R1711" s="491"/>
      <c r="S1711" s="491"/>
      <c r="T1711" s="491"/>
      <c r="U1711" s="491"/>
      <c r="V1711" s="491"/>
      <c r="W1711" s="491"/>
      <c r="X1711" s="491"/>
      <c r="Y1711" s="491"/>
      <c r="Z1711" s="491"/>
      <c r="AA1711" s="491"/>
      <c r="AB1711" s="491"/>
      <c r="AC1711" s="491"/>
      <c r="AD1711" s="491"/>
      <c r="AE1711" s="493"/>
      <c r="AF1711" s="494"/>
      <c r="AG1711" s="494"/>
      <c r="AH1711" s="494"/>
      <c r="AI1711" s="561"/>
    </row>
    <row r="1712" spans="1:37" ht="30.75" customHeight="1">
      <c r="A1712" s="504" t="s">
        <v>8360</v>
      </c>
      <c r="B1712" s="489" t="s">
        <v>8361</v>
      </c>
      <c r="C1712" s="497" t="s">
        <v>8375</v>
      </c>
      <c r="D1712" s="489"/>
      <c r="E1712" s="490"/>
      <c r="F1712" s="490"/>
      <c r="G1712" s="470"/>
      <c r="H1712" s="502"/>
      <c r="I1712" s="491"/>
      <c r="J1712" s="489"/>
      <c r="K1712" s="489"/>
      <c r="L1712" s="491"/>
      <c r="M1712" s="491"/>
      <c r="N1712" s="491"/>
      <c r="O1712" s="491"/>
      <c r="P1712" s="491"/>
      <c r="Q1712" s="491"/>
      <c r="R1712" s="491"/>
      <c r="S1712" s="491"/>
      <c r="T1712" s="491"/>
      <c r="U1712" s="491"/>
      <c r="V1712" s="491"/>
      <c r="W1712" s="491"/>
      <c r="X1712" s="491"/>
      <c r="Y1712" s="491"/>
      <c r="Z1712" s="491"/>
      <c r="AA1712" s="491"/>
      <c r="AB1712" s="491"/>
      <c r="AC1712" s="491"/>
      <c r="AD1712" s="491"/>
      <c r="AE1712" s="493"/>
      <c r="AF1712" s="494"/>
      <c r="AG1712" s="494"/>
      <c r="AH1712" s="494"/>
      <c r="AI1712" s="561"/>
      <c r="AK1712" s="590" t="s">
        <v>3448</v>
      </c>
    </row>
    <row r="1713" spans="1:37" ht="117" customHeight="1">
      <c r="A1713" s="504" t="s">
        <v>8360</v>
      </c>
      <c r="B1713" s="489" t="s">
        <v>8361</v>
      </c>
      <c r="C1713" s="470" t="s">
        <v>8375</v>
      </c>
      <c r="D1713" s="489" t="s">
        <v>4187</v>
      </c>
      <c r="E1713" s="490" t="s">
        <v>8377</v>
      </c>
      <c r="F1713" s="490" t="s">
        <v>8378</v>
      </c>
      <c r="G1713" s="470" t="s">
        <v>8379</v>
      </c>
      <c r="H1713" s="524" t="s">
        <v>8380</v>
      </c>
      <c r="I1713" s="491" t="s">
        <v>8362</v>
      </c>
      <c r="J1713" s="489"/>
      <c r="K1713" s="489"/>
      <c r="L1713" s="491"/>
      <c r="M1713" s="491"/>
      <c r="N1713" s="491"/>
      <c r="O1713" s="491" t="s">
        <v>7999</v>
      </c>
      <c r="P1713" s="491"/>
      <c r="Q1713" s="491"/>
      <c r="R1713" s="491"/>
      <c r="S1713" s="491"/>
      <c r="T1713" s="491"/>
      <c r="U1713" s="491"/>
      <c r="V1713" s="491"/>
      <c r="W1713" s="491"/>
      <c r="X1713" s="491"/>
      <c r="Y1713" s="491"/>
      <c r="Z1713" s="491"/>
      <c r="AA1713" s="491"/>
      <c r="AB1713" s="491"/>
      <c r="AC1713" s="491"/>
      <c r="AD1713" s="491"/>
      <c r="AE1713" s="493"/>
      <c r="AF1713" s="494"/>
      <c r="AG1713" s="494"/>
      <c r="AH1713" s="494"/>
      <c r="AI1713" s="561"/>
    </row>
    <row r="1714" spans="1:37" s="468" customFormat="1" ht="144.94999999999999" customHeight="1">
      <c r="A1714" s="504" t="s">
        <v>8948</v>
      </c>
      <c r="B1714" s="489" t="s">
        <v>8946</v>
      </c>
      <c r="C1714" s="497" t="s">
        <v>8947</v>
      </c>
      <c r="D1714" s="489" t="s">
        <v>4187</v>
      </c>
      <c r="E1714" s="490" t="s">
        <v>146</v>
      </c>
      <c r="F1714" s="490" t="s">
        <v>4191</v>
      </c>
      <c r="G1714" s="470" t="s">
        <v>4190</v>
      </c>
      <c r="H1714" s="502" t="s">
        <v>4192</v>
      </c>
      <c r="I1714" s="491" t="s">
        <v>9248</v>
      </c>
      <c r="J1714" s="490"/>
      <c r="K1714" s="490"/>
      <c r="L1714" s="571"/>
      <c r="M1714" s="571"/>
      <c r="N1714" s="571"/>
      <c r="O1714" s="571"/>
      <c r="P1714" s="491"/>
      <c r="Q1714" s="489" t="s">
        <v>8962</v>
      </c>
      <c r="R1714" s="491"/>
      <c r="S1714" s="491" t="s">
        <v>1293</v>
      </c>
      <c r="T1714" s="491" t="s">
        <v>1293</v>
      </c>
      <c r="U1714" s="491"/>
      <c r="V1714" s="491"/>
      <c r="W1714" s="491"/>
      <c r="X1714" s="491"/>
      <c r="Y1714" s="491"/>
      <c r="Z1714" s="491"/>
      <c r="AA1714" s="491"/>
      <c r="AB1714" s="491"/>
      <c r="AC1714" s="491"/>
      <c r="AD1714" s="491"/>
      <c r="AE1714" s="491"/>
      <c r="AF1714" s="493" t="s">
        <v>1293</v>
      </c>
      <c r="AG1714" s="494"/>
      <c r="AH1714" s="494"/>
      <c r="AI1714" s="494"/>
      <c r="AJ1714" s="491"/>
      <c r="AK1714" s="561" t="s">
        <v>3448</v>
      </c>
    </row>
    <row r="1715" spans="1:37" s="468" customFormat="1" ht="33.75">
      <c r="A1715" s="504" t="s">
        <v>9165</v>
      </c>
      <c r="B1715" s="489" t="s">
        <v>9166</v>
      </c>
      <c r="C1715" s="497" t="s">
        <v>9167</v>
      </c>
      <c r="D1715" s="489"/>
      <c r="E1715" s="490"/>
      <c r="F1715" s="490"/>
      <c r="G1715" s="470"/>
      <c r="H1715" s="502"/>
      <c r="I1715" s="491"/>
      <c r="J1715" s="489" t="s">
        <v>2301</v>
      </c>
      <c r="K1715" s="489"/>
      <c r="L1715" s="491" t="s">
        <v>6458</v>
      </c>
      <c r="M1715" s="491" t="s">
        <v>4582</v>
      </c>
      <c r="N1715" s="491" t="s">
        <v>4582</v>
      </c>
      <c r="O1715" s="491"/>
      <c r="P1715" s="491"/>
      <c r="Q1715" s="491"/>
      <c r="R1715" s="491"/>
      <c r="S1715" s="491" t="s">
        <v>4597</v>
      </c>
      <c r="T1715" s="491" t="s">
        <v>6981</v>
      </c>
      <c r="U1715" s="491"/>
      <c r="V1715" s="491"/>
      <c r="W1715" s="491"/>
      <c r="X1715" s="491"/>
      <c r="Y1715" s="491"/>
      <c r="Z1715" s="491"/>
      <c r="AA1715" s="491"/>
      <c r="AB1715" s="491"/>
      <c r="AC1715" s="491"/>
      <c r="AD1715" s="491"/>
      <c r="AE1715" s="491"/>
      <c r="AF1715" s="493" t="s">
        <v>2301</v>
      </c>
      <c r="AG1715" s="494"/>
      <c r="AH1715" s="494"/>
      <c r="AI1715" s="494"/>
      <c r="AJ1715" s="491"/>
      <c r="AK1715" s="561" t="s">
        <v>3448</v>
      </c>
    </row>
    <row r="1716" spans="1:37" s="468" customFormat="1" ht="11.25">
      <c r="A1716" s="504" t="s">
        <v>9165</v>
      </c>
      <c r="B1716" s="489" t="s">
        <v>9166</v>
      </c>
      <c r="C1716" s="470" t="s">
        <v>9168</v>
      </c>
      <c r="D1716" s="489" t="s">
        <v>2148</v>
      </c>
      <c r="E1716" s="490"/>
      <c r="F1716" s="490"/>
      <c r="G1716" s="470"/>
      <c r="H1716" s="502"/>
      <c r="I1716" s="491"/>
      <c r="J1716" s="489"/>
      <c r="K1716" s="489"/>
      <c r="L1716" s="491"/>
      <c r="M1716" s="491"/>
      <c r="N1716" s="491"/>
      <c r="O1716" s="491"/>
      <c r="P1716" s="491"/>
      <c r="Q1716" s="491"/>
      <c r="R1716" s="491"/>
      <c r="S1716" s="491"/>
      <c r="T1716" s="491"/>
      <c r="U1716" s="491"/>
      <c r="V1716" s="491"/>
      <c r="W1716" s="491"/>
      <c r="X1716" s="491"/>
      <c r="Y1716" s="491"/>
      <c r="Z1716" s="491"/>
      <c r="AA1716" s="491"/>
      <c r="AB1716" s="491"/>
      <c r="AC1716" s="491"/>
      <c r="AD1716" s="491"/>
      <c r="AE1716" s="491"/>
      <c r="AF1716" s="493"/>
      <c r="AG1716" s="494"/>
      <c r="AH1716" s="494"/>
      <c r="AI1716" s="494"/>
      <c r="AJ1716" s="491"/>
      <c r="AK1716" s="561"/>
    </row>
    <row r="1717" spans="1:37" s="468" customFormat="1" ht="11.25">
      <c r="A1717" s="504" t="s">
        <v>9165</v>
      </c>
      <c r="B1717" s="489" t="s">
        <v>9166</v>
      </c>
      <c r="C1717" s="470" t="s">
        <v>9169</v>
      </c>
      <c r="D1717" s="489" t="s">
        <v>1345</v>
      </c>
      <c r="E1717" s="490">
        <v>0</v>
      </c>
      <c r="F1717" s="490">
        <v>1</v>
      </c>
      <c r="G1717" s="470" t="s">
        <v>9174</v>
      </c>
      <c r="H1717" s="502"/>
      <c r="I1717" s="470" t="s">
        <v>9179</v>
      </c>
      <c r="J1717" s="489"/>
      <c r="K1717" s="489"/>
      <c r="L1717" s="470"/>
      <c r="M1717" s="470"/>
      <c r="N1717" s="491"/>
      <c r="O1717" s="491"/>
      <c r="P1717" s="491"/>
      <c r="Q1717" s="491"/>
      <c r="R1717" s="491"/>
      <c r="S1717" s="491"/>
      <c r="T1717" s="491"/>
      <c r="U1717" s="491"/>
      <c r="V1717" s="491"/>
      <c r="W1717" s="491"/>
      <c r="X1717" s="491"/>
      <c r="Y1717" s="491"/>
      <c r="Z1717" s="491"/>
      <c r="AA1717" s="491"/>
      <c r="AB1717" s="491"/>
      <c r="AC1717" s="491"/>
      <c r="AD1717" s="491"/>
      <c r="AE1717" s="491"/>
      <c r="AF1717" s="493"/>
      <c r="AG1717" s="494"/>
      <c r="AH1717" s="494"/>
      <c r="AI1717" s="494"/>
      <c r="AJ1717" s="491"/>
      <c r="AK1717" s="561"/>
    </row>
    <row r="1718" spans="1:37" s="468" customFormat="1" ht="11.25">
      <c r="A1718" s="504" t="s">
        <v>9165</v>
      </c>
      <c r="B1718" s="489" t="s">
        <v>9166</v>
      </c>
      <c r="C1718" s="470" t="s">
        <v>9170</v>
      </c>
      <c r="D1718" s="489" t="s">
        <v>1346</v>
      </c>
      <c r="E1718" s="490">
        <v>0</v>
      </c>
      <c r="F1718" s="490">
        <v>1</v>
      </c>
      <c r="G1718" s="470" t="s">
        <v>9175</v>
      </c>
      <c r="H1718" s="502"/>
      <c r="I1718" s="470" t="s">
        <v>9180</v>
      </c>
      <c r="J1718" s="489"/>
      <c r="K1718" s="489"/>
      <c r="L1718" s="470"/>
      <c r="M1718" s="470"/>
      <c r="N1718" s="491"/>
      <c r="O1718" s="491"/>
      <c r="P1718" s="491"/>
      <c r="Q1718" s="491"/>
      <c r="R1718" s="491"/>
      <c r="S1718" s="491"/>
      <c r="T1718" s="491"/>
      <c r="U1718" s="491"/>
      <c r="V1718" s="491"/>
      <c r="W1718" s="491"/>
      <c r="X1718" s="491"/>
      <c r="Y1718" s="491"/>
      <c r="Z1718" s="491"/>
      <c r="AA1718" s="491"/>
      <c r="AB1718" s="491"/>
      <c r="AC1718" s="491"/>
      <c r="AD1718" s="491"/>
      <c r="AE1718" s="491"/>
      <c r="AF1718" s="493"/>
      <c r="AG1718" s="494"/>
      <c r="AH1718" s="494"/>
      <c r="AI1718" s="494"/>
      <c r="AJ1718" s="491"/>
      <c r="AK1718" s="561"/>
    </row>
    <row r="1719" spans="1:37" s="468" customFormat="1" ht="11.25">
      <c r="A1719" s="504" t="s">
        <v>9165</v>
      </c>
      <c r="B1719" s="489" t="s">
        <v>9166</v>
      </c>
      <c r="C1719" s="470" t="s">
        <v>9171</v>
      </c>
      <c r="D1719" s="489" t="s">
        <v>1347</v>
      </c>
      <c r="E1719" s="490">
        <v>0</v>
      </c>
      <c r="F1719" s="490">
        <v>1</v>
      </c>
      <c r="G1719" s="470" t="s">
        <v>9176</v>
      </c>
      <c r="H1719" s="502"/>
      <c r="I1719" s="470" t="s">
        <v>9181</v>
      </c>
      <c r="J1719" s="489"/>
      <c r="K1719" s="489"/>
      <c r="L1719" s="470"/>
      <c r="M1719" s="470"/>
      <c r="N1719" s="491"/>
      <c r="O1719" s="491"/>
      <c r="P1719" s="491"/>
      <c r="Q1719" s="491"/>
      <c r="R1719" s="491"/>
      <c r="S1719" s="491"/>
      <c r="T1719" s="491"/>
      <c r="U1719" s="491"/>
      <c r="V1719" s="491"/>
      <c r="W1719" s="491"/>
      <c r="X1719" s="491"/>
      <c r="Y1719" s="491"/>
      <c r="Z1719" s="491"/>
      <c r="AA1719" s="491"/>
      <c r="AB1719" s="491"/>
      <c r="AC1719" s="491"/>
      <c r="AD1719" s="491"/>
      <c r="AE1719" s="491"/>
      <c r="AF1719" s="493"/>
      <c r="AG1719" s="494"/>
      <c r="AH1719" s="494"/>
      <c r="AI1719" s="494"/>
      <c r="AJ1719" s="491"/>
      <c r="AK1719" s="561"/>
    </row>
    <row r="1720" spans="1:37" s="468" customFormat="1" ht="11.25">
      <c r="A1720" s="504" t="s">
        <v>9165</v>
      </c>
      <c r="B1720" s="489" t="s">
        <v>9166</v>
      </c>
      <c r="C1720" s="470" t="s">
        <v>9172</v>
      </c>
      <c r="D1720" s="489" t="s">
        <v>1348</v>
      </c>
      <c r="E1720" s="490">
        <v>0</v>
      </c>
      <c r="F1720" s="490">
        <v>1</v>
      </c>
      <c r="G1720" s="470" t="s">
        <v>9177</v>
      </c>
      <c r="H1720" s="502"/>
      <c r="I1720" s="470" t="s">
        <v>9182</v>
      </c>
      <c r="J1720" s="489"/>
      <c r="K1720" s="489"/>
      <c r="L1720" s="470"/>
      <c r="M1720" s="470"/>
      <c r="N1720" s="491"/>
      <c r="O1720" s="491"/>
      <c r="P1720" s="491"/>
      <c r="Q1720" s="491"/>
      <c r="R1720" s="491"/>
      <c r="S1720" s="491"/>
      <c r="T1720" s="491"/>
      <c r="U1720" s="491"/>
      <c r="V1720" s="491"/>
      <c r="W1720" s="491"/>
      <c r="X1720" s="491"/>
      <c r="Y1720" s="491"/>
      <c r="Z1720" s="491"/>
      <c r="AA1720" s="491"/>
      <c r="AB1720" s="491"/>
      <c r="AC1720" s="491"/>
      <c r="AD1720" s="491"/>
      <c r="AE1720" s="491"/>
      <c r="AF1720" s="493"/>
      <c r="AG1720" s="494"/>
      <c r="AH1720" s="494"/>
      <c r="AI1720" s="494"/>
      <c r="AJ1720" s="491"/>
      <c r="AK1720" s="561"/>
    </row>
    <row r="1721" spans="1:37" s="468" customFormat="1" ht="11.25">
      <c r="A1721" s="504" t="s">
        <v>9165</v>
      </c>
      <c r="B1721" s="489" t="s">
        <v>9166</v>
      </c>
      <c r="C1721" s="470" t="s">
        <v>9173</v>
      </c>
      <c r="D1721" s="489" t="s">
        <v>1349</v>
      </c>
      <c r="E1721" s="490">
        <v>0</v>
      </c>
      <c r="F1721" s="490">
        <v>1</v>
      </c>
      <c r="G1721" s="470" t="s">
        <v>9178</v>
      </c>
      <c r="H1721" s="502"/>
      <c r="I1721" s="470" t="s">
        <v>9183</v>
      </c>
      <c r="J1721" s="489"/>
      <c r="K1721" s="489"/>
      <c r="L1721" s="470"/>
      <c r="M1721" s="470"/>
      <c r="N1721" s="491"/>
      <c r="O1721" s="491"/>
      <c r="P1721" s="491"/>
      <c r="Q1721" s="491"/>
      <c r="R1721" s="491"/>
      <c r="S1721" s="491"/>
      <c r="T1721" s="491"/>
      <c r="U1721" s="491"/>
      <c r="V1721" s="491"/>
      <c r="W1721" s="491"/>
      <c r="X1721" s="491"/>
      <c r="Y1721" s="491"/>
      <c r="Z1721" s="491"/>
      <c r="AA1721" s="491"/>
      <c r="AB1721" s="491"/>
      <c r="AC1721" s="491"/>
      <c r="AD1721" s="491"/>
      <c r="AE1721" s="491"/>
      <c r="AF1721" s="493"/>
      <c r="AG1721" s="494"/>
      <c r="AH1721" s="494"/>
      <c r="AI1721" s="494"/>
      <c r="AJ1721" s="491"/>
      <c r="AK1721" s="561"/>
    </row>
    <row r="1722" spans="1:37" s="468" customFormat="1" ht="11.25">
      <c r="A1722" s="504" t="s">
        <v>9165</v>
      </c>
      <c r="B1722" s="489" t="s">
        <v>9166</v>
      </c>
      <c r="C1722" s="470" t="s">
        <v>495</v>
      </c>
      <c r="D1722" s="489" t="s">
        <v>173</v>
      </c>
      <c r="E1722" s="490">
        <v>0</v>
      </c>
      <c r="F1722" s="490">
        <v>0</v>
      </c>
      <c r="G1722" s="470" t="s">
        <v>495</v>
      </c>
      <c r="H1722" s="502"/>
      <c r="I1722" s="491"/>
      <c r="J1722" s="489"/>
      <c r="K1722" s="489"/>
      <c r="L1722" s="491"/>
      <c r="M1722" s="491"/>
      <c r="N1722" s="491"/>
      <c r="O1722" s="491"/>
      <c r="P1722" s="491"/>
      <c r="Q1722" s="491"/>
      <c r="R1722" s="491"/>
      <c r="S1722" s="491"/>
      <c r="T1722" s="491"/>
      <c r="U1722" s="491"/>
      <c r="V1722" s="491"/>
      <c r="W1722" s="491"/>
      <c r="X1722" s="491"/>
      <c r="Y1722" s="491"/>
      <c r="Z1722" s="491"/>
      <c r="AA1722" s="491"/>
      <c r="AB1722" s="491"/>
      <c r="AC1722" s="491"/>
      <c r="AD1722" s="491"/>
      <c r="AE1722" s="491"/>
      <c r="AF1722" s="493"/>
      <c r="AG1722" s="494"/>
      <c r="AH1722" s="494"/>
      <c r="AI1722" s="494"/>
      <c r="AJ1722" s="491"/>
      <c r="AK1722" s="561"/>
    </row>
    <row r="1723" spans="1:37" s="468" customFormat="1" ht="202.5">
      <c r="A1723" s="504" t="s">
        <v>9165</v>
      </c>
      <c r="B1723" s="489" t="s">
        <v>9166</v>
      </c>
      <c r="C1723" s="470" t="s">
        <v>9184</v>
      </c>
      <c r="D1723" s="489" t="s">
        <v>1514</v>
      </c>
      <c r="E1723" s="490" t="s">
        <v>2529</v>
      </c>
      <c r="F1723" s="490" t="s">
        <v>2689</v>
      </c>
      <c r="G1723" s="470" t="s">
        <v>2530</v>
      </c>
      <c r="H1723" s="502" t="s">
        <v>9185</v>
      </c>
      <c r="I1723" s="491" t="s">
        <v>9405</v>
      </c>
      <c r="J1723" s="489" t="s">
        <v>2301</v>
      </c>
      <c r="K1723" s="489"/>
      <c r="L1723" s="491" t="s">
        <v>4582</v>
      </c>
      <c r="M1723" s="491" t="s">
        <v>4582</v>
      </c>
      <c r="N1723" s="491" t="s">
        <v>4582</v>
      </c>
      <c r="O1723" s="491"/>
      <c r="P1723" s="491"/>
      <c r="Q1723" s="491"/>
      <c r="R1723" s="491"/>
      <c r="S1723" s="491" t="s">
        <v>4597</v>
      </c>
      <c r="T1723" s="491" t="s">
        <v>6981</v>
      </c>
      <c r="U1723" s="491"/>
      <c r="V1723" s="491"/>
      <c r="W1723" s="491"/>
      <c r="X1723" s="491"/>
      <c r="Y1723" s="491"/>
      <c r="Z1723" s="491"/>
      <c r="AA1723" s="491"/>
      <c r="AB1723" s="491"/>
      <c r="AC1723" s="491"/>
      <c r="AD1723" s="491"/>
      <c r="AE1723" s="491"/>
      <c r="AF1723" s="493" t="s">
        <v>2301</v>
      </c>
      <c r="AG1723" s="494"/>
      <c r="AH1723" s="494"/>
      <c r="AI1723" s="494"/>
      <c r="AJ1723" s="491"/>
      <c r="AK1723" s="561"/>
    </row>
    <row r="1724" spans="1:37" s="468" customFormat="1" ht="202.5">
      <c r="A1724" s="504" t="s">
        <v>9165</v>
      </c>
      <c r="B1724" s="489" t="s">
        <v>9166</v>
      </c>
      <c r="C1724" s="470" t="s">
        <v>9186</v>
      </c>
      <c r="D1724" s="489" t="s">
        <v>1515</v>
      </c>
      <c r="E1724" s="490" t="s">
        <v>2529</v>
      </c>
      <c r="F1724" s="490" t="s">
        <v>2689</v>
      </c>
      <c r="G1724" s="470" t="s">
        <v>2530</v>
      </c>
      <c r="H1724" s="502" t="s">
        <v>9187</v>
      </c>
      <c r="I1724" s="491" t="s">
        <v>9406</v>
      </c>
      <c r="J1724" s="489" t="s">
        <v>2301</v>
      </c>
      <c r="K1724" s="489"/>
      <c r="L1724" s="491" t="s">
        <v>4582</v>
      </c>
      <c r="M1724" s="491" t="s">
        <v>4582</v>
      </c>
      <c r="N1724" s="491" t="s">
        <v>4582</v>
      </c>
      <c r="O1724" s="491"/>
      <c r="P1724" s="491"/>
      <c r="Q1724" s="491"/>
      <c r="R1724" s="491"/>
      <c r="S1724" s="491" t="s">
        <v>4597</v>
      </c>
      <c r="T1724" s="491" t="s">
        <v>6981</v>
      </c>
      <c r="U1724" s="491"/>
      <c r="V1724" s="491"/>
      <c r="W1724" s="491"/>
      <c r="X1724" s="491"/>
      <c r="Y1724" s="491"/>
      <c r="Z1724" s="491"/>
      <c r="AA1724" s="491"/>
      <c r="AB1724" s="491"/>
      <c r="AC1724" s="491"/>
      <c r="AD1724" s="491"/>
      <c r="AE1724" s="491"/>
      <c r="AF1724" s="493" t="s">
        <v>2301</v>
      </c>
      <c r="AG1724" s="494"/>
      <c r="AH1724" s="494"/>
      <c r="AI1724" s="494"/>
      <c r="AJ1724" s="491"/>
      <c r="AK1724" s="561"/>
    </row>
    <row r="1725" spans="1:37" s="468" customFormat="1" ht="202.5">
      <c r="A1725" s="504" t="s">
        <v>9165</v>
      </c>
      <c r="B1725" s="489" t="s">
        <v>9166</v>
      </c>
      <c r="C1725" s="470" t="s">
        <v>9188</v>
      </c>
      <c r="D1725" s="489" t="s">
        <v>1516</v>
      </c>
      <c r="E1725" s="490" t="s">
        <v>2529</v>
      </c>
      <c r="F1725" s="490" t="s">
        <v>2689</v>
      </c>
      <c r="G1725" s="470" t="s">
        <v>2530</v>
      </c>
      <c r="H1725" s="502" t="s">
        <v>9189</v>
      </c>
      <c r="I1725" s="491" t="s">
        <v>9407</v>
      </c>
      <c r="J1725" s="489" t="s">
        <v>2301</v>
      </c>
      <c r="K1725" s="489"/>
      <c r="L1725" s="491" t="s">
        <v>4582</v>
      </c>
      <c r="M1725" s="491" t="s">
        <v>4582</v>
      </c>
      <c r="N1725" s="491" t="s">
        <v>4582</v>
      </c>
      <c r="O1725" s="491"/>
      <c r="P1725" s="491"/>
      <c r="Q1725" s="491"/>
      <c r="R1725" s="491"/>
      <c r="S1725" s="491" t="s">
        <v>4597</v>
      </c>
      <c r="T1725" s="491" t="s">
        <v>6981</v>
      </c>
      <c r="U1725" s="491"/>
      <c r="V1725" s="491"/>
      <c r="W1725" s="491"/>
      <c r="X1725" s="491"/>
      <c r="Y1725" s="491"/>
      <c r="Z1725" s="491"/>
      <c r="AA1725" s="491"/>
      <c r="AB1725" s="491"/>
      <c r="AC1725" s="491"/>
      <c r="AD1725" s="491"/>
      <c r="AE1725" s="491"/>
      <c r="AF1725" s="493" t="s">
        <v>2301</v>
      </c>
      <c r="AG1725" s="494"/>
      <c r="AH1725" s="494"/>
      <c r="AI1725" s="494"/>
      <c r="AJ1725" s="491"/>
      <c r="AK1725" s="561"/>
    </row>
    <row r="1726" spans="1:37" s="468" customFormat="1" ht="202.5">
      <c r="A1726" s="504" t="s">
        <v>9165</v>
      </c>
      <c r="B1726" s="489" t="s">
        <v>9166</v>
      </c>
      <c r="C1726" s="470" t="s">
        <v>9190</v>
      </c>
      <c r="D1726" s="489" t="s">
        <v>2447</v>
      </c>
      <c r="E1726" s="490" t="s">
        <v>2529</v>
      </c>
      <c r="F1726" s="490" t="s">
        <v>2689</v>
      </c>
      <c r="G1726" s="470" t="s">
        <v>2530</v>
      </c>
      <c r="H1726" s="502" t="s">
        <v>9191</v>
      </c>
      <c r="I1726" s="491" t="s">
        <v>9408</v>
      </c>
      <c r="J1726" s="489" t="s">
        <v>2301</v>
      </c>
      <c r="K1726" s="489"/>
      <c r="L1726" s="491" t="s">
        <v>4582</v>
      </c>
      <c r="M1726" s="491" t="s">
        <v>4582</v>
      </c>
      <c r="N1726" s="491" t="s">
        <v>4582</v>
      </c>
      <c r="O1726" s="491"/>
      <c r="P1726" s="491"/>
      <c r="Q1726" s="491"/>
      <c r="R1726" s="491"/>
      <c r="S1726" s="491" t="s">
        <v>4597</v>
      </c>
      <c r="T1726" s="491" t="s">
        <v>6981</v>
      </c>
      <c r="U1726" s="491"/>
      <c r="V1726" s="491"/>
      <c r="W1726" s="491"/>
      <c r="X1726" s="491"/>
      <c r="Y1726" s="491"/>
      <c r="Z1726" s="491"/>
      <c r="AA1726" s="491"/>
      <c r="AB1726" s="491"/>
      <c r="AC1726" s="491"/>
      <c r="AD1726" s="491"/>
      <c r="AE1726" s="491"/>
      <c r="AF1726" s="493" t="s">
        <v>2301</v>
      </c>
      <c r="AG1726" s="494"/>
      <c r="AH1726" s="494"/>
      <c r="AI1726" s="494"/>
      <c r="AJ1726" s="491"/>
      <c r="AK1726" s="561"/>
    </row>
    <row r="1727" spans="1:37" s="468" customFormat="1" ht="202.5">
      <c r="A1727" s="504" t="s">
        <v>9165</v>
      </c>
      <c r="B1727" s="489" t="s">
        <v>9166</v>
      </c>
      <c r="C1727" s="470" t="s">
        <v>9192</v>
      </c>
      <c r="D1727" s="489" t="s">
        <v>2448</v>
      </c>
      <c r="E1727" s="490" t="s">
        <v>2529</v>
      </c>
      <c r="F1727" s="490" t="s">
        <v>2689</v>
      </c>
      <c r="G1727" s="470" t="s">
        <v>2530</v>
      </c>
      <c r="H1727" s="502" t="s">
        <v>9193</v>
      </c>
      <c r="I1727" s="491" t="s">
        <v>9409</v>
      </c>
      <c r="J1727" s="489" t="s">
        <v>2301</v>
      </c>
      <c r="K1727" s="489"/>
      <c r="L1727" s="491" t="s">
        <v>4582</v>
      </c>
      <c r="M1727" s="491" t="s">
        <v>4582</v>
      </c>
      <c r="N1727" s="491" t="s">
        <v>4582</v>
      </c>
      <c r="O1727" s="491"/>
      <c r="P1727" s="491"/>
      <c r="Q1727" s="491"/>
      <c r="R1727" s="491"/>
      <c r="S1727" s="491" t="s">
        <v>4597</v>
      </c>
      <c r="T1727" s="491" t="s">
        <v>6981</v>
      </c>
      <c r="U1727" s="491"/>
      <c r="V1727" s="491"/>
      <c r="W1727" s="491"/>
      <c r="X1727" s="491"/>
      <c r="Y1727" s="491"/>
      <c r="Z1727" s="491"/>
      <c r="AA1727" s="491"/>
      <c r="AB1727" s="491"/>
      <c r="AC1727" s="491"/>
      <c r="AD1727" s="491"/>
      <c r="AE1727" s="491"/>
      <c r="AF1727" s="493" t="s">
        <v>2301</v>
      </c>
      <c r="AG1727" s="494"/>
      <c r="AH1727" s="494"/>
      <c r="AI1727" s="494"/>
      <c r="AJ1727" s="491"/>
      <c r="AK1727" s="561"/>
    </row>
    <row r="1728" spans="1:37" s="468" customFormat="1" ht="202.5">
      <c r="A1728" s="504" t="s">
        <v>9165</v>
      </c>
      <c r="B1728" s="489" t="s">
        <v>9166</v>
      </c>
      <c r="C1728" s="470" t="s">
        <v>9195</v>
      </c>
      <c r="D1728" s="489" t="s">
        <v>3226</v>
      </c>
      <c r="E1728" s="490" t="s">
        <v>2529</v>
      </c>
      <c r="F1728" s="490" t="s">
        <v>2689</v>
      </c>
      <c r="G1728" s="470" t="s">
        <v>2530</v>
      </c>
      <c r="H1728" s="502" t="s">
        <v>9194</v>
      </c>
      <c r="I1728" s="491" t="s">
        <v>9410</v>
      </c>
      <c r="J1728" s="489" t="s">
        <v>2301</v>
      </c>
      <c r="K1728" s="489"/>
      <c r="L1728" s="491" t="s">
        <v>4582</v>
      </c>
      <c r="M1728" s="491" t="s">
        <v>4582</v>
      </c>
      <c r="N1728" s="491" t="s">
        <v>4582</v>
      </c>
      <c r="O1728" s="491"/>
      <c r="P1728" s="491"/>
      <c r="Q1728" s="491"/>
      <c r="R1728" s="491"/>
      <c r="S1728" s="491" t="s">
        <v>4597</v>
      </c>
      <c r="T1728" s="491" t="s">
        <v>6981</v>
      </c>
      <c r="U1728" s="491"/>
      <c r="V1728" s="491"/>
      <c r="W1728" s="491"/>
      <c r="X1728" s="491"/>
      <c r="Y1728" s="491"/>
      <c r="Z1728" s="491"/>
      <c r="AA1728" s="491"/>
      <c r="AB1728" s="491"/>
      <c r="AC1728" s="491"/>
      <c r="AD1728" s="491"/>
      <c r="AE1728" s="491"/>
      <c r="AF1728" s="493" t="s">
        <v>2301</v>
      </c>
      <c r="AG1728" s="494"/>
      <c r="AH1728" s="494"/>
      <c r="AI1728" s="494"/>
      <c r="AJ1728" s="491"/>
      <c r="AK1728" s="561"/>
    </row>
    <row r="1729" spans="1:37" s="468" customFormat="1" ht="202.5">
      <c r="A1729" s="504" t="s">
        <v>9165</v>
      </c>
      <c r="B1729" s="489" t="s">
        <v>9166</v>
      </c>
      <c r="C1729" s="470" t="s">
        <v>9196</v>
      </c>
      <c r="D1729" s="489" t="s">
        <v>3227</v>
      </c>
      <c r="E1729" s="490" t="s">
        <v>2529</v>
      </c>
      <c r="F1729" s="490" t="s">
        <v>2689</v>
      </c>
      <c r="G1729" s="470" t="s">
        <v>2530</v>
      </c>
      <c r="H1729" s="502" t="s">
        <v>9197</v>
      </c>
      <c r="I1729" s="491" t="s">
        <v>9411</v>
      </c>
      <c r="J1729" s="489" t="s">
        <v>2301</v>
      </c>
      <c r="K1729" s="489"/>
      <c r="L1729" s="491" t="s">
        <v>4582</v>
      </c>
      <c r="M1729" s="491" t="s">
        <v>4582</v>
      </c>
      <c r="N1729" s="491" t="s">
        <v>4582</v>
      </c>
      <c r="O1729" s="491"/>
      <c r="P1729" s="491"/>
      <c r="Q1729" s="491"/>
      <c r="R1729" s="491"/>
      <c r="S1729" s="491" t="s">
        <v>4597</v>
      </c>
      <c r="T1729" s="491" t="s">
        <v>6981</v>
      </c>
      <c r="U1729" s="491"/>
      <c r="V1729" s="491"/>
      <c r="W1729" s="491"/>
      <c r="X1729" s="491"/>
      <c r="Y1729" s="491"/>
      <c r="Z1729" s="491"/>
      <c r="AA1729" s="491"/>
      <c r="AB1729" s="491"/>
      <c r="AC1729" s="491"/>
      <c r="AD1729" s="491"/>
      <c r="AE1729" s="491"/>
      <c r="AF1729" s="493" t="s">
        <v>2301</v>
      </c>
      <c r="AG1729" s="494"/>
      <c r="AH1729" s="494"/>
      <c r="AI1729" s="494"/>
      <c r="AJ1729" s="491"/>
      <c r="AK1729" s="561"/>
    </row>
    <row r="1730" spans="1:37" s="468" customFormat="1" ht="202.5">
      <c r="A1730" s="504" t="s">
        <v>9165</v>
      </c>
      <c r="B1730" s="489" t="s">
        <v>9166</v>
      </c>
      <c r="C1730" s="470" t="s">
        <v>9202</v>
      </c>
      <c r="D1730" s="489" t="s">
        <v>6585</v>
      </c>
      <c r="E1730" s="490" t="s">
        <v>2529</v>
      </c>
      <c r="F1730" s="490" t="s">
        <v>2689</v>
      </c>
      <c r="G1730" s="470" t="s">
        <v>2530</v>
      </c>
      <c r="H1730" s="502" t="s">
        <v>9203</v>
      </c>
      <c r="I1730" s="491" t="s">
        <v>9412</v>
      </c>
      <c r="J1730" s="489" t="s">
        <v>2301</v>
      </c>
      <c r="K1730" s="489"/>
      <c r="L1730" s="491" t="s">
        <v>4582</v>
      </c>
      <c r="M1730" s="491" t="s">
        <v>4582</v>
      </c>
      <c r="N1730" s="491" t="s">
        <v>4582</v>
      </c>
      <c r="O1730" s="491"/>
      <c r="P1730" s="491"/>
      <c r="Q1730" s="491"/>
      <c r="R1730" s="491"/>
      <c r="S1730" s="491" t="s">
        <v>4597</v>
      </c>
      <c r="T1730" s="491" t="s">
        <v>6981</v>
      </c>
      <c r="U1730" s="491"/>
      <c r="V1730" s="491"/>
      <c r="W1730" s="491"/>
      <c r="X1730" s="491"/>
      <c r="Y1730" s="491"/>
      <c r="Z1730" s="491"/>
      <c r="AA1730" s="491"/>
      <c r="AB1730" s="491"/>
      <c r="AC1730" s="491"/>
      <c r="AD1730" s="491"/>
      <c r="AE1730" s="491"/>
      <c r="AF1730" s="493" t="s">
        <v>2301</v>
      </c>
      <c r="AG1730" s="494"/>
      <c r="AH1730" s="494"/>
      <c r="AI1730" s="494"/>
      <c r="AJ1730" s="491"/>
      <c r="AK1730" s="561"/>
    </row>
    <row r="1731" spans="1:37" s="468" customFormat="1" ht="202.5">
      <c r="A1731" s="504" t="s">
        <v>9165</v>
      </c>
      <c r="B1731" s="489" t="s">
        <v>9166</v>
      </c>
      <c r="C1731" s="470" t="s">
        <v>9198</v>
      </c>
      <c r="D1731" s="489" t="s">
        <v>3229</v>
      </c>
      <c r="E1731" s="490" t="s">
        <v>2529</v>
      </c>
      <c r="F1731" s="490" t="s">
        <v>2689</v>
      </c>
      <c r="G1731" s="470" t="s">
        <v>2530</v>
      </c>
      <c r="H1731" s="502" t="s">
        <v>9199</v>
      </c>
      <c r="I1731" s="491" t="s">
        <v>9413</v>
      </c>
      <c r="J1731" s="489" t="s">
        <v>2301</v>
      </c>
      <c r="K1731" s="489"/>
      <c r="L1731" s="491" t="s">
        <v>4582</v>
      </c>
      <c r="M1731" s="491" t="s">
        <v>4582</v>
      </c>
      <c r="N1731" s="491" t="s">
        <v>4582</v>
      </c>
      <c r="O1731" s="491"/>
      <c r="P1731" s="491"/>
      <c r="Q1731" s="491"/>
      <c r="R1731" s="491"/>
      <c r="S1731" s="491" t="s">
        <v>4597</v>
      </c>
      <c r="T1731" s="491" t="s">
        <v>6981</v>
      </c>
      <c r="U1731" s="491"/>
      <c r="V1731" s="491"/>
      <c r="W1731" s="491"/>
      <c r="X1731" s="491"/>
      <c r="Y1731" s="491"/>
      <c r="Z1731" s="491"/>
      <c r="AA1731" s="491"/>
      <c r="AB1731" s="491"/>
      <c r="AC1731" s="491"/>
      <c r="AD1731" s="491"/>
      <c r="AE1731" s="491"/>
      <c r="AF1731" s="493" t="s">
        <v>2301</v>
      </c>
      <c r="AG1731" s="494"/>
      <c r="AH1731" s="494"/>
      <c r="AI1731" s="494"/>
      <c r="AJ1731" s="491"/>
      <c r="AK1731" s="561"/>
    </row>
    <row r="1732" spans="1:37" s="468" customFormat="1" ht="202.5">
      <c r="A1732" s="504" t="s">
        <v>9165</v>
      </c>
      <c r="B1732" s="489" t="s">
        <v>9166</v>
      </c>
      <c r="C1732" s="470" t="s">
        <v>9200</v>
      </c>
      <c r="D1732" s="489" t="s">
        <v>3230</v>
      </c>
      <c r="E1732" s="490" t="s">
        <v>2529</v>
      </c>
      <c r="F1732" s="490" t="s">
        <v>2689</v>
      </c>
      <c r="G1732" s="470" t="s">
        <v>2530</v>
      </c>
      <c r="H1732" s="502" t="s">
        <v>9201</v>
      </c>
      <c r="I1732" s="491" t="s">
        <v>9414</v>
      </c>
      <c r="J1732" s="489" t="s">
        <v>2301</v>
      </c>
      <c r="K1732" s="489"/>
      <c r="L1732" s="491" t="s">
        <v>4582</v>
      </c>
      <c r="M1732" s="491" t="s">
        <v>4582</v>
      </c>
      <c r="N1732" s="491" t="s">
        <v>4582</v>
      </c>
      <c r="O1732" s="491"/>
      <c r="P1732" s="491"/>
      <c r="Q1732" s="491"/>
      <c r="R1732" s="491"/>
      <c r="S1732" s="491" t="s">
        <v>4597</v>
      </c>
      <c r="T1732" s="491" t="s">
        <v>6981</v>
      </c>
      <c r="U1732" s="491"/>
      <c r="V1732" s="491"/>
      <c r="W1732" s="491"/>
      <c r="X1732" s="491"/>
      <c r="Y1732" s="491"/>
      <c r="Z1732" s="491"/>
      <c r="AA1732" s="491"/>
      <c r="AB1732" s="491"/>
      <c r="AC1732" s="491"/>
      <c r="AD1732" s="491"/>
      <c r="AE1732" s="491"/>
      <c r="AF1732" s="493" t="s">
        <v>2301</v>
      </c>
      <c r="AG1732" s="494"/>
      <c r="AH1732" s="494"/>
      <c r="AI1732" s="494"/>
      <c r="AJ1732" s="491"/>
      <c r="AK1732" s="561"/>
    </row>
    <row r="1733" spans="1:37" s="468" customFormat="1" ht="22.5">
      <c r="A1733" s="496" t="s">
        <v>906</v>
      </c>
      <c r="B1733" s="489" t="s">
        <v>9415</v>
      </c>
      <c r="C1733" s="832" t="s">
        <v>1980</v>
      </c>
      <c r="D1733" s="571"/>
      <c r="E1733" s="571"/>
      <c r="F1733" s="571"/>
      <c r="G1733" s="524"/>
      <c r="H1733" s="571"/>
      <c r="I1733" s="571"/>
      <c r="J1733" s="489" t="s">
        <v>2314</v>
      </c>
      <c r="K1733" s="489"/>
      <c r="L1733" s="491" t="s">
        <v>1293</v>
      </c>
      <c r="M1733" s="491" t="s">
        <v>1293</v>
      </c>
      <c r="N1733" s="491" t="s">
        <v>1293</v>
      </c>
      <c r="O1733" s="491"/>
      <c r="P1733" s="557"/>
      <c r="Q1733" s="557"/>
      <c r="R1733" s="557"/>
      <c r="S1733" s="557" t="s">
        <v>5358</v>
      </c>
      <c r="T1733" s="557" t="s">
        <v>5358</v>
      </c>
      <c r="U1733" s="557"/>
      <c r="V1733" s="557"/>
      <c r="W1733" s="557"/>
      <c r="X1733" s="557" t="s">
        <v>1293</v>
      </c>
      <c r="Y1733" s="557"/>
      <c r="Z1733" s="557"/>
      <c r="AA1733" s="557" t="s">
        <v>1293</v>
      </c>
      <c r="AB1733" s="557"/>
      <c r="AC1733" s="557" t="s">
        <v>1293</v>
      </c>
      <c r="AD1733" s="557"/>
      <c r="AE1733" s="557"/>
      <c r="AF1733" s="820" t="s">
        <v>5279</v>
      </c>
      <c r="AG1733" s="821"/>
      <c r="AH1733" s="821"/>
      <c r="AI1733" s="821"/>
      <c r="AJ1733" s="491"/>
      <c r="AK1733" s="791" t="s">
        <v>3448</v>
      </c>
    </row>
    <row r="1734" spans="1:37" ht="33.75">
      <c r="A1734" s="486" t="s">
        <v>906</v>
      </c>
      <c r="B1734" s="487" t="s">
        <v>3075</v>
      </c>
      <c r="C1734" s="488" t="s">
        <v>4752</v>
      </c>
      <c r="D1734" s="489"/>
      <c r="E1734" s="490"/>
      <c r="F1734" s="490"/>
      <c r="G1734" s="470"/>
      <c r="H1734" s="524"/>
      <c r="I1734" s="491"/>
      <c r="J1734" s="580" t="s">
        <v>2301</v>
      </c>
      <c r="K1734" s="552" t="s">
        <v>3448</v>
      </c>
      <c r="L1734" s="557" t="s">
        <v>5378</v>
      </c>
      <c r="M1734" s="557" t="s">
        <v>5378</v>
      </c>
      <c r="N1734" s="557" t="s">
        <v>5378</v>
      </c>
      <c r="O1734" s="557"/>
      <c r="P1734" s="491"/>
      <c r="Q1734" s="491"/>
      <c r="R1734" s="491"/>
      <c r="S1734" s="491" t="s">
        <v>5358</v>
      </c>
      <c r="T1734" s="491" t="s">
        <v>5358</v>
      </c>
      <c r="U1734" s="491"/>
      <c r="V1734" s="491"/>
      <c r="W1734" s="491" t="s">
        <v>3009</v>
      </c>
      <c r="X1734" s="491" t="s">
        <v>1293</v>
      </c>
      <c r="Y1734" s="491" t="s">
        <v>3676</v>
      </c>
      <c r="Z1734" s="491"/>
      <c r="AA1734" s="491" t="s">
        <v>1293</v>
      </c>
      <c r="AB1734" s="491" t="s">
        <v>3689</v>
      </c>
      <c r="AC1734" s="491" t="s">
        <v>1293</v>
      </c>
      <c r="AD1734" s="491" t="s">
        <v>3717</v>
      </c>
      <c r="AE1734" s="491"/>
      <c r="AF1734" s="493" t="s">
        <v>5279</v>
      </c>
      <c r="AG1734" s="494"/>
      <c r="AH1734" s="494"/>
      <c r="AI1734" s="494"/>
      <c r="AK1734" s="561" t="s">
        <v>3448</v>
      </c>
    </row>
    <row r="1735" spans="1:37">
      <c r="A1735" s="579" t="s">
        <v>906</v>
      </c>
      <c r="B1735" s="554" t="s">
        <v>3077</v>
      </c>
      <c r="C1735" s="553" t="s">
        <v>3449</v>
      </c>
      <c r="D1735" s="552"/>
      <c r="E1735" s="554"/>
      <c r="F1735" s="554"/>
      <c r="G1735" s="555"/>
      <c r="H1735" s="557"/>
      <c r="I1735" s="557"/>
      <c r="J1735" s="492" t="s">
        <v>2301</v>
      </c>
      <c r="K1735" s="489"/>
      <c r="L1735" s="491" t="s">
        <v>5378</v>
      </c>
      <c r="M1735" s="491" t="s">
        <v>5378</v>
      </c>
      <c r="N1735" s="491" t="s">
        <v>5378</v>
      </c>
      <c r="O1735" s="491"/>
      <c r="P1735" s="491"/>
      <c r="Q1735" s="491"/>
      <c r="R1735" s="491"/>
      <c r="S1735" s="491"/>
      <c r="T1735" s="491"/>
      <c r="U1735" s="491"/>
      <c r="V1735" s="491"/>
      <c r="W1735" s="491"/>
      <c r="X1735" s="491"/>
      <c r="Y1735" s="491"/>
      <c r="Z1735" s="491"/>
      <c r="AA1735" s="491"/>
      <c r="AB1735" s="491"/>
      <c r="AC1735" s="491"/>
      <c r="AD1735" s="491"/>
      <c r="AE1735" s="491"/>
      <c r="AF1735" s="493"/>
      <c r="AG1735" s="494"/>
      <c r="AH1735" s="494"/>
      <c r="AI1735" s="494"/>
      <c r="AK1735" s="561" t="s">
        <v>3448</v>
      </c>
    </row>
    <row r="1736" spans="1:37" ht="101.25">
      <c r="A1736" s="496" t="s">
        <v>906</v>
      </c>
      <c r="B1736" s="490" t="s">
        <v>3077</v>
      </c>
      <c r="C1736" s="470" t="s">
        <v>1322</v>
      </c>
      <c r="D1736" s="489"/>
      <c r="E1736" s="490"/>
      <c r="F1736" s="490"/>
      <c r="G1736" s="470"/>
      <c r="H1736" s="491"/>
      <c r="I1736" s="491" t="s">
        <v>8702</v>
      </c>
      <c r="J1736" s="492" t="s">
        <v>2301</v>
      </c>
      <c r="K1736" s="489" t="s">
        <v>3448</v>
      </c>
      <c r="L1736" s="491"/>
      <c r="M1736" s="491"/>
      <c r="N1736" s="491"/>
      <c r="O1736" s="491"/>
      <c r="P1736" s="491"/>
      <c r="Q1736" s="491"/>
      <c r="R1736" s="491"/>
      <c r="S1736" s="491" t="s">
        <v>5359</v>
      </c>
      <c r="T1736" s="491" t="s">
        <v>5359</v>
      </c>
      <c r="U1736" s="491"/>
      <c r="V1736" s="491"/>
      <c r="W1736" s="491" t="s">
        <v>687</v>
      </c>
      <c r="X1736" s="491" t="s">
        <v>1293</v>
      </c>
      <c r="Y1736" s="491"/>
      <c r="Z1736" s="491"/>
      <c r="AA1736" s="491" t="s">
        <v>1293</v>
      </c>
      <c r="AB1736" s="491"/>
      <c r="AC1736" s="491" t="s">
        <v>1293</v>
      </c>
      <c r="AD1736" s="491" t="s">
        <v>687</v>
      </c>
      <c r="AE1736" s="491"/>
      <c r="AF1736" s="493" t="s">
        <v>5280</v>
      </c>
      <c r="AG1736" s="494"/>
      <c r="AH1736" s="494"/>
      <c r="AI1736" s="494"/>
      <c r="AK1736" s="561"/>
    </row>
    <row r="1737" spans="1:37" ht="45">
      <c r="A1737" s="496" t="s">
        <v>906</v>
      </c>
      <c r="B1737" s="490" t="s">
        <v>3077</v>
      </c>
      <c r="C1737" s="497" t="s">
        <v>3722</v>
      </c>
      <c r="D1737" s="489" t="s">
        <v>2148</v>
      </c>
      <c r="E1737" s="490"/>
      <c r="F1737" s="490"/>
      <c r="G1737" s="470"/>
      <c r="H1737" s="491"/>
      <c r="I1737" s="491" t="s">
        <v>3723</v>
      </c>
      <c r="J1737" s="492" t="s">
        <v>2301</v>
      </c>
      <c r="K1737" s="489" t="s">
        <v>3448</v>
      </c>
      <c r="L1737" s="491" t="s">
        <v>5379</v>
      </c>
      <c r="M1737" s="491" t="s">
        <v>5379</v>
      </c>
      <c r="N1737" s="491" t="s">
        <v>5380</v>
      </c>
      <c r="O1737" s="491"/>
      <c r="P1737" s="491"/>
      <c r="Q1737" s="491"/>
      <c r="R1737" s="491"/>
      <c r="S1737" s="491" t="s">
        <v>5359</v>
      </c>
      <c r="T1737" s="491" t="s">
        <v>5359</v>
      </c>
      <c r="U1737" s="491"/>
      <c r="V1737" s="491"/>
      <c r="W1737" s="491" t="s">
        <v>3008</v>
      </c>
      <c r="X1737" s="491" t="s">
        <v>1293</v>
      </c>
      <c r="Y1737" s="491"/>
      <c r="Z1737" s="491"/>
      <c r="AA1737" s="491" t="s">
        <v>1293</v>
      </c>
      <c r="AB1737" s="491"/>
      <c r="AC1737" s="491" t="s">
        <v>1293</v>
      </c>
      <c r="AD1737" s="491" t="s">
        <v>3008</v>
      </c>
      <c r="AE1737" s="491"/>
      <c r="AF1737" s="493" t="s">
        <v>5280</v>
      </c>
      <c r="AG1737" s="494"/>
      <c r="AH1737" s="494"/>
      <c r="AI1737" s="494"/>
      <c r="AK1737" s="561"/>
    </row>
    <row r="1738" spans="1:37" ht="56.25">
      <c r="A1738" s="496" t="s">
        <v>906</v>
      </c>
      <c r="B1738" s="490" t="s">
        <v>3077</v>
      </c>
      <c r="C1738" s="470" t="s">
        <v>1697</v>
      </c>
      <c r="D1738" s="489" t="s">
        <v>1323</v>
      </c>
      <c r="E1738" s="490" t="s">
        <v>1704</v>
      </c>
      <c r="F1738" s="490" t="s">
        <v>1498</v>
      </c>
      <c r="G1738" s="470" t="s">
        <v>1698</v>
      </c>
      <c r="H1738" s="491" t="s">
        <v>1699</v>
      </c>
      <c r="I1738" s="491" t="s">
        <v>8836</v>
      </c>
      <c r="J1738" s="492" t="s">
        <v>2301</v>
      </c>
      <c r="K1738" s="489" t="s">
        <v>3448</v>
      </c>
      <c r="L1738" s="491" t="s">
        <v>5379</v>
      </c>
      <c r="M1738" s="491" t="s">
        <v>5379</v>
      </c>
      <c r="N1738" s="491" t="s">
        <v>5380</v>
      </c>
      <c r="O1738" s="491"/>
      <c r="P1738" s="491"/>
      <c r="Q1738" s="491"/>
      <c r="R1738" s="491"/>
      <c r="S1738" s="491"/>
      <c r="T1738" s="491"/>
      <c r="U1738" s="491"/>
      <c r="V1738" s="491"/>
      <c r="W1738" s="491"/>
      <c r="X1738" s="491"/>
      <c r="Y1738" s="491"/>
      <c r="Z1738" s="491"/>
      <c r="AA1738" s="491"/>
      <c r="AB1738" s="491"/>
      <c r="AC1738" s="491"/>
      <c r="AD1738" s="491"/>
      <c r="AE1738" s="491"/>
      <c r="AF1738" s="493"/>
      <c r="AG1738" s="494"/>
      <c r="AH1738" s="494"/>
      <c r="AI1738" s="494"/>
      <c r="AK1738" s="561"/>
    </row>
    <row r="1739" spans="1:37" ht="112.5">
      <c r="A1739" s="496" t="s">
        <v>906</v>
      </c>
      <c r="B1739" s="490" t="s">
        <v>3077</v>
      </c>
      <c r="C1739" s="470" t="s">
        <v>1700</v>
      </c>
      <c r="D1739" s="489" t="s">
        <v>1324</v>
      </c>
      <c r="E1739" s="490"/>
      <c r="F1739" s="490"/>
      <c r="G1739" s="470" t="s">
        <v>1701</v>
      </c>
      <c r="H1739" s="491" t="s">
        <v>1702</v>
      </c>
      <c r="I1739" s="491" t="s">
        <v>3495</v>
      </c>
      <c r="J1739" s="492" t="s">
        <v>2301</v>
      </c>
      <c r="K1739" s="489"/>
      <c r="L1739" s="491"/>
      <c r="M1739" s="491"/>
      <c r="N1739" s="491"/>
      <c r="O1739" s="491"/>
      <c r="P1739" s="491"/>
      <c r="Q1739" s="491"/>
      <c r="R1739" s="491"/>
      <c r="S1739" s="491" t="s">
        <v>5358</v>
      </c>
      <c r="T1739" s="491" t="s">
        <v>5358</v>
      </c>
      <c r="U1739" s="491"/>
      <c r="V1739" s="491"/>
      <c r="W1739" s="491"/>
      <c r="X1739" s="491" t="s">
        <v>1293</v>
      </c>
      <c r="Y1739" s="491"/>
      <c r="Z1739" s="491"/>
      <c r="AA1739" s="491" t="s">
        <v>1293</v>
      </c>
      <c r="AB1739" s="491"/>
      <c r="AC1739" s="491" t="s">
        <v>1293</v>
      </c>
      <c r="AD1739" s="491"/>
      <c r="AE1739" s="491"/>
      <c r="AF1739" s="493" t="s">
        <v>5279</v>
      </c>
      <c r="AG1739" s="494"/>
      <c r="AH1739" s="494"/>
      <c r="AI1739" s="494"/>
      <c r="AK1739" s="561"/>
    </row>
    <row r="1740" spans="1:37" ht="22.5">
      <c r="A1740" s="496" t="s">
        <v>906</v>
      </c>
      <c r="B1740" s="490" t="s">
        <v>3077</v>
      </c>
      <c r="C1740" s="497" t="s">
        <v>3925</v>
      </c>
      <c r="D1740" s="489" t="s">
        <v>6680</v>
      </c>
      <c r="E1740" s="490"/>
      <c r="F1740" s="490"/>
      <c r="G1740" s="470" t="s">
        <v>1696</v>
      </c>
      <c r="H1740" s="491"/>
      <c r="I1740" s="491" t="s">
        <v>3724</v>
      </c>
      <c r="J1740" s="492" t="s">
        <v>2301</v>
      </c>
      <c r="K1740" s="489"/>
      <c r="L1740" s="491" t="s">
        <v>5378</v>
      </c>
      <c r="M1740" s="491" t="s">
        <v>5378</v>
      </c>
      <c r="N1740" s="491" t="s">
        <v>5378</v>
      </c>
      <c r="O1740" s="491"/>
      <c r="P1740" s="491"/>
      <c r="Q1740" s="491"/>
      <c r="R1740" s="491"/>
      <c r="S1740" s="491" t="s">
        <v>5358</v>
      </c>
      <c r="T1740" s="491" t="s">
        <v>5358</v>
      </c>
      <c r="U1740" s="491"/>
      <c r="V1740" s="491"/>
      <c r="W1740" s="491"/>
      <c r="X1740" s="491" t="s">
        <v>1293</v>
      </c>
      <c r="Y1740" s="491"/>
      <c r="Z1740" s="491"/>
      <c r="AA1740" s="491" t="s">
        <v>1293</v>
      </c>
      <c r="AB1740" s="491"/>
      <c r="AC1740" s="491" t="s">
        <v>1293</v>
      </c>
      <c r="AD1740" s="491"/>
      <c r="AE1740" s="491"/>
      <c r="AF1740" s="493" t="s">
        <v>5279</v>
      </c>
      <c r="AG1740" s="494"/>
      <c r="AH1740" s="494"/>
      <c r="AI1740" s="494"/>
      <c r="AK1740" s="561"/>
    </row>
    <row r="1741" spans="1:37" ht="22.5">
      <c r="A1741" s="496" t="s">
        <v>906</v>
      </c>
      <c r="B1741" s="490" t="s">
        <v>3077</v>
      </c>
      <c r="C1741" s="470" t="s">
        <v>1094</v>
      </c>
      <c r="D1741" s="489" t="s">
        <v>1325</v>
      </c>
      <c r="E1741" s="490" t="s">
        <v>1704</v>
      </c>
      <c r="F1741" s="490" t="s">
        <v>1497</v>
      </c>
      <c r="G1741" s="470" t="s">
        <v>517</v>
      </c>
      <c r="H1741" s="491" t="s">
        <v>1705</v>
      </c>
      <c r="I1741" s="491" t="s">
        <v>2647</v>
      </c>
      <c r="J1741" s="492" t="s">
        <v>2301</v>
      </c>
      <c r="K1741" s="489"/>
      <c r="L1741" s="491" t="s">
        <v>5378</v>
      </c>
      <c r="M1741" s="491" t="s">
        <v>5378</v>
      </c>
      <c r="N1741" s="491" t="s">
        <v>5378</v>
      </c>
      <c r="O1741" s="491"/>
      <c r="P1741" s="491"/>
      <c r="Q1741" s="491"/>
      <c r="R1741" s="491"/>
      <c r="S1741" s="491" t="s">
        <v>5358</v>
      </c>
      <c r="T1741" s="491" t="s">
        <v>5358</v>
      </c>
      <c r="U1741" s="491"/>
      <c r="V1741" s="491"/>
      <c r="W1741" s="491"/>
      <c r="X1741" s="491" t="s">
        <v>1293</v>
      </c>
      <c r="Y1741" s="491"/>
      <c r="Z1741" s="491"/>
      <c r="AA1741" s="491" t="s">
        <v>1293</v>
      </c>
      <c r="AB1741" s="491"/>
      <c r="AC1741" s="491" t="s">
        <v>1293</v>
      </c>
      <c r="AD1741" s="491"/>
      <c r="AE1741" s="491"/>
      <c r="AF1741" s="493" t="s">
        <v>5279</v>
      </c>
      <c r="AG1741" s="494"/>
      <c r="AH1741" s="494"/>
      <c r="AI1741" s="494"/>
      <c r="AK1741" s="561"/>
    </row>
    <row r="1742" spans="1:37" ht="33.75">
      <c r="A1742" s="496" t="s">
        <v>906</v>
      </c>
      <c r="B1742" s="490" t="s">
        <v>3077</v>
      </c>
      <c r="C1742" s="470" t="s">
        <v>1095</v>
      </c>
      <c r="D1742" s="489" t="s">
        <v>1326</v>
      </c>
      <c r="E1742" s="490" t="s">
        <v>1704</v>
      </c>
      <c r="F1742" s="490" t="s">
        <v>1497</v>
      </c>
      <c r="G1742" s="470" t="s">
        <v>518</v>
      </c>
      <c r="H1742" s="491" t="s">
        <v>1706</v>
      </c>
      <c r="I1742" s="491" t="s">
        <v>2648</v>
      </c>
      <c r="J1742" s="492" t="s">
        <v>2301</v>
      </c>
      <c r="K1742" s="489"/>
      <c r="L1742" s="491" t="s">
        <v>5378</v>
      </c>
      <c r="M1742" s="491" t="s">
        <v>5378</v>
      </c>
      <c r="N1742" s="491" t="s">
        <v>5378</v>
      </c>
      <c r="O1742" s="491"/>
      <c r="P1742" s="491"/>
      <c r="Q1742" s="491"/>
      <c r="R1742" s="491"/>
      <c r="S1742" s="491" t="s">
        <v>5358</v>
      </c>
      <c r="T1742" s="491" t="s">
        <v>5358</v>
      </c>
      <c r="U1742" s="491"/>
      <c r="V1742" s="491"/>
      <c r="W1742" s="491"/>
      <c r="X1742" s="491" t="s">
        <v>1292</v>
      </c>
      <c r="Y1742" s="491"/>
      <c r="Z1742" s="491"/>
      <c r="AA1742" s="491" t="s">
        <v>1292</v>
      </c>
      <c r="AB1742" s="491"/>
      <c r="AC1742" s="491" t="s">
        <v>1292</v>
      </c>
      <c r="AD1742" s="491"/>
      <c r="AE1742" s="491"/>
      <c r="AF1742" s="493" t="s">
        <v>5279</v>
      </c>
      <c r="AG1742" s="494"/>
      <c r="AH1742" s="494"/>
      <c r="AI1742" s="494"/>
      <c r="AK1742" s="561"/>
    </row>
    <row r="1743" spans="1:37" ht="22.5">
      <c r="A1743" s="496" t="s">
        <v>906</v>
      </c>
      <c r="B1743" s="490" t="s">
        <v>3077</v>
      </c>
      <c r="C1743" s="470" t="s">
        <v>1134</v>
      </c>
      <c r="D1743" s="489" t="s">
        <v>1328</v>
      </c>
      <c r="E1743" s="490" t="s">
        <v>1704</v>
      </c>
      <c r="F1743" s="490" t="s">
        <v>1497</v>
      </c>
      <c r="G1743" s="470" t="s">
        <v>2116</v>
      </c>
      <c r="H1743" s="491" t="s">
        <v>1707</v>
      </c>
      <c r="I1743" s="491" t="s">
        <v>2649</v>
      </c>
      <c r="J1743" s="492" t="s">
        <v>2301</v>
      </c>
      <c r="K1743" s="489"/>
      <c r="L1743" s="491" t="s">
        <v>5378</v>
      </c>
      <c r="M1743" s="491" t="s">
        <v>5378</v>
      </c>
      <c r="N1743" s="491" t="s">
        <v>5381</v>
      </c>
      <c r="O1743" s="491"/>
      <c r="P1743" s="491"/>
      <c r="Q1743" s="491"/>
      <c r="R1743" s="491"/>
      <c r="S1743" s="491" t="s">
        <v>5358</v>
      </c>
      <c r="T1743" s="491" t="s">
        <v>5358</v>
      </c>
      <c r="U1743" s="491"/>
      <c r="V1743" s="491"/>
      <c r="W1743" s="491"/>
      <c r="X1743" s="491" t="s">
        <v>1293</v>
      </c>
      <c r="Y1743" s="491"/>
      <c r="Z1743" s="491"/>
      <c r="AA1743" s="491" t="s">
        <v>1293</v>
      </c>
      <c r="AB1743" s="491"/>
      <c r="AC1743" s="491" t="s">
        <v>1293</v>
      </c>
      <c r="AD1743" s="491"/>
      <c r="AE1743" s="491"/>
      <c r="AF1743" s="493" t="s">
        <v>5281</v>
      </c>
      <c r="AG1743" s="494"/>
      <c r="AH1743" s="494"/>
      <c r="AI1743" s="494"/>
      <c r="AK1743" s="561"/>
    </row>
    <row r="1744" spans="1:37" s="511" customFormat="1" ht="33.75">
      <c r="A1744" s="496" t="s">
        <v>906</v>
      </c>
      <c r="B1744" s="490" t="s">
        <v>3077</v>
      </c>
      <c r="C1744" s="470" t="s">
        <v>6855</v>
      </c>
      <c r="D1744" s="489" t="s">
        <v>1350</v>
      </c>
      <c r="E1744" s="490" t="s">
        <v>1704</v>
      </c>
      <c r="F1744" s="490" t="s">
        <v>1497</v>
      </c>
      <c r="G1744" s="470" t="s">
        <v>6607</v>
      </c>
      <c r="H1744" s="491" t="s">
        <v>6604</v>
      </c>
      <c r="I1744" s="491" t="s">
        <v>6958</v>
      </c>
      <c r="J1744" s="492" t="s">
        <v>2301</v>
      </c>
      <c r="K1744" s="489" t="s">
        <v>3448</v>
      </c>
      <c r="L1744" s="491" t="s">
        <v>5378</v>
      </c>
      <c r="M1744" s="491" t="s">
        <v>5378</v>
      </c>
      <c r="N1744" s="491" t="s">
        <v>5378</v>
      </c>
      <c r="O1744" s="491"/>
      <c r="P1744" s="498"/>
      <c r="Q1744" s="498"/>
      <c r="R1744" s="498"/>
      <c r="S1744" s="491" t="s">
        <v>5358</v>
      </c>
      <c r="T1744" s="491" t="s">
        <v>5358</v>
      </c>
      <c r="U1744" s="491"/>
      <c r="V1744" s="491"/>
      <c r="W1744" s="491"/>
      <c r="X1744" s="491" t="s">
        <v>1293</v>
      </c>
      <c r="Y1744" s="491"/>
      <c r="Z1744" s="491"/>
      <c r="AA1744" s="491" t="s">
        <v>1293</v>
      </c>
      <c r="AB1744" s="491"/>
      <c r="AC1744" s="491" t="s">
        <v>1293</v>
      </c>
      <c r="AD1744" s="491"/>
      <c r="AE1744" s="491"/>
      <c r="AF1744" s="493" t="s">
        <v>5282</v>
      </c>
      <c r="AG1744" s="494"/>
      <c r="AH1744" s="494"/>
      <c r="AI1744" s="494"/>
      <c r="AJ1744" s="491"/>
      <c r="AK1744" s="788"/>
    </row>
    <row r="1745" spans="1:37" ht="79.5" customHeight="1">
      <c r="A1745" s="496" t="s">
        <v>906</v>
      </c>
      <c r="B1745" s="490" t="s">
        <v>3077</v>
      </c>
      <c r="C1745" s="470" t="s">
        <v>1495</v>
      </c>
      <c r="D1745" s="489" t="s">
        <v>1327</v>
      </c>
      <c r="E1745" s="490" t="s">
        <v>1704</v>
      </c>
      <c r="F1745" s="490" t="s">
        <v>1497</v>
      </c>
      <c r="G1745" s="470" t="s">
        <v>2117</v>
      </c>
      <c r="H1745" s="491" t="s">
        <v>1708</v>
      </c>
      <c r="I1745" s="491" t="s">
        <v>6605</v>
      </c>
      <c r="J1745" s="492" t="s">
        <v>2301</v>
      </c>
      <c r="K1745" s="492" t="s">
        <v>3448</v>
      </c>
      <c r="L1745" s="498" t="s">
        <v>5378</v>
      </c>
      <c r="M1745" s="491" t="s">
        <v>5378</v>
      </c>
      <c r="N1745" s="491" t="s">
        <v>5378</v>
      </c>
      <c r="O1745" s="498"/>
      <c r="P1745" s="491"/>
      <c r="Q1745" s="491"/>
      <c r="R1745" s="491"/>
      <c r="S1745" s="491" t="s">
        <v>5358</v>
      </c>
      <c r="T1745" s="491" t="s">
        <v>5358</v>
      </c>
      <c r="U1745" s="491"/>
      <c r="V1745" s="491"/>
      <c r="W1745" s="491"/>
      <c r="X1745" s="491" t="s">
        <v>1293</v>
      </c>
      <c r="Y1745" s="491"/>
      <c r="Z1745" s="491"/>
      <c r="AA1745" s="491" t="s">
        <v>1293</v>
      </c>
      <c r="AB1745" s="491"/>
      <c r="AC1745" s="491" t="s">
        <v>1293</v>
      </c>
      <c r="AD1745" s="491"/>
      <c r="AE1745" s="491"/>
      <c r="AF1745" s="493" t="s">
        <v>5283</v>
      </c>
      <c r="AG1745" s="494"/>
      <c r="AH1745" s="494"/>
      <c r="AI1745" s="494"/>
      <c r="AK1745" s="561"/>
    </row>
    <row r="1746" spans="1:37" ht="90">
      <c r="A1746" s="512" t="s">
        <v>906</v>
      </c>
      <c r="B1746" s="513" t="s">
        <v>3077</v>
      </c>
      <c r="C1746" s="510" t="s">
        <v>2104</v>
      </c>
      <c r="D1746" s="492" t="s">
        <v>1329</v>
      </c>
      <c r="E1746" s="513" t="s">
        <v>1704</v>
      </c>
      <c r="F1746" s="513" t="s">
        <v>1497</v>
      </c>
      <c r="G1746" s="510" t="s">
        <v>2508</v>
      </c>
      <c r="H1746" s="498" t="s">
        <v>1945</v>
      </c>
      <c r="I1746" s="498" t="s">
        <v>2820</v>
      </c>
      <c r="J1746" s="492" t="s">
        <v>2301</v>
      </c>
      <c r="K1746" s="489" t="s">
        <v>3448</v>
      </c>
      <c r="L1746" s="491" t="s">
        <v>5378</v>
      </c>
      <c r="M1746" s="491" t="s">
        <v>5378</v>
      </c>
      <c r="N1746" s="491" t="s">
        <v>5378</v>
      </c>
      <c r="O1746" s="491"/>
      <c r="P1746" s="491"/>
      <c r="Q1746" s="491"/>
      <c r="R1746" s="491"/>
      <c r="S1746" s="491"/>
      <c r="T1746" s="491"/>
      <c r="U1746" s="491"/>
      <c r="V1746" s="491"/>
      <c r="W1746" s="491"/>
      <c r="X1746" s="491"/>
      <c r="Y1746" s="491"/>
      <c r="Z1746" s="491"/>
      <c r="AA1746" s="491"/>
      <c r="AB1746" s="491"/>
      <c r="AC1746" s="491"/>
      <c r="AD1746" s="491"/>
      <c r="AE1746" s="491"/>
      <c r="AF1746" s="493"/>
      <c r="AG1746" s="494"/>
      <c r="AH1746" s="494"/>
      <c r="AI1746" s="494"/>
      <c r="AK1746" s="561"/>
    </row>
    <row r="1747" spans="1:37" ht="45.6" customHeight="1">
      <c r="A1747" s="496" t="s">
        <v>906</v>
      </c>
      <c r="B1747" s="490" t="s">
        <v>3077</v>
      </c>
      <c r="C1747" s="470" t="s">
        <v>2105</v>
      </c>
      <c r="D1747" s="489" t="s">
        <v>1330</v>
      </c>
      <c r="E1747" s="490" t="s">
        <v>1704</v>
      </c>
      <c r="F1747" s="490" t="s">
        <v>1497</v>
      </c>
      <c r="G1747" s="470" t="s">
        <v>2509</v>
      </c>
      <c r="H1747" s="491" t="s">
        <v>1946</v>
      </c>
      <c r="I1747" s="491" t="s">
        <v>9416</v>
      </c>
      <c r="J1747" s="492" t="s">
        <v>2301</v>
      </c>
      <c r="K1747" s="489"/>
      <c r="L1747" s="491"/>
      <c r="M1747" s="491"/>
      <c r="N1747" s="491"/>
      <c r="O1747" s="491"/>
      <c r="P1747" s="491"/>
      <c r="Q1747" s="491"/>
      <c r="R1747" s="491"/>
      <c r="S1747" s="491" t="s">
        <v>5358</v>
      </c>
      <c r="T1747" s="491" t="s">
        <v>5358</v>
      </c>
      <c r="U1747" s="491"/>
      <c r="V1747" s="491"/>
      <c r="W1747" s="491"/>
      <c r="X1747" s="491" t="s">
        <v>1294</v>
      </c>
      <c r="Y1747" s="491"/>
      <c r="Z1747" s="491"/>
      <c r="AA1747" s="491" t="s">
        <v>1294</v>
      </c>
      <c r="AB1747" s="491"/>
      <c r="AC1747" s="491" t="s">
        <v>1294</v>
      </c>
      <c r="AD1747" s="491"/>
      <c r="AE1747" s="491"/>
      <c r="AF1747" s="493" t="s">
        <v>5284</v>
      </c>
      <c r="AG1747" s="494"/>
      <c r="AH1747" s="494"/>
      <c r="AI1747" s="494"/>
      <c r="AK1747" s="561"/>
    </row>
    <row r="1748" spans="1:37" ht="33.75">
      <c r="A1748" s="496" t="s">
        <v>906</v>
      </c>
      <c r="B1748" s="490" t="s">
        <v>3077</v>
      </c>
      <c r="C1748" s="470" t="s">
        <v>6856</v>
      </c>
      <c r="D1748" s="489" t="s">
        <v>1375</v>
      </c>
      <c r="E1748" s="490"/>
      <c r="F1748" s="490"/>
      <c r="G1748" s="470" t="s">
        <v>6608</v>
      </c>
      <c r="H1748" s="491" t="s">
        <v>6606</v>
      </c>
      <c r="I1748" s="491" t="s">
        <v>6609</v>
      </c>
      <c r="J1748" s="492" t="s">
        <v>2301</v>
      </c>
      <c r="K1748" s="489"/>
      <c r="L1748" s="491" t="s">
        <v>5378</v>
      </c>
      <c r="M1748" s="491" t="s">
        <v>5378</v>
      </c>
      <c r="N1748" s="491" t="s">
        <v>5382</v>
      </c>
      <c r="O1748" s="491"/>
      <c r="P1748" s="491"/>
      <c r="Q1748" s="491"/>
      <c r="R1748" s="491"/>
      <c r="S1748" s="491" t="s">
        <v>5358</v>
      </c>
      <c r="T1748" s="491" t="s">
        <v>5358</v>
      </c>
      <c r="U1748" s="491"/>
      <c r="V1748" s="491"/>
      <c r="W1748" s="491"/>
      <c r="X1748" s="491" t="s">
        <v>1295</v>
      </c>
      <c r="Y1748" s="491"/>
      <c r="Z1748" s="491"/>
      <c r="AA1748" s="491" t="s">
        <v>1295</v>
      </c>
      <c r="AB1748" s="491"/>
      <c r="AC1748" s="491" t="s">
        <v>1295</v>
      </c>
      <c r="AD1748" s="491"/>
      <c r="AE1748" s="491"/>
      <c r="AF1748" s="493" t="s">
        <v>5285</v>
      </c>
      <c r="AG1748" s="494"/>
      <c r="AH1748" s="494"/>
      <c r="AI1748" s="494"/>
      <c r="AK1748" s="561"/>
    </row>
    <row r="1749" spans="1:37" ht="22.5">
      <c r="A1749" s="496" t="s">
        <v>906</v>
      </c>
      <c r="B1749" s="490" t="s">
        <v>3077</v>
      </c>
      <c r="C1749" s="470" t="s">
        <v>2199</v>
      </c>
      <c r="D1749" s="489" t="s">
        <v>1331</v>
      </c>
      <c r="E1749" s="490" t="s">
        <v>1704</v>
      </c>
      <c r="F1749" s="490" t="s">
        <v>1497</v>
      </c>
      <c r="G1749" s="470" t="s">
        <v>2510</v>
      </c>
      <c r="H1749" s="491" t="s">
        <v>1710</v>
      </c>
      <c r="I1749" s="491" t="s">
        <v>2835</v>
      </c>
      <c r="J1749" s="492" t="s">
        <v>2301</v>
      </c>
      <c r="K1749" s="489"/>
      <c r="L1749" s="491" t="s">
        <v>5378</v>
      </c>
      <c r="M1749" s="491" t="s">
        <v>5378</v>
      </c>
      <c r="N1749" s="491" t="s">
        <v>5381</v>
      </c>
      <c r="O1749" s="491"/>
      <c r="P1749" s="491"/>
      <c r="Q1749" s="491"/>
      <c r="R1749" s="491"/>
      <c r="S1749" s="491" t="s">
        <v>5358</v>
      </c>
      <c r="T1749" s="491" t="s">
        <v>5358</v>
      </c>
      <c r="U1749" s="491"/>
      <c r="V1749" s="491"/>
      <c r="W1749" s="491"/>
      <c r="X1749" s="491" t="s">
        <v>1294</v>
      </c>
      <c r="Y1749" s="491"/>
      <c r="Z1749" s="491"/>
      <c r="AA1749" s="491" t="s">
        <v>1294</v>
      </c>
      <c r="AB1749" s="491"/>
      <c r="AC1749" s="491" t="s">
        <v>1294</v>
      </c>
      <c r="AD1749" s="491"/>
      <c r="AE1749" s="491"/>
      <c r="AF1749" s="493" t="s">
        <v>5286</v>
      </c>
      <c r="AG1749" s="494"/>
      <c r="AH1749" s="494"/>
      <c r="AI1749" s="494"/>
      <c r="AK1749" s="561"/>
    </row>
    <row r="1750" spans="1:37" ht="22.5">
      <c r="A1750" s="496" t="s">
        <v>906</v>
      </c>
      <c r="B1750" s="490" t="s">
        <v>3077</v>
      </c>
      <c r="C1750" s="470" t="s">
        <v>1547</v>
      </c>
      <c r="D1750" s="489" t="s">
        <v>1332</v>
      </c>
      <c r="E1750" s="490" t="s">
        <v>1704</v>
      </c>
      <c r="F1750" s="490" t="s">
        <v>1497</v>
      </c>
      <c r="G1750" s="470" t="s">
        <v>1548</v>
      </c>
      <c r="H1750" s="491" t="s">
        <v>1947</v>
      </c>
      <c r="I1750" s="491" t="s">
        <v>2836</v>
      </c>
      <c r="J1750" s="492" t="s">
        <v>2301</v>
      </c>
      <c r="K1750" s="489"/>
      <c r="L1750" s="491" t="s">
        <v>5378</v>
      </c>
      <c r="M1750" s="491" t="s">
        <v>5378</v>
      </c>
      <c r="N1750" s="491" t="s">
        <v>5382</v>
      </c>
      <c r="O1750" s="491"/>
      <c r="P1750" s="491"/>
      <c r="Q1750" s="491"/>
      <c r="R1750" s="491"/>
      <c r="S1750" s="491" t="s">
        <v>5358</v>
      </c>
      <c r="T1750" s="491" t="s">
        <v>5358</v>
      </c>
      <c r="U1750" s="491"/>
      <c r="V1750" s="491"/>
      <c r="W1750" s="491"/>
      <c r="X1750" s="491" t="s">
        <v>1295</v>
      </c>
      <c r="Y1750" s="491"/>
      <c r="Z1750" s="491"/>
      <c r="AA1750" s="491" t="s">
        <v>1295</v>
      </c>
      <c r="AB1750" s="491"/>
      <c r="AC1750" s="491" t="s">
        <v>1295</v>
      </c>
      <c r="AD1750" s="491"/>
      <c r="AE1750" s="491"/>
      <c r="AF1750" s="493" t="s">
        <v>5285</v>
      </c>
      <c r="AG1750" s="494"/>
      <c r="AH1750" s="494"/>
      <c r="AI1750" s="494"/>
      <c r="AK1750" s="561"/>
    </row>
    <row r="1751" spans="1:37" ht="22.5">
      <c r="A1751" s="496" t="s">
        <v>906</v>
      </c>
      <c r="B1751" s="490" t="s">
        <v>3077</v>
      </c>
      <c r="C1751" s="470" t="s">
        <v>2200</v>
      </c>
      <c r="D1751" s="489" t="s">
        <v>1333</v>
      </c>
      <c r="E1751" s="490" t="s">
        <v>1704</v>
      </c>
      <c r="F1751" s="490" t="s">
        <v>1497</v>
      </c>
      <c r="G1751" s="470" t="s">
        <v>2511</v>
      </c>
      <c r="H1751" s="491" t="s">
        <v>1711</v>
      </c>
      <c r="I1751" s="491" t="s">
        <v>2837</v>
      </c>
      <c r="J1751" s="492" t="s">
        <v>2301</v>
      </c>
      <c r="K1751" s="489"/>
      <c r="L1751" s="491" t="s">
        <v>5378</v>
      </c>
      <c r="M1751" s="491" t="s">
        <v>5378</v>
      </c>
      <c r="N1751" s="491" t="s">
        <v>5381</v>
      </c>
      <c r="O1751" s="491"/>
      <c r="P1751" s="491"/>
      <c r="Q1751" s="491"/>
      <c r="R1751" s="491"/>
      <c r="S1751" s="491" t="s">
        <v>5358</v>
      </c>
      <c r="T1751" s="491" t="s">
        <v>5358</v>
      </c>
      <c r="U1751" s="491"/>
      <c r="V1751" s="491"/>
      <c r="W1751" s="491"/>
      <c r="X1751" s="491" t="s">
        <v>1294</v>
      </c>
      <c r="Y1751" s="491"/>
      <c r="Z1751" s="491"/>
      <c r="AA1751" s="491" t="s">
        <v>1294</v>
      </c>
      <c r="AB1751" s="491"/>
      <c r="AC1751" s="491" t="s">
        <v>1294</v>
      </c>
      <c r="AD1751" s="491"/>
      <c r="AE1751" s="491"/>
      <c r="AF1751" s="493" t="s">
        <v>5287</v>
      </c>
      <c r="AG1751" s="494"/>
      <c r="AH1751" s="494"/>
      <c r="AI1751" s="494"/>
      <c r="AK1751" s="561"/>
    </row>
    <row r="1752" spans="1:37" ht="22.5">
      <c r="A1752" s="496" t="s">
        <v>906</v>
      </c>
      <c r="B1752" s="490" t="s">
        <v>3077</v>
      </c>
      <c r="C1752" s="470" t="s">
        <v>6854</v>
      </c>
      <c r="D1752" s="489" t="s">
        <v>1334</v>
      </c>
      <c r="E1752" s="490" t="s">
        <v>1704</v>
      </c>
      <c r="F1752" s="490" t="s">
        <v>1497</v>
      </c>
      <c r="G1752" s="470" t="s">
        <v>6955</v>
      </c>
      <c r="H1752" s="491" t="s">
        <v>1549</v>
      </c>
      <c r="I1752" s="491" t="s">
        <v>6957</v>
      </c>
      <c r="J1752" s="492" t="s">
        <v>2301</v>
      </c>
      <c r="K1752" s="489" t="s">
        <v>3448</v>
      </c>
      <c r="L1752" s="491" t="s">
        <v>5378</v>
      </c>
      <c r="M1752" s="491" t="s">
        <v>5378</v>
      </c>
      <c r="N1752" s="491" t="s">
        <v>5382</v>
      </c>
      <c r="O1752" s="491"/>
      <c r="P1752" s="491"/>
      <c r="Q1752" s="491"/>
      <c r="R1752" s="491"/>
      <c r="S1752" s="491" t="s">
        <v>5358</v>
      </c>
      <c r="T1752" s="491" t="s">
        <v>5358</v>
      </c>
      <c r="U1752" s="491"/>
      <c r="V1752" s="491"/>
      <c r="W1752" s="491"/>
      <c r="X1752" s="491" t="s">
        <v>1295</v>
      </c>
      <c r="Y1752" s="491"/>
      <c r="Z1752" s="491"/>
      <c r="AA1752" s="491" t="s">
        <v>1295</v>
      </c>
      <c r="AB1752" s="491"/>
      <c r="AC1752" s="491" t="s">
        <v>1295</v>
      </c>
      <c r="AD1752" s="491"/>
      <c r="AE1752" s="491"/>
      <c r="AF1752" s="493" t="s">
        <v>5285</v>
      </c>
      <c r="AG1752" s="494"/>
      <c r="AH1752" s="494"/>
      <c r="AI1752" s="494"/>
      <c r="AK1752" s="561"/>
    </row>
    <row r="1753" spans="1:37" ht="33.75">
      <c r="A1753" s="496" t="s">
        <v>906</v>
      </c>
      <c r="B1753" s="490" t="s">
        <v>3077</v>
      </c>
      <c r="C1753" s="470" t="s">
        <v>2106</v>
      </c>
      <c r="D1753" s="489" t="s">
        <v>1335</v>
      </c>
      <c r="E1753" s="490" t="s">
        <v>1704</v>
      </c>
      <c r="F1753" s="490" t="s">
        <v>1497</v>
      </c>
      <c r="G1753" s="470" t="s">
        <v>2535</v>
      </c>
      <c r="H1753" s="491" t="s">
        <v>2821</v>
      </c>
      <c r="I1753" s="491" t="s">
        <v>2847</v>
      </c>
      <c r="J1753" s="492" t="s">
        <v>2301</v>
      </c>
      <c r="K1753" s="489" t="s">
        <v>3448</v>
      </c>
      <c r="L1753" s="491" t="s">
        <v>5378</v>
      </c>
      <c r="M1753" s="491" t="s">
        <v>5378</v>
      </c>
      <c r="N1753" s="491" t="s">
        <v>5381</v>
      </c>
      <c r="O1753" s="491"/>
      <c r="P1753" s="491"/>
      <c r="Q1753" s="491"/>
      <c r="R1753" s="491"/>
      <c r="S1753" s="491" t="s">
        <v>5358</v>
      </c>
      <c r="T1753" s="491" t="s">
        <v>5358</v>
      </c>
      <c r="U1753" s="491"/>
      <c r="V1753" s="491"/>
      <c r="W1753" s="491"/>
      <c r="X1753" s="491" t="s">
        <v>1294</v>
      </c>
      <c r="Y1753" s="491"/>
      <c r="Z1753" s="491"/>
      <c r="AA1753" s="491" t="s">
        <v>1294</v>
      </c>
      <c r="AB1753" s="491"/>
      <c r="AC1753" s="491" t="s">
        <v>1294</v>
      </c>
      <c r="AD1753" s="491"/>
      <c r="AE1753" s="491"/>
      <c r="AF1753" s="493" t="s">
        <v>5287</v>
      </c>
      <c r="AG1753" s="494"/>
      <c r="AH1753" s="494"/>
      <c r="AI1753" s="494"/>
      <c r="AK1753" s="561"/>
    </row>
    <row r="1754" spans="1:37" ht="33.75">
      <c r="A1754" s="496" t="s">
        <v>906</v>
      </c>
      <c r="B1754" s="490" t="s">
        <v>3077</v>
      </c>
      <c r="C1754" s="470" t="s">
        <v>2107</v>
      </c>
      <c r="D1754" s="489" t="s">
        <v>1336</v>
      </c>
      <c r="E1754" s="490" t="s">
        <v>1704</v>
      </c>
      <c r="F1754" s="490" t="s">
        <v>1497</v>
      </c>
      <c r="G1754" s="470" t="s">
        <v>2535</v>
      </c>
      <c r="H1754" s="491" t="s">
        <v>2822</v>
      </c>
      <c r="I1754" s="491" t="s">
        <v>2848</v>
      </c>
      <c r="J1754" s="492" t="s">
        <v>2301</v>
      </c>
      <c r="K1754" s="489"/>
      <c r="L1754" s="491" t="s">
        <v>5378</v>
      </c>
      <c r="M1754" s="491" t="s">
        <v>5378</v>
      </c>
      <c r="N1754" s="491" t="s">
        <v>5382</v>
      </c>
      <c r="O1754" s="491"/>
      <c r="P1754" s="491"/>
      <c r="Q1754" s="491"/>
      <c r="R1754" s="491"/>
      <c r="S1754" s="491" t="s">
        <v>5358</v>
      </c>
      <c r="T1754" s="491" t="s">
        <v>5358</v>
      </c>
      <c r="U1754" s="491"/>
      <c r="V1754" s="491"/>
      <c r="W1754" s="491"/>
      <c r="X1754" s="491" t="s">
        <v>1295</v>
      </c>
      <c r="Y1754" s="491"/>
      <c r="Z1754" s="491"/>
      <c r="AA1754" s="491" t="s">
        <v>1295</v>
      </c>
      <c r="AB1754" s="491"/>
      <c r="AC1754" s="491" t="s">
        <v>1295</v>
      </c>
      <c r="AD1754" s="491"/>
      <c r="AE1754" s="491"/>
      <c r="AF1754" s="493" t="s">
        <v>5285</v>
      </c>
      <c r="AG1754" s="494"/>
      <c r="AH1754" s="494"/>
      <c r="AI1754" s="494"/>
      <c r="AK1754" s="561"/>
    </row>
    <row r="1755" spans="1:37" ht="33.75">
      <c r="A1755" s="496" t="s">
        <v>906</v>
      </c>
      <c r="B1755" s="490" t="s">
        <v>3077</v>
      </c>
      <c r="C1755" s="470" t="s">
        <v>2108</v>
      </c>
      <c r="D1755" s="489" t="s">
        <v>2327</v>
      </c>
      <c r="E1755" s="490" t="s">
        <v>1704</v>
      </c>
      <c r="F1755" s="490" t="s">
        <v>1497</v>
      </c>
      <c r="G1755" s="470" t="s">
        <v>2833</v>
      </c>
      <c r="H1755" s="491" t="s">
        <v>2823</v>
      </c>
      <c r="I1755" s="491" t="s">
        <v>2849</v>
      </c>
      <c r="J1755" s="492" t="s">
        <v>2301</v>
      </c>
      <c r="K1755" s="489" t="s">
        <v>3448</v>
      </c>
      <c r="L1755" s="491" t="s">
        <v>5378</v>
      </c>
      <c r="M1755" s="491" t="s">
        <v>5378</v>
      </c>
      <c r="N1755" s="491" t="s">
        <v>5381</v>
      </c>
      <c r="O1755" s="491"/>
      <c r="P1755" s="491"/>
      <c r="Q1755" s="491"/>
      <c r="R1755" s="491"/>
      <c r="S1755" s="491" t="s">
        <v>5358</v>
      </c>
      <c r="T1755" s="491" t="s">
        <v>5358</v>
      </c>
      <c r="U1755" s="491"/>
      <c r="V1755" s="491"/>
      <c r="W1755" s="491"/>
      <c r="X1755" s="491" t="s">
        <v>1294</v>
      </c>
      <c r="Y1755" s="491"/>
      <c r="Z1755" s="491"/>
      <c r="AA1755" s="491" t="s">
        <v>1294</v>
      </c>
      <c r="AB1755" s="491"/>
      <c r="AC1755" s="491" t="s">
        <v>1294</v>
      </c>
      <c r="AD1755" s="491"/>
      <c r="AE1755" s="491"/>
      <c r="AF1755" s="493" t="s">
        <v>5284</v>
      </c>
      <c r="AG1755" s="494"/>
      <c r="AH1755" s="494"/>
      <c r="AI1755" s="494"/>
      <c r="AK1755" s="561"/>
    </row>
    <row r="1756" spans="1:37" ht="33.75">
      <c r="A1756" s="496" t="s">
        <v>906</v>
      </c>
      <c r="B1756" s="490" t="s">
        <v>3077</v>
      </c>
      <c r="C1756" s="470" t="s">
        <v>6853</v>
      </c>
      <c r="D1756" s="489" t="s">
        <v>1337</v>
      </c>
      <c r="E1756" s="490" t="s">
        <v>1704</v>
      </c>
      <c r="F1756" s="490" t="s">
        <v>1497</v>
      </c>
      <c r="G1756" s="470" t="s">
        <v>2535</v>
      </c>
      <c r="H1756" s="491" t="s">
        <v>2824</v>
      </c>
      <c r="I1756" s="491" t="s">
        <v>6956</v>
      </c>
      <c r="J1756" s="492" t="s">
        <v>2301</v>
      </c>
      <c r="K1756" s="489"/>
      <c r="L1756" s="491" t="s">
        <v>5378</v>
      </c>
      <c r="M1756" s="491" t="s">
        <v>5378</v>
      </c>
      <c r="N1756" s="491" t="s">
        <v>5382</v>
      </c>
      <c r="O1756" s="491"/>
      <c r="P1756" s="491"/>
      <c r="Q1756" s="491"/>
      <c r="R1756" s="491"/>
      <c r="S1756" s="491" t="s">
        <v>5358</v>
      </c>
      <c r="T1756" s="491" t="s">
        <v>5358</v>
      </c>
      <c r="U1756" s="491"/>
      <c r="V1756" s="491"/>
      <c r="W1756" s="491"/>
      <c r="X1756" s="491" t="s">
        <v>1294</v>
      </c>
      <c r="Y1756" s="491"/>
      <c r="Z1756" s="491"/>
      <c r="AA1756" s="491" t="s">
        <v>1294</v>
      </c>
      <c r="AB1756" s="491"/>
      <c r="AC1756" s="491" t="s">
        <v>1294</v>
      </c>
      <c r="AD1756" s="491"/>
      <c r="AE1756" s="491"/>
      <c r="AF1756" s="493" t="s">
        <v>5287</v>
      </c>
      <c r="AG1756" s="494"/>
      <c r="AH1756" s="494"/>
      <c r="AI1756" s="494"/>
      <c r="AK1756" s="561"/>
    </row>
    <row r="1757" spans="1:37" ht="56.25">
      <c r="A1757" s="496" t="s">
        <v>906</v>
      </c>
      <c r="B1757" s="490" t="s">
        <v>3077</v>
      </c>
      <c r="C1757" s="470" t="s">
        <v>3497</v>
      </c>
      <c r="D1757" s="489" t="s">
        <v>1338</v>
      </c>
      <c r="E1757" s="490" t="s">
        <v>1704</v>
      </c>
      <c r="F1757" s="490" t="s">
        <v>1497</v>
      </c>
      <c r="G1757" s="470" t="s">
        <v>1010</v>
      </c>
      <c r="H1757" s="491" t="s">
        <v>1712</v>
      </c>
      <c r="I1757" s="491" t="s">
        <v>2839</v>
      </c>
      <c r="J1757" s="492" t="s">
        <v>2301</v>
      </c>
      <c r="K1757" s="489"/>
      <c r="L1757" s="491" t="s">
        <v>5378</v>
      </c>
      <c r="M1757" s="491" t="s">
        <v>5378</v>
      </c>
      <c r="N1757" s="491" t="s">
        <v>5382</v>
      </c>
      <c r="O1757" s="491"/>
      <c r="P1757" s="491"/>
      <c r="Q1757" s="491"/>
      <c r="R1757" s="491"/>
      <c r="S1757" s="491" t="s">
        <v>5358</v>
      </c>
      <c r="T1757" s="491" t="s">
        <v>5358</v>
      </c>
      <c r="U1757" s="491"/>
      <c r="V1757" s="491"/>
      <c r="W1757" s="491"/>
      <c r="X1757" s="491" t="s">
        <v>1295</v>
      </c>
      <c r="Y1757" s="491"/>
      <c r="Z1757" s="491"/>
      <c r="AA1757" s="491" t="s">
        <v>1295</v>
      </c>
      <c r="AB1757" s="491"/>
      <c r="AC1757" s="491" t="s">
        <v>1295</v>
      </c>
      <c r="AD1757" s="491"/>
      <c r="AE1757" s="491"/>
      <c r="AF1757" s="493" t="s">
        <v>5285</v>
      </c>
      <c r="AG1757" s="494"/>
      <c r="AH1757" s="494"/>
      <c r="AI1757" s="494"/>
      <c r="AK1757" s="561"/>
    </row>
    <row r="1758" spans="1:37" ht="22.5">
      <c r="A1758" s="496" t="s">
        <v>906</v>
      </c>
      <c r="B1758" s="490" t="s">
        <v>3077</v>
      </c>
      <c r="C1758" s="470" t="s">
        <v>2201</v>
      </c>
      <c r="D1758" s="489" t="s">
        <v>1339</v>
      </c>
      <c r="E1758" s="490" t="s">
        <v>1704</v>
      </c>
      <c r="F1758" s="490" t="s">
        <v>1497</v>
      </c>
      <c r="G1758" s="470" t="s">
        <v>2322</v>
      </c>
      <c r="H1758" s="491" t="s">
        <v>1154</v>
      </c>
      <c r="I1758" s="491" t="s">
        <v>2840</v>
      </c>
      <c r="J1758" s="492" t="s">
        <v>2301</v>
      </c>
      <c r="K1758" s="489"/>
      <c r="L1758" s="491" t="s">
        <v>5378</v>
      </c>
      <c r="M1758" s="491" t="s">
        <v>5378</v>
      </c>
      <c r="N1758" s="491" t="s">
        <v>5381</v>
      </c>
      <c r="O1758" s="491"/>
      <c r="P1758" s="491"/>
      <c r="Q1758" s="491"/>
      <c r="R1758" s="491"/>
      <c r="S1758" s="491" t="s">
        <v>5358</v>
      </c>
      <c r="T1758" s="491" t="s">
        <v>5358</v>
      </c>
      <c r="U1758" s="491"/>
      <c r="V1758" s="491"/>
      <c r="W1758" s="491"/>
      <c r="X1758" s="491" t="s">
        <v>1294</v>
      </c>
      <c r="Y1758" s="491"/>
      <c r="Z1758" s="491"/>
      <c r="AA1758" s="491" t="s">
        <v>1294</v>
      </c>
      <c r="AB1758" s="491"/>
      <c r="AC1758" s="491" t="s">
        <v>1294</v>
      </c>
      <c r="AD1758" s="491"/>
      <c r="AE1758" s="491"/>
      <c r="AF1758" s="493" t="s">
        <v>5279</v>
      </c>
      <c r="AG1758" s="494"/>
      <c r="AH1758" s="494"/>
      <c r="AI1758" s="494"/>
      <c r="AK1758" s="561"/>
    </row>
    <row r="1759" spans="1:37" ht="22.5">
      <c r="A1759" s="496" t="s">
        <v>906</v>
      </c>
      <c r="B1759" s="490" t="s">
        <v>3077</v>
      </c>
      <c r="C1759" s="470" t="s">
        <v>1493</v>
      </c>
      <c r="D1759" s="489" t="s">
        <v>1340</v>
      </c>
      <c r="E1759" s="490" t="s">
        <v>1704</v>
      </c>
      <c r="F1759" s="490" t="s">
        <v>1497</v>
      </c>
      <c r="G1759" s="470" t="s">
        <v>2323</v>
      </c>
      <c r="H1759" s="491" t="s">
        <v>2324</v>
      </c>
      <c r="I1759" s="491" t="s">
        <v>2841</v>
      </c>
      <c r="J1759" s="492" t="s">
        <v>2301</v>
      </c>
      <c r="K1759" s="489"/>
      <c r="L1759" s="491" t="s">
        <v>5378</v>
      </c>
      <c r="M1759" s="491" t="s">
        <v>5378</v>
      </c>
      <c r="N1759" s="491" t="s">
        <v>5382</v>
      </c>
      <c r="O1759" s="491"/>
      <c r="P1759" s="491"/>
      <c r="Q1759" s="491"/>
      <c r="R1759" s="491"/>
      <c r="S1759" s="491" t="s">
        <v>5358</v>
      </c>
      <c r="T1759" s="491" t="s">
        <v>5358</v>
      </c>
      <c r="U1759" s="491"/>
      <c r="V1759" s="491"/>
      <c r="W1759" s="491"/>
      <c r="X1759" s="491" t="s">
        <v>1294</v>
      </c>
      <c r="Y1759" s="491"/>
      <c r="Z1759" s="491"/>
      <c r="AA1759" s="491" t="s">
        <v>1294</v>
      </c>
      <c r="AB1759" s="491"/>
      <c r="AC1759" s="491" t="s">
        <v>1294</v>
      </c>
      <c r="AD1759" s="491"/>
      <c r="AE1759" s="491"/>
      <c r="AF1759" s="493" t="s">
        <v>5287</v>
      </c>
      <c r="AG1759" s="494"/>
      <c r="AH1759" s="494"/>
      <c r="AI1759" s="494"/>
      <c r="AK1759" s="561"/>
    </row>
    <row r="1760" spans="1:37" ht="22.5">
      <c r="A1760" s="496" t="s">
        <v>906</v>
      </c>
      <c r="B1760" s="490" t="s">
        <v>3077</v>
      </c>
      <c r="C1760" s="470" t="s">
        <v>6852</v>
      </c>
      <c r="D1760" s="489" t="s">
        <v>1341</v>
      </c>
      <c r="E1760" s="490" t="s">
        <v>1704</v>
      </c>
      <c r="F1760" s="490" t="s">
        <v>1497</v>
      </c>
      <c r="G1760" s="470" t="s">
        <v>6621</v>
      </c>
      <c r="H1760" s="491" t="s">
        <v>6610</v>
      </c>
      <c r="I1760" s="491" t="s">
        <v>6959</v>
      </c>
      <c r="J1760" s="492" t="s">
        <v>2301</v>
      </c>
      <c r="K1760" s="489" t="s">
        <v>3448</v>
      </c>
      <c r="L1760" s="491" t="s">
        <v>5378</v>
      </c>
      <c r="M1760" s="491" t="s">
        <v>5378</v>
      </c>
      <c r="N1760" s="491" t="s">
        <v>5382</v>
      </c>
      <c r="O1760" s="491"/>
      <c r="P1760" s="491"/>
      <c r="Q1760" s="491"/>
      <c r="R1760" s="491"/>
      <c r="S1760" s="491" t="s">
        <v>5358</v>
      </c>
      <c r="T1760" s="491" t="s">
        <v>5358</v>
      </c>
      <c r="U1760" s="491"/>
      <c r="V1760" s="491"/>
      <c r="W1760" s="491"/>
      <c r="X1760" s="491" t="s">
        <v>1294</v>
      </c>
      <c r="Y1760" s="491"/>
      <c r="Z1760" s="491"/>
      <c r="AA1760" s="491" t="s">
        <v>1294</v>
      </c>
      <c r="AB1760" s="491"/>
      <c r="AC1760" s="491" t="s">
        <v>1294</v>
      </c>
      <c r="AD1760" s="491"/>
      <c r="AE1760" s="491"/>
      <c r="AF1760" s="493" t="s">
        <v>5287</v>
      </c>
      <c r="AG1760" s="494"/>
      <c r="AH1760" s="494"/>
      <c r="AI1760" s="494"/>
      <c r="AK1760" s="561"/>
    </row>
    <row r="1761" spans="1:37" ht="33.75">
      <c r="A1761" s="496" t="s">
        <v>906</v>
      </c>
      <c r="B1761" s="490" t="s">
        <v>3077</v>
      </c>
      <c r="C1761" s="470" t="s">
        <v>2109</v>
      </c>
      <c r="D1761" s="489" t="s">
        <v>1342</v>
      </c>
      <c r="E1761" s="490" t="s">
        <v>1704</v>
      </c>
      <c r="F1761" s="490" t="s">
        <v>1497</v>
      </c>
      <c r="G1761" s="470" t="s">
        <v>2535</v>
      </c>
      <c r="H1761" s="491" t="s">
        <v>2825</v>
      </c>
      <c r="I1761" s="491" t="s">
        <v>2851</v>
      </c>
      <c r="J1761" s="492" t="s">
        <v>2301</v>
      </c>
      <c r="K1761" s="489" t="s">
        <v>3448</v>
      </c>
      <c r="L1761" s="491" t="s">
        <v>5378</v>
      </c>
      <c r="M1761" s="491" t="s">
        <v>5378</v>
      </c>
      <c r="N1761" s="491" t="s">
        <v>5382</v>
      </c>
      <c r="O1761" s="491"/>
      <c r="P1761" s="491"/>
      <c r="Q1761" s="491"/>
      <c r="R1761" s="491"/>
      <c r="S1761" s="491" t="s">
        <v>5358</v>
      </c>
      <c r="T1761" s="491" t="s">
        <v>5358</v>
      </c>
      <c r="U1761" s="491"/>
      <c r="V1761" s="491"/>
      <c r="W1761" s="491"/>
      <c r="X1761" s="491" t="s">
        <v>1295</v>
      </c>
      <c r="Y1761" s="491"/>
      <c r="Z1761" s="491"/>
      <c r="AA1761" s="491" t="s">
        <v>1295</v>
      </c>
      <c r="AB1761" s="491"/>
      <c r="AC1761" s="491" t="s">
        <v>1295</v>
      </c>
      <c r="AD1761" s="491"/>
      <c r="AE1761" s="491"/>
      <c r="AF1761" s="493" t="s">
        <v>5285</v>
      </c>
      <c r="AG1761" s="494"/>
      <c r="AH1761" s="494"/>
      <c r="AI1761" s="494"/>
      <c r="AK1761" s="561"/>
    </row>
    <row r="1762" spans="1:37" ht="33.75">
      <c r="A1762" s="496" t="s">
        <v>906</v>
      </c>
      <c r="B1762" s="490" t="s">
        <v>3077</v>
      </c>
      <c r="C1762" s="470" t="s">
        <v>2110</v>
      </c>
      <c r="D1762" s="489" t="s">
        <v>1343</v>
      </c>
      <c r="E1762" s="490" t="s">
        <v>1704</v>
      </c>
      <c r="F1762" s="490" t="s">
        <v>1497</v>
      </c>
      <c r="G1762" s="470" t="s">
        <v>2834</v>
      </c>
      <c r="H1762" s="491" t="s">
        <v>2826</v>
      </c>
      <c r="I1762" s="491" t="s">
        <v>2852</v>
      </c>
      <c r="J1762" s="492" t="s">
        <v>2301</v>
      </c>
      <c r="K1762" s="489" t="s">
        <v>3448</v>
      </c>
      <c r="L1762" s="491" t="s">
        <v>5378</v>
      </c>
      <c r="M1762" s="491" t="s">
        <v>5378</v>
      </c>
      <c r="N1762" s="491" t="s">
        <v>5381</v>
      </c>
      <c r="O1762" s="491"/>
      <c r="P1762" s="491"/>
      <c r="Q1762" s="491"/>
      <c r="R1762" s="491"/>
      <c r="S1762" s="491" t="s">
        <v>5358</v>
      </c>
      <c r="T1762" s="491" t="s">
        <v>5358</v>
      </c>
      <c r="U1762" s="491"/>
      <c r="V1762" s="491"/>
      <c r="W1762" s="491"/>
      <c r="X1762" s="491" t="s">
        <v>1294</v>
      </c>
      <c r="Y1762" s="491"/>
      <c r="Z1762" s="491"/>
      <c r="AA1762" s="491" t="s">
        <v>1294</v>
      </c>
      <c r="AB1762" s="491"/>
      <c r="AC1762" s="491" t="s">
        <v>1294</v>
      </c>
      <c r="AD1762" s="491"/>
      <c r="AE1762" s="491"/>
      <c r="AF1762" s="493" t="s">
        <v>5279</v>
      </c>
      <c r="AG1762" s="494"/>
      <c r="AH1762" s="494"/>
      <c r="AI1762" s="494"/>
      <c r="AK1762" s="561"/>
    </row>
    <row r="1763" spans="1:37" ht="33.75">
      <c r="A1763" s="496" t="s">
        <v>906</v>
      </c>
      <c r="B1763" s="490" t="s">
        <v>3077</v>
      </c>
      <c r="C1763" s="470" t="s">
        <v>832</v>
      </c>
      <c r="D1763" s="489" t="s">
        <v>1999</v>
      </c>
      <c r="E1763" s="490" t="s">
        <v>1704</v>
      </c>
      <c r="F1763" s="490" t="s">
        <v>1497</v>
      </c>
      <c r="G1763" s="470" t="s">
        <v>2535</v>
      </c>
      <c r="H1763" s="491" t="s">
        <v>2827</v>
      </c>
      <c r="I1763" s="491" t="s">
        <v>2853</v>
      </c>
      <c r="J1763" s="492" t="s">
        <v>2301</v>
      </c>
      <c r="K1763" s="489" t="s">
        <v>3448</v>
      </c>
      <c r="L1763" s="491" t="s">
        <v>5378</v>
      </c>
      <c r="M1763" s="491" t="s">
        <v>5378</v>
      </c>
      <c r="N1763" s="491" t="s">
        <v>5382</v>
      </c>
      <c r="O1763" s="491"/>
      <c r="P1763" s="491"/>
      <c r="Q1763" s="491"/>
      <c r="R1763" s="491"/>
      <c r="S1763" s="491" t="s">
        <v>5358</v>
      </c>
      <c r="T1763" s="491" t="s">
        <v>5358</v>
      </c>
      <c r="U1763" s="491"/>
      <c r="V1763" s="491"/>
      <c r="W1763" s="491"/>
      <c r="X1763" s="491" t="s">
        <v>1295</v>
      </c>
      <c r="Y1763" s="491"/>
      <c r="Z1763" s="491"/>
      <c r="AA1763" s="491" t="s">
        <v>1295</v>
      </c>
      <c r="AB1763" s="491"/>
      <c r="AC1763" s="491" t="s">
        <v>1295</v>
      </c>
      <c r="AD1763" s="491"/>
      <c r="AE1763" s="491"/>
      <c r="AF1763" s="493" t="s">
        <v>5285</v>
      </c>
      <c r="AG1763" s="494"/>
      <c r="AH1763" s="494"/>
      <c r="AI1763" s="494"/>
      <c r="AK1763" s="561"/>
    </row>
    <row r="1764" spans="1:37" ht="33.75">
      <c r="A1764" s="496" t="s">
        <v>906</v>
      </c>
      <c r="B1764" s="490" t="s">
        <v>3077</v>
      </c>
      <c r="C1764" s="470" t="s">
        <v>7170</v>
      </c>
      <c r="D1764" s="489" t="s">
        <v>1344</v>
      </c>
      <c r="E1764" s="490" t="s">
        <v>1704</v>
      </c>
      <c r="F1764" s="490" t="s">
        <v>1497</v>
      </c>
      <c r="G1764" s="470" t="s">
        <v>2535</v>
      </c>
      <c r="H1764" s="491" t="s">
        <v>6611</v>
      </c>
      <c r="I1764" s="491" t="s">
        <v>6960</v>
      </c>
      <c r="J1764" s="492" t="s">
        <v>2301</v>
      </c>
      <c r="K1764" s="489"/>
      <c r="L1764" s="491" t="s">
        <v>5378</v>
      </c>
      <c r="M1764" s="491" t="s">
        <v>5378</v>
      </c>
      <c r="N1764" s="491" t="s">
        <v>5381</v>
      </c>
      <c r="O1764" s="491"/>
      <c r="P1764" s="491"/>
      <c r="Q1764" s="491"/>
      <c r="R1764" s="491"/>
      <c r="S1764" s="491" t="s">
        <v>5358</v>
      </c>
      <c r="T1764" s="491" t="s">
        <v>5358</v>
      </c>
      <c r="U1764" s="491"/>
      <c r="V1764" s="491"/>
      <c r="W1764" s="491"/>
      <c r="X1764" s="491" t="s">
        <v>1295</v>
      </c>
      <c r="Y1764" s="491"/>
      <c r="Z1764" s="491"/>
      <c r="AA1764" s="491" t="s">
        <v>1295</v>
      </c>
      <c r="AB1764" s="491"/>
      <c r="AC1764" s="491" t="s">
        <v>1295</v>
      </c>
      <c r="AD1764" s="491"/>
      <c r="AE1764" s="491"/>
      <c r="AF1764" s="493" t="s">
        <v>5285</v>
      </c>
      <c r="AG1764" s="494"/>
      <c r="AH1764" s="494"/>
      <c r="AI1764" s="494"/>
      <c r="AK1764" s="561"/>
    </row>
    <row r="1765" spans="1:37" ht="22.5">
      <c r="A1765" s="496" t="s">
        <v>906</v>
      </c>
      <c r="B1765" s="490" t="s">
        <v>3077</v>
      </c>
      <c r="C1765" s="470" t="s">
        <v>6682</v>
      </c>
      <c r="D1765" s="489" t="s">
        <v>1014</v>
      </c>
      <c r="E1765" s="490" t="s">
        <v>1704</v>
      </c>
      <c r="F1765" s="490" t="s">
        <v>1497</v>
      </c>
      <c r="G1765" s="470" t="s">
        <v>2325</v>
      </c>
      <c r="H1765" s="491" t="s">
        <v>2326</v>
      </c>
      <c r="I1765" s="491" t="s">
        <v>2843</v>
      </c>
      <c r="J1765" s="492" t="s">
        <v>2301</v>
      </c>
      <c r="K1765" s="489"/>
      <c r="L1765" s="491" t="s">
        <v>5378</v>
      </c>
      <c r="M1765" s="491" t="s">
        <v>5378</v>
      </c>
      <c r="N1765" s="491" t="s">
        <v>5381</v>
      </c>
      <c r="O1765" s="491"/>
      <c r="P1765" s="491"/>
      <c r="Q1765" s="491"/>
      <c r="R1765" s="491"/>
      <c r="S1765" s="491" t="s">
        <v>5358</v>
      </c>
      <c r="T1765" s="491" t="s">
        <v>5358</v>
      </c>
      <c r="U1765" s="491"/>
      <c r="V1765" s="491"/>
      <c r="W1765" s="491"/>
      <c r="X1765" s="491" t="s">
        <v>1293</v>
      </c>
      <c r="Y1765" s="491"/>
      <c r="Z1765" s="491"/>
      <c r="AA1765" s="491" t="s">
        <v>1293</v>
      </c>
      <c r="AB1765" s="491"/>
      <c r="AC1765" s="491" t="s">
        <v>1293</v>
      </c>
      <c r="AD1765" s="491"/>
      <c r="AE1765" s="491"/>
      <c r="AF1765" s="493" t="s">
        <v>5279</v>
      </c>
      <c r="AG1765" s="494"/>
      <c r="AH1765" s="494"/>
      <c r="AI1765" s="494"/>
      <c r="AK1765" s="561"/>
    </row>
    <row r="1766" spans="1:37" ht="22.5">
      <c r="A1766" s="496" t="s">
        <v>906</v>
      </c>
      <c r="B1766" s="490" t="s">
        <v>3077</v>
      </c>
      <c r="C1766" s="470" t="s">
        <v>6623</v>
      </c>
      <c r="D1766" s="489" t="s">
        <v>1015</v>
      </c>
      <c r="E1766" s="490" t="s">
        <v>1704</v>
      </c>
      <c r="F1766" s="490" t="s">
        <v>1497</v>
      </c>
      <c r="G1766" s="470" t="s">
        <v>6624</v>
      </c>
      <c r="H1766" s="491" t="s">
        <v>6625</v>
      </c>
      <c r="I1766" s="491" t="s">
        <v>6626</v>
      </c>
      <c r="J1766" s="492" t="s">
        <v>2301</v>
      </c>
      <c r="K1766" s="489"/>
      <c r="L1766" s="491"/>
      <c r="M1766" s="491" t="s">
        <v>5378</v>
      </c>
      <c r="N1766" s="491" t="s">
        <v>5378</v>
      </c>
      <c r="O1766" s="491"/>
      <c r="P1766" s="491"/>
      <c r="Q1766" s="491"/>
      <c r="R1766" s="491"/>
      <c r="S1766" s="491" t="s">
        <v>5358</v>
      </c>
      <c r="T1766" s="491" t="s">
        <v>5358</v>
      </c>
      <c r="U1766" s="491"/>
      <c r="V1766" s="491"/>
      <c r="W1766" s="491"/>
      <c r="X1766" s="491" t="s">
        <v>1293</v>
      </c>
      <c r="Y1766" s="491"/>
      <c r="Z1766" s="491"/>
      <c r="AA1766" s="491" t="s">
        <v>1293</v>
      </c>
      <c r="AB1766" s="491"/>
      <c r="AC1766" s="491" t="s">
        <v>1293</v>
      </c>
      <c r="AD1766" s="491"/>
      <c r="AE1766" s="491"/>
      <c r="AF1766" s="493" t="s">
        <v>5279</v>
      </c>
      <c r="AG1766" s="494"/>
      <c r="AH1766" s="494"/>
      <c r="AI1766" s="494"/>
      <c r="AK1766" s="561"/>
    </row>
    <row r="1767" spans="1:37" ht="22.5">
      <c r="A1767" s="496" t="s">
        <v>906</v>
      </c>
      <c r="B1767" s="490" t="s">
        <v>3077</v>
      </c>
      <c r="C1767" s="470" t="s">
        <v>6614</v>
      </c>
      <c r="D1767" s="489" t="s">
        <v>6612</v>
      </c>
      <c r="E1767" s="490" t="s">
        <v>1704</v>
      </c>
      <c r="F1767" s="490" t="s">
        <v>1497</v>
      </c>
      <c r="G1767" s="470" t="s">
        <v>6616</v>
      </c>
      <c r="H1767" s="491" t="s">
        <v>1157</v>
      </c>
      <c r="I1767" s="491" t="s">
        <v>6619</v>
      </c>
      <c r="J1767" s="492" t="s">
        <v>2301</v>
      </c>
      <c r="K1767" s="489"/>
      <c r="L1767" s="491"/>
      <c r="M1767" s="491" t="s">
        <v>5378</v>
      </c>
      <c r="N1767" s="491" t="s">
        <v>5378</v>
      </c>
      <c r="O1767" s="491"/>
      <c r="P1767" s="491"/>
      <c r="Q1767" s="491"/>
      <c r="R1767" s="491"/>
      <c r="S1767" s="491" t="s">
        <v>5358</v>
      </c>
      <c r="T1767" s="491" t="s">
        <v>5358</v>
      </c>
      <c r="U1767" s="491"/>
      <c r="V1767" s="491"/>
      <c r="W1767" s="491"/>
      <c r="X1767" s="491" t="s">
        <v>1295</v>
      </c>
      <c r="Y1767" s="491"/>
      <c r="Z1767" s="491"/>
      <c r="AA1767" s="491" t="s">
        <v>1295</v>
      </c>
      <c r="AB1767" s="491"/>
      <c r="AC1767" s="491" t="s">
        <v>1295</v>
      </c>
      <c r="AD1767" s="491"/>
      <c r="AE1767" s="491"/>
      <c r="AF1767" s="493" t="s">
        <v>5285</v>
      </c>
      <c r="AG1767" s="494"/>
      <c r="AH1767" s="494"/>
      <c r="AI1767" s="494"/>
      <c r="AK1767" s="561"/>
    </row>
    <row r="1768" spans="1:37" ht="22.5">
      <c r="A1768" s="496" t="s">
        <v>906</v>
      </c>
      <c r="B1768" s="490" t="s">
        <v>3077</v>
      </c>
      <c r="C1768" s="470" t="s">
        <v>6615</v>
      </c>
      <c r="D1768" s="489" t="s">
        <v>6613</v>
      </c>
      <c r="E1768" s="490" t="s">
        <v>1704</v>
      </c>
      <c r="F1768" s="490" t="s">
        <v>1497</v>
      </c>
      <c r="G1768" s="470" t="s">
        <v>6617</v>
      </c>
      <c r="H1768" s="491" t="s">
        <v>6618</v>
      </c>
      <c r="I1768" s="491" t="s">
        <v>6620</v>
      </c>
      <c r="J1768" s="492" t="s">
        <v>2301</v>
      </c>
      <c r="K1768" s="489" t="s">
        <v>3448</v>
      </c>
      <c r="L1768" s="491" t="s">
        <v>5378</v>
      </c>
      <c r="M1768" s="491" t="s">
        <v>5378</v>
      </c>
      <c r="N1768" s="491" t="s">
        <v>5381</v>
      </c>
      <c r="O1768" s="491"/>
      <c r="P1768" s="491"/>
      <c r="Q1768" s="491"/>
      <c r="R1768" s="491"/>
      <c r="S1768" s="491" t="s">
        <v>5358</v>
      </c>
      <c r="T1768" s="491" t="s">
        <v>5358</v>
      </c>
      <c r="U1768" s="491"/>
      <c r="V1768" s="491"/>
      <c r="W1768" s="491"/>
      <c r="X1768" s="491" t="s">
        <v>1295</v>
      </c>
      <c r="Y1768" s="491"/>
      <c r="Z1768" s="491"/>
      <c r="AA1768" s="491" t="s">
        <v>1295</v>
      </c>
      <c r="AB1768" s="491"/>
      <c r="AC1768" s="491" t="s">
        <v>1295</v>
      </c>
      <c r="AD1768" s="491"/>
      <c r="AE1768" s="491"/>
      <c r="AF1768" s="493" t="s">
        <v>5285</v>
      </c>
      <c r="AG1768" s="494"/>
      <c r="AH1768" s="494"/>
      <c r="AI1768" s="494"/>
      <c r="AK1768" s="561"/>
    </row>
    <row r="1769" spans="1:37" ht="33.75">
      <c r="A1769" s="496" t="s">
        <v>906</v>
      </c>
      <c r="B1769" s="490" t="s">
        <v>3077</v>
      </c>
      <c r="C1769" s="470" t="s">
        <v>6681</v>
      </c>
      <c r="D1769" s="489" t="s">
        <v>6629</v>
      </c>
      <c r="E1769" s="490" t="s">
        <v>1704</v>
      </c>
      <c r="F1769" s="490" t="s">
        <v>1497</v>
      </c>
      <c r="G1769" s="470" t="s">
        <v>2535</v>
      </c>
      <c r="H1769" s="491" t="s">
        <v>2829</v>
      </c>
      <c r="I1769" s="491" t="s">
        <v>2855</v>
      </c>
      <c r="J1769" s="492" t="s">
        <v>2301</v>
      </c>
      <c r="K1769" s="489" t="s">
        <v>3448</v>
      </c>
      <c r="L1769" s="491" t="s">
        <v>5378</v>
      </c>
      <c r="M1769" s="491" t="s">
        <v>5378</v>
      </c>
      <c r="N1769" s="491" t="s">
        <v>5381</v>
      </c>
      <c r="O1769" s="491"/>
      <c r="P1769" s="491"/>
      <c r="Q1769" s="491"/>
      <c r="R1769" s="491"/>
      <c r="S1769" s="491" t="s">
        <v>5358</v>
      </c>
      <c r="T1769" s="491" t="s">
        <v>5358</v>
      </c>
      <c r="U1769" s="491"/>
      <c r="V1769" s="491"/>
      <c r="W1769" s="491"/>
      <c r="X1769" s="491" t="s">
        <v>1293</v>
      </c>
      <c r="Y1769" s="491"/>
      <c r="Z1769" s="491"/>
      <c r="AA1769" s="491" t="s">
        <v>1293</v>
      </c>
      <c r="AB1769" s="491"/>
      <c r="AC1769" s="491" t="s">
        <v>1293</v>
      </c>
      <c r="AD1769" s="491"/>
      <c r="AE1769" s="491"/>
      <c r="AF1769" s="493" t="s">
        <v>5279</v>
      </c>
      <c r="AG1769" s="494"/>
      <c r="AH1769" s="494"/>
      <c r="AI1769" s="494"/>
      <c r="AK1769" s="561"/>
    </row>
    <row r="1770" spans="1:37" ht="33.75">
      <c r="A1770" s="496" t="s">
        <v>906</v>
      </c>
      <c r="B1770" s="490" t="s">
        <v>3077</v>
      </c>
      <c r="C1770" s="470" t="s">
        <v>6622</v>
      </c>
      <c r="D1770" s="489" t="s">
        <v>6630</v>
      </c>
      <c r="E1770" s="490" t="s">
        <v>1704</v>
      </c>
      <c r="F1770" s="490" t="s">
        <v>1497</v>
      </c>
      <c r="G1770" s="470" t="s">
        <v>2535</v>
      </c>
      <c r="H1770" s="491" t="s">
        <v>6627</v>
      </c>
      <c r="I1770" s="491" t="s">
        <v>6628</v>
      </c>
      <c r="J1770" s="492" t="s">
        <v>2301</v>
      </c>
      <c r="K1770" s="489" t="s">
        <v>3448</v>
      </c>
      <c r="L1770" s="491" t="s">
        <v>5378</v>
      </c>
      <c r="M1770" s="491" t="s">
        <v>5378</v>
      </c>
      <c r="N1770" s="491" t="s">
        <v>5378</v>
      </c>
      <c r="O1770" s="491"/>
      <c r="P1770" s="491"/>
      <c r="Q1770" s="491"/>
      <c r="R1770" s="491"/>
      <c r="S1770" s="491" t="s">
        <v>5358</v>
      </c>
      <c r="T1770" s="491" t="s">
        <v>5358</v>
      </c>
      <c r="U1770" s="491"/>
      <c r="V1770" s="491"/>
      <c r="W1770" s="491"/>
      <c r="X1770" s="491" t="s">
        <v>1293</v>
      </c>
      <c r="Y1770" s="491"/>
      <c r="Z1770" s="491"/>
      <c r="AA1770" s="491" t="s">
        <v>1293</v>
      </c>
      <c r="AB1770" s="491"/>
      <c r="AC1770" s="491" t="s">
        <v>1293</v>
      </c>
      <c r="AD1770" s="491"/>
      <c r="AE1770" s="491"/>
      <c r="AF1770" s="493" t="s">
        <v>5279</v>
      </c>
      <c r="AG1770" s="494"/>
      <c r="AH1770" s="494"/>
      <c r="AI1770" s="494"/>
      <c r="AK1770" s="561"/>
    </row>
    <row r="1771" spans="1:37" ht="33.75">
      <c r="A1771" s="496" t="s">
        <v>906</v>
      </c>
      <c r="B1771" s="490" t="s">
        <v>3077</v>
      </c>
      <c r="C1771" s="470" t="s">
        <v>6633</v>
      </c>
      <c r="D1771" s="489" t="s">
        <v>6631</v>
      </c>
      <c r="E1771" s="490" t="s">
        <v>1704</v>
      </c>
      <c r="F1771" s="490" t="s">
        <v>1497</v>
      </c>
      <c r="G1771" s="470" t="s">
        <v>2535</v>
      </c>
      <c r="H1771" s="491" t="s">
        <v>2832</v>
      </c>
      <c r="I1771" s="491" t="s">
        <v>6636</v>
      </c>
      <c r="J1771" s="492" t="s">
        <v>2301</v>
      </c>
      <c r="K1771" s="489" t="s">
        <v>3448</v>
      </c>
      <c r="L1771" s="491" t="s">
        <v>5378</v>
      </c>
      <c r="M1771" s="491" t="s">
        <v>5378</v>
      </c>
      <c r="N1771" s="491" t="s">
        <v>5378</v>
      </c>
      <c r="O1771" s="491"/>
      <c r="P1771" s="491"/>
      <c r="Q1771" s="491"/>
      <c r="R1771" s="491"/>
      <c r="S1771" s="491" t="s">
        <v>5358</v>
      </c>
      <c r="T1771" s="491" t="s">
        <v>5358</v>
      </c>
      <c r="U1771" s="491"/>
      <c r="V1771" s="491"/>
      <c r="W1771" s="491"/>
      <c r="X1771" s="491" t="s">
        <v>1295</v>
      </c>
      <c r="Y1771" s="491"/>
      <c r="Z1771" s="491"/>
      <c r="AA1771" s="491" t="s">
        <v>1295</v>
      </c>
      <c r="AB1771" s="491"/>
      <c r="AC1771" s="491" t="s">
        <v>1295</v>
      </c>
      <c r="AD1771" s="491"/>
      <c r="AE1771" s="491"/>
      <c r="AF1771" s="493" t="s">
        <v>5285</v>
      </c>
      <c r="AG1771" s="494"/>
      <c r="AH1771" s="494"/>
      <c r="AI1771" s="494"/>
      <c r="AK1771" s="561"/>
    </row>
    <row r="1772" spans="1:37" ht="33.75">
      <c r="A1772" s="496" t="s">
        <v>906</v>
      </c>
      <c r="B1772" s="490" t="s">
        <v>3077</v>
      </c>
      <c r="C1772" s="470" t="s">
        <v>6634</v>
      </c>
      <c r="D1772" s="489" t="s">
        <v>6632</v>
      </c>
      <c r="E1772" s="490" t="s">
        <v>1704</v>
      </c>
      <c r="F1772" s="490" t="s">
        <v>1497</v>
      </c>
      <c r="G1772" s="470" t="s">
        <v>2535</v>
      </c>
      <c r="H1772" s="491" t="s">
        <v>6635</v>
      </c>
      <c r="I1772" s="491" t="s">
        <v>6637</v>
      </c>
      <c r="J1772" s="492" t="s">
        <v>2301</v>
      </c>
      <c r="K1772" s="489"/>
      <c r="L1772" s="491" t="s">
        <v>5378</v>
      </c>
      <c r="M1772" s="491" t="s">
        <v>5378</v>
      </c>
      <c r="N1772" s="491" t="s">
        <v>5381</v>
      </c>
      <c r="O1772" s="491"/>
      <c r="P1772" s="491"/>
      <c r="Q1772" s="491"/>
      <c r="R1772" s="491"/>
      <c r="S1772" s="491" t="s">
        <v>5358</v>
      </c>
      <c r="T1772" s="491" t="s">
        <v>5358</v>
      </c>
      <c r="U1772" s="491"/>
      <c r="V1772" s="491"/>
      <c r="W1772" s="491"/>
      <c r="X1772" s="491" t="s">
        <v>1294</v>
      </c>
      <c r="Y1772" s="491"/>
      <c r="Z1772" s="491"/>
      <c r="AA1772" s="491" t="s">
        <v>1294</v>
      </c>
      <c r="AB1772" s="491"/>
      <c r="AC1772" s="491" t="s">
        <v>1294</v>
      </c>
      <c r="AD1772" s="491"/>
      <c r="AE1772" s="491"/>
      <c r="AF1772" s="493" t="s">
        <v>5287</v>
      </c>
      <c r="AG1772" s="494"/>
      <c r="AH1772" s="494"/>
      <c r="AI1772" s="494"/>
      <c r="AK1772" s="561"/>
    </row>
    <row r="1773" spans="1:37" ht="22.5">
      <c r="A1773" s="496" t="s">
        <v>906</v>
      </c>
      <c r="B1773" s="490" t="s">
        <v>3077</v>
      </c>
      <c r="C1773" s="470" t="s">
        <v>6642</v>
      </c>
      <c r="D1773" s="489" t="s">
        <v>6638</v>
      </c>
      <c r="E1773" s="490" t="s">
        <v>1704</v>
      </c>
      <c r="F1773" s="490" t="s">
        <v>1497</v>
      </c>
      <c r="G1773" s="470" t="s">
        <v>6645</v>
      </c>
      <c r="H1773" s="491" t="s">
        <v>6646</v>
      </c>
      <c r="I1773" s="491" t="s">
        <v>6647</v>
      </c>
      <c r="J1773" s="492" t="s">
        <v>2301</v>
      </c>
      <c r="K1773" s="489"/>
      <c r="L1773" s="491" t="s">
        <v>5378</v>
      </c>
      <c r="M1773" s="491" t="s">
        <v>5378</v>
      </c>
      <c r="N1773" s="491" t="s">
        <v>5382</v>
      </c>
      <c r="O1773" s="491"/>
      <c r="P1773" s="491"/>
      <c r="Q1773" s="491"/>
      <c r="R1773" s="491"/>
      <c r="S1773" s="491" t="s">
        <v>5358</v>
      </c>
      <c r="T1773" s="491" t="s">
        <v>5358</v>
      </c>
      <c r="U1773" s="491"/>
      <c r="V1773" s="491"/>
      <c r="W1773" s="491"/>
      <c r="X1773" s="491" t="s">
        <v>1294</v>
      </c>
      <c r="Y1773" s="491"/>
      <c r="Z1773" s="491"/>
      <c r="AA1773" s="491" t="s">
        <v>1294</v>
      </c>
      <c r="AB1773" s="491"/>
      <c r="AC1773" s="491" t="s">
        <v>1294</v>
      </c>
      <c r="AD1773" s="491"/>
      <c r="AE1773" s="491"/>
      <c r="AF1773" s="493" t="s">
        <v>5287</v>
      </c>
      <c r="AG1773" s="494"/>
      <c r="AH1773" s="494"/>
      <c r="AI1773" s="494"/>
      <c r="AK1773" s="561"/>
    </row>
    <row r="1774" spans="1:37" ht="22.5">
      <c r="A1774" s="496" t="s">
        <v>906</v>
      </c>
      <c r="B1774" s="490" t="s">
        <v>3077</v>
      </c>
      <c r="C1774" s="470" t="s">
        <v>6644</v>
      </c>
      <c r="D1774" s="489" t="s">
        <v>6639</v>
      </c>
      <c r="E1774" s="490" t="s">
        <v>1704</v>
      </c>
      <c r="F1774" s="490" t="s">
        <v>1497</v>
      </c>
      <c r="G1774" s="470" t="s">
        <v>6648</v>
      </c>
      <c r="H1774" s="491" t="s">
        <v>6649</v>
      </c>
      <c r="I1774" s="491" t="s">
        <v>6650</v>
      </c>
      <c r="J1774" s="492" t="s">
        <v>2301</v>
      </c>
      <c r="K1774" s="489"/>
      <c r="L1774" s="491" t="s">
        <v>5378</v>
      </c>
      <c r="M1774" s="491" t="s">
        <v>5378</v>
      </c>
      <c r="N1774" s="491" t="s">
        <v>5382</v>
      </c>
      <c r="O1774" s="491"/>
      <c r="P1774" s="491"/>
      <c r="Q1774" s="491"/>
      <c r="R1774" s="491"/>
      <c r="S1774" s="491" t="s">
        <v>5358</v>
      </c>
      <c r="T1774" s="491" t="s">
        <v>5358</v>
      </c>
      <c r="U1774" s="491"/>
      <c r="V1774" s="491"/>
      <c r="W1774" s="491"/>
      <c r="X1774" s="491" t="s">
        <v>1294</v>
      </c>
      <c r="Y1774" s="491"/>
      <c r="Z1774" s="491"/>
      <c r="AA1774" s="491" t="s">
        <v>1294</v>
      </c>
      <c r="AB1774" s="491"/>
      <c r="AC1774" s="491" t="s">
        <v>1294</v>
      </c>
      <c r="AD1774" s="491"/>
      <c r="AE1774" s="491"/>
      <c r="AF1774" s="493" t="s">
        <v>5287</v>
      </c>
      <c r="AG1774" s="494"/>
      <c r="AH1774" s="494"/>
      <c r="AI1774" s="494"/>
      <c r="AK1774" s="561"/>
    </row>
    <row r="1775" spans="1:37" ht="22.5">
      <c r="A1775" s="496" t="s">
        <v>906</v>
      </c>
      <c r="B1775" s="490" t="s">
        <v>3077</v>
      </c>
      <c r="C1775" s="470" t="s">
        <v>6652</v>
      </c>
      <c r="D1775" s="489" t="s">
        <v>6640</v>
      </c>
      <c r="E1775" s="490" t="s">
        <v>1704</v>
      </c>
      <c r="F1775" s="490" t="s">
        <v>1497</v>
      </c>
      <c r="G1775" s="470" t="s">
        <v>6653</v>
      </c>
      <c r="H1775" s="491" t="s">
        <v>6654</v>
      </c>
      <c r="I1775" s="491" t="s">
        <v>6655</v>
      </c>
      <c r="J1775" s="492" t="s">
        <v>2301</v>
      </c>
      <c r="K1775" s="489"/>
      <c r="L1775" s="491" t="s">
        <v>5378</v>
      </c>
      <c r="M1775" s="491" t="s">
        <v>5378</v>
      </c>
      <c r="N1775" s="491" t="s">
        <v>5382</v>
      </c>
      <c r="O1775" s="491"/>
      <c r="P1775" s="491"/>
      <c r="Q1775" s="491"/>
      <c r="R1775" s="491"/>
      <c r="S1775" s="491" t="s">
        <v>5358</v>
      </c>
      <c r="T1775" s="491" t="s">
        <v>5358</v>
      </c>
      <c r="U1775" s="491"/>
      <c r="V1775" s="491"/>
      <c r="W1775" s="491"/>
      <c r="X1775" s="491" t="s">
        <v>1295</v>
      </c>
      <c r="Y1775" s="491"/>
      <c r="Z1775" s="491"/>
      <c r="AA1775" s="491" t="s">
        <v>1295</v>
      </c>
      <c r="AB1775" s="491"/>
      <c r="AC1775" s="491" t="s">
        <v>1295</v>
      </c>
      <c r="AD1775" s="491"/>
      <c r="AE1775" s="491"/>
      <c r="AF1775" s="493" t="s">
        <v>5285</v>
      </c>
      <c r="AG1775" s="494"/>
      <c r="AH1775" s="494"/>
      <c r="AI1775" s="494"/>
      <c r="AK1775" s="561"/>
    </row>
    <row r="1776" spans="1:37" ht="22.5">
      <c r="A1776" s="496" t="s">
        <v>906</v>
      </c>
      <c r="B1776" s="490" t="s">
        <v>3077</v>
      </c>
      <c r="C1776" s="470" t="s">
        <v>6651</v>
      </c>
      <c r="D1776" s="489" t="s">
        <v>6641</v>
      </c>
      <c r="E1776" s="490" t="s">
        <v>1704</v>
      </c>
      <c r="F1776" s="490" t="s">
        <v>1497</v>
      </c>
      <c r="G1776" s="470" t="s">
        <v>6658</v>
      </c>
      <c r="H1776" s="491" t="s">
        <v>6657</v>
      </c>
      <c r="I1776" s="491" t="s">
        <v>6656</v>
      </c>
      <c r="J1776" s="492" t="s">
        <v>2301</v>
      </c>
      <c r="K1776" s="489" t="s">
        <v>3448</v>
      </c>
      <c r="L1776" s="491" t="s">
        <v>5378</v>
      </c>
      <c r="M1776" s="491" t="s">
        <v>5378</v>
      </c>
      <c r="N1776" s="491" t="s">
        <v>5381</v>
      </c>
      <c r="O1776" s="491"/>
      <c r="P1776" s="491"/>
      <c r="Q1776" s="491"/>
      <c r="R1776" s="491"/>
      <c r="S1776" s="491" t="s">
        <v>5358</v>
      </c>
      <c r="T1776" s="491" t="s">
        <v>5358</v>
      </c>
      <c r="U1776" s="491"/>
      <c r="V1776" s="491"/>
      <c r="W1776" s="491"/>
      <c r="X1776" s="491" t="s">
        <v>1294</v>
      </c>
      <c r="Y1776" s="491"/>
      <c r="Z1776" s="491"/>
      <c r="AA1776" s="491" t="s">
        <v>1294</v>
      </c>
      <c r="AB1776" s="491"/>
      <c r="AC1776" s="491" t="s">
        <v>1294</v>
      </c>
      <c r="AD1776" s="491"/>
      <c r="AE1776" s="491"/>
      <c r="AF1776" s="493" t="s">
        <v>5279</v>
      </c>
      <c r="AG1776" s="494"/>
      <c r="AH1776" s="494"/>
      <c r="AI1776" s="494"/>
      <c r="AK1776" s="561"/>
    </row>
    <row r="1777" spans="1:37" ht="33.75">
      <c r="A1777" s="496" t="s">
        <v>906</v>
      </c>
      <c r="B1777" s="490" t="s">
        <v>3077</v>
      </c>
      <c r="C1777" s="470" t="s">
        <v>6663</v>
      </c>
      <c r="D1777" s="489" t="s">
        <v>6659</v>
      </c>
      <c r="E1777" s="490" t="s">
        <v>1704</v>
      </c>
      <c r="F1777" s="490" t="s">
        <v>1497</v>
      </c>
      <c r="G1777" s="470" t="s">
        <v>2535</v>
      </c>
      <c r="H1777" s="491" t="s">
        <v>6643</v>
      </c>
      <c r="I1777" s="491" t="s">
        <v>6673</v>
      </c>
      <c r="J1777" s="492" t="s">
        <v>2301</v>
      </c>
      <c r="K1777" s="489" t="s">
        <v>3448</v>
      </c>
      <c r="L1777" s="491" t="s">
        <v>5378</v>
      </c>
      <c r="M1777" s="491" t="s">
        <v>5378</v>
      </c>
      <c r="N1777" s="491" t="s">
        <v>5382</v>
      </c>
      <c r="O1777" s="491"/>
      <c r="P1777" s="491"/>
      <c r="Q1777" s="491"/>
      <c r="R1777" s="491"/>
      <c r="S1777" s="491" t="s">
        <v>5358</v>
      </c>
      <c r="T1777" s="491" t="s">
        <v>5358</v>
      </c>
      <c r="U1777" s="491"/>
      <c r="V1777" s="491"/>
      <c r="W1777" s="491"/>
      <c r="X1777" s="491" t="s">
        <v>1294</v>
      </c>
      <c r="Y1777" s="491"/>
      <c r="Z1777" s="491"/>
      <c r="AA1777" s="491" t="s">
        <v>1294</v>
      </c>
      <c r="AB1777" s="491"/>
      <c r="AC1777" s="491" t="s">
        <v>1294</v>
      </c>
      <c r="AD1777" s="491"/>
      <c r="AE1777" s="491"/>
      <c r="AF1777" s="493" t="s">
        <v>5287</v>
      </c>
      <c r="AG1777" s="494"/>
      <c r="AH1777" s="494"/>
      <c r="AI1777" s="494"/>
      <c r="AK1777" s="561"/>
    </row>
    <row r="1778" spans="1:37" ht="33.75">
      <c r="A1778" s="496" t="s">
        <v>906</v>
      </c>
      <c r="B1778" s="490" t="s">
        <v>3077</v>
      </c>
      <c r="C1778" s="470" t="s">
        <v>6664</v>
      </c>
      <c r="D1778" s="489" t="s">
        <v>6660</v>
      </c>
      <c r="E1778" s="490" t="s">
        <v>1704</v>
      </c>
      <c r="F1778" s="490" t="s">
        <v>1497</v>
      </c>
      <c r="G1778" s="470" t="s">
        <v>2535</v>
      </c>
      <c r="H1778" s="491" t="s">
        <v>6667</v>
      </c>
      <c r="I1778" s="491" t="s">
        <v>6672</v>
      </c>
      <c r="J1778" s="492" t="s">
        <v>2301</v>
      </c>
      <c r="K1778" s="489" t="s">
        <v>3448</v>
      </c>
      <c r="L1778" s="491" t="s">
        <v>5378</v>
      </c>
      <c r="M1778" s="491" t="s">
        <v>5378</v>
      </c>
      <c r="N1778" s="491" t="s">
        <v>5382</v>
      </c>
      <c r="O1778" s="491"/>
      <c r="P1778" s="491"/>
      <c r="Q1778" s="491"/>
      <c r="R1778" s="491"/>
      <c r="S1778" s="491" t="s">
        <v>5358</v>
      </c>
      <c r="T1778" s="491" t="s">
        <v>5358</v>
      </c>
      <c r="U1778" s="491"/>
      <c r="V1778" s="491"/>
      <c r="W1778" s="491"/>
      <c r="X1778" s="491" t="s">
        <v>1295</v>
      </c>
      <c r="Y1778" s="491"/>
      <c r="Z1778" s="491"/>
      <c r="AA1778" s="491" t="s">
        <v>1295</v>
      </c>
      <c r="AB1778" s="491"/>
      <c r="AC1778" s="491" t="s">
        <v>1295</v>
      </c>
      <c r="AD1778" s="491"/>
      <c r="AE1778" s="491"/>
      <c r="AF1778" s="493" t="s">
        <v>5285</v>
      </c>
      <c r="AG1778" s="494"/>
      <c r="AH1778" s="494"/>
      <c r="AI1778" s="494"/>
      <c r="AK1778" s="561"/>
    </row>
    <row r="1779" spans="1:37" ht="33.75">
      <c r="A1779" s="496" t="s">
        <v>906</v>
      </c>
      <c r="B1779" s="490" t="s">
        <v>3077</v>
      </c>
      <c r="C1779" s="470" t="s">
        <v>6665</v>
      </c>
      <c r="D1779" s="489" t="s">
        <v>6661</v>
      </c>
      <c r="E1779" s="490" t="s">
        <v>1704</v>
      </c>
      <c r="F1779" s="490" t="s">
        <v>1497</v>
      </c>
      <c r="G1779" s="470" t="s">
        <v>2535</v>
      </c>
      <c r="H1779" s="491" t="s">
        <v>6668</v>
      </c>
      <c r="I1779" s="491" t="s">
        <v>6671</v>
      </c>
      <c r="J1779" s="492" t="s">
        <v>2301</v>
      </c>
      <c r="K1779" s="489" t="s">
        <v>3448</v>
      </c>
      <c r="L1779" s="491" t="s">
        <v>5378</v>
      </c>
      <c r="M1779" s="491" t="s">
        <v>5378</v>
      </c>
      <c r="N1779" s="491" t="s">
        <v>5381</v>
      </c>
      <c r="O1779" s="491"/>
      <c r="P1779" s="491"/>
      <c r="Q1779" s="491"/>
      <c r="R1779" s="491"/>
      <c r="S1779" s="491"/>
      <c r="T1779" s="491"/>
      <c r="U1779" s="491"/>
      <c r="V1779" s="491"/>
      <c r="W1779" s="491"/>
      <c r="X1779" s="491"/>
      <c r="Y1779" s="491"/>
      <c r="Z1779" s="493"/>
      <c r="AA1779" s="489"/>
      <c r="AF1779" s="468"/>
      <c r="AG1779" s="468"/>
      <c r="AH1779" s="468"/>
      <c r="AI1779" s="468"/>
    </row>
    <row r="1780" spans="1:37" ht="33.75">
      <c r="A1780" s="496" t="s">
        <v>906</v>
      </c>
      <c r="B1780" s="490" t="s">
        <v>3077</v>
      </c>
      <c r="C1780" s="470" t="s">
        <v>6666</v>
      </c>
      <c r="D1780" s="489" t="s">
        <v>6662</v>
      </c>
      <c r="E1780" s="490" t="s">
        <v>1704</v>
      </c>
      <c r="F1780" s="490" t="s">
        <v>1497</v>
      </c>
      <c r="G1780" s="470" t="s">
        <v>2535</v>
      </c>
      <c r="H1780" s="491" t="s">
        <v>6669</v>
      </c>
      <c r="I1780" s="491" t="s">
        <v>6670</v>
      </c>
      <c r="J1780" s="489" t="s">
        <v>2314</v>
      </c>
      <c r="K1780" s="489"/>
      <c r="L1780" s="491"/>
      <c r="M1780" s="491"/>
      <c r="N1780" s="491"/>
      <c r="O1780" s="491"/>
      <c r="P1780" s="491"/>
      <c r="Q1780" s="491"/>
      <c r="R1780" s="491"/>
      <c r="S1780" s="491"/>
      <c r="T1780" s="491"/>
      <c r="U1780" s="491"/>
      <c r="V1780" s="491"/>
      <c r="W1780" s="491"/>
      <c r="X1780" s="491"/>
      <c r="Y1780" s="491"/>
      <c r="Z1780" s="493"/>
      <c r="AA1780" s="489"/>
      <c r="AF1780" s="468"/>
      <c r="AG1780" s="468"/>
      <c r="AH1780" s="468"/>
      <c r="AI1780" s="468"/>
    </row>
    <row r="1781" spans="1:37" ht="112.5">
      <c r="A1781" s="504" t="s">
        <v>906</v>
      </c>
      <c r="B1781" s="489" t="s">
        <v>3079</v>
      </c>
      <c r="C1781" s="497" t="s">
        <v>7256</v>
      </c>
      <c r="D1781" s="489"/>
      <c r="E1781" s="490"/>
      <c r="F1781" s="490"/>
      <c r="G1781" s="470"/>
      <c r="H1781" s="502"/>
      <c r="I1781" s="491" t="s">
        <v>8837</v>
      </c>
      <c r="J1781" s="489" t="s">
        <v>2314</v>
      </c>
      <c r="K1781" s="489"/>
      <c r="L1781" s="491"/>
      <c r="M1781" s="491"/>
      <c r="N1781" s="491"/>
      <c r="O1781" s="491"/>
      <c r="P1781" s="491"/>
      <c r="Q1781" s="491"/>
      <c r="R1781" s="491"/>
      <c r="S1781" s="491"/>
      <c r="T1781" s="491"/>
      <c r="U1781" s="491"/>
      <c r="V1781" s="491"/>
      <c r="W1781" s="491"/>
      <c r="X1781" s="491"/>
      <c r="Y1781" s="491"/>
      <c r="Z1781" s="493"/>
      <c r="AA1781" s="489"/>
      <c r="AF1781" s="468"/>
      <c r="AG1781" s="468"/>
      <c r="AH1781" s="468"/>
      <c r="AI1781" s="468"/>
      <c r="AK1781" s="590" t="s">
        <v>3448</v>
      </c>
    </row>
    <row r="1782" spans="1:37">
      <c r="A1782" s="504" t="s">
        <v>906</v>
      </c>
      <c r="B1782" s="489" t="s">
        <v>3079</v>
      </c>
      <c r="C1782" s="470" t="s">
        <v>7188</v>
      </c>
      <c r="D1782" s="489" t="s">
        <v>2148</v>
      </c>
      <c r="E1782" s="490"/>
      <c r="F1782" s="490"/>
      <c r="G1782" s="470"/>
      <c r="H1782" s="502"/>
      <c r="I1782" s="491"/>
      <c r="J1782" s="489" t="s">
        <v>2314</v>
      </c>
      <c r="K1782" s="489"/>
      <c r="L1782" s="470"/>
      <c r="M1782" s="491"/>
      <c r="N1782" s="491"/>
      <c r="O1782" s="491"/>
      <c r="P1782" s="491"/>
      <c r="Q1782" s="491"/>
      <c r="R1782" s="491"/>
      <c r="S1782" s="491"/>
      <c r="T1782" s="491"/>
      <c r="U1782" s="491"/>
      <c r="V1782" s="491"/>
      <c r="W1782" s="491"/>
      <c r="X1782" s="491"/>
      <c r="Y1782" s="491"/>
      <c r="Z1782" s="493"/>
      <c r="AA1782" s="489"/>
      <c r="AF1782" s="468"/>
      <c r="AG1782" s="468"/>
      <c r="AH1782" s="468"/>
      <c r="AI1782" s="468"/>
    </row>
    <row r="1783" spans="1:37">
      <c r="A1783" s="504" t="s">
        <v>906</v>
      </c>
      <c r="B1783" s="489" t="s">
        <v>3079</v>
      </c>
      <c r="C1783" s="470" t="s">
        <v>7189</v>
      </c>
      <c r="D1783" s="489" t="s">
        <v>1345</v>
      </c>
      <c r="E1783" s="490">
        <v>0</v>
      </c>
      <c r="F1783" s="490">
        <v>1</v>
      </c>
      <c r="G1783" s="470" t="s">
        <v>7190</v>
      </c>
      <c r="H1783" s="502"/>
      <c r="I1783" s="470" t="s">
        <v>7191</v>
      </c>
      <c r="J1783" s="489" t="s">
        <v>2314</v>
      </c>
      <c r="K1783" s="489"/>
      <c r="L1783" s="470"/>
      <c r="M1783" s="491"/>
      <c r="N1783" s="491"/>
      <c r="O1783" s="491"/>
      <c r="P1783" s="491"/>
      <c r="Q1783" s="491"/>
      <c r="R1783" s="491"/>
      <c r="S1783" s="491"/>
      <c r="T1783" s="491"/>
      <c r="U1783" s="491"/>
      <c r="V1783" s="491"/>
      <c r="W1783" s="491"/>
      <c r="X1783" s="491"/>
      <c r="Y1783" s="491"/>
      <c r="Z1783" s="493"/>
      <c r="AA1783" s="489"/>
      <c r="AF1783" s="468"/>
      <c r="AG1783" s="468"/>
      <c r="AH1783" s="468"/>
      <c r="AI1783" s="468"/>
    </row>
    <row r="1784" spans="1:37">
      <c r="A1784" s="504" t="s">
        <v>906</v>
      </c>
      <c r="B1784" s="489" t="s">
        <v>3079</v>
      </c>
      <c r="C1784" s="470" t="s">
        <v>7192</v>
      </c>
      <c r="D1784" s="489" t="s">
        <v>1346</v>
      </c>
      <c r="E1784" s="490">
        <v>0</v>
      </c>
      <c r="F1784" s="490">
        <v>1</v>
      </c>
      <c r="G1784" s="470" t="s">
        <v>7193</v>
      </c>
      <c r="H1784" s="502"/>
      <c r="I1784" s="470" t="s">
        <v>7194</v>
      </c>
      <c r="J1784" s="489" t="s">
        <v>2314</v>
      </c>
      <c r="K1784" s="489"/>
      <c r="L1784" s="470"/>
      <c r="M1784" s="491"/>
      <c r="N1784" s="491"/>
      <c r="O1784" s="491"/>
      <c r="P1784" s="491"/>
      <c r="Q1784" s="491"/>
      <c r="R1784" s="491"/>
      <c r="S1784" s="491"/>
      <c r="T1784" s="491"/>
      <c r="U1784" s="491"/>
      <c r="V1784" s="491"/>
      <c r="W1784" s="491"/>
      <c r="X1784" s="491"/>
      <c r="Y1784" s="491"/>
      <c r="Z1784" s="493"/>
      <c r="AA1784" s="489"/>
      <c r="AF1784" s="468"/>
      <c r="AG1784" s="468"/>
      <c r="AH1784" s="468"/>
      <c r="AI1784" s="468"/>
    </row>
    <row r="1785" spans="1:37">
      <c r="A1785" s="504" t="s">
        <v>906</v>
      </c>
      <c r="B1785" s="489" t="s">
        <v>3079</v>
      </c>
      <c r="C1785" s="470" t="s">
        <v>7195</v>
      </c>
      <c r="D1785" s="489" t="s">
        <v>1347</v>
      </c>
      <c r="E1785" s="490">
        <v>0</v>
      </c>
      <c r="F1785" s="490">
        <v>1</v>
      </c>
      <c r="G1785" s="470" t="s">
        <v>7196</v>
      </c>
      <c r="H1785" s="502"/>
      <c r="I1785" s="470" t="s">
        <v>7197</v>
      </c>
      <c r="J1785" s="489" t="s">
        <v>2314</v>
      </c>
      <c r="K1785" s="489"/>
      <c r="L1785" s="470"/>
      <c r="M1785" s="491"/>
      <c r="N1785" s="491"/>
      <c r="O1785" s="491"/>
      <c r="P1785" s="491"/>
      <c r="Q1785" s="491"/>
      <c r="R1785" s="491"/>
      <c r="S1785" s="491"/>
      <c r="T1785" s="491"/>
      <c r="U1785" s="491"/>
      <c r="V1785" s="491"/>
      <c r="W1785" s="491"/>
      <c r="X1785" s="491"/>
      <c r="Y1785" s="491"/>
      <c r="Z1785" s="493"/>
      <c r="AA1785" s="489"/>
      <c r="AF1785" s="468"/>
      <c r="AG1785" s="468"/>
      <c r="AH1785" s="468"/>
      <c r="AI1785" s="468"/>
    </row>
    <row r="1786" spans="1:37">
      <c r="A1786" s="504" t="s">
        <v>906</v>
      </c>
      <c r="B1786" s="489" t="s">
        <v>3079</v>
      </c>
      <c r="C1786" s="470" t="s">
        <v>7198</v>
      </c>
      <c r="D1786" s="489" t="s">
        <v>1348</v>
      </c>
      <c r="E1786" s="490">
        <v>0</v>
      </c>
      <c r="F1786" s="490">
        <v>1</v>
      </c>
      <c r="G1786" s="470" t="s">
        <v>7199</v>
      </c>
      <c r="H1786" s="502"/>
      <c r="I1786" s="470" t="s">
        <v>7200</v>
      </c>
      <c r="J1786" s="489" t="s">
        <v>2314</v>
      </c>
      <c r="K1786" s="489"/>
      <c r="L1786" s="470"/>
      <c r="M1786" s="491"/>
      <c r="N1786" s="491"/>
      <c r="O1786" s="491"/>
      <c r="P1786" s="491"/>
      <c r="Q1786" s="491"/>
      <c r="R1786" s="491"/>
      <c r="S1786" s="491"/>
      <c r="T1786" s="491"/>
      <c r="U1786" s="491"/>
      <c r="V1786" s="491"/>
      <c r="W1786" s="491"/>
      <c r="X1786" s="491"/>
      <c r="Y1786" s="491"/>
      <c r="Z1786" s="493"/>
      <c r="AA1786" s="489"/>
      <c r="AF1786" s="468"/>
      <c r="AG1786" s="468"/>
      <c r="AH1786" s="468"/>
      <c r="AI1786" s="468"/>
    </row>
    <row r="1787" spans="1:37">
      <c r="A1787" s="504" t="s">
        <v>906</v>
      </c>
      <c r="B1787" s="489" t="s">
        <v>3079</v>
      </c>
      <c r="C1787" s="470" t="s">
        <v>7201</v>
      </c>
      <c r="D1787" s="489" t="s">
        <v>1349</v>
      </c>
      <c r="E1787" s="490">
        <v>0</v>
      </c>
      <c r="F1787" s="490">
        <v>1</v>
      </c>
      <c r="G1787" s="470" t="s">
        <v>7202</v>
      </c>
      <c r="H1787" s="502"/>
      <c r="I1787" s="470" t="s">
        <v>7203</v>
      </c>
      <c r="J1787" s="489" t="s">
        <v>2314</v>
      </c>
      <c r="K1787" s="489"/>
      <c r="L1787" s="470"/>
      <c r="M1787" s="491"/>
      <c r="N1787" s="491"/>
      <c r="O1787" s="491"/>
      <c r="P1787" s="491"/>
      <c r="Q1787" s="491"/>
      <c r="R1787" s="491"/>
      <c r="S1787" s="491"/>
      <c r="T1787" s="491"/>
      <c r="U1787" s="491"/>
      <c r="V1787" s="491"/>
      <c r="W1787" s="491"/>
      <c r="X1787" s="491"/>
      <c r="Y1787" s="491"/>
      <c r="Z1787" s="493"/>
      <c r="AA1787" s="489"/>
      <c r="AF1787" s="468"/>
      <c r="AG1787" s="468"/>
      <c r="AH1787" s="468"/>
      <c r="AI1787" s="468"/>
    </row>
    <row r="1788" spans="1:37">
      <c r="A1788" s="504" t="s">
        <v>906</v>
      </c>
      <c r="B1788" s="489" t="s">
        <v>3079</v>
      </c>
      <c r="C1788" s="470" t="s">
        <v>7204</v>
      </c>
      <c r="D1788" s="489" t="s">
        <v>1360</v>
      </c>
      <c r="E1788" s="490">
        <v>0</v>
      </c>
      <c r="F1788" s="490">
        <v>1</v>
      </c>
      <c r="G1788" s="470" t="s">
        <v>7205</v>
      </c>
      <c r="H1788" s="502"/>
      <c r="I1788" s="470" t="s">
        <v>7206</v>
      </c>
      <c r="J1788" s="489" t="s">
        <v>2314</v>
      </c>
      <c r="K1788" s="489"/>
      <c r="L1788" s="470"/>
      <c r="M1788" s="491"/>
      <c r="N1788" s="491"/>
      <c r="O1788" s="491"/>
      <c r="P1788" s="491"/>
      <c r="Q1788" s="491"/>
      <c r="R1788" s="491"/>
      <c r="S1788" s="491"/>
      <c r="T1788" s="491"/>
      <c r="U1788" s="491"/>
      <c r="V1788" s="491"/>
      <c r="W1788" s="491"/>
      <c r="X1788" s="491"/>
      <c r="Y1788" s="491"/>
      <c r="Z1788" s="493"/>
      <c r="AA1788" s="489"/>
      <c r="AF1788" s="468"/>
      <c r="AG1788" s="468"/>
      <c r="AH1788" s="468"/>
      <c r="AI1788" s="468"/>
    </row>
    <row r="1789" spans="1:37">
      <c r="A1789" s="504" t="s">
        <v>906</v>
      </c>
      <c r="B1789" s="489" t="s">
        <v>3079</v>
      </c>
      <c r="C1789" s="470" t="s">
        <v>7207</v>
      </c>
      <c r="D1789" s="489" t="s">
        <v>1361</v>
      </c>
      <c r="E1789" s="490">
        <v>0</v>
      </c>
      <c r="F1789" s="490">
        <v>1</v>
      </c>
      <c r="G1789" s="470" t="s">
        <v>7208</v>
      </c>
      <c r="H1789" s="502"/>
      <c r="I1789" s="470" t="s">
        <v>7209</v>
      </c>
      <c r="J1789" s="489" t="s">
        <v>2314</v>
      </c>
      <c r="K1789" s="489"/>
      <c r="L1789" s="470"/>
      <c r="M1789" s="491"/>
      <c r="N1789" s="491"/>
      <c r="O1789" s="491"/>
      <c r="P1789" s="491"/>
      <c r="Q1789" s="491"/>
      <c r="R1789" s="491"/>
      <c r="S1789" s="491"/>
      <c r="T1789" s="491"/>
      <c r="U1789" s="491"/>
      <c r="V1789" s="491"/>
      <c r="W1789" s="491"/>
      <c r="X1789" s="491"/>
      <c r="Y1789" s="491"/>
      <c r="Z1789" s="493"/>
      <c r="AA1789" s="489"/>
      <c r="AF1789" s="468"/>
      <c r="AG1789" s="468"/>
      <c r="AH1789" s="468"/>
      <c r="AI1789" s="468"/>
    </row>
    <row r="1790" spans="1:37">
      <c r="A1790" s="504" t="s">
        <v>906</v>
      </c>
      <c r="B1790" s="489" t="s">
        <v>3079</v>
      </c>
      <c r="C1790" s="470" t="s">
        <v>7210</v>
      </c>
      <c r="D1790" s="489" t="s">
        <v>1324</v>
      </c>
      <c r="E1790" s="490">
        <v>0</v>
      </c>
      <c r="F1790" s="490">
        <v>1</v>
      </c>
      <c r="G1790" s="470" t="s">
        <v>7211</v>
      </c>
      <c r="H1790" s="502"/>
      <c r="I1790" s="470" t="s">
        <v>7212</v>
      </c>
      <c r="J1790" s="489" t="s">
        <v>2314</v>
      </c>
      <c r="K1790" s="489" t="s">
        <v>3448</v>
      </c>
      <c r="L1790" s="491"/>
      <c r="M1790" s="491"/>
      <c r="N1790" s="491"/>
      <c r="O1790" s="491"/>
      <c r="P1790" s="491"/>
      <c r="Q1790" s="491"/>
      <c r="R1790" s="491"/>
      <c r="S1790" s="491"/>
      <c r="T1790" s="491"/>
      <c r="U1790" s="491"/>
      <c r="V1790" s="491"/>
      <c r="W1790" s="491"/>
      <c r="X1790" s="491"/>
      <c r="Y1790" s="491"/>
      <c r="Z1790" s="493"/>
      <c r="AA1790" s="489"/>
      <c r="AF1790" s="468"/>
      <c r="AG1790" s="468"/>
      <c r="AH1790" s="468"/>
      <c r="AI1790" s="468"/>
    </row>
    <row r="1791" spans="1:37" ht="33.75">
      <c r="A1791" s="504" t="s">
        <v>906</v>
      </c>
      <c r="B1791" s="489" t="s">
        <v>3079</v>
      </c>
      <c r="C1791" s="470" t="s">
        <v>7213</v>
      </c>
      <c r="D1791" s="489" t="s">
        <v>1859</v>
      </c>
      <c r="E1791" s="490" t="s">
        <v>2048</v>
      </c>
      <c r="F1791" s="490" t="s">
        <v>319</v>
      </c>
      <c r="G1791" s="470" t="s">
        <v>320</v>
      </c>
      <c r="H1791" s="502" t="s">
        <v>7214</v>
      </c>
      <c r="I1791" s="491" t="s">
        <v>7215</v>
      </c>
      <c r="J1791" s="489" t="s">
        <v>2314</v>
      </c>
      <c r="K1791" s="489" t="s">
        <v>3448</v>
      </c>
      <c r="L1791" s="491"/>
      <c r="M1791" s="491"/>
      <c r="N1791" s="491"/>
      <c r="O1791" s="491"/>
      <c r="P1791" s="491"/>
      <c r="Q1791" s="491"/>
      <c r="R1791" s="491"/>
      <c r="S1791" s="491"/>
      <c r="T1791" s="491"/>
      <c r="U1791" s="491"/>
      <c r="V1791" s="491"/>
      <c r="W1791" s="491"/>
      <c r="X1791" s="491"/>
      <c r="Y1791" s="491"/>
      <c r="Z1791" s="493"/>
      <c r="AA1791" s="489"/>
      <c r="AF1791" s="468"/>
      <c r="AG1791" s="468"/>
      <c r="AH1791" s="468"/>
      <c r="AI1791" s="468"/>
    </row>
    <row r="1792" spans="1:37" ht="33.75">
      <c r="A1792" s="504" t="s">
        <v>906</v>
      </c>
      <c r="B1792" s="489" t="s">
        <v>3079</v>
      </c>
      <c r="C1792" s="470" t="s">
        <v>7216</v>
      </c>
      <c r="D1792" s="489" t="s">
        <v>1863</v>
      </c>
      <c r="E1792" s="490" t="s">
        <v>2048</v>
      </c>
      <c r="F1792" s="490" t="s">
        <v>319</v>
      </c>
      <c r="G1792" s="470" t="s">
        <v>320</v>
      </c>
      <c r="H1792" s="502" t="s">
        <v>7217</v>
      </c>
      <c r="I1792" s="491" t="s">
        <v>7215</v>
      </c>
      <c r="J1792" s="489" t="s">
        <v>2314</v>
      </c>
      <c r="K1792" s="489" t="s">
        <v>3448</v>
      </c>
      <c r="L1792" s="491"/>
      <c r="M1792" s="491"/>
      <c r="N1792" s="491"/>
      <c r="O1792" s="491"/>
      <c r="P1792" s="491"/>
      <c r="Q1792" s="491"/>
      <c r="R1792" s="491"/>
      <c r="S1792" s="491"/>
      <c r="T1792" s="491"/>
      <c r="U1792" s="491"/>
      <c r="V1792" s="491"/>
      <c r="W1792" s="491"/>
      <c r="X1792" s="491"/>
      <c r="Y1792" s="491"/>
      <c r="Z1792" s="493"/>
      <c r="AA1792" s="489"/>
      <c r="AF1792" s="468"/>
      <c r="AG1792" s="468"/>
      <c r="AH1792" s="468"/>
      <c r="AI1792" s="468"/>
    </row>
    <row r="1793" spans="1:37" ht="33.75">
      <c r="A1793" s="504" t="s">
        <v>906</v>
      </c>
      <c r="B1793" s="489" t="s">
        <v>3079</v>
      </c>
      <c r="C1793" s="470" t="s">
        <v>7218</v>
      </c>
      <c r="D1793" s="489" t="s">
        <v>1687</v>
      </c>
      <c r="E1793" s="490" t="s">
        <v>2048</v>
      </c>
      <c r="F1793" s="490" t="s">
        <v>319</v>
      </c>
      <c r="G1793" s="470" t="s">
        <v>320</v>
      </c>
      <c r="H1793" s="502" t="s">
        <v>7219</v>
      </c>
      <c r="I1793" s="491" t="s">
        <v>7215</v>
      </c>
      <c r="J1793" s="489" t="s">
        <v>2314</v>
      </c>
      <c r="K1793" s="489" t="s">
        <v>3448</v>
      </c>
      <c r="L1793" s="491"/>
      <c r="M1793" s="491"/>
      <c r="N1793" s="491"/>
      <c r="O1793" s="491"/>
      <c r="P1793" s="491"/>
      <c r="Q1793" s="491"/>
      <c r="R1793" s="491"/>
      <c r="S1793" s="491"/>
      <c r="T1793" s="491"/>
      <c r="U1793" s="491"/>
      <c r="V1793" s="491"/>
      <c r="W1793" s="491"/>
      <c r="X1793" s="491"/>
      <c r="Y1793" s="491"/>
      <c r="Z1793" s="493"/>
      <c r="AA1793" s="489"/>
      <c r="AF1793" s="468"/>
      <c r="AG1793" s="468"/>
      <c r="AH1793" s="468"/>
      <c r="AI1793" s="468"/>
    </row>
    <row r="1794" spans="1:37" ht="33.75">
      <c r="A1794" s="504" t="s">
        <v>906</v>
      </c>
      <c r="B1794" s="489" t="s">
        <v>3079</v>
      </c>
      <c r="C1794" s="470" t="s">
        <v>7220</v>
      </c>
      <c r="D1794" s="489" t="s">
        <v>1688</v>
      </c>
      <c r="E1794" s="490" t="s">
        <v>2048</v>
      </c>
      <c r="F1794" s="490" t="s">
        <v>319</v>
      </c>
      <c r="G1794" s="470" t="s">
        <v>320</v>
      </c>
      <c r="H1794" s="502" t="s">
        <v>7221</v>
      </c>
      <c r="I1794" s="491" t="s">
        <v>7215</v>
      </c>
      <c r="J1794" s="489" t="s">
        <v>2314</v>
      </c>
      <c r="K1794" s="489" t="s">
        <v>3448</v>
      </c>
      <c r="L1794" s="491"/>
      <c r="M1794" s="491"/>
      <c r="N1794" s="491"/>
      <c r="O1794" s="491"/>
      <c r="P1794" s="491"/>
      <c r="Q1794" s="491"/>
      <c r="R1794" s="491"/>
      <c r="S1794" s="491"/>
      <c r="T1794" s="491"/>
      <c r="U1794" s="491"/>
      <c r="V1794" s="491"/>
      <c r="W1794" s="491"/>
      <c r="X1794" s="491"/>
      <c r="Y1794" s="491"/>
      <c r="Z1794" s="493"/>
      <c r="AA1794" s="489"/>
      <c r="AF1794" s="468"/>
      <c r="AG1794" s="468"/>
      <c r="AH1794" s="468"/>
      <c r="AI1794" s="468"/>
    </row>
    <row r="1795" spans="1:37" ht="33.75">
      <c r="A1795" s="504" t="s">
        <v>906</v>
      </c>
      <c r="B1795" s="489" t="s">
        <v>3079</v>
      </c>
      <c r="C1795" s="470" t="s">
        <v>7222</v>
      </c>
      <c r="D1795" s="489" t="s">
        <v>2994</v>
      </c>
      <c r="E1795" s="490" t="s">
        <v>2048</v>
      </c>
      <c r="F1795" s="490" t="s">
        <v>319</v>
      </c>
      <c r="G1795" s="470" t="s">
        <v>320</v>
      </c>
      <c r="H1795" s="502" t="s">
        <v>7223</v>
      </c>
      <c r="I1795" s="491" t="s">
        <v>7215</v>
      </c>
      <c r="J1795" s="489" t="s">
        <v>2314</v>
      </c>
      <c r="K1795" s="489" t="s">
        <v>3448</v>
      </c>
      <c r="L1795" s="491"/>
      <c r="M1795" s="491"/>
      <c r="N1795" s="491"/>
      <c r="O1795" s="491"/>
      <c r="P1795" s="491"/>
      <c r="Q1795" s="491"/>
      <c r="R1795" s="491"/>
      <c r="S1795" s="491"/>
      <c r="T1795" s="491"/>
      <c r="U1795" s="491"/>
      <c r="V1795" s="491"/>
      <c r="W1795" s="491"/>
      <c r="X1795" s="491"/>
      <c r="Y1795" s="491"/>
      <c r="Z1795" s="493"/>
      <c r="AA1795" s="489"/>
      <c r="AF1795" s="468"/>
      <c r="AG1795" s="468"/>
      <c r="AH1795" s="468"/>
      <c r="AI1795" s="468"/>
    </row>
    <row r="1796" spans="1:37" ht="33.75">
      <c r="A1796" s="504" t="s">
        <v>906</v>
      </c>
      <c r="B1796" s="489" t="s">
        <v>3079</v>
      </c>
      <c r="C1796" s="470" t="s">
        <v>7224</v>
      </c>
      <c r="D1796" s="489" t="s">
        <v>2995</v>
      </c>
      <c r="E1796" s="490" t="s">
        <v>2048</v>
      </c>
      <c r="F1796" s="490" t="s">
        <v>319</v>
      </c>
      <c r="G1796" s="470" t="s">
        <v>320</v>
      </c>
      <c r="H1796" s="502" t="s">
        <v>7225</v>
      </c>
      <c r="I1796" s="491" t="s">
        <v>7215</v>
      </c>
      <c r="J1796" s="489" t="s">
        <v>2314</v>
      </c>
      <c r="K1796" s="489" t="s">
        <v>3448</v>
      </c>
      <c r="L1796" s="491"/>
      <c r="M1796" s="491"/>
      <c r="N1796" s="491"/>
      <c r="O1796" s="491"/>
      <c r="P1796" s="491"/>
      <c r="Q1796" s="491"/>
      <c r="R1796" s="491"/>
      <c r="S1796" s="491"/>
      <c r="T1796" s="491"/>
      <c r="U1796" s="491"/>
      <c r="V1796" s="491"/>
      <c r="W1796" s="491"/>
      <c r="X1796" s="491"/>
      <c r="Y1796" s="491"/>
      <c r="Z1796" s="493"/>
      <c r="AA1796" s="489"/>
      <c r="AF1796" s="468"/>
      <c r="AG1796" s="468"/>
      <c r="AH1796" s="468"/>
      <c r="AI1796" s="468"/>
    </row>
    <row r="1797" spans="1:37" ht="33.75">
      <c r="A1797" s="504" t="s">
        <v>906</v>
      </c>
      <c r="B1797" s="489" t="s">
        <v>3079</v>
      </c>
      <c r="C1797" s="470" t="s">
        <v>7226</v>
      </c>
      <c r="D1797" s="489" t="s">
        <v>2996</v>
      </c>
      <c r="E1797" s="490" t="s">
        <v>2048</v>
      </c>
      <c r="F1797" s="490" t="s">
        <v>319</v>
      </c>
      <c r="G1797" s="470" t="s">
        <v>320</v>
      </c>
      <c r="H1797" s="502" t="s">
        <v>7227</v>
      </c>
      <c r="I1797" s="491" t="s">
        <v>7215</v>
      </c>
      <c r="J1797" s="489" t="s">
        <v>2314</v>
      </c>
      <c r="K1797" s="489" t="s">
        <v>3448</v>
      </c>
      <c r="L1797" s="491"/>
      <c r="M1797" s="491"/>
      <c r="N1797" s="491"/>
      <c r="O1797" s="491"/>
      <c r="P1797" s="491"/>
      <c r="Q1797" s="491"/>
      <c r="R1797" s="491"/>
      <c r="S1797" s="491"/>
      <c r="T1797" s="491"/>
      <c r="U1797" s="491"/>
      <c r="V1797" s="491"/>
      <c r="W1797" s="491"/>
      <c r="X1797" s="491"/>
      <c r="Y1797" s="491"/>
      <c r="Z1797" s="493"/>
      <c r="AA1797" s="489"/>
      <c r="AF1797" s="468"/>
      <c r="AG1797" s="468"/>
      <c r="AH1797" s="468"/>
      <c r="AI1797" s="468"/>
    </row>
    <row r="1798" spans="1:37" ht="33.75">
      <c r="A1798" s="504" t="s">
        <v>906</v>
      </c>
      <c r="B1798" s="489" t="s">
        <v>3079</v>
      </c>
      <c r="C1798" s="470" t="s">
        <v>7228</v>
      </c>
      <c r="D1798" s="489" t="s">
        <v>7229</v>
      </c>
      <c r="E1798" s="490" t="s">
        <v>2048</v>
      </c>
      <c r="F1798" s="490" t="s">
        <v>319</v>
      </c>
      <c r="G1798" s="470" t="s">
        <v>320</v>
      </c>
      <c r="H1798" s="502" t="s">
        <v>7230</v>
      </c>
      <c r="I1798" s="491" t="s">
        <v>7215</v>
      </c>
      <c r="J1798" s="489" t="s">
        <v>2314</v>
      </c>
      <c r="K1798" s="489" t="s">
        <v>3448</v>
      </c>
      <c r="L1798" s="491"/>
      <c r="M1798" s="491"/>
      <c r="N1798" s="491"/>
      <c r="O1798" s="491"/>
      <c r="P1798" s="491"/>
      <c r="Q1798" s="491"/>
      <c r="R1798" s="491"/>
      <c r="S1798" s="491"/>
      <c r="T1798" s="491"/>
      <c r="U1798" s="491"/>
      <c r="V1798" s="491"/>
      <c r="W1798" s="491"/>
      <c r="X1798" s="491"/>
      <c r="Y1798" s="491"/>
      <c r="Z1798" s="493"/>
      <c r="AA1798" s="489"/>
      <c r="AF1798" s="468"/>
      <c r="AG1798" s="468"/>
      <c r="AH1798" s="468"/>
      <c r="AI1798" s="468"/>
    </row>
    <row r="1799" spans="1:37" ht="112.5">
      <c r="A1799" s="504" t="s">
        <v>906</v>
      </c>
      <c r="B1799" s="489" t="s">
        <v>7276</v>
      </c>
      <c r="C1799" s="497" t="s">
        <v>7257</v>
      </c>
      <c r="D1799" s="489"/>
      <c r="E1799" s="490"/>
      <c r="F1799" s="490"/>
      <c r="G1799" s="470"/>
      <c r="H1799" s="502"/>
      <c r="I1799" s="491" t="s">
        <v>8838</v>
      </c>
      <c r="J1799" s="489" t="s">
        <v>2314</v>
      </c>
      <c r="K1799" s="489" t="s">
        <v>3448</v>
      </c>
      <c r="L1799" s="491"/>
      <c r="M1799" s="491"/>
      <c r="N1799" s="491"/>
      <c r="O1799" s="491"/>
      <c r="P1799" s="491"/>
      <c r="Q1799" s="491"/>
      <c r="R1799" s="491"/>
      <c r="S1799" s="491"/>
      <c r="T1799" s="491"/>
      <c r="U1799" s="491"/>
      <c r="V1799" s="491"/>
      <c r="W1799" s="491"/>
      <c r="X1799" s="491"/>
      <c r="Y1799" s="491"/>
      <c r="Z1799" s="493"/>
      <c r="AA1799" s="489"/>
      <c r="AF1799" s="468"/>
      <c r="AG1799" s="468"/>
      <c r="AH1799" s="468"/>
      <c r="AI1799" s="468"/>
      <c r="AK1799" s="590" t="s">
        <v>3448</v>
      </c>
    </row>
    <row r="1800" spans="1:37">
      <c r="A1800" s="504" t="s">
        <v>906</v>
      </c>
      <c r="B1800" s="489" t="s">
        <v>7276</v>
      </c>
      <c r="C1800" s="470" t="s">
        <v>7231</v>
      </c>
      <c r="D1800" s="489" t="s">
        <v>2148</v>
      </c>
      <c r="E1800" s="490"/>
      <c r="F1800" s="490"/>
      <c r="G1800" s="470"/>
      <c r="H1800" s="502"/>
      <c r="I1800" s="491"/>
      <c r="J1800" s="489" t="s">
        <v>2314</v>
      </c>
      <c r="K1800" s="489" t="s">
        <v>3448</v>
      </c>
      <c r="L1800" s="470"/>
      <c r="M1800" s="491"/>
      <c r="N1800" s="491"/>
      <c r="O1800" s="491"/>
      <c r="P1800" s="491"/>
      <c r="Q1800" s="491"/>
      <c r="R1800" s="491"/>
      <c r="S1800" s="491"/>
      <c r="T1800" s="491"/>
      <c r="U1800" s="491"/>
      <c r="V1800" s="491"/>
      <c r="W1800" s="491"/>
      <c r="X1800" s="491"/>
      <c r="Y1800" s="491"/>
      <c r="Z1800" s="493"/>
      <c r="AA1800" s="489"/>
      <c r="AF1800" s="468"/>
      <c r="AG1800" s="468"/>
      <c r="AH1800" s="468"/>
      <c r="AI1800" s="468"/>
    </row>
    <row r="1801" spans="1:37">
      <c r="A1801" s="504" t="s">
        <v>906</v>
      </c>
      <c r="B1801" s="489" t="s">
        <v>7276</v>
      </c>
      <c r="C1801" s="470" t="s">
        <v>7232</v>
      </c>
      <c r="D1801" s="489" t="s">
        <v>1345</v>
      </c>
      <c r="E1801" s="490">
        <v>0</v>
      </c>
      <c r="F1801" s="490">
        <v>1</v>
      </c>
      <c r="G1801" s="470" t="s">
        <v>7233</v>
      </c>
      <c r="H1801" s="502"/>
      <c r="I1801" s="470" t="s">
        <v>7234</v>
      </c>
      <c r="J1801" s="489" t="s">
        <v>2314</v>
      </c>
      <c r="K1801" s="489" t="s">
        <v>3448</v>
      </c>
      <c r="L1801" s="470"/>
      <c r="M1801" s="491"/>
      <c r="N1801" s="491"/>
      <c r="O1801" s="491"/>
      <c r="P1801" s="491"/>
      <c r="Q1801" s="491"/>
      <c r="R1801" s="491"/>
      <c r="S1801" s="491"/>
      <c r="T1801" s="491"/>
      <c r="U1801" s="491"/>
      <c r="V1801" s="491"/>
      <c r="W1801" s="491"/>
      <c r="X1801" s="491"/>
      <c r="Y1801" s="491"/>
      <c r="Z1801" s="493"/>
      <c r="AA1801" s="489"/>
      <c r="AF1801" s="468"/>
      <c r="AG1801" s="468"/>
      <c r="AH1801" s="468"/>
      <c r="AI1801" s="468"/>
    </row>
    <row r="1802" spans="1:37">
      <c r="A1802" s="504" t="s">
        <v>906</v>
      </c>
      <c r="B1802" s="489" t="s">
        <v>7276</v>
      </c>
      <c r="C1802" s="470" t="s">
        <v>7235</v>
      </c>
      <c r="D1802" s="489" t="s">
        <v>1346</v>
      </c>
      <c r="E1802" s="490">
        <v>0</v>
      </c>
      <c r="F1802" s="490">
        <v>1</v>
      </c>
      <c r="G1802" s="470" t="s">
        <v>7236</v>
      </c>
      <c r="H1802" s="502"/>
      <c r="I1802" s="470" t="s">
        <v>7237</v>
      </c>
      <c r="J1802" s="489" t="s">
        <v>2314</v>
      </c>
      <c r="K1802" s="489" t="s">
        <v>3448</v>
      </c>
      <c r="L1802" s="470"/>
      <c r="M1802" s="491"/>
      <c r="N1802" s="491"/>
      <c r="O1802" s="491"/>
      <c r="P1802" s="491"/>
      <c r="Q1802" s="491"/>
      <c r="R1802" s="491"/>
      <c r="S1802" s="491"/>
      <c r="T1802" s="491"/>
      <c r="U1802" s="491"/>
      <c r="V1802" s="491"/>
      <c r="W1802" s="491"/>
      <c r="X1802" s="491"/>
      <c r="Y1802" s="491"/>
      <c r="Z1802" s="493"/>
      <c r="AA1802" s="489"/>
      <c r="AF1802" s="468"/>
      <c r="AG1802" s="468"/>
      <c r="AH1802" s="468"/>
      <c r="AI1802" s="468"/>
    </row>
    <row r="1803" spans="1:37">
      <c r="A1803" s="504" t="s">
        <v>906</v>
      </c>
      <c r="B1803" s="489" t="s">
        <v>7276</v>
      </c>
      <c r="C1803" s="470" t="s">
        <v>7238</v>
      </c>
      <c r="D1803" s="489" t="s">
        <v>1347</v>
      </c>
      <c r="E1803" s="490">
        <v>0</v>
      </c>
      <c r="F1803" s="490">
        <v>1</v>
      </c>
      <c r="G1803" s="470" t="s">
        <v>7239</v>
      </c>
      <c r="H1803" s="502"/>
      <c r="I1803" s="470" t="s">
        <v>7240</v>
      </c>
      <c r="J1803" s="489" t="s">
        <v>2314</v>
      </c>
      <c r="K1803" s="489" t="s">
        <v>3448</v>
      </c>
      <c r="L1803" s="470"/>
      <c r="M1803" s="491"/>
      <c r="N1803" s="491"/>
      <c r="O1803" s="491"/>
      <c r="P1803" s="491"/>
      <c r="Q1803" s="491"/>
      <c r="R1803" s="491"/>
      <c r="S1803" s="491"/>
      <c r="T1803" s="491"/>
      <c r="U1803" s="491"/>
      <c r="V1803" s="491"/>
      <c r="W1803" s="491"/>
      <c r="X1803" s="491"/>
      <c r="Y1803" s="491"/>
      <c r="Z1803" s="493"/>
      <c r="AA1803" s="489"/>
      <c r="AF1803" s="468"/>
      <c r="AG1803" s="468"/>
      <c r="AH1803" s="468"/>
      <c r="AI1803" s="468"/>
    </row>
    <row r="1804" spans="1:37">
      <c r="A1804" s="504" t="s">
        <v>906</v>
      </c>
      <c r="B1804" s="489" t="s">
        <v>7276</v>
      </c>
      <c r="C1804" s="470" t="s">
        <v>7241</v>
      </c>
      <c r="D1804" s="489" t="s">
        <v>1348</v>
      </c>
      <c r="E1804" s="490">
        <v>0</v>
      </c>
      <c r="F1804" s="490">
        <v>1</v>
      </c>
      <c r="G1804" s="470" t="s">
        <v>7242</v>
      </c>
      <c r="H1804" s="502"/>
      <c r="I1804" s="470" t="s">
        <v>7243</v>
      </c>
      <c r="J1804" s="489" t="s">
        <v>2314</v>
      </c>
      <c r="K1804" s="489" t="s">
        <v>3448</v>
      </c>
      <c r="L1804" s="470"/>
      <c r="M1804" s="491"/>
      <c r="N1804" s="491"/>
      <c r="O1804" s="491"/>
      <c r="P1804" s="491"/>
      <c r="Q1804" s="491"/>
      <c r="R1804" s="491"/>
      <c r="S1804" s="491"/>
      <c r="T1804" s="491"/>
      <c r="U1804" s="491"/>
      <c r="V1804" s="491"/>
      <c r="W1804" s="491"/>
      <c r="X1804" s="491"/>
      <c r="Y1804" s="491"/>
      <c r="Z1804" s="493"/>
      <c r="AA1804" s="489"/>
      <c r="AF1804" s="468"/>
      <c r="AG1804" s="468"/>
      <c r="AH1804" s="468"/>
      <c r="AI1804" s="468"/>
    </row>
    <row r="1805" spans="1:37">
      <c r="A1805" s="504" t="s">
        <v>906</v>
      </c>
      <c r="B1805" s="489" t="s">
        <v>7276</v>
      </c>
      <c r="C1805" s="470" t="s">
        <v>7244</v>
      </c>
      <c r="D1805" s="489" t="s">
        <v>1349</v>
      </c>
      <c r="E1805" s="490">
        <v>0</v>
      </c>
      <c r="F1805" s="490">
        <v>1</v>
      </c>
      <c r="G1805" s="470" t="s">
        <v>7245</v>
      </c>
      <c r="H1805" s="502"/>
      <c r="I1805" s="470" t="s">
        <v>7246</v>
      </c>
      <c r="J1805" s="489" t="s">
        <v>2314</v>
      </c>
      <c r="K1805" s="489" t="s">
        <v>3448</v>
      </c>
      <c r="L1805" s="470"/>
      <c r="M1805" s="491"/>
      <c r="N1805" s="491"/>
      <c r="O1805" s="491"/>
      <c r="P1805" s="491"/>
      <c r="Q1805" s="491"/>
      <c r="R1805" s="491"/>
      <c r="S1805" s="491"/>
      <c r="T1805" s="491"/>
      <c r="U1805" s="491"/>
      <c r="V1805" s="491"/>
      <c r="W1805" s="491"/>
      <c r="X1805" s="491"/>
      <c r="Y1805" s="491"/>
      <c r="Z1805" s="493"/>
      <c r="AA1805" s="489"/>
      <c r="AF1805" s="468"/>
      <c r="AG1805" s="468"/>
      <c r="AH1805" s="468"/>
      <c r="AI1805" s="468"/>
    </row>
    <row r="1806" spans="1:37">
      <c r="A1806" s="504" t="s">
        <v>906</v>
      </c>
      <c r="B1806" s="489" t="s">
        <v>7276</v>
      </c>
      <c r="C1806" s="470" t="s">
        <v>7247</v>
      </c>
      <c r="D1806" s="489" t="s">
        <v>1360</v>
      </c>
      <c r="E1806" s="490">
        <v>0</v>
      </c>
      <c r="F1806" s="490">
        <v>1</v>
      </c>
      <c r="G1806" s="470" t="s">
        <v>7248</v>
      </c>
      <c r="H1806" s="502"/>
      <c r="I1806" s="470" t="s">
        <v>7249</v>
      </c>
      <c r="J1806" s="489" t="s">
        <v>2314</v>
      </c>
      <c r="K1806" s="489" t="s">
        <v>3448</v>
      </c>
      <c r="L1806" s="470"/>
      <c r="M1806" s="491"/>
      <c r="N1806" s="491"/>
      <c r="O1806" s="491"/>
      <c r="P1806" s="491"/>
      <c r="Q1806" s="491"/>
      <c r="R1806" s="491"/>
      <c r="S1806" s="491"/>
      <c r="T1806" s="491"/>
      <c r="U1806" s="491"/>
      <c r="V1806" s="491"/>
      <c r="W1806" s="491"/>
      <c r="X1806" s="491"/>
      <c r="Y1806" s="491"/>
      <c r="Z1806" s="493"/>
      <c r="AA1806" s="489"/>
      <c r="AF1806" s="468"/>
      <c r="AG1806" s="468"/>
      <c r="AH1806" s="468"/>
      <c r="AI1806" s="468"/>
    </row>
    <row r="1807" spans="1:37">
      <c r="A1807" s="504" t="s">
        <v>906</v>
      </c>
      <c r="B1807" s="489" t="s">
        <v>7276</v>
      </c>
      <c r="C1807" s="470" t="s">
        <v>7250</v>
      </c>
      <c r="D1807" s="489" t="s">
        <v>1361</v>
      </c>
      <c r="E1807" s="490">
        <v>0</v>
      </c>
      <c r="F1807" s="490">
        <v>1</v>
      </c>
      <c r="G1807" s="470" t="s">
        <v>7251</v>
      </c>
      <c r="H1807" s="502"/>
      <c r="I1807" s="470" t="s">
        <v>7252</v>
      </c>
      <c r="J1807" s="489" t="s">
        <v>2314</v>
      </c>
      <c r="K1807" s="489" t="s">
        <v>3448</v>
      </c>
      <c r="L1807" s="470"/>
      <c r="M1807" s="491"/>
      <c r="N1807" s="491"/>
      <c r="O1807" s="491"/>
      <c r="P1807" s="491"/>
      <c r="Q1807" s="491"/>
      <c r="R1807" s="491"/>
      <c r="S1807" s="491"/>
      <c r="T1807" s="491"/>
      <c r="U1807" s="491"/>
      <c r="V1807" s="491"/>
      <c r="W1807" s="491"/>
      <c r="X1807" s="491"/>
      <c r="Y1807" s="491"/>
      <c r="Z1807" s="493"/>
      <c r="AA1807" s="489"/>
      <c r="AF1807" s="468"/>
      <c r="AG1807" s="468"/>
      <c r="AH1807" s="468"/>
      <c r="AI1807" s="468"/>
    </row>
    <row r="1808" spans="1:37">
      <c r="A1808" s="504" t="s">
        <v>906</v>
      </c>
      <c r="B1808" s="489" t="s">
        <v>7276</v>
      </c>
      <c r="C1808" s="470" t="s">
        <v>7253</v>
      </c>
      <c r="D1808" s="489" t="s">
        <v>1324</v>
      </c>
      <c r="E1808" s="490">
        <v>0</v>
      </c>
      <c r="F1808" s="490">
        <v>1</v>
      </c>
      <c r="G1808" s="470" t="s">
        <v>7254</v>
      </c>
      <c r="H1808" s="502"/>
      <c r="I1808" s="470" t="s">
        <v>7255</v>
      </c>
      <c r="J1808" s="489" t="s">
        <v>2314</v>
      </c>
      <c r="K1808" s="489" t="s">
        <v>3448</v>
      </c>
      <c r="L1808" s="491"/>
      <c r="M1808" s="491"/>
      <c r="N1808" s="491"/>
      <c r="O1808" s="491"/>
      <c r="P1808" s="491"/>
      <c r="Q1808" s="491"/>
      <c r="R1808" s="491"/>
      <c r="S1808" s="491"/>
      <c r="T1808" s="491"/>
      <c r="U1808" s="491"/>
      <c r="V1808" s="491"/>
      <c r="W1808" s="491"/>
      <c r="X1808" s="491"/>
      <c r="Y1808" s="491"/>
      <c r="Z1808" s="493"/>
      <c r="AA1808" s="489"/>
      <c r="AF1808" s="468"/>
      <c r="AG1808" s="468"/>
      <c r="AH1808" s="468"/>
      <c r="AI1808" s="468"/>
    </row>
    <row r="1809" spans="1:37" ht="33.75">
      <c r="A1809" s="504" t="s">
        <v>906</v>
      </c>
      <c r="B1809" s="489" t="s">
        <v>7276</v>
      </c>
      <c r="C1809" s="470" t="s">
        <v>7260</v>
      </c>
      <c r="D1809" s="489" t="s">
        <v>1859</v>
      </c>
      <c r="E1809" s="490" t="s">
        <v>2048</v>
      </c>
      <c r="F1809" s="490" t="s">
        <v>319</v>
      </c>
      <c r="G1809" s="470" t="s">
        <v>320</v>
      </c>
      <c r="H1809" s="502" t="s">
        <v>7261</v>
      </c>
      <c r="I1809" s="491" t="s">
        <v>7215</v>
      </c>
      <c r="J1809" s="489" t="s">
        <v>2314</v>
      </c>
      <c r="K1809" s="489" t="s">
        <v>3448</v>
      </c>
      <c r="L1809" s="491"/>
      <c r="M1809" s="491"/>
      <c r="N1809" s="491"/>
      <c r="O1809" s="491"/>
      <c r="P1809" s="491"/>
      <c r="Q1809" s="491"/>
      <c r="R1809" s="491"/>
      <c r="S1809" s="491"/>
      <c r="T1809" s="491"/>
      <c r="U1809" s="491"/>
      <c r="V1809" s="491"/>
      <c r="W1809" s="491"/>
      <c r="X1809" s="491"/>
      <c r="Y1809" s="491"/>
      <c r="Z1809" s="493"/>
      <c r="AA1809" s="489"/>
      <c r="AF1809" s="468"/>
      <c r="AG1809" s="468"/>
      <c r="AH1809" s="468"/>
      <c r="AI1809" s="468"/>
    </row>
    <row r="1810" spans="1:37" ht="33.75">
      <c r="A1810" s="504" t="s">
        <v>906</v>
      </c>
      <c r="B1810" s="489" t="s">
        <v>7276</v>
      </c>
      <c r="C1810" s="470" t="s">
        <v>7262</v>
      </c>
      <c r="D1810" s="489" t="s">
        <v>1863</v>
      </c>
      <c r="E1810" s="490" t="s">
        <v>2048</v>
      </c>
      <c r="F1810" s="490" t="s">
        <v>319</v>
      </c>
      <c r="G1810" s="470" t="s">
        <v>320</v>
      </c>
      <c r="H1810" s="502" t="s">
        <v>7263</v>
      </c>
      <c r="I1810" s="491" t="s">
        <v>7215</v>
      </c>
      <c r="J1810" s="489" t="s">
        <v>2314</v>
      </c>
      <c r="K1810" s="489" t="s">
        <v>3448</v>
      </c>
      <c r="L1810" s="491"/>
      <c r="M1810" s="491"/>
      <c r="N1810" s="491"/>
      <c r="O1810" s="491"/>
      <c r="P1810" s="491"/>
      <c r="Q1810" s="491"/>
      <c r="R1810" s="491"/>
      <c r="S1810" s="491"/>
      <c r="T1810" s="491"/>
      <c r="U1810" s="491"/>
      <c r="V1810" s="491"/>
      <c r="W1810" s="491"/>
      <c r="X1810" s="491"/>
      <c r="Y1810" s="491"/>
      <c r="Z1810" s="493"/>
      <c r="AA1810" s="489"/>
      <c r="AF1810" s="468"/>
      <c r="AG1810" s="468"/>
      <c r="AH1810" s="468"/>
      <c r="AI1810" s="468"/>
    </row>
    <row r="1811" spans="1:37" ht="33.75">
      <c r="A1811" s="504" t="s">
        <v>906</v>
      </c>
      <c r="B1811" s="489" t="s">
        <v>7276</v>
      </c>
      <c r="C1811" s="470" t="s">
        <v>7264</v>
      </c>
      <c r="D1811" s="489" t="s">
        <v>1687</v>
      </c>
      <c r="E1811" s="490" t="s">
        <v>2048</v>
      </c>
      <c r="F1811" s="490" t="s">
        <v>319</v>
      </c>
      <c r="G1811" s="470" t="s">
        <v>320</v>
      </c>
      <c r="H1811" s="502" t="s">
        <v>7265</v>
      </c>
      <c r="I1811" s="491" t="s">
        <v>7215</v>
      </c>
      <c r="J1811" s="489" t="s">
        <v>2314</v>
      </c>
      <c r="K1811" s="489" t="s">
        <v>3448</v>
      </c>
      <c r="L1811" s="491"/>
      <c r="M1811" s="491"/>
      <c r="N1811" s="491"/>
      <c r="O1811" s="491"/>
      <c r="P1811" s="491"/>
      <c r="Q1811" s="491"/>
      <c r="R1811" s="491"/>
      <c r="S1811" s="491"/>
      <c r="T1811" s="491"/>
      <c r="U1811" s="491"/>
      <c r="V1811" s="491"/>
      <c r="W1811" s="491"/>
      <c r="X1811" s="491"/>
      <c r="Y1811" s="491"/>
      <c r="Z1811" s="493"/>
      <c r="AA1811" s="489"/>
      <c r="AF1811" s="468"/>
      <c r="AG1811" s="468"/>
      <c r="AH1811" s="468"/>
      <c r="AI1811" s="468"/>
    </row>
    <row r="1812" spans="1:37" ht="33.75">
      <c r="A1812" s="504" t="s">
        <v>906</v>
      </c>
      <c r="B1812" s="489" t="s">
        <v>7276</v>
      </c>
      <c r="C1812" s="470" t="s">
        <v>7266</v>
      </c>
      <c r="D1812" s="489" t="s">
        <v>1688</v>
      </c>
      <c r="E1812" s="490" t="s">
        <v>2048</v>
      </c>
      <c r="F1812" s="490" t="s">
        <v>319</v>
      </c>
      <c r="G1812" s="470" t="s">
        <v>320</v>
      </c>
      <c r="H1812" s="502" t="s">
        <v>7267</v>
      </c>
      <c r="I1812" s="491" t="s">
        <v>7215</v>
      </c>
      <c r="J1812" s="489" t="s">
        <v>2314</v>
      </c>
      <c r="K1812" s="489" t="s">
        <v>3448</v>
      </c>
      <c r="L1812" s="491"/>
      <c r="M1812" s="491"/>
      <c r="N1812" s="491"/>
      <c r="O1812" s="491"/>
      <c r="P1812" s="491"/>
      <c r="Q1812" s="491"/>
      <c r="R1812" s="491"/>
      <c r="S1812" s="491"/>
      <c r="T1812" s="491"/>
      <c r="U1812" s="491"/>
      <c r="V1812" s="491"/>
      <c r="W1812" s="491"/>
      <c r="X1812" s="491"/>
      <c r="Y1812" s="491"/>
      <c r="Z1812" s="493"/>
      <c r="AA1812" s="489"/>
      <c r="AF1812" s="468"/>
      <c r="AG1812" s="468"/>
      <c r="AH1812" s="468"/>
      <c r="AI1812" s="468"/>
    </row>
    <row r="1813" spans="1:37" ht="33.75">
      <c r="A1813" s="504" t="s">
        <v>906</v>
      </c>
      <c r="B1813" s="489" t="s">
        <v>7276</v>
      </c>
      <c r="C1813" s="470" t="s">
        <v>7268</v>
      </c>
      <c r="D1813" s="489" t="s">
        <v>2994</v>
      </c>
      <c r="E1813" s="490" t="s">
        <v>2048</v>
      </c>
      <c r="F1813" s="490" t="s">
        <v>319</v>
      </c>
      <c r="G1813" s="470" t="s">
        <v>320</v>
      </c>
      <c r="H1813" s="502" t="s">
        <v>7269</v>
      </c>
      <c r="I1813" s="491" t="s">
        <v>7215</v>
      </c>
      <c r="J1813" s="489" t="s">
        <v>2314</v>
      </c>
      <c r="K1813" s="489" t="s">
        <v>3448</v>
      </c>
      <c r="L1813" s="491"/>
      <c r="M1813" s="491"/>
      <c r="N1813" s="491"/>
      <c r="O1813" s="491"/>
      <c r="P1813" s="491"/>
      <c r="Q1813" s="491"/>
      <c r="R1813" s="491"/>
      <c r="S1813" s="491"/>
      <c r="T1813" s="491"/>
      <c r="U1813" s="491"/>
      <c r="V1813" s="491"/>
      <c r="W1813" s="491"/>
      <c r="X1813" s="491"/>
      <c r="Y1813" s="491"/>
      <c r="Z1813" s="493"/>
      <c r="AA1813" s="489"/>
      <c r="AF1813" s="468"/>
      <c r="AG1813" s="468"/>
      <c r="AH1813" s="468"/>
      <c r="AI1813" s="468"/>
    </row>
    <row r="1814" spans="1:37" ht="33.75">
      <c r="A1814" s="504" t="s">
        <v>906</v>
      </c>
      <c r="B1814" s="489" t="s">
        <v>7276</v>
      </c>
      <c r="C1814" s="470" t="s">
        <v>7270</v>
      </c>
      <c r="D1814" s="489" t="s">
        <v>2995</v>
      </c>
      <c r="E1814" s="490" t="s">
        <v>2048</v>
      </c>
      <c r="F1814" s="490" t="s">
        <v>319</v>
      </c>
      <c r="G1814" s="470" t="s">
        <v>320</v>
      </c>
      <c r="H1814" s="502" t="s">
        <v>7271</v>
      </c>
      <c r="I1814" s="491" t="s">
        <v>7215</v>
      </c>
      <c r="J1814" s="489" t="s">
        <v>2314</v>
      </c>
      <c r="K1814" s="489" t="s">
        <v>3448</v>
      </c>
      <c r="L1814" s="491"/>
      <c r="M1814" s="491"/>
      <c r="N1814" s="491"/>
      <c r="O1814" s="491"/>
      <c r="P1814" s="491"/>
      <c r="Q1814" s="491"/>
      <c r="R1814" s="491"/>
      <c r="S1814" s="491"/>
      <c r="T1814" s="491"/>
      <c r="U1814" s="491"/>
      <c r="V1814" s="491"/>
      <c r="W1814" s="491"/>
      <c r="X1814" s="491"/>
      <c r="Y1814" s="491"/>
      <c r="Z1814" s="493"/>
      <c r="AA1814" s="489"/>
      <c r="AF1814" s="468"/>
      <c r="AG1814" s="468"/>
      <c r="AH1814" s="468"/>
      <c r="AI1814" s="468"/>
    </row>
    <row r="1815" spans="1:37" ht="33.75">
      <c r="A1815" s="504" t="s">
        <v>906</v>
      </c>
      <c r="B1815" s="489" t="s">
        <v>7276</v>
      </c>
      <c r="C1815" s="470" t="s">
        <v>7272</v>
      </c>
      <c r="D1815" s="489" t="s">
        <v>2996</v>
      </c>
      <c r="E1815" s="490" t="s">
        <v>2048</v>
      </c>
      <c r="F1815" s="490" t="s">
        <v>319</v>
      </c>
      <c r="G1815" s="470" t="s">
        <v>320</v>
      </c>
      <c r="H1815" s="502" t="s">
        <v>7273</v>
      </c>
      <c r="I1815" s="491" t="s">
        <v>7215</v>
      </c>
      <c r="J1815" s="489" t="s">
        <v>2314</v>
      </c>
      <c r="K1815" s="489" t="s">
        <v>3448</v>
      </c>
      <c r="L1815" s="491"/>
      <c r="M1815" s="491"/>
      <c r="N1815" s="491"/>
      <c r="O1815" s="491"/>
      <c r="P1815" s="491"/>
      <c r="Q1815" s="491"/>
      <c r="R1815" s="491"/>
      <c r="S1815" s="491"/>
      <c r="T1815" s="491"/>
      <c r="U1815" s="491"/>
      <c r="V1815" s="491"/>
      <c r="W1815" s="491"/>
      <c r="X1815" s="491"/>
      <c r="Y1815" s="491"/>
      <c r="Z1815" s="493"/>
      <c r="AA1815" s="489"/>
      <c r="AF1815" s="468"/>
      <c r="AG1815" s="468"/>
      <c r="AH1815" s="468"/>
      <c r="AI1815" s="468"/>
    </row>
    <row r="1816" spans="1:37" ht="33.75">
      <c r="A1816" s="504" t="s">
        <v>906</v>
      </c>
      <c r="B1816" s="489" t="s">
        <v>7276</v>
      </c>
      <c r="C1816" s="470" t="s">
        <v>7274</v>
      </c>
      <c r="D1816" s="489" t="s">
        <v>7229</v>
      </c>
      <c r="E1816" s="490" t="s">
        <v>2048</v>
      </c>
      <c r="F1816" s="490" t="s">
        <v>319</v>
      </c>
      <c r="G1816" s="470" t="s">
        <v>320</v>
      </c>
      <c r="H1816" s="502" t="s">
        <v>7275</v>
      </c>
      <c r="I1816" s="491" t="s">
        <v>7215</v>
      </c>
      <c r="J1816" s="489" t="s">
        <v>2301</v>
      </c>
      <c r="K1816" s="489"/>
      <c r="L1816" s="491"/>
      <c r="M1816" s="491"/>
      <c r="N1816" s="491"/>
      <c r="O1816" s="491"/>
      <c r="P1816" s="491"/>
      <c r="Q1816" s="491"/>
      <c r="R1816" s="491"/>
      <c r="S1816" s="491"/>
      <c r="T1816" s="491"/>
      <c r="U1816" s="491"/>
      <c r="V1816" s="491"/>
      <c r="W1816" s="491"/>
      <c r="X1816" s="491"/>
      <c r="Y1816" s="491"/>
      <c r="Z1816" s="493"/>
      <c r="AA1816" s="489"/>
      <c r="AF1816" s="468"/>
      <c r="AG1816" s="468"/>
      <c r="AH1816" s="468"/>
      <c r="AI1816" s="468"/>
    </row>
    <row r="1817" spans="1:37" ht="225">
      <c r="A1817" s="504" t="s">
        <v>906</v>
      </c>
      <c r="B1817" s="489" t="s">
        <v>7277</v>
      </c>
      <c r="C1817" s="497" t="s">
        <v>7258</v>
      </c>
      <c r="D1817" s="489"/>
      <c r="E1817" s="490"/>
      <c r="F1817" s="490"/>
      <c r="G1817" s="470"/>
      <c r="H1817" s="502"/>
      <c r="I1817" s="491" t="s">
        <v>8839</v>
      </c>
      <c r="J1817" s="489" t="s">
        <v>2301</v>
      </c>
      <c r="K1817" s="489"/>
      <c r="L1817" s="491"/>
      <c r="M1817" s="491"/>
      <c r="N1817" s="491"/>
      <c r="O1817" s="491"/>
      <c r="P1817" s="491"/>
      <c r="Q1817" s="491"/>
      <c r="R1817" s="491"/>
      <c r="S1817" s="491"/>
      <c r="T1817" s="491"/>
      <c r="U1817" s="491"/>
      <c r="V1817" s="491"/>
      <c r="W1817" s="491"/>
      <c r="X1817" s="491"/>
      <c r="Y1817" s="491"/>
      <c r="Z1817" s="493"/>
      <c r="AA1817" s="489"/>
      <c r="AF1817" s="468"/>
      <c r="AG1817" s="468"/>
      <c r="AH1817" s="468"/>
      <c r="AI1817" s="468"/>
      <c r="AK1817" s="590" t="s">
        <v>3448</v>
      </c>
    </row>
    <row r="1818" spans="1:37">
      <c r="A1818" s="504" t="s">
        <v>906</v>
      </c>
      <c r="B1818" s="489" t="s">
        <v>7277</v>
      </c>
      <c r="C1818" s="470" t="s">
        <v>7188</v>
      </c>
      <c r="D1818" s="489" t="s">
        <v>2148</v>
      </c>
      <c r="E1818" s="490"/>
      <c r="F1818" s="490"/>
      <c r="G1818" s="470"/>
      <c r="H1818" s="502"/>
      <c r="I1818" s="491"/>
      <c r="J1818" s="489" t="s">
        <v>2301</v>
      </c>
      <c r="K1818" s="489"/>
      <c r="L1818" s="470"/>
      <c r="M1818" s="491"/>
      <c r="N1818" s="491"/>
      <c r="O1818" s="491"/>
      <c r="P1818" s="491"/>
      <c r="Q1818" s="491"/>
      <c r="R1818" s="491"/>
      <c r="S1818" s="491"/>
      <c r="T1818" s="491"/>
      <c r="U1818" s="491"/>
      <c r="V1818" s="491"/>
      <c r="W1818" s="491"/>
      <c r="X1818" s="491"/>
      <c r="Y1818" s="491"/>
      <c r="Z1818" s="493"/>
      <c r="AA1818" s="489"/>
      <c r="AF1818" s="468"/>
      <c r="AG1818" s="468"/>
      <c r="AH1818" s="468"/>
      <c r="AI1818" s="468"/>
    </row>
    <row r="1819" spans="1:37">
      <c r="A1819" s="504" t="s">
        <v>906</v>
      </c>
      <c r="B1819" s="489" t="s">
        <v>7277</v>
      </c>
      <c r="C1819" s="470" t="s">
        <v>7189</v>
      </c>
      <c r="D1819" s="489" t="s">
        <v>1345</v>
      </c>
      <c r="E1819" s="490">
        <v>0</v>
      </c>
      <c r="F1819" s="490">
        <v>1</v>
      </c>
      <c r="G1819" s="470" t="s">
        <v>7190</v>
      </c>
      <c r="H1819" s="502"/>
      <c r="I1819" s="470" t="s">
        <v>7191</v>
      </c>
      <c r="J1819" s="489" t="s">
        <v>2301</v>
      </c>
      <c r="K1819" s="489"/>
      <c r="L1819" s="470"/>
      <c r="M1819" s="491"/>
      <c r="N1819" s="491"/>
      <c r="O1819" s="491"/>
      <c r="P1819" s="491"/>
      <c r="Q1819" s="491"/>
      <c r="R1819" s="491"/>
      <c r="S1819" s="491"/>
      <c r="T1819" s="491"/>
      <c r="U1819" s="491"/>
      <c r="V1819" s="491"/>
      <c r="W1819" s="491"/>
      <c r="X1819" s="491"/>
      <c r="Y1819" s="491"/>
      <c r="Z1819" s="493"/>
      <c r="AA1819" s="489"/>
      <c r="AF1819" s="468"/>
      <c r="AG1819" s="468"/>
      <c r="AH1819" s="468"/>
      <c r="AI1819" s="468"/>
    </row>
    <row r="1820" spans="1:37">
      <c r="A1820" s="504" t="s">
        <v>906</v>
      </c>
      <c r="B1820" s="489" t="s">
        <v>7277</v>
      </c>
      <c r="C1820" s="470" t="s">
        <v>7192</v>
      </c>
      <c r="D1820" s="489" t="s">
        <v>1346</v>
      </c>
      <c r="E1820" s="490">
        <v>0</v>
      </c>
      <c r="F1820" s="490">
        <v>1</v>
      </c>
      <c r="G1820" s="470" t="s">
        <v>7193</v>
      </c>
      <c r="H1820" s="502"/>
      <c r="I1820" s="470" t="s">
        <v>7194</v>
      </c>
      <c r="J1820" s="489" t="s">
        <v>2301</v>
      </c>
      <c r="K1820" s="489"/>
      <c r="L1820" s="470"/>
      <c r="M1820" s="491"/>
      <c r="N1820" s="491"/>
      <c r="O1820" s="491"/>
      <c r="P1820" s="491"/>
      <c r="Q1820" s="491"/>
      <c r="R1820" s="491"/>
      <c r="S1820" s="491"/>
      <c r="T1820" s="491"/>
      <c r="U1820" s="491"/>
      <c r="V1820" s="491"/>
      <c r="W1820" s="491"/>
      <c r="X1820" s="491"/>
      <c r="Y1820" s="491"/>
      <c r="Z1820" s="493"/>
      <c r="AA1820" s="489"/>
      <c r="AF1820" s="468"/>
      <c r="AG1820" s="468"/>
      <c r="AH1820" s="468"/>
      <c r="AI1820" s="468"/>
    </row>
    <row r="1821" spans="1:37">
      <c r="A1821" s="504" t="s">
        <v>906</v>
      </c>
      <c r="B1821" s="489" t="s">
        <v>7277</v>
      </c>
      <c r="C1821" s="470" t="s">
        <v>7195</v>
      </c>
      <c r="D1821" s="489" t="s">
        <v>1347</v>
      </c>
      <c r="E1821" s="490">
        <v>0</v>
      </c>
      <c r="F1821" s="490">
        <v>1</v>
      </c>
      <c r="G1821" s="470" t="s">
        <v>7196</v>
      </c>
      <c r="H1821" s="502"/>
      <c r="I1821" s="470" t="s">
        <v>7197</v>
      </c>
      <c r="J1821" s="489" t="s">
        <v>2301</v>
      </c>
      <c r="K1821" s="489"/>
      <c r="L1821" s="470"/>
      <c r="M1821" s="491"/>
      <c r="N1821" s="491"/>
      <c r="O1821" s="491"/>
      <c r="P1821" s="491"/>
      <c r="Q1821" s="491"/>
      <c r="R1821" s="491"/>
      <c r="S1821" s="491"/>
      <c r="T1821" s="491"/>
      <c r="U1821" s="491"/>
      <c r="V1821" s="491"/>
      <c r="W1821" s="491"/>
      <c r="X1821" s="491"/>
      <c r="Y1821" s="491"/>
      <c r="Z1821" s="493"/>
      <c r="AA1821" s="489"/>
      <c r="AF1821" s="468"/>
      <c r="AG1821" s="468"/>
      <c r="AH1821" s="468"/>
      <c r="AI1821" s="468"/>
    </row>
    <row r="1822" spans="1:37">
      <c r="A1822" s="504" t="s">
        <v>906</v>
      </c>
      <c r="B1822" s="489" t="s">
        <v>7277</v>
      </c>
      <c r="C1822" s="470" t="s">
        <v>7198</v>
      </c>
      <c r="D1822" s="489" t="s">
        <v>1348</v>
      </c>
      <c r="E1822" s="490">
        <v>0</v>
      </c>
      <c r="F1822" s="490">
        <v>1</v>
      </c>
      <c r="G1822" s="470" t="s">
        <v>7199</v>
      </c>
      <c r="H1822" s="502"/>
      <c r="I1822" s="470" t="s">
        <v>7200</v>
      </c>
      <c r="J1822" s="489" t="s">
        <v>2301</v>
      </c>
      <c r="K1822" s="489"/>
      <c r="L1822" s="470"/>
      <c r="M1822" s="491"/>
      <c r="N1822" s="491"/>
      <c r="O1822" s="491"/>
      <c r="P1822" s="491"/>
      <c r="Q1822" s="491"/>
      <c r="R1822" s="491"/>
      <c r="S1822" s="491"/>
      <c r="T1822" s="491"/>
      <c r="U1822" s="491"/>
      <c r="V1822" s="491"/>
      <c r="W1822" s="491"/>
      <c r="X1822" s="491"/>
      <c r="Y1822" s="491"/>
      <c r="Z1822" s="493"/>
      <c r="AA1822" s="489"/>
      <c r="AF1822" s="468"/>
      <c r="AG1822" s="468"/>
      <c r="AH1822" s="468"/>
      <c r="AI1822" s="468"/>
    </row>
    <row r="1823" spans="1:37">
      <c r="A1823" s="504" t="s">
        <v>906</v>
      </c>
      <c r="B1823" s="489" t="s">
        <v>7277</v>
      </c>
      <c r="C1823" s="470" t="s">
        <v>7201</v>
      </c>
      <c r="D1823" s="489" t="s">
        <v>1349</v>
      </c>
      <c r="E1823" s="490">
        <v>0</v>
      </c>
      <c r="F1823" s="490">
        <v>1</v>
      </c>
      <c r="G1823" s="470" t="s">
        <v>7202</v>
      </c>
      <c r="H1823" s="502"/>
      <c r="I1823" s="470" t="s">
        <v>7203</v>
      </c>
      <c r="J1823" s="489" t="s">
        <v>2301</v>
      </c>
      <c r="K1823" s="489"/>
      <c r="L1823" s="470"/>
      <c r="M1823" s="491"/>
      <c r="N1823" s="491"/>
      <c r="O1823" s="491"/>
      <c r="P1823" s="491"/>
      <c r="Q1823" s="491"/>
      <c r="R1823" s="491"/>
      <c r="S1823" s="491"/>
      <c r="T1823" s="491"/>
      <c r="U1823" s="491"/>
      <c r="V1823" s="491"/>
      <c r="W1823" s="491"/>
      <c r="X1823" s="491"/>
      <c r="Y1823" s="491"/>
      <c r="Z1823" s="493"/>
      <c r="AA1823" s="489"/>
      <c r="AF1823" s="468"/>
      <c r="AG1823" s="468"/>
      <c r="AH1823" s="468"/>
      <c r="AI1823" s="468"/>
    </row>
    <row r="1824" spans="1:37">
      <c r="A1824" s="504" t="s">
        <v>906</v>
      </c>
      <c r="B1824" s="489" t="s">
        <v>7277</v>
      </c>
      <c r="C1824" s="470" t="s">
        <v>7204</v>
      </c>
      <c r="D1824" s="489" t="s">
        <v>1360</v>
      </c>
      <c r="E1824" s="490">
        <v>0</v>
      </c>
      <c r="F1824" s="490">
        <v>1</v>
      </c>
      <c r="G1824" s="470" t="s">
        <v>7205</v>
      </c>
      <c r="H1824" s="502"/>
      <c r="I1824" s="470" t="s">
        <v>7206</v>
      </c>
      <c r="J1824" s="489" t="s">
        <v>2301</v>
      </c>
      <c r="K1824" s="489"/>
      <c r="L1824" s="470"/>
      <c r="M1824" s="491"/>
      <c r="N1824" s="491"/>
      <c r="O1824" s="491"/>
      <c r="P1824" s="491"/>
      <c r="Q1824" s="491"/>
      <c r="R1824" s="491"/>
      <c r="S1824" s="491"/>
      <c r="T1824" s="491"/>
      <c r="U1824" s="491"/>
      <c r="V1824" s="491"/>
      <c r="W1824" s="491"/>
      <c r="X1824" s="491"/>
      <c r="Y1824" s="491"/>
      <c r="Z1824" s="493"/>
      <c r="AA1824" s="489"/>
      <c r="AF1824" s="468"/>
      <c r="AG1824" s="468"/>
      <c r="AH1824" s="468"/>
      <c r="AI1824" s="468"/>
    </row>
    <row r="1825" spans="1:37">
      <c r="A1825" s="504" t="s">
        <v>906</v>
      </c>
      <c r="B1825" s="489" t="s">
        <v>7277</v>
      </c>
      <c r="C1825" s="470" t="s">
        <v>7207</v>
      </c>
      <c r="D1825" s="489" t="s">
        <v>1361</v>
      </c>
      <c r="E1825" s="490">
        <v>0</v>
      </c>
      <c r="F1825" s="490">
        <v>1</v>
      </c>
      <c r="G1825" s="470" t="s">
        <v>7208</v>
      </c>
      <c r="H1825" s="502"/>
      <c r="I1825" s="470" t="s">
        <v>7209</v>
      </c>
      <c r="J1825" s="489" t="s">
        <v>2301</v>
      </c>
      <c r="K1825" s="489"/>
      <c r="L1825" s="470"/>
      <c r="M1825" s="491"/>
      <c r="N1825" s="491"/>
      <c r="O1825" s="491"/>
      <c r="P1825" s="491"/>
      <c r="Q1825" s="491"/>
      <c r="R1825" s="491"/>
      <c r="S1825" s="491"/>
      <c r="T1825" s="491"/>
      <c r="U1825" s="491"/>
      <c r="V1825" s="491"/>
      <c r="W1825" s="491"/>
      <c r="X1825" s="491"/>
      <c r="Y1825" s="491"/>
      <c r="Z1825" s="493"/>
      <c r="AA1825" s="489"/>
      <c r="AF1825" s="468"/>
      <c r="AG1825" s="468"/>
      <c r="AH1825" s="468"/>
      <c r="AI1825" s="468"/>
    </row>
    <row r="1826" spans="1:37">
      <c r="A1826" s="504" t="s">
        <v>906</v>
      </c>
      <c r="B1826" s="489" t="s">
        <v>7277</v>
      </c>
      <c r="C1826" s="470" t="s">
        <v>7210</v>
      </c>
      <c r="D1826" s="489" t="s">
        <v>1324</v>
      </c>
      <c r="E1826" s="490">
        <v>0</v>
      </c>
      <c r="F1826" s="490">
        <v>1</v>
      </c>
      <c r="G1826" s="470" t="s">
        <v>7211</v>
      </c>
      <c r="H1826" s="502"/>
      <c r="I1826" s="470" t="s">
        <v>7212</v>
      </c>
      <c r="J1826" s="489" t="s">
        <v>2301</v>
      </c>
      <c r="K1826" s="489" t="s">
        <v>3448</v>
      </c>
      <c r="L1826" s="491"/>
      <c r="M1826" s="491"/>
      <c r="N1826" s="491"/>
      <c r="O1826" s="491"/>
      <c r="P1826" s="491"/>
      <c r="Q1826" s="491"/>
      <c r="R1826" s="491"/>
      <c r="S1826" s="491"/>
      <c r="T1826" s="491"/>
      <c r="U1826" s="491"/>
      <c r="V1826" s="491"/>
      <c r="W1826" s="491"/>
      <c r="X1826" s="491"/>
      <c r="Y1826" s="491"/>
      <c r="Z1826" s="493"/>
      <c r="AA1826" s="489"/>
      <c r="AF1826" s="468"/>
      <c r="AG1826" s="468"/>
      <c r="AH1826" s="468"/>
      <c r="AI1826" s="468"/>
    </row>
    <row r="1827" spans="1:37" ht="22.5">
      <c r="A1827" s="504" t="s">
        <v>906</v>
      </c>
      <c r="B1827" s="489" t="s">
        <v>7277</v>
      </c>
      <c r="C1827" s="470" t="s">
        <v>7279</v>
      </c>
      <c r="D1827" s="489" t="s">
        <v>1859</v>
      </c>
      <c r="E1827" s="490" t="s">
        <v>2048</v>
      </c>
      <c r="F1827" s="490" t="s">
        <v>319</v>
      </c>
      <c r="G1827" s="470" t="s">
        <v>320</v>
      </c>
      <c r="H1827" s="502" t="s">
        <v>7304</v>
      </c>
      <c r="I1827" s="491" t="s">
        <v>7287</v>
      </c>
      <c r="J1827" s="489" t="s">
        <v>2301</v>
      </c>
      <c r="K1827" s="489" t="s">
        <v>3448</v>
      </c>
      <c r="L1827" s="491"/>
      <c r="M1827" s="491"/>
      <c r="N1827" s="491"/>
      <c r="O1827" s="491"/>
      <c r="P1827" s="491"/>
      <c r="Q1827" s="491"/>
      <c r="R1827" s="491"/>
      <c r="S1827" s="491"/>
      <c r="T1827" s="491"/>
      <c r="U1827" s="491"/>
      <c r="V1827" s="491"/>
      <c r="W1827" s="491"/>
      <c r="X1827" s="491"/>
      <c r="Y1827" s="491"/>
      <c r="Z1827" s="493"/>
      <c r="AA1827" s="489"/>
      <c r="AF1827" s="468"/>
      <c r="AG1827" s="468"/>
      <c r="AH1827" s="468"/>
      <c r="AI1827" s="468"/>
    </row>
    <row r="1828" spans="1:37" ht="22.5">
      <c r="A1828" s="504" t="s">
        <v>906</v>
      </c>
      <c r="B1828" s="489" t="s">
        <v>7277</v>
      </c>
      <c r="C1828" s="470" t="s">
        <v>7280</v>
      </c>
      <c r="D1828" s="489" t="s">
        <v>1863</v>
      </c>
      <c r="E1828" s="490" t="s">
        <v>2048</v>
      </c>
      <c r="F1828" s="490" t="s">
        <v>319</v>
      </c>
      <c r="G1828" s="470" t="s">
        <v>320</v>
      </c>
      <c r="H1828" s="502" t="s">
        <v>7305</v>
      </c>
      <c r="I1828" s="491" t="s">
        <v>7287</v>
      </c>
      <c r="J1828" s="489" t="s">
        <v>2301</v>
      </c>
      <c r="K1828" s="489" t="s">
        <v>3448</v>
      </c>
      <c r="L1828" s="491"/>
      <c r="M1828" s="491"/>
      <c r="N1828" s="491"/>
      <c r="O1828" s="491"/>
      <c r="P1828" s="491"/>
      <c r="Q1828" s="491"/>
      <c r="R1828" s="491"/>
      <c r="S1828" s="491"/>
      <c r="T1828" s="491"/>
      <c r="U1828" s="491"/>
      <c r="V1828" s="491"/>
      <c r="W1828" s="491"/>
      <c r="X1828" s="491"/>
      <c r="Y1828" s="491"/>
      <c r="Z1828" s="493"/>
      <c r="AA1828" s="489"/>
      <c r="AF1828" s="468"/>
      <c r="AG1828" s="468"/>
      <c r="AH1828" s="468"/>
      <c r="AI1828" s="468"/>
    </row>
    <row r="1829" spans="1:37" ht="22.5">
      <c r="A1829" s="504" t="s">
        <v>906</v>
      </c>
      <c r="B1829" s="489" t="s">
        <v>7277</v>
      </c>
      <c r="C1829" s="470" t="s">
        <v>7281</v>
      </c>
      <c r="D1829" s="489" t="s">
        <v>1687</v>
      </c>
      <c r="E1829" s="490" t="s">
        <v>2048</v>
      </c>
      <c r="F1829" s="490" t="s">
        <v>319</v>
      </c>
      <c r="G1829" s="470" t="s">
        <v>320</v>
      </c>
      <c r="H1829" s="502" t="s">
        <v>7306</v>
      </c>
      <c r="I1829" s="491" t="s">
        <v>7287</v>
      </c>
      <c r="J1829" s="489" t="s">
        <v>2301</v>
      </c>
      <c r="K1829" s="489" t="s">
        <v>3448</v>
      </c>
      <c r="L1829" s="491"/>
      <c r="M1829" s="491"/>
      <c r="N1829" s="491"/>
      <c r="O1829" s="491"/>
      <c r="P1829" s="491"/>
      <c r="Q1829" s="491"/>
      <c r="R1829" s="491"/>
      <c r="S1829" s="491"/>
      <c r="T1829" s="491"/>
      <c r="U1829" s="491"/>
      <c r="V1829" s="491"/>
      <c r="W1829" s="491"/>
      <c r="X1829" s="491"/>
      <c r="Y1829" s="491"/>
      <c r="Z1829" s="493"/>
      <c r="AA1829" s="489"/>
      <c r="AF1829" s="468"/>
      <c r="AG1829" s="468"/>
      <c r="AH1829" s="468"/>
      <c r="AI1829" s="468"/>
    </row>
    <row r="1830" spans="1:37" ht="22.5">
      <c r="A1830" s="504" t="s">
        <v>906</v>
      </c>
      <c r="B1830" s="489" t="s">
        <v>7277</v>
      </c>
      <c r="C1830" s="470" t="s">
        <v>7282</v>
      </c>
      <c r="D1830" s="489" t="s">
        <v>1688</v>
      </c>
      <c r="E1830" s="490" t="s">
        <v>2048</v>
      </c>
      <c r="F1830" s="490" t="s">
        <v>319</v>
      </c>
      <c r="G1830" s="470" t="s">
        <v>320</v>
      </c>
      <c r="H1830" s="502" t="s">
        <v>7307</v>
      </c>
      <c r="I1830" s="491" t="s">
        <v>7287</v>
      </c>
      <c r="J1830" s="489" t="s">
        <v>2301</v>
      </c>
      <c r="K1830" s="489" t="s">
        <v>3448</v>
      </c>
      <c r="L1830" s="491"/>
      <c r="M1830" s="491"/>
      <c r="N1830" s="491"/>
      <c r="O1830" s="491"/>
      <c r="P1830" s="491"/>
      <c r="Q1830" s="491"/>
      <c r="R1830" s="491"/>
      <c r="S1830" s="491"/>
      <c r="T1830" s="491"/>
      <c r="U1830" s="491"/>
      <c r="V1830" s="491"/>
      <c r="W1830" s="491"/>
      <c r="X1830" s="491"/>
      <c r="Y1830" s="491"/>
      <c r="Z1830" s="493"/>
      <c r="AA1830" s="489"/>
      <c r="AF1830" s="468"/>
      <c r="AG1830" s="468"/>
      <c r="AH1830" s="468"/>
      <c r="AI1830" s="468"/>
    </row>
    <row r="1831" spans="1:37" ht="22.5">
      <c r="A1831" s="504" t="s">
        <v>906</v>
      </c>
      <c r="B1831" s="489" t="s">
        <v>7277</v>
      </c>
      <c r="C1831" s="470" t="s">
        <v>7283</v>
      </c>
      <c r="D1831" s="489" t="s">
        <v>2994</v>
      </c>
      <c r="E1831" s="490" t="s">
        <v>2048</v>
      </c>
      <c r="F1831" s="490" t="s">
        <v>319</v>
      </c>
      <c r="G1831" s="470" t="s">
        <v>320</v>
      </c>
      <c r="H1831" s="502" t="s">
        <v>7308</v>
      </c>
      <c r="I1831" s="491" t="s">
        <v>7287</v>
      </c>
      <c r="J1831" s="489" t="s">
        <v>2301</v>
      </c>
      <c r="K1831" s="489" t="s">
        <v>3448</v>
      </c>
      <c r="L1831" s="491"/>
      <c r="M1831" s="491"/>
      <c r="N1831" s="491"/>
      <c r="O1831" s="491"/>
      <c r="P1831" s="491"/>
      <c r="Q1831" s="491"/>
      <c r="R1831" s="491"/>
      <c r="S1831" s="491"/>
      <c r="T1831" s="491"/>
      <c r="U1831" s="491"/>
      <c r="V1831" s="491"/>
      <c r="W1831" s="491"/>
      <c r="X1831" s="491"/>
      <c r="Y1831" s="491"/>
      <c r="Z1831" s="493"/>
      <c r="AA1831" s="489"/>
      <c r="AF1831" s="468"/>
      <c r="AG1831" s="468"/>
      <c r="AH1831" s="468"/>
      <c r="AI1831" s="468"/>
    </row>
    <row r="1832" spans="1:37" ht="22.5">
      <c r="A1832" s="504" t="s">
        <v>906</v>
      </c>
      <c r="B1832" s="489" t="s">
        <v>7277</v>
      </c>
      <c r="C1832" s="470" t="s">
        <v>7284</v>
      </c>
      <c r="D1832" s="489" t="s">
        <v>2995</v>
      </c>
      <c r="E1832" s="490" t="s">
        <v>2048</v>
      </c>
      <c r="F1832" s="490" t="s">
        <v>319</v>
      </c>
      <c r="G1832" s="470" t="s">
        <v>320</v>
      </c>
      <c r="H1832" s="502" t="s">
        <v>7309</v>
      </c>
      <c r="I1832" s="491" t="s">
        <v>7287</v>
      </c>
      <c r="J1832" s="489" t="s">
        <v>2301</v>
      </c>
      <c r="K1832" s="489" t="s">
        <v>3448</v>
      </c>
      <c r="L1832" s="491"/>
      <c r="M1832" s="491"/>
      <c r="N1832" s="491"/>
      <c r="O1832" s="491"/>
      <c r="P1832" s="491"/>
      <c r="Q1832" s="491"/>
      <c r="R1832" s="491"/>
      <c r="S1832" s="491"/>
      <c r="T1832" s="491"/>
      <c r="U1832" s="491"/>
      <c r="V1832" s="491"/>
      <c r="W1832" s="491"/>
      <c r="X1832" s="491"/>
      <c r="Y1832" s="491"/>
      <c r="Z1832" s="493"/>
      <c r="AA1832" s="489"/>
      <c r="AF1832" s="468"/>
      <c r="AG1832" s="468"/>
      <c r="AH1832" s="468"/>
      <c r="AI1832" s="468"/>
    </row>
    <row r="1833" spans="1:37" ht="22.5">
      <c r="A1833" s="504" t="s">
        <v>906</v>
      </c>
      <c r="B1833" s="489" t="s">
        <v>7277</v>
      </c>
      <c r="C1833" s="470" t="s">
        <v>7285</v>
      </c>
      <c r="D1833" s="489" t="s">
        <v>2996</v>
      </c>
      <c r="E1833" s="490" t="s">
        <v>2048</v>
      </c>
      <c r="F1833" s="490" t="s">
        <v>319</v>
      </c>
      <c r="G1833" s="470" t="s">
        <v>320</v>
      </c>
      <c r="H1833" s="502" t="s">
        <v>7310</v>
      </c>
      <c r="I1833" s="491" t="s">
        <v>7287</v>
      </c>
      <c r="J1833" s="489" t="s">
        <v>2301</v>
      </c>
      <c r="K1833" s="489" t="s">
        <v>3448</v>
      </c>
      <c r="L1833" s="491"/>
      <c r="M1833" s="491"/>
      <c r="N1833" s="491"/>
      <c r="O1833" s="491"/>
      <c r="P1833" s="491"/>
      <c r="Q1833" s="491"/>
      <c r="R1833" s="491"/>
      <c r="S1833" s="491"/>
      <c r="T1833" s="491"/>
      <c r="U1833" s="491"/>
      <c r="V1833" s="491"/>
      <c r="W1833" s="491"/>
      <c r="X1833" s="491"/>
      <c r="Y1833" s="491"/>
      <c r="Z1833" s="493"/>
      <c r="AA1833" s="489"/>
      <c r="AF1833" s="468"/>
      <c r="AG1833" s="468"/>
      <c r="AH1833" s="468"/>
      <c r="AI1833" s="468"/>
    </row>
    <row r="1834" spans="1:37" ht="22.5">
      <c r="A1834" s="504" t="s">
        <v>906</v>
      </c>
      <c r="B1834" s="489" t="s">
        <v>7277</v>
      </c>
      <c r="C1834" s="470" t="s">
        <v>7286</v>
      </c>
      <c r="D1834" s="489" t="s">
        <v>7229</v>
      </c>
      <c r="E1834" s="490" t="s">
        <v>2048</v>
      </c>
      <c r="F1834" s="490" t="s">
        <v>319</v>
      </c>
      <c r="G1834" s="470" t="s">
        <v>320</v>
      </c>
      <c r="H1834" s="502" t="s">
        <v>7311</v>
      </c>
      <c r="I1834" s="491" t="s">
        <v>7287</v>
      </c>
      <c r="J1834" s="489" t="s">
        <v>2301</v>
      </c>
      <c r="K1834" s="489" t="s">
        <v>3448</v>
      </c>
      <c r="L1834" s="491"/>
      <c r="M1834" s="491"/>
      <c r="N1834" s="491"/>
      <c r="O1834" s="491"/>
      <c r="P1834" s="491"/>
      <c r="Q1834" s="491"/>
      <c r="R1834" s="491"/>
      <c r="S1834" s="491"/>
      <c r="T1834" s="491"/>
      <c r="U1834" s="491"/>
      <c r="V1834" s="491"/>
      <c r="W1834" s="491"/>
      <c r="X1834" s="491"/>
      <c r="Y1834" s="491"/>
      <c r="Z1834" s="493"/>
      <c r="AA1834" s="489"/>
      <c r="AF1834" s="468"/>
      <c r="AG1834" s="468"/>
      <c r="AH1834" s="468"/>
      <c r="AI1834" s="468"/>
    </row>
    <row r="1835" spans="1:37" ht="225">
      <c r="A1835" s="504" t="s">
        <v>906</v>
      </c>
      <c r="B1835" s="489" t="s">
        <v>7278</v>
      </c>
      <c r="C1835" s="497" t="s">
        <v>7259</v>
      </c>
      <c r="D1835" s="489"/>
      <c r="E1835" s="490"/>
      <c r="F1835" s="490"/>
      <c r="G1835" s="470"/>
      <c r="H1835" s="502"/>
      <c r="I1835" s="491" t="s">
        <v>8840</v>
      </c>
      <c r="J1835" s="489" t="s">
        <v>2301</v>
      </c>
      <c r="K1835" s="489" t="s">
        <v>3448</v>
      </c>
      <c r="L1835" s="491"/>
      <c r="M1835" s="491"/>
      <c r="N1835" s="491"/>
      <c r="O1835" s="491"/>
      <c r="P1835" s="491"/>
      <c r="Q1835" s="491"/>
      <c r="R1835" s="491"/>
      <c r="S1835" s="491"/>
      <c r="T1835" s="491"/>
      <c r="U1835" s="491"/>
      <c r="V1835" s="491"/>
      <c r="W1835" s="491"/>
      <c r="X1835" s="491"/>
      <c r="Y1835" s="491"/>
      <c r="Z1835" s="493"/>
      <c r="AA1835" s="489"/>
      <c r="AF1835" s="468"/>
      <c r="AG1835" s="468"/>
      <c r="AH1835" s="468"/>
      <c r="AI1835" s="468"/>
      <c r="AK1835" s="590" t="s">
        <v>3448</v>
      </c>
    </row>
    <row r="1836" spans="1:37">
      <c r="A1836" s="504" t="s">
        <v>906</v>
      </c>
      <c r="B1836" s="489" t="s">
        <v>7278</v>
      </c>
      <c r="C1836" s="470" t="s">
        <v>7231</v>
      </c>
      <c r="D1836" s="489" t="s">
        <v>2148</v>
      </c>
      <c r="E1836" s="490"/>
      <c r="F1836" s="490"/>
      <c r="G1836" s="470"/>
      <c r="H1836" s="502"/>
      <c r="I1836" s="491"/>
      <c r="J1836" s="489" t="s">
        <v>2301</v>
      </c>
      <c r="K1836" s="489" t="s">
        <v>3448</v>
      </c>
      <c r="L1836" s="470"/>
      <c r="M1836" s="491"/>
      <c r="N1836" s="491"/>
      <c r="O1836" s="491"/>
      <c r="P1836" s="491"/>
      <c r="Q1836" s="491"/>
      <c r="R1836" s="491"/>
      <c r="S1836" s="491"/>
      <c r="T1836" s="491"/>
      <c r="U1836" s="491"/>
      <c r="V1836" s="491"/>
      <c r="W1836" s="491"/>
      <c r="X1836" s="491"/>
      <c r="Y1836" s="491"/>
      <c r="Z1836" s="493"/>
      <c r="AA1836" s="489"/>
      <c r="AF1836" s="468"/>
      <c r="AG1836" s="468"/>
      <c r="AH1836" s="468"/>
      <c r="AI1836" s="468"/>
    </row>
    <row r="1837" spans="1:37">
      <c r="A1837" s="504" t="s">
        <v>906</v>
      </c>
      <c r="B1837" s="489" t="s">
        <v>7278</v>
      </c>
      <c r="C1837" s="470" t="s">
        <v>7232</v>
      </c>
      <c r="D1837" s="489" t="s">
        <v>1345</v>
      </c>
      <c r="E1837" s="490">
        <v>0</v>
      </c>
      <c r="F1837" s="490">
        <v>1</v>
      </c>
      <c r="G1837" s="470" t="s">
        <v>7233</v>
      </c>
      <c r="H1837" s="502"/>
      <c r="I1837" s="470" t="s">
        <v>7234</v>
      </c>
      <c r="J1837" s="489" t="s">
        <v>2301</v>
      </c>
      <c r="K1837" s="489" t="s">
        <v>3448</v>
      </c>
      <c r="L1837" s="470"/>
      <c r="M1837" s="491"/>
      <c r="N1837" s="491"/>
      <c r="O1837" s="491"/>
      <c r="P1837" s="491"/>
      <c r="Q1837" s="491"/>
      <c r="R1837" s="491"/>
      <c r="S1837" s="491"/>
      <c r="T1837" s="491"/>
      <c r="U1837" s="491"/>
      <c r="V1837" s="491"/>
      <c r="W1837" s="491"/>
      <c r="X1837" s="491"/>
      <c r="Y1837" s="491"/>
      <c r="Z1837" s="493"/>
      <c r="AA1837" s="489"/>
      <c r="AF1837" s="468"/>
      <c r="AG1837" s="468"/>
      <c r="AH1837" s="468"/>
      <c r="AI1837" s="468"/>
    </row>
    <row r="1838" spans="1:37">
      <c r="A1838" s="504" t="s">
        <v>906</v>
      </c>
      <c r="B1838" s="489" t="s">
        <v>7278</v>
      </c>
      <c r="C1838" s="470" t="s">
        <v>7235</v>
      </c>
      <c r="D1838" s="489" t="s">
        <v>1346</v>
      </c>
      <c r="E1838" s="490">
        <v>0</v>
      </c>
      <c r="F1838" s="490">
        <v>1</v>
      </c>
      <c r="G1838" s="470" t="s">
        <v>7236</v>
      </c>
      <c r="H1838" s="502"/>
      <c r="I1838" s="470" t="s">
        <v>7237</v>
      </c>
      <c r="J1838" s="489" t="s">
        <v>2301</v>
      </c>
      <c r="K1838" s="489" t="s">
        <v>3448</v>
      </c>
      <c r="L1838" s="470"/>
      <c r="M1838" s="491"/>
      <c r="N1838" s="491"/>
      <c r="O1838" s="491"/>
      <c r="P1838" s="491"/>
      <c r="Q1838" s="491"/>
      <c r="R1838" s="491"/>
      <c r="S1838" s="491"/>
      <c r="T1838" s="491"/>
      <c r="U1838" s="491"/>
      <c r="V1838" s="491"/>
      <c r="W1838" s="491"/>
      <c r="X1838" s="491"/>
      <c r="Y1838" s="491"/>
      <c r="Z1838" s="493"/>
      <c r="AA1838" s="489"/>
      <c r="AF1838" s="468"/>
      <c r="AG1838" s="468"/>
      <c r="AH1838" s="468"/>
      <c r="AI1838" s="468"/>
    </row>
    <row r="1839" spans="1:37">
      <c r="A1839" s="504" t="s">
        <v>906</v>
      </c>
      <c r="B1839" s="489" t="s">
        <v>7278</v>
      </c>
      <c r="C1839" s="470" t="s">
        <v>7238</v>
      </c>
      <c r="D1839" s="489" t="s">
        <v>1347</v>
      </c>
      <c r="E1839" s="490">
        <v>0</v>
      </c>
      <c r="F1839" s="490">
        <v>1</v>
      </c>
      <c r="G1839" s="470" t="s">
        <v>7239</v>
      </c>
      <c r="H1839" s="502"/>
      <c r="I1839" s="470" t="s">
        <v>7240</v>
      </c>
      <c r="J1839" s="489" t="s">
        <v>2301</v>
      </c>
      <c r="K1839" s="489" t="s">
        <v>3448</v>
      </c>
      <c r="L1839" s="470"/>
      <c r="M1839" s="491"/>
      <c r="N1839" s="491"/>
      <c r="O1839" s="491"/>
      <c r="P1839" s="491"/>
      <c r="Q1839" s="491"/>
      <c r="R1839" s="491"/>
      <c r="S1839" s="491"/>
      <c r="T1839" s="491"/>
      <c r="U1839" s="491"/>
      <c r="V1839" s="491"/>
      <c r="W1839" s="491"/>
      <c r="X1839" s="491"/>
      <c r="Y1839" s="491"/>
      <c r="Z1839" s="493"/>
      <c r="AA1839" s="489"/>
      <c r="AF1839" s="468"/>
      <c r="AG1839" s="468"/>
      <c r="AH1839" s="468"/>
      <c r="AI1839" s="468"/>
    </row>
    <row r="1840" spans="1:37">
      <c r="A1840" s="504" t="s">
        <v>906</v>
      </c>
      <c r="B1840" s="489" t="s">
        <v>7278</v>
      </c>
      <c r="C1840" s="470" t="s">
        <v>7241</v>
      </c>
      <c r="D1840" s="489" t="s">
        <v>1348</v>
      </c>
      <c r="E1840" s="490">
        <v>0</v>
      </c>
      <c r="F1840" s="490">
        <v>1</v>
      </c>
      <c r="G1840" s="470" t="s">
        <v>7242</v>
      </c>
      <c r="H1840" s="502"/>
      <c r="I1840" s="470" t="s">
        <v>7243</v>
      </c>
      <c r="J1840" s="489" t="s">
        <v>2301</v>
      </c>
      <c r="K1840" s="489" t="s">
        <v>3448</v>
      </c>
      <c r="L1840" s="470"/>
      <c r="M1840" s="491"/>
      <c r="N1840" s="491"/>
      <c r="O1840" s="491"/>
      <c r="P1840" s="491"/>
      <c r="Q1840" s="491"/>
      <c r="R1840" s="491"/>
      <c r="S1840" s="491"/>
      <c r="T1840" s="491"/>
      <c r="U1840" s="491"/>
      <c r="V1840" s="491"/>
      <c r="W1840" s="491"/>
      <c r="X1840" s="491"/>
      <c r="Y1840" s="491"/>
      <c r="Z1840" s="493"/>
      <c r="AA1840" s="489"/>
      <c r="AF1840" s="468"/>
      <c r="AG1840" s="468"/>
      <c r="AH1840" s="468"/>
      <c r="AI1840" s="468"/>
    </row>
    <row r="1841" spans="1:37">
      <c r="A1841" s="504" t="s">
        <v>906</v>
      </c>
      <c r="B1841" s="489" t="s">
        <v>7278</v>
      </c>
      <c r="C1841" s="470" t="s">
        <v>7244</v>
      </c>
      <c r="D1841" s="489" t="s">
        <v>1349</v>
      </c>
      <c r="E1841" s="490">
        <v>0</v>
      </c>
      <c r="F1841" s="490">
        <v>1</v>
      </c>
      <c r="G1841" s="470" t="s">
        <v>7245</v>
      </c>
      <c r="H1841" s="502"/>
      <c r="I1841" s="470" t="s">
        <v>7246</v>
      </c>
      <c r="J1841" s="489" t="s">
        <v>2301</v>
      </c>
      <c r="K1841" s="489" t="s">
        <v>3448</v>
      </c>
      <c r="L1841" s="470"/>
      <c r="M1841" s="491"/>
      <c r="N1841" s="491"/>
      <c r="O1841" s="491"/>
      <c r="P1841" s="491"/>
      <c r="Q1841" s="491"/>
      <c r="R1841" s="491"/>
      <c r="S1841" s="491"/>
      <c r="T1841" s="491"/>
      <c r="U1841" s="491"/>
      <c r="V1841" s="491"/>
      <c r="W1841" s="491"/>
      <c r="X1841" s="491"/>
      <c r="Y1841" s="491"/>
      <c r="Z1841" s="493"/>
      <c r="AA1841" s="489"/>
      <c r="AF1841" s="468"/>
      <c r="AG1841" s="468"/>
      <c r="AH1841" s="468"/>
      <c r="AI1841" s="468"/>
    </row>
    <row r="1842" spans="1:37">
      <c r="A1842" s="504" t="s">
        <v>906</v>
      </c>
      <c r="B1842" s="489" t="s">
        <v>7278</v>
      </c>
      <c r="C1842" s="470" t="s">
        <v>7247</v>
      </c>
      <c r="D1842" s="489" t="s">
        <v>1360</v>
      </c>
      <c r="E1842" s="490">
        <v>0</v>
      </c>
      <c r="F1842" s="490">
        <v>1</v>
      </c>
      <c r="G1842" s="470" t="s">
        <v>7248</v>
      </c>
      <c r="H1842" s="502"/>
      <c r="I1842" s="470" t="s">
        <v>7249</v>
      </c>
      <c r="J1842" s="489" t="s">
        <v>2301</v>
      </c>
      <c r="K1842" s="489" t="s">
        <v>3448</v>
      </c>
      <c r="L1842" s="470"/>
      <c r="M1842" s="491"/>
      <c r="N1842" s="491"/>
      <c r="O1842" s="491"/>
      <c r="P1842" s="491"/>
      <c r="Q1842" s="491"/>
      <c r="R1842" s="491"/>
      <c r="S1842" s="491"/>
      <c r="T1842" s="491"/>
      <c r="U1842" s="491"/>
      <c r="V1842" s="491"/>
      <c r="W1842" s="491"/>
      <c r="X1842" s="491"/>
      <c r="Y1842" s="491"/>
      <c r="Z1842" s="493"/>
      <c r="AA1842" s="489"/>
      <c r="AF1842" s="468"/>
      <c r="AG1842" s="468"/>
      <c r="AH1842" s="468"/>
      <c r="AI1842" s="468"/>
    </row>
    <row r="1843" spans="1:37">
      <c r="A1843" s="504" t="s">
        <v>906</v>
      </c>
      <c r="B1843" s="489" t="s">
        <v>7278</v>
      </c>
      <c r="C1843" s="470" t="s">
        <v>7250</v>
      </c>
      <c r="D1843" s="489" t="s">
        <v>1361</v>
      </c>
      <c r="E1843" s="490">
        <v>0</v>
      </c>
      <c r="F1843" s="490">
        <v>1</v>
      </c>
      <c r="G1843" s="470" t="s">
        <v>7251</v>
      </c>
      <c r="H1843" s="502"/>
      <c r="I1843" s="470" t="s">
        <v>7252</v>
      </c>
      <c r="J1843" s="489" t="s">
        <v>2301</v>
      </c>
      <c r="K1843" s="489" t="s">
        <v>3448</v>
      </c>
      <c r="L1843" s="470"/>
      <c r="M1843" s="491"/>
      <c r="N1843" s="491"/>
      <c r="O1843" s="491"/>
      <c r="P1843" s="491"/>
      <c r="Q1843" s="491"/>
      <c r="R1843" s="491"/>
      <c r="S1843" s="491"/>
      <c r="T1843" s="491"/>
      <c r="U1843" s="491"/>
      <c r="V1843" s="491"/>
      <c r="W1843" s="491"/>
      <c r="X1843" s="491"/>
      <c r="Y1843" s="491"/>
      <c r="Z1843" s="493"/>
      <c r="AA1843" s="489"/>
      <c r="AF1843" s="468"/>
      <c r="AG1843" s="468"/>
      <c r="AH1843" s="468"/>
      <c r="AI1843" s="468"/>
    </row>
    <row r="1844" spans="1:37">
      <c r="A1844" s="504" t="s">
        <v>906</v>
      </c>
      <c r="B1844" s="489" t="s">
        <v>7278</v>
      </c>
      <c r="C1844" s="470" t="s">
        <v>7253</v>
      </c>
      <c r="D1844" s="489" t="s">
        <v>1324</v>
      </c>
      <c r="E1844" s="490">
        <v>0</v>
      </c>
      <c r="F1844" s="490">
        <v>1</v>
      </c>
      <c r="G1844" s="470" t="s">
        <v>7254</v>
      </c>
      <c r="H1844" s="502"/>
      <c r="I1844" s="470" t="s">
        <v>7255</v>
      </c>
      <c r="J1844" s="489" t="s">
        <v>2301</v>
      </c>
      <c r="K1844" s="489" t="s">
        <v>3448</v>
      </c>
      <c r="L1844" s="491"/>
      <c r="M1844" s="491"/>
      <c r="N1844" s="491"/>
      <c r="O1844" s="491"/>
      <c r="P1844" s="491"/>
      <c r="Q1844" s="491"/>
      <c r="R1844" s="491"/>
      <c r="S1844" s="491"/>
      <c r="T1844" s="491"/>
      <c r="U1844" s="491"/>
      <c r="V1844" s="491"/>
      <c r="W1844" s="491"/>
      <c r="X1844" s="491"/>
      <c r="Y1844" s="491"/>
      <c r="Z1844" s="493"/>
      <c r="AA1844" s="489"/>
      <c r="AF1844" s="468"/>
      <c r="AG1844" s="468"/>
      <c r="AH1844" s="468"/>
      <c r="AI1844" s="468"/>
    </row>
    <row r="1845" spans="1:37" ht="22.5">
      <c r="A1845" s="504" t="s">
        <v>906</v>
      </c>
      <c r="B1845" s="489" t="s">
        <v>7278</v>
      </c>
      <c r="C1845" s="470" t="s">
        <v>7288</v>
      </c>
      <c r="D1845" s="489" t="s">
        <v>1859</v>
      </c>
      <c r="E1845" s="490" t="s">
        <v>2048</v>
      </c>
      <c r="F1845" s="490" t="s">
        <v>319</v>
      </c>
      <c r="G1845" s="470" t="s">
        <v>320</v>
      </c>
      <c r="H1845" s="502" t="s">
        <v>7296</v>
      </c>
      <c r="I1845" s="491" t="s">
        <v>7287</v>
      </c>
      <c r="J1845" s="489" t="s">
        <v>2301</v>
      </c>
      <c r="K1845" s="489" t="s">
        <v>3448</v>
      </c>
      <c r="L1845" s="491"/>
      <c r="M1845" s="491"/>
      <c r="N1845" s="491"/>
      <c r="O1845" s="491"/>
      <c r="P1845" s="491"/>
      <c r="Q1845" s="491"/>
      <c r="R1845" s="491"/>
      <c r="S1845" s="491"/>
      <c r="T1845" s="491"/>
      <c r="U1845" s="491"/>
      <c r="V1845" s="491"/>
      <c r="W1845" s="491"/>
      <c r="X1845" s="491"/>
      <c r="Y1845" s="491"/>
      <c r="Z1845" s="493"/>
      <c r="AA1845" s="489"/>
      <c r="AF1845" s="468"/>
      <c r="AG1845" s="468"/>
      <c r="AH1845" s="468"/>
      <c r="AI1845" s="468"/>
    </row>
    <row r="1846" spans="1:37" ht="22.5">
      <c r="A1846" s="504" t="s">
        <v>906</v>
      </c>
      <c r="B1846" s="489" t="s">
        <v>7278</v>
      </c>
      <c r="C1846" s="470" t="s">
        <v>7289</v>
      </c>
      <c r="D1846" s="489" t="s">
        <v>1863</v>
      </c>
      <c r="E1846" s="490" t="s">
        <v>2048</v>
      </c>
      <c r="F1846" s="490" t="s">
        <v>319</v>
      </c>
      <c r="G1846" s="470" t="s">
        <v>320</v>
      </c>
      <c r="H1846" s="502" t="s">
        <v>7297</v>
      </c>
      <c r="I1846" s="491" t="s">
        <v>7287</v>
      </c>
      <c r="J1846" s="489" t="s">
        <v>2301</v>
      </c>
      <c r="K1846" s="489" t="s">
        <v>3448</v>
      </c>
      <c r="L1846" s="491"/>
      <c r="M1846" s="491"/>
      <c r="N1846" s="491"/>
      <c r="O1846" s="491"/>
      <c r="P1846" s="491"/>
      <c r="Q1846" s="491"/>
      <c r="R1846" s="491"/>
      <c r="S1846" s="491"/>
      <c r="T1846" s="491"/>
      <c r="U1846" s="491"/>
      <c r="V1846" s="491"/>
      <c r="W1846" s="491"/>
      <c r="X1846" s="491"/>
      <c r="Y1846" s="491"/>
      <c r="Z1846" s="493"/>
      <c r="AA1846" s="489"/>
      <c r="AF1846" s="468"/>
      <c r="AG1846" s="468"/>
      <c r="AH1846" s="468"/>
      <c r="AI1846" s="468"/>
    </row>
    <row r="1847" spans="1:37" ht="22.5">
      <c r="A1847" s="504" t="s">
        <v>906</v>
      </c>
      <c r="B1847" s="489" t="s">
        <v>7278</v>
      </c>
      <c r="C1847" s="470" t="s">
        <v>7290</v>
      </c>
      <c r="D1847" s="489" t="s">
        <v>1687</v>
      </c>
      <c r="E1847" s="490" t="s">
        <v>2048</v>
      </c>
      <c r="F1847" s="490" t="s">
        <v>319</v>
      </c>
      <c r="G1847" s="470" t="s">
        <v>320</v>
      </c>
      <c r="H1847" s="502" t="s">
        <v>7298</v>
      </c>
      <c r="I1847" s="491" t="s">
        <v>7287</v>
      </c>
      <c r="J1847" s="489" t="s">
        <v>2301</v>
      </c>
      <c r="K1847" s="489" t="s">
        <v>3448</v>
      </c>
      <c r="L1847" s="491"/>
      <c r="M1847" s="491"/>
      <c r="N1847" s="491"/>
      <c r="O1847" s="491"/>
      <c r="P1847" s="491"/>
      <c r="Q1847" s="491"/>
      <c r="R1847" s="491"/>
      <c r="S1847" s="491"/>
      <c r="T1847" s="491"/>
      <c r="U1847" s="491"/>
      <c r="V1847" s="491"/>
      <c r="W1847" s="491"/>
      <c r="X1847" s="491"/>
      <c r="Y1847" s="491"/>
      <c r="Z1847" s="493"/>
      <c r="AA1847" s="489"/>
      <c r="AF1847" s="468"/>
      <c r="AG1847" s="468"/>
      <c r="AH1847" s="468"/>
      <c r="AI1847" s="468"/>
    </row>
    <row r="1848" spans="1:37" ht="22.5">
      <c r="A1848" s="504" t="s">
        <v>906</v>
      </c>
      <c r="B1848" s="489" t="s">
        <v>7278</v>
      </c>
      <c r="C1848" s="470" t="s">
        <v>7291</v>
      </c>
      <c r="D1848" s="489" t="s">
        <v>1688</v>
      </c>
      <c r="E1848" s="490" t="s">
        <v>2048</v>
      </c>
      <c r="F1848" s="490" t="s">
        <v>319</v>
      </c>
      <c r="G1848" s="470" t="s">
        <v>320</v>
      </c>
      <c r="H1848" s="502" t="s">
        <v>7299</v>
      </c>
      <c r="I1848" s="491" t="s">
        <v>7287</v>
      </c>
      <c r="J1848" s="489" t="s">
        <v>2301</v>
      </c>
      <c r="K1848" s="489" t="s">
        <v>3448</v>
      </c>
      <c r="L1848" s="491"/>
      <c r="M1848" s="491"/>
      <c r="N1848" s="491"/>
      <c r="O1848" s="491"/>
      <c r="P1848" s="491"/>
      <c r="Q1848" s="491"/>
      <c r="R1848" s="491"/>
      <c r="S1848" s="491"/>
      <c r="T1848" s="491"/>
      <c r="U1848" s="491"/>
      <c r="V1848" s="491"/>
      <c r="W1848" s="491"/>
      <c r="X1848" s="491"/>
      <c r="Y1848" s="491"/>
      <c r="Z1848" s="493"/>
      <c r="AA1848" s="489"/>
      <c r="AF1848" s="468"/>
      <c r="AG1848" s="468"/>
      <c r="AH1848" s="468"/>
      <c r="AI1848" s="468"/>
    </row>
    <row r="1849" spans="1:37" ht="22.5">
      <c r="A1849" s="504" t="s">
        <v>906</v>
      </c>
      <c r="B1849" s="489" t="s">
        <v>7278</v>
      </c>
      <c r="C1849" s="470" t="s">
        <v>7292</v>
      </c>
      <c r="D1849" s="489" t="s">
        <v>2994</v>
      </c>
      <c r="E1849" s="490" t="s">
        <v>2048</v>
      </c>
      <c r="F1849" s="490" t="s">
        <v>319</v>
      </c>
      <c r="G1849" s="470" t="s">
        <v>320</v>
      </c>
      <c r="H1849" s="502" t="s">
        <v>7300</v>
      </c>
      <c r="I1849" s="491" t="s">
        <v>7287</v>
      </c>
      <c r="J1849" s="489" t="s">
        <v>2301</v>
      </c>
      <c r="K1849" s="489" t="s">
        <v>3448</v>
      </c>
      <c r="L1849" s="491"/>
      <c r="M1849" s="491"/>
      <c r="N1849" s="491"/>
      <c r="O1849" s="491"/>
      <c r="P1849" s="491"/>
      <c r="Q1849" s="491"/>
      <c r="R1849" s="491"/>
      <c r="S1849" s="491"/>
      <c r="T1849" s="491"/>
      <c r="U1849" s="491"/>
      <c r="V1849" s="491"/>
      <c r="W1849" s="491"/>
      <c r="X1849" s="491"/>
      <c r="Y1849" s="491"/>
      <c r="Z1849" s="493"/>
      <c r="AA1849" s="489"/>
      <c r="AF1849" s="468"/>
      <c r="AG1849" s="468"/>
      <c r="AH1849" s="468"/>
      <c r="AI1849" s="468"/>
    </row>
    <row r="1850" spans="1:37" ht="22.5">
      <c r="A1850" s="504" t="s">
        <v>906</v>
      </c>
      <c r="B1850" s="489" t="s">
        <v>7278</v>
      </c>
      <c r="C1850" s="470" t="s">
        <v>7293</v>
      </c>
      <c r="D1850" s="489" t="s">
        <v>2995</v>
      </c>
      <c r="E1850" s="490" t="s">
        <v>2048</v>
      </c>
      <c r="F1850" s="490" t="s">
        <v>319</v>
      </c>
      <c r="G1850" s="470" t="s">
        <v>320</v>
      </c>
      <c r="H1850" s="502" t="s">
        <v>7301</v>
      </c>
      <c r="I1850" s="491" t="s">
        <v>7287</v>
      </c>
      <c r="J1850" s="489" t="s">
        <v>2301</v>
      </c>
      <c r="K1850" s="489" t="s">
        <v>3448</v>
      </c>
      <c r="L1850" s="491"/>
      <c r="M1850" s="491"/>
      <c r="N1850" s="491"/>
      <c r="O1850" s="491"/>
      <c r="P1850" s="491"/>
      <c r="Q1850" s="491"/>
      <c r="R1850" s="491"/>
      <c r="S1850" s="491"/>
      <c r="T1850" s="491"/>
      <c r="U1850" s="491"/>
      <c r="V1850" s="491"/>
      <c r="W1850" s="491"/>
      <c r="X1850" s="491"/>
      <c r="Y1850" s="491"/>
      <c r="Z1850" s="493"/>
      <c r="AA1850" s="489"/>
      <c r="AF1850" s="468"/>
      <c r="AG1850" s="468"/>
      <c r="AH1850" s="468"/>
      <c r="AI1850" s="468"/>
    </row>
    <row r="1851" spans="1:37" s="573" customFormat="1" ht="22.5">
      <c r="A1851" s="504" t="s">
        <v>906</v>
      </c>
      <c r="B1851" s="489" t="s">
        <v>7278</v>
      </c>
      <c r="C1851" s="470" t="s">
        <v>7294</v>
      </c>
      <c r="D1851" s="489" t="s">
        <v>2996</v>
      </c>
      <c r="E1851" s="490" t="s">
        <v>2048</v>
      </c>
      <c r="F1851" s="490" t="s">
        <v>319</v>
      </c>
      <c r="G1851" s="470" t="s">
        <v>320</v>
      </c>
      <c r="H1851" s="502" t="s">
        <v>7302</v>
      </c>
      <c r="I1851" s="491" t="s">
        <v>7287</v>
      </c>
      <c r="J1851" s="489" t="s">
        <v>2301</v>
      </c>
      <c r="K1851" s="489" t="s">
        <v>3448</v>
      </c>
      <c r="L1851" s="491"/>
      <c r="M1851" s="491"/>
      <c r="N1851" s="491"/>
      <c r="O1851" s="491"/>
      <c r="AA1851" s="581"/>
      <c r="AE1851" s="582"/>
      <c r="AG1851" s="543"/>
      <c r="AH1851" s="543"/>
      <c r="AI1851" s="543"/>
      <c r="AJ1851" s="571"/>
    </row>
    <row r="1852" spans="1:37" s="573" customFormat="1" ht="22.5">
      <c r="A1852" s="504" t="s">
        <v>906</v>
      </c>
      <c r="B1852" s="489" t="s">
        <v>7278</v>
      </c>
      <c r="C1852" s="470" t="s">
        <v>7295</v>
      </c>
      <c r="D1852" s="489" t="s">
        <v>7229</v>
      </c>
      <c r="E1852" s="490" t="s">
        <v>2048</v>
      </c>
      <c r="F1852" s="490" t="s">
        <v>319</v>
      </c>
      <c r="G1852" s="470" t="s">
        <v>320</v>
      </c>
      <c r="H1852" s="502" t="s">
        <v>7303</v>
      </c>
      <c r="I1852" s="491" t="s">
        <v>7287</v>
      </c>
      <c r="J1852" s="823"/>
      <c r="K1852" s="540"/>
      <c r="L1852" s="582"/>
      <c r="M1852" s="582"/>
      <c r="N1852" s="582"/>
      <c r="O1852" s="582"/>
      <c r="P1852" s="582"/>
      <c r="Q1852" s="582"/>
      <c r="R1852" s="582"/>
      <c r="S1852" s="582"/>
      <c r="T1852" s="582"/>
      <c r="U1852" s="582"/>
      <c r="V1852" s="582"/>
      <c r="W1852" s="582"/>
      <c r="X1852" s="582"/>
      <c r="Y1852" s="582"/>
      <c r="Z1852" s="582"/>
      <c r="AA1852" s="582"/>
      <c r="AB1852" s="582"/>
      <c r="AC1852" s="582"/>
      <c r="AD1852" s="582"/>
      <c r="AE1852" s="824"/>
      <c r="AF1852" s="825"/>
      <c r="AG1852" s="500"/>
      <c r="AH1852" s="500"/>
      <c r="AI1852" s="500"/>
      <c r="AJ1852" s="582"/>
      <c r="AK1852" s="632"/>
    </row>
    <row r="1853" spans="1:37" s="573" customFormat="1" ht="23.25" thickBot="1">
      <c r="A1853" s="583" t="s">
        <v>906</v>
      </c>
      <c r="B1853" s="584" t="s">
        <v>8283</v>
      </c>
      <c r="C1853" s="833" t="s">
        <v>1980</v>
      </c>
      <c r="D1853" s="585"/>
      <c r="E1853" s="585"/>
      <c r="F1853" s="585"/>
      <c r="G1853" s="586"/>
      <c r="H1853" s="585"/>
      <c r="I1853" s="585"/>
      <c r="J1853" s="827"/>
      <c r="K1853" s="828"/>
      <c r="L1853" s="829"/>
      <c r="M1853" s="829"/>
      <c r="N1853" s="829"/>
      <c r="O1853" s="829"/>
      <c r="P1853" s="829"/>
      <c r="Q1853" s="829"/>
      <c r="R1853" s="829"/>
      <c r="S1853" s="829"/>
      <c r="T1853" s="829"/>
      <c r="U1853" s="829"/>
      <c r="V1853" s="829"/>
      <c r="W1853" s="829"/>
      <c r="X1853" s="829"/>
      <c r="Y1853" s="829"/>
      <c r="Z1853" s="829"/>
      <c r="AA1853" s="829"/>
      <c r="AB1853" s="829"/>
      <c r="AC1853" s="829"/>
      <c r="AD1853" s="829"/>
      <c r="AE1853" s="829"/>
      <c r="AF1853" s="829"/>
      <c r="AG1853" s="830"/>
      <c r="AH1853" s="830"/>
      <c r="AI1853" s="830"/>
      <c r="AJ1853" s="585"/>
      <c r="AK1853" s="831" t="s">
        <v>3448</v>
      </c>
    </row>
    <row r="1854" spans="1:37" s="573" customFormat="1" ht="11.25">
      <c r="G1854" s="588"/>
      <c r="J1854" s="589"/>
      <c r="K1854" s="575"/>
      <c r="AF1854" s="574"/>
      <c r="AG1854" s="574"/>
      <c r="AH1854" s="574"/>
      <c r="AI1854" s="574"/>
      <c r="AJ1854" s="826"/>
      <c r="AK1854" s="575"/>
    </row>
    <row r="1855" spans="1:37">
      <c r="A1855" s="573"/>
      <c r="B1855" s="573"/>
      <c r="C1855" s="573"/>
      <c r="D1855" s="573"/>
      <c r="E1855" s="573"/>
      <c r="F1855" s="573"/>
      <c r="G1855" s="588"/>
      <c r="H1855" s="573"/>
      <c r="I1855" s="573"/>
      <c r="J1855" s="489"/>
      <c r="K1855" s="489"/>
      <c r="L1855" s="491"/>
      <c r="M1855" s="491"/>
      <c r="N1855" s="491"/>
      <c r="O1855" s="489"/>
      <c r="P1855" s="489"/>
      <c r="Q1855" s="491"/>
      <c r="R1855" s="489"/>
      <c r="S1855" s="491"/>
      <c r="T1855" s="491"/>
      <c r="U1855" s="491"/>
      <c r="V1855" s="491"/>
      <c r="W1855" s="491"/>
      <c r="X1855" s="491"/>
      <c r="Y1855" s="491"/>
      <c r="Z1855" s="491"/>
      <c r="AA1855" s="491"/>
      <c r="AB1855" s="491"/>
      <c r="AC1855" s="491"/>
      <c r="AD1855" s="491"/>
      <c r="AE1855" s="491"/>
      <c r="AF1855" s="493"/>
      <c r="AG1855" s="494"/>
      <c r="AH1855" s="494"/>
      <c r="AI1855" s="494"/>
      <c r="AK1855" s="561"/>
    </row>
    <row r="1856" spans="1:37">
      <c r="A1856" s="504"/>
      <c r="B1856" s="489"/>
      <c r="C1856" s="470"/>
      <c r="D1856" s="489"/>
      <c r="E1856" s="490"/>
      <c r="F1856" s="490"/>
      <c r="G1856" s="470"/>
      <c r="H1856" s="502"/>
      <c r="I1856" s="491"/>
    </row>
  </sheetData>
  <autoFilter ref="A1:AK1855" xr:uid="{00000000-0009-0000-0000-000002000000}"/>
  <customSheetViews>
    <customSheetView guid="{85156661-CBE0-4E0C-831A-9FC01A4A4796}" scale="92" showPageBreaks="1" printArea="1" showAutoFilter="1" showRuler="0">
      <selection activeCell="G4" sqref="G4"/>
      <pageMargins left="0.59055118110236227" right="0.59055118110236227" top="0.98425196850393704" bottom="0.98425196850393704" header="0.51181102362204722" footer="0.51181102362204722"/>
      <printOptions headings="1"/>
      <pageSetup paperSize="17" scale="95" fitToHeight="8" orientation="landscape" r:id="rId1"/>
      <headerFooter alignWithMargins="0">
        <oddHeader>&amp;C&amp;"Arial,Fett"&amp;14Annex B - 
Parameter Identifiers</oddHeader>
        <oddFooter>&amp;L&amp;F&amp;R&amp;P/&amp;N</oddFooter>
      </headerFooter>
      <autoFilter ref="B1:Y1" xr:uid="{BDDF8938-5C8F-4878-AA4E-530FE89D503A}"/>
    </customSheetView>
    <customSheetView guid="{5F452B13-A369-42A4-9CF3-F2A6C45D1442}" showPageBreaks="1" showRuler="0" topLeftCell="A475">
      <selection activeCell="H626" sqref="H626"/>
      <pageMargins left="0.59055118110236227" right="0.59055118110236227" top="0.98425196850393704" bottom="0.98425196850393704" header="0.51181102362204722" footer="0.51181102362204722"/>
      <printOptions headings="1"/>
      <pageSetup paperSize="17" scale="95" fitToHeight="8" orientation="landscape" r:id="rId2"/>
      <headerFooter alignWithMargins="0">
        <oddHeader>&amp;C&amp;"Arial,Fett"&amp;14Annex B - 
Parameter Identifiers</oddHeader>
        <oddFooter>&amp;L&amp;F&amp;R&amp;P/&amp;N</oddFooter>
      </headerFooter>
    </customSheetView>
  </customSheetViews>
  <mergeCells count="2">
    <mergeCell ref="C1562:C1564"/>
    <mergeCell ref="G1562:G1564"/>
  </mergeCells>
  <phoneticPr fontId="0" type="noConversion"/>
  <printOptions headings="1"/>
  <pageMargins left="0.59055118110236227" right="0.59055118110236227" top="0.98425196850393704" bottom="0.98425196850393704" header="0.51181102362204722" footer="0.51181102362204722"/>
  <pageSetup paperSize="17" scale="95" fitToHeight="8" orientation="landscape" r:id="rId3"/>
  <headerFooter alignWithMargins="0">
    <oddHeader>&amp;C&amp;"Arial,Fett"&amp;14Annex B - 
Parameter Identifiers</oddHeader>
    <oddFooter>&amp;L&amp;F&amp;R&amp;P/&amp;N</oddFooter>
  </headerFooter>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47"/>
  <sheetViews>
    <sheetView topLeftCell="A20" workbookViewId="0">
      <selection activeCell="H20" sqref="H20"/>
    </sheetView>
  </sheetViews>
  <sheetFormatPr defaultColWidth="11.5703125" defaultRowHeight="11.25"/>
  <cols>
    <col min="1" max="1" width="10.140625" style="4" customWidth="1"/>
    <col min="2" max="2" width="47.42578125" style="4" customWidth="1"/>
    <col min="3" max="3" width="10.85546875" style="4" customWidth="1"/>
    <col min="4" max="4" width="11.140625" style="4" customWidth="1"/>
    <col min="5" max="5" width="10.5703125" style="4" customWidth="1"/>
    <col min="6" max="16384" width="11.5703125" style="4"/>
  </cols>
  <sheetData>
    <row r="2" spans="1:5" ht="14.25">
      <c r="A2" s="331" t="s">
        <v>4070</v>
      </c>
    </row>
    <row r="3" spans="1:5" ht="12" thickBot="1"/>
    <row r="4" spans="1:5" ht="12">
      <c r="A4" s="5" t="s">
        <v>2068</v>
      </c>
      <c r="B4" s="6" t="s">
        <v>304</v>
      </c>
      <c r="C4" s="6" t="s">
        <v>2069</v>
      </c>
      <c r="D4" s="6" t="s">
        <v>2070</v>
      </c>
      <c r="E4" s="7" t="s">
        <v>2146</v>
      </c>
    </row>
    <row r="5" spans="1:5" ht="12">
      <c r="A5" s="439" t="s">
        <v>2138</v>
      </c>
      <c r="B5" s="438" t="s">
        <v>2071</v>
      </c>
      <c r="C5" s="8" t="s">
        <v>155</v>
      </c>
      <c r="D5" s="8" t="s">
        <v>156</v>
      </c>
      <c r="E5" s="9" t="s">
        <v>157</v>
      </c>
    </row>
    <row r="6" spans="1:5" ht="12">
      <c r="A6" s="439" t="s">
        <v>2139</v>
      </c>
      <c r="B6" s="438" t="s">
        <v>2072</v>
      </c>
      <c r="C6" s="8" t="s">
        <v>155</v>
      </c>
      <c r="D6" s="8" t="s">
        <v>156</v>
      </c>
      <c r="E6" s="9" t="s">
        <v>157</v>
      </c>
    </row>
    <row r="7" spans="1:5" ht="12">
      <c r="A7" s="439" t="s">
        <v>2141</v>
      </c>
      <c r="B7" s="438" t="s">
        <v>2073</v>
      </c>
      <c r="C7" s="8" t="s">
        <v>155</v>
      </c>
      <c r="D7" s="8" t="s">
        <v>156</v>
      </c>
      <c r="E7" s="9" t="s">
        <v>157</v>
      </c>
    </row>
    <row r="8" spans="1:5" ht="12">
      <c r="A8" s="439" t="s">
        <v>2137</v>
      </c>
      <c r="B8" s="438" t="s">
        <v>2074</v>
      </c>
      <c r="C8" s="8" t="s">
        <v>155</v>
      </c>
      <c r="D8" s="8" t="s">
        <v>156</v>
      </c>
      <c r="E8" s="9" t="s">
        <v>157</v>
      </c>
    </row>
    <row r="9" spans="1:5" ht="12">
      <c r="A9" s="439" t="s">
        <v>2140</v>
      </c>
      <c r="B9" s="438" t="s">
        <v>2075</v>
      </c>
      <c r="C9" s="8" t="s">
        <v>2031</v>
      </c>
      <c r="D9" s="8" t="s">
        <v>308</v>
      </c>
      <c r="E9" s="9" t="s">
        <v>309</v>
      </c>
    </row>
    <row r="10" spans="1:5" ht="12">
      <c r="A10" s="439" t="s">
        <v>1971</v>
      </c>
      <c r="B10" s="438" t="s">
        <v>2076</v>
      </c>
      <c r="C10" s="8" t="s">
        <v>2031</v>
      </c>
      <c r="D10" s="8" t="s">
        <v>308</v>
      </c>
      <c r="E10" s="9" t="s">
        <v>309</v>
      </c>
    </row>
    <row r="11" spans="1:5" ht="12">
      <c r="A11" s="439" t="s">
        <v>1972</v>
      </c>
      <c r="B11" s="438" t="s">
        <v>2077</v>
      </c>
      <c r="C11" s="8" t="s">
        <v>155</v>
      </c>
      <c r="D11" s="8" t="s">
        <v>156</v>
      </c>
      <c r="E11" s="9" t="s">
        <v>157</v>
      </c>
    </row>
    <row r="12" spans="1:5" ht="12">
      <c r="A12" s="439" t="s">
        <v>1973</v>
      </c>
      <c r="B12" s="438" t="s">
        <v>2028</v>
      </c>
      <c r="C12" s="8" t="s">
        <v>155</v>
      </c>
      <c r="D12" s="8" t="s">
        <v>156</v>
      </c>
      <c r="E12" s="9" t="s">
        <v>157</v>
      </c>
    </row>
    <row r="13" spans="1:5" ht="12">
      <c r="A13" s="439" t="s">
        <v>1974</v>
      </c>
      <c r="B13" s="438" t="s">
        <v>2029</v>
      </c>
      <c r="C13" s="8" t="s">
        <v>2031</v>
      </c>
      <c r="D13" s="8" t="s">
        <v>310</v>
      </c>
      <c r="E13" s="9" t="s">
        <v>311</v>
      </c>
    </row>
    <row r="14" spans="1:5" ht="12">
      <c r="A14" s="439" t="s">
        <v>1975</v>
      </c>
      <c r="B14" s="438" t="s">
        <v>2030</v>
      </c>
      <c r="C14" s="8" t="s">
        <v>2031</v>
      </c>
      <c r="D14" s="8" t="s">
        <v>310</v>
      </c>
      <c r="E14" s="9" t="s">
        <v>311</v>
      </c>
    </row>
    <row r="15" spans="1:5" ht="12" customHeight="1">
      <c r="A15" s="439" t="s">
        <v>2113</v>
      </c>
      <c r="B15" s="438" t="s">
        <v>301</v>
      </c>
      <c r="C15" s="8"/>
      <c r="D15" s="8"/>
      <c r="E15" s="9"/>
    </row>
    <row r="16" spans="1:5" ht="12">
      <c r="A16" s="439" t="s">
        <v>1092</v>
      </c>
      <c r="B16" s="438" t="s">
        <v>301</v>
      </c>
      <c r="C16" s="8"/>
      <c r="D16" s="8"/>
      <c r="E16" s="9"/>
    </row>
    <row r="17" spans="1:5" ht="12">
      <c r="A17" s="439" t="s">
        <v>302</v>
      </c>
      <c r="B17" s="438" t="s">
        <v>1980</v>
      </c>
      <c r="C17" s="8"/>
      <c r="D17" s="8"/>
      <c r="E17" s="9"/>
    </row>
    <row r="18" spans="1:5" ht="12">
      <c r="A18" s="439" t="s">
        <v>2032</v>
      </c>
      <c r="B18" s="438" t="s">
        <v>1988</v>
      </c>
      <c r="C18" s="8" t="s">
        <v>2031</v>
      </c>
      <c r="D18" s="8" t="s">
        <v>308</v>
      </c>
      <c r="E18" s="9" t="s">
        <v>309</v>
      </c>
    </row>
    <row r="19" spans="1:5" ht="12">
      <c r="A19" s="439" t="s">
        <v>2033</v>
      </c>
      <c r="B19" s="438" t="s">
        <v>1988</v>
      </c>
      <c r="C19" s="8" t="s">
        <v>2031</v>
      </c>
      <c r="D19" s="8" t="s">
        <v>310</v>
      </c>
      <c r="E19" s="9" t="s">
        <v>311</v>
      </c>
    </row>
    <row r="20" spans="1:5" ht="12">
      <c r="A20" s="439" t="s">
        <v>2034</v>
      </c>
      <c r="B20" s="438" t="s">
        <v>1988</v>
      </c>
      <c r="C20" s="8" t="s">
        <v>155</v>
      </c>
      <c r="D20" s="8" t="s">
        <v>156</v>
      </c>
      <c r="E20" s="9" t="s">
        <v>157</v>
      </c>
    </row>
    <row r="21" spans="1:5" ht="12">
      <c r="A21" s="439" t="s">
        <v>2035</v>
      </c>
      <c r="B21" s="438" t="s">
        <v>1988</v>
      </c>
      <c r="C21" s="8" t="s">
        <v>155</v>
      </c>
      <c r="D21" s="8" t="s">
        <v>312</v>
      </c>
      <c r="E21" s="9" t="s">
        <v>314</v>
      </c>
    </row>
    <row r="22" spans="1:5" ht="12">
      <c r="A22" s="439" t="s">
        <v>2036</v>
      </c>
      <c r="B22" s="438" t="s">
        <v>1988</v>
      </c>
      <c r="C22" s="8" t="s">
        <v>2047</v>
      </c>
      <c r="D22" s="8" t="s">
        <v>313</v>
      </c>
      <c r="E22" s="9" t="s">
        <v>315</v>
      </c>
    </row>
    <row r="23" spans="1:5" ht="12">
      <c r="A23" s="439" t="s">
        <v>2037</v>
      </c>
      <c r="B23" s="438" t="s">
        <v>1988</v>
      </c>
      <c r="C23" s="8" t="s">
        <v>2048</v>
      </c>
      <c r="D23" s="8" t="s">
        <v>197</v>
      </c>
      <c r="E23" s="9" t="s">
        <v>198</v>
      </c>
    </row>
    <row r="24" spans="1:5" ht="12" customHeight="1">
      <c r="A24" s="439" t="s">
        <v>199</v>
      </c>
      <c r="B24" s="438" t="s">
        <v>1988</v>
      </c>
      <c r="C24" s="842" t="s">
        <v>202</v>
      </c>
      <c r="D24" s="843"/>
      <c r="E24" s="844"/>
    </row>
    <row r="25" spans="1:5" ht="11.45" customHeight="1">
      <c r="A25" s="439" t="s">
        <v>200</v>
      </c>
      <c r="B25" s="438" t="s">
        <v>1988</v>
      </c>
      <c r="C25" s="842" t="s">
        <v>202</v>
      </c>
      <c r="D25" s="843"/>
      <c r="E25" s="844"/>
    </row>
    <row r="26" spans="1:5" ht="11.45" customHeight="1">
      <c r="A26" s="439" t="s">
        <v>201</v>
      </c>
      <c r="B26" s="438" t="s">
        <v>1988</v>
      </c>
      <c r="C26" s="842" t="s">
        <v>202</v>
      </c>
      <c r="D26" s="843"/>
      <c r="E26" s="844"/>
    </row>
    <row r="27" spans="1:5" ht="11.45" customHeight="1">
      <c r="A27" s="84" t="s">
        <v>6280</v>
      </c>
      <c r="B27" s="85" t="s">
        <v>1988</v>
      </c>
      <c r="C27" s="842" t="s">
        <v>202</v>
      </c>
      <c r="D27" s="843"/>
      <c r="E27" s="844"/>
    </row>
    <row r="28" spans="1:5" ht="12" customHeight="1" thickBot="1">
      <c r="A28" s="10" t="s">
        <v>303</v>
      </c>
      <c r="B28" s="437" t="s">
        <v>1980</v>
      </c>
      <c r="C28" s="839" t="s">
        <v>202</v>
      </c>
      <c r="D28" s="840"/>
      <c r="E28" s="841"/>
    </row>
    <row r="29" spans="1:5" ht="12" customHeight="1">
      <c r="A29" s="259"/>
      <c r="B29" s="260"/>
      <c r="C29" s="260"/>
      <c r="D29" s="330"/>
      <c r="E29" s="330"/>
    </row>
    <row r="30" spans="1:5" ht="14.25" customHeight="1">
      <c r="A30" s="332" t="s">
        <v>4071</v>
      </c>
      <c r="C30" s="260"/>
      <c r="D30" s="330"/>
      <c r="E30" s="330"/>
    </row>
    <row r="31" spans="1:5" ht="12" thickBot="1"/>
    <row r="32" spans="1:5" ht="12" customHeight="1">
      <c r="A32" s="5" t="s">
        <v>2068</v>
      </c>
      <c r="B32" s="6" t="s">
        <v>305</v>
      </c>
      <c r="C32" s="6" t="s">
        <v>306</v>
      </c>
      <c r="D32" s="6" t="s">
        <v>307</v>
      </c>
      <c r="E32" s="7" t="s">
        <v>2146</v>
      </c>
    </row>
    <row r="33" spans="1:6" ht="12">
      <c r="A33" s="439" t="s">
        <v>2138</v>
      </c>
      <c r="B33" s="438" t="s">
        <v>2071</v>
      </c>
      <c r="C33" s="8" t="s">
        <v>155</v>
      </c>
      <c r="D33" s="8" t="s">
        <v>1444</v>
      </c>
      <c r="E33" s="9" t="s">
        <v>316</v>
      </c>
    </row>
    <row r="34" spans="1:6" ht="12">
      <c r="A34" s="439" t="s">
        <v>2139</v>
      </c>
      <c r="B34" s="438" t="s">
        <v>2072</v>
      </c>
      <c r="C34" s="8" t="s">
        <v>155</v>
      </c>
      <c r="D34" s="8" t="s">
        <v>1444</v>
      </c>
      <c r="E34" s="9" t="s">
        <v>316</v>
      </c>
    </row>
    <row r="35" spans="1:6" ht="12">
      <c r="A35" s="439" t="s">
        <v>2141</v>
      </c>
      <c r="B35" s="438" t="s">
        <v>2073</v>
      </c>
      <c r="C35" s="8" t="s">
        <v>155</v>
      </c>
      <c r="D35" s="8" t="s">
        <v>1444</v>
      </c>
      <c r="E35" s="9" t="s">
        <v>316</v>
      </c>
    </row>
    <row r="36" spans="1:6" ht="12">
      <c r="A36" s="439" t="s">
        <v>2137</v>
      </c>
      <c r="B36" s="438" t="s">
        <v>2074</v>
      </c>
      <c r="C36" s="8" t="s">
        <v>155</v>
      </c>
      <c r="D36" s="8" t="s">
        <v>1444</v>
      </c>
      <c r="E36" s="9" t="s">
        <v>316</v>
      </c>
    </row>
    <row r="37" spans="1:6" ht="12">
      <c r="A37" s="439" t="s">
        <v>2140</v>
      </c>
      <c r="B37" s="438" t="s">
        <v>2075</v>
      </c>
      <c r="C37" s="8" t="s">
        <v>2031</v>
      </c>
      <c r="D37" s="8" t="s">
        <v>317</v>
      </c>
      <c r="E37" s="9" t="s">
        <v>318</v>
      </c>
    </row>
    <row r="38" spans="1:6" ht="12">
      <c r="A38" s="439" t="s">
        <v>1971</v>
      </c>
      <c r="B38" s="438" t="s">
        <v>2076</v>
      </c>
      <c r="C38" s="8" t="s">
        <v>2031</v>
      </c>
      <c r="D38" s="8" t="s">
        <v>317</v>
      </c>
      <c r="E38" s="9" t="s">
        <v>318</v>
      </c>
    </row>
    <row r="39" spans="1:6" ht="12">
      <c r="A39" s="439" t="s">
        <v>1972</v>
      </c>
      <c r="B39" s="438" t="s">
        <v>2077</v>
      </c>
      <c r="C39" s="8" t="s">
        <v>155</v>
      </c>
      <c r="D39" s="8" t="s">
        <v>1444</v>
      </c>
      <c r="E39" s="9" t="s">
        <v>316</v>
      </c>
    </row>
    <row r="40" spans="1:6" ht="12">
      <c r="A40" s="439" t="s">
        <v>1973</v>
      </c>
      <c r="B40" s="438" t="s">
        <v>2028</v>
      </c>
      <c r="C40" s="8" t="s">
        <v>155</v>
      </c>
      <c r="D40" s="8" t="s">
        <v>1444</v>
      </c>
      <c r="E40" s="9" t="s">
        <v>316</v>
      </c>
    </row>
    <row r="41" spans="1:6" ht="12">
      <c r="A41" s="439" t="s">
        <v>1974</v>
      </c>
      <c r="B41" s="438" t="s">
        <v>2029</v>
      </c>
      <c r="C41" s="8" t="s">
        <v>2031</v>
      </c>
      <c r="D41" s="8" t="s">
        <v>317</v>
      </c>
      <c r="E41" s="9" t="s">
        <v>318</v>
      </c>
    </row>
    <row r="42" spans="1:6" ht="12">
      <c r="A42" s="439" t="s">
        <v>1975</v>
      </c>
      <c r="B42" s="438" t="s">
        <v>2030</v>
      </c>
      <c r="C42" s="8" t="s">
        <v>2031</v>
      </c>
      <c r="D42" s="8" t="s">
        <v>317</v>
      </c>
      <c r="E42" s="9" t="s">
        <v>318</v>
      </c>
    </row>
    <row r="43" spans="1:6" ht="348.75" customHeight="1">
      <c r="A43" s="439" t="s">
        <v>2113</v>
      </c>
      <c r="B43" s="333" t="s">
        <v>7871</v>
      </c>
      <c r="C43" s="8" t="s">
        <v>2048</v>
      </c>
      <c r="D43" s="8" t="s">
        <v>319</v>
      </c>
      <c r="E43" s="9" t="s">
        <v>320</v>
      </c>
      <c r="F43" s="440"/>
    </row>
    <row r="44" spans="1:6" ht="72">
      <c r="A44" s="439" t="s">
        <v>1092</v>
      </c>
      <c r="B44" s="438" t="s">
        <v>6281</v>
      </c>
      <c r="C44" s="8" t="s">
        <v>2048</v>
      </c>
      <c r="D44" s="8" t="s">
        <v>319</v>
      </c>
      <c r="E44" s="9" t="s">
        <v>320</v>
      </c>
      <c r="F44" s="440"/>
    </row>
    <row r="45" spans="1:6" ht="12">
      <c r="A45" s="439" t="s">
        <v>321</v>
      </c>
      <c r="B45" s="438" t="s">
        <v>322</v>
      </c>
      <c r="C45" s="8"/>
      <c r="D45" s="8"/>
      <c r="E45" s="9"/>
    </row>
    <row r="46" spans="1:6" ht="36">
      <c r="A46" s="84" t="s">
        <v>6282</v>
      </c>
      <c r="B46" s="85" t="s">
        <v>323</v>
      </c>
      <c r="C46" s="842"/>
      <c r="D46" s="843"/>
      <c r="E46" s="844"/>
    </row>
    <row r="47" spans="1:6" ht="13.5" thickBot="1">
      <c r="A47" s="10" t="s">
        <v>303</v>
      </c>
      <c r="B47" s="437" t="s">
        <v>1980</v>
      </c>
      <c r="C47" s="839"/>
      <c r="D47" s="840"/>
      <c r="E47" s="841"/>
    </row>
  </sheetData>
  <customSheetViews>
    <customSheetView guid="{85156661-CBE0-4E0C-831A-9FC01A4A4796}" showPageBreaks="1" printArea="1" showRuler="0">
      <selection activeCell="B25" sqref="B25"/>
      <pageMargins left="0.78740157480314965" right="0.78740157480314965" top="0.98425196850393704" bottom="0.98425196850393704" header="0.51181102362204722" footer="0.51181102362204722"/>
      <printOptions horizontalCentered="1"/>
      <pageSetup paperSize="9" orientation="portrait" r:id="rId1"/>
      <headerFooter alignWithMargins="0">
        <oddHeader>&amp;C&amp;"Arial,Fett"&amp;14Annex C - 
TIDs (Test ID) scaling description</oddHeader>
        <oddFooter>&amp;L&amp;F&amp;R&amp;P/&amp;N</oddFooter>
      </headerFooter>
    </customSheetView>
    <customSheetView guid="{5F452B13-A369-42A4-9CF3-F2A6C45D1442}" showPageBreaks="1" printArea="1" showRuler="0">
      <selection activeCell="B25" sqref="B25"/>
      <pageMargins left="0.78740157480314965" right="0.78740157480314965" top="0.98425196850393704" bottom="0.98425196850393704" header="0.51181102362204722" footer="0.51181102362204722"/>
      <printOptions horizontalCentered="1"/>
      <pageSetup paperSize="9" orientation="portrait" r:id="rId2"/>
      <headerFooter alignWithMargins="0">
        <oddHeader>&amp;C&amp;"Arial,Fett"&amp;14Annex C - 
TIDs (Test ID) scaling description</oddHeader>
        <oddFooter>&amp;L&amp;F&amp;R&amp;P/&amp;N</oddFooter>
      </headerFooter>
    </customSheetView>
  </customSheetViews>
  <mergeCells count="7">
    <mergeCell ref="C47:E47"/>
    <mergeCell ref="C46:E46"/>
    <mergeCell ref="C24:E24"/>
    <mergeCell ref="C25:E25"/>
    <mergeCell ref="C26:E26"/>
    <mergeCell ref="C28:E28"/>
    <mergeCell ref="C27:E27"/>
  </mergeCells>
  <phoneticPr fontId="8" type="noConversion"/>
  <printOptions horizontalCentered="1"/>
  <pageMargins left="0.78740157480314965" right="0.78740157480314965" top="0.98425196850393704" bottom="0.98425196850393704" header="0.51181102362204722" footer="0.51181102362204722"/>
  <pageSetup paperSize="9" orientation="portrait" r:id="rId3"/>
  <headerFooter alignWithMargins="0">
    <oddHeader>&amp;C&amp;"Arial,Fett"&amp;14Annex C - 
TIDs (Test ID) scaling description</oddHeader>
    <oddFooter>&amp;L&amp;F&amp;R&amp;P/&amp;N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J125"/>
  <sheetViews>
    <sheetView zoomScaleNormal="100" workbookViewId="0">
      <selection activeCell="D18" sqref="D18"/>
    </sheetView>
  </sheetViews>
  <sheetFormatPr defaultColWidth="8.85546875" defaultRowHeight="11.25"/>
  <cols>
    <col min="1" max="1" width="13.5703125" style="441" bestFit="1" customWidth="1"/>
    <col min="2" max="2" width="17.7109375" style="441" customWidth="1"/>
    <col min="3" max="3" width="41.85546875" style="466" bestFit="1" customWidth="1"/>
    <col min="4" max="4" width="14.7109375" style="4" customWidth="1"/>
    <col min="5" max="5" width="10.7109375" style="4" customWidth="1"/>
    <col min="6" max="6" width="64" style="4" customWidth="1"/>
    <col min="7" max="7" width="10" style="4" customWidth="1"/>
    <col min="8" max="8" width="9.42578125" style="4" customWidth="1"/>
    <col min="9" max="9" width="12.140625" style="4" customWidth="1"/>
    <col min="10" max="16384" width="8.85546875" style="4"/>
  </cols>
  <sheetData>
    <row r="1" spans="1:9" s="2" customFormat="1" ht="36.75" customHeight="1" thickBot="1">
      <c r="A1" s="28" t="s">
        <v>3182</v>
      </c>
      <c r="B1" s="29" t="s">
        <v>7869</v>
      </c>
      <c r="C1" s="86" t="s">
        <v>166</v>
      </c>
      <c r="D1" s="1"/>
      <c r="F1" s="279" t="s">
        <v>9258</v>
      </c>
    </row>
    <row r="2" spans="1:9" ht="12" customHeight="1">
      <c r="A2" s="282" t="s">
        <v>2664</v>
      </c>
      <c r="B2" s="283" t="s">
        <v>3029</v>
      </c>
      <c r="C2" s="334" t="s">
        <v>167</v>
      </c>
      <c r="D2" s="441"/>
      <c r="E2" s="267"/>
      <c r="F2" s="210" t="s">
        <v>4166</v>
      </c>
      <c r="G2" s="268"/>
      <c r="H2" s="269"/>
      <c r="I2" s="270"/>
    </row>
    <row r="3" spans="1:9" ht="12" customHeight="1">
      <c r="A3" s="282" t="s">
        <v>2671</v>
      </c>
      <c r="B3" s="283" t="s">
        <v>3024</v>
      </c>
      <c r="C3" s="334" t="s">
        <v>2771</v>
      </c>
      <c r="D3" s="441"/>
      <c r="E3" s="275" t="s">
        <v>2143</v>
      </c>
      <c r="F3" s="276" t="s">
        <v>4097</v>
      </c>
      <c r="G3" s="276" t="s">
        <v>4098</v>
      </c>
      <c r="H3" s="276" t="s">
        <v>4099</v>
      </c>
      <c r="I3" s="277" t="s">
        <v>4100</v>
      </c>
    </row>
    <row r="4" spans="1:9" ht="12" customHeight="1">
      <c r="A4" s="282" t="s">
        <v>2672</v>
      </c>
      <c r="B4" s="283" t="s">
        <v>3025</v>
      </c>
      <c r="C4" s="334" t="s">
        <v>2772</v>
      </c>
      <c r="D4" s="441"/>
      <c r="E4" s="275" t="s">
        <v>4101</v>
      </c>
      <c r="F4" s="276" t="s">
        <v>4102</v>
      </c>
      <c r="G4" s="276" t="s">
        <v>4103</v>
      </c>
      <c r="H4" s="276">
        <v>46</v>
      </c>
      <c r="I4" s="277" t="s">
        <v>4104</v>
      </c>
    </row>
    <row r="5" spans="1:9" ht="12" customHeight="1">
      <c r="A5" s="282" t="s">
        <v>872</v>
      </c>
      <c r="B5" s="283" t="s">
        <v>3091</v>
      </c>
      <c r="C5" s="334" t="s">
        <v>2773</v>
      </c>
      <c r="D5" s="441"/>
      <c r="E5" s="275"/>
      <c r="F5" s="276" t="s">
        <v>4152</v>
      </c>
      <c r="G5" s="276"/>
      <c r="H5" s="276"/>
      <c r="I5" s="277" t="s">
        <v>4126</v>
      </c>
    </row>
    <row r="6" spans="1:9" ht="12" customHeight="1">
      <c r="A6" s="282" t="s">
        <v>873</v>
      </c>
      <c r="B6" s="283" t="s">
        <v>3092</v>
      </c>
      <c r="C6" s="334" t="s">
        <v>2774</v>
      </c>
      <c r="D6" s="441"/>
      <c r="E6" s="442" t="s">
        <v>4105</v>
      </c>
      <c r="F6" s="443" t="s">
        <v>4117</v>
      </c>
      <c r="G6" s="443" t="s">
        <v>4103</v>
      </c>
      <c r="H6" s="443" t="s">
        <v>4106</v>
      </c>
      <c r="I6" s="444" t="s">
        <v>4127</v>
      </c>
    </row>
    <row r="7" spans="1:9" ht="12" customHeight="1">
      <c r="A7" s="282" t="s">
        <v>874</v>
      </c>
      <c r="B7" s="283" t="s">
        <v>3093</v>
      </c>
      <c r="C7" s="334" t="s">
        <v>2775</v>
      </c>
      <c r="D7" s="441"/>
      <c r="E7" s="275" t="s">
        <v>4107</v>
      </c>
      <c r="F7" s="276" t="s">
        <v>4118</v>
      </c>
      <c r="G7" s="276" t="s">
        <v>4103</v>
      </c>
      <c r="H7" s="276" t="s">
        <v>4106</v>
      </c>
      <c r="I7" s="277" t="s">
        <v>4128</v>
      </c>
    </row>
    <row r="8" spans="1:9" ht="12" customHeight="1">
      <c r="A8" s="282" t="s">
        <v>875</v>
      </c>
      <c r="B8" s="283" t="s">
        <v>3094</v>
      </c>
      <c r="C8" s="334" t="s">
        <v>2776</v>
      </c>
      <c r="D8" s="441"/>
      <c r="E8" s="275" t="s">
        <v>4108</v>
      </c>
      <c r="F8" s="276" t="s">
        <v>4119</v>
      </c>
      <c r="G8" s="276" t="s">
        <v>4103</v>
      </c>
      <c r="H8" s="276" t="s">
        <v>4106</v>
      </c>
      <c r="I8" s="277" t="s">
        <v>4129</v>
      </c>
    </row>
    <row r="9" spans="1:9" ht="12" customHeight="1">
      <c r="A9" s="282" t="s">
        <v>876</v>
      </c>
      <c r="B9" s="283" t="s">
        <v>3095</v>
      </c>
      <c r="C9" s="334" t="s">
        <v>2777</v>
      </c>
      <c r="D9" s="441"/>
      <c r="E9" s="275" t="s">
        <v>4109</v>
      </c>
      <c r="F9" s="276" t="s">
        <v>4120</v>
      </c>
      <c r="G9" s="276" t="s">
        <v>4103</v>
      </c>
      <c r="H9" s="276" t="s">
        <v>4106</v>
      </c>
      <c r="I9" s="277" t="s">
        <v>4112</v>
      </c>
    </row>
    <row r="10" spans="1:9" ht="12" customHeight="1">
      <c r="A10" s="282" t="s">
        <v>877</v>
      </c>
      <c r="B10" s="283" t="s">
        <v>3096</v>
      </c>
      <c r="C10" s="334" t="s">
        <v>2778</v>
      </c>
      <c r="D10" s="441"/>
      <c r="E10" s="275" t="s">
        <v>4110</v>
      </c>
      <c r="F10" s="276" t="s">
        <v>4121</v>
      </c>
      <c r="G10" s="276" t="s">
        <v>4103</v>
      </c>
      <c r="H10" s="276" t="s">
        <v>4106</v>
      </c>
      <c r="I10" s="277" t="s">
        <v>4113</v>
      </c>
    </row>
    <row r="11" spans="1:9" ht="12" customHeight="1">
      <c r="A11" s="282" t="s">
        <v>878</v>
      </c>
      <c r="B11" s="283" t="s">
        <v>3097</v>
      </c>
      <c r="C11" s="334" t="s">
        <v>2779</v>
      </c>
      <c r="D11" s="441"/>
      <c r="E11" s="275" t="s">
        <v>4111</v>
      </c>
      <c r="F11" s="276" t="s">
        <v>4122</v>
      </c>
      <c r="G11" s="276" t="s">
        <v>4103</v>
      </c>
      <c r="H11" s="276" t="s">
        <v>4106</v>
      </c>
      <c r="I11" s="277" t="s">
        <v>4130</v>
      </c>
    </row>
    <row r="12" spans="1:9" ht="12" customHeight="1">
      <c r="A12" s="282" t="s">
        <v>879</v>
      </c>
      <c r="B12" s="283" t="s">
        <v>3098</v>
      </c>
      <c r="C12" s="334" t="s">
        <v>2780</v>
      </c>
      <c r="D12" s="441"/>
      <c r="E12" s="275" t="s">
        <v>4114</v>
      </c>
      <c r="F12" s="276" t="s">
        <v>4123</v>
      </c>
      <c r="G12" s="276" t="s">
        <v>4103</v>
      </c>
      <c r="H12" s="276" t="s">
        <v>4106</v>
      </c>
      <c r="I12" s="277" t="s">
        <v>4131</v>
      </c>
    </row>
    <row r="13" spans="1:9" ht="12" customHeight="1">
      <c r="A13" s="282" t="s">
        <v>880</v>
      </c>
      <c r="B13" s="283" t="s">
        <v>3099</v>
      </c>
      <c r="C13" s="334" t="s">
        <v>2781</v>
      </c>
      <c r="D13" s="441"/>
      <c r="E13" s="275" t="s">
        <v>4115</v>
      </c>
      <c r="F13" s="276" t="s">
        <v>4124</v>
      </c>
      <c r="G13" s="276" t="s">
        <v>4103</v>
      </c>
      <c r="H13" s="272" t="s">
        <v>4106</v>
      </c>
      <c r="I13" s="273" t="s">
        <v>4132</v>
      </c>
    </row>
    <row r="14" spans="1:9" ht="12" customHeight="1">
      <c r="A14" s="282" t="s">
        <v>881</v>
      </c>
      <c r="B14" s="283" t="s">
        <v>3100</v>
      </c>
      <c r="C14" s="334" t="s">
        <v>2721</v>
      </c>
      <c r="D14" s="441"/>
      <c r="E14" s="275" t="s">
        <v>4116</v>
      </c>
      <c r="F14" s="276" t="s">
        <v>4125</v>
      </c>
      <c r="G14" s="276" t="s">
        <v>4103</v>
      </c>
      <c r="H14" s="272" t="s">
        <v>4106</v>
      </c>
      <c r="I14" s="273" t="s">
        <v>4133</v>
      </c>
    </row>
    <row r="15" spans="1:9" ht="12" customHeight="1">
      <c r="A15" s="282" t="s">
        <v>882</v>
      </c>
      <c r="B15" s="283" t="s">
        <v>3101</v>
      </c>
      <c r="C15" s="334" t="s">
        <v>2722</v>
      </c>
      <c r="D15" s="441"/>
      <c r="E15" s="271"/>
      <c r="F15" s="272" t="s">
        <v>4152</v>
      </c>
      <c r="G15" s="272"/>
      <c r="H15" s="272"/>
      <c r="I15" s="273" t="s">
        <v>4126</v>
      </c>
    </row>
    <row r="16" spans="1:9" ht="12" customHeight="1">
      <c r="A16" s="282" t="s">
        <v>883</v>
      </c>
      <c r="B16" s="283" t="s">
        <v>3102</v>
      </c>
      <c r="C16" s="334" t="s">
        <v>2723</v>
      </c>
      <c r="D16" s="441"/>
      <c r="E16" s="445" t="s">
        <v>4134</v>
      </c>
      <c r="F16" s="280" t="s">
        <v>4117</v>
      </c>
      <c r="G16" s="280" t="s">
        <v>4169</v>
      </c>
      <c r="H16" s="280" t="s">
        <v>4106</v>
      </c>
      <c r="I16" s="446" t="s">
        <v>4127</v>
      </c>
    </row>
    <row r="17" spans="1:10" ht="12" customHeight="1">
      <c r="A17" s="282" t="s">
        <v>884</v>
      </c>
      <c r="B17" s="283" t="s">
        <v>3103</v>
      </c>
      <c r="C17" s="334" t="s">
        <v>2724</v>
      </c>
      <c r="D17" s="441"/>
      <c r="E17" s="271" t="s">
        <v>4135</v>
      </c>
      <c r="F17" s="272" t="s">
        <v>4143</v>
      </c>
      <c r="G17" s="272" t="s">
        <v>4170</v>
      </c>
      <c r="H17" s="272" t="s">
        <v>4106</v>
      </c>
      <c r="I17" s="273" t="s">
        <v>4128</v>
      </c>
    </row>
    <row r="18" spans="1:10" ht="12" customHeight="1">
      <c r="A18" s="282" t="s">
        <v>885</v>
      </c>
      <c r="B18" s="283" t="s">
        <v>3104</v>
      </c>
      <c r="C18" s="334" t="s">
        <v>2725</v>
      </c>
      <c r="D18" s="441"/>
      <c r="E18" s="271" t="s">
        <v>4136</v>
      </c>
      <c r="F18" s="272" t="s">
        <v>4144</v>
      </c>
      <c r="G18" s="272" t="s">
        <v>4151</v>
      </c>
      <c r="H18" s="272" t="s">
        <v>4106</v>
      </c>
      <c r="I18" s="273" t="s">
        <v>4129</v>
      </c>
    </row>
    <row r="19" spans="1:10" ht="12" customHeight="1">
      <c r="A19" s="282" t="s">
        <v>907</v>
      </c>
      <c r="B19" s="283" t="s">
        <v>4177</v>
      </c>
      <c r="C19" s="334" t="s">
        <v>4179</v>
      </c>
      <c r="D19" s="441"/>
      <c r="E19" s="271" t="s">
        <v>4137</v>
      </c>
      <c r="F19" s="272" t="s">
        <v>4145</v>
      </c>
      <c r="G19" s="272" t="s">
        <v>4151</v>
      </c>
      <c r="H19" s="272" t="s">
        <v>4106</v>
      </c>
      <c r="I19" s="273" t="s">
        <v>4112</v>
      </c>
    </row>
    <row r="20" spans="1:10" ht="12" customHeight="1">
      <c r="A20" s="282" t="s">
        <v>908</v>
      </c>
      <c r="B20" s="283" t="s">
        <v>4178</v>
      </c>
      <c r="C20" s="334" t="s">
        <v>4180</v>
      </c>
      <c r="D20" s="441"/>
      <c r="E20" s="271" t="s">
        <v>4138</v>
      </c>
      <c r="F20" s="272" t="s">
        <v>4146</v>
      </c>
      <c r="G20" s="272" t="s">
        <v>4151</v>
      </c>
      <c r="H20" s="272" t="s">
        <v>4106</v>
      </c>
      <c r="I20" s="273" t="s">
        <v>4113</v>
      </c>
    </row>
    <row r="21" spans="1:10" s="2" customFormat="1" ht="12" customHeight="1">
      <c r="A21" s="282" t="s">
        <v>909</v>
      </c>
      <c r="B21" s="283" t="s">
        <v>4527</v>
      </c>
      <c r="C21" s="334" t="s">
        <v>4529</v>
      </c>
      <c r="D21" s="1"/>
      <c r="E21" s="271" t="s">
        <v>4139</v>
      </c>
      <c r="F21" s="272" t="s">
        <v>4147</v>
      </c>
      <c r="G21" s="272" t="s">
        <v>4151</v>
      </c>
      <c r="H21" s="272" t="s">
        <v>4106</v>
      </c>
      <c r="I21" s="273" t="s">
        <v>4130</v>
      </c>
    </row>
    <row r="22" spans="1:10" ht="12" customHeight="1">
      <c r="A22" s="282" t="s">
        <v>910</v>
      </c>
      <c r="B22" s="283" t="s">
        <v>4528</v>
      </c>
      <c r="C22" s="334" t="s">
        <v>4530</v>
      </c>
      <c r="D22" s="441"/>
      <c r="E22" s="271" t="s">
        <v>4140</v>
      </c>
      <c r="F22" s="272" t="s">
        <v>4148</v>
      </c>
      <c r="G22" s="272" t="s">
        <v>4151</v>
      </c>
      <c r="H22" s="272" t="s">
        <v>4106</v>
      </c>
      <c r="I22" s="273" t="s">
        <v>4131</v>
      </c>
    </row>
    <row r="23" spans="1:10" ht="12" customHeight="1">
      <c r="A23" s="282" t="s">
        <v>5179</v>
      </c>
      <c r="B23" s="283" t="s">
        <v>5180</v>
      </c>
      <c r="C23" s="334" t="s">
        <v>1980</v>
      </c>
      <c r="D23" s="441"/>
      <c r="E23" s="271" t="s">
        <v>4141</v>
      </c>
      <c r="F23" s="272" t="s">
        <v>4149</v>
      </c>
      <c r="G23" s="272" t="s">
        <v>4151</v>
      </c>
      <c r="H23" s="272" t="s">
        <v>4106</v>
      </c>
      <c r="I23" s="273" t="s">
        <v>4132</v>
      </c>
    </row>
    <row r="24" spans="1:10" ht="12" customHeight="1">
      <c r="A24" s="282"/>
      <c r="B24" s="283"/>
      <c r="C24" s="334"/>
      <c r="D24" s="441"/>
      <c r="E24" s="271" t="s">
        <v>4142</v>
      </c>
      <c r="F24" s="272" t="s">
        <v>4150</v>
      </c>
      <c r="G24" s="272" t="s">
        <v>4151</v>
      </c>
      <c r="H24" s="272" t="s">
        <v>4106</v>
      </c>
      <c r="I24" s="273" t="s">
        <v>4133</v>
      </c>
    </row>
    <row r="25" spans="1:10" ht="12" customHeight="1">
      <c r="A25" s="3" t="s">
        <v>2665</v>
      </c>
      <c r="B25" s="27" t="s">
        <v>3026</v>
      </c>
      <c r="C25" s="87" t="s">
        <v>168</v>
      </c>
      <c r="D25" s="441"/>
      <c r="E25" s="271" t="s">
        <v>4153</v>
      </c>
      <c r="F25" s="272"/>
      <c r="G25" s="272"/>
      <c r="H25" s="272"/>
      <c r="I25" s="273"/>
    </row>
    <row r="26" spans="1:10" ht="12" customHeight="1" thickBot="1">
      <c r="A26" s="282" t="s">
        <v>2673</v>
      </c>
      <c r="B26" s="283" t="s">
        <v>3032</v>
      </c>
      <c r="C26" s="334" t="s">
        <v>169</v>
      </c>
      <c r="D26" s="441"/>
      <c r="E26" s="447" t="s">
        <v>4154</v>
      </c>
      <c r="F26" s="448"/>
      <c r="G26" s="448"/>
      <c r="H26" s="448"/>
      <c r="I26" s="449"/>
    </row>
    <row r="27" spans="1:10" ht="12" customHeight="1" thickBot="1">
      <c r="A27" s="282" t="s">
        <v>2674</v>
      </c>
      <c r="B27" s="283" t="s">
        <v>3034</v>
      </c>
      <c r="C27" s="334" t="s">
        <v>170</v>
      </c>
      <c r="D27" s="441"/>
    </row>
    <row r="28" spans="1:10" ht="12" customHeight="1">
      <c r="A28" s="282" t="s">
        <v>886</v>
      </c>
      <c r="B28" s="283" t="s">
        <v>3105</v>
      </c>
      <c r="C28" s="334" t="s">
        <v>171</v>
      </c>
      <c r="D28" s="441"/>
      <c r="E28" s="450"/>
      <c r="F28" s="210" t="s">
        <v>4167</v>
      </c>
      <c r="G28" s="210"/>
      <c r="H28" s="451"/>
      <c r="I28" s="452"/>
    </row>
    <row r="29" spans="1:10" ht="12" customHeight="1">
      <c r="A29" s="282" t="s">
        <v>887</v>
      </c>
      <c r="B29" s="283" t="s">
        <v>3106</v>
      </c>
      <c r="C29" s="334" t="s">
        <v>172</v>
      </c>
      <c r="D29" s="441"/>
      <c r="E29" s="275" t="s">
        <v>2143</v>
      </c>
      <c r="F29" s="276" t="s">
        <v>4097</v>
      </c>
      <c r="G29" s="276" t="s">
        <v>4098</v>
      </c>
      <c r="H29" s="276" t="s">
        <v>4099</v>
      </c>
      <c r="I29" s="277" t="s">
        <v>4100</v>
      </c>
    </row>
    <row r="30" spans="1:10" ht="12" customHeight="1">
      <c r="A30" s="282" t="s">
        <v>888</v>
      </c>
      <c r="B30" s="283" t="s">
        <v>3107</v>
      </c>
      <c r="C30" s="334" t="s">
        <v>1980</v>
      </c>
      <c r="D30" s="441"/>
      <c r="E30" s="275" t="s">
        <v>4101</v>
      </c>
      <c r="F30" s="276" t="s">
        <v>4102</v>
      </c>
      <c r="G30" s="276" t="s">
        <v>4103</v>
      </c>
      <c r="H30" s="276">
        <v>46</v>
      </c>
      <c r="I30" s="277" t="s">
        <v>4104</v>
      </c>
    </row>
    <row r="31" spans="1:10" ht="12" customHeight="1">
      <c r="A31" s="282" t="s">
        <v>889</v>
      </c>
      <c r="B31" s="283" t="s">
        <v>3108</v>
      </c>
      <c r="C31" s="334" t="s">
        <v>1405</v>
      </c>
      <c r="D31" s="441"/>
      <c r="E31" s="275"/>
      <c r="F31" s="276" t="s">
        <v>4152</v>
      </c>
      <c r="G31" s="276"/>
      <c r="H31" s="276"/>
      <c r="I31" s="277" t="s">
        <v>4126</v>
      </c>
      <c r="J31" s="2"/>
    </row>
    <row r="32" spans="1:10" ht="12" customHeight="1">
      <c r="A32" s="282" t="s">
        <v>2252</v>
      </c>
      <c r="B32" s="283" t="s">
        <v>3109</v>
      </c>
      <c r="C32" s="334" t="s">
        <v>1406</v>
      </c>
      <c r="D32" s="441"/>
      <c r="E32" s="442" t="s">
        <v>4105</v>
      </c>
      <c r="F32" s="443" t="s">
        <v>4117</v>
      </c>
      <c r="G32" s="443" t="s">
        <v>4103</v>
      </c>
      <c r="H32" s="443" t="s">
        <v>4106</v>
      </c>
      <c r="I32" s="444" t="s">
        <v>4127</v>
      </c>
    </row>
    <row r="33" spans="1:10" ht="12" customHeight="1">
      <c r="A33" s="282" t="s">
        <v>2253</v>
      </c>
      <c r="B33" s="283" t="s">
        <v>3110</v>
      </c>
      <c r="C33" s="334" t="s">
        <v>1407</v>
      </c>
      <c r="D33" s="441"/>
      <c r="E33" s="275" t="s">
        <v>4107</v>
      </c>
      <c r="F33" s="276" t="s">
        <v>4118</v>
      </c>
      <c r="G33" s="276" t="s">
        <v>4103</v>
      </c>
      <c r="H33" s="276" t="s">
        <v>4106</v>
      </c>
      <c r="I33" s="277" t="s">
        <v>4128</v>
      </c>
    </row>
    <row r="34" spans="1:10" ht="12" customHeight="1">
      <c r="A34" s="282" t="s">
        <v>2254</v>
      </c>
      <c r="B34" s="283" t="s">
        <v>3111</v>
      </c>
      <c r="C34" s="334" t="s">
        <v>1208</v>
      </c>
      <c r="D34" s="441"/>
      <c r="E34" s="275" t="s">
        <v>4108</v>
      </c>
      <c r="F34" s="276" t="s">
        <v>4119</v>
      </c>
      <c r="G34" s="276" t="s">
        <v>4103</v>
      </c>
      <c r="H34" s="276" t="s">
        <v>4106</v>
      </c>
      <c r="I34" s="277" t="s">
        <v>4129</v>
      </c>
    </row>
    <row r="35" spans="1:10" ht="12" customHeight="1">
      <c r="A35" s="282" t="s">
        <v>2255</v>
      </c>
      <c r="B35" s="283" t="s">
        <v>3112</v>
      </c>
      <c r="C35" s="335" t="s">
        <v>1578</v>
      </c>
      <c r="D35" s="441"/>
      <c r="E35" s="275" t="s">
        <v>4109</v>
      </c>
      <c r="F35" s="276" t="s">
        <v>4120</v>
      </c>
      <c r="G35" s="276" t="s">
        <v>4103</v>
      </c>
      <c r="H35" s="276" t="s">
        <v>4106</v>
      </c>
      <c r="I35" s="277" t="s">
        <v>4112</v>
      </c>
    </row>
    <row r="36" spans="1:10" ht="12" customHeight="1">
      <c r="A36" s="282" t="s">
        <v>2256</v>
      </c>
      <c r="B36" s="283" t="s">
        <v>3113</v>
      </c>
      <c r="C36" s="335" t="s">
        <v>1579</v>
      </c>
      <c r="D36" s="441"/>
      <c r="E36" s="275" t="s">
        <v>4110</v>
      </c>
      <c r="F36" s="276" t="s">
        <v>4121</v>
      </c>
      <c r="G36" s="276" t="s">
        <v>4103</v>
      </c>
      <c r="H36" s="276" t="s">
        <v>4106</v>
      </c>
      <c r="I36" s="277" t="s">
        <v>4113</v>
      </c>
    </row>
    <row r="37" spans="1:10" ht="12" customHeight="1">
      <c r="A37" s="282" t="s">
        <v>2257</v>
      </c>
      <c r="B37" s="283" t="s">
        <v>3114</v>
      </c>
      <c r="C37" s="335" t="s">
        <v>1580</v>
      </c>
      <c r="D37" s="441"/>
      <c r="E37" s="275" t="s">
        <v>4111</v>
      </c>
      <c r="F37" s="276" t="s">
        <v>4122</v>
      </c>
      <c r="G37" s="276" t="s">
        <v>4103</v>
      </c>
      <c r="H37" s="276" t="s">
        <v>4106</v>
      </c>
      <c r="I37" s="277" t="s">
        <v>4130</v>
      </c>
    </row>
    <row r="38" spans="1:10" ht="12" customHeight="1">
      <c r="A38" s="282" t="s">
        <v>2258</v>
      </c>
      <c r="B38" s="283" t="s">
        <v>3115</v>
      </c>
      <c r="C38" s="335" t="s">
        <v>1581</v>
      </c>
      <c r="D38" s="441"/>
      <c r="E38" s="275" t="s">
        <v>4114</v>
      </c>
      <c r="F38" s="276" t="s">
        <v>4123</v>
      </c>
      <c r="G38" s="276" t="s">
        <v>4103</v>
      </c>
      <c r="H38" s="276" t="s">
        <v>4106</v>
      </c>
      <c r="I38" s="277" t="s">
        <v>4131</v>
      </c>
    </row>
    <row r="39" spans="1:10" ht="12" customHeight="1">
      <c r="A39" s="282" t="s">
        <v>2259</v>
      </c>
      <c r="B39" s="283" t="s">
        <v>3116</v>
      </c>
      <c r="C39" s="334" t="s">
        <v>2248</v>
      </c>
      <c r="D39" s="441"/>
      <c r="E39" s="275" t="s">
        <v>4115</v>
      </c>
      <c r="F39" s="276" t="s">
        <v>4124</v>
      </c>
      <c r="G39" s="276" t="s">
        <v>4103</v>
      </c>
      <c r="H39" s="276" t="s">
        <v>4106</v>
      </c>
      <c r="I39" s="277" t="s">
        <v>4132</v>
      </c>
    </row>
    <row r="40" spans="1:10" ht="12" customHeight="1">
      <c r="A40" s="282" t="s">
        <v>2260</v>
      </c>
      <c r="B40" s="283" t="s">
        <v>3117</v>
      </c>
      <c r="C40" s="334" t="s">
        <v>1209</v>
      </c>
      <c r="D40" s="441"/>
      <c r="E40" s="275" t="s">
        <v>4116</v>
      </c>
      <c r="F40" s="276" t="s">
        <v>4125</v>
      </c>
      <c r="G40" s="276" t="s">
        <v>4103</v>
      </c>
      <c r="H40" s="276" t="s">
        <v>4106</v>
      </c>
      <c r="I40" s="277" t="s">
        <v>4133</v>
      </c>
    </row>
    <row r="41" spans="1:10" ht="12" customHeight="1">
      <c r="A41" s="282" t="s">
        <v>2261</v>
      </c>
      <c r="B41" s="283" t="s">
        <v>3118</v>
      </c>
      <c r="C41" s="334" t="s">
        <v>1210</v>
      </c>
      <c r="D41" s="441"/>
      <c r="E41" s="275"/>
      <c r="F41" s="276" t="s">
        <v>4152</v>
      </c>
      <c r="G41" s="276"/>
      <c r="H41" s="276"/>
      <c r="I41" s="277" t="s">
        <v>4126</v>
      </c>
    </row>
    <row r="42" spans="1:10" s="2" customFormat="1" ht="12" customHeight="1">
      <c r="A42" s="282" t="s">
        <v>2262</v>
      </c>
      <c r="B42" s="283" t="s">
        <v>3119</v>
      </c>
      <c r="C42" s="334" t="s">
        <v>1211</v>
      </c>
      <c r="D42" s="1"/>
      <c r="E42" s="442" t="s">
        <v>4134</v>
      </c>
      <c r="F42" s="443" t="s">
        <v>4117</v>
      </c>
      <c r="G42" s="280" t="s">
        <v>4169</v>
      </c>
      <c r="H42" s="443" t="s">
        <v>4106</v>
      </c>
      <c r="I42" s="444" t="s">
        <v>4127</v>
      </c>
      <c r="J42" s="4"/>
    </row>
    <row r="43" spans="1:10" ht="12" customHeight="1">
      <c r="A43" s="282" t="s">
        <v>2263</v>
      </c>
      <c r="B43" s="283" t="s">
        <v>3120</v>
      </c>
      <c r="C43" s="334" t="s">
        <v>1212</v>
      </c>
      <c r="D43" s="441"/>
      <c r="E43" s="275" t="s">
        <v>4135</v>
      </c>
      <c r="F43" s="276" t="s">
        <v>4143</v>
      </c>
      <c r="G43" s="272" t="s">
        <v>4170</v>
      </c>
      <c r="H43" s="276" t="s">
        <v>4106</v>
      </c>
      <c r="I43" s="277" t="s">
        <v>4128</v>
      </c>
    </row>
    <row r="44" spans="1:10" ht="12" customHeight="1">
      <c r="A44" s="282" t="s">
        <v>933</v>
      </c>
      <c r="B44" s="283" t="s">
        <v>5464</v>
      </c>
      <c r="C44" s="334" t="s">
        <v>5465</v>
      </c>
      <c r="D44" s="441"/>
      <c r="E44" s="275" t="s">
        <v>4136</v>
      </c>
      <c r="F44" s="276" t="s">
        <v>4144</v>
      </c>
      <c r="G44" s="276" t="s">
        <v>4151</v>
      </c>
      <c r="H44" s="276" t="s">
        <v>4106</v>
      </c>
      <c r="I44" s="277" t="s">
        <v>4129</v>
      </c>
    </row>
    <row r="45" spans="1:10" ht="12" customHeight="1">
      <c r="A45" s="282" t="s">
        <v>934</v>
      </c>
      <c r="B45" s="283" t="s">
        <v>5466</v>
      </c>
      <c r="C45" s="334" t="s">
        <v>1980</v>
      </c>
      <c r="D45" s="441"/>
      <c r="E45" s="275" t="s">
        <v>4137</v>
      </c>
      <c r="F45" s="276" t="s">
        <v>4145</v>
      </c>
      <c r="G45" s="276" t="s">
        <v>4151</v>
      </c>
      <c r="H45" s="276" t="s">
        <v>4106</v>
      </c>
      <c r="I45" s="277" t="s">
        <v>4112</v>
      </c>
    </row>
    <row r="46" spans="1:10" ht="12" customHeight="1">
      <c r="A46" s="282"/>
      <c r="B46" s="283"/>
      <c r="C46" s="334"/>
      <c r="D46" s="441"/>
      <c r="E46" s="275" t="s">
        <v>4138</v>
      </c>
      <c r="F46" s="276" t="s">
        <v>4146</v>
      </c>
      <c r="G46" s="276" t="s">
        <v>4151</v>
      </c>
      <c r="H46" s="276" t="s">
        <v>4106</v>
      </c>
      <c r="I46" s="277" t="s">
        <v>4113</v>
      </c>
    </row>
    <row r="47" spans="1:10" ht="12" customHeight="1">
      <c r="A47" s="3" t="s">
        <v>2666</v>
      </c>
      <c r="B47" s="27" t="s">
        <v>3037</v>
      </c>
      <c r="C47" s="87" t="s">
        <v>1213</v>
      </c>
      <c r="D47" s="441"/>
      <c r="E47" s="275" t="s">
        <v>4139</v>
      </c>
      <c r="F47" s="276" t="s">
        <v>4147</v>
      </c>
      <c r="G47" s="276" t="s">
        <v>4151</v>
      </c>
      <c r="H47" s="276" t="s">
        <v>4106</v>
      </c>
      <c r="I47" s="277" t="s">
        <v>4130</v>
      </c>
    </row>
    <row r="48" spans="1:10" ht="12" customHeight="1">
      <c r="A48" s="282" t="s">
        <v>2675</v>
      </c>
      <c r="B48" s="283" t="s">
        <v>3040</v>
      </c>
      <c r="C48" s="334" t="s">
        <v>3217</v>
      </c>
      <c r="D48" s="441"/>
      <c r="E48" s="275" t="s">
        <v>4140</v>
      </c>
      <c r="F48" s="276" t="s">
        <v>4148</v>
      </c>
      <c r="G48" s="276" t="s">
        <v>4151</v>
      </c>
      <c r="H48" s="276" t="s">
        <v>4106</v>
      </c>
      <c r="I48" s="277" t="s">
        <v>4131</v>
      </c>
    </row>
    <row r="49" spans="1:10" ht="12" customHeight="1">
      <c r="A49" s="282" t="s">
        <v>2676</v>
      </c>
      <c r="B49" s="283" t="s">
        <v>3043</v>
      </c>
      <c r="C49" s="334" t="s">
        <v>3218</v>
      </c>
      <c r="D49" s="441"/>
      <c r="E49" s="275" t="s">
        <v>4141</v>
      </c>
      <c r="F49" s="276" t="s">
        <v>4149</v>
      </c>
      <c r="G49" s="276" t="s">
        <v>4151</v>
      </c>
      <c r="H49" s="276" t="s">
        <v>4106</v>
      </c>
      <c r="I49" s="277" t="s">
        <v>4132</v>
      </c>
    </row>
    <row r="50" spans="1:10" ht="12" customHeight="1">
      <c r="A50" s="282" t="s">
        <v>2264</v>
      </c>
      <c r="B50" s="283" t="s">
        <v>3121</v>
      </c>
      <c r="C50" s="334" t="s">
        <v>3219</v>
      </c>
      <c r="D50" s="441"/>
      <c r="E50" s="275" t="s">
        <v>4142</v>
      </c>
      <c r="F50" s="274" t="s">
        <v>4150</v>
      </c>
      <c r="G50" s="276" t="s">
        <v>4151</v>
      </c>
      <c r="H50" s="276" t="s">
        <v>4106</v>
      </c>
      <c r="I50" s="453" t="s">
        <v>4133</v>
      </c>
    </row>
    <row r="51" spans="1:10" ht="12" customHeight="1">
      <c r="A51" s="282" t="s">
        <v>2265</v>
      </c>
      <c r="B51" s="283" t="s">
        <v>3122</v>
      </c>
      <c r="C51" s="334" t="s">
        <v>3220</v>
      </c>
      <c r="D51" s="441"/>
      <c r="E51" s="275" t="s">
        <v>4172</v>
      </c>
      <c r="F51" s="274"/>
      <c r="G51" s="276"/>
      <c r="H51" s="276"/>
      <c r="I51" s="453"/>
    </row>
    <row r="52" spans="1:10" ht="12" thickBot="1">
      <c r="A52" s="282" t="s">
        <v>2266</v>
      </c>
      <c r="B52" s="283" t="s">
        <v>3123</v>
      </c>
      <c r="C52" s="334" t="s">
        <v>3221</v>
      </c>
      <c r="D52" s="441"/>
      <c r="E52" s="281" t="s">
        <v>4173</v>
      </c>
      <c r="F52" s="454"/>
      <c r="G52" s="455"/>
      <c r="H52" s="455"/>
      <c r="I52" s="456"/>
    </row>
    <row r="53" spans="1:10" ht="12" thickBot="1">
      <c r="A53" s="282" t="s">
        <v>2267</v>
      </c>
      <c r="B53" s="283" t="s">
        <v>3124</v>
      </c>
      <c r="C53" s="334" t="s">
        <v>3222</v>
      </c>
    </row>
    <row r="54" spans="1:10">
      <c r="A54" s="282" t="s">
        <v>2268</v>
      </c>
      <c r="B54" s="283" t="s">
        <v>3125</v>
      </c>
      <c r="C54" s="334" t="s">
        <v>3223</v>
      </c>
      <c r="E54" s="450"/>
      <c r="F54" s="200" t="s">
        <v>4168</v>
      </c>
      <c r="G54" s="457"/>
      <c r="H54" s="210"/>
      <c r="I54" s="231"/>
    </row>
    <row r="55" spans="1:10">
      <c r="A55" s="282" t="s">
        <v>2269</v>
      </c>
      <c r="B55" s="283" t="s">
        <v>3126</v>
      </c>
      <c r="C55" s="334" t="s">
        <v>2566</v>
      </c>
      <c r="E55" s="275" t="s">
        <v>2143</v>
      </c>
      <c r="F55" s="274" t="s">
        <v>4097</v>
      </c>
      <c r="G55" s="276" t="s">
        <v>4098</v>
      </c>
      <c r="H55" s="276" t="s">
        <v>4099</v>
      </c>
      <c r="I55" s="453" t="s">
        <v>4100</v>
      </c>
    </row>
    <row r="56" spans="1:10">
      <c r="A56" s="282" t="s">
        <v>2270</v>
      </c>
      <c r="B56" s="283" t="s">
        <v>3127</v>
      </c>
      <c r="C56" s="334" t="s">
        <v>2567</v>
      </c>
      <c r="E56" s="275" t="s">
        <v>4101</v>
      </c>
      <c r="F56" s="274" t="s">
        <v>4102</v>
      </c>
      <c r="G56" s="276" t="s">
        <v>4103</v>
      </c>
      <c r="H56" s="276">
        <v>62</v>
      </c>
      <c r="I56" s="453" t="s">
        <v>4104</v>
      </c>
    </row>
    <row r="57" spans="1:10">
      <c r="A57" s="282" t="s">
        <v>2271</v>
      </c>
      <c r="B57" s="283" t="s">
        <v>3128</v>
      </c>
      <c r="C57" s="334" t="s">
        <v>2568</v>
      </c>
      <c r="E57" s="442" t="s">
        <v>4105</v>
      </c>
      <c r="F57" s="278" t="s">
        <v>4165</v>
      </c>
      <c r="G57" s="443" t="s">
        <v>4103</v>
      </c>
      <c r="H57" s="443" t="s">
        <v>4156</v>
      </c>
      <c r="I57" s="458" t="s">
        <v>4158</v>
      </c>
    </row>
    <row r="58" spans="1:10">
      <c r="A58" s="282" t="s">
        <v>2272</v>
      </c>
      <c r="B58" s="283" t="s">
        <v>3129</v>
      </c>
      <c r="C58" s="335" t="s">
        <v>2569</v>
      </c>
      <c r="E58" s="442" t="s">
        <v>4107</v>
      </c>
      <c r="F58" s="459" t="s">
        <v>4155</v>
      </c>
      <c r="G58" s="443" t="s">
        <v>4103</v>
      </c>
      <c r="H58" s="443" t="s">
        <v>4157</v>
      </c>
      <c r="I58" s="458" t="s">
        <v>4159</v>
      </c>
    </row>
    <row r="59" spans="1:10">
      <c r="A59" s="282" t="s">
        <v>2273</v>
      </c>
      <c r="B59" s="283" t="s">
        <v>3130</v>
      </c>
      <c r="C59" s="335" t="s">
        <v>2570</v>
      </c>
      <c r="E59" s="275"/>
      <c r="F59" s="274" t="s">
        <v>4164</v>
      </c>
      <c r="G59" s="276"/>
      <c r="H59" s="276"/>
      <c r="I59" s="453" t="s">
        <v>4161</v>
      </c>
    </row>
    <row r="60" spans="1:10">
      <c r="A60" s="282" t="s">
        <v>2274</v>
      </c>
      <c r="B60" s="283" t="s">
        <v>3131</v>
      </c>
      <c r="C60" s="335" t="s">
        <v>2571</v>
      </c>
      <c r="E60" s="275" t="s">
        <v>4108</v>
      </c>
      <c r="F60" s="274" t="s">
        <v>4118</v>
      </c>
      <c r="G60" s="276" t="s">
        <v>4103</v>
      </c>
      <c r="H60" s="276" t="s">
        <v>4106</v>
      </c>
      <c r="I60" s="453" t="s">
        <v>4128</v>
      </c>
    </row>
    <row r="61" spans="1:10" s="2" customFormat="1">
      <c r="A61" s="282" t="s">
        <v>2275</v>
      </c>
      <c r="B61" s="283" t="s">
        <v>3132</v>
      </c>
      <c r="C61" s="335" t="s">
        <v>2572</v>
      </c>
      <c r="E61" s="275" t="s">
        <v>4109</v>
      </c>
      <c r="F61" s="274" t="s">
        <v>4119</v>
      </c>
      <c r="G61" s="276" t="s">
        <v>4103</v>
      </c>
      <c r="H61" s="276" t="s">
        <v>4106</v>
      </c>
      <c r="I61" s="453" t="s">
        <v>4129</v>
      </c>
      <c r="J61" s="4"/>
    </row>
    <row r="62" spans="1:10">
      <c r="A62" s="282" t="s">
        <v>2276</v>
      </c>
      <c r="B62" s="283" t="s">
        <v>3133</v>
      </c>
      <c r="C62" s="335" t="s">
        <v>2573</v>
      </c>
      <c r="E62" s="275" t="s">
        <v>4110</v>
      </c>
      <c r="F62" s="274" t="s">
        <v>4120</v>
      </c>
      <c r="G62" s="276" t="s">
        <v>4103</v>
      </c>
      <c r="H62" s="276" t="s">
        <v>4106</v>
      </c>
      <c r="I62" s="453" t="s">
        <v>4112</v>
      </c>
    </row>
    <row r="63" spans="1:10">
      <c r="A63" s="282" t="s">
        <v>2277</v>
      </c>
      <c r="B63" s="283" t="s">
        <v>3134</v>
      </c>
      <c r="C63" s="335" t="s">
        <v>2574</v>
      </c>
      <c r="E63" s="275" t="s">
        <v>4111</v>
      </c>
      <c r="F63" s="274" t="s">
        <v>4121</v>
      </c>
      <c r="G63" s="276" t="s">
        <v>4103</v>
      </c>
      <c r="H63" s="276" t="s">
        <v>4106</v>
      </c>
      <c r="I63" s="453" t="s">
        <v>4113</v>
      </c>
    </row>
    <row r="64" spans="1:10">
      <c r="A64" s="282" t="s">
        <v>949</v>
      </c>
      <c r="B64" s="283" t="s">
        <v>4181</v>
      </c>
      <c r="C64" s="335" t="s">
        <v>4183</v>
      </c>
      <c r="E64" s="275" t="s">
        <v>4114</v>
      </c>
      <c r="F64" s="274" t="s">
        <v>4122</v>
      </c>
      <c r="G64" s="276" t="s">
        <v>4103</v>
      </c>
      <c r="H64" s="276" t="s">
        <v>4106</v>
      </c>
      <c r="I64" s="453" t="s">
        <v>4130</v>
      </c>
    </row>
    <row r="65" spans="1:10">
      <c r="A65" s="282" t="s">
        <v>948</v>
      </c>
      <c r="B65" s="283" t="s">
        <v>4182</v>
      </c>
      <c r="C65" s="335" t="s">
        <v>4184</v>
      </c>
      <c r="E65" s="275" t="s">
        <v>4115</v>
      </c>
      <c r="F65" s="274" t="s">
        <v>4123</v>
      </c>
      <c r="G65" s="276" t="s">
        <v>4103</v>
      </c>
      <c r="H65" s="276" t="s">
        <v>4106</v>
      </c>
      <c r="I65" s="453" t="s">
        <v>4131</v>
      </c>
    </row>
    <row r="66" spans="1:10">
      <c r="A66" s="282" t="s">
        <v>7872</v>
      </c>
      <c r="B66" s="283" t="s">
        <v>4531</v>
      </c>
      <c r="C66" s="335" t="s">
        <v>4533</v>
      </c>
      <c r="E66" s="275" t="s">
        <v>4116</v>
      </c>
      <c r="F66" s="276" t="s">
        <v>4124</v>
      </c>
      <c r="G66" s="276" t="s">
        <v>4103</v>
      </c>
      <c r="H66" s="276" t="s">
        <v>4106</v>
      </c>
      <c r="I66" s="277" t="s">
        <v>4132</v>
      </c>
    </row>
    <row r="67" spans="1:10" ht="12" customHeight="1">
      <c r="A67" s="282" t="s">
        <v>7873</v>
      </c>
      <c r="B67" s="283" t="s">
        <v>4532</v>
      </c>
      <c r="C67" s="335" t="s">
        <v>4534</v>
      </c>
      <c r="E67" s="275" t="s">
        <v>4160</v>
      </c>
      <c r="F67" s="276" t="s">
        <v>4125</v>
      </c>
      <c r="G67" s="276" t="s">
        <v>4103</v>
      </c>
      <c r="H67" s="276" t="s">
        <v>4106</v>
      </c>
      <c r="I67" s="277" t="s">
        <v>4133</v>
      </c>
    </row>
    <row r="68" spans="1:10" ht="13.5" customHeight="1">
      <c r="A68" s="282" t="s">
        <v>5181</v>
      </c>
      <c r="B68" s="283" t="s">
        <v>5182</v>
      </c>
      <c r="C68" s="335" t="s">
        <v>1980</v>
      </c>
      <c r="E68" s="275"/>
      <c r="F68" s="276" t="s">
        <v>4164</v>
      </c>
      <c r="G68" s="276"/>
      <c r="H68" s="276"/>
      <c r="I68" s="277" t="s">
        <v>4161</v>
      </c>
    </row>
    <row r="69" spans="1:10">
      <c r="A69" s="282"/>
      <c r="B69" s="283"/>
      <c r="C69" s="335"/>
      <c r="E69" s="275" t="s">
        <v>4135</v>
      </c>
      <c r="F69" s="276" t="s">
        <v>4143</v>
      </c>
      <c r="G69" s="272" t="s">
        <v>4169</v>
      </c>
      <c r="H69" s="276" t="s">
        <v>4106</v>
      </c>
      <c r="I69" s="277" t="s">
        <v>4128</v>
      </c>
    </row>
    <row r="70" spans="1:10">
      <c r="A70" s="3" t="s">
        <v>2677</v>
      </c>
      <c r="B70" s="27" t="s">
        <v>3046</v>
      </c>
      <c r="C70" s="88" t="s">
        <v>1214</v>
      </c>
      <c r="E70" s="275" t="s">
        <v>4136</v>
      </c>
      <c r="F70" s="276" t="s">
        <v>4144</v>
      </c>
      <c r="G70" s="276" t="s">
        <v>4162</v>
      </c>
      <c r="H70" s="276" t="s">
        <v>4106</v>
      </c>
      <c r="I70" s="277" t="s">
        <v>4129</v>
      </c>
    </row>
    <row r="71" spans="1:10">
      <c r="A71" s="282" t="s">
        <v>2278</v>
      </c>
      <c r="B71" s="283" t="s">
        <v>3135</v>
      </c>
      <c r="C71" s="335" t="s">
        <v>1215</v>
      </c>
      <c r="E71" s="275" t="s">
        <v>4137</v>
      </c>
      <c r="F71" s="276" t="s">
        <v>4145</v>
      </c>
      <c r="G71" s="276" t="s">
        <v>4162</v>
      </c>
      <c r="H71" s="276" t="s">
        <v>4106</v>
      </c>
      <c r="I71" s="277" t="s">
        <v>4112</v>
      </c>
    </row>
    <row r="72" spans="1:10">
      <c r="A72" s="282" t="s">
        <v>2279</v>
      </c>
      <c r="B72" s="283" t="s">
        <v>3136</v>
      </c>
      <c r="C72" s="335" t="s">
        <v>1216</v>
      </c>
      <c r="E72" s="275" t="s">
        <v>4138</v>
      </c>
      <c r="F72" s="276" t="s">
        <v>4146</v>
      </c>
      <c r="G72" s="276" t="s">
        <v>4162</v>
      </c>
      <c r="H72" s="276" t="s">
        <v>4106</v>
      </c>
      <c r="I72" s="277" t="s">
        <v>4113</v>
      </c>
      <c r="J72" s="2"/>
    </row>
    <row r="73" spans="1:10" s="2" customFormat="1">
      <c r="A73" s="282" t="s">
        <v>2280</v>
      </c>
      <c r="B73" s="283" t="s">
        <v>3137</v>
      </c>
      <c r="C73" s="335" t="s">
        <v>1217</v>
      </c>
      <c r="E73" s="275" t="s">
        <v>4139</v>
      </c>
      <c r="F73" s="276" t="s">
        <v>4147</v>
      </c>
      <c r="G73" s="276" t="s">
        <v>4162</v>
      </c>
      <c r="H73" s="276" t="s">
        <v>4106</v>
      </c>
      <c r="I73" s="277" t="s">
        <v>4130</v>
      </c>
      <c r="J73" s="4"/>
    </row>
    <row r="74" spans="1:10">
      <c r="A74" s="282" t="s">
        <v>2281</v>
      </c>
      <c r="B74" s="283" t="s">
        <v>3138</v>
      </c>
      <c r="C74" s="335" t="s">
        <v>1218</v>
      </c>
      <c r="E74" s="275" t="s">
        <v>4140</v>
      </c>
      <c r="F74" s="276" t="s">
        <v>4148</v>
      </c>
      <c r="G74" s="276" t="s">
        <v>4162</v>
      </c>
      <c r="H74" s="276" t="s">
        <v>4106</v>
      </c>
      <c r="I74" s="277" t="s">
        <v>4131</v>
      </c>
    </row>
    <row r="75" spans="1:10">
      <c r="A75" s="282" t="s">
        <v>2282</v>
      </c>
      <c r="B75" s="283" t="s">
        <v>3139</v>
      </c>
      <c r="C75" s="335" t="s">
        <v>1980</v>
      </c>
      <c r="E75" s="275" t="s">
        <v>4141</v>
      </c>
      <c r="F75" s="276" t="s">
        <v>4149</v>
      </c>
      <c r="G75" s="276" t="s">
        <v>4162</v>
      </c>
      <c r="H75" s="276" t="s">
        <v>4106</v>
      </c>
      <c r="I75" s="277" t="s">
        <v>4132</v>
      </c>
    </row>
    <row r="76" spans="1:10">
      <c r="A76" s="282" t="s">
        <v>2283</v>
      </c>
      <c r="B76" s="283" t="s">
        <v>3140</v>
      </c>
      <c r="C76" s="335" t="s">
        <v>1219</v>
      </c>
      <c r="E76" s="275" t="s">
        <v>4142</v>
      </c>
      <c r="F76" s="276" t="s">
        <v>4150</v>
      </c>
      <c r="G76" s="276" t="s">
        <v>4162</v>
      </c>
      <c r="H76" s="276" t="s">
        <v>4106</v>
      </c>
      <c r="I76" s="277" t="s">
        <v>4133</v>
      </c>
    </row>
    <row r="77" spans="1:10">
      <c r="A77" s="282" t="s">
        <v>2284</v>
      </c>
      <c r="B77" s="283" t="s">
        <v>3141</v>
      </c>
      <c r="C77" s="335" t="s">
        <v>1220</v>
      </c>
      <c r="E77" s="275" t="s">
        <v>4171</v>
      </c>
      <c r="F77" s="276"/>
      <c r="G77" s="276"/>
      <c r="H77" s="276"/>
      <c r="I77" s="277"/>
    </row>
    <row r="78" spans="1:10" ht="12" thickBot="1">
      <c r="A78" s="282" t="s">
        <v>2285</v>
      </c>
      <c r="B78" s="283" t="s">
        <v>3142</v>
      </c>
      <c r="C78" s="335" t="s">
        <v>1221</v>
      </c>
      <c r="E78" s="281" t="s">
        <v>4163</v>
      </c>
      <c r="F78" s="455"/>
      <c r="G78" s="455"/>
      <c r="H78" s="455"/>
      <c r="I78" s="460"/>
    </row>
    <row r="79" spans="1:10">
      <c r="A79" s="282" t="s">
        <v>1790</v>
      </c>
      <c r="B79" s="283" t="s">
        <v>3143</v>
      </c>
      <c r="C79" s="335" t="s">
        <v>1222</v>
      </c>
    </row>
    <row r="80" spans="1:10">
      <c r="A80" s="282" t="s">
        <v>1791</v>
      </c>
      <c r="B80" s="283" t="s">
        <v>3144</v>
      </c>
      <c r="C80" s="335" t="s">
        <v>1980</v>
      </c>
    </row>
    <row r="81" spans="1:3">
      <c r="A81" s="282"/>
      <c r="B81" s="283"/>
      <c r="C81" s="335"/>
    </row>
    <row r="82" spans="1:3">
      <c r="A82" s="3" t="s">
        <v>1792</v>
      </c>
      <c r="B82" s="27" t="s">
        <v>3145</v>
      </c>
      <c r="C82" s="88" t="s">
        <v>1223</v>
      </c>
    </row>
    <row r="83" spans="1:3">
      <c r="A83" s="282" t="s">
        <v>1793</v>
      </c>
      <c r="B83" s="283" t="s">
        <v>3146</v>
      </c>
      <c r="C83" s="335" t="s">
        <v>1771</v>
      </c>
    </row>
    <row r="84" spans="1:3">
      <c r="A84" s="282" t="s">
        <v>1794</v>
      </c>
      <c r="B84" s="283" t="s">
        <v>3147</v>
      </c>
      <c r="C84" s="335" t="s">
        <v>1772</v>
      </c>
    </row>
    <row r="85" spans="1:3">
      <c r="A85" s="282" t="s">
        <v>1795</v>
      </c>
      <c r="B85" s="283" t="s">
        <v>3148</v>
      </c>
      <c r="C85" s="335" t="s">
        <v>1773</v>
      </c>
    </row>
    <row r="86" spans="1:3">
      <c r="A86" s="282" t="s">
        <v>1796</v>
      </c>
      <c r="B86" s="283" t="s">
        <v>3149</v>
      </c>
      <c r="C86" s="335" t="s">
        <v>1774</v>
      </c>
    </row>
    <row r="87" spans="1:3">
      <c r="A87" s="282" t="s">
        <v>1797</v>
      </c>
      <c r="B87" s="283" t="s">
        <v>3150</v>
      </c>
      <c r="C87" s="335" t="s">
        <v>1587</v>
      </c>
    </row>
    <row r="88" spans="1:3" s="2" customFormat="1">
      <c r="A88" s="282" t="s">
        <v>1798</v>
      </c>
      <c r="B88" s="283" t="s">
        <v>3151</v>
      </c>
      <c r="C88" s="335" t="s">
        <v>1496</v>
      </c>
    </row>
    <row r="89" spans="1:3">
      <c r="A89" s="282" t="s">
        <v>1799</v>
      </c>
      <c r="B89" s="283" t="s">
        <v>3152</v>
      </c>
      <c r="C89" s="335" t="s">
        <v>1980</v>
      </c>
    </row>
    <row r="90" spans="1:3">
      <c r="A90" s="282" t="s">
        <v>1800</v>
      </c>
      <c r="B90" s="283" t="s">
        <v>3153</v>
      </c>
      <c r="C90" s="335" t="s">
        <v>1584</v>
      </c>
    </row>
    <row r="91" spans="1:3">
      <c r="A91" s="282" t="s">
        <v>1801</v>
      </c>
      <c r="B91" s="283" t="s">
        <v>3154</v>
      </c>
      <c r="C91" s="335" t="s">
        <v>1585</v>
      </c>
    </row>
    <row r="92" spans="1:3">
      <c r="A92" s="282" t="s">
        <v>1802</v>
      </c>
      <c r="B92" s="283" t="s">
        <v>3155</v>
      </c>
      <c r="C92" s="335" t="s">
        <v>1980</v>
      </c>
    </row>
    <row r="93" spans="1:3">
      <c r="A93" s="282" t="s">
        <v>1803</v>
      </c>
      <c r="B93" s="283" t="s">
        <v>3156</v>
      </c>
      <c r="C93" s="335" t="s">
        <v>1586</v>
      </c>
    </row>
    <row r="94" spans="1:3">
      <c r="A94" s="282" t="s">
        <v>1804</v>
      </c>
      <c r="B94" s="283" t="s">
        <v>3157</v>
      </c>
      <c r="C94" s="335" t="s">
        <v>2246</v>
      </c>
    </row>
    <row r="95" spans="1:3">
      <c r="A95" s="282" t="s">
        <v>1805</v>
      </c>
      <c r="B95" s="283" t="s">
        <v>3158</v>
      </c>
      <c r="C95" s="335" t="s">
        <v>1980</v>
      </c>
    </row>
    <row r="96" spans="1:3">
      <c r="A96" s="282"/>
      <c r="B96" s="283"/>
      <c r="C96" s="335"/>
    </row>
    <row r="97" spans="1:4">
      <c r="A97" s="3" t="s">
        <v>1806</v>
      </c>
      <c r="B97" s="27" t="s">
        <v>3159</v>
      </c>
      <c r="C97" s="88" t="s">
        <v>1775</v>
      </c>
    </row>
    <row r="98" spans="1:4">
      <c r="A98" s="282" t="s">
        <v>1807</v>
      </c>
      <c r="B98" s="283" t="s">
        <v>3160</v>
      </c>
      <c r="C98" s="335" t="s">
        <v>527</v>
      </c>
    </row>
    <row r="99" spans="1:4">
      <c r="A99" s="282" t="s">
        <v>1808</v>
      </c>
      <c r="B99" s="283" t="s">
        <v>3161</v>
      </c>
      <c r="C99" s="335" t="s">
        <v>528</v>
      </c>
      <c r="D99" s="461"/>
    </row>
    <row r="100" spans="1:4">
      <c r="A100" s="282" t="s">
        <v>1809</v>
      </c>
      <c r="B100" s="283" t="s">
        <v>3162</v>
      </c>
      <c r="C100" s="335" t="s">
        <v>529</v>
      </c>
      <c r="D100" s="461"/>
    </row>
    <row r="101" spans="1:4">
      <c r="A101" s="282" t="s">
        <v>1810</v>
      </c>
      <c r="B101" s="283" t="s">
        <v>3163</v>
      </c>
      <c r="C101" s="335" t="s">
        <v>530</v>
      </c>
      <c r="D101" s="461"/>
    </row>
    <row r="102" spans="1:4">
      <c r="A102" s="282" t="s">
        <v>1811</v>
      </c>
      <c r="B102" s="283" t="s">
        <v>3164</v>
      </c>
      <c r="C102" s="335" t="s">
        <v>531</v>
      </c>
      <c r="D102" s="461"/>
    </row>
    <row r="103" spans="1:4">
      <c r="A103" s="282" t="s">
        <v>1812</v>
      </c>
      <c r="B103" s="283" t="s">
        <v>3165</v>
      </c>
      <c r="C103" s="335" t="s">
        <v>532</v>
      </c>
      <c r="D103" s="461"/>
    </row>
    <row r="104" spans="1:4">
      <c r="A104" s="282" t="s">
        <v>1813</v>
      </c>
      <c r="B104" s="283" t="s">
        <v>3166</v>
      </c>
      <c r="C104" s="335" t="s">
        <v>533</v>
      </c>
      <c r="D104" s="461"/>
    </row>
    <row r="105" spans="1:4">
      <c r="A105" s="282" t="s">
        <v>1814</v>
      </c>
      <c r="B105" s="283" t="s">
        <v>3167</v>
      </c>
      <c r="C105" s="335" t="s">
        <v>2202</v>
      </c>
      <c r="D105" s="461"/>
    </row>
    <row r="106" spans="1:4">
      <c r="A106" s="282" t="s">
        <v>1815</v>
      </c>
      <c r="B106" s="283" t="s">
        <v>3168</v>
      </c>
      <c r="C106" s="335" t="s">
        <v>2203</v>
      </c>
      <c r="D106" s="461"/>
    </row>
    <row r="107" spans="1:4">
      <c r="A107" s="282" t="s">
        <v>1816</v>
      </c>
      <c r="B107" s="283" t="s">
        <v>3169</v>
      </c>
      <c r="C107" s="335" t="s">
        <v>2439</v>
      </c>
      <c r="D107" s="461"/>
    </row>
    <row r="108" spans="1:4">
      <c r="A108" s="462" t="s">
        <v>1817</v>
      </c>
      <c r="B108" s="283" t="s">
        <v>3170</v>
      </c>
      <c r="C108" s="335" t="s">
        <v>2440</v>
      </c>
      <c r="D108" s="461"/>
    </row>
    <row r="109" spans="1:4">
      <c r="A109" s="462" t="s">
        <v>1818</v>
      </c>
      <c r="B109" s="283" t="s">
        <v>3171</v>
      </c>
      <c r="C109" s="335" t="s">
        <v>2441</v>
      </c>
      <c r="D109" s="461"/>
    </row>
    <row r="110" spans="1:4" s="2" customFormat="1">
      <c r="A110" s="462" t="s">
        <v>1819</v>
      </c>
      <c r="B110" s="283" t="s">
        <v>3172</v>
      </c>
      <c r="C110" s="335" t="s">
        <v>2442</v>
      </c>
      <c r="D110" s="461"/>
    </row>
    <row r="111" spans="1:4">
      <c r="A111" s="462" t="s">
        <v>418</v>
      </c>
      <c r="B111" s="283" t="s">
        <v>3173</v>
      </c>
      <c r="C111" s="335" t="s">
        <v>410</v>
      </c>
      <c r="D111" s="461"/>
    </row>
    <row r="112" spans="1:4">
      <c r="A112" s="462" t="s">
        <v>419</v>
      </c>
      <c r="B112" s="283" t="s">
        <v>3174</v>
      </c>
      <c r="C112" s="335" t="s">
        <v>411</v>
      </c>
      <c r="D112" s="461"/>
    </row>
    <row r="113" spans="1:4" s="2" customFormat="1">
      <c r="A113" s="462" t="s">
        <v>1820</v>
      </c>
      <c r="B113" s="283" t="s">
        <v>3175</v>
      </c>
      <c r="C113" s="335" t="s">
        <v>412</v>
      </c>
      <c r="D113" s="461"/>
    </row>
    <row r="114" spans="1:4">
      <c r="A114" s="462" t="s">
        <v>1821</v>
      </c>
      <c r="B114" s="283" t="s">
        <v>3176</v>
      </c>
      <c r="C114" s="335" t="s">
        <v>413</v>
      </c>
      <c r="D114" s="461"/>
    </row>
    <row r="115" spans="1:4">
      <c r="A115" s="462" t="s">
        <v>420</v>
      </c>
      <c r="B115" s="283" t="s">
        <v>3177</v>
      </c>
      <c r="C115" s="335" t="s">
        <v>1582</v>
      </c>
    </row>
    <row r="116" spans="1:4">
      <c r="A116" s="282" t="s">
        <v>421</v>
      </c>
      <c r="B116" s="283" t="s">
        <v>3178</v>
      </c>
      <c r="C116" s="335" t="s">
        <v>1583</v>
      </c>
    </row>
    <row r="117" spans="1:4">
      <c r="A117" s="282" t="s">
        <v>422</v>
      </c>
      <c r="B117" s="283" t="s">
        <v>3179</v>
      </c>
      <c r="C117" s="335" t="s">
        <v>1980</v>
      </c>
    </row>
    <row r="118" spans="1:4">
      <c r="A118" s="282"/>
      <c r="B118" s="283"/>
      <c r="C118" s="335"/>
    </row>
    <row r="119" spans="1:4">
      <c r="A119" s="3" t="s">
        <v>2667</v>
      </c>
      <c r="B119" s="27" t="s">
        <v>3050</v>
      </c>
      <c r="C119" s="88" t="s">
        <v>1776</v>
      </c>
    </row>
    <row r="120" spans="1:4">
      <c r="A120" s="282" t="s">
        <v>1822</v>
      </c>
      <c r="B120" s="283" t="s">
        <v>3180</v>
      </c>
      <c r="C120" s="335" t="s">
        <v>1980</v>
      </c>
    </row>
    <row r="121" spans="1:4">
      <c r="A121" s="282"/>
      <c r="B121" s="283"/>
      <c r="C121" s="335"/>
    </row>
    <row r="122" spans="1:4">
      <c r="A122" s="3" t="s">
        <v>2668</v>
      </c>
      <c r="B122" s="27" t="s">
        <v>3062</v>
      </c>
      <c r="C122" s="88" t="s">
        <v>1777</v>
      </c>
    </row>
    <row r="123" spans="1:4">
      <c r="A123" s="282"/>
      <c r="B123" s="283"/>
      <c r="C123" s="335"/>
    </row>
    <row r="124" spans="1:4" ht="12" thickBot="1">
      <c r="A124" s="463" t="s">
        <v>1823</v>
      </c>
      <c r="B124" s="464" t="s">
        <v>3181</v>
      </c>
      <c r="C124" s="465" t="s">
        <v>1778</v>
      </c>
    </row>
    <row r="125" spans="1:4">
      <c r="A125" s="752"/>
      <c r="B125" s="752"/>
      <c r="C125" s="751"/>
    </row>
  </sheetData>
  <customSheetViews>
    <customSheetView guid="{85156661-CBE0-4E0C-831A-9FC01A4A4796}" showPageBreaks="1" printArea="1" showRuler="0">
      <selection activeCell="I33" sqref="I33"/>
      <pageMargins left="0.78740157480314965" right="0.78740157480314965" top="0.98425196850393704" bottom="0.98425196850393704" header="0.51181102362204722" footer="0.51181102362204722"/>
      <printOptions horizontalCentered="1" headings="1"/>
      <pageSetup paperSize="9" orientation="portrait" r:id="rId1"/>
      <headerFooter alignWithMargins="0">
        <oddHeader>&amp;C&amp;"Arial,Fett"&amp;14Annex D - 
OBDMIDs (On-Board Diagnostic Monitor ID) definition</oddHeader>
        <oddFooter>&amp;L&amp;F&amp;R&amp;P/&amp;N</oddFooter>
      </headerFooter>
    </customSheetView>
    <customSheetView guid="{5F452B13-A369-42A4-9CF3-F2A6C45D1442}" showPageBreaks="1" printArea="1" showRuler="0" topLeftCell="A73">
      <selection activeCell="G103" sqref="G103"/>
      <pageMargins left="0.78740157480314965" right="0.78740157480314965" top="0.98425196850393704" bottom="0.98425196850393704" header="0.51181102362204722" footer="0.51181102362204722"/>
      <printOptions horizontalCentered="1" headings="1"/>
      <pageSetup paperSize="9" orientation="portrait" r:id="rId2"/>
      <headerFooter alignWithMargins="0">
        <oddHeader>&amp;C&amp;"Arial,Fett"&amp;14Annex D - 
OBDMIDs (On-Board Diagnostic Monitor ID) definition</oddHeader>
        <oddFooter>&amp;L&amp;F&amp;R&amp;P/&amp;N</oddFooter>
      </headerFooter>
    </customSheetView>
  </customSheetViews>
  <phoneticPr fontId="8" type="noConversion"/>
  <printOptions horizontalCentered="1" headings="1"/>
  <pageMargins left="0.78740157480314965" right="0.78740157480314965" top="0.98425196850393704" bottom="0.98425196850393704" header="0.51181102362204722" footer="0.51181102362204722"/>
  <pageSetup paperSize="9" orientation="portrait" r:id="rId3"/>
  <headerFooter alignWithMargins="0">
    <oddHeader>&amp;C&amp;"Arial,Fett"&amp;14Annex D - 
OBDMIDs (On-Board Diagnostic Monitor ID) definition</oddHeader>
    <oddFooter>&amp;L&amp;F&amp;R&amp;P/&amp;N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W615"/>
  <sheetViews>
    <sheetView topLeftCell="B1" zoomScaleNormal="100" workbookViewId="0">
      <pane ySplit="1035" activePane="bottomLeft"/>
      <selection activeCell="G27" sqref="G27:K27"/>
      <selection pane="bottomLeft" activeCell="G432" sqref="G432"/>
    </sheetView>
  </sheetViews>
  <sheetFormatPr defaultColWidth="9.140625" defaultRowHeight="12.75"/>
  <cols>
    <col min="1" max="1" width="14" style="353" customWidth="1"/>
    <col min="2" max="2" width="16.7109375" style="32" customWidth="1"/>
    <col min="3" max="3" width="20.5703125" style="32" customWidth="1"/>
    <col min="4" max="4" width="29.42578125" style="32" customWidth="1"/>
    <col min="5" max="5" width="18" style="32" customWidth="1"/>
    <col min="6" max="6" width="12.7109375" style="32" customWidth="1"/>
    <col min="7" max="7" width="14.5703125" style="32" customWidth="1"/>
    <col min="8" max="8" width="14.5703125" customWidth="1"/>
    <col min="9" max="9" width="15.28515625" style="32" customWidth="1"/>
    <col min="10" max="10" width="16.140625" customWidth="1"/>
    <col min="11" max="11" width="9.140625" style="32"/>
    <col min="12" max="13" width="9.140625" style="57"/>
    <col min="14" max="14" width="9.140625" style="49"/>
    <col min="15" max="16384" width="9.140625" style="32"/>
  </cols>
  <sheetData>
    <row r="1" spans="1:49" ht="13.5" thickBot="1">
      <c r="B1" s="14"/>
      <c r="C1" s="83" t="s">
        <v>416</v>
      </c>
      <c r="D1" s="14"/>
      <c r="E1" s="14"/>
      <c r="F1" s="14"/>
      <c r="G1" s="50"/>
      <c r="H1" s="14"/>
      <c r="I1" s="14"/>
      <c r="J1" s="50"/>
      <c r="K1" s="15"/>
      <c r="L1" s="56"/>
      <c r="M1" s="53"/>
      <c r="N1" s="1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row>
    <row r="2" spans="1:49" ht="25.5" customHeight="1" thickBot="1">
      <c r="A2" s="371" t="s">
        <v>6694</v>
      </c>
      <c r="B2" s="371" t="s">
        <v>6693</v>
      </c>
      <c r="C2" s="92" t="s">
        <v>2142</v>
      </c>
      <c r="D2" s="92" t="s">
        <v>2146</v>
      </c>
      <c r="E2" s="93" t="s">
        <v>547</v>
      </c>
      <c r="F2" s="93" t="s">
        <v>548</v>
      </c>
      <c r="G2" s="94" t="s">
        <v>549</v>
      </c>
      <c r="H2" s="95"/>
      <c r="I2" s="157" t="s">
        <v>549</v>
      </c>
      <c r="J2" s="96"/>
      <c r="K2" s="17"/>
      <c r="L2" s="53"/>
      <c r="M2" s="53"/>
      <c r="N2" s="15"/>
      <c r="O2" s="15"/>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row>
    <row r="3" spans="1:49">
      <c r="A3" s="373" t="s">
        <v>6695</v>
      </c>
      <c r="B3" s="97" t="s">
        <v>2671</v>
      </c>
      <c r="C3" s="20" t="s">
        <v>223</v>
      </c>
      <c r="D3" s="20" t="s">
        <v>1497</v>
      </c>
      <c r="E3" s="21" t="s">
        <v>550</v>
      </c>
      <c r="F3" s="35"/>
      <c r="G3" s="21" t="s">
        <v>467</v>
      </c>
      <c r="H3" s="21"/>
      <c r="I3" s="98"/>
      <c r="J3" s="55"/>
      <c r="K3" s="17"/>
      <c r="L3" s="52"/>
      <c r="M3" s="52"/>
      <c r="N3" s="38"/>
      <c r="O3" s="38"/>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row>
    <row r="4" spans="1:49">
      <c r="A4" s="374" t="s">
        <v>6695</v>
      </c>
      <c r="B4" s="190" t="s">
        <v>2671</v>
      </c>
      <c r="C4" s="30"/>
      <c r="D4" s="31" t="s">
        <v>3361</v>
      </c>
      <c r="E4" s="34" t="s">
        <v>465</v>
      </c>
      <c r="F4" s="40">
        <f>HEX2DEC(E4)*D3</f>
        <v>0</v>
      </c>
      <c r="G4" s="40">
        <f>F4</f>
        <v>0</v>
      </c>
      <c r="H4" s="40"/>
      <c r="I4" s="45"/>
      <c r="J4" s="99"/>
      <c r="K4" s="17"/>
      <c r="L4" s="19"/>
      <c r="M4" s="19"/>
      <c r="N4" s="58"/>
      <c r="O4" s="38"/>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row>
    <row r="5" spans="1:49" ht="13.5" thickBot="1">
      <c r="A5" s="375" t="s">
        <v>6695</v>
      </c>
      <c r="B5" s="191" t="s">
        <v>2671</v>
      </c>
      <c r="C5" s="24"/>
      <c r="D5" s="24"/>
      <c r="E5" s="100" t="s">
        <v>466</v>
      </c>
      <c r="F5" s="101">
        <f>HEX2DEC(E5)*D3</f>
        <v>65535</v>
      </c>
      <c r="G5" s="101">
        <f>F5</f>
        <v>65535</v>
      </c>
      <c r="H5" s="101"/>
      <c r="I5" s="102"/>
      <c r="J5" s="54"/>
      <c r="K5" s="17"/>
      <c r="L5" s="52"/>
      <c r="M5" s="52"/>
      <c r="N5" s="38"/>
      <c r="O5" s="38"/>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row>
    <row r="6" spans="1:49">
      <c r="A6" s="206" t="s">
        <v>6696</v>
      </c>
      <c r="B6" s="103" t="s">
        <v>2672</v>
      </c>
      <c r="C6" s="26" t="s">
        <v>223</v>
      </c>
      <c r="D6" s="26" t="s">
        <v>551</v>
      </c>
      <c r="E6" s="21" t="s">
        <v>550</v>
      </c>
      <c r="F6" s="104"/>
      <c r="G6" s="21" t="s">
        <v>468</v>
      </c>
      <c r="H6" s="105"/>
      <c r="I6" s="105"/>
      <c r="J6" s="55"/>
      <c r="K6" s="17"/>
      <c r="L6" s="52"/>
      <c r="M6" s="52"/>
      <c r="N6" s="38"/>
      <c r="O6" s="38"/>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row>
    <row r="7" spans="1:49">
      <c r="A7" s="352" t="s">
        <v>6696</v>
      </c>
      <c r="B7" s="192" t="s">
        <v>2672</v>
      </c>
      <c r="C7" s="33"/>
      <c r="D7" s="31" t="s">
        <v>3362</v>
      </c>
      <c r="E7" s="34" t="s">
        <v>465</v>
      </c>
      <c r="F7" s="45">
        <f>HEX2DEC(E7)*D6</f>
        <v>0</v>
      </c>
      <c r="G7" s="40">
        <f>F7</f>
        <v>0</v>
      </c>
      <c r="H7" s="106"/>
      <c r="I7" s="107"/>
      <c r="J7" s="99"/>
      <c r="K7" s="17"/>
      <c r="L7" s="52"/>
      <c r="M7" s="52"/>
      <c r="N7" s="38"/>
      <c r="O7" s="38"/>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row>
    <row r="8" spans="1:49" ht="13.5" thickBot="1">
      <c r="A8" s="375" t="s">
        <v>6696</v>
      </c>
      <c r="B8" s="191" t="s">
        <v>2672</v>
      </c>
      <c r="C8" s="24"/>
      <c r="D8" s="24"/>
      <c r="E8" s="100" t="s">
        <v>466</v>
      </c>
      <c r="F8" s="152">
        <f>HEX2DEC(E8)*D6</f>
        <v>6553.5</v>
      </c>
      <c r="G8" s="152">
        <f>F8</f>
        <v>6553.5</v>
      </c>
      <c r="H8" s="108"/>
      <c r="I8" s="109"/>
      <c r="J8" s="54"/>
      <c r="K8" s="17"/>
      <c r="L8" s="52"/>
      <c r="M8" s="52"/>
      <c r="N8" s="38"/>
      <c r="O8" s="38"/>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row>
    <row r="9" spans="1:49">
      <c r="A9" s="206" t="s">
        <v>6697</v>
      </c>
      <c r="B9" s="103" t="s">
        <v>872</v>
      </c>
      <c r="C9" s="26" t="s">
        <v>223</v>
      </c>
      <c r="D9" s="26" t="s">
        <v>552</v>
      </c>
      <c r="E9" s="21" t="s">
        <v>550</v>
      </c>
      <c r="F9" s="104"/>
      <c r="G9" s="21" t="s">
        <v>469</v>
      </c>
      <c r="H9" s="21"/>
      <c r="I9" s="98"/>
      <c r="J9" s="55"/>
      <c r="K9" s="17"/>
      <c r="L9" s="52"/>
      <c r="M9" s="52"/>
      <c r="N9" s="38"/>
      <c r="O9" s="38"/>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row>
    <row r="10" spans="1:49">
      <c r="A10" s="352" t="s">
        <v>6697</v>
      </c>
      <c r="B10" s="192" t="s">
        <v>872</v>
      </c>
      <c r="C10" s="33"/>
      <c r="D10" s="22" t="s">
        <v>3363</v>
      </c>
      <c r="E10" s="34" t="s">
        <v>465</v>
      </c>
      <c r="F10" s="45">
        <f>HEX2DEC(E10)*D9</f>
        <v>0</v>
      </c>
      <c r="G10" s="40">
        <f>F10</f>
        <v>0</v>
      </c>
      <c r="H10" s="42"/>
      <c r="I10" s="46"/>
      <c r="J10" s="99"/>
      <c r="K10" s="17"/>
      <c r="L10" s="52"/>
      <c r="M10" s="52"/>
      <c r="N10" s="38"/>
      <c r="O10" s="38"/>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row>
    <row r="11" spans="1:49" ht="13.5" thickBot="1">
      <c r="A11" s="375" t="s">
        <v>6697</v>
      </c>
      <c r="B11" s="191" t="s">
        <v>872</v>
      </c>
      <c r="C11" s="24"/>
      <c r="D11" s="24"/>
      <c r="E11" s="100" t="s">
        <v>466</v>
      </c>
      <c r="F11" s="110">
        <f>HEX2DEC(E11)*D9</f>
        <v>655.35</v>
      </c>
      <c r="G11" s="146">
        <f>F11</f>
        <v>655.35</v>
      </c>
      <c r="H11" s="110"/>
      <c r="I11" s="111"/>
      <c r="J11" s="54"/>
      <c r="K11" s="17"/>
      <c r="L11" s="52"/>
      <c r="M11" s="52"/>
      <c r="N11" s="38"/>
      <c r="O11" s="38"/>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row>
    <row r="12" spans="1:49">
      <c r="A12" s="206" t="s">
        <v>6698</v>
      </c>
      <c r="B12" s="103" t="s">
        <v>873</v>
      </c>
      <c r="C12" s="26" t="s">
        <v>223</v>
      </c>
      <c r="D12" s="26" t="s">
        <v>553</v>
      </c>
      <c r="E12" s="21" t="s">
        <v>550</v>
      </c>
      <c r="F12" s="104"/>
      <c r="G12" s="21" t="s">
        <v>470</v>
      </c>
      <c r="H12" s="21"/>
      <c r="I12" s="98"/>
      <c r="J12" s="55"/>
      <c r="K12" s="17"/>
      <c r="L12" s="52"/>
      <c r="M12" s="52"/>
      <c r="N12" s="38"/>
      <c r="O12" s="38"/>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row>
    <row r="13" spans="1:49">
      <c r="A13" s="352" t="s">
        <v>6698</v>
      </c>
      <c r="B13" s="192" t="s">
        <v>873</v>
      </c>
      <c r="C13" s="33"/>
      <c r="D13" s="22" t="s">
        <v>3364</v>
      </c>
      <c r="E13" s="34" t="s">
        <v>465</v>
      </c>
      <c r="F13" s="45">
        <f>HEX2DEC(E13)*D12</f>
        <v>0</v>
      </c>
      <c r="G13" s="40">
        <f>F13</f>
        <v>0</v>
      </c>
      <c r="H13" s="42"/>
      <c r="I13" s="46"/>
      <c r="J13" s="99"/>
      <c r="K13" s="17"/>
      <c r="L13" s="52"/>
      <c r="M13" s="52"/>
      <c r="N13" s="38"/>
      <c r="O13" s="38"/>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row>
    <row r="14" spans="1:49" ht="13.5" thickBot="1">
      <c r="A14" s="375" t="s">
        <v>6698</v>
      </c>
      <c r="B14" s="191" t="s">
        <v>873</v>
      </c>
      <c r="C14" s="24"/>
      <c r="D14" s="24"/>
      <c r="E14" s="100" t="s">
        <v>466</v>
      </c>
      <c r="F14" s="112">
        <f>HEX2DEC(E14)*D12</f>
        <v>65.534999999999997</v>
      </c>
      <c r="G14" s="113">
        <f>F14</f>
        <v>65.534999999999997</v>
      </c>
      <c r="H14" s="110"/>
      <c r="I14" s="111"/>
      <c r="J14" s="54"/>
      <c r="K14" s="17"/>
      <c r="L14" s="52"/>
      <c r="M14" s="52"/>
      <c r="N14" s="38"/>
      <c r="O14" s="38"/>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row>
    <row r="15" spans="1:49">
      <c r="A15" s="206" t="s">
        <v>6699</v>
      </c>
      <c r="B15" s="103" t="s">
        <v>874</v>
      </c>
      <c r="C15" s="26" t="s">
        <v>223</v>
      </c>
      <c r="D15" s="26" t="s">
        <v>554</v>
      </c>
      <c r="E15" s="21" t="s">
        <v>550</v>
      </c>
      <c r="F15" s="104"/>
      <c r="G15" s="21" t="s">
        <v>555</v>
      </c>
      <c r="H15" s="21"/>
      <c r="I15" s="98"/>
      <c r="J15" s="55"/>
      <c r="K15" s="17"/>
      <c r="L15" s="52"/>
      <c r="M15" s="52"/>
      <c r="N15" s="38"/>
      <c r="O15" s="38"/>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row>
    <row r="16" spans="1:49">
      <c r="A16" s="352" t="s">
        <v>6699</v>
      </c>
      <c r="B16" s="192" t="s">
        <v>874</v>
      </c>
      <c r="C16" s="33"/>
      <c r="D16" s="22" t="s">
        <v>3367</v>
      </c>
      <c r="E16" s="34" t="s">
        <v>465</v>
      </c>
      <c r="F16" s="45">
        <f>HEX2DEC(E16)*D15</f>
        <v>0</v>
      </c>
      <c r="G16" s="40">
        <f>F16</f>
        <v>0</v>
      </c>
      <c r="H16" s="42"/>
      <c r="I16" s="46"/>
      <c r="J16" s="99"/>
      <c r="K16" s="17"/>
      <c r="L16" s="52"/>
      <c r="M16" s="52"/>
      <c r="N16" s="38"/>
      <c r="O16" s="38"/>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row>
    <row r="17" spans="1:49" ht="13.5" thickBot="1">
      <c r="A17" s="375" t="s">
        <v>6699</v>
      </c>
      <c r="B17" s="191" t="s">
        <v>874</v>
      </c>
      <c r="C17" s="24"/>
      <c r="D17" s="24"/>
      <c r="E17" s="100" t="s">
        <v>466</v>
      </c>
      <c r="F17" s="37">
        <f>HEX2DEC(E17)*D15</f>
        <v>1.99996947423</v>
      </c>
      <c r="G17" s="153">
        <f>F17</f>
        <v>1.99996947423</v>
      </c>
      <c r="H17" s="110"/>
      <c r="I17" s="111"/>
      <c r="J17" s="54"/>
      <c r="K17" s="17"/>
      <c r="L17" s="52"/>
      <c r="M17" s="52"/>
      <c r="N17" s="38"/>
      <c r="O17" s="38"/>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row>
    <row r="18" spans="1:49">
      <c r="A18" s="206" t="s">
        <v>6700</v>
      </c>
      <c r="B18" s="103" t="s">
        <v>875</v>
      </c>
      <c r="C18" s="26" t="s">
        <v>223</v>
      </c>
      <c r="D18" s="26" t="s">
        <v>556</v>
      </c>
      <c r="E18" s="21" t="s">
        <v>550</v>
      </c>
      <c r="F18" s="104"/>
      <c r="G18" s="21" t="s">
        <v>557</v>
      </c>
      <c r="H18" s="21"/>
      <c r="I18" s="98"/>
      <c r="J18" s="55"/>
      <c r="K18" s="17"/>
      <c r="L18" s="52"/>
      <c r="M18" s="52"/>
      <c r="N18" s="38"/>
      <c r="O18" s="38"/>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row>
    <row r="19" spans="1:49">
      <c r="A19" s="352" t="s">
        <v>6700</v>
      </c>
      <c r="B19" s="192" t="s">
        <v>875</v>
      </c>
      <c r="C19" s="33"/>
      <c r="D19" s="22" t="s">
        <v>3368</v>
      </c>
      <c r="E19" s="34" t="s">
        <v>465</v>
      </c>
      <c r="F19" s="45">
        <f>HEX2DEC(E19)*D18</f>
        <v>0</v>
      </c>
      <c r="G19" s="40">
        <f>F19</f>
        <v>0</v>
      </c>
      <c r="H19" s="42"/>
      <c r="I19" s="115"/>
      <c r="J19" s="99"/>
      <c r="K19" s="17"/>
      <c r="L19" s="52"/>
      <c r="M19" s="52"/>
      <c r="N19" s="38"/>
      <c r="O19" s="38"/>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row>
    <row r="20" spans="1:49" ht="13.5" thickBot="1">
      <c r="A20" s="375" t="s">
        <v>6700</v>
      </c>
      <c r="B20" s="191" t="s">
        <v>875</v>
      </c>
      <c r="C20" s="24"/>
      <c r="D20" s="24"/>
      <c r="E20" s="100" t="s">
        <v>466</v>
      </c>
      <c r="F20" s="37">
        <f>HEX2DEC(E20)*D18</f>
        <v>19.988174999999998</v>
      </c>
      <c r="G20" s="171">
        <f>F20</f>
        <v>19.988174999999998</v>
      </c>
      <c r="H20" s="110"/>
      <c r="I20" s="111"/>
      <c r="J20" s="54"/>
      <c r="K20" s="17"/>
      <c r="L20" s="52"/>
      <c r="M20" s="52"/>
      <c r="N20" s="38"/>
      <c r="O20" s="38"/>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row>
    <row r="21" spans="1:49">
      <c r="A21" s="206" t="s">
        <v>6701</v>
      </c>
      <c r="B21" s="103" t="s">
        <v>876</v>
      </c>
      <c r="C21" s="26" t="s">
        <v>558</v>
      </c>
      <c r="D21" s="26" t="s">
        <v>559</v>
      </c>
      <c r="E21" s="21" t="s">
        <v>550</v>
      </c>
      <c r="F21" s="104"/>
      <c r="G21" s="21" t="s">
        <v>560</v>
      </c>
      <c r="H21" s="21" t="s">
        <v>526</v>
      </c>
      <c r="I21" s="21"/>
      <c r="J21" s="116"/>
      <c r="K21" s="18"/>
      <c r="L21" s="52"/>
      <c r="M21" s="52"/>
      <c r="N21" s="38"/>
      <c r="O21" s="38"/>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row>
    <row r="22" spans="1:49">
      <c r="A22" s="376" t="s">
        <v>6701</v>
      </c>
      <c r="B22" s="194" t="s">
        <v>876</v>
      </c>
      <c r="C22" s="22"/>
      <c r="D22" s="22" t="s">
        <v>3365</v>
      </c>
      <c r="E22" s="34" t="s">
        <v>465</v>
      </c>
      <c r="F22" s="45">
        <f>HEX2DEC(E22)*D21</f>
        <v>0</v>
      </c>
      <c r="G22" s="42">
        <f t="shared" ref="G22:G40" si="0">F22</f>
        <v>0</v>
      </c>
      <c r="H22" s="45" t="s">
        <v>526</v>
      </c>
      <c r="I22" s="45"/>
      <c r="J22" s="117"/>
      <c r="K22" s="18"/>
      <c r="L22" s="52"/>
      <c r="M22" s="52"/>
      <c r="N22" s="38"/>
      <c r="O22" s="38"/>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row>
    <row r="23" spans="1:49">
      <c r="A23" s="376" t="s">
        <v>6701</v>
      </c>
      <c r="B23" s="194" t="s">
        <v>876</v>
      </c>
      <c r="C23" s="22"/>
      <c r="D23" s="22"/>
      <c r="E23" s="23" t="s">
        <v>1925</v>
      </c>
      <c r="F23" s="106">
        <f>HEX2DEC(E23)*D21</f>
        <v>0.5</v>
      </c>
      <c r="G23" s="42">
        <f t="shared" si="0"/>
        <v>0.5</v>
      </c>
      <c r="H23" s="45" t="s">
        <v>526</v>
      </c>
      <c r="I23" s="45"/>
      <c r="J23" s="117"/>
      <c r="K23" s="18"/>
      <c r="L23" s="52"/>
      <c r="M23" s="52"/>
      <c r="N23" s="38"/>
      <c r="O23" s="38"/>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row>
    <row r="24" spans="1:49">
      <c r="A24" s="376" t="s">
        <v>6701</v>
      </c>
      <c r="B24" s="194" t="s">
        <v>876</v>
      </c>
      <c r="C24" s="22"/>
      <c r="D24" s="22"/>
      <c r="E24" s="23" t="s">
        <v>1924</v>
      </c>
      <c r="F24" s="46">
        <f>HEX2DEC(E24)*D21</f>
        <v>16383.25</v>
      </c>
      <c r="G24" s="42">
        <f t="shared" si="0"/>
        <v>16383.25</v>
      </c>
      <c r="H24" s="45" t="s">
        <v>526</v>
      </c>
      <c r="I24" s="45"/>
      <c r="J24" s="117"/>
      <c r="K24" s="18"/>
      <c r="L24" s="52"/>
      <c r="M24" s="52"/>
      <c r="N24" s="38"/>
      <c r="O24" s="38"/>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row>
    <row r="25" spans="1:49" ht="13.5" thickBot="1">
      <c r="A25" s="375" t="s">
        <v>6701</v>
      </c>
      <c r="B25" s="191" t="s">
        <v>876</v>
      </c>
      <c r="C25" s="24"/>
      <c r="D25" s="24"/>
      <c r="E25" s="25" t="s">
        <v>466</v>
      </c>
      <c r="F25" s="110">
        <f>HEX2DEC(E25)*D21</f>
        <v>16383.75</v>
      </c>
      <c r="G25" s="146">
        <f t="shared" si="0"/>
        <v>16383.75</v>
      </c>
      <c r="H25" s="101" t="s">
        <v>526</v>
      </c>
      <c r="I25" s="101"/>
      <c r="J25" s="118"/>
      <c r="K25" s="18"/>
      <c r="L25" s="52"/>
      <c r="M25" s="52"/>
      <c r="N25" s="38"/>
      <c r="O25" s="38"/>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row>
    <row r="26" spans="1:49">
      <c r="A26" s="206" t="s">
        <v>6702</v>
      </c>
      <c r="B26" s="103" t="s">
        <v>877</v>
      </c>
      <c r="C26" s="26" t="s">
        <v>471</v>
      </c>
      <c r="D26" s="26" t="s">
        <v>552</v>
      </c>
      <c r="E26" s="21" t="s">
        <v>550</v>
      </c>
      <c r="F26" s="104"/>
      <c r="G26" s="119" t="s">
        <v>469</v>
      </c>
      <c r="H26" s="20" t="s">
        <v>561</v>
      </c>
      <c r="I26" s="119" t="s">
        <v>469</v>
      </c>
      <c r="J26" s="55" t="s">
        <v>1922</v>
      </c>
      <c r="K26" s="18"/>
      <c r="L26" s="52"/>
      <c r="M26" s="52"/>
      <c r="N26" s="52"/>
      <c r="O26" s="52"/>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row>
    <row r="27" spans="1:49">
      <c r="A27" s="352" t="s">
        <v>6702</v>
      </c>
      <c r="B27" s="192" t="s">
        <v>877</v>
      </c>
      <c r="C27" s="33"/>
      <c r="D27" s="33" t="s">
        <v>3366</v>
      </c>
      <c r="E27" s="34" t="s">
        <v>465</v>
      </c>
      <c r="F27" s="45">
        <f>HEX2DEC(E27)*D26</f>
        <v>0</v>
      </c>
      <c r="G27" s="46">
        <f t="shared" si="0"/>
        <v>0</v>
      </c>
      <c r="H27" s="23" t="s">
        <v>561</v>
      </c>
      <c r="I27" s="120">
        <f>G27*(0.62137)</f>
        <v>0</v>
      </c>
      <c r="J27" s="99" t="s">
        <v>1922</v>
      </c>
      <c r="K27" s="18"/>
      <c r="L27" s="52"/>
      <c r="M27" s="52"/>
      <c r="N27" s="52"/>
      <c r="O27" s="52"/>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row>
    <row r="28" spans="1:49">
      <c r="A28" s="376" t="s">
        <v>6702</v>
      </c>
      <c r="B28" s="194" t="s">
        <v>877</v>
      </c>
      <c r="C28" s="22"/>
      <c r="D28" s="22"/>
      <c r="E28" s="23" t="s">
        <v>1926</v>
      </c>
      <c r="F28" s="45">
        <f>HEX2DEC(E28)*D26</f>
        <v>1</v>
      </c>
      <c r="G28" s="42">
        <f t="shared" si="0"/>
        <v>1</v>
      </c>
      <c r="H28" s="23" t="s">
        <v>561</v>
      </c>
      <c r="I28" s="120">
        <f>G28*(0.62137)</f>
        <v>0.62136999999999998</v>
      </c>
      <c r="J28" s="99" t="s">
        <v>1922</v>
      </c>
      <c r="K28" s="15"/>
      <c r="L28" s="52"/>
      <c r="M28" s="52"/>
      <c r="N28" s="38"/>
      <c r="O28" s="38"/>
      <c r="P28" s="16"/>
      <c r="Q28" s="19"/>
      <c r="R28" s="19"/>
      <c r="S28" s="19"/>
      <c r="T28" s="19"/>
      <c r="U28" s="19"/>
      <c r="V28" s="19"/>
      <c r="W28" s="16"/>
      <c r="X28" s="16"/>
      <c r="Y28" s="16"/>
      <c r="Z28" s="16"/>
      <c r="AA28" s="16"/>
      <c r="AB28" s="19"/>
      <c r="AC28" s="19"/>
      <c r="AD28" s="19"/>
      <c r="AE28" s="19"/>
      <c r="AF28" s="19"/>
      <c r="AG28" s="19"/>
      <c r="AH28" s="19"/>
      <c r="AI28" s="19"/>
      <c r="AJ28" s="19"/>
      <c r="AK28" s="19"/>
      <c r="AL28" s="19"/>
      <c r="AM28" s="19"/>
      <c r="AN28" s="19"/>
      <c r="AO28" s="19"/>
      <c r="AP28" s="19"/>
      <c r="AQ28" s="19"/>
      <c r="AR28" s="19"/>
      <c r="AS28" s="19"/>
      <c r="AT28" s="19"/>
      <c r="AU28" s="19"/>
      <c r="AV28" s="19"/>
      <c r="AW28" s="19"/>
    </row>
    <row r="29" spans="1:49">
      <c r="A29" s="376" t="s">
        <v>6702</v>
      </c>
      <c r="B29" s="194" t="s">
        <v>877</v>
      </c>
      <c r="C29" s="22"/>
      <c r="D29" s="22" t="s">
        <v>562</v>
      </c>
      <c r="E29" s="34" t="s">
        <v>1927</v>
      </c>
      <c r="F29" s="46">
        <f>HEX2DEC(E29)*D26</f>
        <v>9.99</v>
      </c>
      <c r="G29" s="42">
        <f t="shared" si="0"/>
        <v>9.99</v>
      </c>
      <c r="H29" s="23" t="s">
        <v>561</v>
      </c>
      <c r="I29" s="120">
        <f>G29*(0.62137)</f>
        <v>6.2074863000000002</v>
      </c>
      <c r="J29" s="121" t="s">
        <v>1922</v>
      </c>
      <c r="K29" s="18"/>
      <c r="L29" s="52"/>
      <c r="M29" s="52"/>
      <c r="N29" s="38"/>
      <c r="O29" s="38"/>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row>
    <row r="30" spans="1:49" ht="13.5" thickBot="1">
      <c r="A30" s="375" t="s">
        <v>6702</v>
      </c>
      <c r="B30" s="191" t="s">
        <v>877</v>
      </c>
      <c r="C30" s="24"/>
      <c r="D30" s="47" t="s">
        <v>563</v>
      </c>
      <c r="E30" s="25" t="s">
        <v>466</v>
      </c>
      <c r="F30" s="110">
        <f>HEX2DEC(E30)*D26</f>
        <v>655.35</v>
      </c>
      <c r="G30" s="146">
        <f t="shared" si="0"/>
        <v>655.35</v>
      </c>
      <c r="H30" s="100" t="s">
        <v>561</v>
      </c>
      <c r="I30" s="127">
        <f>G30*(0.62137)</f>
        <v>407.21482950000001</v>
      </c>
      <c r="J30" s="54" t="s">
        <v>1922</v>
      </c>
      <c r="K30" s="18"/>
      <c r="L30" s="52"/>
      <c r="M30" s="52"/>
      <c r="N30" s="38"/>
      <c r="O30" s="38"/>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row>
    <row r="31" spans="1:49">
      <c r="A31" s="206" t="s">
        <v>6703</v>
      </c>
      <c r="B31" s="103" t="s">
        <v>878</v>
      </c>
      <c r="C31" s="26" t="s">
        <v>471</v>
      </c>
      <c r="D31" s="26" t="s">
        <v>1497</v>
      </c>
      <c r="E31" s="21" t="s">
        <v>550</v>
      </c>
      <c r="F31" s="104"/>
      <c r="G31" s="119" t="s">
        <v>467</v>
      </c>
      <c r="H31" s="20" t="s">
        <v>561</v>
      </c>
      <c r="I31" s="119" t="s">
        <v>467</v>
      </c>
      <c r="J31" s="55" t="s">
        <v>1922</v>
      </c>
      <c r="K31" s="18"/>
      <c r="L31" s="52"/>
      <c r="M31" s="52"/>
      <c r="N31" s="52"/>
      <c r="O31" s="52"/>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row>
    <row r="32" spans="1:49">
      <c r="A32" s="352" t="s">
        <v>6703</v>
      </c>
      <c r="B32" s="192" t="s">
        <v>878</v>
      </c>
      <c r="C32" s="33"/>
      <c r="D32" s="33" t="s">
        <v>3369</v>
      </c>
      <c r="E32" s="34" t="s">
        <v>465</v>
      </c>
      <c r="F32" s="45">
        <f>HEX2DEC(E32)*D31</f>
        <v>0</v>
      </c>
      <c r="G32" s="46">
        <f t="shared" si="0"/>
        <v>0</v>
      </c>
      <c r="H32" s="23" t="s">
        <v>561</v>
      </c>
      <c r="I32" s="122">
        <f>G32*(0.62137)</f>
        <v>0</v>
      </c>
      <c r="J32" s="99" t="s">
        <v>1922</v>
      </c>
      <c r="K32" s="18"/>
      <c r="L32" s="52"/>
      <c r="M32" s="52"/>
      <c r="N32" s="52"/>
      <c r="O32" s="52"/>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row>
    <row r="33" spans="1:49">
      <c r="A33" s="376" t="s">
        <v>6703</v>
      </c>
      <c r="B33" s="194" t="s">
        <v>878</v>
      </c>
      <c r="C33" s="22"/>
      <c r="D33" s="22"/>
      <c r="E33" s="23" t="s">
        <v>1926</v>
      </c>
      <c r="F33" s="45">
        <f>HEX2DEC(E33)*D31</f>
        <v>100</v>
      </c>
      <c r="G33" s="46">
        <f t="shared" si="0"/>
        <v>100</v>
      </c>
      <c r="H33" s="23" t="s">
        <v>561</v>
      </c>
      <c r="I33" s="122">
        <f>G33*(0.62137)</f>
        <v>62.137</v>
      </c>
      <c r="J33" s="99" t="s">
        <v>1922</v>
      </c>
      <c r="K33" s="15"/>
      <c r="L33" s="52"/>
      <c r="M33" s="52"/>
      <c r="N33" s="38"/>
      <c r="O33" s="38"/>
      <c r="P33" s="16"/>
      <c r="Q33" s="19"/>
      <c r="R33" s="19"/>
      <c r="S33" s="19"/>
      <c r="T33" s="19"/>
      <c r="U33" s="19"/>
      <c r="V33" s="19"/>
      <c r="W33" s="16"/>
      <c r="X33" s="16"/>
      <c r="Y33" s="16"/>
      <c r="Z33" s="16"/>
      <c r="AA33" s="16"/>
      <c r="AB33" s="19"/>
      <c r="AC33" s="19"/>
      <c r="AD33" s="19"/>
      <c r="AE33" s="19"/>
      <c r="AF33" s="19"/>
      <c r="AG33" s="19"/>
      <c r="AH33" s="19"/>
      <c r="AI33" s="19"/>
      <c r="AJ33" s="19"/>
      <c r="AK33" s="19"/>
      <c r="AL33" s="19"/>
      <c r="AM33" s="19"/>
      <c r="AN33" s="19"/>
      <c r="AO33" s="19"/>
      <c r="AP33" s="19"/>
      <c r="AQ33" s="19"/>
      <c r="AR33" s="19"/>
      <c r="AS33" s="19"/>
      <c r="AT33" s="19"/>
      <c r="AU33" s="19"/>
      <c r="AV33" s="19"/>
      <c r="AW33" s="19"/>
    </row>
    <row r="34" spans="1:49">
      <c r="A34" s="376" t="s">
        <v>6703</v>
      </c>
      <c r="B34" s="194" t="s">
        <v>878</v>
      </c>
      <c r="C34" s="22"/>
      <c r="D34" s="22" t="s">
        <v>562</v>
      </c>
      <c r="E34" s="34" t="s">
        <v>1927</v>
      </c>
      <c r="F34" s="45">
        <f>HEX2DEC(E34)*D31</f>
        <v>999</v>
      </c>
      <c r="G34" s="46">
        <f t="shared" si="0"/>
        <v>999</v>
      </c>
      <c r="H34" s="23" t="s">
        <v>561</v>
      </c>
      <c r="I34" s="122">
        <f>G34*(0.62137)</f>
        <v>620.74862999999993</v>
      </c>
      <c r="J34" s="121" t="s">
        <v>1922</v>
      </c>
      <c r="K34" s="18"/>
      <c r="L34" s="52"/>
      <c r="M34" s="52"/>
      <c r="N34" s="38"/>
      <c r="O34" s="38"/>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row>
    <row r="35" spans="1:49" ht="13.5" thickBot="1">
      <c r="A35" s="375" t="s">
        <v>6703</v>
      </c>
      <c r="B35" s="191" t="s">
        <v>878</v>
      </c>
      <c r="C35" s="24"/>
      <c r="D35" s="47" t="s">
        <v>563</v>
      </c>
      <c r="E35" s="25" t="s">
        <v>466</v>
      </c>
      <c r="F35" s="101">
        <f>HEX2DEC(E35)*D31</f>
        <v>65535</v>
      </c>
      <c r="G35" s="110">
        <f t="shared" si="0"/>
        <v>65535</v>
      </c>
      <c r="H35" s="100" t="s">
        <v>561</v>
      </c>
      <c r="I35" s="123">
        <f>G35*(0.62137)</f>
        <v>40721.482949999998</v>
      </c>
      <c r="J35" s="54" t="s">
        <v>1922</v>
      </c>
      <c r="K35" s="18"/>
      <c r="L35" s="52"/>
      <c r="M35" s="52"/>
      <c r="N35" s="38"/>
      <c r="O35" s="38"/>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row>
    <row r="36" spans="1:49">
      <c r="A36" s="206" t="s">
        <v>6704</v>
      </c>
      <c r="B36" s="103" t="s">
        <v>879</v>
      </c>
      <c r="C36" s="26" t="s">
        <v>472</v>
      </c>
      <c r="D36" s="26" t="s">
        <v>564</v>
      </c>
      <c r="E36" s="21" t="s">
        <v>550</v>
      </c>
      <c r="F36" s="104"/>
      <c r="G36" s="119" t="s">
        <v>565</v>
      </c>
      <c r="H36" s="198" t="s">
        <v>1930</v>
      </c>
      <c r="I36" s="119" t="s">
        <v>566</v>
      </c>
      <c r="J36" s="199" t="s">
        <v>1931</v>
      </c>
      <c r="K36" s="19"/>
      <c r="L36" s="52"/>
      <c r="M36" s="52"/>
      <c r="N36" s="52"/>
      <c r="O36" s="52"/>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row>
    <row r="37" spans="1:49">
      <c r="A37" s="352" t="s">
        <v>6704</v>
      </c>
      <c r="B37" s="192" t="s">
        <v>879</v>
      </c>
      <c r="C37" s="33"/>
      <c r="D37" s="33" t="s">
        <v>3370</v>
      </c>
      <c r="E37" s="34" t="s">
        <v>465</v>
      </c>
      <c r="F37" s="45">
        <f>HEX2DEC(E37)*D36</f>
        <v>0</v>
      </c>
      <c r="G37" s="44">
        <f t="shared" si="0"/>
        <v>0</v>
      </c>
      <c r="H37" s="23" t="s">
        <v>1930</v>
      </c>
      <c r="I37" s="124">
        <f>G37/1000</f>
        <v>0</v>
      </c>
      <c r="J37" s="99" t="s">
        <v>1931</v>
      </c>
      <c r="K37" s="19"/>
      <c r="L37" s="52"/>
      <c r="M37" s="52"/>
      <c r="N37" s="52"/>
      <c r="O37" s="52"/>
      <c r="P37" s="19"/>
      <c r="Q37" s="19"/>
      <c r="R37" s="19"/>
      <c r="S37" s="19"/>
      <c r="T37" s="19"/>
      <c r="U37" s="19"/>
      <c r="V37" s="19"/>
      <c r="W37" s="19"/>
      <c r="X37" s="19"/>
      <c r="Y37" s="19"/>
      <c r="Z37" s="19"/>
      <c r="AA37" s="19"/>
      <c r="AB37" s="16"/>
      <c r="AC37" s="16"/>
      <c r="AD37" s="16"/>
      <c r="AE37" s="16"/>
      <c r="AF37" s="16"/>
      <c r="AG37" s="16"/>
      <c r="AH37" s="16"/>
      <c r="AI37" s="16"/>
      <c r="AJ37" s="16"/>
      <c r="AK37" s="16"/>
      <c r="AL37" s="16"/>
      <c r="AM37" s="16"/>
      <c r="AN37" s="16"/>
      <c r="AO37" s="16"/>
      <c r="AP37" s="16"/>
      <c r="AQ37" s="16"/>
      <c r="AR37" s="16"/>
      <c r="AS37" s="16"/>
      <c r="AT37" s="16"/>
      <c r="AU37" s="16"/>
      <c r="AV37" s="16"/>
      <c r="AW37" s="16"/>
    </row>
    <row r="38" spans="1:49">
      <c r="A38" s="376" t="s">
        <v>6704</v>
      </c>
      <c r="B38" s="194" t="s">
        <v>879</v>
      </c>
      <c r="C38" s="22"/>
      <c r="D38" s="22"/>
      <c r="E38" s="23" t="s">
        <v>1928</v>
      </c>
      <c r="F38" s="44">
        <f>HEX2DEC(E38)*D36</f>
        <v>0.1220703125</v>
      </c>
      <c r="G38" s="44">
        <f t="shared" si="0"/>
        <v>0.1220703125</v>
      </c>
      <c r="H38" s="23" t="s">
        <v>1930</v>
      </c>
      <c r="I38" s="124">
        <f>G38/1000</f>
        <v>1.220703125E-4</v>
      </c>
      <c r="J38" s="99" t="s">
        <v>1931</v>
      </c>
      <c r="K38" s="19"/>
      <c r="L38" s="52"/>
      <c r="M38" s="52"/>
      <c r="N38" s="52"/>
      <c r="O38" s="52"/>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row>
    <row r="39" spans="1:49">
      <c r="A39" s="376" t="s">
        <v>6704</v>
      </c>
      <c r="B39" s="194" t="s">
        <v>879</v>
      </c>
      <c r="C39" s="22"/>
      <c r="D39" s="22" t="s">
        <v>567</v>
      </c>
      <c r="E39" s="23" t="s">
        <v>1929</v>
      </c>
      <c r="F39" s="44">
        <f>HEX2DEC(E39)*D36</f>
        <v>1000.48828125</v>
      </c>
      <c r="G39" s="44">
        <f t="shared" si="0"/>
        <v>1000.48828125</v>
      </c>
      <c r="H39" s="23" t="s">
        <v>1930</v>
      </c>
      <c r="I39" s="124">
        <f>G39/1000</f>
        <v>1.00048828125</v>
      </c>
      <c r="J39" s="99" t="s">
        <v>1931</v>
      </c>
      <c r="K39" s="19"/>
      <c r="L39" s="52"/>
      <c r="M39" s="52"/>
      <c r="N39" s="52"/>
      <c r="O39" s="52"/>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row>
    <row r="40" spans="1:49" ht="13.5" thickBot="1">
      <c r="A40" s="375" t="s">
        <v>6704</v>
      </c>
      <c r="B40" s="191" t="s">
        <v>879</v>
      </c>
      <c r="C40" s="24"/>
      <c r="D40" s="47" t="s">
        <v>568</v>
      </c>
      <c r="E40" s="25" t="s">
        <v>466</v>
      </c>
      <c r="F40" s="112">
        <f>HEX2DEC(E40)*D36</f>
        <v>7999.8779296875</v>
      </c>
      <c r="G40" s="112">
        <f t="shared" si="0"/>
        <v>7999.8779296875</v>
      </c>
      <c r="H40" s="25" t="s">
        <v>1930</v>
      </c>
      <c r="I40" s="195">
        <f>G40/1000</f>
        <v>7.9998779296875</v>
      </c>
      <c r="J40" s="125" t="s">
        <v>1931</v>
      </c>
      <c r="K40" s="19"/>
      <c r="L40" s="52"/>
      <c r="M40" s="52"/>
      <c r="N40" s="52"/>
      <c r="O40" s="52"/>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row>
    <row r="41" spans="1:49">
      <c r="A41" s="206" t="s">
        <v>6705</v>
      </c>
      <c r="B41" s="103" t="s">
        <v>880</v>
      </c>
      <c r="C41" s="26" t="s">
        <v>472</v>
      </c>
      <c r="D41" s="26" t="s">
        <v>569</v>
      </c>
      <c r="E41" s="21" t="s">
        <v>550</v>
      </c>
      <c r="F41" s="104"/>
      <c r="G41" s="119" t="s">
        <v>467</v>
      </c>
      <c r="H41" s="198" t="s">
        <v>1930</v>
      </c>
      <c r="I41" s="119" t="s">
        <v>470</v>
      </c>
      <c r="J41" s="199" t="s">
        <v>1931</v>
      </c>
      <c r="K41" s="19"/>
      <c r="L41" s="52"/>
      <c r="M41" s="52"/>
      <c r="N41" s="52"/>
      <c r="O41" s="52"/>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row>
    <row r="42" spans="1:49">
      <c r="A42" s="352" t="s">
        <v>6705</v>
      </c>
      <c r="B42" s="192" t="s">
        <v>880</v>
      </c>
      <c r="C42" s="33"/>
      <c r="D42" s="33" t="s">
        <v>3371</v>
      </c>
      <c r="E42" s="34" t="s">
        <v>465</v>
      </c>
      <c r="F42" s="45">
        <f>HEX2DEC(E42)*D41</f>
        <v>0</v>
      </c>
      <c r="G42" s="45">
        <f>F42*1000</f>
        <v>0</v>
      </c>
      <c r="H42" s="23" t="s">
        <v>1930</v>
      </c>
      <c r="I42" s="126">
        <f>G42/1000</f>
        <v>0</v>
      </c>
      <c r="J42" s="99" t="s">
        <v>1931</v>
      </c>
      <c r="K42" s="19"/>
      <c r="L42" s="52"/>
      <c r="M42" s="52"/>
      <c r="N42" s="52"/>
      <c r="O42" s="52"/>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row>
    <row r="43" spans="1:49">
      <c r="A43" s="352" t="s">
        <v>6705</v>
      </c>
      <c r="B43" s="192" t="s">
        <v>880</v>
      </c>
      <c r="C43" s="33"/>
      <c r="D43" s="33"/>
      <c r="E43" s="34" t="s">
        <v>1928</v>
      </c>
      <c r="F43" s="44">
        <f>HEX2DEC(E43)*D41</f>
        <v>1E-3</v>
      </c>
      <c r="G43" s="45">
        <f>F43*1000</f>
        <v>1</v>
      </c>
      <c r="H43" s="23" t="s">
        <v>1930</v>
      </c>
      <c r="I43" s="126">
        <f>G43/1000</f>
        <v>1E-3</v>
      </c>
      <c r="J43" s="99" t="s">
        <v>1931</v>
      </c>
      <c r="K43" s="19"/>
      <c r="L43" s="52"/>
      <c r="M43" s="52"/>
      <c r="N43" s="52"/>
      <c r="O43" s="52"/>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row>
    <row r="44" spans="1:49">
      <c r="A44" s="376" t="s">
        <v>6705</v>
      </c>
      <c r="B44" s="194" t="s">
        <v>880</v>
      </c>
      <c r="C44" s="22"/>
      <c r="D44" s="22" t="s">
        <v>567</v>
      </c>
      <c r="E44" s="23" t="s">
        <v>1929</v>
      </c>
      <c r="F44" s="44">
        <f>HEX2DEC(E44)*D41</f>
        <v>8.1959999999999997</v>
      </c>
      <c r="G44" s="45">
        <f>F44*1000</f>
        <v>8196</v>
      </c>
      <c r="H44" s="23" t="s">
        <v>1930</v>
      </c>
      <c r="I44" s="126">
        <f>G44/1000</f>
        <v>8.1959999999999997</v>
      </c>
      <c r="J44" s="99" t="s">
        <v>1931</v>
      </c>
      <c r="K44" s="19"/>
      <c r="L44" s="52"/>
      <c r="M44" s="52"/>
      <c r="N44" s="52"/>
      <c r="O44" s="52"/>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row>
    <row r="45" spans="1:49" ht="13.5" thickBot="1">
      <c r="A45" s="375" t="s">
        <v>6705</v>
      </c>
      <c r="B45" s="191" t="s">
        <v>880</v>
      </c>
      <c r="C45" s="24"/>
      <c r="D45" s="47" t="s">
        <v>568</v>
      </c>
      <c r="E45" s="25" t="s">
        <v>466</v>
      </c>
      <c r="F45" s="112">
        <f>HEX2DEC(E45)*D41</f>
        <v>65.534999999999997</v>
      </c>
      <c r="G45" s="101">
        <f>F45*1000</f>
        <v>65535</v>
      </c>
      <c r="H45" s="25" t="s">
        <v>1930</v>
      </c>
      <c r="I45" s="130">
        <f>G45/1000</f>
        <v>65.534999999999997</v>
      </c>
      <c r="J45" s="125" t="s">
        <v>1931</v>
      </c>
      <c r="K45" s="19"/>
      <c r="L45" s="52"/>
      <c r="M45" s="52"/>
      <c r="N45" s="52"/>
      <c r="O45" s="52"/>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row>
    <row r="46" spans="1:49">
      <c r="A46" s="206" t="s">
        <v>6706</v>
      </c>
      <c r="B46" s="103" t="s">
        <v>881</v>
      </c>
      <c r="C46" s="26" t="s">
        <v>472</v>
      </c>
      <c r="D46" s="26" t="s">
        <v>570</v>
      </c>
      <c r="E46" s="21" t="s">
        <v>550</v>
      </c>
      <c r="F46" s="104"/>
      <c r="G46" s="119" t="s">
        <v>1932</v>
      </c>
      <c r="H46" s="198" t="s">
        <v>1930</v>
      </c>
      <c r="I46" s="119" t="s">
        <v>469</v>
      </c>
      <c r="J46" s="199" t="s">
        <v>1931</v>
      </c>
      <c r="K46" s="19"/>
      <c r="L46" s="52"/>
      <c r="M46" s="52"/>
      <c r="N46" s="52"/>
      <c r="O46" s="52"/>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row>
    <row r="47" spans="1:49">
      <c r="A47" s="352" t="s">
        <v>6706</v>
      </c>
      <c r="B47" s="192" t="s">
        <v>881</v>
      </c>
      <c r="C47" s="33"/>
      <c r="D47" s="33" t="s">
        <v>3372</v>
      </c>
      <c r="E47" s="34" t="s">
        <v>465</v>
      </c>
      <c r="F47" s="45">
        <f>HEX2DEC(E47)*D46</f>
        <v>0</v>
      </c>
      <c r="G47" s="45">
        <f>F47*1000</f>
        <v>0</v>
      </c>
      <c r="H47" s="23" t="s">
        <v>1930</v>
      </c>
      <c r="I47" s="120">
        <f>G47/1000</f>
        <v>0</v>
      </c>
      <c r="J47" s="99" t="s">
        <v>1931</v>
      </c>
      <c r="K47" s="19"/>
      <c r="L47" s="52"/>
      <c r="M47" s="52"/>
      <c r="N47" s="52"/>
      <c r="O47" s="52"/>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row>
    <row r="48" spans="1:49">
      <c r="A48" s="352" t="s">
        <v>6706</v>
      </c>
      <c r="B48" s="192" t="s">
        <v>881</v>
      </c>
      <c r="C48" s="33"/>
      <c r="D48" s="33"/>
      <c r="E48" s="34" t="s">
        <v>1928</v>
      </c>
      <c r="F48" s="44">
        <f>HEX2DEC(E48)*D46</f>
        <v>0.01</v>
      </c>
      <c r="G48" s="45">
        <f>F48*1000</f>
        <v>10</v>
      </c>
      <c r="H48" s="23" t="s">
        <v>1930</v>
      </c>
      <c r="I48" s="120">
        <f>G48/1000</f>
        <v>0.01</v>
      </c>
      <c r="J48" s="99" t="s">
        <v>1931</v>
      </c>
      <c r="K48" s="19"/>
      <c r="L48" s="52"/>
      <c r="M48" s="52"/>
      <c r="N48" s="52"/>
      <c r="O48" s="52"/>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row>
    <row r="49" spans="1:49">
      <c r="A49" s="376" t="s">
        <v>6706</v>
      </c>
      <c r="B49" s="194" t="s">
        <v>881</v>
      </c>
      <c r="C49" s="22"/>
      <c r="D49" s="22" t="s">
        <v>567</v>
      </c>
      <c r="E49" s="23" t="s">
        <v>1929</v>
      </c>
      <c r="F49" s="44">
        <f>HEX2DEC(E49)*D46</f>
        <v>81.960000000000008</v>
      </c>
      <c r="G49" s="45">
        <f>F49*1000</f>
        <v>81960.000000000015</v>
      </c>
      <c r="H49" s="23" t="s">
        <v>1930</v>
      </c>
      <c r="I49" s="120">
        <f>G49/1000</f>
        <v>81.960000000000008</v>
      </c>
      <c r="J49" s="99" t="s">
        <v>1931</v>
      </c>
      <c r="K49" s="19"/>
      <c r="L49" s="52"/>
      <c r="M49" s="52"/>
      <c r="N49" s="52"/>
      <c r="O49" s="52"/>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row>
    <row r="50" spans="1:49" ht="13.5" thickBot="1">
      <c r="A50" s="375" t="s">
        <v>6706</v>
      </c>
      <c r="B50" s="191" t="s">
        <v>881</v>
      </c>
      <c r="C50" s="24"/>
      <c r="D50" s="24" t="s">
        <v>568</v>
      </c>
      <c r="E50" s="25" t="s">
        <v>466</v>
      </c>
      <c r="F50" s="112">
        <f>HEX2DEC(E50)*D46</f>
        <v>655.35</v>
      </c>
      <c r="G50" s="101">
        <f>F50*1000</f>
        <v>655350</v>
      </c>
      <c r="H50" s="25" t="s">
        <v>1930</v>
      </c>
      <c r="I50" s="127">
        <f>G50/1000</f>
        <v>655.35</v>
      </c>
      <c r="J50" s="125" t="s">
        <v>1931</v>
      </c>
      <c r="K50" s="19"/>
      <c r="L50" s="52"/>
      <c r="M50" s="52"/>
      <c r="N50" s="52"/>
      <c r="O50" s="52"/>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row>
    <row r="51" spans="1:49">
      <c r="A51" s="206" t="s">
        <v>6707</v>
      </c>
      <c r="B51" s="103" t="s">
        <v>882</v>
      </c>
      <c r="C51" s="26" t="s">
        <v>417</v>
      </c>
      <c r="D51" s="26" t="s">
        <v>571</v>
      </c>
      <c r="E51" s="21" t="s">
        <v>550</v>
      </c>
      <c r="F51" s="104"/>
      <c r="G51" s="119" t="s">
        <v>572</v>
      </c>
      <c r="H51" s="198" t="s">
        <v>1933</v>
      </c>
      <c r="I51" s="128"/>
      <c r="J51" s="55"/>
      <c r="K51" s="19"/>
      <c r="L51" s="52"/>
      <c r="M51" s="52"/>
      <c r="N51" s="52"/>
      <c r="O51" s="52"/>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row>
    <row r="52" spans="1:49">
      <c r="A52" s="352" t="s">
        <v>6707</v>
      </c>
      <c r="B52" s="192" t="s">
        <v>882</v>
      </c>
      <c r="C52" s="33"/>
      <c r="D52" s="33" t="s">
        <v>3373</v>
      </c>
      <c r="E52" s="34" t="s">
        <v>465</v>
      </c>
      <c r="F52" s="45">
        <f>HEX2DEC(E52)*D51</f>
        <v>0</v>
      </c>
      <c r="G52" s="129">
        <f>F52</f>
        <v>0</v>
      </c>
      <c r="H52" s="23" t="s">
        <v>1933</v>
      </c>
      <c r="I52" s="120"/>
      <c r="J52" s="99"/>
      <c r="K52" s="19"/>
      <c r="L52" s="52"/>
      <c r="M52" s="52"/>
      <c r="N52" s="52"/>
      <c r="O52" s="52"/>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row>
    <row r="53" spans="1:49">
      <c r="A53" s="376" t="s">
        <v>6707</v>
      </c>
      <c r="B53" s="194" t="s">
        <v>882</v>
      </c>
      <c r="C53" s="22"/>
      <c r="D53" s="22"/>
      <c r="E53" s="34" t="s">
        <v>1928</v>
      </c>
      <c r="F53" s="44">
        <f>HEX2DEC(E53)*D51</f>
        <v>3.90625E-3</v>
      </c>
      <c r="G53" s="129">
        <f>F53</f>
        <v>3.90625E-3</v>
      </c>
      <c r="H53" s="23" t="s">
        <v>1933</v>
      </c>
      <c r="I53" s="120"/>
      <c r="J53" s="99"/>
      <c r="K53" s="19"/>
      <c r="L53" s="52"/>
      <c r="M53" s="52"/>
      <c r="N53" s="52"/>
      <c r="O53" s="52"/>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row>
    <row r="54" spans="1:49">
      <c r="A54" s="377" t="s">
        <v>6707</v>
      </c>
      <c r="B54" s="193" t="s">
        <v>882</v>
      </c>
      <c r="C54" s="31"/>
      <c r="D54" s="31"/>
      <c r="E54" s="34" t="s">
        <v>573</v>
      </c>
      <c r="F54" s="45">
        <f>HEX2DEC(E54)*D51</f>
        <v>128</v>
      </c>
      <c r="G54" s="129">
        <f>F54</f>
        <v>128</v>
      </c>
      <c r="H54" s="23" t="s">
        <v>1933</v>
      </c>
      <c r="I54" s="120"/>
      <c r="J54" s="99"/>
      <c r="K54" s="19"/>
      <c r="L54" s="52"/>
      <c r="M54" s="52"/>
      <c r="N54" s="52"/>
      <c r="O54" s="52"/>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row>
    <row r="55" spans="1:49" ht="13.5" thickBot="1">
      <c r="A55" s="375" t="s">
        <v>6707</v>
      </c>
      <c r="B55" s="191" t="s">
        <v>882</v>
      </c>
      <c r="C55" s="24"/>
      <c r="D55" s="24"/>
      <c r="E55" s="100" t="s">
        <v>466</v>
      </c>
      <c r="F55" s="112">
        <f>HEX2DEC(E55)*D51</f>
        <v>255.99609375</v>
      </c>
      <c r="G55" s="168">
        <f>F55</f>
        <v>255.99609375</v>
      </c>
      <c r="H55" s="25" t="s">
        <v>1933</v>
      </c>
      <c r="I55" s="127"/>
      <c r="J55" s="125"/>
      <c r="K55" s="19"/>
      <c r="L55" s="52"/>
      <c r="M55" s="52"/>
      <c r="N55" s="52"/>
      <c r="O55" s="52"/>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row>
    <row r="56" spans="1:49">
      <c r="A56" s="206" t="s">
        <v>6708</v>
      </c>
      <c r="B56" s="103" t="s">
        <v>883</v>
      </c>
      <c r="C56" s="26" t="s">
        <v>417</v>
      </c>
      <c r="D56" s="26" t="s">
        <v>569</v>
      </c>
      <c r="E56" s="21" t="s">
        <v>550</v>
      </c>
      <c r="F56" s="104"/>
      <c r="G56" s="119" t="s">
        <v>470</v>
      </c>
      <c r="H56" s="198" t="s">
        <v>2148</v>
      </c>
      <c r="I56" s="128"/>
      <c r="J56" s="55"/>
      <c r="K56" s="19"/>
      <c r="L56" s="52"/>
      <c r="M56" s="52"/>
      <c r="N56" s="52"/>
      <c r="O56" s="52"/>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row>
    <row r="57" spans="1:49">
      <c r="A57" s="352" t="s">
        <v>6708</v>
      </c>
      <c r="B57" s="192" t="s">
        <v>883</v>
      </c>
      <c r="C57" s="33"/>
      <c r="D57" s="33" t="s">
        <v>3374</v>
      </c>
      <c r="E57" s="34" t="s">
        <v>465</v>
      </c>
      <c r="F57" s="45">
        <f>HEX2DEC(E57)*D56</f>
        <v>0</v>
      </c>
      <c r="G57" s="44">
        <f>F57</f>
        <v>0</v>
      </c>
      <c r="H57" s="23" t="s">
        <v>2148</v>
      </c>
      <c r="I57" s="120"/>
      <c r="J57" s="99"/>
      <c r="K57" s="19"/>
      <c r="L57" s="52"/>
      <c r="M57" s="52"/>
      <c r="N57" s="52"/>
      <c r="O57" s="52"/>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row>
    <row r="58" spans="1:49">
      <c r="A58" s="376" t="s">
        <v>6708</v>
      </c>
      <c r="B58" s="194" t="s">
        <v>883</v>
      </c>
      <c r="C58" s="22"/>
      <c r="D58" s="33"/>
      <c r="E58" s="34" t="s">
        <v>1928</v>
      </c>
      <c r="F58" s="44">
        <f>HEX2DEC(E58)*D56</f>
        <v>1E-3</v>
      </c>
      <c r="G58" s="44">
        <f>F58</f>
        <v>1E-3</v>
      </c>
      <c r="H58" s="23" t="s">
        <v>2148</v>
      </c>
      <c r="I58" s="120"/>
      <c r="J58" s="99"/>
      <c r="K58" s="19"/>
      <c r="L58" s="52"/>
      <c r="M58" s="52"/>
      <c r="N58" s="52"/>
      <c r="O58" s="52"/>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row>
    <row r="59" spans="1:49">
      <c r="A59" s="376" t="s">
        <v>6708</v>
      </c>
      <c r="B59" s="194" t="s">
        <v>883</v>
      </c>
      <c r="C59" s="22"/>
      <c r="D59" s="22" t="s">
        <v>574</v>
      </c>
      <c r="E59" s="34" t="s">
        <v>573</v>
      </c>
      <c r="F59" s="44">
        <f>HEX2DEC(E59)*D56</f>
        <v>32.768000000000001</v>
      </c>
      <c r="G59" s="44">
        <f>F59</f>
        <v>32.768000000000001</v>
      </c>
      <c r="H59" s="23" t="s">
        <v>2148</v>
      </c>
      <c r="I59" s="120"/>
      <c r="J59" s="99"/>
      <c r="K59" s="19"/>
      <c r="L59" s="52"/>
      <c r="M59" s="52"/>
      <c r="N59" s="52"/>
      <c r="O59" s="52"/>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row>
    <row r="60" spans="1:49" ht="13.5" thickBot="1">
      <c r="A60" s="375" t="s">
        <v>6708</v>
      </c>
      <c r="B60" s="191" t="s">
        <v>883</v>
      </c>
      <c r="C60" s="24"/>
      <c r="D60" s="24" t="s">
        <v>575</v>
      </c>
      <c r="E60" s="100" t="s">
        <v>466</v>
      </c>
      <c r="F60" s="112">
        <f>HEX2DEC(E60)*D56</f>
        <v>65.534999999999997</v>
      </c>
      <c r="G60" s="112">
        <f>F60</f>
        <v>65.534999999999997</v>
      </c>
      <c r="H60" s="25" t="s">
        <v>2148</v>
      </c>
      <c r="I60" s="127"/>
      <c r="J60" s="125"/>
      <c r="K60" s="19"/>
      <c r="L60" s="52"/>
      <c r="M60" s="52"/>
      <c r="N60" s="52"/>
      <c r="O60" s="52"/>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row>
    <row r="61" spans="1:49">
      <c r="A61" s="206" t="s">
        <v>6709</v>
      </c>
      <c r="B61" s="103" t="s">
        <v>884</v>
      </c>
      <c r="C61" s="26" t="s">
        <v>417</v>
      </c>
      <c r="D61" s="26" t="s">
        <v>570</v>
      </c>
      <c r="E61" s="21" t="s">
        <v>550</v>
      </c>
      <c r="F61" s="104"/>
      <c r="G61" s="119" t="s">
        <v>469</v>
      </c>
      <c r="H61" s="198" t="s">
        <v>2148</v>
      </c>
      <c r="I61" s="128"/>
      <c r="J61" s="55"/>
      <c r="K61" s="19"/>
      <c r="L61" s="52"/>
      <c r="M61" s="52"/>
      <c r="N61" s="52"/>
      <c r="O61" s="52"/>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row>
    <row r="62" spans="1:49">
      <c r="A62" s="352" t="s">
        <v>6709</v>
      </c>
      <c r="B62" s="192" t="s">
        <v>884</v>
      </c>
      <c r="C62" s="33"/>
      <c r="D62" s="33" t="s">
        <v>3375</v>
      </c>
      <c r="E62" s="34" t="s">
        <v>465</v>
      </c>
      <c r="F62" s="45">
        <f>HEX2DEC(E62)*D61</f>
        <v>0</v>
      </c>
      <c r="G62" s="46">
        <f>F62</f>
        <v>0</v>
      </c>
      <c r="H62" s="23" t="s">
        <v>2148</v>
      </c>
      <c r="I62" s="120"/>
      <c r="J62" s="99"/>
      <c r="K62" s="19"/>
      <c r="L62" s="52"/>
      <c r="M62" s="52"/>
      <c r="N62" s="52"/>
      <c r="O62" s="52"/>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row>
    <row r="63" spans="1:49">
      <c r="A63" s="376" t="s">
        <v>6709</v>
      </c>
      <c r="B63" s="194" t="s">
        <v>884</v>
      </c>
      <c r="C63" s="22"/>
      <c r="D63" s="33"/>
      <c r="E63" s="34" t="s">
        <v>1928</v>
      </c>
      <c r="F63" s="46">
        <f>HEX2DEC(E63)*D61</f>
        <v>0.01</v>
      </c>
      <c r="G63" s="46">
        <f>F63</f>
        <v>0.01</v>
      </c>
      <c r="H63" s="23" t="s">
        <v>2148</v>
      </c>
      <c r="I63" s="120"/>
      <c r="J63" s="99"/>
      <c r="K63" s="19"/>
      <c r="L63" s="52"/>
      <c r="M63" s="52"/>
      <c r="N63" s="52"/>
      <c r="O63" s="52"/>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row>
    <row r="64" spans="1:49">
      <c r="A64" s="376" t="s">
        <v>6709</v>
      </c>
      <c r="B64" s="194" t="s">
        <v>884</v>
      </c>
      <c r="C64" s="22"/>
      <c r="D64" s="22" t="s">
        <v>574</v>
      </c>
      <c r="E64" s="34" t="s">
        <v>573</v>
      </c>
      <c r="F64" s="46">
        <f>HEX2DEC(E64)*D61</f>
        <v>327.68</v>
      </c>
      <c r="G64" s="46">
        <f>F64</f>
        <v>327.68</v>
      </c>
      <c r="H64" s="23" t="s">
        <v>2148</v>
      </c>
      <c r="I64" s="120"/>
      <c r="J64" s="99"/>
      <c r="K64" s="19"/>
      <c r="L64" s="52"/>
      <c r="M64" s="52"/>
      <c r="N64" s="52"/>
      <c r="O64" s="52"/>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row>
    <row r="65" spans="1:49" ht="13.5" thickBot="1">
      <c r="A65" s="375" t="s">
        <v>6709</v>
      </c>
      <c r="B65" s="191" t="s">
        <v>884</v>
      </c>
      <c r="C65" s="24"/>
      <c r="D65" s="24" t="s">
        <v>575</v>
      </c>
      <c r="E65" s="100" t="s">
        <v>466</v>
      </c>
      <c r="F65" s="110">
        <f>HEX2DEC(E65)*D61</f>
        <v>655.35</v>
      </c>
      <c r="G65" s="110">
        <f>F65</f>
        <v>655.35</v>
      </c>
      <c r="H65" s="25" t="s">
        <v>2148</v>
      </c>
      <c r="I65" s="127"/>
      <c r="J65" s="125"/>
      <c r="K65" s="19"/>
      <c r="L65" s="52"/>
      <c r="M65" s="52"/>
      <c r="N65" s="52"/>
      <c r="O65" s="52"/>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row>
    <row r="66" spans="1:49">
      <c r="A66" s="206" t="s">
        <v>6710</v>
      </c>
      <c r="B66" s="103" t="s">
        <v>885</v>
      </c>
      <c r="C66" s="26" t="s">
        <v>576</v>
      </c>
      <c r="D66" s="26" t="s">
        <v>1497</v>
      </c>
      <c r="E66" s="21" t="s">
        <v>550</v>
      </c>
      <c r="F66" s="104"/>
      <c r="G66" s="119" t="s">
        <v>470</v>
      </c>
      <c r="H66" s="198" t="s">
        <v>1934</v>
      </c>
      <c r="I66" s="51" t="s">
        <v>577</v>
      </c>
      <c r="J66" s="116" t="s">
        <v>579</v>
      </c>
      <c r="K66" s="19"/>
      <c r="L66" s="52"/>
      <c r="M66" s="52"/>
      <c r="N66" s="18"/>
      <c r="O66" s="38"/>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row>
    <row r="67" spans="1:49">
      <c r="A67" s="352" t="s">
        <v>6710</v>
      </c>
      <c r="B67" s="192" t="s">
        <v>885</v>
      </c>
      <c r="C67" s="33"/>
      <c r="D67" s="33" t="s">
        <v>3376</v>
      </c>
      <c r="E67" s="34" t="s">
        <v>465</v>
      </c>
      <c r="F67" s="45">
        <f>HEX2DEC(E67)*D66</f>
        <v>0</v>
      </c>
      <c r="G67" s="44">
        <f>F67/1000</f>
        <v>0</v>
      </c>
      <c r="H67" s="23" t="s">
        <v>1934</v>
      </c>
      <c r="I67" s="122" t="s">
        <v>578</v>
      </c>
      <c r="J67" s="99" t="s">
        <v>579</v>
      </c>
      <c r="K67" s="16"/>
      <c r="L67" s="53"/>
      <c r="M67" s="53"/>
      <c r="N67" s="15"/>
      <c r="O67" s="16"/>
      <c r="P67" s="16"/>
      <c r="Q67" s="19"/>
      <c r="R67" s="19"/>
      <c r="S67" s="19"/>
      <c r="T67" s="19"/>
      <c r="U67" s="19"/>
      <c r="V67" s="19"/>
      <c r="W67" s="16"/>
      <c r="X67" s="16"/>
      <c r="Y67" s="16"/>
      <c r="Z67" s="16"/>
      <c r="AA67" s="16"/>
      <c r="AB67" s="19"/>
      <c r="AC67" s="19"/>
      <c r="AD67" s="19"/>
      <c r="AE67" s="19"/>
      <c r="AF67" s="19"/>
      <c r="AG67" s="19"/>
      <c r="AH67" s="19"/>
      <c r="AI67" s="19"/>
      <c r="AJ67" s="19"/>
      <c r="AK67" s="19"/>
      <c r="AL67" s="19"/>
      <c r="AM67" s="19"/>
      <c r="AN67" s="19"/>
      <c r="AO67" s="19"/>
      <c r="AP67" s="19"/>
      <c r="AQ67" s="19"/>
      <c r="AR67" s="19"/>
      <c r="AS67" s="19"/>
      <c r="AT67" s="19"/>
      <c r="AU67" s="19"/>
      <c r="AV67" s="19"/>
      <c r="AW67" s="19"/>
    </row>
    <row r="68" spans="1:49">
      <c r="A68" s="376" t="s">
        <v>6710</v>
      </c>
      <c r="B68" s="194" t="s">
        <v>885</v>
      </c>
      <c r="C68" s="22"/>
      <c r="D68" s="22" t="s">
        <v>580</v>
      </c>
      <c r="E68" s="23" t="s">
        <v>573</v>
      </c>
      <c r="F68" s="45">
        <f>HEX2DEC(E68)*D66</f>
        <v>32768</v>
      </c>
      <c r="G68" s="44">
        <f>F68/1000</f>
        <v>32.768000000000001</v>
      </c>
      <c r="H68" s="23" t="s">
        <v>1934</v>
      </c>
      <c r="I68" s="122" t="s">
        <v>581</v>
      </c>
      <c r="J68" s="99" t="s">
        <v>579</v>
      </c>
      <c r="K68" s="19"/>
      <c r="L68" s="52"/>
      <c r="M68" s="52"/>
      <c r="N68" s="18"/>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row>
    <row r="69" spans="1:49">
      <c r="A69" s="376" t="s">
        <v>6710</v>
      </c>
      <c r="B69" s="194" t="s">
        <v>885</v>
      </c>
      <c r="C69" s="22"/>
      <c r="D69" s="22" t="s">
        <v>582</v>
      </c>
      <c r="E69" s="34" t="s">
        <v>583</v>
      </c>
      <c r="F69" s="45">
        <f>HEX2DEC(E69)*D66</f>
        <v>60000</v>
      </c>
      <c r="G69" s="44">
        <f>F69/1000</f>
        <v>60</v>
      </c>
      <c r="H69" s="23" t="s">
        <v>1934</v>
      </c>
      <c r="I69" s="122" t="s">
        <v>584</v>
      </c>
      <c r="J69" s="121" t="s">
        <v>579</v>
      </c>
      <c r="K69" s="19"/>
      <c r="L69" s="52"/>
      <c r="M69" s="52"/>
      <c r="N69" s="18"/>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row>
    <row r="70" spans="1:49" ht="13.5" thickBot="1">
      <c r="A70" s="375" t="s">
        <v>6710</v>
      </c>
      <c r="B70" s="191" t="s">
        <v>885</v>
      </c>
      <c r="C70" s="24"/>
      <c r="D70" s="47" t="s">
        <v>585</v>
      </c>
      <c r="E70" s="25" t="s">
        <v>466</v>
      </c>
      <c r="F70" s="101">
        <f>HEX2DEC(E70)*D66</f>
        <v>65535</v>
      </c>
      <c r="G70" s="112">
        <f>F70/1000</f>
        <v>65.534999999999997</v>
      </c>
      <c r="H70" s="100" t="s">
        <v>1934</v>
      </c>
      <c r="I70" s="123" t="s">
        <v>586</v>
      </c>
      <c r="J70" s="54" t="s">
        <v>579</v>
      </c>
      <c r="K70" s="16"/>
      <c r="L70" s="53"/>
      <c r="M70" s="53"/>
      <c r="N70" s="15"/>
      <c r="O70" s="16"/>
      <c r="P70" s="16"/>
      <c r="Q70" s="19"/>
      <c r="R70" s="19"/>
      <c r="S70" s="19"/>
      <c r="T70" s="19"/>
      <c r="U70" s="19"/>
      <c r="V70" s="19"/>
      <c r="W70" s="16"/>
      <c r="X70" s="16"/>
      <c r="Y70" s="16"/>
      <c r="Z70" s="16"/>
      <c r="AA70" s="16"/>
      <c r="AB70" s="19"/>
      <c r="AC70" s="19"/>
      <c r="AD70" s="19"/>
      <c r="AE70" s="19"/>
      <c r="AF70" s="19"/>
      <c r="AG70" s="19"/>
      <c r="AH70" s="19"/>
      <c r="AI70" s="19"/>
      <c r="AJ70" s="19"/>
      <c r="AK70" s="19"/>
      <c r="AL70" s="19"/>
      <c r="AM70" s="19"/>
      <c r="AN70" s="19"/>
      <c r="AO70" s="19"/>
      <c r="AP70" s="19"/>
      <c r="AQ70" s="19"/>
      <c r="AR70" s="19"/>
      <c r="AS70" s="19"/>
      <c r="AT70" s="19"/>
      <c r="AU70" s="19"/>
      <c r="AV70" s="19"/>
      <c r="AW70" s="19"/>
    </row>
    <row r="71" spans="1:49">
      <c r="A71" s="206" t="s">
        <v>6711</v>
      </c>
      <c r="B71" s="103" t="s">
        <v>907</v>
      </c>
      <c r="C71" s="26" t="s">
        <v>576</v>
      </c>
      <c r="D71" s="26" t="s">
        <v>587</v>
      </c>
      <c r="E71" s="21" t="s">
        <v>550</v>
      </c>
      <c r="F71" s="104"/>
      <c r="G71" s="119" t="s">
        <v>468</v>
      </c>
      <c r="H71" s="198" t="s">
        <v>1934</v>
      </c>
      <c r="I71" s="128" t="s">
        <v>588</v>
      </c>
      <c r="J71" s="55" t="s">
        <v>588</v>
      </c>
      <c r="K71" s="19"/>
      <c r="L71" s="52"/>
      <c r="M71" s="52"/>
      <c r="N71" s="18"/>
      <c r="O71" s="38"/>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row>
    <row r="72" spans="1:49">
      <c r="A72" s="352" t="s">
        <v>6711</v>
      </c>
      <c r="B72" s="192" t="s">
        <v>907</v>
      </c>
      <c r="C72" s="33"/>
      <c r="D72" s="33" t="s">
        <v>3377</v>
      </c>
      <c r="E72" s="34" t="s">
        <v>465</v>
      </c>
      <c r="F72" s="45">
        <f>HEX2DEC(E72)*D71</f>
        <v>0</v>
      </c>
      <c r="G72" s="106">
        <f>F72/1000</f>
        <v>0</v>
      </c>
      <c r="H72" s="23" t="s">
        <v>1934</v>
      </c>
      <c r="I72" s="122" t="s">
        <v>589</v>
      </c>
      <c r="J72" s="99" t="s">
        <v>588</v>
      </c>
      <c r="K72" s="16"/>
      <c r="L72" s="53"/>
      <c r="M72" s="53"/>
      <c r="N72" s="15"/>
      <c r="O72" s="16"/>
      <c r="P72" s="16"/>
      <c r="Q72" s="19"/>
      <c r="R72" s="19"/>
      <c r="S72" s="19"/>
      <c r="T72" s="19"/>
      <c r="U72" s="19"/>
      <c r="V72" s="19"/>
      <c r="W72" s="16"/>
      <c r="X72" s="16"/>
      <c r="Y72" s="16"/>
      <c r="Z72" s="16"/>
      <c r="AA72" s="16"/>
      <c r="AB72" s="19"/>
      <c r="AC72" s="19"/>
      <c r="AD72" s="19"/>
      <c r="AE72" s="19"/>
      <c r="AF72" s="19"/>
      <c r="AG72" s="19"/>
      <c r="AH72" s="19"/>
      <c r="AI72" s="19"/>
      <c r="AJ72" s="19"/>
      <c r="AK72" s="19"/>
      <c r="AL72" s="19"/>
      <c r="AM72" s="19"/>
      <c r="AN72" s="19"/>
      <c r="AO72" s="19"/>
      <c r="AP72" s="19"/>
      <c r="AQ72" s="19"/>
      <c r="AR72" s="19"/>
      <c r="AS72" s="19"/>
      <c r="AT72" s="19"/>
      <c r="AU72" s="19"/>
      <c r="AV72" s="19"/>
      <c r="AW72" s="19"/>
    </row>
    <row r="73" spans="1:49">
      <c r="A73" s="376" t="s">
        <v>6711</v>
      </c>
      <c r="B73" s="194" t="s">
        <v>907</v>
      </c>
      <c r="C73" s="22"/>
      <c r="D73" s="22" t="s">
        <v>580</v>
      </c>
      <c r="E73" s="23" t="s">
        <v>573</v>
      </c>
      <c r="F73" s="45">
        <f>HEX2DEC(E73)*D71</f>
        <v>3276800</v>
      </c>
      <c r="G73" s="106">
        <f>F73/1000</f>
        <v>3276.8</v>
      </c>
      <c r="H73" s="23" t="s">
        <v>1934</v>
      </c>
      <c r="I73" s="122" t="s">
        <v>590</v>
      </c>
      <c r="J73" s="99" t="s">
        <v>588</v>
      </c>
      <c r="K73" s="19"/>
      <c r="L73" s="52"/>
      <c r="M73" s="52"/>
      <c r="N73" s="18"/>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row>
    <row r="74" spans="1:49">
      <c r="A74" s="376" t="s">
        <v>6711</v>
      </c>
      <c r="B74" s="194" t="s">
        <v>907</v>
      </c>
      <c r="C74" s="22"/>
      <c r="D74" s="22" t="s">
        <v>582</v>
      </c>
      <c r="E74" s="34" t="s">
        <v>583</v>
      </c>
      <c r="F74" s="45">
        <f>HEX2DEC(E74)*D71</f>
        <v>6000000</v>
      </c>
      <c r="G74" s="106">
        <f>F74/1000</f>
        <v>6000</v>
      </c>
      <c r="H74" s="23" t="s">
        <v>1934</v>
      </c>
      <c r="I74" s="122" t="s">
        <v>591</v>
      </c>
      <c r="J74" s="99" t="s">
        <v>588</v>
      </c>
      <c r="K74" s="19"/>
      <c r="L74" s="52"/>
      <c r="M74" s="52"/>
      <c r="N74" s="18"/>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row>
    <row r="75" spans="1:49" ht="13.5" thickBot="1">
      <c r="A75" s="375" t="s">
        <v>6711</v>
      </c>
      <c r="B75" s="191" t="s">
        <v>907</v>
      </c>
      <c r="C75" s="24"/>
      <c r="D75" s="47" t="s">
        <v>585</v>
      </c>
      <c r="E75" s="25" t="s">
        <v>466</v>
      </c>
      <c r="F75" s="101">
        <f>HEX2DEC(E75)*D71</f>
        <v>6553500</v>
      </c>
      <c r="G75" s="108">
        <f>F75/1000</f>
        <v>6553.5</v>
      </c>
      <c r="H75" s="100" t="s">
        <v>1934</v>
      </c>
      <c r="I75" s="123" t="s">
        <v>592</v>
      </c>
      <c r="J75" s="54" t="s">
        <v>588</v>
      </c>
      <c r="K75" s="16"/>
      <c r="L75" s="53"/>
      <c r="M75" s="53"/>
      <c r="N75" s="15"/>
      <c r="O75" s="16"/>
      <c r="P75" s="16"/>
      <c r="Q75" s="19"/>
      <c r="R75" s="19"/>
      <c r="S75" s="19"/>
      <c r="T75" s="19"/>
      <c r="U75" s="19"/>
      <c r="V75" s="19"/>
      <c r="W75" s="16"/>
      <c r="X75" s="16"/>
      <c r="Y75" s="16"/>
      <c r="Z75" s="16"/>
      <c r="AA75" s="16"/>
      <c r="AB75" s="19"/>
      <c r="AC75" s="19"/>
      <c r="AD75" s="19"/>
      <c r="AE75" s="19"/>
      <c r="AF75" s="19"/>
      <c r="AG75" s="19"/>
      <c r="AH75" s="19"/>
      <c r="AI75" s="19"/>
      <c r="AJ75" s="19"/>
      <c r="AK75" s="19"/>
      <c r="AL75" s="19"/>
      <c r="AM75" s="19"/>
      <c r="AN75" s="19"/>
      <c r="AO75" s="19"/>
      <c r="AP75" s="19"/>
      <c r="AQ75" s="19"/>
      <c r="AR75" s="19"/>
      <c r="AS75" s="19"/>
      <c r="AT75" s="19"/>
      <c r="AU75" s="19"/>
      <c r="AV75" s="19"/>
      <c r="AW75" s="19"/>
    </row>
    <row r="76" spans="1:49">
      <c r="A76" s="206" t="s">
        <v>6712</v>
      </c>
      <c r="B76" s="103" t="s">
        <v>908</v>
      </c>
      <c r="C76" s="26" t="s">
        <v>576</v>
      </c>
      <c r="D76" s="26" t="s">
        <v>1497</v>
      </c>
      <c r="E76" s="21" t="s">
        <v>550</v>
      </c>
      <c r="F76" s="104"/>
      <c r="G76" s="119" t="s">
        <v>467</v>
      </c>
      <c r="H76" s="198" t="s">
        <v>1934</v>
      </c>
      <c r="I76" s="128" t="s">
        <v>588</v>
      </c>
      <c r="J76" s="55" t="s">
        <v>588</v>
      </c>
      <c r="K76" s="19"/>
      <c r="L76" s="52"/>
      <c r="M76" s="52"/>
      <c r="N76" s="18"/>
      <c r="O76" s="19"/>
      <c r="P76" s="19"/>
      <c r="Q76" s="19"/>
      <c r="R76" s="19"/>
      <c r="S76" s="19"/>
      <c r="T76" s="19"/>
      <c r="U76" s="19"/>
      <c r="V76" s="19"/>
      <c r="W76" s="19"/>
      <c r="X76" s="19"/>
      <c r="Y76" s="19"/>
      <c r="Z76" s="19"/>
      <c r="AA76" s="19"/>
      <c r="AB76" s="16"/>
      <c r="AC76" s="16"/>
      <c r="AD76" s="16"/>
      <c r="AE76" s="16"/>
      <c r="AF76" s="16"/>
      <c r="AG76" s="16"/>
      <c r="AH76" s="16"/>
      <c r="AI76" s="16"/>
      <c r="AJ76" s="16"/>
      <c r="AK76" s="16"/>
      <c r="AL76" s="16"/>
      <c r="AM76" s="16"/>
      <c r="AN76" s="16"/>
      <c r="AO76" s="16"/>
      <c r="AP76" s="16"/>
      <c r="AQ76" s="16"/>
      <c r="AR76" s="16"/>
      <c r="AS76" s="16"/>
      <c r="AT76" s="16"/>
      <c r="AU76" s="16"/>
      <c r="AV76" s="16"/>
      <c r="AW76" s="16"/>
    </row>
    <row r="77" spans="1:49">
      <c r="A77" s="352" t="s">
        <v>6712</v>
      </c>
      <c r="B77" s="192" t="s">
        <v>908</v>
      </c>
      <c r="C77" s="33"/>
      <c r="D77" s="33" t="s">
        <v>3378</v>
      </c>
      <c r="E77" s="34" t="s">
        <v>465</v>
      </c>
      <c r="F77" s="45">
        <f>HEX2DEC(E77)*D76</f>
        <v>0</v>
      </c>
      <c r="G77" s="45">
        <f>F77</f>
        <v>0</v>
      </c>
      <c r="H77" s="23" t="s">
        <v>1934</v>
      </c>
      <c r="I77" s="122" t="s">
        <v>589</v>
      </c>
      <c r="J77" s="99" t="s">
        <v>588</v>
      </c>
      <c r="K77" s="19"/>
      <c r="L77" s="52"/>
      <c r="M77" s="52"/>
      <c r="N77" s="18"/>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row>
    <row r="78" spans="1:49">
      <c r="A78" s="376" t="s">
        <v>6712</v>
      </c>
      <c r="B78" s="194" t="s">
        <v>908</v>
      </c>
      <c r="C78" s="22"/>
      <c r="D78" s="22" t="s">
        <v>580</v>
      </c>
      <c r="E78" s="23" t="s">
        <v>593</v>
      </c>
      <c r="F78" s="45">
        <f>HEX2DEC(E78)*D76</f>
        <v>60</v>
      </c>
      <c r="G78" s="45">
        <f>F78</f>
        <v>60</v>
      </c>
      <c r="H78" s="23" t="s">
        <v>1934</v>
      </c>
      <c r="I78" s="122" t="s">
        <v>594</v>
      </c>
      <c r="J78" s="99" t="s">
        <v>588</v>
      </c>
      <c r="K78" s="19"/>
      <c r="L78" s="52"/>
      <c r="M78" s="52"/>
      <c r="N78" s="18"/>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row>
    <row r="79" spans="1:49">
      <c r="A79" s="376" t="s">
        <v>6712</v>
      </c>
      <c r="B79" s="194" t="s">
        <v>908</v>
      </c>
      <c r="C79" s="22"/>
      <c r="D79" s="22" t="s">
        <v>582</v>
      </c>
      <c r="E79" s="34" t="s">
        <v>595</v>
      </c>
      <c r="F79" s="45">
        <f>HEX2DEC(E79)*D76</f>
        <v>3600</v>
      </c>
      <c r="G79" s="45">
        <f>F79</f>
        <v>3600</v>
      </c>
      <c r="H79" s="23" t="s">
        <v>1934</v>
      </c>
      <c r="I79" s="122" t="s">
        <v>596</v>
      </c>
      <c r="J79" s="99" t="s">
        <v>588</v>
      </c>
      <c r="K79" s="19"/>
      <c r="L79" s="52"/>
      <c r="M79" s="52"/>
      <c r="N79" s="18"/>
      <c r="O79" s="19"/>
      <c r="P79" s="19"/>
      <c r="Q79" s="19"/>
      <c r="R79" s="19"/>
      <c r="S79" s="19"/>
      <c r="T79" s="19"/>
      <c r="U79" s="19"/>
      <c r="V79" s="19"/>
      <c r="W79" s="19"/>
      <c r="X79" s="19"/>
      <c r="Y79" s="19"/>
      <c r="Z79" s="19"/>
      <c r="AA79" s="19"/>
      <c r="AB79" s="16"/>
      <c r="AC79" s="16"/>
      <c r="AD79" s="16"/>
      <c r="AE79" s="16"/>
      <c r="AF79" s="16"/>
      <c r="AG79" s="16"/>
      <c r="AH79" s="16"/>
      <c r="AI79" s="16"/>
      <c r="AJ79" s="16"/>
      <c r="AK79" s="16"/>
      <c r="AL79" s="16"/>
      <c r="AM79" s="16"/>
      <c r="AN79" s="16"/>
      <c r="AO79" s="16"/>
      <c r="AP79" s="16"/>
      <c r="AQ79" s="16"/>
      <c r="AR79" s="16"/>
      <c r="AS79" s="16"/>
      <c r="AT79" s="16"/>
      <c r="AU79" s="16"/>
      <c r="AV79" s="16"/>
      <c r="AW79" s="16"/>
    </row>
    <row r="80" spans="1:49" ht="13.5" thickBot="1">
      <c r="A80" s="375" t="s">
        <v>6712</v>
      </c>
      <c r="B80" s="191" t="s">
        <v>908</v>
      </c>
      <c r="C80" s="24"/>
      <c r="D80" s="47" t="s">
        <v>585</v>
      </c>
      <c r="E80" s="25" t="s">
        <v>466</v>
      </c>
      <c r="F80" s="101">
        <f>HEX2DEC(E80)*D76</f>
        <v>65535</v>
      </c>
      <c r="G80" s="101">
        <f>F80</f>
        <v>65535</v>
      </c>
      <c r="H80" s="100" t="s">
        <v>1934</v>
      </c>
      <c r="I80" s="123" t="s">
        <v>597</v>
      </c>
      <c r="J80" s="54" t="s">
        <v>588</v>
      </c>
      <c r="K80" s="19"/>
      <c r="L80" s="52"/>
      <c r="M80" s="52"/>
      <c r="N80" s="18"/>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row>
    <row r="81" spans="1:49">
      <c r="A81" s="206" t="s">
        <v>6713</v>
      </c>
      <c r="B81" s="103" t="s">
        <v>909</v>
      </c>
      <c r="C81" s="26" t="s">
        <v>598</v>
      </c>
      <c r="D81" s="26" t="s">
        <v>1497</v>
      </c>
      <c r="E81" s="21" t="s">
        <v>550</v>
      </c>
      <c r="F81" s="104"/>
      <c r="G81" s="119" t="s">
        <v>467</v>
      </c>
      <c r="H81" s="20" t="s">
        <v>1935</v>
      </c>
      <c r="I81" s="119" t="s">
        <v>470</v>
      </c>
      <c r="J81" s="199" t="s">
        <v>1936</v>
      </c>
      <c r="K81" s="19"/>
      <c r="L81" s="52"/>
      <c r="M81" s="52"/>
      <c r="N81" s="18"/>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row>
    <row r="82" spans="1:49">
      <c r="A82" s="352" t="s">
        <v>6713</v>
      </c>
      <c r="B82" s="192" t="s">
        <v>909</v>
      </c>
      <c r="C82" s="33"/>
      <c r="D82" s="33" t="s">
        <v>3379</v>
      </c>
      <c r="E82" s="34" t="s">
        <v>465</v>
      </c>
      <c r="F82" s="45">
        <f>HEX2DEC(E82)*D81</f>
        <v>0</v>
      </c>
      <c r="G82" s="45">
        <f>F82</f>
        <v>0</v>
      </c>
      <c r="H82" s="23" t="s">
        <v>1935</v>
      </c>
      <c r="I82" s="126">
        <f>G82/1000</f>
        <v>0</v>
      </c>
      <c r="J82" s="99" t="s">
        <v>1936</v>
      </c>
      <c r="K82" s="19"/>
      <c r="L82" s="52"/>
      <c r="M82" s="52"/>
      <c r="N82" s="18"/>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row>
    <row r="83" spans="1:49">
      <c r="A83" s="376" t="s">
        <v>6713</v>
      </c>
      <c r="B83" s="194" t="s">
        <v>909</v>
      </c>
      <c r="C83" s="22"/>
      <c r="D83" s="33"/>
      <c r="E83" s="34" t="s">
        <v>1928</v>
      </c>
      <c r="F83" s="45">
        <f>HEX2DEC(E83)*D81</f>
        <v>1</v>
      </c>
      <c r="G83" s="45">
        <f>F83</f>
        <v>1</v>
      </c>
      <c r="H83" s="23" t="s">
        <v>1935</v>
      </c>
      <c r="I83" s="126">
        <f>G83/1000</f>
        <v>1E-3</v>
      </c>
      <c r="J83" s="99" t="s">
        <v>1936</v>
      </c>
      <c r="K83" s="19"/>
      <c r="L83" s="52"/>
      <c r="M83" s="52"/>
      <c r="N83" s="18"/>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row>
    <row r="84" spans="1:49">
      <c r="A84" s="376" t="s">
        <v>6713</v>
      </c>
      <c r="B84" s="194" t="s">
        <v>909</v>
      </c>
      <c r="C84" s="22"/>
      <c r="D84" s="22" t="s">
        <v>599</v>
      </c>
      <c r="E84" s="34" t="s">
        <v>573</v>
      </c>
      <c r="F84" s="45">
        <f>HEX2DEC(E84)*D81</f>
        <v>32768</v>
      </c>
      <c r="G84" s="45">
        <f>F84</f>
        <v>32768</v>
      </c>
      <c r="H84" s="23" t="s">
        <v>1935</v>
      </c>
      <c r="I84" s="126">
        <f>G84/1000</f>
        <v>32.768000000000001</v>
      </c>
      <c r="J84" s="99" t="s">
        <v>1936</v>
      </c>
      <c r="K84" s="19"/>
      <c r="L84" s="52"/>
      <c r="M84" s="52"/>
      <c r="N84" s="18"/>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row>
    <row r="85" spans="1:49" ht="13.5" thickBot="1">
      <c r="A85" s="375" t="s">
        <v>6713</v>
      </c>
      <c r="B85" s="191" t="s">
        <v>909</v>
      </c>
      <c r="C85" s="24"/>
      <c r="D85" s="24" t="s">
        <v>600</v>
      </c>
      <c r="E85" s="100" t="s">
        <v>466</v>
      </c>
      <c r="F85" s="101">
        <f>HEX2DEC(E85)*D81</f>
        <v>65535</v>
      </c>
      <c r="G85" s="101">
        <f>F85</f>
        <v>65535</v>
      </c>
      <c r="H85" s="25" t="s">
        <v>1935</v>
      </c>
      <c r="I85" s="130">
        <f>G85/1000</f>
        <v>65.534999999999997</v>
      </c>
      <c r="J85" s="125" t="s">
        <v>1936</v>
      </c>
      <c r="K85" s="19"/>
      <c r="L85" s="52"/>
      <c r="M85" s="52"/>
      <c r="N85" s="18"/>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row>
    <row r="86" spans="1:49">
      <c r="A86" s="206" t="s">
        <v>6714</v>
      </c>
      <c r="B86" s="103" t="s">
        <v>910</v>
      </c>
      <c r="C86" s="26" t="s">
        <v>598</v>
      </c>
      <c r="D86" s="26" t="s">
        <v>1497</v>
      </c>
      <c r="E86" s="21" t="s">
        <v>550</v>
      </c>
      <c r="F86" s="104"/>
      <c r="G86" s="119" t="s">
        <v>467</v>
      </c>
      <c r="H86" s="198" t="s">
        <v>1936</v>
      </c>
      <c r="I86" s="119" t="s">
        <v>470</v>
      </c>
      <c r="J86" s="199" t="s">
        <v>601</v>
      </c>
      <c r="K86" s="19"/>
      <c r="L86" s="52"/>
      <c r="M86" s="52"/>
      <c r="N86" s="18"/>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row>
    <row r="87" spans="1:49">
      <c r="A87" s="352" t="s">
        <v>6714</v>
      </c>
      <c r="B87" s="192" t="s">
        <v>910</v>
      </c>
      <c r="C87" s="33"/>
      <c r="D87" s="33" t="s">
        <v>3380</v>
      </c>
      <c r="E87" s="34" t="s">
        <v>465</v>
      </c>
      <c r="F87" s="45">
        <f>HEX2DEC(E87)*D86</f>
        <v>0</v>
      </c>
      <c r="G87" s="45">
        <f>F87</f>
        <v>0</v>
      </c>
      <c r="H87" s="23" t="s">
        <v>1936</v>
      </c>
      <c r="I87" s="126">
        <f>G87/1000</f>
        <v>0</v>
      </c>
      <c r="J87" s="99" t="s">
        <v>601</v>
      </c>
      <c r="K87" s="19"/>
      <c r="L87" s="52"/>
      <c r="M87" s="52"/>
      <c r="N87" s="18"/>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row>
    <row r="88" spans="1:49">
      <c r="A88" s="376" t="s">
        <v>6714</v>
      </c>
      <c r="B88" s="194" t="s">
        <v>910</v>
      </c>
      <c r="C88" s="22"/>
      <c r="D88" s="33"/>
      <c r="E88" s="34" t="s">
        <v>1928</v>
      </c>
      <c r="F88" s="45">
        <f>HEX2DEC(E88)*D86</f>
        <v>1</v>
      </c>
      <c r="G88" s="45">
        <f>F88</f>
        <v>1</v>
      </c>
      <c r="H88" s="23" t="s">
        <v>1936</v>
      </c>
      <c r="I88" s="126">
        <f>G88/1000</f>
        <v>1E-3</v>
      </c>
      <c r="J88" s="99" t="s">
        <v>601</v>
      </c>
      <c r="K88" s="19"/>
      <c r="L88" s="52"/>
      <c r="M88" s="52"/>
      <c r="N88" s="18"/>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row>
    <row r="89" spans="1:49">
      <c r="A89" s="376" t="s">
        <v>6714</v>
      </c>
      <c r="B89" s="194" t="s">
        <v>910</v>
      </c>
      <c r="C89" s="22"/>
      <c r="D89" s="22" t="s">
        <v>602</v>
      </c>
      <c r="E89" s="34" t="s">
        <v>573</v>
      </c>
      <c r="F89" s="45">
        <f>HEX2DEC(E89)*D86</f>
        <v>32768</v>
      </c>
      <c r="G89" s="45">
        <f>F89</f>
        <v>32768</v>
      </c>
      <c r="H89" s="23" t="s">
        <v>1936</v>
      </c>
      <c r="I89" s="126">
        <f>G89/1000</f>
        <v>32.768000000000001</v>
      </c>
      <c r="J89" s="99" t="s">
        <v>601</v>
      </c>
      <c r="K89" s="19"/>
      <c r="L89" s="52"/>
      <c r="M89" s="52"/>
      <c r="N89" s="18"/>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row>
    <row r="90" spans="1:49" ht="13.5" thickBot="1">
      <c r="A90" s="375" t="s">
        <v>6714</v>
      </c>
      <c r="B90" s="191" t="s">
        <v>910</v>
      </c>
      <c r="C90" s="24"/>
      <c r="D90" s="24" t="s">
        <v>603</v>
      </c>
      <c r="E90" s="100" t="s">
        <v>466</v>
      </c>
      <c r="F90" s="101">
        <f>HEX2DEC(E90)*D86</f>
        <v>65535</v>
      </c>
      <c r="G90" s="101">
        <f>F90</f>
        <v>65535</v>
      </c>
      <c r="H90" s="25" t="s">
        <v>1936</v>
      </c>
      <c r="I90" s="130">
        <f>G90/1000</f>
        <v>65.534999999999997</v>
      </c>
      <c r="J90" s="125" t="s">
        <v>601</v>
      </c>
      <c r="K90" s="19"/>
      <c r="L90" s="52"/>
      <c r="M90" s="52"/>
      <c r="N90" s="18"/>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row>
    <row r="91" spans="1:49">
      <c r="A91" s="206" t="s">
        <v>6715</v>
      </c>
      <c r="B91" s="103" t="s">
        <v>911</v>
      </c>
      <c r="C91" s="26" t="s">
        <v>598</v>
      </c>
      <c r="D91" s="26" t="s">
        <v>1497</v>
      </c>
      <c r="E91" s="21" t="s">
        <v>550</v>
      </c>
      <c r="F91" s="104"/>
      <c r="G91" s="119" t="s">
        <v>467</v>
      </c>
      <c r="H91" s="198" t="s">
        <v>601</v>
      </c>
      <c r="I91" s="119"/>
      <c r="J91" s="55"/>
      <c r="K91" s="19"/>
      <c r="L91" s="52"/>
      <c r="M91" s="52"/>
      <c r="N91" s="18"/>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row>
    <row r="92" spans="1:49">
      <c r="A92" s="352" t="s">
        <v>6715</v>
      </c>
      <c r="B92" s="192" t="s">
        <v>911</v>
      </c>
      <c r="C92" s="33"/>
      <c r="D92" s="33" t="s">
        <v>3381</v>
      </c>
      <c r="E92" s="34" t="s">
        <v>465</v>
      </c>
      <c r="F92" s="45">
        <f>HEX2DEC(E92)*D91</f>
        <v>0</v>
      </c>
      <c r="G92" s="45">
        <f>F92</f>
        <v>0</v>
      </c>
      <c r="H92" s="23" t="s">
        <v>601</v>
      </c>
      <c r="I92" s="126"/>
      <c r="J92" s="99"/>
      <c r="K92" s="19"/>
      <c r="L92" s="52"/>
      <c r="M92" s="52"/>
      <c r="N92" s="18"/>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row>
    <row r="93" spans="1:49">
      <c r="A93" s="376" t="s">
        <v>6715</v>
      </c>
      <c r="B93" s="194" t="s">
        <v>911</v>
      </c>
      <c r="C93" s="22"/>
      <c r="D93" s="33"/>
      <c r="E93" s="34" t="s">
        <v>1928</v>
      </c>
      <c r="F93" s="45">
        <f>HEX2DEC(E93)*D91</f>
        <v>1</v>
      </c>
      <c r="G93" s="45">
        <f>F93</f>
        <v>1</v>
      </c>
      <c r="H93" s="23" t="s">
        <v>601</v>
      </c>
      <c r="I93" s="126"/>
      <c r="J93" s="99"/>
      <c r="K93" s="19"/>
      <c r="L93" s="52"/>
      <c r="M93" s="52"/>
      <c r="N93" s="18"/>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row>
    <row r="94" spans="1:49">
      <c r="A94" s="377" t="s">
        <v>6715</v>
      </c>
      <c r="B94" s="193" t="s">
        <v>911</v>
      </c>
      <c r="C94" s="31"/>
      <c r="D94" s="31"/>
      <c r="E94" s="23" t="s">
        <v>573</v>
      </c>
      <c r="F94" s="45">
        <f>HEX2DEC(E94)*D91</f>
        <v>32768</v>
      </c>
      <c r="G94" s="45">
        <f>F94</f>
        <v>32768</v>
      </c>
      <c r="H94" s="23" t="s">
        <v>601</v>
      </c>
      <c r="I94" s="126"/>
      <c r="J94" s="99"/>
      <c r="K94" s="19"/>
      <c r="L94" s="52"/>
      <c r="M94" s="52"/>
      <c r="N94" s="18"/>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row>
    <row r="95" spans="1:49" ht="13.5" thickBot="1">
      <c r="A95" s="375" t="s">
        <v>6715</v>
      </c>
      <c r="B95" s="191" t="s">
        <v>911</v>
      </c>
      <c r="C95" s="24"/>
      <c r="D95" s="24"/>
      <c r="E95" s="100" t="s">
        <v>466</v>
      </c>
      <c r="F95" s="131">
        <f>HEX2DEC(E95)*D91</f>
        <v>65535</v>
      </c>
      <c r="G95" s="131">
        <f>F95</f>
        <v>65535</v>
      </c>
      <c r="H95" s="100" t="s">
        <v>601</v>
      </c>
      <c r="I95" s="132"/>
      <c r="J95" s="54"/>
      <c r="K95" s="133"/>
      <c r="L95" s="134"/>
      <c r="M95" s="134"/>
      <c r="N95" s="135"/>
      <c r="O95" s="133"/>
      <c r="P95" s="133"/>
      <c r="Q95" s="133"/>
      <c r="R95" s="133"/>
      <c r="S95" s="133"/>
      <c r="T95" s="133"/>
      <c r="U95" s="133"/>
      <c r="V95" s="133"/>
      <c r="W95" s="133"/>
      <c r="X95" s="133"/>
      <c r="Y95" s="133"/>
      <c r="Z95" s="133"/>
      <c r="AA95" s="133"/>
      <c r="AB95" s="19"/>
      <c r="AC95" s="19"/>
      <c r="AD95" s="19"/>
      <c r="AE95" s="19"/>
      <c r="AF95" s="19"/>
      <c r="AG95" s="19"/>
      <c r="AH95" s="19"/>
      <c r="AI95" s="19"/>
      <c r="AJ95" s="19"/>
      <c r="AK95" s="19"/>
      <c r="AL95" s="19"/>
      <c r="AM95" s="19"/>
      <c r="AN95" s="19"/>
      <c r="AO95" s="19"/>
      <c r="AP95" s="19"/>
      <c r="AQ95" s="19"/>
      <c r="AR95" s="19"/>
      <c r="AS95" s="19"/>
      <c r="AT95" s="19"/>
      <c r="AU95" s="19"/>
      <c r="AV95" s="19"/>
      <c r="AW95" s="19"/>
    </row>
    <row r="96" spans="1:49">
      <c r="A96" s="206" t="s">
        <v>6716</v>
      </c>
      <c r="B96" s="103" t="s">
        <v>912</v>
      </c>
      <c r="C96" s="26" t="s">
        <v>604</v>
      </c>
      <c r="D96" s="207" t="s">
        <v>551</v>
      </c>
      <c r="E96" s="21" t="s">
        <v>550</v>
      </c>
      <c r="F96" s="36"/>
      <c r="G96" s="51" t="s">
        <v>468</v>
      </c>
      <c r="H96" s="21"/>
      <c r="I96" s="51"/>
      <c r="J96" s="136"/>
      <c r="K96" s="137"/>
      <c r="L96" s="138"/>
      <c r="M96" s="138"/>
      <c r="N96" s="139"/>
      <c r="O96" s="137"/>
      <c r="P96" s="137"/>
      <c r="Q96" s="137"/>
      <c r="R96" s="137"/>
      <c r="S96" s="137"/>
      <c r="T96" s="137"/>
      <c r="U96" s="137"/>
      <c r="V96" s="137"/>
      <c r="W96" s="137"/>
      <c r="X96" s="137"/>
      <c r="Y96" s="137"/>
      <c r="Z96" s="137"/>
      <c r="AA96" s="137"/>
      <c r="AB96" s="19"/>
      <c r="AC96" s="19"/>
      <c r="AD96" s="19"/>
      <c r="AE96" s="19"/>
      <c r="AF96" s="19"/>
      <c r="AG96" s="19"/>
      <c r="AH96" s="19"/>
      <c r="AI96" s="19"/>
      <c r="AJ96" s="19"/>
      <c r="AK96" s="19"/>
      <c r="AL96" s="19"/>
      <c r="AM96" s="19"/>
      <c r="AN96" s="19"/>
      <c r="AO96" s="19"/>
      <c r="AP96" s="19"/>
      <c r="AQ96" s="19"/>
      <c r="AR96" s="19"/>
      <c r="AS96" s="19"/>
      <c r="AT96" s="19"/>
      <c r="AU96" s="19"/>
      <c r="AV96" s="19"/>
      <c r="AW96" s="19"/>
    </row>
    <row r="97" spans="1:49">
      <c r="A97" s="352" t="s">
        <v>6716</v>
      </c>
      <c r="B97" s="192" t="s">
        <v>912</v>
      </c>
      <c r="C97" s="33"/>
      <c r="D97" s="213" t="s">
        <v>5140</v>
      </c>
      <c r="E97" s="34" t="s">
        <v>465</v>
      </c>
      <c r="F97" s="106">
        <f>HEX2DEC(E97)*D96-40</f>
        <v>-40</v>
      </c>
      <c r="G97" s="106">
        <f>F97</f>
        <v>-40</v>
      </c>
      <c r="H97" s="140" t="s">
        <v>605</v>
      </c>
      <c r="I97" s="107">
        <f>G97*1.8+32</f>
        <v>-40</v>
      </c>
      <c r="J97" s="141" t="s">
        <v>606</v>
      </c>
      <c r="K97" s="19"/>
      <c r="L97" s="52"/>
      <c r="M97" s="52"/>
      <c r="N97" s="18"/>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row>
    <row r="98" spans="1:49">
      <c r="A98" s="376" t="s">
        <v>6716</v>
      </c>
      <c r="B98" s="194" t="s">
        <v>912</v>
      </c>
      <c r="C98" s="22"/>
      <c r="D98" s="33"/>
      <c r="E98" s="34" t="s">
        <v>1928</v>
      </c>
      <c r="F98" s="106">
        <f>HEX2DEC(E98)*D96-40</f>
        <v>-39.9</v>
      </c>
      <c r="G98" s="106">
        <f>F98</f>
        <v>-39.9</v>
      </c>
      <c r="H98" s="140" t="s">
        <v>605</v>
      </c>
      <c r="I98" s="107">
        <f>G98*1.8+32</f>
        <v>-39.819999999999993</v>
      </c>
      <c r="J98" s="141" t="s">
        <v>606</v>
      </c>
      <c r="K98" s="19"/>
      <c r="L98" s="52"/>
      <c r="M98" s="52"/>
      <c r="N98" s="18"/>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row>
    <row r="99" spans="1:49">
      <c r="A99" s="376" t="s">
        <v>6716</v>
      </c>
      <c r="B99" s="194" t="s">
        <v>912</v>
      </c>
      <c r="C99" s="22"/>
      <c r="D99" s="33"/>
      <c r="E99" s="34" t="s">
        <v>607</v>
      </c>
      <c r="F99" s="106">
        <f>HEX2DEC(E99)*D96-40</f>
        <v>-18</v>
      </c>
      <c r="G99" s="106">
        <f>F99</f>
        <v>-18</v>
      </c>
      <c r="H99" s="140" t="s">
        <v>605</v>
      </c>
      <c r="I99" s="107">
        <f>G99*1.8+32</f>
        <v>-0.39999999999999858</v>
      </c>
      <c r="J99" s="141" t="s">
        <v>606</v>
      </c>
      <c r="K99" s="19"/>
      <c r="L99" s="52"/>
      <c r="M99" s="52"/>
      <c r="N99" s="18"/>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row>
    <row r="100" spans="1:49">
      <c r="A100" s="376" t="s">
        <v>6716</v>
      </c>
      <c r="B100" s="194" t="s">
        <v>912</v>
      </c>
      <c r="C100" s="22"/>
      <c r="D100" s="22" t="s">
        <v>608</v>
      </c>
      <c r="E100" s="34" t="s">
        <v>609</v>
      </c>
      <c r="F100" s="106">
        <f>HEX2DEC(E100)*D96-40</f>
        <v>0</v>
      </c>
      <c r="G100" s="106">
        <f>F100</f>
        <v>0</v>
      </c>
      <c r="H100" s="140" t="s">
        <v>605</v>
      </c>
      <c r="I100" s="107">
        <f>G100*1.8+32</f>
        <v>32</v>
      </c>
      <c r="J100" s="141" t="s">
        <v>606</v>
      </c>
      <c r="K100" s="19"/>
      <c r="L100" s="52"/>
      <c r="M100" s="52"/>
      <c r="N100" s="18"/>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row>
    <row r="101" spans="1:49" ht="13.5" thickBot="1">
      <c r="A101" s="375" t="s">
        <v>6716</v>
      </c>
      <c r="B101" s="191" t="s">
        <v>912</v>
      </c>
      <c r="C101" s="24"/>
      <c r="D101" s="142" t="s">
        <v>610</v>
      </c>
      <c r="E101" s="100" t="s">
        <v>466</v>
      </c>
      <c r="F101" s="108">
        <f>HEX2DEC(E101)*D96-40</f>
        <v>6513.5</v>
      </c>
      <c r="G101" s="108">
        <f>F101</f>
        <v>6513.5</v>
      </c>
      <c r="H101" s="143" t="s">
        <v>605</v>
      </c>
      <c r="I101" s="144">
        <f>G101*1.8+32</f>
        <v>11756.300000000001</v>
      </c>
      <c r="J101" s="145" t="s">
        <v>606</v>
      </c>
      <c r="K101" s="133"/>
      <c r="L101" s="134"/>
      <c r="M101" s="134"/>
      <c r="N101" s="135"/>
      <c r="O101" s="133"/>
      <c r="P101" s="133"/>
      <c r="Q101" s="133"/>
      <c r="R101" s="133"/>
      <c r="S101" s="133"/>
      <c r="T101" s="133"/>
      <c r="U101" s="133"/>
      <c r="V101" s="133"/>
      <c r="W101" s="133"/>
      <c r="X101" s="133"/>
      <c r="Y101" s="133"/>
      <c r="Z101" s="133"/>
      <c r="AA101" s="133"/>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row>
    <row r="102" spans="1:49">
      <c r="A102" s="206" t="s">
        <v>6717</v>
      </c>
      <c r="B102" s="103" t="s">
        <v>913</v>
      </c>
      <c r="C102" s="26" t="s">
        <v>611</v>
      </c>
      <c r="D102" s="26" t="s">
        <v>552</v>
      </c>
      <c r="E102" s="21" t="s">
        <v>550</v>
      </c>
      <c r="F102" s="104"/>
      <c r="G102" s="119" t="s">
        <v>469</v>
      </c>
      <c r="H102" s="20"/>
      <c r="I102" s="119" t="s">
        <v>612</v>
      </c>
      <c r="J102" s="55"/>
      <c r="K102" s="137"/>
      <c r="L102" s="138"/>
      <c r="M102" s="138"/>
      <c r="N102" s="139"/>
      <c r="O102" s="137"/>
      <c r="P102" s="137"/>
      <c r="Q102" s="137"/>
      <c r="R102" s="137"/>
      <c r="S102" s="137"/>
      <c r="T102" s="137"/>
      <c r="U102" s="137"/>
      <c r="V102" s="137"/>
      <c r="W102" s="137"/>
      <c r="X102" s="137"/>
      <c r="Y102" s="137"/>
      <c r="Z102" s="137"/>
      <c r="AA102" s="137"/>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row>
    <row r="103" spans="1:49">
      <c r="A103" s="352" t="s">
        <v>6717</v>
      </c>
      <c r="B103" s="192" t="s">
        <v>913</v>
      </c>
      <c r="C103" s="33"/>
      <c r="D103" s="33" t="s">
        <v>3382</v>
      </c>
      <c r="E103" s="34" t="s">
        <v>465</v>
      </c>
      <c r="F103" s="46">
        <f>HEX2DEC(E103)*D102</f>
        <v>0</v>
      </c>
      <c r="G103" s="46">
        <f t="shared" ref="G103:G136" si="1">F103</f>
        <v>0</v>
      </c>
      <c r="H103" s="23" t="s">
        <v>613</v>
      </c>
      <c r="I103" s="107">
        <f>G103*(0.1450377)</f>
        <v>0</v>
      </c>
      <c r="J103" s="99" t="s">
        <v>1937</v>
      </c>
      <c r="K103" s="19"/>
      <c r="L103" s="52"/>
      <c r="M103" s="52"/>
      <c r="N103" s="18"/>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row>
    <row r="104" spans="1:49">
      <c r="A104" s="376" t="s">
        <v>6717</v>
      </c>
      <c r="B104" s="194" t="s">
        <v>913</v>
      </c>
      <c r="C104" s="22"/>
      <c r="D104" s="22"/>
      <c r="E104" s="34" t="s">
        <v>1928</v>
      </c>
      <c r="F104" s="46">
        <f>HEX2DEC(E104)*D102</f>
        <v>0.01</v>
      </c>
      <c r="G104" s="42">
        <f t="shared" si="1"/>
        <v>0.01</v>
      </c>
      <c r="H104" s="23" t="s">
        <v>613</v>
      </c>
      <c r="I104" s="107">
        <f>G104*(0.1450377)</f>
        <v>1.4503769999999999E-3</v>
      </c>
      <c r="J104" s="99" t="s">
        <v>1937</v>
      </c>
      <c r="K104" s="19"/>
      <c r="L104" s="52"/>
      <c r="M104" s="52"/>
      <c r="N104" s="18"/>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row>
    <row r="105" spans="1:49">
      <c r="A105" s="376" t="s">
        <v>6717</v>
      </c>
      <c r="B105" s="194" t="s">
        <v>913</v>
      </c>
      <c r="C105" s="22"/>
      <c r="D105" s="22" t="s">
        <v>614</v>
      </c>
      <c r="E105" s="34" t="s">
        <v>573</v>
      </c>
      <c r="F105" s="46">
        <f>HEX2DEC(E105)*D102</f>
        <v>327.68</v>
      </c>
      <c r="G105" s="42">
        <f t="shared" si="1"/>
        <v>327.68</v>
      </c>
      <c r="H105" s="23" t="s">
        <v>613</v>
      </c>
      <c r="I105" s="107">
        <f>G105*(0.1450377)</f>
        <v>47.525953535999996</v>
      </c>
      <c r="J105" s="121" t="s">
        <v>1937</v>
      </c>
      <c r="K105" s="19"/>
      <c r="L105" s="52"/>
      <c r="M105" s="52"/>
      <c r="N105" s="18"/>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row>
    <row r="106" spans="1:49" ht="13.5" thickBot="1">
      <c r="A106" s="375" t="s">
        <v>6717</v>
      </c>
      <c r="B106" s="191" t="s">
        <v>913</v>
      </c>
      <c r="C106" s="24"/>
      <c r="D106" s="47" t="s">
        <v>615</v>
      </c>
      <c r="E106" s="100" t="s">
        <v>466</v>
      </c>
      <c r="F106" s="110">
        <f>HEX2DEC(E106)*D102</f>
        <v>655.35</v>
      </c>
      <c r="G106" s="146">
        <f t="shared" si="1"/>
        <v>655.35</v>
      </c>
      <c r="H106" s="100" t="s">
        <v>613</v>
      </c>
      <c r="I106" s="144">
        <f>G106*(0.1450377)</f>
        <v>95.050456694999994</v>
      </c>
      <c r="J106" s="54" t="s">
        <v>1937</v>
      </c>
      <c r="K106" s="19"/>
      <c r="L106" s="52"/>
      <c r="M106" s="52"/>
      <c r="N106" s="18"/>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row>
    <row r="107" spans="1:49">
      <c r="A107" s="206" t="s">
        <v>6718</v>
      </c>
      <c r="B107" s="103" t="s">
        <v>914</v>
      </c>
      <c r="C107" s="26" t="s">
        <v>616</v>
      </c>
      <c r="D107" s="26" t="s">
        <v>617</v>
      </c>
      <c r="E107" s="21" t="s">
        <v>550</v>
      </c>
      <c r="F107" s="104"/>
      <c r="G107" s="119" t="s">
        <v>618</v>
      </c>
      <c r="H107" s="20"/>
      <c r="I107" s="119" t="s">
        <v>619</v>
      </c>
      <c r="J107" s="55"/>
      <c r="K107" s="19"/>
      <c r="L107" s="52"/>
      <c r="M107" s="52"/>
      <c r="N107" s="18"/>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row>
    <row r="108" spans="1:49">
      <c r="A108" s="352" t="s">
        <v>6718</v>
      </c>
      <c r="B108" s="192" t="s">
        <v>914</v>
      </c>
      <c r="C108" s="33"/>
      <c r="D108" s="33" t="s">
        <v>3383</v>
      </c>
      <c r="E108" s="34" t="s">
        <v>465</v>
      </c>
      <c r="F108" s="147">
        <f>HEX2DEC(E108)*D107</f>
        <v>0</v>
      </c>
      <c r="G108" s="147">
        <f t="shared" si="1"/>
        <v>0</v>
      </c>
      <c r="H108" s="23" t="s">
        <v>613</v>
      </c>
      <c r="I108" s="107">
        <f>G108*(0.1450377)</f>
        <v>0</v>
      </c>
      <c r="J108" s="99" t="s">
        <v>1937</v>
      </c>
      <c r="K108" s="19"/>
      <c r="L108" s="52"/>
      <c r="M108" s="52"/>
      <c r="N108" s="18"/>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row>
    <row r="109" spans="1:49">
      <c r="A109" s="376" t="s">
        <v>6718</v>
      </c>
      <c r="B109" s="194" t="s">
        <v>914</v>
      </c>
      <c r="C109" s="22"/>
      <c r="D109" s="22"/>
      <c r="E109" s="34" t="s">
        <v>1928</v>
      </c>
      <c r="F109" s="147">
        <f>HEX2DEC(E109)*D107</f>
        <v>1.17E-2</v>
      </c>
      <c r="G109" s="148">
        <f t="shared" si="1"/>
        <v>1.17E-2</v>
      </c>
      <c r="H109" s="23" t="s">
        <v>613</v>
      </c>
      <c r="I109" s="107">
        <f>G109*(0.1450377)</f>
        <v>1.6969410899999998E-3</v>
      </c>
      <c r="J109" s="99" t="s">
        <v>1937</v>
      </c>
      <c r="K109" s="19"/>
      <c r="L109" s="52"/>
      <c r="M109" s="52"/>
      <c r="N109" s="18"/>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row>
    <row r="110" spans="1:49">
      <c r="A110" s="376" t="s">
        <v>6718</v>
      </c>
      <c r="B110" s="194" t="s">
        <v>914</v>
      </c>
      <c r="C110" s="22"/>
      <c r="D110" s="22" t="s">
        <v>614</v>
      </c>
      <c r="E110" s="34" t="s">
        <v>573</v>
      </c>
      <c r="F110" s="147">
        <f>HEX2DEC(E110)*D107</f>
        <v>383.38560000000001</v>
      </c>
      <c r="G110" s="148">
        <f t="shared" si="1"/>
        <v>383.38560000000001</v>
      </c>
      <c r="H110" s="23" t="s">
        <v>613</v>
      </c>
      <c r="I110" s="107">
        <f>G110*(0.1450377)</f>
        <v>55.605365637119995</v>
      </c>
      <c r="J110" s="121" t="s">
        <v>1937</v>
      </c>
      <c r="K110" s="19"/>
      <c r="L110" s="52"/>
      <c r="M110" s="52"/>
      <c r="N110" s="18"/>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row>
    <row r="111" spans="1:49" ht="13.5" thickBot="1">
      <c r="A111" s="375" t="s">
        <v>6718</v>
      </c>
      <c r="B111" s="191" t="s">
        <v>914</v>
      </c>
      <c r="C111" s="24"/>
      <c r="D111" s="47" t="s">
        <v>615</v>
      </c>
      <c r="E111" s="100" t="s">
        <v>466</v>
      </c>
      <c r="F111" s="149">
        <f>HEX2DEC(E111)*D107</f>
        <v>766.7595</v>
      </c>
      <c r="G111" s="150">
        <f t="shared" si="1"/>
        <v>766.7595</v>
      </c>
      <c r="H111" s="100" t="s">
        <v>613</v>
      </c>
      <c r="I111" s="144">
        <f>G111*(0.1450377)</f>
        <v>111.20903433315</v>
      </c>
      <c r="J111" s="54" t="s">
        <v>1937</v>
      </c>
      <c r="K111" s="19"/>
      <c r="L111" s="52"/>
      <c r="M111" s="52"/>
      <c r="N111" s="18"/>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row>
    <row r="112" spans="1:49">
      <c r="A112" s="206" t="s">
        <v>6719</v>
      </c>
      <c r="B112" s="103" t="s">
        <v>915</v>
      </c>
      <c r="C112" s="26" t="s">
        <v>620</v>
      </c>
      <c r="D112" s="26" t="s">
        <v>621</v>
      </c>
      <c r="E112" s="21" t="s">
        <v>550</v>
      </c>
      <c r="F112" s="104"/>
      <c r="G112" s="119" t="s">
        <v>565</v>
      </c>
      <c r="H112" s="20"/>
      <c r="I112" s="119" t="s">
        <v>619</v>
      </c>
      <c r="J112" s="55"/>
      <c r="K112" s="19"/>
      <c r="L112" s="52"/>
      <c r="M112" s="52"/>
      <c r="N112" s="18"/>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row>
    <row r="113" spans="1:49">
      <c r="A113" s="352" t="s">
        <v>6719</v>
      </c>
      <c r="B113" s="192" t="s">
        <v>915</v>
      </c>
      <c r="C113" s="33"/>
      <c r="D113" s="33" t="s">
        <v>3384</v>
      </c>
      <c r="E113" s="34" t="s">
        <v>465</v>
      </c>
      <c r="F113" s="44">
        <f>HEX2DEC(E113)*D112</f>
        <v>0</v>
      </c>
      <c r="G113" s="44">
        <f t="shared" si="1"/>
        <v>0</v>
      </c>
      <c r="H113" s="23" t="s">
        <v>613</v>
      </c>
      <c r="I113" s="107">
        <f>G113*(0.1450377)</f>
        <v>0</v>
      </c>
      <c r="J113" s="99" t="s">
        <v>1937</v>
      </c>
      <c r="K113" s="19"/>
      <c r="L113" s="52"/>
      <c r="M113" s="52"/>
      <c r="N113" s="18"/>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row>
    <row r="114" spans="1:49">
      <c r="A114" s="376" t="s">
        <v>6719</v>
      </c>
      <c r="B114" s="194" t="s">
        <v>915</v>
      </c>
      <c r="C114" s="22"/>
      <c r="D114" s="22"/>
      <c r="E114" s="34" t="s">
        <v>1928</v>
      </c>
      <c r="F114" s="44">
        <f>HEX2DEC(E114)*D112</f>
        <v>7.9000000000000001E-2</v>
      </c>
      <c r="G114" s="43">
        <f t="shared" si="1"/>
        <v>7.9000000000000001E-2</v>
      </c>
      <c r="H114" s="23" t="s">
        <v>613</v>
      </c>
      <c r="I114" s="107">
        <f>G114*(0.1450377)</f>
        <v>1.1457978299999999E-2</v>
      </c>
      <c r="J114" s="99" t="s">
        <v>1937</v>
      </c>
      <c r="K114" s="19"/>
      <c r="L114" s="52"/>
      <c r="M114" s="52"/>
      <c r="N114" s="18"/>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row>
    <row r="115" spans="1:49">
      <c r="A115" s="376" t="s">
        <v>6719</v>
      </c>
      <c r="B115" s="194" t="s">
        <v>915</v>
      </c>
      <c r="C115" s="22"/>
      <c r="D115" s="22" t="s">
        <v>614</v>
      </c>
      <c r="E115" s="34" t="s">
        <v>573</v>
      </c>
      <c r="F115" s="44">
        <f>HEX2DEC(E115)*D112</f>
        <v>2588.672</v>
      </c>
      <c r="G115" s="43">
        <f t="shared" si="1"/>
        <v>2588.672</v>
      </c>
      <c r="H115" s="23" t="s">
        <v>613</v>
      </c>
      <c r="I115" s="107">
        <f>G115*(0.1450377)</f>
        <v>375.45503293439998</v>
      </c>
      <c r="J115" s="121" t="s">
        <v>1937</v>
      </c>
      <c r="K115" s="19"/>
      <c r="L115" s="52"/>
      <c r="M115" s="52"/>
      <c r="N115" s="18"/>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row>
    <row r="116" spans="1:49" ht="13.5" thickBot="1">
      <c r="A116" s="375" t="s">
        <v>6719</v>
      </c>
      <c r="B116" s="191" t="s">
        <v>915</v>
      </c>
      <c r="C116" s="24"/>
      <c r="D116" s="47" t="s">
        <v>615</v>
      </c>
      <c r="E116" s="100" t="s">
        <v>466</v>
      </c>
      <c r="F116" s="112">
        <f>HEX2DEC(E116)*D112</f>
        <v>5177.2650000000003</v>
      </c>
      <c r="G116" s="113">
        <f t="shared" si="1"/>
        <v>5177.2650000000003</v>
      </c>
      <c r="H116" s="100" t="s">
        <v>613</v>
      </c>
      <c r="I116" s="144">
        <f>G116*(0.1450377)</f>
        <v>750.89860789049999</v>
      </c>
      <c r="J116" s="54" t="s">
        <v>1937</v>
      </c>
      <c r="K116" s="19"/>
      <c r="L116" s="52"/>
      <c r="M116" s="52"/>
      <c r="N116" s="18"/>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row>
    <row r="117" spans="1:49">
      <c r="A117" s="206" t="s">
        <v>6720</v>
      </c>
      <c r="B117" s="103" t="s">
        <v>916</v>
      </c>
      <c r="C117" s="26" t="s">
        <v>611</v>
      </c>
      <c r="D117" s="26" t="s">
        <v>1497</v>
      </c>
      <c r="E117" s="21" t="s">
        <v>550</v>
      </c>
      <c r="F117" s="104"/>
      <c r="G117" s="119" t="s">
        <v>1932</v>
      </c>
      <c r="H117" s="20"/>
      <c r="I117" s="119" t="s">
        <v>468</v>
      </c>
      <c r="J117" s="55"/>
      <c r="K117" s="19"/>
      <c r="L117" s="52"/>
      <c r="M117" s="52"/>
      <c r="N117" s="18"/>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row>
    <row r="118" spans="1:49">
      <c r="A118" s="352" t="s">
        <v>6720</v>
      </c>
      <c r="B118" s="192" t="s">
        <v>916</v>
      </c>
      <c r="C118" s="33"/>
      <c r="D118" s="33" t="s">
        <v>3385</v>
      </c>
      <c r="E118" s="34" t="s">
        <v>465</v>
      </c>
      <c r="F118" s="45">
        <f>HEX2DEC(E118)*D117</f>
        <v>0</v>
      </c>
      <c r="G118" s="45">
        <f t="shared" si="1"/>
        <v>0</v>
      </c>
      <c r="H118" s="23" t="s">
        <v>613</v>
      </c>
      <c r="I118" s="107">
        <f>G118*(0.1450377)</f>
        <v>0</v>
      </c>
      <c r="J118" s="99" t="s">
        <v>1937</v>
      </c>
      <c r="K118" s="19"/>
      <c r="L118" s="52"/>
      <c r="M118" s="52"/>
      <c r="N118" s="18"/>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row>
    <row r="119" spans="1:49">
      <c r="A119" s="376" t="s">
        <v>6720</v>
      </c>
      <c r="B119" s="194" t="s">
        <v>916</v>
      </c>
      <c r="C119" s="22"/>
      <c r="D119" s="22"/>
      <c r="E119" s="34" t="s">
        <v>1928</v>
      </c>
      <c r="F119" s="45">
        <f>HEX2DEC(E119)*D117</f>
        <v>1</v>
      </c>
      <c r="G119" s="40">
        <f t="shared" si="1"/>
        <v>1</v>
      </c>
      <c r="H119" s="23" t="s">
        <v>613</v>
      </c>
      <c r="I119" s="107">
        <f>G119*(0.1450377)</f>
        <v>0.14503769999999999</v>
      </c>
      <c r="J119" s="99" t="s">
        <v>1937</v>
      </c>
      <c r="K119" s="19"/>
      <c r="L119" s="52"/>
      <c r="M119" s="52"/>
      <c r="N119" s="18"/>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row>
    <row r="120" spans="1:49">
      <c r="A120" s="376" t="s">
        <v>6720</v>
      </c>
      <c r="B120" s="194" t="s">
        <v>916</v>
      </c>
      <c r="C120" s="22"/>
      <c r="D120" s="22" t="s">
        <v>614</v>
      </c>
      <c r="E120" s="34" t="s">
        <v>573</v>
      </c>
      <c r="F120" s="45">
        <f>HEX2DEC(E120)*D117</f>
        <v>32768</v>
      </c>
      <c r="G120" s="40">
        <f t="shared" si="1"/>
        <v>32768</v>
      </c>
      <c r="H120" s="23" t="s">
        <v>613</v>
      </c>
      <c r="I120" s="107">
        <f>G120*(0.1450377)</f>
        <v>4752.5953535999997</v>
      </c>
      <c r="J120" s="121" t="s">
        <v>1937</v>
      </c>
      <c r="K120" s="19"/>
      <c r="L120" s="52"/>
      <c r="M120" s="52"/>
      <c r="N120" s="18"/>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row>
    <row r="121" spans="1:49" ht="13.5" thickBot="1">
      <c r="A121" s="375" t="s">
        <v>6720</v>
      </c>
      <c r="B121" s="191" t="s">
        <v>916</v>
      </c>
      <c r="C121" s="24"/>
      <c r="D121" s="47" t="s">
        <v>615</v>
      </c>
      <c r="E121" s="100" t="s">
        <v>466</v>
      </c>
      <c r="F121" s="101">
        <f>HEX2DEC(E121)*D117</f>
        <v>65535</v>
      </c>
      <c r="G121" s="131">
        <f t="shared" si="1"/>
        <v>65535</v>
      </c>
      <c r="H121" s="100" t="s">
        <v>613</v>
      </c>
      <c r="I121" s="144">
        <f>G121*(0.1450377)</f>
        <v>9505.0456694999993</v>
      </c>
      <c r="J121" s="54" t="s">
        <v>1937</v>
      </c>
      <c r="K121" s="19"/>
      <c r="L121" s="52"/>
      <c r="M121" s="52"/>
      <c r="N121" s="18"/>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row>
    <row r="122" spans="1:49">
      <c r="A122" s="206" t="s">
        <v>6721</v>
      </c>
      <c r="B122" s="103" t="s">
        <v>917</v>
      </c>
      <c r="C122" s="26" t="s">
        <v>622</v>
      </c>
      <c r="D122" s="26" t="s">
        <v>1384</v>
      </c>
      <c r="E122" s="21" t="s">
        <v>550</v>
      </c>
      <c r="F122" s="104"/>
      <c r="G122" s="119" t="s">
        <v>623</v>
      </c>
      <c r="H122" s="20"/>
      <c r="I122" s="119" t="s">
        <v>624</v>
      </c>
      <c r="J122" s="55"/>
      <c r="K122" s="19"/>
      <c r="L122" s="52"/>
      <c r="M122" s="52"/>
      <c r="N122" s="18"/>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row>
    <row r="123" spans="1:49">
      <c r="A123" s="352" t="s">
        <v>6721</v>
      </c>
      <c r="B123" s="192" t="s">
        <v>917</v>
      </c>
      <c r="C123" s="33"/>
      <c r="D123" s="33" t="s">
        <v>3386</v>
      </c>
      <c r="E123" s="34" t="s">
        <v>465</v>
      </c>
      <c r="F123" s="45">
        <f>HEX2DEC(E123)*D122</f>
        <v>0</v>
      </c>
      <c r="G123" s="45">
        <f t="shared" si="1"/>
        <v>0</v>
      </c>
      <c r="H123" s="23" t="s">
        <v>613</v>
      </c>
      <c r="I123" s="107">
        <f>G123*(0.1450377)</f>
        <v>0</v>
      </c>
      <c r="J123" s="99" t="s">
        <v>1937</v>
      </c>
      <c r="K123" s="19"/>
      <c r="L123" s="52"/>
      <c r="M123" s="52"/>
      <c r="N123" s="18"/>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row>
    <row r="124" spans="1:49">
      <c r="A124" s="376" t="s">
        <v>6721</v>
      </c>
      <c r="B124" s="194" t="s">
        <v>917</v>
      </c>
      <c r="C124" s="22"/>
      <c r="D124" s="22"/>
      <c r="E124" s="34" t="s">
        <v>1928</v>
      </c>
      <c r="F124" s="45">
        <f>HEX2DEC(E124)*D122</f>
        <v>10</v>
      </c>
      <c r="G124" s="40">
        <f t="shared" si="1"/>
        <v>10</v>
      </c>
      <c r="H124" s="23" t="s">
        <v>613</v>
      </c>
      <c r="I124" s="107">
        <f>G124*(0.1450377)</f>
        <v>1.450377</v>
      </c>
      <c r="J124" s="99" t="s">
        <v>1937</v>
      </c>
      <c r="K124" s="19"/>
      <c r="L124" s="52"/>
      <c r="M124" s="52"/>
      <c r="N124" s="18"/>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row>
    <row r="125" spans="1:49">
      <c r="A125" s="376" t="s">
        <v>6721</v>
      </c>
      <c r="B125" s="194" t="s">
        <v>917</v>
      </c>
      <c r="C125" s="22"/>
      <c r="D125" s="22" t="s">
        <v>614</v>
      </c>
      <c r="E125" s="34" t="s">
        <v>573</v>
      </c>
      <c r="F125" s="45">
        <f>HEX2DEC(E125)*D122</f>
        <v>327680</v>
      </c>
      <c r="G125" s="40">
        <f t="shared" si="1"/>
        <v>327680</v>
      </c>
      <c r="H125" s="23" t="s">
        <v>613</v>
      </c>
      <c r="I125" s="107">
        <f>G125*(0.1450377)</f>
        <v>47525.953536000001</v>
      </c>
      <c r="J125" s="121" t="s">
        <v>1937</v>
      </c>
      <c r="K125" s="19"/>
      <c r="L125" s="52"/>
      <c r="M125" s="52"/>
      <c r="N125" s="18"/>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row>
    <row r="126" spans="1:49" ht="13.5" thickBot="1">
      <c r="A126" s="375" t="s">
        <v>6721</v>
      </c>
      <c r="B126" s="191" t="s">
        <v>917</v>
      </c>
      <c r="C126" s="24"/>
      <c r="D126" s="47" t="s">
        <v>615</v>
      </c>
      <c r="E126" s="100" t="s">
        <v>466</v>
      </c>
      <c r="F126" s="101">
        <f>HEX2DEC(E126)*D122</f>
        <v>655350</v>
      </c>
      <c r="G126" s="131">
        <f t="shared" si="1"/>
        <v>655350</v>
      </c>
      <c r="H126" s="100" t="s">
        <v>613</v>
      </c>
      <c r="I126" s="144">
        <f>G126*(0.1450377)</f>
        <v>95050.456695000001</v>
      </c>
      <c r="J126" s="54" t="s">
        <v>1937</v>
      </c>
      <c r="K126" s="19"/>
      <c r="L126" s="52"/>
      <c r="M126" s="52"/>
      <c r="N126" s="18"/>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row>
    <row r="127" spans="1:49">
      <c r="A127" s="206" t="s">
        <v>6722</v>
      </c>
      <c r="B127" s="103" t="s">
        <v>918</v>
      </c>
      <c r="C127" s="26" t="s">
        <v>625</v>
      </c>
      <c r="D127" s="26" t="s">
        <v>552</v>
      </c>
      <c r="E127" s="21" t="s">
        <v>550</v>
      </c>
      <c r="F127" s="104"/>
      <c r="G127" s="119" t="s">
        <v>469</v>
      </c>
      <c r="H127" s="20"/>
      <c r="I127" s="119"/>
      <c r="J127" s="55"/>
      <c r="K127" s="19"/>
      <c r="L127" s="52"/>
      <c r="M127" s="52"/>
      <c r="N127" s="18"/>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row>
    <row r="128" spans="1:49">
      <c r="A128" s="352" t="s">
        <v>6722</v>
      </c>
      <c r="B128" s="192" t="s">
        <v>918</v>
      </c>
      <c r="C128" s="33"/>
      <c r="D128" s="33" t="s">
        <v>3387</v>
      </c>
      <c r="E128" s="34" t="s">
        <v>465</v>
      </c>
      <c r="F128" s="45">
        <f>HEX2DEC(E128)*D127</f>
        <v>0</v>
      </c>
      <c r="G128" s="46">
        <f t="shared" si="1"/>
        <v>0</v>
      </c>
      <c r="H128" s="140" t="s">
        <v>1643</v>
      </c>
      <c r="I128" s="107"/>
      <c r="J128" s="99"/>
      <c r="K128" s="19"/>
      <c r="L128" s="52"/>
      <c r="M128" s="52"/>
      <c r="N128" s="18"/>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row>
    <row r="129" spans="1:49">
      <c r="A129" s="376" t="s">
        <v>6722</v>
      </c>
      <c r="B129" s="194" t="s">
        <v>918</v>
      </c>
      <c r="C129" s="22"/>
      <c r="D129" s="22"/>
      <c r="E129" s="34" t="s">
        <v>1928</v>
      </c>
      <c r="F129" s="46">
        <f>HEX2DEC(E129)*D127</f>
        <v>0.01</v>
      </c>
      <c r="G129" s="42">
        <f t="shared" si="1"/>
        <v>0.01</v>
      </c>
      <c r="H129" s="140" t="s">
        <v>1643</v>
      </c>
      <c r="I129" s="107"/>
      <c r="J129" s="99"/>
      <c r="K129" s="19"/>
      <c r="L129" s="52"/>
      <c r="M129" s="52"/>
      <c r="N129" s="18"/>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row>
    <row r="130" spans="1:49">
      <c r="A130" s="376" t="s">
        <v>6722</v>
      </c>
      <c r="B130" s="194" t="s">
        <v>918</v>
      </c>
      <c r="C130" s="22"/>
      <c r="D130" s="22"/>
      <c r="E130" s="34" t="s">
        <v>1644</v>
      </c>
      <c r="F130" s="45">
        <f>HEX2DEC(E130)*D127</f>
        <v>360</v>
      </c>
      <c r="G130" s="42">
        <f t="shared" si="1"/>
        <v>360</v>
      </c>
      <c r="H130" s="140" t="s">
        <v>1643</v>
      </c>
      <c r="I130" s="107"/>
      <c r="J130" s="121"/>
      <c r="K130" s="19"/>
      <c r="L130" s="52"/>
      <c r="M130" s="52"/>
      <c r="N130" s="18"/>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row>
    <row r="131" spans="1:49" ht="13.5" thickBot="1">
      <c r="A131" s="375" t="s">
        <v>6722</v>
      </c>
      <c r="B131" s="191" t="s">
        <v>918</v>
      </c>
      <c r="C131" s="24"/>
      <c r="D131" s="47"/>
      <c r="E131" s="100" t="s">
        <v>466</v>
      </c>
      <c r="F131" s="110">
        <f>HEX2DEC(E131)*D127</f>
        <v>655.35</v>
      </c>
      <c r="G131" s="146">
        <f t="shared" si="1"/>
        <v>655.35</v>
      </c>
      <c r="H131" s="151" t="s">
        <v>1643</v>
      </c>
      <c r="I131" s="144"/>
      <c r="J131" s="54"/>
      <c r="K131" s="19"/>
      <c r="L131" s="52"/>
      <c r="M131" s="52"/>
      <c r="N131" s="18"/>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row>
    <row r="132" spans="1:49">
      <c r="A132" s="206" t="s">
        <v>6723</v>
      </c>
      <c r="B132" s="103" t="s">
        <v>919</v>
      </c>
      <c r="C132" s="26" t="s">
        <v>625</v>
      </c>
      <c r="D132" s="26" t="s">
        <v>1645</v>
      </c>
      <c r="E132" s="21" t="s">
        <v>550</v>
      </c>
      <c r="F132" s="104"/>
      <c r="G132" s="119" t="s">
        <v>1646</v>
      </c>
      <c r="H132" s="20"/>
      <c r="I132" s="119"/>
      <c r="J132" s="55"/>
      <c r="K132" s="19"/>
      <c r="L132" s="52"/>
      <c r="M132" s="52"/>
      <c r="N132" s="18"/>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row>
    <row r="133" spans="1:49">
      <c r="A133" s="352" t="s">
        <v>6723</v>
      </c>
      <c r="B133" s="192" t="s">
        <v>919</v>
      </c>
      <c r="C133" s="33"/>
      <c r="D133" s="33" t="s">
        <v>3388</v>
      </c>
      <c r="E133" s="34" t="s">
        <v>465</v>
      </c>
      <c r="F133" s="45">
        <f>HEX2DEC(E133)*D132</f>
        <v>0</v>
      </c>
      <c r="G133" s="106">
        <f t="shared" si="1"/>
        <v>0</v>
      </c>
      <c r="H133" s="140" t="s">
        <v>1643</v>
      </c>
      <c r="I133" s="107"/>
      <c r="J133" s="99"/>
      <c r="K133" s="19"/>
      <c r="L133" s="52"/>
      <c r="M133" s="52"/>
      <c r="N133" s="18"/>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row>
    <row r="134" spans="1:49">
      <c r="A134" s="376" t="s">
        <v>6723</v>
      </c>
      <c r="B134" s="194" t="s">
        <v>919</v>
      </c>
      <c r="C134" s="22"/>
      <c r="D134" s="22"/>
      <c r="E134" s="34" t="s">
        <v>1928</v>
      </c>
      <c r="F134" s="106">
        <f>HEX2DEC(E134)*D132</f>
        <v>0.5</v>
      </c>
      <c r="G134" s="41">
        <f t="shared" si="1"/>
        <v>0.5</v>
      </c>
      <c r="H134" s="140" t="s">
        <v>1643</v>
      </c>
      <c r="I134" s="107"/>
      <c r="J134" s="99"/>
      <c r="K134" s="19"/>
      <c r="L134" s="52"/>
      <c r="M134" s="52"/>
      <c r="N134" s="18"/>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row>
    <row r="135" spans="1:49">
      <c r="A135" s="376" t="s">
        <v>6723</v>
      </c>
      <c r="B135" s="194" t="s">
        <v>919</v>
      </c>
      <c r="C135" s="22"/>
      <c r="D135" s="22"/>
      <c r="E135" s="34" t="s">
        <v>1644</v>
      </c>
      <c r="F135" s="45">
        <f>HEX2DEC(E135)*D132</f>
        <v>18000</v>
      </c>
      <c r="G135" s="41">
        <f t="shared" si="1"/>
        <v>18000</v>
      </c>
      <c r="H135" s="140" t="s">
        <v>1643</v>
      </c>
      <c r="I135" s="107"/>
      <c r="J135" s="121"/>
      <c r="K135" s="19"/>
      <c r="L135" s="52"/>
      <c r="M135" s="52"/>
      <c r="N135" s="18"/>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row>
    <row r="136" spans="1:49" ht="13.5" thickBot="1">
      <c r="A136" s="375" t="s">
        <v>6723</v>
      </c>
      <c r="B136" s="191" t="s">
        <v>919</v>
      </c>
      <c r="C136" s="24"/>
      <c r="D136" s="47"/>
      <c r="E136" s="100" t="s">
        <v>466</v>
      </c>
      <c r="F136" s="108">
        <f>HEX2DEC(E136)*D132</f>
        <v>32767.5</v>
      </c>
      <c r="G136" s="152">
        <f t="shared" si="1"/>
        <v>32767.5</v>
      </c>
      <c r="H136" s="151" t="s">
        <v>1643</v>
      </c>
      <c r="I136" s="144"/>
      <c r="J136" s="54"/>
      <c r="K136" s="19"/>
      <c r="L136" s="52"/>
      <c r="M136" s="52"/>
      <c r="N136" s="18"/>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row>
    <row r="137" spans="1:49">
      <c r="A137" s="206" t="s">
        <v>6724</v>
      </c>
      <c r="B137" s="103" t="s">
        <v>920</v>
      </c>
      <c r="C137" s="26" t="s">
        <v>1647</v>
      </c>
      <c r="D137" s="26" t="s">
        <v>554</v>
      </c>
      <c r="E137" s="21" t="s">
        <v>550</v>
      </c>
      <c r="F137" s="104"/>
      <c r="G137" s="21" t="s">
        <v>555</v>
      </c>
      <c r="H137" s="21"/>
      <c r="I137" s="98"/>
      <c r="J137" s="55"/>
      <c r="K137" s="19"/>
      <c r="L137" s="52"/>
      <c r="M137" s="52"/>
      <c r="N137" s="18"/>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row>
    <row r="138" spans="1:49">
      <c r="A138" s="352" t="s">
        <v>6724</v>
      </c>
      <c r="B138" s="192" t="s">
        <v>920</v>
      </c>
      <c r="C138" s="33"/>
      <c r="D138" s="22" t="s">
        <v>3367</v>
      </c>
      <c r="E138" s="34" t="s">
        <v>465</v>
      </c>
      <c r="F138" s="45">
        <f>HEX2DEC(E138)*D137</f>
        <v>0</v>
      </c>
      <c r="G138" s="114">
        <f>F138</f>
        <v>0</v>
      </c>
      <c r="H138" s="42" t="s">
        <v>1938</v>
      </c>
      <c r="I138" s="46"/>
      <c r="J138" s="99"/>
      <c r="K138" s="19"/>
      <c r="L138" s="52"/>
      <c r="M138" s="52"/>
      <c r="N138" s="18"/>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row>
    <row r="139" spans="1:49">
      <c r="A139" s="374" t="s">
        <v>6724</v>
      </c>
      <c r="B139" s="190" t="s">
        <v>920</v>
      </c>
      <c r="C139" s="30"/>
      <c r="D139" s="31" t="s">
        <v>1648</v>
      </c>
      <c r="E139" s="34" t="s">
        <v>1928</v>
      </c>
      <c r="F139" s="45">
        <f>HEX2DEC(E139)*D137</f>
        <v>3.0517578E-5</v>
      </c>
      <c r="G139" s="114">
        <f>F139</f>
        <v>3.0517578E-5</v>
      </c>
      <c r="H139" s="42" t="s">
        <v>1938</v>
      </c>
      <c r="I139" s="107"/>
      <c r="J139" s="99"/>
      <c r="K139" s="19"/>
      <c r="L139" s="52"/>
      <c r="M139" s="52"/>
      <c r="N139" s="18"/>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row>
    <row r="140" spans="1:49">
      <c r="A140" s="374" t="s">
        <v>6724</v>
      </c>
      <c r="B140" s="190" t="s">
        <v>920</v>
      </c>
      <c r="C140" s="30"/>
      <c r="D140" s="31" t="s">
        <v>1649</v>
      </c>
      <c r="E140" s="34" t="s">
        <v>1650</v>
      </c>
      <c r="F140" s="45">
        <f>HEX2DEC(E140)*D137</f>
        <v>1.000579829886</v>
      </c>
      <c r="G140" s="114">
        <f>F140</f>
        <v>1.000579829886</v>
      </c>
      <c r="H140" s="42" t="s">
        <v>1938</v>
      </c>
      <c r="I140" s="107"/>
      <c r="J140" s="121"/>
      <c r="K140" s="19"/>
      <c r="L140" s="52"/>
      <c r="M140" s="52"/>
      <c r="N140" s="18"/>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row>
    <row r="141" spans="1:49" ht="13.5" thickBot="1">
      <c r="A141" s="375" t="s">
        <v>6724</v>
      </c>
      <c r="B141" s="191" t="s">
        <v>920</v>
      </c>
      <c r="C141" s="24"/>
      <c r="D141" s="24" t="s">
        <v>1651</v>
      </c>
      <c r="E141" s="100" t="s">
        <v>466</v>
      </c>
      <c r="F141" s="37">
        <f>HEX2DEC(E141)*D137</f>
        <v>1.99996947423</v>
      </c>
      <c r="G141" s="153">
        <f>F141</f>
        <v>1.99996947423</v>
      </c>
      <c r="H141" s="110" t="s">
        <v>1938</v>
      </c>
      <c r="I141" s="111"/>
      <c r="J141" s="54"/>
      <c r="K141" s="19"/>
      <c r="L141" s="52"/>
      <c r="M141" s="52"/>
      <c r="N141" s="18"/>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row>
    <row r="142" spans="1:49">
      <c r="A142" s="206" t="s">
        <v>6725</v>
      </c>
      <c r="B142" s="103" t="s">
        <v>921</v>
      </c>
      <c r="C142" s="26" t="s">
        <v>1652</v>
      </c>
      <c r="D142" s="26" t="s">
        <v>1653</v>
      </c>
      <c r="E142" s="21" t="s">
        <v>550</v>
      </c>
      <c r="F142" s="104"/>
      <c r="G142" s="119" t="s">
        <v>1654</v>
      </c>
      <c r="H142" s="20"/>
      <c r="I142" s="119"/>
      <c r="J142" s="55"/>
      <c r="K142" s="19"/>
      <c r="L142" s="52"/>
      <c r="M142" s="52"/>
      <c r="N142" s="18"/>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row>
    <row r="143" spans="1:49">
      <c r="A143" s="352" t="s">
        <v>6725</v>
      </c>
      <c r="B143" s="192" t="s">
        <v>921</v>
      </c>
      <c r="C143" s="33"/>
      <c r="D143" s="33" t="s">
        <v>3389</v>
      </c>
      <c r="E143" s="34" t="s">
        <v>465</v>
      </c>
      <c r="F143" s="106">
        <f>HEX2DEC(E143)*D142</f>
        <v>0</v>
      </c>
      <c r="G143" s="46">
        <f>F143</f>
        <v>0</v>
      </c>
      <c r="H143" s="46" t="s">
        <v>1939</v>
      </c>
      <c r="I143" s="107"/>
      <c r="J143" s="9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row>
    <row r="144" spans="1:49">
      <c r="A144" s="376" t="s">
        <v>6725</v>
      </c>
      <c r="B144" s="194" t="s">
        <v>921</v>
      </c>
      <c r="C144" s="22"/>
      <c r="D144" s="22"/>
      <c r="E144" s="34" t="s">
        <v>1928</v>
      </c>
      <c r="F144" s="46">
        <f>HEX2DEC(E144)*D142</f>
        <v>0.05</v>
      </c>
      <c r="G144" s="42">
        <f>F144</f>
        <v>0.05</v>
      </c>
      <c r="H144" s="46" t="s">
        <v>1939</v>
      </c>
      <c r="I144" s="107"/>
      <c r="J144" s="9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row>
    <row r="145" spans="1:49">
      <c r="A145" s="376" t="s">
        <v>6725</v>
      </c>
      <c r="B145" s="194" t="s">
        <v>921</v>
      </c>
      <c r="C145" s="22"/>
      <c r="D145" s="22" t="s">
        <v>1655</v>
      </c>
      <c r="E145" s="34" t="s">
        <v>1656</v>
      </c>
      <c r="F145" s="106">
        <f>HEX2DEC(E145)*D142</f>
        <v>1</v>
      </c>
      <c r="G145" s="42">
        <f>F145</f>
        <v>1</v>
      </c>
      <c r="H145" s="46" t="s">
        <v>1939</v>
      </c>
      <c r="I145" s="107"/>
      <c r="J145" s="121"/>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row>
    <row r="146" spans="1:49">
      <c r="A146" s="376" t="s">
        <v>6725</v>
      </c>
      <c r="B146" s="194" t="s">
        <v>921</v>
      </c>
      <c r="C146" s="22"/>
      <c r="D146" s="22" t="s">
        <v>1657</v>
      </c>
      <c r="E146" s="34" t="s">
        <v>1658</v>
      </c>
      <c r="F146" s="106">
        <f>HEX2DEC(E146)*D142</f>
        <v>14.700000000000001</v>
      </c>
      <c r="G146" s="42">
        <f>F146</f>
        <v>14.700000000000001</v>
      </c>
      <c r="H146" s="46" t="s">
        <v>1939</v>
      </c>
      <c r="I146" s="107"/>
      <c r="J146" s="121"/>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row>
    <row r="147" spans="1:49" ht="13.5" thickBot="1">
      <c r="A147" s="375" t="s">
        <v>6725</v>
      </c>
      <c r="B147" s="191" t="s">
        <v>921</v>
      </c>
      <c r="C147" s="24"/>
      <c r="D147" s="47" t="s">
        <v>1659</v>
      </c>
      <c r="E147" s="100" t="s">
        <v>466</v>
      </c>
      <c r="F147" s="110">
        <f>HEX2DEC(E147)*D142</f>
        <v>3276.75</v>
      </c>
      <c r="G147" s="146">
        <f>F147</f>
        <v>3276.75</v>
      </c>
      <c r="H147" s="146" t="s">
        <v>1939</v>
      </c>
      <c r="I147" s="144"/>
      <c r="J147" s="54"/>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row>
    <row r="148" spans="1:49">
      <c r="A148" s="206" t="s">
        <v>6726</v>
      </c>
      <c r="B148" s="103" t="s">
        <v>2665</v>
      </c>
      <c r="C148" s="26" t="s">
        <v>1660</v>
      </c>
      <c r="D148" s="26" t="s">
        <v>571</v>
      </c>
      <c r="E148" s="21" t="s">
        <v>550</v>
      </c>
      <c r="F148" s="104"/>
      <c r="G148" s="119" t="s">
        <v>1661</v>
      </c>
      <c r="H148" s="20"/>
      <c r="I148" s="128"/>
      <c r="J148" s="55"/>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row>
    <row r="149" spans="1:49">
      <c r="A149" s="352" t="s">
        <v>6726</v>
      </c>
      <c r="B149" s="192" t="s">
        <v>2665</v>
      </c>
      <c r="C149" s="33"/>
      <c r="D149" s="33" t="s">
        <v>3390</v>
      </c>
      <c r="E149" s="34" t="s">
        <v>465</v>
      </c>
      <c r="F149" s="45">
        <f>HEX2DEC(E149)*D148</f>
        <v>0</v>
      </c>
      <c r="G149" s="154">
        <f>F149</f>
        <v>0</v>
      </c>
      <c r="H149" s="23"/>
      <c r="I149" s="120"/>
      <c r="J149" s="99"/>
    </row>
    <row r="150" spans="1:49">
      <c r="A150" s="376" t="s">
        <v>6726</v>
      </c>
      <c r="B150" s="194" t="s">
        <v>2665</v>
      </c>
      <c r="C150" s="22"/>
      <c r="D150" s="22"/>
      <c r="E150" s="34" t="s">
        <v>1928</v>
      </c>
      <c r="F150" s="44">
        <f>HEX2DEC(E150)*D148</f>
        <v>3.90625E-3</v>
      </c>
      <c r="G150" s="154">
        <f>F150</f>
        <v>3.90625E-3</v>
      </c>
      <c r="H150" s="23"/>
      <c r="I150" s="120"/>
      <c r="J150" s="99"/>
    </row>
    <row r="151" spans="1:49">
      <c r="A151" s="377" t="s">
        <v>6726</v>
      </c>
      <c r="B151" s="193" t="s">
        <v>2665</v>
      </c>
      <c r="C151" s="31"/>
      <c r="D151" s="31"/>
      <c r="E151" s="34" t="s">
        <v>573</v>
      </c>
      <c r="F151" s="45">
        <f>HEX2DEC(E151)*D148</f>
        <v>128</v>
      </c>
      <c r="G151" s="154">
        <f>F151</f>
        <v>128</v>
      </c>
      <c r="H151" s="23"/>
      <c r="I151" s="120"/>
      <c r="J151" s="99"/>
    </row>
    <row r="152" spans="1:49" ht="13.5" thickBot="1">
      <c r="A152" s="375" t="s">
        <v>6726</v>
      </c>
      <c r="B152" s="191" t="s">
        <v>2665</v>
      </c>
      <c r="C152" s="24"/>
      <c r="D152" s="24"/>
      <c r="E152" s="100" t="s">
        <v>466</v>
      </c>
      <c r="F152" s="112">
        <f>HEX2DEC(E152)*D148</f>
        <v>255.99609375</v>
      </c>
      <c r="G152" s="155">
        <f>F152</f>
        <v>255.99609375</v>
      </c>
      <c r="H152" s="25"/>
      <c r="I152" s="127"/>
      <c r="J152" s="125"/>
    </row>
    <row r="153" spans="1:49">
      <c r="A153" s="206" t="s">
        <v>6727</v>
      </c>
      <c r="B153" s="103" t="s">
        <v>2673</v>
      </c>
      <c r="C153" s="26" t="s">
        <v>1923</v>
      </c>
      <c r="D153" s="26" t="s">
        <v>1497</v>
      </c>
      <c r="E153" s="21" t="s">
        <v>550</v>
      </c>
      <c r="F153" s="104"/>
      <c r="G153" s="119" t="s">
        <v>467</v>
      </c>
      <c r="H153" s="20"/>
      <c r="I153" s="119" t="s">
        <v>470</v>
      </c>
      <c r="J153" s="55"/>
    </row>
    <row r="154" spans="1:49">
      <c r="A154" s="352" t="s">
        <v>6727</v>
      </c>
      <c r="B154" s="192" t="s">
        <v>2673</v>
      </c>
      <c r="C154" s="33"/>
      <c r="D154" s="33" t="s">
        <v>3391</v>
      </c>
      <c r="E154" s="34" t="s">
        <v>465</v>
      </c>
      <c r="F154" s="45">
        <f>HEX2DEC(E154)*D153</f>
        <v>0</v>
      </c>
      <c r="G154" s="45">
        <f t="shared" ref="G154:G167" si="2">F154</f>
        <v>0</v>
      </c>
      <c r="H154" s="23" t="s">
        <v>1940</v>
      </c>
      <c r="I154" s="126">
        <f>G154/1000</f>
        <v>0</v>
      </c>
      <c r="J154" s="99" t="s">
        <v>1941</v>
      </c>
    </row>
    <row r="155" spans="1:49">
      <c r="A155" s="376" t="s">
        <v>6727</v>
      </c>
      <c r="B155" s="194" t="s">
        <v>2673</v>
      </c>
      <c r="C155" s="22"/>
      <c r="D155" s="22"/>
      <c r="E155" s="34" t="s">
        <v>1928</v>
      </c>
      <c r="F155" s="45">
        <f>HEX2DEC(E155)*D153</f>
        <v>1</v>
      </c>
      <c r="G155" s="40">
        <f t="shared" si="2"/>
        <v>1</v>
      </c>
      <c r="H155" s="23" t="s">
        <v>1940</v>
      </c>
      <c r="I155" s="126">
        <f>G155/1000</f>
        <v>1E-3</v>
      </c>
      <c r="J155" s="99" t="s">
        <v>1941</v>
      </c>
    </row>
    <row r="156" spans="1:49">
      <c r="A156" s="376" t="s">
        <v>6727</v>
      </c>
      <c r="B156" s="194" t="s">
        <v>2673</v>
      </c>
      <c r="C156" s="22"/>
      <c r="D156" s="22" t="s">
        <v>1662</v>
      </c>
      <c r="E156" s="34" t="s">
        <v>573</v>
      </c>
      <c r="F156" s="45">
        <f>HEX2DEC(E156)*D153</f>
        <v>32768</v>
      </c>
      <c r="G156" s="40">
        <f t="shared" si="2"/>
        <v>32768</v>
      </c>
      <c r="H156" s="23" t="s">
        <v>1940</v>
      </c>
      <c r="I156" s="126">
        <f>G156/1000</f>
        <v>32.768000000000001</v>
      </c>
      <c r="J156" s="121" t="s">
        <v>1941</v>
      </c>
    </row>
    <row r="157" spans="1:49" ht="13.5" thickBot="1">
      <c r="A157" s="375" t="s">
        <v>6727</v>
      </c>
      <c r="B157" s="191" t="s">
        <v>2673</v>
      </c>
      <c r="C157" s="24"/>
      <c r="D157" s="47" t="s">
        <v>1663</v>
      </c>
      <c r="E157" s="100" t="s">
        <v>466</v>
      </c>
      <c r="F157" s="101">
        <f>HEX2DEC(E157)*D153</f>
        <v>65535</v>
      </c>
      <c r="G157" s="131">
        <f t="shared" si="2"/>
        <v>65535</v>
      </c>
      <c r="H157" s="100" t="s">
        <v>1940</v>
      </c>
      <c r="I157" s="130">
        <f>G157/1000</f>
        <v>65.534999999999997</v>
      </c>
      <c r="J157" s="54" t="s">
        <v>1941</v>
      </c>
    </row>
    <row r="158" spans="1:49">
      <c r="A158" s="206" t="s">
        <v>6728</v>
      </c>
      <c r="B158" s="103" t="s">
        <v>2674</v>
      </c>
      <c r="C158" s="26" t="s">
        <v>1923</v>
      </c>
      <c r="D158" s="26" t="s">
        <v>1497</v>
      </c>
      <c r="E158" s="21" t="s">
        <v>550</v>
      </c>
      <c r="F158" s="104"/>
      <c r="G158" s="119" t="s">
        <v>467</v>
      </c>
      <c r="H158" s="20"/>
      <c r="I158" s="119"/>
      <c r="J158" s="55"/>
    </row>
    <row r="159" spans="1:49">
      <c r="A159" s="352" t="s">
        <v>6728</v>
      </c>
      <c r="B159" s="192" t="s">
        <v>2674</v>
      </c>
      <c r="C159" s="33"/>
      <c r="D159" s="33" t="s">
        <v>3392</v>
      </c>
      <c r="E159" s="34" t="s">
        <v>465</v>
      </c>
      <c r="F159" s="45">
        <f>HEX2DEC(E159)*D158</f>
        <v>0</v>
      </c>
      <c r="G159" s="45">
        <f t="shared" si="2"/>
        <v>0</v>
      </c>
      <c r="H159" s="23" t="s">
        <v>1941</v>
      </c>
      <c r="I159" s="126"/>
      <c r="J159" s="99"/>
    </row>
    <row r="160" spans="1:49">
      <c r="A160" s="376" t="s">
        <v>6728</v>
      </c>
      <c r="B160" s="194" t="s">
        <v>2674</v>
      </c>
      <c r="C160" s="22"/>
      <c r="D160" s="22"/>
      <c r="E160" s="34" t="s">
        <v>1928</v>
      </c>
      <c r="F160" s="45">
        <f>HEX2DEC(E160)*D158</f>
        <v>1</v>
      </c>
      <c r="G160" s="40">
        <f t="shared" si="2"/>
        <v>1</v>
      </c>
      <c r="H160" s="23" t="s">
        <v>1941</v>
      </c>
      <c r="I160" s="126"/>
      <c r="J160" s="99"/>
    </row>
    <row r="161" spans="1:10">
      <c r="A161" s="376" t="s">
        <v>6728</v>
      </c>
      <c r="B161" s="194" t="s">
        <v>2674</v>
      </c>
      <c r="C161" s="22"/>
      <c r="D161" s="22" t="s">
        <v>1662</v>
      </c>
      <c r="E161" s="34" t="s">
        <v>573</v>
      </c>
      <c r="F161" s="45">
        <f>HEX2DEC(E161)*D158</f>
        <v>32768</v>
      </c>
      <c r="G161" s="40">
        <f t="shared" si="2"/>
        <v>32768</v>
      </c>
      <c r="H161" s="23" t="s">
        <v>1941</v>
      </c>
      <c r="I161" s="126"/>
      <c r="J161" s="121"/>
    </row>
    <row r="162" spans="1:10" ht="13.5" thickBot="1">
      <c r="A162" s="375" t="s">
        <v>6728</v>
      </c>
      <c r="B162" s="191" t="s">
        <v>2674</v>
      </c>
      <c r="C162" s="24"/>
      <c r="D162" s="47" t="s">
        <v>1663</v>
      </c>
      <c r="E162" s="100" t="s">
        <v>466</v>
      </c>
      <c r="F162" s="101">
        <f>HEX2DEC(E162)*D158</f>
        <v>65535</v>
      </c>
      <c r="G162" s="131">
        <f t="shared" si="2"/>
        <v>65535</v>
      </c>
      <c r="H162" s="25" t="s">
        <v>1941</v>
      </c>
      <c r="I162" s="130"/>
      <c r="J162" s="54"/>
    </row>
    <row r="163" spans="1:10">
      <c r="A163" s="206" t="s">
        <v>6729</v>
      </c>
      <c r="B163" s="103" t="s">
        <v>886</v>
      </c>
      <c r="C163" s="26" t="s">
        <v>1923</v>
      </c>
      <c r="D163" s="26" t="s">
        <v>1497</v>
      </c>
      <c r="E163" s="21" t="s">
        <v>550</v>
      </c>
      <c r="F163" s="104"/>
      <c r="G163" s="119" t="s">
        <v>467</v>
      </c>
      <c r="H163" s="20"/>
      <c r="I163" s="119" t="s">
        <v>470</v>
      </c>
      <c r="J163" s="55"/>
    </row>
    <row r="164" spans="1:10">
      <c r="A164" s="352" t="s">
        <v>6729</v>
      </c>
      <c r="B164" s="192" t="s">
        <v>886</v>
      </c>
      <c r="C164" s="33"/>
      <c r="D164" s="33" t="s">
        <v>3393</v>
      </c>
      <c r="E164" s="34" t="s">
        <v>465</v>
      </c>
      <c r="F164" s="45">
        <f>HEX2DEC(E164)*D163</f>
        <v>0</v>
      </c>
      <c r="G164" s="45">
        <f t="shared" si="2"/>
        <v>0</v>
      </c>
      <c r="H164" s="23" t="s">
        <v>1664</v>
      </c>
      <c r="I164" s="126">
        <f>G164/1000</f>
        <v>0</v>
      </c>
      <c r="J164" s="217" t="s">
        <v>5195</v>
      </c>
    </row>
    <row r="165" spans="1:10">
      <c r="A165" s="376" t="s">
        <v>6729</v>
      </c>
      <c r="B165" s="194" t="s">
        <v>886</v>
      </c>
      <c r="C165" s="22"/>
      <c r="D165" s="218" t="s">
        <v>1662</v>
      </c>
      <c r="E165" s="34" t="s">
        <v>1928</v>
      </c>
      <c r="F165" s="45">
        <f>HEX2DEC(E165)*D163</f>
        <v>1</v>
      </c>
      <c r="G165" s="40">
        <f t="shared" si="2"/>
        <v>1</v>
      </c>
      <c r="H165" s="23" t="s">
        <v>1664</v>
      </c>
      <c r="I165" s="126">
        <f>G165/1000</f>
        <v>1E-3</v>
      </c>
      <c r="J165" s="217" t="s">
        <v>5195</v>
      </c>
    </row>
    <row r="166" spans="1:10">
      <c r="A166" s="376" t="s">
        <v>6729</v>
      </c>
      <c r="B166" s="194" t="s">
        <v>886</v>
      </c>
      <c r="C166" s="22"/>
      <c r="D166" s="218" t="s">
        <v>5193</v>
      </c>
      <c r="E166" s="34" t="s">
        <v>573</v>
      </c>
      <c r="F166" s="45">
        <f>HEX2DEC(E166)*D163</f>
        <v>32768</v>
      </c>
      <c r="G166" s="40">
        <f t="shared" si="2"/>
        <v>32768</v>
      </c>
      <c r="H166" s="23" t="s">
        <v>1664</v>
      </c>
      <c r="I166" s="126">
        <f>G166/1000</f>
        <v>32.768000000000001</v>
      </c>
      <c r="J166" s="217" t="s">
        <v>5195</v>
      </c>
    </row>
    <row r="167" spans="1:10" ht="13.5" thickBot="1">
      <c r="A167" s="375" t="s">
        <v>6729</v>
      </c>
      <c r="B167" s="191" t="s">
        <v>886</v>
      </c>
      <c r="C167" s="24"/>
      <c r="D167" s="47" t="s">
        <v>5194</v>
      </c>
      <c r="E167" s="100" t="s">
        <v>466</v>
      </c>
      <c r="F167" s="101">
        <f>HEX2DEC(E167)*D163</f>
        <v>65535</v>
      </c>
      <c r="G167" s="131">
        <f t="shared" si="2"/>
        <v>65535</v>
      </c>
      <c r="H167" s="100" t="s">
        <v>1664</v>
      </c>
      <c r="I167" s="130">
        <f>G167/1000</f>
        <v>65.534999999999997</v>
      </c>
      <c r="J167" s="221" t="s">
        <v>5195</v>
      </c>
    </row>
    <row r="168" spans="1:10">
      <c r="A168" s="373" t="s">
        <v>6730</v>
      </c>
      <c r="B168" s="97" t="s">
        <v>887</v>
      </c>
      <c r="C168" s="20" t="s">
        <v>1665</v>
      </c>
      <c r="D168" s="20" t="s">
        <v>1497</v>
      </c>
      <c r="E168" s="21" t="s">
        <v>550</v>
      </c>
      <c r="F168" s="35"/>
      <c r="G168" s="21" t="s">
        <v>467</v>
      </c>
      <c r="H168" s="21"/>
      <c r="I168" s="98"/>
      <c r="J168" s="55"/>
    </row>
    <row r="169" spans="1:10">
      <c r="A169" s="374" t="s">
        <v>6730</v>
      </c>
      <c r="B169" s="190" t="s">
        <v>887</v>
      </c>
      <c r="C169" s="30"/>
      <c r="D169" s="31" t="s">
        <v>3361</v>
      </c>
      <c r="E169" s="34" t="s">
        <v>465</v>
      </c>
      <c r="F169" s="40">
        <f>HEX2DEC(E169)*D168</f>
        <v>0</v>
      </c>
      <c r="G169" s="40">
        <f>F169</f>
        <v>0</v>
      </c>
      <c r="H169" s="40" t="s">
        <v>1942</v>
      </c>
      <c r="I169" s="45"/>
      <c r="J169" s="99"/>
    </row>
    <row r="170" spans="1:10" ht="13.5" thickBot="1">
      <c r="A170" s="375" t="s">
        <v>6730</v>
      </c>
      <c r="B170" s="191" t="s">
        <v>887</v>
      </c>
      <c r="C170" s="24"/>
      <c r="D170" s="24"/>
      <c r="E170" s="100" t="s">
        <v>466</v>
      </c>
      <c r="F170" s="131">
        <f>HEX2DEC(E170)*D168</f>
        <v>65535</v>
      </c>
      <c r="G170" s="131">
        <f>F170</f>
        <v>65535</v>
      </c>
      <c r="H170" s="101" t="s">
        <v>1942</v>
      </c>
      <c r="I170" s="102"/>
      <c r="J170" s="54"/>
    </row>
    <row r="171" spans="1:10">
      <c r="A171" s="206" t="s">
        <v>6731</v>
      </c>
      <c r="B171" s="103" t="s">
        <v>922</v>
      </c>
      <c r="C171" s="26" t="s">
        <v>1666</v>
      </c>
      <c r="D171" s="26" t="s">
        <v>1497</v>
      </c>
      <c r="E171" s="21" t="s">
        <v>550</v>
      </c>
      <c r="F171" s="104"/>
      <c r="G171" s="119" t="s">
        <v>467</v>
      </c>
      <c r="H171" s="20"/>
      <c r="I171" s="119" t="s">
        <v>467</v>
      </c>
      <c r="J171" s="55"/>
    </row>
    <row r="172" spans="1:10">
      <c r="A172" s="352" t="s">
        <v>6731</v>
      </c>
      <c r="B172" s="192" t="s">
        <v>922</v>
      </c>
      <c r="C172" s="33"/>
      <c r="D172" s="33" t="s">
        <v>3394</v>
      </c>
      <c r="E172" s="34" t="s">
        <v>465</v>
      </c>
      <c r="F172" s="45">
        <f>HEX2DEC(E172)*D171</f>
        <v>0</v>
      </c>
      <c r="G172" s="45">
        <f>F172</f>
        <v>0</v>
      </c>
      <c r="H172" s="23" t="s">
        <v>1943</v>
      </c>
      <c r="I172" s="122">
        <f>G172*(0.62137)</f>
        <v>0</v>
      </c>
      <c r="J172" s="99" t="s">
        <v>1944</v>
      </c>
    </row>
    <row r="173" spans="1:10">
      <c r="A173" s="376" t="s">
        <v>6731</v>
      </c>
      <c r="B173" s="194" t="s">
        <v>922</v>
      </c>
      <c r="C173" s="22"/>
      <c r="D173" s="22"/>
      <c r="E173" s="23" t="s">
        <v>1928</v>
      </c>
      <c r="F173" s="45">
        <f>HEX2DEC(E173)*D171</f>
        <v>1</v>
      </c>
      <c r="G173" s="45">
        <f>F173</f>
        <v>1</v>
      </c>
      <c r="H173" s="23" t="s">
        <v>1943</v>
      </c>
      <c r="I173" s="122">
        <f>G173*(0.62137)</f>
        <v>0.62136999999999998</v>
      </c>
      <c r="J173" s="99" t="s">
        <v>1944</v>
      </c>
    </row>
    <row r="174" spans="1:10">
      <c r="A174" s="376" t="s">
        <v>6731</v>
      </c>
      <c r="B174" s="194" t="s">
        <v>922</v>
      </c>
      <c r="C174" s="22"/>
      <c r="D174" s="22" t="s">
        <v>1667</v>
      </c>
      <c r="E174" s="34" t="s">
        <v>573</v>
      </c>
      <c r="F174" s="45">
        <f>HEX2DEC(E174)*D171</f>
        <v>32768</v>
      </c>
      <c r="G174" s="45">
        <f>F174</f>
        <v>32768</v>
      </c>
      <c r="H174" s="23" t="s">
        <v>1943</v>
      </c>
      <c r="I174" s="122">
        <f>G174*(0.62137)</f>
        <v>20361.052159999999</v>
      </c>
      <c r="J174" s="121" t="s">
        <v>1944</v>
      </c>
    </row>
    <row r="175" spans="1:10" ht="13.5" thickBot="1">
      <c r="A175" s="375" t="s">
        <v>6731</v>
      </c>
      <c r="B175" s="191" t="s">
        <v>922</v>
      </c>
      <c r="C175" s="24"/>
      <c r="D175" s="47" t="s">
        <v>1668</v>
      </c>
      <c r="E175" s="25" t="s">
        <v>466</v>
      </c>
      <c r="F175" s="101">
        <f>HEX2DEC(E175)*D171</f>
        <v>65535</v>
      </c>
      <c r="G175" s="101">
        <f>F175</f>
        <v>65535</v>
      </c>
      <c r="H175" s="100" t="s">
        <v>1943</v>
      </c>
      <c r="I175" s="123">
        <f>G175*(0.62137)</f>
        <v>40721.482949999998</v>
      </c>
      <c r="J175" s="54" t="s">
        <v>1944</v>
      </c>
    </row>
    <row r="176" spans="1:10">
      <c r="A176" s="206" t="s">
        <v>6732</v>
      </c>
      <c r="B176" s="103" t="s">
        <v>923</v>
      </c>
      <c r="C176" s="26" t="s">
        <v>3346</v>
      </c>
      <c r="D176" s="26" t="s">
        <v>551</v>
      </c>
      <c r="E176" s="21" t="s">
        <v>550</v>
      </c>
      <c r="F176" s="104"/>
      <c r="G176" s="119" t="s">
        <v>468</v>
      </c>
      <c r="H176" s="20"/>
      <c r="I176" s="119" t="s">
        <v>3351</v>
      </c>
      <c r="J176" s="55"/>
    </row>
    <row r="177" spans="1:10">
      <c r="A177" s="352" t="s">
        <v>6732</v>
      </c>
      <c r="B177" s="192" t="s">
        <v>923</v>
      </c>
      <c r="C177" s="33"/>
      <c r="D177" s="33" t="s">
        <v>3395</v>
      </c>
      <c r="E177" s="34" t="s">
        <v>465</v>
      </c>
      <c r="F177" s="45">
        <f>HEX2DEC(E177)*D176</f>
        <v>0</v>
      </c>
      <c r="G177" s="45">
        <f>F177</f>
        <v>0</v>
      </c>
      <c r="H177" s="23" t="s">
        <v>3349</v>
      </c>
      <c r="I177" s="122">
        <f>G177/1000</f>
        <v>0</v>
      </c>
      <c r="J177" s="99" t="s">
        <v>3350</v>
      </c>
    </row>
    <row r="178" spans="1:10">
      <c r="A178" s="376" t="s">
        <v>6732</v>
      </c>
      <c r="B178" s="194" t="s">
        <v>923</v>
      </c>
      <c r="C178" s="22"/>
      <c r="D178" s="22"/>
      <c r="E178" s="23" t="s">
        <v>1928</v>
      </c>
      <c r="F178" s="106">
        <f>HEX2DEC(E178)*D176</f>
        <v>0.1</v>
      </c>
      <c r="G178" s="106">
        <f>F178</f>
        <v>0.1</v>
      </c>
      <c r="H178" s="23" t="s">
        <v>3349</v>
      </c>
      <c r="I178" s="156">
        <f>G178/1000</f>
        <v>1E-4</v>
      </c>
      <c r="J178" s="99" t="s">
        <v>3350</v>
      </c>
    </row>
    <row r="179" spans="1:10">
      <c r="A179" s="376" t="s">
        <v>6732</v>
      </c>
      <c r="B179" s="194" t="s">
        <v>923</v>
      </c>
      <c r="C179" s="22"/>
      <c r="D179" s="22" t="s">
        <v>3347</v>
      </c>
      <c r="E179" s="34" t="s">
        <v>573</v>
      </c>
      <c r="F179" s="106">
        <f>HEX2DEC(E179)*D176</f>
        <v>3276.8</v>
      </c>
      <c r="G179" s="106">
        <f>F179</f>
        <v>3276.8</v>
      </c>
      <c r="H179" s="23" t="s">
        <v>3349</v>
      </c>
      <c r="I179" s="156">
        <f>G179/1000</f>
        <v>3.2768000000000002</v>
      </c>
      <c r="J179" s="121" t="s">
        <v>3350</v>
      </c>
    </row>
    <row r="180" spans="1:10" ht="13.5" thickBot="1">
      <c r="A180" s="375" t="s">
        <v>6732</v>
      </c>
      <c r="B180" s="191" t="s">
        <v>923</v>
      </c>
      <c r="C180" s="24"/>
      <c r="D180" s="47" t="s">
        <v>3348</v>
      </c>
      <c r="E180" s="25" t="s">
        <v>466</v>
      </c>
      <c r="F180" s="108">
        <f>HEX2DEC(E180)*D176</f>
        <v>6553.5</v>
      </c>
      <c r="G180" s="108">
        <f>F180</f>
        <v>6553.5</v>
      </c>
      <c r="H180" s="100" t="s">
        <v>3349</v>
      </c>
      <c r="I180" s="149">
        <f>G180/1000</f>
        <v>6.5534999999999997</v>
      </c>
      <c r="J180" s="54" t="s">
        <v>3350</v>
      </c>
    </row>
    <row r="181" spans="1:10">
      <c r="A181" s="206" t="s">
        <v>6733</v>
      </c>
      <c r="B181" s="103" t="s">
        <v>924</v>
      </c>
      <c r="C181" s="26" t="s">
        <v>3352</v>
      </c>
      <c r="D181" s="26" t="s">
        <v>552</v>
      </c>
      <c r="E181" s="21" t="s">
        <v>550</v>
      </c>
      <c r="F181" s="104"/>
      <c r="G181" s="119" t="s">
        <v>469</v>
      </c>
      <c r="H181" s="20"/>
      <c r="I181" s="119" t="s">
        <v>3358</v>
      </c>
      <c r="J181" s="55"/>
    </row>
    <row r="182" spans="1:10">
      <c r="A182" s="352" t="s">
        <v>6733</v>
      </c>
      <c r="B182" s="192" t="s">
        <v>924</v>
      </c>
      <c r="C182" s="33"/>
      <c r="D182" s="33" t="s">
        <v>3353</v>
      </c>
      <c r="E182" s="34" t="s">
        <v>465</v>
      </c>
      <c r="F182" s="45">
        <f>HEX2DEC(E182)*D181</f>
        <v>0</v>
      </c>
      <c r="G182" s="45">
        <f>F182</f>
        <v>0</v>
      </c>
      <c r="H182" s="23" t="s">
        <v>3356</v>
      </c>
      <c r="I182" s="126">
        <f>G182*(0.0022046)</f>
        <v>0</v>
      </c>
      <c r="J182" s="99" t="s">
        <v>3357</v>
      </c>
    </row>
    <row r="183" spans="1:10">
      <c r="A183" s="376" t="s">
        <v>6733</v>
      </c>
      <c r="B183" s="194" t="s">
        <v>924</v>
      </c>
      <c r="C183" s="22"/>
      <c r="D183" s="22"/>
      <c r="E183" s="23" t="s">
        <v>1928</v>
      </c>
      <c r="F183" s="46">
        <f>HEX2DEC(E183)*D181</f>
        <v>0.01</v>
      </c>
      <c r="G183" s="46">
        <f>F183</f>
        <v>0.01</v>
      </c>
      <c r="H183" s="23" t="s">
        <v>3356</v>
      </c>
      <c r="I183" s="126">
        <f>G183*(0.0022046)</f>
        <v>2.2046000000000002E-5</v>
      </c>
      <c r="J183" s="99" t="s">
        <v>3357</v>
      </c>
    </row>
    <row r="184" spans="1:10">
      <c r="A184" s="376" t="s">
        <v>6733</v>
      </c>
      <c r="B184" s="194" t="s">
        <v>924</v>
      </c>
      <c r="C184" s="22"/>
      <c r="D184" s="22" t="s">
        <v>3354</v>
      </c>
      <c r="E184" s="34" t="s">
        <v>573</v>
      </c>
      <c r="F184" s="46">
        <f>HEX2DEC(E184)*D181</f>
        <v>327.68</v>
      </c>
      <c r="G184" s="46">
        <f>F184</f>
        <v>327.68</v>
      </c>
      <c r="H184" s="23" t="s">
        <v>3356</v>
      </c>
      <c r="I184" s="126">
        <f>G184*(0.0022046)</f>
        <v>0.72240332800000007</v>
      </c>
      <c r="J184" s="121" t="s">
        <v>3357</v>
      </c>
    </row>
    <row r="185" spans="1:10" ht="13.5" thickBot="1">
      <c r="A185" s="375" t="s">
        <v>6733</v>
      </c>
      <c r="B185" s="191" t="s">
        <v>924</v>
      </c>
      <c r="C185" s="24"/>
      <c r="D185" s="47" t="s">
        <v>3355</v>
      </c>
      <c r="E185" s="25" t="s">
        <v>466</v>
      </c>
      <c r="F185" s="110">
        <f>HEX2DEC(E185)*D181</f>
        <v>655.35</v>
      </c>
      <c r="G185" s="110">
        <f>F185</f>
        <v>655.35</v>
      </c>
      <c r="H185" s="100" t="s">
        <v>3356</v>
      </c>
      <c r="I185" s="112">
        <f>G185*(0.0022046)</f>
        <v>1.4447846100000001</v>
      </c>
      <c r="J185" s="54" t="s">
        <v>3357</v>
      </c>
    </row>
    <row r="186" spans="1:10">
      <c r="A186" s="206" t="s">
        <v>6734</v>
      </c>
      <c r="B186" s="103" t="s">
        <v>925</v>
      </c>
      <c r="C186" s="26" t="s">
        <v>3352</v>
      </c>
      <c r="D186" s="26" t="s">
        <v>1497</v>
      </c>
      <c r="E186" s="21" t="s">
        <v>550</v>
      </c>
      <c r="F186" s="104"/>
      <c r="G186" s="119" t="s">
        <v>467</v>
      </c>
      <c r="H186" s="20"/>
      <c r="I186" s="119" t="s">
        <v>469</v>
      </c>
      <c r="J186" s="55"/>
    </row>
    <row r="187" spans="1:10">
      <c r="A187" s="352" t="s">
        <v>6734</v>
      </c>
      <c r="B187" s="192" t="s">
        <v>925</v>
      </c>
      <c r="C187" s="33"/>
      <c r="D187" s="33" t="s">
        <v>3396</v>
      </c>
      <c r="E187" s="34" t="s">
        <v>465</v>
      </c>
      <c r="F187" s="45">
        <f>HEX2DEC(E187)*D186</f>
        <v>0</v>
      </c>
      <c r="G187" s="45">
        <f>F187</f>
        <v>0</v>
      </c>
      <c r="H187" s="23" t="s">
        <v>3356</v>
      </c>
      <c r="I187" s="120">
        <f>G187*(0.0022046)</f>
        <v>0</v>
      </c>
      <c r="J187" s="158" t="s">
        <v>3357</v>
      </c>
    </row>
    <row r="188" spans="1:10">
      <c r="A188" s="376" t="s">
        <v>6734</v>
      </c>
      <c r="B188" s="194" t="s">
        <v>925</v>
      </c>
      <c r="C188" s="22"/>
      <c r="D188" s="22"/>
      <c r="E188" s="23" t="s">
        <v>1928</v>
      </c>
      <c r="F188" s="45">
        <f>HEX2DEC(E188)*D186</f>
        <v>1</v>
      </c>
      <c r="G188" s="45">
        <f>F188</f>
        <v>1</v>
      </c>
      <c r="H188" s="23" t="s">
        <v>3356</v>
      </c>
      <c r="I188" s="120">
        <f>G188*(0.0022046)</f>
        <v>2.2046000000000001E-3</v>
      </c>
      <c r="J188" s="158" t="s">
        <v>3357</v>
      </c>
    </row>
    <row r="189" spans="1:10">
      <c r="A189" s="376" t="s">
        <v>6734</v>
      </c>
      <c r="B189" s="194" t="s">
        <v>925</v>
      </c>
      <c r="C189" s="22"/>
      <c r="D189" s="22" t="s">
        <v>3354</v>
      </c>
      <c r="E189" s="34" t="s">
        <v>573</v>
      </c>
      <c r="F189" s="45">
        <f>HEX2DEC(E189)*D186</f>
        <v>32768</v>
      </c>
      <c r="G189" s="45">
        <f>F189</f>
        <v>32768</v>
      </c>
      <c r="H189" s="23" t="s">
        <v>3356</v>
      </c>
      <c r="I189" s="120">
        <f>G189*(0.0022046)</f>
        <v>72.240332800000004</v>
      </c>
      <c r="J189" s="159" t="s">
        <v>3357</v>
      </c>
    </row>
    <row r="190" spans="1:10" ht="13.5" thickBot="1">
      <c r="A190" s="375" t="s">
        <v>6734</v>
      </c>
      <c r="B190" s="191" t="s">
        <v>925</v>
      </c>
      <c r="C190" s="24"/>
      <c r="D190" s="47" t="s">
        <v>3355</v>
      </c>
      <c r="E190" s="25" t="s">
        <v>466</v>
      </c>
      <c r="F190" s="101">
        <f>HEX2DEC(E190)*D186</f>
        <v>65535</v>
      </c>
      <c r="G190" s="101">
        <f>F190</f>
        <v>65535</v>
      </c>
      <c r="H190" s="100" t="s">
        <v>3356</v>
      </c>
      <c r="I190" s="110">
        <f>G190*(0.0022046)</f>
        <v>144.47846100000001</v>
      </c>
      <c r="J190" s="160" t="s">
        <v>3357</v>
      </c>
    </row>
    <row r="191" spans="1:10">
      <c r="A191" s="206" t="s">
        <v>6735</v>
      </c>
      <c r="B191" s="103" t="s">
        <v>926</v>
      </c>
      <c r="C191" s="26" t="s">
        <v>3359</v>
      </c>
      <c r="D191" s="26" t="s">
        <v>559</v>
      </c>
      <c r="E191" s="21" t="s">
        <v>550</v>
      </c>
      <c r="F191" s="104"/>
      <c r="G191" s="119" t="s">
        <v>3406</v>
      </c>
      <c r="H191" s="20"/>
      <c r="I191" s="119" t="s">
        <v>470</v>
      </c>
      <c r="J191" s="55"/>
    </row>
    <row r="192" spans="1:10">
      <c r="A192" s="352" t="s">
        <v>6735</v>
      </c>
      <c r="B192" s="192" t="s">
        <v>926</v>
      </c>
      <c r="C192" s="33"/>
      <c r="D192" s="33" t="s">
        <v>3360</v>
      </c>
      <c r="E192" s="34" t="s">
        <v>465</v>
      </c>
      <c r="F192" s="45">
        <f>HEX2DEC(E192)*D191</f>
        <v>0</v>
      </c>
      <c r="G192" s="45">
        <f>F192</f>
        <v>0</v>
      </c>
      <c r="H192" s="23" t="s">
        <v>3402</v>
      </c>
      <c r="I192" s="122">
        <f t="shared" ref="I192:I197" si="3">G192*4.01463</f>
        <v>0</v>
      </c>
      <c r="J192" s="99" t="s">
        <v>3403</v>
      </c>
    </row>
    <row r="193" spans="1:10">
      <c r="A193" s="376" t="s">
        <v>6735</v>
      </c>
      <c r="B193" s="194" t="s">
        <v>926</v>
      </c>
      <c r="C193" s="22"/>
      <c r="D193" s="22" t="s">
        <v>3397</v>
      </c>
      <c r="E193" s="34" t="s">
        <v>1928</v>
      </c>
      <c r="F193" s="46">
        <f>HEX2DEC(E193)*D191</f>
        <v>0.25</v>
      </c>
      <c r="G193" s="148">
        <f>F193/1000</f>
        <v>2.5000000000000001E-4</v>
      </c>
      <c r="H193" s="23" t="s">
        <v>3402</v>
      </c>
      <c r="I193" s="126">
        <f t="shared" si="3"/>
        <v>1.0036575000000002E-3</v>
      </c>
      <c r="J193" s="99" t="s">
        <v>3403</v>
      </c>
    </row>
    <row r="194" spans="1:10">
      <c r="A194" s="376" t="s">
        <v>6735</v>
      </c>
      <c r="B194" s="194" t="s">
        <v>926</v>
      </c>
      <c r="C194" s="22"/>
      <c r="D194" s="22" t="s">
        <v>3398</v>
      </c>
      <c r="E194" s="34" t="s">
        <v>3405</v>
      </c>
      <c r="F194" s="46">
        <f>HEX2DEC(E194)*D191</f>
        <v>1</v>
      </c>
      <c r="G194" s="148">
        <f>F194/1000</f>
        <v>1E-3</v>
      </c>
      <c r="H194" s="23" t="s">
        <v>3402</v>
      </c>
      <c r="I194" s="126">
        <f t="shared" si="3"/>
        <v>4.0146300000000008E-3</v>
      </c>
      <c r="J194" s="99" t="s">
        <v>3403</v>
      </c>
    </row>
    <row r="195" spans="1:10">
      <c r="A195" s="376" t="s">
        <v>6735</v>
      </c>
      <c r="B195" s="194" t="s">
        <v>926</v>
      </c>
      <c r="C195" s="22"/>
      <c r="D195" s="22" t="s">
        <v>3399</v>
      </c>
      <c r="E195" s="34" t="s">
        <v>3404</v>
      </c>
      <c r="F195" s="46">
        <f>HEX2DEC(E195)*D191</f>
        <v>4096</v>
      </c>
      <c r="G195" s="148">
        <f>F195/1000</f>
        <v>4.0960000000000001</v>
      </c>
      <c r="H195" s="23" t="s">
        <v>3402</v>
      </c>
      <c r="I195" s="126">
        <f t="shared" si="3"/>
        <v>16.443924480000003</v>
      </c>
      <c r="J195" s="99" t="s">
        <v>3403</v>
      </c>
    </row>
    <row r="196" spans="1:10">
      <c r="A196" s="376" t="s">
        <v>6735</v>
      </c>
      <c r="B196" s="194" t="s">
        <v>926</v>
      </c>
      <c r="C196" s="22"/>
      <c r="D196" s="196" t="s">
        <v>3400</v>
      </c>
      <c r="E196" s="34" t="s">
        <v>573</v>
      </c>
      <c r="F196" s="46">
        <f>HEX2DEC(E196)*D191</f>
        <v>8192</v>
      </c>
      <c r="G196" s="148">
        <f>F196/1000</f>
        <v>8.1920000000000002</v>
      </c>
      <c r="H196" s="23" t="s">
        <v>3402</v>
      </c>
      <c r="I196" s="126">
        <f t="shared" si="3"/>
        <v>32.887848960000007</v>
      </c>
      <c r="J196" s="99" t="s">
        <v>3403</v>
      </c>
    </row>
    <row r="197" spans="1:10" ht="13.5" thickBot="1">
      <c r="A197" s="375" t="s">
        <v>6735</v>
      </c>
      <c r="B197" s="191" t="s">
        <v>926</v>
      </c>
      <c r="C197" s="24"/>
      <c r="D197" s="24" t="s">
        <v>3401</v>
      </c>
      <c r="E197" s="100" t="s">
        <v>466</v>
      </c>
      <c r="F197" s="110">
        <f>HEX2DEC(E197)*D191</f>
        <v>16383.75</v>
      </c>
      <c r="G197" s="150">
        <f>F197/1000</f>
        <v>16.383749999999999</v>
      </c>
      <c r="H197" s="100" t="s">
        <v>3402</v>
      </c>
      <c r="I197" s="112">
        <f t="shared" si="3"/>
        <v>65.774694262500006</v>
      </c>
      <c r="J197" s="125" t="s">
        <v>3403</v>
      </c>
    </row>
    <row r="198" spans="1:10">
      <c r="A198" s="206" t="s">
        <v>6736</v>
      </c>
      <c r="B198" s="103" t="s">
        <v>927</v>
      </c>
      <c r="C198" s="26" t="s">
        <v>3352</v>
      </c>
      <c r="D198" s="26" t="s">
        <v>569</v>
      </c>
      <c r="E198" s="21" t="s">
        <v>550</v>
      </c>
      <c r="F198" s="104"/>
      <c r="G198" s="119" t="s">
        <v>470</v>
      </c>
      <c r="H198" s="20"/>
      <c r="I198" s="119" t="s">
        <v>469</v>
      </c>
      <c r="J198" s="55"/>
    </row>
    <row r="199" spans="1:10">
      <c r="A199" s="352" t="s">
        <v>6736</v>
      </c>
      <c r="B199" s="192" t="s">
        <v>927</v>
      </c>
      <c r="C199" s="33"/>
      <c r="D199" s="33" t="s">
        <v>3407</v>
      </c>
      <c r="E199" s="34" t="s">
        <v>465</v>
      </c>
      <c r="F199" s="45">
        <f>HEX2DEC(E199)*D198</f>
        <v>0</v>
      </c>
      <c r="G199" s="45">
        <f>F199</f>
        <v>0</v>
      </c>
      <c r="H199" s="23" t="s">
        <v>3410</v>
      </c>
      <c r="I199" s="46">
        <f>G199*(2.20462)</f>
        <v>0</v>
      </c>
      <c r="J199" s="158" t="s">
        <v>3411</v>
      </c>
    </row>
    <row r="200" spans="1:10">
      <c r="A200" s="376" t="s">
        <v>6736</v>
      </c>
      <c r="B200" s="194" t="s">
        <v>927</v>
      </c>
      <c r="C200" s="22"/>
      <c r="D200" s="22"/>
      <c r="E200" s="23" t="s">
        <v>1928</v>
      </c>
      <c r="F200" s="44">
        <f>HEX2DEC(E200)*D198</f>
        <v>1E-3</v>
      </c>
      <c r="G200" s="44">
        <f>F200</f>
        <v>1E-3</v>
      </c>
      <c r="H200" s="23" t="s">
        <v>3410</v>
      </c>
      <c r="I200" s="46">
        <f>G200*(2.20462)</f>
        <v>2.20462E-3</v>
      </c>
      <c r="J200" s="158" t="s">
        <v>3411</v>
      </c>
    </row>
    <row r="201" spans="1:10">
      <c r="A201" s="376" t="s">
        <v>6736</v>
      </c>
      <c r="B201" s="194" t="s">
        <v>927</v>
      </c>
      <c r="C201" s="22"/>
      <c r="D201" s="22" t="s">
        <v>3408</v>
      </c>
      <c r="E201" s="34" t="s">
        <v>573</v>
      </c>
      <c r="F201" s="44">
        <f>HEX2DEC(E201)*D198</f>
        <v>32.768000000000001</v>
      </c>
      <c r="G201" s="44">
        <f>F201</f>
        <v>32.768000000000001</v>
      </c>
      <c r="H201" s="23" t="s">
        <v>3410</v>
      </c>
      <c r="I201" s="46">
        <f>G201*(2.20462)</f>
        <v>72.240988160000001</v>
      </c>
      <c r="J201" s="158" t="s">
        <v>3411</v>
      </c>
    </row>
    <row r="202" spans="1:10" ht="13.5" thickBot="1">
      <c r="A202" s="375" t="s">
        <v>6736</v>
      </c>
      <c r="B202" s="191" t="s">
        <v>927</v>
      </c>
      <c r="C202" s="24"/>
      <c r="D202" s="47" t="s">
        <v>3409</v>
      </c>
      <c r="E202" s="25" t="s">
        <v>466</v>
      </c>
      <c r="F202" s="112">
        <f>HEX2DEC(E202)*D198</f>
        <v>65.534999999999997</v>
      </c>
      <c r="G202" s="112">
        <f>F202</f>
        <v>65.534999999999997</v>
      </c>
      <c r="H202" s="25" t="s">
        <v>3410</v>
      </c>
      <c r="I202" s="110">
        <f>G202*(2.20462)</f>
        <v>144.47977169999999</v>
      </c>
      <c r="J202" s="161" t="s">
        <v>3411</v>
      </c>
    </row>
    <row r="203" spans="1:10">
      <c r="A203" s="373" t="s">
        <v>6737</v>
      </c>
      <c r="B203" s="97" t="s">
        <v>928</v>
      </c>
      <c r="C203" s="20" t="s">
        <v>3412</v>
      </c>
      <c r="D203" s="20" t="s">
        <v>1497</v>
      </c>
      <c r="E203" s="21" t="s">
        <v>550</v>
      </c>
      <c r="F203" s="35"/>
      <c r="G203" s="21" t="s">
        <v>467</v>
      </c>
      <c r="H203" s="21"/>
      <c r="I203" s="98"/>
      <c r="J203" s="55"/>
    </row>
    <row r="204" spans="1:10">
      <c r="A204" s="352" t="s">
        <v>6737</v>
      </c>
      <c r="B204" s="192" t="s">
        <v>928</v>
      </c>
      <c r="C204" s="33"/>
      <c r="D204" s="31" t="s">
        <v>3413</v>
      </c>
      <c r="E204" s="34" t="s">
        <v>465</v>
      </c>
      <c r="F204" s="45">
        <f>HEX2DEC(E204)*D203</f>
        <v>0</v>
      </c>
      <c r="G204" s="45">
        <f>F204</f>
        <v>0</v>
      </c>
      <c r="H204" s="40" t="s">
        <v>3414</v>
      </c>
      <c r="I204" s="45"/>
      <c r="J204" s="99"/>
    </row>
    <row r="205" spans="1:10">
      <c r="A205" s="376" t="s">
        <v>6737</v>
      </c>
      <c r="B205" s="194" t="s">
        <v>928</v>
      </c>
      <c r="C205" s="22"/>
      <c r="D205" s="31"/>
      <c r="E205" s="34" t="s">
        <v>1928</v>
      </c>
      <c r="F205" s="45">
        <f>HEX2DEC(E205)*D203</f>
        <v>1</v>
      </c>
      <c r="G205" s="45">
        <f>F205</f>
        <v>1</v>
      </c>
      <c r="H205" s="40" t="s">
        <v>3414</v>
      </c>
      <c r="I205" s="45"/>
      <c r="J205" s="99"/>
    </row>
    <row r="206" spans="1:10">
      <c r="A206" s="376" t="s">
        <v>6737</v>
      </c>
      <c r="B206" s="194" t="s">
        <v>928</v>
      </c>
      <c r="C206" s="22"/>
      <c r="D206" s="31"/>
      <c r="E206" s="23" t="s">
        <v>573</v>
      </c>
      <c r="F206" s="45">
        <f>HEX2DEC(E206)*D203</f>
        <v>32768</v>
      </c>
      <c r="G206" s="45">
        <f>F206</f>
        <v>32768</v>
      </c>
      <c r="H206" s="40" t="s">
        <v>3414</v>
      </c>
      <c r="I206" s="45"/>
      <c r="J206" s="99"/>
    </row>
    <row r="207" spans="1:10" ht="13.5" thickBot="1">
      <c r="A207" s="375" t="s">
        <v>6737</v>
      </c>
      <c r="B207" s="191" t="s">
        <v>928</v>
      </c>
      <c r="C207" s="24"/>
      <c r="D207" s="24"/>
      <c r="E207" s="100" t="s">
        <v>466</v>
      </c>
      <c r="F207" s="131">
        <f>HEX2DEC(E207)*D203</f>
        <v>65535</v>
      </c>
      <c r="G207" s="131">
        <f>F207</f>
        <v>65535</v>
      </c>
      <c r="H207" s="101" t="s">
        <v>3414</v>
      </c>
      <c r="I207" s="102"/>
      <c r="J207" s="54"/>
    </row>
    <row r="208" spans="1:10">
      <c r="A208" s="206" t="s">
        <v>6738</v>
      </c>
      <c r="B208" s="103" t="s">
        <v>929</v>
      </c>
      <c r="C208" s="26" t="s">
        <v>3415</v>
      </c>
      <c r="D208" s="26" t="s">
        <v>570</v>
      </c>
      <c r="E208" s="21" t="s">
        <v>550</v>
      </c>
      <c r="F208" s="104"/>
      <c r="G208" s="119" t="s">
        <v>469</v>
      </c>
      <c r="H208" s="20"/>
      <c r="I208" s="119"/>
      <c r="J208" s="55"/>
    </row>
    <row r="209" spans="1:10">
      <c r="A209" s="352" t="s">
        <v>6738</v>
      </c>
      <c r="B209" s="192" t="s">
        <v>929</v>
      </c>
      <c r="C209" s="33"/>
      <c r="D209" s="33" t="s">
        <v>3416</v>
      </c>
      <c r="E209" s="34" t="s">
        <v>465</v>
      </c>
      <c r="F209" s="45">
        <f>HEX2DEC(E209)*D208</f>
        <v>0</v>
      </c>
      <c r="G209" s="45">
        <f>F209</f>
        <v>0</v>
      </c>
      <c r="H209" s="23" t="s">
        <v>3417</v>
      </c>
      <c r="I209" s="46"/>
      <c r="J209" s="158"/>
    </row>
    <row r="210" spans="1:10">
      <c r="A210" s="376" t="s">
        <v>6738</v>
      </c>
      <c r="B210" s="194" t="s">
        <v>929</v>
      </c>
      <c r="C210" s="22"/>
      <c r="D210" s="22"/>
      <c r="E210" s="23" t="s">
        <v>1928</v>
      </c>
      <c r="F210" s="46">
        <f>HEX2DEC(E210)*D208</f>
        <v>0.01</v>
      </c>
      <c r="G210" s="46">
        <f>F210</f>
        <v>0.01</v>
      </c>
      <c r="H210" s="23" t="s">
        <v>3417</v>
      </c>
      <c r="I210" s="46"/>
      <c r="J210" s="158"/>
    </row>
    <row r="211" spans="1:10">
      <c r="A211" s="376" t="s">
        <v>6738</v>
      </c>
      <c r="B211" s="194" t="s">
        <v>929</v>
      </c>
      <c r="C211" s="22"/>
      <c r="D211" s="22"/>
      <c r="E211" s="34" t="s">
        <v>573</v>
      </c>
      <c r="F211" s="46">
        <f>HEX2DEC(E211)*D208</f>
        <v>327.68</v>
      </c>
      <c r="G211" s="46">
        <f>F211</f>
        <v>327.68</v>
      </c>
      <c r="H211" s="23" t="s">
        <v>3417</v>
      </c>
      <c r="I211" s="46"/>
      <c r="J211" s="158"/>
    </row>
    <row r="212" spans="1:10" ht="13.5" thickBot="1">
      <c r="A212" s="375" t="s">
        <v>6738</v>
      </c>
      <c r="B212" s="191" t="s">
        <v>929</v>
      </c>
      <c r="C212" s="24"/>
      <c r="D212" s="47"/>
      <c r="E212" s="25" t="s">
        <v>466</v>
      </c>
      <c r="F212" s="110">
        <f>HEX2DEC(E212)*D208</f>
        <v>655.35</v>
      </c>
      <c r="G212" s="110">
        <f>F212</f>
        <v>655.35</v>
      </c>
      <c r="H212" s="25" t="s">
        <v>3417</v>
      </c>
      <c r="I212" s="110"/>
      <c r="J212" s="161"/>
    </row>
    <row r="213" spans="1:10">
      <c r="A213" s="206" t="s">
        <v>6739</v>
      </c>
      <c r="B213" s="103" t="s">
        <v>930</v>
      </c>
      <c r="C213" s="26" t="s">
        <v>3418</v>
      </c>
      <c r="D213" s="26" t="s">
        <v>570</v>
      </c>
      <c r="E213" s="21" t="s">
        <v>550</v>
      </c>
      <c r="F213" s="104"/>
      <c r="G213" s="119" t="s">
        <v>469</v>
      </c>
      <c r="H213" s="20"/>
      <c r="I213" s="119"/>
      <c r="J213" s="55"/>
    </row>
    <row r="214" spans="1:10">
      <c r="A214" s="352" t="s">
        <v>6739</v>
      </c>
      <c r="B214" s="192" t="s">
        <v>930</v>
      </c>
      <c r="C214" s="33"/>
      <c r="D214" s="162" t="s">
        <v>3419</v>
      </c>
      <c r="E214" s="34" t="s">
        <v>465</v>
      </c>
      <c r="F214" s="45">
        <f>HEX2DEC(E214)*D213</f>
        <v>0</v>
      </c>
      <c r="G214" s="45">
        <f>F214</f>
        <v>0</v>
      </c>
      <c r="H214" s="23" t="s">
        <v>3420</v>
      </c>
      <c r="I214" s="46"/>
      <c r="J214" s="158"/>
    </row>
    <row r="215" spans="1:10">
      <c r="A215" s="376" t="s">
        <v>6739</v>
      </c>
      <c r="B215" s="194" t="s">
        <v>930</v>
      </c>
      <c r="C215" s="22"/>
      <c r="D215" s="22"/>
      <c r="E215" s="23" t="s">
        <v>1928</v>
      </c>
      <c r="F215" s="46">
        <f>HEX2DEC(E215)*D213</f>
        <v>0.01</v>
      </c>
      <c r="G215" s="46">
        <f>F215</f>
        <v>0.01</v>
      </c>
      <c r="H215" s="23" t="s">
        <v>3420</v>
      </c>
      <c r="I215" s="46"/>
      <c r="J215" s="158"/>
    </row>
    <row r="216" spans="1:10">
      <c r="A216" s="376" t="s">
        <v>6739</v>
      </c>
      <c r="B216" s="194" t="s">
        <v>930</v>
      </c>
      <c r="C216" s="22"/>
      <c r="D216" s="22"/>
      <c r="E216" s="34" t="s">
        <v>573</v>
      </c>
      <c r="F216" s="46">
        <f>HEX2DEC(E216)*D213</f>
        <v>327.68</v>
      </c>
      <c r="G216" s="46">
        <f>F216</f>
        <v>327.68</v>
      </c>
      <c r="H216" s="23" t="s">
        <v>3420</v>
      </c>
      <c r="I216" s="46"/>
      <c r="J216" s="158"/>
    </row>
    <row r="217" spans="1:10" ht="13.5" thickBot="1">
      <c r="A217" s="375" t="s">
        <v>6739</v>
      </c>
      <c r="B217" s="191" t="s">
        <v>930</v>
      </c>
      <c r="C217" s="24"/>
      <c r="D217" s="47"/>
      <c r="E217" s="25" t="s">
        <v>466</v>
      </c>
      <c r="F217" s="110">
        <f>HEX2DEC(E217)*D213</f>
        <v>655.35</v>
      </c>
      <c r="G217" s="110">
        <f>F217</f>
        <v>655.35</v>
      </c>
      <c r="H217" s="25" t="s">
        <v>3420</v>
      </c>
      <c r="I217" s="110"/>
      <c r="J217" s="161"/>
    </row>
    <row r="218" spans="1:10">
      <c r="A218" s="373" t="s">
        <v>6740</v>
      </c>
      <c r="B218" s="97" t="s">
        <v>931</v>
      </c>
      <c r="C218" s="20" t="s">
        <v>3421</v>
      </c>
      <c r="D218" s="20" t="s">
        <v>1497</v>
      </c>
      <c r="E218" s="21" t="s">
        <v>550</v>
      </c>
      <c r="F218" s="35"/>
      <c r="G218" s="21" t="s">
        <v>467</v>
      </c>
      <c r="H218" s="21"/>
      <c r="I218" s="98"/>
      <c r="J218" s="55"/>
    </row>
    <row r="219" spans="1:10">
      <c r="A219" s="374" t="s">
        <v>6740</v>
      </c>
      <c r="B219" s="190" t="s">
        <v>931</v>
      </c>
      <c r="C219" s="30"/>
      <c r="D219" s="31" t="s">
        <v>3422</v>
      </c>
      <c r="E219" s="34" t="s">
        <v>465</v>
      </c>
      <c r="F219" s="40">
        <f>HEX2DEC(E219)*D218</f>
        <v>0</v>
      </c>
      <c r="G219" s="40" t="b">
        <v>0</v>
      </c>
      <c r="H219" s="40"/>
      <c r="I219" s="45"/>
      <c r="J219" s="99"/>
    </row>
    <row r="220" spans="1:10" ht="13.5" thickBot="1">
      <c r="A220" s="375" t="s">
        <v>6740</v>
      </c>
      <c r="B220" s="191" t="s">
        <v>931</v>
      </c>
      <c r="C220" s="24"/>
      <c r="D220" s="24"/>
      <c r="E220" s="100" t="s">
        <v>1928</v>
      </c>
      <c r="F220" s="101">
        <f>HEX2DEC(E220)*D218</f>
        <v>1</v>
      </c>
      <c r="G220" s="101" t="b">
        <v>1</v>
      </c>
      <c r="H220" s="101"/>
      <c r="I220" s="102"/>
      <c r="J220" s="54"/>
    </row>
    <row r="221" spans="1:10">
      <c r="A221" s="206" t="s">
        <v>6741</v>
      </c>
      <c r="B221" s="103" t="s">
        <v>1669</v>
      </c>
      <c r="C221" s="26" t="s">
        <v>3423</v>
      </c>
      <c r="D221" s="26" t="s">
        <v>570</v>
      </c>
      <c r="E221" s="21" t="s">
        <v>550</v>
      </c>
      <c r="F221" s="104"/>
      <c r="G221" s="119" t="s">
        <v>469</v>
      </c>
      <c r="H221" s="20"/>
      <c r="I221" s="119"/>
      <c r="J221" s="55"/>
    </row>
    <row r="222" spans="1:10">
      <c r="A222" s="352" t="s">
        <v>6741</v>
      </c>
      <c r="B222" s="192" t="s">
        <v>1669</v>
      </c>
      <c r="C222" s="33"/>
      <c r="D222" s="33" t="s">
        <v>3424</v>
      </c>
      <c r="E222" s="34" t="s">
        <v>465</v>
      </c>
      <c r="F222" s="45">
        <f>HEX2DEC(E222)*D221</f>
        <v>0</v>
      </c>
      <c r="G222" s="45">
        <f>F222</f>
        <v>0</v>
      </c>
      <c r="H222" s="23" t="s">
        <v>3425</v>
      </c>
      <c r="I222" s="163">
        <f>G222/100</f>
        <v>0</v>
      </c>
      <c r="J222" s="158" t="s">
        <v>3425</v>
      </c>
    </row>
    <row r="223" spans="1:10">
      <c r="A223" s="376" t="s">
        <v>6741</v>
      </c>
      <c r="B223" s="194" t="s">
        <v>1669</v>
      </c>
      <c r="C223" s="22"/>
      <c r="D223" s="22"/>
      <c r="E223" s="23" t="s">
        <v>1928</v>
      </c>
      <c r="F223" s="46">
        <f>HEX2DEC(E223)*D221</f>
        <v>0.01</v>
      </c>
      <c r="G223" s="46">
        <f>F223</f>
        <v>0.01</v>
      </c>
      <c r="H223" s="23" t="s">
        <v>3425</v>
      </c>
      <c r="I223" s="163">
        <f>G223/100</f>
        <v>1E-4</v>
      </c>
      <c r="J223" s="158" t="s">
        <v>3425</v>
      </c>
    </row>
    <row r="224" spans="1:10">
      <c r="A224" s="376" t="s">
        <v>6741</v>
      </c>
      <c r="B224" s="194" t="s">
        <v>1669</v>
      </c>
      <c r="C224" s="22"/>
      <c r="D224" s="22"/>
      <c r="E224" s="34" t="s">
        <v>3426</v>
      </c>
      <c r="F224" s="46">
        <f>HEX2DEC(E224)*D221</f>
        <v>100</v>
      </c>
      <c r="G224" s="46">
        <f>F224</f>
        <v>100</v>
      </c>
      <c r="H224" s="23" t="s">
        <v>3425</v>
      </c>
      <c r="I224" s="163">
        <f>G224/100</f>
        <v>1</v>
      </c>
      <c r="J224" s="158" t="s">
        <v>3425</v>
      </c>
    </row>
    <row r="225" spans="1:10" ht="13.5" thickBot="1">
      <c r="A225" s="375" t="s">
        <v>6741</v>
      </c>
      <c r="B225" s="191" t="s">
        <v>1669</v>
      </c>
      <c r="C225" s="24"/>
      <c r="D225" s="47"/>
      <c r="E225" s="25" t="s">
        <v>466</v>
      </c>
      <c r="F225" s="110">
        <f>HEX2DEC(E225)*D221</f>
        <v>655.35</v>
      </c>
      <c r="G225" s="110">
        <f>F225</f>
        <v>655.35</v>
      </c>
      <c r="H225" s="25" t="s">
        <v>3425</v>
      </c>
      <c r="I225" s="164">
        <f>G225/100</f>
        <v>6.5535000000000005</v>
      </c>
      <c r="J225" s="161" t="s">
        <v>3425</v>
      </c>
    </row>
    <row r="226" spans="1:10">
      <c r="A226" s="206" t="s">
        <v>6742</v>
      </c>
      <c r="B226" s="103" t="s">
        <v>932</v>
      </c>
      <c r="C226" s="26" t="s">
        <v>3423</v>
      </c>
      <c r="D226" s="26" t="s">
        <v>3428</v>
      </c>
      <c r="E226" s="21" t="s">
        <v>550</v>
      </c>
      <c r="F226" s="104"/>
      <c r="G226" s="119" t="s">
        <v>3429</v>
      </c>
      <c r="H226" s="20"/>
      <c r="I226" s="119"/>
      <c r="J226" s="55"/>
    </row>
    <row r="227" spans="1:10">
      <c r="A227" s="352" t="s">
        <v>6742</v>
      </c>
      <c r="B227" s="192" t="s">
        <v>932</v>
      </c>
      <c r="C227" s="33"/>
      <c r="D227" s="33" t="s">
        <v>3427</v>
      </c>
      <c r="E227" s="34" t="s">
        <v>465</v>
      </c>
      <c r="F227" s="165">
        <f>HEX2DEC(E227)*D226</f>
        <v>0</v>
      </c>
      <c r="G227" s="165">
        <f>F227</f>
        <v>0</v>
      </c>
      <c r="H227" s="23" t="s">
        <v>3425</v>
      </c>
      <c r="I227" s="166">
        <f>G227/100</f>
        <v>0</v>
      </c>
      <c r="J227" s="158" t="s">
        <v>3425</v>
      </c>
    </row>
    <row r="228" spans="1:10">
      <c r="A228" s="376" t="s">
        <v>6742</v>
      </c>
      <c r="B228" s="194" t="s">
        <v>932</v>
      </c>
      <c r="C228" s="22"/>
      <c r="D228" s="22"/>
      <c r="E228" s="23" t="s">
        <v>1928</v>
      </c>
      <c r="F228" s="165">
        <f>HEX2DEC(E228)*D226</f>
        <v>1.526E-3</v>
      </c>
      <c r="G228" s="165">
        <f>F228</f>
        <v>1.526E-3</v>
      </c>
      <c r="H228" s="23" t="s">
        <v>3425</v>
      </c>
      <c r="I228" s="166">
        <f>G228/100</f>
        <v>1.526E-5</v>
      </c>
      <c r="J228" s="158" t="s">
        <v>3425</v>
      </c>
    </row>
    <row r="229" spans="1:10">
      <c r="A229" s="376" t="s">
        <v>6742</v>
      </c>
      <c r="B229" s="194" t="s">
        <v>932</v>
      </c>
      <c r="C229" s="22"/>
      <c r="D229" s="22"/>
      <c r="E229" s="34" t="s">
        <v>573</v>
      </c>
      <c r="F229" s="165">
        <f>HEX2DEC(E229)*D226</f>
        <v>50.003968</v>
      </c>
      <c r="G229" s="165">
        <f>F229</f>
        <v>50.003968</v>
      </c>
      <c r="H229" s="23" t="s">
        <v>3425</v>
      </c>
      <c r="I229" s="166">
        <f>G229/100</f>
        <v>0.50003967999999999</v>
      </c>
      <c r="J229" s="158" t="s">
        <v>3425</v>
      </c>
    </row>
    <row r="230" spans="1:10" ht="13.5" thickBot="1">
      <c r="A230" s="375" t="s">
        <v>6742</v>
      </c>
      <c r="B230" s="191" t="s">
        <v>932</v>
      </c>
      <c r="C230" s="24"/>
      <c r="D230" s="47"/>
      <c r="E230" s="25" t="s">
        <v>466</v>
      </c>
      <c r="F230" s="37">
        <f>HEX2DEC(E230)*D226</f>
        <v>100.00641</v>
      </c>
      <c r="G230" s="37">
        <f>F230</f>
        <v>100.00641</v>
      </c>
      <c r="H230" s="25" t="s">
        <v>3425</v>
      </c>
      <c r="I230" s="167">
        <f>G230/100</f>
        <v>1.0000641000000001</v>
      </c>
      <c r="J230" s="161" t="s">
        <v>3425</v>
      </c>
    </row>
    <row r="231" spans="1:10">
      <c r="A231" s="206" t="s">
        <v>6743</v>
      </c>
      <c r="B231" s="103" t="s">
        <v>889</v>
      </c>
      <c r="C231" s="26" t="s">
        <v>115</v>
      </c>
      <c r="D231" s="26" t="s">
        <v>569</v>
      </c>
      <c r="E231" s="21" t="s">
        <v>550</v>
      </c>
      <c r="F231" s="104"/>
      <c r="G231" s="119" t="s">
        <v>470</v>
      </c>
      <c r="H231" s="198" t="s">
        <v>117</v>
      </c>
      <c r="I231" s="119"/>
      <c r="J231" s="55"/>
    </row>
    <row r="232" spans="1:10">
      <c r="A232" s="352" t="s">
        <v>6743</v>
      </c>
      <c r="B232" s="192" t="s">
        <v>889</v>
      </c>
      <c r="C232" s="33"/>
      <c r="D232" s="33" t="s">
        <v>116</v>
      </c>
      <c r="E232" s="34" t="s">
        <v>465</v>
      </c>
      <c r="F232" s="45">
        <f>HEX2DEC(E232)*D231</f>
        <v>0</v>
      </c>
      <c r="G232" s="45">
        <f>F232</f>
        <v>0</v>
      </c>
      <c r="H232" s="23" t="s">
        <v>117</v>
      </c>
      <c r="I232" s="46"/>
      <c r="J232" s="158"/>
    </row>
    <row r="233" spans="1:10">
      <c r="A233" s="376" t="s">
        <v>6743</v>
      </c>
      <c r="B233" s="194" t="s">
        <v>889</v>
      </c>
      <c r="C233" s="22"/>
      <c r="D233" s="22"/>
      <c r="E233" s="23" t="s">
        <v>1928</v>
      </c>
      <c r="F233" s="44">
        <f>HEX2DEC(E233)*D231</f>
        <v>1E-3</v>
      </c>
      <c r="G233" s="44">
        <f>F233</f>
        <v>1E-3</v>
      </c>
      <c r="H233" s="23" t="s">
        <v>117</v>
      </c>
      <c r="I233" s="46"/>
      <c r="J233" s="158"/>
    </row>
    <row r="234" spans="1:10">
      <c r="A234" s="376" t="s">
        <v>6743</v>
      </c>
      <c r="B234" s="194" t="s">
        <v>889</v>
      </c>
      <c r="C234" s="22"/>
      <c r="D234" s="22"/>
      <c r="E234" s="34" t="s">
        <v>573</v>
      </c>
      <c r="F234" s="44">
        <f>HEX2DEC(E234)*D231</f>
        <v>32.768000000000001</v>
      </c>
      <c r="G234" s="44">
        <f>F234</f>
        <v>32.768000000000001</v>
      </c>
      <c r="H234" s="23" t="s">
        <v>117</v>
      </c>
      <c r="I234" s="46"/>
      <c r="J234" s="158"/>
    </row>
    <row r="235" spans="1:10" ht="13.5" thickBot="1">
      <c r="A235" s="375" t="s">
        <v>6743</v>
      </c>
      <c r="B235" s="191" t="s">
        <v>889</v>
      </c>
      <c r="C235" s="24"/>
      <c r="D235" s="47"/>
      <c r="E235" s="25" t="s">
        <v>466</v>
      </c>
      <c r="F235" s="112">
        <f>HEX2DEC(E235)*D231</f>
        <v>65.534999999999997</v>
      </c>
      <c r="G235" s="112">
        <f>F235</f>
        <v>65.534999999999997</v>
      </c>
      <c r="H235" s="25" t="s">
        <v>117</v>
      </c>
      <c r="I235" s="110"/>
      <c r="J235" s="161"/>
    </row>
    <row r="236" spans="1:10">
      <c r="A236" s="206" t="s">
        <v>6744</v>
      </c>
      <c r="B236" s="103" t="s">
        <v>2252</v>
      </c>
      <c r="C236" s="26" t="s">
        <v>118</v>
      </c>
      <c r="D236" s="26" t="s">
        <v>131</v>
      </c>
      <c r="E236" s="21" t="s">
        <v>550</v>
      </c>
      <c r="F236" s="104"/>
      <c r="G236" s="21" t="s">
        <v>566</v>
      </c>
      <c r="H236" s="21"/>
      <c r="I236" s="98" t="s">
        <v>124</v>
      </c>
      <c r="J236" s="55"/>
    </row>
    <row r="237" spans="1:10">
      <c r="A237" s="352" t="s">
        <v>6744</v>
      </c>
      <c r="B237" s="192" t="s">
        <v>2252</v>
      </c>
      <c r="C237" s="33"/>
      <c r="D237" s="22" t="s">
        <v>119</v>
      </c>
      <c r="E237" s="34" t="s">
        <v>465</v>
      </c>
      <c r="F237" s="129">
        <f>HEX2DEC(E237)*D236</f>
        <v>0</v>
      </c>
      <c r="G237" s="48">
        <f>F237</f>
        <v>0</v>
      </c>
      <c r="H237" s="42" t="s">
        <v>121</v>
      </c>
      <c r="I237" s="154">
        <f>G237*25.4</f>
        <v>0</v>
      </c>
      <c r="J237" s="99" t="s">
        <v>125</v>
      </c>
    </row>
    <row r="238" spans="1:10">
      <c r="A238" s="374" t="s">
        <v>6744</v>
      </c>
      <c r="B238" s="190" t="s">
        <v>2252</v>
      </c>
      <c r="C238" s="30"/>
      <c r="D238" s="31"/>
      <c r="E238" s="34" t="s">
        <v>122</v>
      </c>
      <c r="F238" s="129">
        <f>HEX2DEC(E238)*D236</f>
        <v>4.8828125008000003E-4</v>
      </c>
      <c r="G238" s="48">
        <f>F238</f>
        <v>4.8828125008000003E-4</v>
      </c>
      <c r="H238" s="42" t="s">
        <v>121</v>
      </c>
      <c r="I238" s="154">
        <f>G238*25.4</f>
        <v>1.2402343752032001E-2</v>
      </c>
      <c r="J238" s="99" t="s">
        <v>125</v>
      </c>
    </row>
    <row r="239" spans="1:10">
      <c r="A239" s="374" t="s">
        <v>6744</v>
      </c>
      <c r="B239" s="190" t="s">
        <v>2252</v>
      </c>
      <c r="C239" s="30"/>
      <c r="D239" s="31" t="s">
        <v>120</v>
      </c>
      <c r="E239" s="34" t="s">
        <v>123</v>
      </c>
      <c r="F239" s="129">
        <f>HEX2DEC(E239)*D236</f>
        <v>5.1879882821000004E-4</v>
      </c>
      <c r="G239" s="48">
        <f>F239</f>
        <v>5.1879882821000004E-4</v>
      </c>
      <c r="H239" s="42" t="s">
        <v>121</v>
      </c>
      <c r="I239" s="154">
        <f>G239*25.4</f>
        <v>1.3177490236534001E-2</v>
      </c>
      <c r="J239" s="121" t="s">
        <v>125</v>
      </c>
    </row>
    <row r="240" spans="1:10" ht="13.5" thickBot="1">
      <c r="A240" s="375" t="s">
        <v>6744</v>
      </c>
      <c r="B240" s="191" t="s">
        <v>2252</v>
      </c>
      <c r="C240" s="24"/>
      <c r="D240" s="24"/>
      <c r="E240" s="100" t="s">
        <v>466</v>
      </c>
      <c r="F240" s="168">
        <f>HEX2DEC(E240)*D236</f>
        <v>1.99996948274955</v>
      </c>
      <c r="G240" s="171">
        <f>F240</f>
        <v>1.99996948274955</v>
      </c>
      <c r="H240" s="110" t="s">
        <v>121</v>
      </c>
      <c r="I240" s="155">
        <f>G240*25.4</f>
        <v>50.799224861838567</v>
      </c>
      <c r="J240" s="54" t="s">
        <v>125</v>
      </c>
    </row>
    <row r="241" spans="1:10">
      <c r="A241" s="206" t="s">
        <v>6745</v>
      </c>
      <c r="B241" s="103" t="s">
        <v>2253</v>
      </c>
      <c r="C241" s="26" t="s">
        <v>1647</v>
      </c>
      <c r="D241" s="26" t="s">
        <v>130</v>
      </c>
      <c r="E241" s="21" t="s">
        <v>550</v>
      </c>
      <c r="F241" s="104"/>
      <c r="G241" s="21" t="s">
        <v>129</v>
      </c>
      <c r="H241" s="200" t="s">
        <v>1938</v>
      </c>
      <c r="I241" s="98"/>
      <c r="J241" s="55"/>
    </row>
    <row r="242" spans="1:10">
      <c r="A242" s="352" t="s">
        <v>6745</v>
      </c>
      <c r="B242" s="192" t="s">
        <v>2253</v>
      </c>
      <c r="C242" s="33"/>
      <c r="D242" s="22" t="s">
        <v>126</v>
      </c>
      <c r="E242" s="34" t="s">
        <v>465</v>
      </c>
      <c r="F242" s="46">
        <f>HEX2DEC(E242)*D241</f>
        <v>0</v>
      </c>
      <c r="G242" s="169">
        <f>F242</f>
        <v>0</v>
      </c>
      <c r="H242" s="42" t="s">
        <v>1938</v>
      </c>
      <c r="I242" s="46"/>
      <c r="J242" s="99"/>
    </row>
    <row r="243" spans="1:10">
      <c r="A243" s="374" t="s">
        <v>6745</v>
      </c>
      <c r="B243" s="190" t="s">
        <v>2253</v>
      </c>
      <c r="C243" s="30"/>
      <c r="D243" s="31" t="s">
        <v>1648</v>
      </c>
      <c r="E243" s="34" t="s">
        <v>127</v>
      </c>
      <c r="F243" s="46">
        <f>HEX2DEC(E243)*D241</f>
        <v>1</v>
      </c>
      <c r="G243" s="169">
        <f>F243</f>
        <v>1</v>
      </c>
      <c r="H243" s="42" t="s">
        <v>1938</v>
      </c>
      <c r="I243" s="107"/>
      <c r="J243" s="99"/>
    </row>
    <row r="244" spans="1:10">
      <c r="A244" s="374" t="s">
        <v>6745</v>
      </c>
      <c r="B244" s="190" t="s">
        <v>2253</v>
      </c>
      <c r="C244" s="30"/>
      <c r="D244" s="31" t="s">
        <v>1649</v>
      </c>
      <c r="E244" s="34" t="s">
        <v>128</v>
      </c>
      <c r="F244" s="46">
        <f>HEX2DEC(E244)*D241</f>
        <v>14.35888671875</v>
      </c>
      <c r="G244" s="169">
        <f>F244</f>
        <v>14.35888671875</v>
      </c>
      <c r="H244" s="42" t="s">
        <v>1938</v>
      </c>
      <c r="I244" s="107"/>
      <c r="J244" s="121"/>
    </row>
    <row r="245" spans="1:10" ht="13.5" thickBot="1">
      <c r="A245" s="375" t="s">
        <v>6745</v>
      </c>
      <c r="B245" s="191" t="s">
        <v>2253</v>
      </c>
      <c r="C245" s="24"/>
      <c r="D245" s="24" t="s">
        <v>1651</v>
      </c>
      <c r="E245" s="100" t="s">
        <v>466</v>
      </c>
      <c r="F245" s="110">
        <f>HEX2DEC(E245)*D241</f>
        <v>15.999755859375</v>
      </c>
      <c r="G245" s="170">
        <f>F245</f>
        <v>15.999755859375</v>
      </c>
      <c r="H245" s="110" t="s">
        <v>1938</v>
      </c>
      <c r="I245" s="111"/>
      <c r="J245" s="54"/>
    </row>
    <row r="246" spans="1:10">
      <c r="A246" s="373" t="s">
        <v>6746</v>
      </c>
      <c r="B246" s="97" t="s">
        <v>2254</v>
      </c>
      <c r="C246" s="20" t="s">
        <v>576</v>
      </c>
      <c r="D246" s="20" t="s">
        <v>1497</v>
      </c>
      <c r="E246" s="21" t="s">
        <v>550</v>
      </c>
      <c r="F246" s="35"/>
      <c r="G246" s="21" t="s">
        <v>467</v>
      </c>
      <c r="H246" s="200" t="s">
        <v>134</v>
      </c>
      <c r="I246" s="98"/>
      <c r="J246" s="55" t="s">
        <v>135</v>
      </c>
    </row>
    <row r="247" spans="1:10">
      <c r="A247" s="352" t="s">
        <v>6746</v>
      </c>
      <c r="B247" s="192" t="s">
        <v>2254</v>
      </c>
      <c r="C247" s="33"/>
      <c r="D247" s="31" t="s">
        <v>132</v>
      </c>
      <c r="E247" s="34" t="s">
        <v>465</v>
      </c>
      <c r="F247" s="45">
        <f>HEX2DEC(E247)*D246</f>
        <v>0</v>
      </c>
      <c r="G247" s="45">
        <f>F247</f>
        <v>0</v>
      </c>
      <c r="H247" s="40" t="s">
        <v>134</v>
      </c>
      <c r="I247" s="45" t="s">
        <v>136</v>
      </c>
      <c r="J247" s="99"/>
    </row>
    <row r="248" spans="1:10">
      <c r="A248" s="376" t="s">
        <v>6746</v>
      </c>
      <c r="B248" s="194" t="s">
        <v>2254</v>
      </c>
      <c r="C248" s="22"/>
      <c r="D248" s="31" t="s">
        <v>580</v>
      </c>
      <c r="E248" s="34" t="s">
        <v>593</v>
      </c>
      <c r="F248" s="45">
        <f>HEX2DEC(E248)*D246</f>
        <v>60</v>
      </c>
      <c r="G248" s="45">
        <f>F248</f>
        <v>60</v>
      </c>
      <c r="H248" s="40" t="s">
        <v>134</v>
      </c>
      <c r="I248" s="45" t="s">
        <v>137</v>
      </c>
      <c r="J248" s="99"/>
    </row>
    <row r="249" spans="1:10">
      <c r="A249" s="376" t="s">
        <v>6746</v>
      </c>
      <c r="B249" s="194" t="s">
        <v>2254</v>
      </c>
      <c r="C249" s="22"/>
      <c r="D249" s="31" t="s">
        <v>585</v>
      </c>
      <c r="E249" s="23" t="s">
        <v>595</v>
      </c>
      <c r="F249" s="45">
        <f>HEX2DEC(E249)*D246</f>
        <v>3600</v>
      </c>
      <c r="G249" s="45">
        <f>F249</f>
        <v>3600</v>
      </c>
      <c r="H249" s="40" t="s">
        <v>134</v>
      </c>
      <c r="I249" s="45" t="s">
        <v>138</v>
      </c>
      <c r="J249" s="99"/>
    </row>
    <row r="250" spans="1:10" ht="13.5" thickBot="1">
      <c r="A250" s="375" t="s">
        <v>6746</v>
      </c>
      <c r="B250" s="191" t="s">
        <v>2254</v>
      </c>
      <c r="C250" s="24"/>
      <c r="D250" s="24" t="s">
        <v>133</v>
      </c>
      <c r="E250" s="100" t="s">
        <v>466</v>
      </c>
      <c r="F250" s="131">
        <f>HEX2DEC(E250)*D246</f>
        <v>65535</v>
      </c>
      <c r="G250" s="131">
        <f>F250</f>
        <v>65535</v>
      </c>
      <c r="H250" s="101" t="s">
        <v>134</v>
      </c>
      <c r="I250" s="102" t="s">
        <v>139</v>
      </c>
      <c r="J250" s="54"/>
    </row>
    <row r="251" spans="1:10">
      <c r="A251" s="206" t="s">
        <v>6747</v>
      </c>
      <c r="B251" s="103" t="s">
        <v>2255</v>
      </c>
      <c r="C251" s="26" t="s">
        <v>576</v>
      </c>
      <c r="D251" s="26" t="s">
        <v>1384</v>
      </c>
      <c r="E251" s="21" t="s">
        <v>550</v>
      </c>
      <c r="F251" s="104"/>
      <c r="G251" s="119" t="s">
        <v>469</v>
      </c>
      <c r="H251" s="198" t="s">
        <v>1934</v>
      </c>
      <c r="I251" s="128" t="s">
        <v>3548</v>
      </c>
      <c r="J251" s="55"/>
    </row>
    <row r="252" spans="1:10">
      <c r="A252" s="352" t="s">
        <v>6747</v>
      </c>
      <c r="B252" s="192" t="s">
        <v>2255</v>
      </c>
      <c r="C252" s="33"/>
      <c r="D252" s="33" t="s">
        <v>3544</v>
      </c>
      <c r="E252" s="34" t="s">
        <v>465</v>
      </c>
      <c r="F252" s="45">
        <f>HEX2DEC(E252)*D251</f>
        <v>0</v>
      </c>
      <c r="G252" s="46">
        <f>F252/1000</f>
        <v>0</v>
      </c>
      <c r="H252" s="23" t="s">
        <v>1934</v>
      </c>
      <c r="I252" s="122" t="s">
        <v>578</v>
      </c>
      <c r="J252" s="99" t="s">
        <v>3548</v>
      </c>
    </row>
    <row r="253" spans="1:10">
      <c r="A253" s="376" t="s">
        <v>6747</v>
      </c>
      <c r="B253" s="194" t="s">
        <v>2255</v>
      </c>
      <c r="C253" s="22"/>
      <c r="D253" s="22" t="s">
        <v>580</v>
      </c>
      <c r="E253" s="23" t="s">
        <v>573</v>
      </c>
      <c r="F253" s="45">
        <f>HEX2DEC(E253)*D251</f>
        <v>327680</v>
      </c>
      <c r="G253" s="46">
        <f>F253/1000</f>
        <v>327.68</v>
      </c>
      <c r="H253" s="23" t="s">
        <v>1934</v>
      </c>
      <c r="I253" s="122" t="s">
        <v>3545</v>
      </c>
      <c r="J253" s="99" t="s">
        <v>3548</v>
      </c>
    </row>
    <row r="254" spans="1:10">
      <c r="A254" s="376" t="s">
        <v>6747</v>
      </c>
      <c r="B254" s="194" t="s">
        <v>2255</v>
      </c>
      <c r="C254" s="22"/>
      <c r="D254" s="22" t="s">
        <v>582</v>
      </c>
      <c r="E254" s="34" t="s">
        <v>583</v>
      </c>
      <c r="F254" s="45">
        <f>HEX2DEC(E254)*D251</f>
        <v>600000</v>
      </c>
      <c r="G254" s="46">
        <f>F254/1000</f>
        <v>600</v>
      </c>
      <c r="H254" s="23" t="s">
        <v>1934</v>
      </c>
      <c r="I254" s="122" t="s">
        <v>3546</v>
      </c>
      <c r="J254" s="99" t="s">
        <v>3548</v>
      </c>
    </row>
    <row r="255" spans="1:10" ht="13.5" thickBot="1">
      <c r="A255" s="375" t="s">
        <v>6747</v>
      </c>
      <c r="B255" s="191" t="s">
        <v>2255</v>
      </c>
      <c r="C255" s="24"/>
      <c r="D255" s="47" t="s">
        <v>585</v>
      </c>
      <c r="E255" s="25" t="s">
        <v>466</v>
      </c>
      <c r="F255" s="101">
        <f>HEX2DEC(E255)*D251</f>
        <v>655350</v>
      </c>
      <c r="G255" s="110">
        <f>F255/1000</f>
        <v>655.35</v>
      </c>
      <c r="H255" s="100" t="s">
        <v>1934</v>
      </c>
      <c r="I255" s="123" t="s">
        <v>3547</v>
      </c>
      <c r="J255" s="54" t="s">
        <v>3548</v>
      </c>
    </row>
    <row r="256" spans="1:10">
      <c r="A256" s="206" t="s">
        <v>6748</v>
      </c>
      <c r="B256" s="103" t="s">
        <v>2256</v>
      </c>
      <c r="C256" s="26" t="s">
        <v>3549</v>
      </c>
      <c r="D256" s="26" t="s">
        <v>552</v>
      </c>
      <c r="E256" s="21" t="s">
        <v>550</v>
      </c>
      <c r="F256" s="104"/>
      <c r="G256" s="119" t="s">
        <v>469</v>
      </c>
      <c r="H256" s="198" t="s">
        <v>3554</v>
      </c>
      <c r="I256" s="128" t="s">
        <v>3358</v>
      </c>
      <c r="J256" s="199" t="s">
        <v>3555</v>
      </c>
    </row>
    <row r="257" spans="1:10">
      <c r="A257" s="352" t="s">
        <v>6748</v>
      </c>
      <c r="B257" s="192" t="s">
        <v>2256</v>
      </c>
      <c r="C257" s="33"/>
      <c r="D257" s="33" t="s">
        <v>3550</v>
      </c>
      <c r="E257" s="34" t="s">
        <v>465</v>
      </c>
      <c r="F257" s="45">
        <f>HEX2DEC(E257)*D256</f>
        <v>0</v>
      </c>
      <c r="G257" s="46">
        <f>F257</f>
        <v>0</v>
      </c>
      <c r="H257" s="23" t="s">
        <v>3554</v>
      </c>
      <c r="I257" s="126">
        <f>G257/453.5924</f>
        <v>0</v>
      </c>
      <c r="J257" s="99" t="s">
        <v>3555</v>
      </c>
    </row>
    <row r="258" spans="1:10">
      <c r="A258" s="376" t="s">
        <v>6748</v>
      </c>
      <c r="B258" s="194" t="s">
        <v>2256</v>
      </c>
      <c r="C258" s="22"/>
      <c r="D258" s="33"/>
      <c r="E258" s="34" t="s">
        <v>3552</v>
      </c>
      <c r="F258" s="46">
        <f>HEX2DEC(E258)*D256</f>
        <v>0.82000000000000006</v>
      </c>
      <c r="G258" s="46">
        <f>F258</f>
        <v>0.82000000000000006</v>
      </c>
      <c r="H258" s="23" t="s">
        <v>3554</v>
      </c>
      <c r="I258" s="126">
        <f>G258/453.5924</f>
        <v>1.8077904303511259E-3</v>
      </c>
      <c r="J258" s="99" t="s">
        <v>3555</v>
      </c>
    </row>
    <row r="259" spans="1:10">
      <c r="A259" s="376" t="s">
        <v>6748</v>
      </c>
      <c r="B259" s="194" t="s">
        <v>2256</v>
      </c>
      <c r="C259" s="22"/>
      <c r="D259" s="22" t="s">
        <v>3551</v>
      </c>
      <c r="E259" s="34" t="s">
        <v>3553</v>
      </c>
      <c r="F259" s="46">
        <f>HEX2DEC(E259)*D256</f>
        <v>36.17</v>
      </c>
      <c r="G259" s="46">
        <f>F259</f>
        <v>36.17</v>
      </c>
      <c r="H259" s="23" t="s">
        <v>3554</v>
      </c>
      <c r="I259" s="126">
        <f>G259/453.5924</f>
        <v>7.974119495829296E-2</v>
      </c>
      <c r="J259" s="99" t="s">
        <v>3555</v>
      </c>
    </row>
    <row r="260" spans="1:10" ht="13.5" thickBot="1">
      <c r="A260" s="375" t="s">
        <v>6748</v>
      </c>
      <c r="B260" s="191" t="s">
        <v>2256</v>
      </c>
      <c r="C260" s="24"/>
      <c r="D260" s="24" t="s">
        <v>3556</v>
      </c>
      <c r="E260" s="100" t="s">
        <v>466</v>
      </c>
      <c r="F260" s="110">
        <f>HEX2DEC(E260)*D256</f>
        <v>655.35</v>
      </c>
      <c r="G260" s="110">
        <f>F260</f>
        <v>655.35</v>
      </c>
      <c r="H260" s="25" t="s">
        <v>3554</v>
      </c>
      <c r="I260" s="130">
        <f>G260/453.5924</f>
        <v>1.444799339671476</v>
      </c>
      <c r="J260" s="125" t="s">
        <v>3555</v>
      </c>
    </row>
    <row r="261" spans="1:10">
      <c r="A261" s="206" t="s">
        <v>6749</v>
      </c>
      <c r="B261" s="103" t="s">
        <v>2257</v>
      </c>
      <c r="C261" s="26" t="s">
        <v>3549</v>
      </c>
      <c r="D261" s="26" t="s">
        <v>551</v>
      </c>
      <c r="E261" s="21" t="s">
        <v>550</v>
      </c>
      <c r="F261" s="104"/>
      <c r="G261" s="119" t="s">
        <v>468</v>
      </c>
      <c r="H261" s="198" t="s">
        <v>3554</v>
      </c>
      <c r="I261" s="128" t="s">
        <v>470</v>
      </c>
      <c r="J261" s="199" t="s">
        <v>3555</v>
      </c>
    </row>
    <row r="262" spans="1:10">
      <c r="A262" s="352" t="s">
        <v>6749</v>
      </c>
      <c r="B262" s="192" t="s">
        <v>2257</v>
      </c>
      <c r="C262" s="33"/>
      <c r="D262" s="33" t="s">
        <v>3557</v>
      </c>
      <c r="E262" s="34" t="s">
        <v>465</v>
      </c>
      <c r="F262" s="45">
        <f>HEX2DEC(E262)*D261</f>
        <v>0</v>
      </c>
      <c r="G262" s="106">
        <f>F262</f>
        <v>0</v>
      </c>
      <c r="H262" s="23" t="s">
        <v>3554</v>
      </c>
      <c r="I262" s="126">
        <f>G262/453.5924</f>
        <v>0</v>
      </c>
      <c r="J262" s="99" t="s">
        <v>3555</v>
      </c>
    </row>
    <row r="263" spans="1:10">
      <c r="A263" s="376" t="s">
        <v>6749</v>
      </c>
      <c r="B263" s="194" t="s">
        <v>2257</v>
      </c>
      <c r="C263" s="22"/>
      <c r="D263" s="33"/>
      <c r="E263" s="34" t="s">
        <v>3552</v>
      </c>
      <c r="F263" s="106">
        <f>HEX2DEC(E263)*D261</f>
        <v>8.2000000000000011</v>
      </c>
      <c r="G263" s="106">
        <f>F263</f>
        <v>8.2000000000000011</v>
      </c>
      <c r="H263" s="23" t="s">
        <v>3554</v>
      </c>
      <c r="I263" s="126">
        <f>G263/453.5924</f>
        <v>1.807790430351126E-2</v>
      </c>
      <c r="J263" s="99" t="s">
        <v>3555</v>
      </c>
    </row>
    <row r="264" spans="1:10">
      <c r="A264" s="376" t="s">
        <v>6749</v>
      </c>
      <c r="B264" s="194" t="s">
        <v>2257</v>
      </c>
      <c r="C264" s="22"/>
      <c r="D264" s="22" t="s">
        <v>3551</v>
      </c>
      <c r="E264" s="34" t="s">
        <v>3553</v>
      </c>
      <c r="F264" s="106">
        <f>HEX2DEC(E264)*D261</f>
        <v>361.70000000000005</v>
      </c>
      <c r="G264" s="106">
        <f>F264</f>
        <v>361.70000000000005</v>
      </c>
      <c r="H264" s="23" t="s">
        <v>3554</v>
      </c>
      <c r="I264" s="126">
        <f>G264/453.5924</f>
        <v>0.7974119495829296</v>
      </c>
      <c r="J264" s="99" t="s">
        <v>3555</v>
      </c>
    </row>
    <row r="265" spans="1:10" ht="13.5" thickBot="1">
      <c r="A265" s="375" t="s">
        <v>6749</v>
      </c>
      <c r="B265" s="191" t="s">
        <v>2257</v>
      </c>
      <c r="C265" s="24"/>
      <c r="D265" s="24" t="s">
        <v>3556</v>
      </c>
      <c r="E265" s="100" t="s">
        <v>466</v>
      </c>
      <c r="F265" s="108">
        <f>HEX2DEC(E265)*D261</f>
        <v>6553.5</v>
      </c>
      <c r="G265" s="108">
        <f>F265</f>
        <v>6553.5</v>
      </c>
      <c r="H265" s="25" t="s">
        <v>3554</v>
      </c>
      <c r="I265" s="130">
        <f>G265/453.5924</f>
        <v>14.447993396714759</v>
      </c>
      <c r="J265" s="125" t="s">
        <v>3555</v>
      </c>
    </row>
    <row r="266" spans="1:10">
      <c r="A266" s="206" t="s">
        <v>6750</v>
      </c>
      <c r="B266" s="103" t="s">
        <v>2258</v>
      </c>
      <c r="C266" s="26" t="s">
        <v>3549</v>
      </c>
      <c r="D266" s="26" t="s">
        <v>1497</v>
      </c>
      <c r="E266" s="21" t="s">
        <v>550</v>
      </c>
      <c r="F266" s="104"/>
      <c r="G266" s="119" t="s">
        <v>467</v>
      </c>
      <c r="H266" s="198" t="s">
        <v>3554</v>
      </c>
      <c r="I266" s="128" t="s">
        <v>469</v>
      </c>
      <c r="J266" s="199" t="s">
        <v>3555</v>
      </c>
    </row>
    <row r="267" spans="1:10">
      <c r="A267" s="352" t="s">
        <v>6750</v>
      </c>
      <c r="B267" s="192" t="s">
        <v>2258</v>
      </c>
      <c r="C267" s="33"/>
      <c r="D267" s="33" t="s">
        <v>3558</v>
      </c>
      <c r="E267" s="34" t="s">
        <v>465</v>
      </c>
      <c r="F267" s="45">
        <f>HEX2DEC(E267)*D266</f>
        <v>0</v>
      </c>
      <c r="G267" s="45">
        <f>F267</f>
        <v>0</v>
      </c>
      <c r="H267" s="23" t="s">
        <v>3554</v>
      </c>
      <c r="I267" s="120">
        <f>G267/453.5924</f>
        <v>0</v>
      </c>
      <c r="J267" s="99" t="s">
        <v>3555</v>
      </c>
    </row>
    <row r="268" spans="1:10">
      <c r="A268" s="376" t="s">
        <v>6750</v>
      </c>
      <c r="B268" s="194" t="s">
        <v>2258</v>
      </c>
      <c r="C268" s="22"/>
      <c r="D268" s="33"/>
      <c r="E268" s="34" t="s">
        <v>3552</v>
      </c>
      <c r="F268" s="45">
        <f>HEX2DEC(E268)*D266</f>
        <v>82</v>
      </c>
      <c r="G268" s="45">
        <f>F268</f>
        <v>82</v>
      </c>
      <c r="H268" s="23" t="s">
        <v>3554</v>
      </c>
      <c r="I268" s="120">
        <f>G268/453.5924</f>
        <v>0.18077904303511258</v>
      </c>
      <c r="J268" s="99" t="s">
        <v>3555</v>
      </c>
    </row>
    <row r="269" spans="1:10">
      <c r="A269" s="376" t="s">
        <v>6750</v>
      </c>
      <c r="B269" s="194" t="s">
        <v>2258</v>
      </c>
      <c r="C269" s="22"/>
      <c r="D269" s="22" t="s">
        <v>3551</v>
      </c>
      <c r="E269" s="34" t="s">
        <v>3553</v>
      </c>
      <c r="F269" s="45">
        <f>HEX2DEC(E269)*D266</f>
        <v>3617</v>
      </c>
      <c r="G269" s="45">
        <f>F269</f>
        <v>3617</v>
      </c>
      <c r="H269" s="23" t="s">
        <v>3554</v>
      </c>
      <c r="I269" s="120">
        <f>G269/453.5924</f>
        <v>7.9741194958292949</v>
      </c>
      <c r="J269" s="99" t="s">
        <v>3555</v>
      </c>
    </row>
    <row r="270" spans="1:10" ht="13.5" thickBot="1">
      <c r="A270" s="375" t="s">
        <v>6750</v>
      </c>
      <c r="B270" s="191" t="s">
        <v>2258</v>
      </c>
      <c r="C270" s="24"/>
      <c r="D270" s="24" t="s">
        <v>3556</v>
      </c>
      <c r="E270" s="100" t="s">
        <v>466</v>
      </c>
      <c r="F270" s="101">
        <f>HEX2DEC(E270)*D266</f>
        <v>65535</v>
      </c>
      <c r="G270" s="101">
        <f>F270</f>
        <v>65535</v>
      </c>
      <c r="H270" s="25" t="s">
        <v>3554</v>
      </c>
      <c r="I270" s="127">
        <f>G270/453.5924</f>
        <v>144.47993396714759</v>
      </c>
      <c r="J270" s="125" t="s">
        <v>3555</v>
      </c>
    </row>
    <row r="271" spans="1:10">
      <c r="A271" s="206" t="s">
        <v>6751</v>
      </c>
      <c r="B271" s="103" t="s">
        <v>2259</v>
      </c>
      <c r="C271" s="26" t="s">
        <v>3423</v>
      </c>
      <c r="D271" s="26" t="s">
        <v>570</v>
      </c>
      <c r="E271" s="21" t="s">
        <v>550</v>
      </c>
      <c r="F271" s="104"/>
      <c r="G271" s="119" t="s">
        <v>469</v>
      </c>
      <c r="H271" s="198" t="s">
        <v>3425</v>
      </c>
      <c r="I271" s="119"/>
      <c r="J271" s="199" t="s">
        <v>3425</v>
      </c>
    </row>
    <row r="272" spans="1:10">
      <c r="A272" s="352" t="s">
        <v>6751</v>
      </c>
      <c r="B272" s="192" t="s">
        <v>2259</v>
      </c>
      <c r="C272" s="33"/>
      <c r="D272" s="33" t="s">
        <v>3424</v>
      </c>
      <c r="E272" s="34" t="s">
        <v>465</v>
      </c>
      <c r="F272" s="45">
        <f>HEX2DEC(E272)*D271</f>
        <v>0</v>
      </c>
      <c r="G272" s="46">
        <f t="shared" ref="G272:G278" si="4">F272-327.68</f>
        <v>-327.68</v>
      </c>
      <c r="H272" s="23" t="s">
        <v>3425</v>
      </c>
      <c r="I272" s="163">
        <f t="shared" ref="I272:I278" si="5">G272/100</f>
        <v>-3.2768000000000002</v>
      </c>
      <c r="J272" s="158" t="s">
        <v>3425</v>
      </c>
    </row>
    <row r="273" spans="1:10">
      <c r="A273" s="376" t="s">
        <v>6751</v>
      </c>
      <c r="B273" s="194" t="s">
        <v>2259</v>
      </c>
      <c r="C273" s="22"/>
      <c r="D273" s="22"/>
      <c r="E273" s="23" t="s">
        <v>3559</v>
      </c>
      <c r="F273" s="46">
        <f>HEX2DEC(E273)*D271</f>
        <v>227.68</v>
      </c>
      <c r="G273" s="46">
        <f t="shared" si="4"/>
        <v>-100</v>
      </c>
      <c r="H273" s="23" t="s">
        <v>3425</v>
      </c>
      <c r="I273" s="163">
        <f t="shared" si="5"/>
        <v>-1</v>
      </c>
      <c r="J273" s="158" t="s">
        <v>3425</v>
      </c>
    </row>
    <row r="274" spans="1:10">
      <c r="A274" s="376" t="s">
        <v>6751</v>
      </c>
      <c r="B274" s="194" t="s">
        <v>2259</v>
      </c>
      <c r="C274" s="22"/>
      <c r="D274" s="218" t="s">
        <v>5197</v>
      </c>
      <c r="E274" s="23" t="s">
        <v>3560</v>
      </c>
      <c r="F274" s="46">
        <f>HEX2DEC(E274)*D271</f>
        <v>327.67</v>
      </c>
      <c r="G274" s="46">
        <f t="shared" si="4"/>
        <v>-9.9999999999909051E-3</v>
      </c>
      <c r="H274" s="23" t="s">
        <v>3425</v>
      </c>
      <c r="I274" s="163">
        <f t="shared" si="5"/>
        <v>-9.9999999999909054E-5</v>
      </c>
      <c r="J274" s="158" t="s">
        <v>3425</v>
      </c>
    </row>
    <row r="275" spans="1:10">
      <c r="A275" s="376" t="s">
        <v>6751</v>
      </c>
      <c r="B275" s="194" t="s">
        <v>2259</v>
      </c>
      <c r="C275" s="22"/>
      <c r="D275" s="218" t="s">
        <v>5196</v>
      </c>
      <c r="E275" s="23" t="s">
        <v>573</v>
      </c>
      <c r="F275" s="46">
        <f>HEX2DEC(E275)*D271</f>
        <v>327.68</v>
      </c>
      <c r="G275" s="46">
        <f t="shared" si="4"/>
        <v>0</v>
      </c>
      <c r="H275" s="23" t="s">
        <v>3425</v>
      </c>
      <c r="I275" s="163">
        <f t="shared" si="5"/>
        <v>0</v>
      </c>
      <c r="J275" s="158" t="s">
        <v>3425</v>
      </c>
    </row>
    <row r="276" spans="1:10">
      <c r="A276" s="376" t="s">
        <v>6751</v>
      </c>
      <c r="B276" s="194" t="s">
        <v>2259</v>
      </c>
      <c r="C276" s="22"/>
      <c r="D276" s="22"/>
      <c r="E276" s="23" t="s">
        <v>3561</v>
      </c>
      <c r="F276" s="46">
        <f>HEX2DEC(E276)*D271</f>
        <v>327.69</v>
      </c>
      <c r="G276" s="46">
        <f t="shared" si="4"/>
        <v>9.9999999999909051E-3</v>
      </c>
      <c r="H276" s="23" t="s">
        <v>3425</v>
      </c>
      <c r="I276" s="163">
        <f t="shared" si="5"/>
        <v>9.9999999999909054E-5</v>
      </c>
      <c r="J276" s="158" t="s">
        <v>3425</v>
      </c>
    </row>
    <row r="277" spans="1:10">
      <c r="A277" s="376" t="s">
        <v>6751</v>
      </c>
      <c r="B277" s="194" t="s">
        <v>2259</v>
      </c>
      <c r="C277" s="22"/>
      <c r="D277" s="22"/>
      <c r="E277" s="34" t="s">
        <v>3562</v>
      </c>
      <c r="F277" s="46">
        <f>HEX2DEC(E277)*D271</f>
        <v>427.68</v>
      </c>
      <c r="G277" s="46">
        <f t="shared" si="4"/>
        <v>100</v>
      </c>
      <c r="H277" s="23" t="s">
        <v>3425</v>
      </c>
      <c r="I277" s="163">
        <f t="shared" si="5"/>
        <v>1</v>
      </c>
      <c r="J277" s="158" t="s">
        <v>3425</v>
      </c>
    </row>
    <row r="278" spans="1:10" ht="13.5" thickBot="1">
      <c r="A278" s="375" t="s">
        <v>6751</v>
      </c>
      <c r="B278" s="191" t="s">
        <v>2259</v>
      </c>
      <c r="C278" s="24"/>
      <c r="D278" s="47"/>
      <c r="E278" s="25" t="s">
        <v>466</v>
      </c>
      <c r="F278" s="110">
        <f>HEX2DEC(E278)*D271</f>
        <v>655.35</v>
      </c>
      <c r="G278" s="110">
        <f t="shared" si="4"/>
        <v>327.67</v>
      </c>
      <c r="H278" s="25" t="s">
        <v>3425</v>
      </c>
      <c r="I278" s="164">
        <f t="shared" si="5"/>
        <v>3.2766999999999999</v>
      </c>
      <c r="J278" s="161" t="s">
        <v>3425</v>
      </c>
    </row>
    <row r="279" spans="1:10">
      <c r="A279" s="206" t="s">
        <v>6752</v>
      </c>
      <c r="B279" s="103" t="s">
        <v>2260</v>
      </c>
      <c r="C279" s="26" t="s">
        <v>3549</v>
      </c>
      <c r="D279" s="26" t="s">
        <v>553</v>
      </c>
      <c r="E279" s="21" t="s">
        <v>550</v>
      </c>
      <c r="F279" s="104"/>
      <c r="G279" s="119" t="s">
        <v>470</v>
      </c>
      <c r="H279" s="198" t="s">
        <v>3554</v>
      </c>
      <c r="I279" s="128" t="s">
        <v>3351</v>
      </c>
      <c r="J279" s="199" t="s">
        <v>3555</v>
      </c>
    </row>
    <row r="280" spans="1:10">
      <c r="A280" s="352" t="s">
        <v>6752</v>
      </c>
      <c r="B280" s="192" t="s">
        <v>2260</v>
      </c>
      <c r="C280" s="33"/>
      <c r="D280" s="33" t="s">
        <v>3563</v>
      </c>
      <c r="E280" s="34" t="s">
        <v>465</v>
      </c>
      <c r="F280" s="44">
        <f>HEX2DEC(E280)*D279</f>
        <v>0</v>
      </c>
      <c r="G280" s="44">
        <f>F280</f>
        <v>0</v>
      </c>
      <c r="H280" s="23" t="s">
        <v>3554</v>
      </c>
      <c r="I280" s="156">
        <f>G280/453.5924</f>
        <v>0</v>
      </c>
      <c r="J280" s="99" t="s">
        <v>3555</v>
      </c>
    </row>
    <row r="281" spans="1:10">
      <c r="A281" s="376" t="s">
        <v>6752</v>
      </c>
      <c r="B281" s="194" t="s">
        <v>2260</v>
      </c>
      <c r="C281" s="22"/>
      <c r="D281" s="33"/>
      <c r="E281" s="34" t="s">
        <v>3552</v>
      </c>
      <c r="F281" s="44">
        <f>HEX2DEC(E281)*D279</f>
        <v>8.2000000000000003E-2</v>
      </c>
      <c r="G281" s="44">
        <f>F281</f>
        <v>8.2000000000000003E-2</v>
      </c>
      <c r="H281" s="23" t="s">
        <v>3554</v>
      </c>
      <c r="I281" s="156">
        <f>G281/453.5924</f>
        <v>1.8077904303511258E-4</v>
      </c>
      <c r="J281" s="99" t="s">
        <v>3555</v>
      </c>
    </row>
    <row r="282" spans="1:10">
      <c r="A282" s="376" t="s">
        <v>6752</v>
      </c>
      <c r="B282" s="194" t="s">
        <v>2260</v>
      </c>
      <c r="C282" s="22"/>
      <c r="D282" s="22" t="s">
        <v>3551</v>
      </c>
      <c r="E282" s="34" t="s">
        <v>3553</v>
      </c>
      <c r="F282" s="44">
        <f>HEX2DEC(E282)*D279</f>
        <v>3.617</v>
      </c>
      <c r="G282" s="44">
        <f>F282</f>
        <v>3.617</v>
      </c>
      <c r="H282" s="23" t="s">
        <v>3554</v>
      </c>
      <c r="I282" s="156">
        <f>G282/453.5924</f>
        <v>7.974119495829296E-3</v>
      </c>
      <c r="J282" s="99" t="s">
        <v>3555</v>
      </c>
    </row>
    <row r="283" spans="1:10" ht="13.5" thickBot="1">
      <c r="A283" s="375" t="s">
        <v>6752</v>
      </c>
      <c r="B283" s="191" t="s">
        <v>2260</v>
      </c>
      <c r="C283" s="24"/>
      <c r="D283" s="24" t="s">
        <v>3556</v>
      </c>
      <c r="E283" s="100" t="s">
        <v>466</v>
      </c>
      <c r="F283" s="112">
        <f>HEX2DEC(E283)*D279</f>
        <v>65.534999999999997</v>
      </c>
      <c r="G283" s="112">
        <f>F283</f>
        <v>65.534999999999997</v>
      </c>
      <c r="H283" s="25" t="s">
        <v>3554</v>
      </c>
      <c r="I283" s="173">
        <f>G283/453.5924</f>
        <v>0.14447993396714759</v>
      </c>
      <c r="J283" s="125" t="s">
        <v>3555</v>
      </c>
    </row>
    <row r="284" spans="1:10">
      <c r="A284" s="206" t="s">
        <v>6753</v>
      </c>
      <c r="B284" s="103" t="s">
        <v>2261</v>
      </c>
      <c r="C284" s="26" t="s">
        <v>3549</v>
      </c>
      <c r="D284" s="26" t="s">
        <v>3564</v>
      </c>
      <c r="E284" s="21" t="s">
        <v>550</v>
      </c>
      <c r="F284" s="174"/>
      <c r="G284" s="119" t="s">
        <v>3351</v>
      </c>
      <c r="H284" s="198" t="s">
        <v>3554</v>
      </c>
      <c r="I284" s="128" t="s">
        <v>566</v>
      </c>
      <c r="J284" s="199" t="s">
        <v>3555</v>
      </c>
    </row>
    <row r="285" spans="1:10">
      <c r="A285" s="352" t="s">
        <v>6753</v>
      </c>
      <c r="B285" s="192" t="s">
        <v>2261</v>
      </c>
      <c r="C285" s="33"/>
      <c r="D285" s="33" t="s">
        <v>3565</v>
      </c>
      <c r="E285" s="34" t="s">
        <v>465</v>
      </c>
      <c r="F285" s="147">
        <f>HEX2DEC(E285)*D284</f>
        <v>0</v>
      </c>
      <c r="G285" s="147">
        <f>F285</f>
        <v>0</v>
      </c>
      <c r="H285" s="23" t="s">
        <v>3554</v>
      </c>
      <c r="I285" s="175">
        <f>G285/453.5924</f>
        <v>0</v>
      </c>
      <c r="J285" s="99" t="s">
        <v>3555</v>
      </c>
    </row>
    <row r="286" spans="1:10">
      <c r="A286" s="376" t="s">
        <v>6753</v>
      </c>
      <c r="B286" s="194" t="s">
        <v>2261</v>
      </c>
      <c r="C286" s="22"/>
      <c r="D286" s="33"/>
      <c r="E286" s="34" t="s">
        <v>3552</v>
      </c>
      <c r="F286" s="147">
        <f>HEX2DEC(E286)*D284</f>
        <v>8.2000000000000007E-3</v>
      </c>
      <c r="G286" s="147">
        <f>F286</f>
        <v>8.2000000000000007E-3</v>
      </c>
      <c r="H286" s="23" t="s">
        <v>3554</v>
      </c>
      <c r="I286" s="175">
        <f>G286/453.5924</f>
        <v>1.8077904303511261E-5</v>
      </c>
      <c r="J286" s="99" t="s">
        <v>3555</v>
      </c>
    </row>
    <row r="287" spans="1:10">
      <c r="A287" s="376" t="s">
        <v>6753</v>
      </c>
      <c r="B287" s="194" t="s">
        <v>2261</v>
      </c>
      <c r="C287" s="22"/>
      <c r="D287" s="22" t="s">
        <v>3551</v>
      </c>
      <c r="E287" s="34" t="s">
        <v>3553</v>
      </c>
      <c r="F287" s="147">
        <f>HEX2DEC(E287)*D284</f>
        <v>0.36170000000000002</v>
      </c>
      <c r="G287" s="147">
        <f>F287</f>
        <v>0.36170000000000002</v>
      </c>
      <c r="H287" s="23" t="s">
        <v>3554</v>
      </c>
      <c r="I287" s="175">
        <f>G287/453.5924</f>
        <v>7.9741194958292958E-4</v>
      </c>
      <c r="J287" s="99" t="s">
        <v>3555</v>
      </c>
    </row>
    <row r="288" spans="1:10" ht="13.5" thickBot="1">
      <c r="A288" s="375" t="s">
        <v>6753</v>
      </c>
      <c r="B288" s="191" t="s">
        <v>2261</v>
      </c>
      <c r="C288" s="24"/>
      <c r="D288" s="24" t="s">
        <v>3556</v>
      </c>
      <c r="E288" s="100" t="s">
        <v>466</v>
      </c>
      <c r="F288" s="149">
        <f>HEX2DEC(E288)*D284</f>
        <v>6.5535000000000005</v>
      </c>
      <c r="G288" s="149">
        <f>F288</f>
        <v>6.5535000000000005</v>
      </c>
      <c r="H288" s="25" t="s">
        <v>3554</v>
      </c>
      <c r="I288" s="176">
        <f>G288/453.5924</f>
        <v>1.4447993396714761E-2</v>
      </c>
      <c r="J288" s="125" t="s">
        <v>3555</v>
      </c>
    </row>
    <row r="289" spans="1:10">
      <c r="A289" s="206" t="s">
        <v>6754</v>
      </c>
      <c r="B289" s="103" t="s">
        <v>2262</v>
      </c>
      <c r="C289" s="26" t="s">
        <v>576</v>
      </c>
      <c r="D289" s="26" t="s">
        <v>551</v>
      </c>
      <c r="E289" s="21" t="s">
        <v>550</v>
      </c>
      <c r="F289" s="104"/>
      <c r="G289" s="119" t="s">
        <v>468</v>
      </c>
      <c r="H289" s="774" t="s">
        <v>8992</v>
      </c>
      <c r="I289" s="51"/>
      <c r="J289" s="116"/>
    </row>
    <row r="290" spans="1:10">
      <c r="A290" s="352" t="s">
        <v>6754</v>
      </c>
      <c r="B290" s="192" t="s">
        <v>2262</v>
      </c>
      <c r="C290" s="33"/>
      <c r="D290" s="33" t="s">
        <v>3566</v>
      </c>
      <c r="E290" s="34" t="s">
        <v>465</v>
      </c>
      <c r="F290" s="106">
        <f>HEX2DEC(E290)*D289</f>
        <v>0</v>
      </c>
      <c r="G290" s="106">
        <f>F290</f>
        <v>0</v>
      </c>
      <c r="H290" s="23" t="s">
        <v>8993</v>
      </c>
      <c r="I290" s="122"/>
      <c r="J290" s="99"/>
    </row>
    <row r="291" spans="1:10">
      <c r="A291" s="376" t="s">
        <v>6754</v>
      </c>
      <c r="B291" s="194" t="s">
        <v>2262</v>
      </c>
      <c r="C291" s="22"/>
      <c r="D291" s="22" t="s">
        <v>3567</v>
      </c>
      <c r="E291" s="23" t="s">
        <v>573</v>
      </c>
      <c r="F291" s="106">
        <f>HEX2DEC(E291)*D289</f>
        <v>3276.8</v>
      </c>
      <c r="G291" s="106">
        <f>F291</f>
        <v>3276.8</v>
      </c>
      <c r="H291" s="23" t="s">
        <v>8993</v>
      </c>
      <c r="I291" s="122"/>
      <c r="J291" s="99"/>
    </row>
    <row r="292" spans="1:10">
      <c r="A292" s="376" t="s">
        <v>6754</v>
      </c>
      <c r="B292" s="194" t="s">
        <v>2262</v>
      </c>
      <c r="C292" s="22"/>
      <c r="D292" s="22" t="s">
        <v>582</v>
      </c>
      <c r="E292" s="34" t="s">
        <v>583</v>
      </c>
      <c r="F292" s="106">
        <f>HEX2DEC(E292)*D289</f>
        <v>6000</v>
      </c>
      <c r="G292" s="106">
        <f>F292</f>
        <v>6000</v>
      </c>
      <c r="H292" s="23" t="s">
        <v>8993</v>
      </c>
      <c r="I292" s="122"/>
      <c r="J292" s="121"/>
    </row>
    <row r="293" spans="1:10" ht="13.5" thickBot="1">
      <c r="A293" s="375" t="s">
        <v>6754</v>
      </c>
      <c r="B293" s="191" t="s">
        <v>2262</v>
      </c>
      <c r="C293" s="24"/>
      <c r="D293" s="47"/>
      <c r="E293" s="25" t="s">
        <v>466</v>
      </c>
      <c r="F293" s="108">
        <f>HEX2DEC(E293)*D289</f>
        <v>6553.5</v>
      </c>
      <c r="G293" s="108">
        <f>F293</f>
        <v>6553.5</v>
      </c>
      <c r="H293" s="205" t="s">
        <v>8993</v>
      </c>
      <c r="I293" s="101"/>
      <c r="J293" s="54"/>
    </row>
    <row r="294" spans="1:10">
      <c r="A294" s="206" t="s">
        <v>6755</v>
      </c>
      <c r="B294" s="103" t="s">
        <v>2263</v>
      </c>
      <c r="C294" s="26" t="s">
        <v>417</v>
      </c>
      <c r="D294" s="26" t="s">
        <v>570</v>
      </c>
      <c r="E294" s="21" t="s">
        <v>550</v>
      </c>
      <c r="F294" s="104"/>
      <c r="G294" s="119" t="s">
        <v>469</v>
      </c>
      <c r="H294" s="198" t="s">
        <v>1933</v>
      </c>
      <c r="I294" s="128"/>
      <c r="J294" s="55"/>
    </row>
    <row r="295" spans="1:10">
      <c r="A295" s="352" t="s">
        <v>6755</v>
      </c>
      <c r="B295" s="192" t="s">
        <v>2263</v>
      </c>
      <c r="C295" s="33"/>
      <c r="D295" s="213" t="s">
        <v>5192</v>
      </c>
      <c r="E295" s="34" t="s">
        <v>465</v>
      </c>
      <c r="F295" s="45">
        <f>HEX2DEC(E295)*D294</f>
        <v>0</v>
      </c>
      <c r="G295" s="46">
        <f>F295</f>
        <v>0</v>
      </c>
      <c r="H295" s="23" t="s">
        <v>1933</v>
      </c>
      <c r="I295" s="120"/>
      <c r="J295" s="99"/>
    </row>
    <row r="296" spans="1:10">
      <c r="A296" s="376" t="s">
        <v>6755</v>
      </c>
      <c r="B296" s="194" t="s">
        <v>2263</v>
      </c>
      <c r="C296" s="22"/>
      <c r="D296" s="33"/>
      <c r="E296" s="34" t="s">
        <v>1928</v>
      </c>
      <c r="F296" s="46">
        <f>HEX2DEC(E296)*D294</f>
        <v>0.01</v>
      </c>
      <c r="G296" s="46">
        <f>F296</f>
        <v>0.01</v>
      </c>
      <c r="H296" s="23" t="s">
        <v>1933</v>
      </c>
      <c r="I296" s="120"/>
      <c r="J296" s="99"/>
    </row>
    <row r="297" spans="1:10">
      <c r="A297" s="376" t="s">
        <v>6755</v>
      </c>
      <c r="B297" s="194" t="s">
        <v>2263</v>
      </c>
      <c r="C297" s="22"/>
      <c r="D297" s="22" t="s">
        <v>574</v>
      </c>
      <c r="E297" s="34" t="s">
        <v>573</v>
      </c>
      <c r="F297" s="46">
        <f>HEX2DEC(E297)*D294</f>
        <v>327.68</v>
      </c>
      <c r="G297" s="46">
        <f>F297</f>
        <v>327.68</v>
      </c>
      <c r="H297" s="23" t="s">
        <v>1933</v>
      </c>
      <c r="I297" s="120"/>
      <c r="J297" s="99"/>
    </row>
    <row r="298" spans="1:10" ht="13.5" thickBot="1">
      <c r="A298" s="375" t="s">
        <v>6755</v>
      </c>
      <c r="B298" s="191" t="s">
        <v>2263</v>
      </c>
      <c r="C298" s="24"/>
      <c r="D298" s="24" t="s">
        <v>575</v>
      </c>
      <c r="E298" s="100" t="s">
        <v>466</v>
      </c>
      <c r="F298" s="110">
        <f>HEX2DEC(E298)*D294</f>
        <v>655.35</v>
      </c>
      <c r="G298" s="110">
        <f>F298</f>
        <v>655.35</v>
      </c>
      <c r="H298" s="25" t="s">
        <v>1933</v>
      </c>
      <c r="I298" s="127"/>
      <c r="J298" s="125"/>
    </row>
    <row r="299" spans="1:10">
      <c r="A299" s="206" t="s">
        <v>6756</v>
      </c>
      <c r="B299" s="103" t="s">
        <v>933</v>
      </c>
      <c r="C299" s="26" t="s">
        <v>3568</v>
      </c>
      <c r="D299" s="26" t="s">
        <v>3569</v>
      </c>
      <c r="E299" s="21" t="s">
        <v>550</v>
      </c>
      <c r="F299" s="104"/>
      <c r="G299" s="119" t="s">
        <v>469</v>
      </c>
      <c r="H299" s="198" t="s">
        <v>3923</v>
      </c>
      <c r="I299" s="128"/>
      <c r="J299" s="55"/>
    </row>
    <row r="300" spans="1:10">
      <c r="A300" s="352" t="s">
        <v>6756</v>
      </c>
      <c r="B300" s="192" t="s">
        <v>933</v>
      </c>
      <c r="C300" s="33"/>
      <c r="D300" s="33" t="s">
        <v>3570</v>
      </c>
      <c r="E300" s="34" t="s">
        <v>465</v>
      </c>
      <c r="F300" s="45">
        <f>HEX2DEC(E300)*D299</f>
        <v>0</v>
      </c>
      <c r="G300" s="46">
        <f>F300</f>
        <v>0</v>
      </c>
      <c r="H300" s="204" t="s">
        <v>3923</v>
      </c>
      <c r="I300" s="120"/>
      <c r="J300" s="99"/>
    </row>
    <row r="301" spans="1:10">
      <c r="A301" s="376" t="s">
        <v>6756</v>
      </c>
      <c r="B301" s="194" t="s">
        <v>933</v>
      </c>
      <c r="C301" s="22"/>
      <c r="D301" s="33"/>
      <c r="E301" s="34" t="s">
        <v>3404</v>
      </c>
      <c r="F301" s="46">
        <f>HEX2DEC(E301)*D299</f>
        <v>1.00000006144</v>
      </c>
      <c r="G301" s="46">
        <f>F301</f>
        <v>1.00000006144</v>
      </c>
      <c r="H301" s="204" t="s">
        <v>3923</v>
      </c>
      <c r="I301" s="120"/>
      <c r="J301" s="99"/>
    </row>
    <row r="302" spans="1:10">
      <c r="A302" s="376" t="s">
        <v>6756</v>
      </c>
      <c r="B302" s="194" t="s">
        <v>933</v>
      </c>
      <c r="C302" s="22"/>
      <c r="D302" s="22"/>
      <c r="E302" s="34" t="s">
        <v>573</v>
      </c>
      <c r="F302" s="46">
        <f>HEX2DEC(E302)*D299</f>
        <v>2.00000012288</v>
      </c>
      <c r="G302" s="46">
        <f>F302</f>
        <v>2.00000012288</v>
      </c>
      <c r="H302" s="204" t="s">
        <v>3923</v>
      </c>
      <c r="I302" s="120"/>
      <c r="J302" s="99"/>
    </row>
    <row r="303" spans="1:10" ht="13.5" thickBot="1">
      <c r="A303" s="375" t="s">
        <v>6756</v>
      </c>
      <c r="B303" s="191" t="s">
        <v>933</v>
      </c>
      <c r="C303" s="24"/>
      <c r="D303" s="24"/>
      <c r="E303" s="100" t="s">
        <v>466</v>
      </c>
      <c r="F303" s="110">
        <f>HEX2DEC(E303)*D299</f>
        <v>3.9999392106</v>
      </c>
      <c r="G303" s="110">
        <f>F303</f>
        <v>3.9999392106</v>
      </c>
      <c r="H303" s="205" t="s">
        <v>3923</v>
      </c>
      <c r="I303" s="127"/>
      <c r="J303" s="125"/>
    </row>
    <row r="304" spans="1:10">
      <c r="A304" s="206" t="s">
        <v>6757</v>
      </c>
      <c r="B304" s="103" t="s">
        <v>934</v>
      </c>
      <c r="C304" s="26" t="s">
        <v>115</v>
      </c>
      <c r="D304" s="26" t="s">
        <v>552</v>
      </c>
      <c r="E304" s="21" t="s">
        <v>550</v>
      </c>
      <c r="F304" s="104"/>
      <c r="G304" s="119" t="s">
        <v>469</v>
      </c>
      <c r="H304" s="198" t="s">
        <v>117</v>
      </c>
      <c r="I304" s="119"/>
      <c r="J304" s="55"/>
    </row>
    <row r="305" spans="1:14">
      <c r="A305" s="352" t="s">
        <v>6757</v>
      </c>
      <c r="B305" s="192" t="s">
        <v>934</v>
      </c>
      <c r="C305" s="33"/>
      <c r="D305" s="33" t="s">
        <v>3571</v>
      </c>
      <c r="E305" s="34" t="s">
        <v>465</v>
      </c>
      <c r="F305" s="45">
        <f>HEX2DEC(E305)*D304</f>
        <v>0</v>
      </c>
      <c r="G305" s="46">
        <f>F305</f>
        <v>0</v>
      </c>
      <c r="H305" s="23" t="s">
        <v>117</v>
      </c>
      <c r="I305" s="46"/>
      <c r="J305" s="158"/>
    </row>
    <row r="306" spans="1:14">
      <c r="A306" s="376" t="s">
        <v>6757</v>
      </c>
      <c r="B306" s="194" t="s">
        <v>934</v>
      </c>
      <c r="C306" s="22"/>
      <c r="D306" s="22"/>
      <c r="E306" s="23" t="s">
        <v>1928</v>
      </c>
      <c r="F306" s="44">
        <f>HEX2DEC(E306)*D304</f>
        <v>0.01</v>
      </c>
      <c r="G306" s="46">
        <f>F306</f>
        <v>0.01</v>
      </c>
      <c r="H306" s="23" t="s">
        <v>117</v>
      </c>
      <c r="I306" s="46"/>
      <c r="J306" s="158"/>
    </row>
    <row r="307" spans="1:14">
      <c r="A307" s="376" t="s">
        <v>6757</v>
      </c>
      <c r="B307" s="194" t="s">
        <v>934</v>
      </c>
      <c r="C307" s="22"/>
      <c r="D307" s="22"/>
      <c r="E307" s="34" t="s">
        <v>573</v>
      </c>
      <c r="F307" s="44">
        <f>HEX2DEC(E307)*D304</f>
        <v>327.68</v>
      </c>
      <c r="G307" s="46">
        <f>F307</f>
        <v>327.68</v>
      </c>
      <c r="H307" s="23" t="s">
        <v>117</v>
      </c>
      <c r="I307" s="46"/>
      <c r="J307" s="158"/>
    </row>
    <row r="308" spans="1:14" ht="13.5" thickBot="1">
      <c r="A308" s="375" t="s">
        <v>6757</v>
      </c>
      <c r="B308" s="191" t="s">
        <v>934</v>
      </c>
      <c r="C308" s="24"/>
      <c r="D308" s="47"/>
      <c r="E308" s="25" t="s">
        <v>466</v>
      </c>
      <c r="F308" s="112">
        <f>HEX2DEC(E308)*D304</f>
        <v>655.35</v>
      </c>
      <c r="G308" s="110">
        <f>F308</f>
        <v>655.35</v>
      </c>
      <c r="H308" s="25" t="s">
        <v>117</v>
      </c>
      <c r="I308" s="110"/>
      <c r="J308" s="161"/>
    </row>
    <row r="309" spans="1:14">
      <c r="A309" s="373" t="s">
        <v>6758</v>
      </c>
      <c r="B309" s="97" t="s">
        <v>2666</v>
      </c>
      <c r="C309" s="20" t="s">
        <v>3572</v>
      </c>
      <c r="D309" s="20" t="s">
        <v>1497</v>
      </c>
      <c r="E309" s="21" t="s">
        <v>550</v>
      </c>
      <c r="F309" s="35"/>
      <c r="G309" s="21" t="s">
        <v>467</v>
      </c>
      <c r="H309" s="200" t="s">
        <v>3574</v>
      </c>
      <c r="I309" s="98"/>
      <c r="J309" s="55"/>
    </row>
    <row r="310" spans="1:14">
      <c r="A310" s="374" t="s">
        <v>6758</v>
      </c>
      <c r="B310" s="190" t="s">
        <v>2666</v>
      </c>
      <c r="C310" s="30"/>
      <c r="D310" s="31" t="s">
        <v>3573</v>
      </c>
      <c r="E310" s="34" t="s">
        <v>465</v>
      </c>
      <c r="F310" s="40">
        <f>HEX2DEC(E310)*D309</f>
        <v>0</v>
      </c>
      <c r="G310" s="40">
        <f>F310</f>
        <v>0</v>
      </c>
      <c r="H310" s="40" t="s">
        <v>3574</v>
      </c>
      <c r="I310" s="45"/>
      <c r="J310" s="99"/>
    </row>
    <row r="311" spans="1:14" ht="13.5" thickBot="1">
      <c r="A311" s="375" t="s">
        <v>6758</v>
      </c>
      <c r="B311" s="191" t="s">
        <v>2666</v>
      </c>
      <c r="C311" s="24"/>
      <c r="D311" s="24"/>
      <c r="E311" s="100" t="s">
        <v>466</v>
      </c>
      <c r="F311" s="101">
        <f>HEX2DEC(E311)*D309</f>
        <v>65535</v>
      </c>
      <c r="G311" s="101">
        <f>F311</f>
        <v>65535</v>
      </c>
      <c r="H311" s="101" t="s">
        <v>3574</v>
      </c>
      <c r="I311" s="102"/>
      <c r="J311" s="54"/>
    </row>
    <row r="312" spans="1:14">
      <c r="A312" s="206" t="s">
        <v>6759</v>
      </c>
      <c r="B312" s="103" t="s">
        <v>2675</v>
      </c>
      <c r="C312" s="26" t="s">
        <v>417</v>
      </c>
      <c r="D312" s="26" t="s">
        <v>552</v>
      </c>
      <c r="E312" s="21" t="s">
        <v>550</v>
      </c>
      <c r="F312" s="104"/>
      <c r="G312" s="119" t="s">
        <v>469</v>
      </c>
      <c r="H312" s="201" t="s">
        <v>1933</v>
      </c>
      <c r="I312" s="51"/>
      <c r="J312" s="116"/>
    </row>
    <row r="313" spans="1:14">
      <c r="A313" s="352" t="s">
        <v>6759</v>
      </c>
      <c r="B313" s="192" t="s">
        <v>2675</v>
      </c>
      <c r="C313" s="33"/>
      <c r="D313" s="33" t="s">
        <v>3575</v>
      </c>
      <c r="E313" s="34" t="s">
        <v>465</v>
      </c>
      <c r="F313" s="106">
        <f>HEX2DEC(E313)*D312</f>
        <v>0</v>
      </c>
      <c r="G313" s="46">
        <f>F313</f>
        <v>0</v>
      </c>
      <c r="H313" s="177" t="s">
        <v>1933</v>
      </c>
      <c r="I313" s="122"/>
      <c r="J313" s="99"/>
    </row>
    <row r="314" spans="1:14">
      <c r="A314" s="376" t="s">
        <v>6759</v>
      </c>
      <c r="B314" s="194" t="s">
        <v>2675</v>
      </c>
      <c r="C314" s="22"/>
      <c r="D314" s="22"/>
      <c r="E314" s="23" t="s">
        <v>1928</v>
      </c>
      <c r="F314" s="106">
        <f>HEX2DEC(E314)*D312</f>
        <v>0.01</v>
      </c>
      <c r="G314" s="46">
        <f>F314</f>
        <v>0.01</v>
      </c>
      <c r="H314" s="177" t="s">
        <v>1933</v>
      </c>
      <c r="I314" s="122"/>
      <c r="J314" s="99"/>
    </row>
    <row r="315" spans="1:14">
      <c r="A315" s="376" t="s">
        <v>6759</v>
      </c>
      <c r="B315" s="194" t="s">
        <v>2675</v>
      </c>
      <c r="C315" s="22"/>
      <c r="D315" s="22" t="s">
        <v>3576</v>
      </c>
      <c r="E315" s="34" t="s">
        <v>573</v>
      </c>
      <c r="F315" s="106">
        <f>HEX2DEC(E315)*D312</f>
        <v>327.68</v>
      </c>
      <c r="G315" s="46">
        <f>F315</f>
        <v>327.68</v>
      </c>
      <c r="H315" s="177" t="s">
        <v>1933</v>
      </c>
      <c r="I315" s="122"/>
      <c r="J315" s="121"/>
    </row>
    <row r="316" spans="1:14" ht="13.5" thickBot="1">
      <c r="A316" s="375" t="s">
        <v>6759</v>
      </c>
      <c r="B316" s="191" t="s">
        <v>2675</v>
      </c>
      <c r="C316" s="24"/>
      <c r="D316" s="24" t="s">
        <v>3577</v>
      </c>
      <c r="E316" s="25" t="s">
        <v>466</v>
      </c>
      <c r="F316" s="108">
        <f>HEX2DEC(E316)*D312</f>
        <v>655.35</v>
      </c>
      <c r="G316" s="110">
        <f>F316</f>
        <v>655.35</v>
      </c>
      <c r="H316" s="178" t="s">
        <v>1933</v>
      </c>
      <c r="I316" s="101"/>
      <c r="J316" s="54"/>
    </row>
    <row r="317" spans="1:14" s="212" customFormat="1">
      <c r="A317" s="206" t="s">
        <v>6760</v>
      </c>
      <c r="B317" s="206" t="s">
        <v>2676</v>
      </c>
      <c r="C317" s="207" t="s">
        <v>3768</v>
      </c>
      <c r="D317" s="207" t="s">
        <v>551</v>
      </c>
      <c r="E317" s="200" t="s">
        <v>550</v>
      </c>
      <c r="F317" s="208"/>
      <c r="G317" s="209" t="s">
        <v>468</v>
      </c>
      <c r="H317" s="198" t="s">
        <v>3770</v>
      </c>
      <c r="I317" s="210" t="s">
        <v>468</v>
      </c>
      <c r="J317" s="211" t="s">
        <v>3771</v>
      </c>
      <c r="L317" s="59"/>
      <c r="M317" s="59"/>
      <c r="N317" s="179"/>
    </row>
    <row r="318" spans="1:14" s="212" customFormat="1">
      <c r="A318" s="352" t="s">
        <v>6760</v>
      </c>
      <c r="B318" s="192" t="s">
        <v>2676</v>
      </c>
      <c r="C318" s="213"/>
      <c r="D318" s="213" t="s">
        <v>3769</v>
      </c>
      <c r="E318" s="214" t="s">
        <v>465</v>
      </c>
      <c r="F318" s="215">
        <f>HEX2DEC(E318)*D317</f>
        <v>0</v>
      </c>
      <c r="G318" s="215">
        <f>F318</f>
        <v>0</v>
      </c>
      <c r="H318" s="204" t="s">
        <v>3770</v>
      </c>
      <c r="I318" s="216">
        <f>G318/1.055056</f>
        <v>0</v>
      </c>
      <c r="J318" s="217" t="s">
        <v>3771</v>
      </c>
      <c r="L318" s="59"/>
      <c r="M318" s="59"/>
      <c r="N318" s="179"/>
    </row>
    <row r="319" spans="1:14" s="212" customFormat="1">
      <c r="A319" s="376" t="s">
        <v>6760</v>
      </c>
      <c r="B319" s="194" t="s">
        <v>2676</v>
      </c>
      <c r="C319" s="218"/>
      <c r="D319" s="218" t="s">
        <v>3773</v>
      </c>
      <c r="E319" s="204" t="s">
        <v>3552</v>
      </c>
      <c r="F319" s="215">
        <f>HEX2DEC(E319)*D317</f>
        <v>8.2000000000000011</v>
      </c>
      <c r="G319" s="215">
        <f>F319</f>
        <v>8.2000000000000011</v>
      </c>
      <c r="H319" s="204" t="s">
        <v>3770</v>
      </c>
      <c r="I319" s="216">
        <f>G319/1.055056</f>
        <v>7.7720993008901909</v>
      </c>
      <c r="J319" s="217" t="s">
        <v>3771</v>
      </c>
      <c r="L319" s="59"/>
      <c r="M319" s="59"/>
      <c r="N319" s="179"/>
    </row>
    <row r="320" spans="1:14" s="212" customFormat="1">
      <c r="A320" s="376" t="s">
        <v>6760</v>
      </c>
      <c r="B320" s="194" t="s">
        <v>2676</v>
      </c>
      <c r="C320" s="218"/>
      <c r="D320" s="218" t="s">
        <v>3774</v>
      </c>
      <c r="E320" s="214" t="s">
        <v>3553</v>
      </c>
      <c r="F320" s="215">
        <f>HEX2DEC(E320)*D317</f>
        <v>361.70000000000005</v>
      </c>
      <c r="G320" s="215">
        <f>F320</f>
        <v>361.70000000000005</v>
      </c>
      <c r="H320" s="204" t="s">
        <v>3770</v>
      </c>
      <c r="I320" s="216">
        <f>G320/1.055056</f>
        <v>342.82540452829051</v>
      </c>
      <c r="J320" s="219" t="s">
        <v>3771</v>
      </c>
      <c r="L320" s="59"/>
      <c r="M320" s="59"/>
      <c r="N320" s="179"/>
    </row>
    <row r="321" spans="1:14" s="212" customFormat="1" ht="13.5" thickBot="1">
      <c r="A321" s="375" t="s">
        <v>6760</v>
      </c>
      <c r="B321" s="191" t="s">
        <v>2676</v>
      </c>
      <c r="C321" s="47"/>
      <c r="D321" s="47"/>
      <c r="E321" s="205" t="s">
        <v>466</v>
      </c>
      <c r="F321" s="220">
        <f>HEX2DEC(E321)*D317</f>
        <v>6553.5</v>
      </c>
      <c r="G321" s="220">
        <f>F321</f>
        <v>6553.5</v>
      </c>
      <c r="H321" s="205" t="s">
        <v>3770</v>
      </c>
      <c r="I321" s="220">
        <f>G321/1.055056</f>
        <v>6211.5186302907141</v>
      </c>
      <c r="J321" s="221" t="s">
        <v>3771</v>
      </c>
      <c r="L321" s="59"/>
      <c r="M321" s="59"/>
      <c r="N321" s="179"/>
    </row>
    <row r="322" spans="1:14" s="212" customFormat="1">
      <c r="A322" s="206" t="s">
        <v>6761</v>
      </c>
      <c r="B322" s="206" t="s">
        <v>2264</v>
      </c>
      <c r="C322" s="207" t="s">
        <v>3772</v>
      </c>
      <c r="D322" s="207" t="s">
        <v>130</v>
      </c>
      <c r="E322" s="200" t="s">
        <v>550</v>
      </c>
      <c r="F322" s="208"/>
      <c r="G322" s="200" t="s">
        <v>557</v>
      </c>
      <c r="H322" s="200" t="s">
        <v>3778</v>
      </c>
      <c r="I322" s="200" t="s">
        <v>557</v>
      </c>
      <c r="J322" s="211" t="s">
        <v>3780</v>
      </c>
      <c r="L322" s="59"/>
      <c r="M322" s="59"/>
      <c r="N322" s="179"/>
    </row>
    <row r="323" spans="1:14" s="212" customFormat="1">
      <c r="A323" s="352" t="s">
        <v>6761</v>
      </c>
      <c r="B323" s="192" t="s">
        <v>2264</v>
      </c>
      <c r="C323" s="213"/>
      <c r="D323" s="218" t="s">
        <v>3779</v>
      </c>
      <c r="E323" s="214" t="s">
        <v>465</v>
      </c>
      <c r="F323" s="222">
        <f>HEX2DEC(E323)*D322</f>
        <v>0</v>
      </c>
      <c r="G323" s="223">
        <f>F323</f>
        <v>0</v>
      </c>
      <c r="H323" s="224" t="s">
        <v>3778</v>
      </c>
      <c r="I323" s="225">
        <f>G323*1.3410221084</f>
        <v>0</v>
      </c>
      <c r="J323" s="217" t="s">
        <v>3780</v>
      </c>
      <c r="L323" s="59"/>
      <c r="M323" s="59"/>
      <c r="N323" s="179"/>
    </row>
    <row r="324" spans="1:14" s="212" customFormat="1">
      <c r="A324" s="374" t="s">
        <v>6761</v>
      </c>
      <c r="B324" s="190" t="s">
        <v>2264</v>
      </c>
      <c r="C324" s="226"/>
      <c r="D324" s="218" t="s">
        <v>3775</v>
      </c>
      <c r="E324" s="214" t="s">
        <v>127</v>
      </c>
      <c r="F324" s="222">
        <f>HEX2DEC(E324)*D322</f>
        <v>1</v>
      </c>
      <c r="G324" s="223">
        <f>F324</f>
        <v>1</v>
      </c>
      <c r="H324" s="224" t="s">
        <v>3778</v>
      </c>
      <c r="I324" s="225">
        <f>G324*1.3410221084</f>
        <v>1.3410221084</v>
      </c>
      <c r="J324" s="217" t="s">
        <v>3780</v>
      </c>
      <c r="L324" s="59"/>
      <c r="M324" s="59"/>
      <c r="N324" s="179"/>
    </row>
    <row r="325" spans="1:14" s="212" customFormat="1">
      <c r="A325" s="374" t="s">
        <v>6761</v>
      </c>
      <c r="B325" s="190" t="s">
        <v>2264</v>
      </c>
      <c r="C325" s="226"/>
      <c r="D325" s="218" t="s">
        <v>3776</v>
      </c>
      <c r="E325" s="214" t="s">
        <v>128</v>
      </c>
      <c r="F325" s="222">
        <f>HEX2DEC(E325)*D322</f>
        <v>14.35888671875</v>
      </c>
      <c r="G325" s="223">
        <f>F325</f>
        <v>14.35888671875</v>
      </c>
      <c r="H325" s="224" t="s">
        <v>3778</v>
      </c>
      <c r="I325" s="225">
        <f>G325*1.3410221084</f>
        <v>19.255584541854883</v>
      </c>
      <c r="J325" s="219" t="s">
        <v>3780</v>
      </c>
      <c r="L325" s="59"/>
      <c r="M325" s="59"/>
      <c r="N325" s="179"/>
    </row>
    <row r="326" spans="1:14" s="212" customFormat="1" ht="13.5" thickBot="1">
      <c r="A326" s="375" t="s">
        <v>6761</v>
      </c>
      <c r="B326" s="191" t="s">
        <v>2264</v>
      </c>
      <c r="C326" s="47"/>
      <c r="D326" s="47" t="s">
        <v>3777</v>
      </c>
      <c r="E326" s="227" t="s">
        <v>466</v>
      </c>
      <c r="F326" s="228">
        <f>HEX2DEC(E326)*D322</f>
        <v>15.999755859375</v>
      </c>
      <c r="G326" s="229">
        <f>F326</f>
        <v>15.999755859375</v>
      </c>
      <c r="H326" s="228" t="s">
        <v>3778</v>
      </c>
      <c r="I326" s="230">
        <f>G326*1.3410221084</f>
        <v>21.456026336424316</v>
      </c>
      <c r="J326" s="221" t="s">
        <v>3780</v>
      </c>
      <c r="L326" s="59"/>
      <c r="M326" s="59"/>
      <c r="N326" s="179"/>
    </row>
    <row r="327" spans="1:14" s="212" customFormat="1">
      <c r="A327" s="206" t="s">
        <v>6762</v>
      </c>
      <c r="B327" s="206" t="s">
        <v>2265</v>
      </c>
      <c r="C327" s="226" t="s">
        <v>4623</v>
      </c>
      <c r="D327" s="226" t="s">
        <v>1497</v>
      </c>
      <c r="E327" s="200" t="s">
        <v>550</v>
      </c>
      <c r="F327" s="208"/>
      <c r="G327" s="209" t="s">
        <v>467</v>
      </c>
      <c r="H327" s="198"/>
      <c r="I327" s="261"/>
      <c r="J327" s="311"/>
      <c r="L327" s="59"/>
      <c r="M327" s="59"/>
      <c r="N327" s="179"/>
    </row>
    <row r="328" spans="1:14" s="212" customFormat="1">
      <c r="A328" s="352" t="s">
        <v>6762</v>
      </c>
      <c r="B328" s="192" t="s">
        <v>2265</v>
      </c>
      <c r="C328" s="318" t="s">
        <v>3580</v>
      </c>
      <c r="D328" s="336" t="s">
        <v>4624</v>
      </c>
      <c r="E328" s="214" t="s">
        <v>465</v>
      </c>
      <c r="F328" s="232">
        <f>HEX2DEC(E328)*D327</f>
        <v>0</v>
      </c>
      <c r="G328" s="232">
        <f>F328</f>
        <v>0</v>
      </c>
      <c r="H328" s="204" t="s">
        <v>4625</v>
      </c>
      <c r="I328" s="312"/>
      <c r="J328" s="313"/>
      <c r="L328" s="59"/>
      <c r="M328" s="59"/>
      <c r="N328" s="179"/>
    </row>
    <row r="329" spans="1:14" s="212" customFormat="1">
      <c r="A329" s="352" t="s">
        <v>6762</v>
      </c>
      <c r="B329" s="192" t="s">
        <v>2265</v>
      </c>
      <c r="C329" s="22"/>
      <c r="D329" s="317"/>
      <c r="E329" s="204" t="s">
        <v>1928</v>
      </c>
      <c r="F329" s="232">
        <f>HEX2DEC(E329)*D327</f>
        <v>1</v>
      </c>
      <c r="G329" s="232">
        <f>F329</f>
        <v>1</v>
      </c>
      <c r="H329" s="204" t="s">
        <v>4625</v>
      </c>
      <c r="I329" s="312"/>
      <c r="J329" s="313"/>
      <c r="L329" s="59"/>
      <c r="M329" s="59"/>
      <c r="N329" s="179"/>
    </row>
    <row r="330" spans="1:14" s="212" customFormat="1">
      <c r="A330" s="352" t="s">
        <v>6762</v>
      </c>
      <c r="B330" s="192" t="s">
        <v>2265</v>
      </c>
      <c r="C330" s="22"/>
      <c r="D330" s="22"/>
      <c r="E330" s="214" t="s">
        <v>573</v>
      </c>
      <c r="F330" s="232">
        <f>HEX2DEC(E330)*D327</f>
        <v>32768</v>
      </c>
      <c r="G330" s="232">
        <f>F330</f>
        <v>32768</v>
      </c>
      <c r="H330" s="204" t="s">
        <v>4625</v>
      </c>
      <c r="I330" s="312"/>
      <c r="J330" s="314"/>
      <c r="L330" s="59"/>
      <c r="M330" s="59"/>
      <c r="N330" s="179"/>
    </row>
    <row r="331" spans="1:14" s="212" customFormat="1" ht="13.5" thickBot="1">
      <c r="A331" s="352" t="s">
        <v>6762</v>
      </c>
      <c r="B331" s="192" t="s">
        <v>2265</v>
      </c>
      <c r="C331" s="310"/>
      <c r="D331" s="310"/>
      <c r="E331" s="205" t="s">
        <v>466</v>
      </c>
      <c r="F331" s="234">
        <f>HEX2DEC(E331)*D327</f>
        <v>65535</v>
      </c>
      <c r="G331" s="234">
        <f>F331</f>
        <v>65535</v>
      </c>
      <c r="H331" s="204" t="s">
        <v>4625</v>
      </c>
      <c r="I331" s="315"/>
      <c r="J331" s="316"/>
      <c r="L331" s="59"/>
      <c r="M331" s="59"/>
      <c r="N331" s="179"/>
    </row>
    <row r="332" spans="1:14" s="353" customFormat="1">
      <c r="A332" s="206" t="s">
        <v>6763</v>
      </c>
      <c r="B332" s="206" t="s">
        <v>2266</v>
      </c>
      <c r="C332" s="207" t="s">
        <v>3423</v>
      </c>
      <c r="D332" s="207" t="s">
        <v>551</v>
      </c>
      <c r="E332" s="200" t="s">
        <v>550</v>
      </c>
      <c r="F332" s="208"/>
      <c r="G332" s="209" t="s">
        <v>469</v>
      </c>
      <c r="H332" s="198"/>
      <c r="I332" s="209"/>
      <c r="J332" s="199"/>
      <c r="L332" s="383"/>
      <c r="M332" s="383"/>
      <c r="N332" s="384"/>
    </row>
    <row r="333" spans="1:14" s="353" customFormat="1">
      <c r="A333" s="352"/>
      <c r="B333" s="352"/>
      <c r="C333" s="213"/>
      <c r="D333" s="213" t="s">
        <v>6596</v>
      </c>
      <c r="E333" s="214" t="s">
        <v>465</v>
      </c>
      <c r="F333" s="232">
        <f>HEX2DEC(E333)*D332</f>
        <v>0</v>
      </c>
      <c r="G333" s="232">
        <f>F333</f>
        <v>0</v>
      </c>
      <c r="H333" s="204" t="s">
        <v>3425</v>
      </c>
      <c r="I333" s="385">
        <f>G333/100</f>
        <v>0</v>
      </c>
      <c r="J333" s="237" t="s">
        <v>3425</v>
      </c>
      <c r="L333" s="383"/>
      <c r="M333" s="383"/>
      <c r="N333" s="384"/>
    </row>
    <row r="334" spans="1:14" s="353" customFormat="1">
      <c r="A334" s="376"/>
      <c r="B334" s="376"/>
      <c r="C334" s="218"/>
      <c r="D334" s="218"/>
      <c r="E334" s="204" t="s">
        <v>1928</v>
      </c>
      <c r="F334" s="222">
        <f>HEX2DEC(E334)*D332</f>
        <v>0.1</v>
      </c>
      <c r="G334" s="222">
        <f>F334</f>
        <v>0.1</v>
      </c>
      <c r="H334" s="204" t="s">
        <v>3425</v>
      </c>
      <c r="I334" s="385">
        <f>G334/100</f>
        <v>1E-3</v>
      </c>
      <c r="J334" s="237" t="s">
        <v>3425</v>
      </c>
      <c r="L334" s="383"/>
      <c r="M334" s="383"/>
      <c r="N334" s="384"/>
    </row>
    <row r="335" spans="1:14" s="353" customFormat="1">
      <c r="A335" s="376"/>
      <c r="B335" s="376"/>
      <c r="C335" s="218"/>
      <c r="D335" s="218"/>
      <c r="E335" s="214" t="s">
        <v>3426</v>
      </c>
      <c r="F335" s="222">
        <f>HEX2DEC(E335)*D332</f>
        <v>1000</v>
      </c>
      <c r="G335" s="222">
        <f>F335</f>
        <v>1000</v>
      </c>
      <c r="H335" s="204" t="s">
        <v>3425</v>
      </c>
      <c r="I335" s="385">
        <f>G335/100</f>
        <v>10</v>
      </c>
      <c r="J335" s="237" t="s">
        <v>3425</v>
      </c>
      <c r="L335" s="383"/>
      <c r="M335" s="383"/>
      <c r="N335" s="384"/>
    </row>
    <row r="336" spans="1:14" s="353" customFormat="1" ht="13.5" thickBot="1">
      <c r="A336" s="375"/>
      <c r="B336" s="375"/>
      <c r="C336" s="47"/>
      <c r="D336" s="47"/>
      <c r="E336" s="205" t="s">
        <v>466</v>
      </c>
      <c r="F336" s="228">
        <f>HEX2DEC(E336)*D332</f>
        <v>6553.5</v>
      </c>
      <c r="G336" s="228">
        <f>F336</f>
        <v>6553.5</v>
      </c>
      <c r="H336" s="205" t="s">
        <v>3425</v>
      </c>
      <c r="I336" s="386">
        <f>G336/100</f>
        <v>65.534999999999997</v>
      </c>
      <c r="J336" s="238" t="s">
        <v>3425</v>
      </c>
      <c r="L336" s="383"/>
      <c r="M336" s="383"/>
      <c r="N336" s="384"/>
    </row>
    <row r="337" spans="1:14" s="353" customFormat="1">
      <c r="A337" s="206" t="s">
        <v>6764</v>
      </c>
      <c r="B337" s="206" t="s">
        <v>2267</v>
      </c>
      <c r="C337" s="207" t="s">
        <v>6600</v>
      </c>
      <c r="D337" s="207" t="s">
        <v>6597</v>
      </c>
      <c r="E337" s="200" t="s">
        <v>550</v>
      </c>
      <c r="F337" s="208"/>
      <c r="G337" s="209" t="s">
        <v>469</v>
      </c>
      <c r="H337" s="198"/>
      <c r="I337" s="209"/>
      <c r="J337" s="199"/>
      <c r="L337" s="383"/>
      <c r="M337" s="383"/>
      <c r="N337" s="384"/>
    </row>
    <row r="338" spans="1:14" s="353" customFormat="1">
      <c r="A338" s="352"/>
      <c r="B338" s="352"/>
      <c r="C338" s="213"/>
      <c r="D338" s="213" t="s">
        <v>6599</v>
      </c>
      <c r="E338" s="214" t="s">
        <v>465</v>
      </c>
      <c r="F338" s="232">
        <f>HEX2DEC(E338)*D337</f>
        <v>0</v>
      </c>
      <c r="G338" s="232">
        <f>F338</f>
        <v>0</v>
      </c>
      <c r="H338" s="808" t="s">
        <v>9204</v>
      </c>
      <c r="I338" s="387">
        <f>G338/100</f>
        <v>0</v>
      </c>
      <c r="J338" s="237" t="s">
        <v>3425</v>
      </c>
      <c r="L338" s="383"/>
      <c r="M338" s="383"/>
      <c r="N338" s="384"/>
    </row>
    <row r="339" spans="1:14" s="353" customFormat="1">
      <c r="A339" s="376"/>
      <c r="B339" s="376"/>
      <c r="C339" s="218"/>
      <c r="D339" s="218"/>
      <c r="E339" s="204" t="s">
        <v>1928</v>
      </c>
      <c r="F339" s="222">
        <f>HEX2DEC(E339)*D337</f>
        <v>5.0000000000000002E-5</v>
      </c>
      <c r="G339" s="222">
        <f>F339</f>
        <v>5.0000000000000002E-5</v>
      </c>
      <c r="H339" s="808" t="s">
        <v>9204</v>
      </c>
      <c r="I339" s="387">
        <f>G339/100</f>
        <v>4.9999999999999998E-7</v>
      </c>
      <c r="J339" s="237" t="s">
        <v>3425</v>
      </c>
      <c r="L339" s="383"/>
      <c r="M339" s="383"/>
      <c r="N339" s="384"/>
    </row>
    <row r="340" spans="1:14" s="353" customFormat="1">
      <c r="A340" s="376"/>
      <c r="B340" s="376"/>
      <c r="C340" s="218"/>
      <c r="D340" s="218"/>
      <c r="E340" s="214" t="s">
        <v>6598</v>
      </c>
      <c r="F340" s="222">
        <f>HEX2DEC(E340)*D337</f>
        <v>1.8431500000000001</v>
      </c>
      <c r="G340" s="222">
        <f>F340</f>
        <v>1.8431500000000001</v>
      </c>
      <c r="H340" s="808" t="s">
        <v>9204</v>
      </c>
      <c r="I340" s="387">
        <f>G340/100</f>
        <v>1.84315E-2</v>
      </c>
      <c r="J340" s="237" t="s">
        <v>3425</v>
      </c>
      <c r="L340" s="383"/>
      <c r="M340" s="383"/>
      <c r="N340" s="384"/>
    </row>
    <row r="341" spans="1:14" s="353" customFormat="1" ht="13.5" thickBot="1">
      <c r="A341" s="375"/>
      <c r="B341" s="375"/>
      <c r="C341" s="47"/>
      <c r="D341" s="47"/>
      <c r="E341" s="205" t="s">
        <v>466</v>
      </c>
      <c r="F341" s="228">
        <f>HEX2DEC(E341)*D337</f>
        <v>3.2767500000000003</v>
      </c>
      <c r="G341" s="228">
        <f>F341</f>
        <v>3.2767500000000003</v>
      </c>
      <c r="H341" s="808" t="s">
        <v>9204</v>
      </c>
      <c r="I341" s="388">
        <f>G341/100</f>
        <v>3.2767500000000005E-2</v>
      </c>
      <c r="J341" s="238" t="s">
        <v>3425</v>
      </c>
      <c r="L341" s="383"/>
      <c r="M341" s="383"/>
      <c r="N341" s="384"/>
    </row>
    <row r="342" spans="1:14">
      <c r="A342" s="206" t="s">
        <v>6765</v>
      </c>
      <c r="B342" s="103" t="s">
        <v>1793</v>
      </c>
      <c r="C342" s="26" t="s">
        <v>223</v>
      </c>
      <c r="D342" s="26" t="s">
        <v>1497</v>
      </c>
      <c r="E342" s="21" t="s">
        <v>3578</v>
      </c>
      <c r="F342" s="104"/>
      <c r="G342" s="119" t="s">
        <v>467</v>
      </c>
      <c r="H342" s="20"/>
      <c r="I342" s="119"/>
      <c r="J342" s="55"/>
      <c r="L342" s="179"/>
    </row>
    <row r="343" spans="1:14">
      <c r="A343" s="352" t="s">
        <v>6765</v>
      </c>
      <c r="B343" s="192" t="s">
        <v>1793</v>
      </c>
      <c r="C343" s="180" t="s">
        <v>3580</v>
      </c>
      <c r="D343" s="33" t="s">
        <v>3579</v>
      </c>
      <c r="E343" s="34" t="s">
        <v>573</v>
      </c>
      <c r="F343" s="45">
        <f>HEX2DEC(CONCATENATE(C343,E343))*D342</f>
        <v>-32768</v>
      </c>
      <c r="G343" s="45">
        <f>F343</f>
        <v>-32768</v>
      </c>
      <c r="H343" s="23"/>
      <c r="I343" s="163"/>
      <c r="J343" s="158"/>
    </row>
    <row r="344" spans="1:14">
      <c r="A344" s="376" t="s">
        <v>6765</v>
      </c>
      <c r="B344" s="194" t="s">
        <v>1793</v>
      </c>
      <c r="C344" s="180" t="s">
        <v>3580</v>
      </c>
      <c r="D344" s="22"/>
      <c r="E344" s="23" t="s">
        <v>466</v>
      </c>
      <c r="F344" s="45">
        <f>HEX2DEC(CONCATENATE(C344,E344))*D342</f>
        <v>-1</v>
      </c>
      <c r="G344" s="45">
        <f>F344</f>
        <v>-1</v>
      </c>
      <c r="H344" s="23"/>
      <c r="I344" s="163"/>
      <c r="J344" s="158"/>
    </row>
    <row r="345" spans="1:14">
      <c r="A345" s="376" t="s">
        <v>6765</v>
      </c>
      <c r="B345" s="194" t="s">
        <v>1793</v>
      </c>
      <c r="C345" s="22"/>
      <c r="D345" s="22"/>
      <c r="E345" s="23" t="s">
        <v>465</v>
      </c>
      <c r="F345" s="45">
        <f>HEX2DEC(E345)*D342</f>
        <v>0</v>
      </c>
      <c r="G345" s="45">
        <f>F345</f>
        <v>0</v>
      </c>
      <c r="H345" s="23"/>
      <c r="I345" s="163"/>
      <c r="J345" s="158"/>
    </row>
    <row r="346" spans="1:14">
      <c r="A346" s="376" t="s">
        <v>6765</v>
      </c>
      <c r="B346" s="194" t="s">
        <v>1793</v>
      </c>
      <c r="C346" s="22"/>
      <c r="D346" s="22"/>
      <c r="E346" s="23" t="s">
        <v>1928</v>
      </c>
      <c r="F346" s="45">
        <f>HEX2DEC(E346)*D342</f>
        <v>1</v>
      </c>
      <c r="G346" s="45">
        <f>F346</f>
        <v>1</v>
      </c>
      <c r="H346" s="23"/>
      <c r="I346" s="163"/>
      <c r="J346" s="158"/>
    </row>
    <row r="347" spans="1:14" ht="13.5" thickBot="1">
      <c r="A347" s="375" t="s">
        <v>6765</v>
      </c>
      <c r="B347" s="191" t="s">
        <v>1793</v>
      </c>
      <c r="C347" s="24"/>
      <c r="D347" s="47"/>
      <c r="E347" s="25" t="s">
        <v>3560</v>
      </c>
      <c r="F347" s="101">
        <f>HEX2DEC(E347)*D342</f>
        <v>32767</v>
      </c>
      <c r="G347" s="101">
        <f>F347</f>
        <v>32767</v>
      </c>
      <c r="H347" s="25"/>
      <c r="I347" s="164"/>
      <c r="J347" s="161"/>
    </row>
    <row r="348" spans="1:14">
      <c r="A348" s="206" t="s">
        <v>6766</v>
      </c>
      <c r="B348" s="103" t="s">
        <v>1794</v>
      </c>
      <c r="C348" s="26" t="s">
        <v>223</v>
      </c>
      <c r="D348" s="26" t="s">
        <v>551</v>
      </c>
      <c r="E348" s="21" t="s">
        <v>3578</v>
      </c>
      <c r="F348" s="104"/>
      <c r="G348" s="119" t="s">
        <v>468</v>
      </c>
      <c r="H348" s="20"/>
      <c r="I348" s="119"/>
      <c r="J348" s="55"/>
    </row>
    <row r="349" spans="1:14">
      <c r="A349" s="352" t="s">
        <v>6766</v>
      </c>
      <c r="B349" s="192" t="s">
        <v>1794</v>
      </c>
      <c r="C349" s="180" t="s">
        <v>3580</v>
      </c>
      <c r="D349" s="33" t="s">
        <v>3581</v>
      </c>
      <c r="E349" s="34" t="s">
        <v>573</v>
      </c>
      <c r="F349" s="106">
        <f>HEX2DEC(CONCATENATE(C349,E349))*D348</f>
        <v>-3276.8</v>
      </c>
      <c r="G349" s="106">
        <f>F349</f>
        <v>-3276.8</v>
      </c>
      <c r="H349" s="23"/>
      <c r="I349" s="163"/>
      <c r="J349" s="158"/>
    </row>
    <row r="350" spans="1:14">
      <c r="A350" s="376" t="s">
        <v>6766</v>
      </c>
      <c r="B350" s="194" t="s">
        <v>1794</v>
      </c>
      <c r="C350" s="180" t="s">
        <v>3580</v>
      </c>
      <c r="D350" s="22"/>
      <c r="E350" s="23" t="s">
        <v>466</v>
      </c>
      <c r="F350" s="106">
        <f>HEX2DEC(CONCATENATE(C350,E350))*D348</f>
        <v>-0.1</v>
      </c>
      <c r="G350" s="106">
        <f>F350</f>
        <v>-0.1</v>
      </c>
      <c r="H350" s="23"/>
      <c r="I350" s="163"/>
      <c r="J350" s="158"/>
    </row>
    <row r="351" spans="1:14">
      <c r="A351" s="376" t="s">
        <v>6766</v>
      </c>
      <c r="B351" s="194" t="s">
        <v>1794</v>
      </c>
      <c r="C351" s="22"/>
      <c r="D351" s="22"/>
      <c r="E351" s="23" t="s">
        <v>465</v>
      </c>
      <c r="F351" s="106">
        <f>HEX2DEC(E351)*D348</f>
        <v>0</v>
      </c>
      <c r="G351" s="106">
        <f>F351</f>
        <v>0</v>
      </c>
      <c r="H351" s="23"/>
      <c r="I351" s="163"/>
      <c r="J351" s="158"/>
    </row>
    <row r="352" spans="1:14">
      <c r="A352" s="376" t="s">
        <v>6766</v>
      </c>
      <c r="B352" s="194" t="s">
        <v>1794</v>
      </c>
      <c r="C352" s="22"/>
      <c r="D352" s="22"/>
      <c r="E352" s="23" t="s">
        <v>1928</v>
      </c>
      <c r="F352" s="106">
        <f>HEX2DEC(E352)*D348</f>
        <v>0.1</v>
      </c>
      <c r="G352" s="106">
        <f>F352</f>
        <v>0.1</v>
      </c>
      <c r="H352" s="23"/>
      <c r="I352" s="163"/>
      <c r="J352" s="158"/>
    </row>
    <row r="353" spans="1:10" ht="13.5" thickBot="1">
      <c r="A353" s="375" t="s">
        <v>6766</v>
      </c>
      <c r="B353" s="191" t="s">
        <v>1794</v>
      </c>
      <c r="C353" s="24"/>
      <c r="D353" s="47"/>
      <c r="E353" s="25" t="s">
        <v>3560</v>
      </c>
      <c r="F353" s="108">
        <f>HEX2DEC(E353)*D348</f>
        <v>3276.7000000000003</v>
      </c>
      <c r="G353" s="108">
        <f>F353</f>
        <v>3276.7000000000003</v>
      </c>
      <c r="H353" s="25"/>
      <c r="I353" s="164"/>
      <c r="J353" s="161"/>
    </row>
    <row r="354" spans="1:10">
      <c r="A354" s="206" t="s">
        <v>6767</v>
      </c>
      <c r="B354" s="103" t="s">
        <v>1795</v>
      </c>
      <c r="C354" s="26" t="s">
        <v>223</v>
      </c>
      <c r="D354" s="26" t="s">
        <v>552</v>
      </c>
      <c r="E354" s="21" t="s">
        <v>3578</v>
      </c>
      <c r="F354" s="104"/>
      <c r="G354" s="119" t="s">
        <v>469</v>
      </c>
      <c r="H354" s="20"/>
      <c r="I354" s="119"/>
      <c r="J354" s="55"/>
    </row>
    <row r="355" spans="1:10">
      <c r="A355" s="352" t="s">
        <v>6767</v>
      </c>
      <c r="B355" s="192" t="s">
        <v>1795</v>
      </c>
      <c r="C355" s="180" t="s">
        <v>3580</v>
      </c>
      <c r="D355" s="33" t="s">
        <v>3582</v>
      </c>
      <c r="E355" s="34" t="s">
        <v>573</v>
      </c>
      <c r="F355" s="46">
        <f>HEX2DEC(CONCATENATE(C355,E355))*D354</f>
        <v>-327.68</v>
      </c>
      <c r="G355" s="46">
        <f>F355</f>
        <v>-327.68</v>
      </c>
      <c r="H355" s="23"/>
      <c r="I355" s="163"/>
      <c r="J355" s="158"/>
    </row>
    <row r="356" spans="1:10">
      <c r="A356" s="376" t="s">
        <v>6767</v>
      </c>
      <c r="B356" s="194" t="s">
        <v>1795</v>
      </c>
      <c r="C356" s="180" t="s">
        <v>3580</v>
      </c>
      <c r="D356" s="22"/>
      <c r="E356" s="23" t="s">
        <v>466</v>
      </c>
      <c r="F356" s="46">
        <f>HEX2DEC(CONCATENATE(C356,E356))*D354</f>
        <v>-0.01</v>
      </c>
      <c r="G356" s="46">
        <f>F356</f>
        <v>-0.01</v>
      </c>
      <c r="H356" s="23"/>
      <c r="I356" s="163"/>
      <c r="J356" s="158"/>
    </row>
    <row r="357" spans="1:10">
      <c r="A357" s="376" t="s">
        <v>6767</v>
      </c>
      <c r="B357" s="194" t="s">
        <v>1795</v>
      </c>
      <c r="C357" s="22"/>
      <c r="D357" s="22"/>
      <c r="E357" s="23" t="s">
        <v>465</v>
      </c>
      <c r="F357" s="46">
        <f>HEX2DEC(E357)*D354</f>
        <v>0</v>
      </c>
      <c r="G357" s="46">
        <f>F357</f>
        <v>0</v>
      </c>
      <c r="H357" s="23"/>
      <c r="I357" s="163"/>
      <c r="J357" s="158"/>
    </row>
    <row r="358" spans="1:10">
      <c r="A358" s="376" t="s">
        <v>6767</v>
      </c>
      <c r="B358" s="194" t="s">
        <v>1795</v>
      </c>
      <c r="C358" s="22"/>
      <c r="D358" s="22"/>
      <c r="E358" s="23" t="s">
        <v>1928</v>
      </c>
      <c r="F358" s="46">
        <f>HEX2DEC(E358)*D354</f>
        <v>0.01</v>
      </c>
      <c r="G358" s="46">
        <f>F358</f>
        <v>0.01</v>
      </c>
      <c r="H358" s="23"/>
      <c r="I358" s="163"/>
      <c r="J358" s="158"/>
    </row>
    <row r="359" spans="1:10" ht="13.5" thickBot="1">
      <c r="A359" s="375" t="s">
        <v>6767</v>
      </c>
      <c r="B359" s="191" t="s">
        <v>1795</v>
      </c>
      <c r="C359" s="24"/>
      <c r="D359" s="47"/>
      <c r="E359" s="25" t="s">
        <v>3560</v>
      </c>
      <c r="F359" s="110">
        <f>HEX2DEC(E359)*D354</f>
        <v>327.67</v>
      </c>
      <c r="G359" s="110">
        <f>F359</f>
        <v>327.67</v>
      </c>
      <c r="H359" s="25"/>
      <c r="I359" s="164"/>
      <c r="J359" s="161"/>
    </row>
    <row r="360" spans="1:10">
      <c r="A360" s="206" t="s">
        <v>6768</v>
      </c>
      <c r="B360" s="103" t="s">
        <v>1796</v>
      </c>
      <c r="C360" s="26" t="s">
        <v>223</v>
      </c>
      <c r="D360" s="26" t="s">
        <v>553</v>
      </c>
      <c r="E360" s="21" t="s">
        <v>3578</v>
      </c>
      <c r="F360" s="104"/>
      <c r="G360" s="119" t="s">
        <v>470</v>
      </c>
      <c r="H360" s="20"/>
      <c r="I360" s="119"/>
      <c r="J360" s="55"/>
    </row>
    <row r="361" spans="1:10">
      <c r="A361" s="352" t="s">
        <v>6768</v>
      </c>
      <c r="B361" s="192" t="s">
        <v>1796</v>
      </c>
      <c r="C361" s="180" t="s">
        <v>3580</v>
      </c>
      <c r="D361" s="33" t="s">
        <v>3583</v>
      </c>
      <c r="E361" s="34" t="s">
        <v>573</v>
      </c>
      <c r="F361" s="44">
        <f>HEX2DEC(CONCATENATE(C361,E361))*D360</f>
        <v>-32.768000000000001</v>
      </c>
      <c r="G361" s="44">
        <f>F361</f>
        <v>-32.768000000000001</v>
      </c>
      <c r="H361" s="23"/>
      <c r="I361" s="163"/>
      <c r="J361" s="158"/>
    </row>
    <row r="362" spans="1:10">
      <c r="A362" s="376" t="s">
        <v>6768</v>
      </c>
      <c r="B362" s="194" t="s">
        <v>1796</v>
      </c>
      <c r="C362" s="180" t="s">
        <v>3580</v>
      </c>
      <c r="D362" s="22"/>
      <c r="E362" s="23" t="s">
        <v>466</v>
      </c>
      <c r="F362" s="44">
        <f>HEX2DEC(CONCATENATE(C362,E362))*D360</f>
        <v>-1E-3</v>
      </c>
      <c r="G362" s="44">
        <f>F362</f>
        <v>-1E-3</v>
      </c>
      <c r="H362" s="23"/>
      <c r="I362" s="163"/>
      <c r="J362" s="158"/>
    </row>
    <row r="363" spans="1:10">
      <c r="A363" s="376" t="s">
        <v>6768</v>
      </c>
      <c r="B363" s="194" t="s">
        <v>1796</v>
      </c>
      <c r="C363" s="22"/>
      <c r="D363" s="22"/>
      <c r="E363" s="23" t="s">
        <v>465</v>
      </c>
      <c r="F363" s="44">
        <f>HEX2DEC(E363)*D360</f>
        <v>0</v>
      </c>
      <c r="G363" s="44">
        <f>F363</f>
        <v>0</v>
      </c>
      <c r="H363" s="23"/>
      <c r="I363" s="163"/>
      <c r="J363" s="158"/>
    </row>
    <row r="364" spans="1:10">
      <c r="A364" s="376" t="s">
        <v>6768</v>
      </c>
      <c r="B364" s="194" t="s">
        <v>1796</v>
      </c>
      <c r="C364" s="22"/>
      <c r="D364" s="22"/>
      <c r="E364" s="23" t="s">
        <v>1928</v>
      </c>
      <c r="F364" s="44">
        <f>HEX2DEC(E364)*D360</f>
        <v>1E-3</v>
      </c>
      <c r="G364" s="44">
        <f>F364</f>
        <v>1E-3</v>
      </c>
      <c r="H364" s="23"/>
      <c r="I364" s="163"/>
      <c r="J364" s="158"/>
    </row>
    <row r="365" spans="1:10" ht="13.5" thickBot="1">
      <c r="A365" s="375" t="s">
        <v>6768</v>
      </c>
      <c r="B365" s="191" t="s">
        <v>1796</v>
      </c>
      <c r="C365" s="24"/>
      <c r="D365" s="47"/>
      <c r="E365" s="25" t="s">
        <v>3560</v>
      </c>
      <c r="F365" s="112">
        <f>HEX2DEC(E365)*D360</f>
        <v>32.767000000000003</v>
      </c>
      <c r="G365" s="112">
        <f>F365</f>
        <v>32.767000000000003</v>
      </c>
      <c r="H365" s="25"/>
      <c r="I365" s="164"/>
      <c r="J365" s="161"/>
    </row>
    <row r="366" spans="1:10">
      <c r="A366" s="206" t="s">
        <v>6769</v>
      </c>
      <c r="B366" s="103" t="s">
        <v>1797</v>
      </c>
      <c r="C366" s="26" t="s">
        <v>223</v>
      </c>
      <c r="D366" s="26" t="s">
        <v>554</v>
      </c>
      <c r="E366" s="21" t="s">
        <v>3578</v>
      </c>
      <c r="F366" s="104"/>
      <c r="G366" s="119" t="s">
        <v>555</v>
      </c>
      <c r="H366" s="20"/>
      <c r="I366" s="119"/>
      <c r="J366" s="55"/>
    </row>
    <row r="367" spans="1:10">
      <c r="A367" s="352" t="s">
        <v>6769</v>
      </c>
      <c r="B367" s="192" t="s">
        <v>1797</v>
      </c>
      <c r="C367" s="180" t="s">
        <v>3580</v>
      </c>
      <c r="D367" s="218" t="s">
        <v>7005</v>
      </c>
      <c r="E367" s="34" t="s">
        <v>573</v>
      </c>
      <c r="F367" s="154">
        <f>HEX2DEC(CONCATENATE(C367,E367))*D366</f>
        <v>-0.99999999590400002</v>
      </c>
      <c r="G367" s="154">
        <f>F367</f>
        <v>-0.99999999590400002</v>
      </c>
      <c r="H367" s="23"/>
      <c r="I367" s="163"/>
      <c r="J367" s="158"/>
    </row>
    <row r="368" spans="1:10">
      <c r="A368" s="376" t="s">
        <v>6769</v>
      </c>
      <c r="B368" s="194" t="s">
        <v>1797</v>
      </c>
      <c r="C368" s="180" t="s">
        <v>3580</v>
      </c>
      <c r="D368" s="22"/>
      <c r="E368" s="23" t="s">
        <v>466</v>
      </c>
      <c r="F368" s="154">
        <f>HEX2DEC(CONCATENATE(C368,E368))*D366</f>
        <v>-3.0517578E-5</v>
      </c>
      <c r="G368" s="154">
        <f>F368</f>
        <v>-3.0517578E-5</v>
      </c>
      <c r="H368" s="23"/>
      <c r="I368" s="163"/>
      <c r="J368" s="158"/>
    </row>
    <row r="369" spans="1:10">
      <c r="A369" s="376" t="s">
        <v>6769</v>
      </c>
      <c r="B369" s="194" t="s">
        <v>1797</v>
      </c>
      <c r="C369" s="22"/>
      <c r="D369" s="22"/>
      <c r="E369" s="23" t="s">
        <v>465</v>
      </c>
      <c r="F369" s="154">
        <f>HEX2DEC(E369)*D366</f>
        <v>0</v>
      </c>
      <c r="G369" s="154">
        <f>F369</f>
        <v>0</v>
      </c>
      <c r="H369" s="23"/>
      <c r="I369" s="163"/>
      <c r="J369" s="158"/>
    </row>
    <row r="370" spans="1:10">
      <c r="A370" s="376" t="s">
        <v>6769</v>
      </c>
      <c r="B370" s="194" t="s">
        <v>1797</v>
      </c>
      <c r="C370" s="22"/>
      <c r="D370" s="22"/>
      <c r="E370" s="23" t="s">
        <v>1928</v>
      </c>
      <c r="F370" s="154">
        <f>HEX2DEC(E370)*D366</f>
        <v>3.0517578E-5</v>
      </c>
      <c r="G370" s="154">
        <f>F370</f>
        <v>3.0517578E-5</v>
      </c>
      <c r="H370" s="23"/>
      <c r="I370" s="163"/>
      <c r="J370" s="158"/>
    </row>
    <row r="371" spans="1:10" ht="13.5" thickBot="1">
      <c r="A371" s="375" t="s">
        <v>6769</v>
      </c>
      <c r="B371" s="191" t="s">
        <v>1797</v>
      </c>
      <c r="C371" s="24"/>
      <c r="D371" s="47"/>
      <c r="E371" s="25" t="s">
        <v>3560</v>
      </c>
      <c r="F371" s="155">
        <f>HEX2DEC(E371)*D366</f>
        <v>0.99996947832600003</v>
      </c>
      <c r="G371" s="155">
        <f>F371</f>
        <v>0.99996947832600003</v>
      </c>
      <c r="H371" s="25"/>
      <c r="I371" s="164"/>
      <c r="J371" s="161"/>
    </row>
    <row r="372" spans="1:10">
      <c r="A372" s="206" t="s">
        <v>6770</v>
      </c>
      <c r="B372" s="103" t="s">
        <v>1798</v>
      </c>
      <c r="C372" s="26" t="s">
        <v>223</v>
      </c>
      <c r="D372" s="26" t="s">
        <v>556</v>
      </c>
      <c r="E372" s="21" t="s">
        <v>3578</v>
      </c>
      <c r="F372" s="104"/>
      <c r="G372" s="119" t="s">
        <v>566</v>
      </c>
      <c r="H372" s="20"/>
      <c r="I372" s="119"/>
      <c r="J372" s="55"/>
    </row>
    <row r="373" spans="1:10">
      <c r="A373" s="352" t="s">
        <v>6770</v>
      </c>
      <c r="B373" s="192" t="s">
        <v>1798</v>
      </c>
      <c r="C373" s="180" t="s">
        <v>3580</v>
      </c>
      <c r="D373" s="218" t="s">
        <v>7006</v>
      </c>
      <c r="E373" s="34" t="s">
        <v>573</v>
      </c>
      <c r="F373" s="165">
        <f>HEX2DEC(CONCATENATE(C373,E373))*D372</f>
        <v>-9.9942399999999996</v>
      </c>
      <c r="G373" s="165">
        <f>F373</f>
        <v>-9.9942399999999996</v>
      </c>
      <c r="H373" s="23"/>
      <c r="I373" s="163"/>
      <c r="J373" s="158"/>
    </row>
    <row r="374" spans="1:10">
      <c r="A374" s="376" t="s">
        <v>6770</v>
      </c>
      <c r="B374" s="194" t="s">
        <v>1798</v>
      </c>
      <c r="C374" s="180" t="s">
        <v>3580</v>
      </c>
      <c r="D374" s="22"/>
      <c r="E374" s="23" t="s">
        <v>466</v>
      </c>
      <c r="F374" s="165">
        <f>HEX2DEC(CONCATENATE(C374,E374))*D372</f>
        <v>-3.0499999999999999E-4</v>
      </c>
      <c r="G374" s="165">
        <f>F374</f>
        <v>-3.0499999999999999E-4</v>
      </c>
      <c r="H374" s="23"/>
      <c r="I374" s="163"/>
      <c r="J374" s="158"/>
    </row>
    <row r="375" spans="1:10">
      <c r="A375" s="376" t="s">
        <v>6770</v>
      </c>
      <c r="B375" s="194" t="s">
        <v>1798</v>
      </c>
      <c r="C375" s="22"/>
      <c r="D375" s="22"/>
      <c r="E375" s="23" t="s">
        <v>465</v>
      </c>
      <c r="F375" s="165">
        <f>HEX2DEC(E375)*D372</f>
        <v>0</v>
      </c>
      <c r="G375" s="165">
        <f>F375</f>
        <v>0</v>
      </c>
      <c r="H375" s="23"/>
      <c r="I375" s="163"/>
      <c r="J375" s="158"/>
    </row>
    <row r="376" spans="1:10">
      <c r="A376" s="376" t="s">
        <v>6770</v>
      </c>
      <c r="B376" s="194" t="s">
        <v>1798</v>
      </c>
      <c r="C376" s="22"/>
      <c r="D376" s="22"/>
      <c r="E376" s="23" t="s">
        <v>1928</v>
      </c>
      <c r="F376" s="165">
        <f>HEX2DEC(E376)*D372</f>
        <v>3.0499999999999999E-4</v>
      </c>
      <c r="G376" s="165">
        <f>F376</f>
        <v>3.0499999999999999E-4</v>
      </c>
      <c r="H376" s="23"/>
      <c r="I376" s="163"/>
      <c r="J376" s="158"/>
    </row>
    <row r="377" spans="1:10" ht="13.5" thickBot="1">
      <c r="A377" s="375" t="s">
        <v>6770</v>
      </c>
      <c r="B377" s="191" t="s">
        <v>1798</v>
      </c>
      <c r="C377" s="24"/>
      <c r="D377" s="47"/>
      <c r="E377" s="25" t="s">
        <v>3560</v>
      </c>
      <c r="F377" s="37">
        <f>HEX2DEC(E377)*D372</f>
        <v>9.9939350000000005</v>
      </c>
      <c r="G377" s="37">
        <f>F377</f>
        <v>9.9939350000000005</v>
      </c>
      <c r="H377" s="25"/>
      <c r="I377" s="164"/>
      <c r="J377" s="161"/>
    </row>
    <row r="378" spans="1:10">
      <c r="A378" s="206" t="s">
        <v>6771</v>
      </c>
      <c r="B378" s="103" t="s">
        <v>2223</v>
      </c>
      <c r="C378" s="26" t="s">
        <v>223</v>
      </c>
      <c r="D378" s="26" t="s">
        <v>1497</v>
      </c>
      <c r="E378" s="21" t="s">
        <v>3578</v>
      </c>
      <c r="F378" s="104"/>
      <c r="G378" s="119" t="s">
        <v>467</v>
      </c>
      <c r="H378" s="198" t="s">
        <v>3574</v>
      </c>
      <c r="I378" s="119"/>
      <c r="J378" s="55"/>
    </row>
    <row r="379" spans="1:10">
      <c r="A379" s="352" t="s">
        <v>6771</v>
      </c>
      <c r="B379" s="192" t="s">
        <v>2223</v>
      </c>
      <c r="C379" s="180" t="s">
        <v>3580</v>
      </c>
      <c r="D379" s="33" t="s">
        <v>3584</v>
      </c>
      <c r="E379" s="34" t="s">
        <v>573</v>
      </c>
      <c r="F379" s="45">
        <f>HEX2DEC(CONCATENATE(C379,E379))*D378</f>
        <v>-32768</v>
      </c>
      <c r="G379" s="45">
        <f>F379</f>
        <v>-32768</v>
      </c>
      <c r="H379" s="23" t="s">
        <v>3574</v>
      </c>
      <c r="I379" s="163"/>
      <c r="J379" s="158"/>
    </row>
    <row r="380" spans="1:10">
      <c r="A380" s="376" t="s">
        <v>6771</v>
      </c>
      <c r="B380" s="194" t="s">
        <v>2223</v>
      </c>
      <c r="C380" s="180" t="s">
        <v>3580</v>
      </c>
      <c r="D380" s="22"/>
      <c r="E380" s="23" t="s">
        <v>466</v>
      </c>
      <c r="F380" s="45">
        <f>HEX2DEC(CONCATENATE(C380,E380))*D378</f>
        <v>-1</v>
      </c>
      <c r="G380" s="45">
        <f>F380</f>
        <v>-1</v>
      </c>
      <c r="H380" s="23" t="s">
        <v>3574</v>
      </c>
      <c r="I380" s="163"/>
      <c r="J380" s="158"/>
    </row>
    <row r="381" spans="1:10">
      <c r="A381" s="376" t="s">
        <v>6771</v>
      </c>
      <c r="B381" s="194" t="s">
        <v>2223</v>
      </c>
      <c r="C381" s="22"/>
      <c r="D381" s="22"/>
      <c r="E381" s="23" t="s">
        <v>465</v>
      </c>
      <c r="F381" s="45">
        <f>HEX2DEC(E381)*D378</f>
        <v>0</v>
      </c>
      <c r="G381" s="45">
        <f>F381</f>
        <v>0</v>
      </c>
      <c r="H381" s="23" t="s">
        <v>3574</v>
      </c>
      <c r="I381" s="163"/>
      <c r="J381" s="158"/>
    </row>
    <row r="382" spans="1:10">
      <c r="A382" s="376" t="s">
        <v>6771</v>
      </c>
      <c r="B382" s="194" t="s">
        <v>2223</v>
      </c>
      <c r="C382" s="22"/>
      <c r="D382" s="22"/>
      <c r="E382" s="23" t="s">
        <v>1928</v>
      </c>
      <c r="F382" s="45">
        <f>HEX2DEC(E382)*D378</f>
        <v>1</v>
      </c>
      <c r="G382" s="45">
        <f>F382</f>
        <v>1</v>
      </c>
      <c r="H382" s="23" t="s">
        <v>3574</v>
      </c>
      <c r="I382" s="163"/>
      <c r="J382" s="158"/>
    </row>
    <row r="383" spans="1:10" ht="13.5" thickBot="1">
      <c r="A383" s="375" t="s">
        <v>6771</v>
      </c>
      <c r="B383" s="191" t="s">
        <v>2223</v>
      </c>
      <c r="C383" s="24"/>
      <c r="D383" s="47"/>
      <c r="E383" s="25" t="s">
        <v>3560</v>
      </c>
      <c r="F383" s="101">
        <f>HEX2DEC(E383)*D378</f>
        <v>32767</v>
      </c>
      <c r="G383" s="101">
        <f>F383</f>
        <v>32767</v>
      </c>
      <c r="H383" s="25" t="s">
        <v>3574</v>
      </c>
      <c r="I383" s="164"/>
      <c r="J383" s="161"/>
    </row>
    <row r="384" spans="1:10">
      <c r="A384" s="206" t="s">
        <v>6772</v>
      </c>
      <c r="B384" s="103" t="s">
        <v>1460</v>
      </c>
      <c r="C384" s="26" t="s">
        <v>472</v>
      </c>
      <c r="D384" s="26" t="s">
        <v>564</v>
      </c>
      <c r="E384" s="21" t="s">
        <v>3578</v>
      </c>
      <c r="F384" s="104"/>
      <c r="G384" s="119" t="s">
        <v>565</v>
      </c>
      <c r="H384" s="198" t="s">
        <v>1930</v>
      </c>
      <c r="I384" s="119" t="s">
        <v>566</v>
      </c>
      <c r="J384" s="199" t="s">
        <v>1931</v>
      </c>
    </row>
    <row r="385" spans="1:10">
      <c r="A385" s="352" t="s">
        <v>6772</v>
      </c>
      <c r="B385" s="192" t="s">
        <v>1460</v>
      </c>
      <c r="C385" s="180" t="s">
        <v>3580</v>
      </c>
      <c r="D385" s="213" t="s">
        <v>7007</v>
      </c>
      <c r="E385" s="34" t="s">
        <v>573</v>
      </c>
      <c r="F385" s="44">
        <f>HEX2DEC(CONCATENATE(C385,E385))*D384</f>
        <v>-4000</v>
      </c>
      <c r="G385" s="44">
        <f>F385</f>
        <v>-4000</v>
      </c>
      <c r="H385" s="23" t="s">
        <v>1930</v>
      </c>
      <c r="I385" s="182">
        <f>F385/1000</f>
        <v>-4</v>
      </c>
      <c r="J385" s="158" t="s">
        <v>1931</v>
      </c>
    </row>
    <row r="386" spans="1:10">
      <c r="A386" s="376" t="s">
        <v>6772</v>
      </c>
      <c r="B386" s="194" t="s">
        <v>1460</v>
      </c>
      <c r="C386" s="180" t="s">
        <v>3580</v>
      </c>
      <c r="D386" s="22"/>
      <c r="E386" s="23" t="s">
        <v>466</v>
      </c>
      <c r="F386" s="44">
        <f>HEX2DEC(CONCATENATE(C386,E386))*D384</f>
        <v>-0.1220703125</v>
      </c>
      <c r="G386" s="44">
        <f>F386</f>
        <v>-0.1220703125</v>
      </c>
      <c r="H386" s="23" t="s">
        <v>1930</v>
      </c>
      <c r="I386" s="182">
        <f>F386/1000</f>
        <v>-1.220703125E-4</v>
      </c>
      <c r="J386" s="158" t="s">
        <v>1931</v>
      </c>
    </row>
    <row r="387" spans="1:10">
      <c r="A387" s="376" t="s">
        <v>6772</v>
      </c>
      <c r="B387" s="194" t="s">
        <v>1460</v>
      </c>
      <c r="C387" s="22"/>
      <c r="E387" s="23" t="s">
        <v>465</v>
      </c>
      <c r="F387" s="44">
        <f>HEX2DEC(E387)*D384</f>
        <v>0</v>
      </c>
      <c r="G387" s="44">
        <f>F387</f>
        <v>0</v>
      </c>
      <c r="H387" s="23" t="s">
        <v>1930</v>
      </c>
      <c r="I387" s="182">
        <f>F387/1000</f>
        <v>0</v>
      </c>
      <c r="J387" s="158" t="s">
        <v>1931</v>
      </c>
    </row>
    <row r="388" spans="1:10">
      <c r="A388" s="376" t="s">
        <v>6772</v>
      </c>
      <c r="B388" s="194" t="s">
        <v>1460</v>
      </c>
      <c r="C388" s="22"/>
      <c r="D388" s="22" t="s">
        <v>567</v>
      </c>
      <c r="E388" s="23" t="s">
        <v>1928</v>
      </c>
      <c r="F388" s="44">
        <f>HEX2DEC(E388)*D384</f>
        <v>0.1220703125</v>
      </c>
      <c r="G388" s="44">
        <f>F388</f>
        <v>0.1220703125</v>
      </c>
      <c r="H388" s="23" t="s">
        <v>1930</v>
      </c>
      <c r="I388" s="182">
        <f>F388/1000</f>
        <v>1.220703125E-4</v>
      </c>
      <c r="J388" s="158" t="s">
        <v>1931</v>
      </c>
    </row>
    <row r="389" spans="1:10" ht="13.5" thickBot="1">
      <c r="A389" s="375" t="s">
        <v>6772</v>
      </c>
      <c r="B389" s="191" t="s">
        <v>1460</v>
      </c>
      <c r="C389" s="24"/>
      <c r="D389" s="47" t="s">
        <v>568</v>
      </c>
      <c r="E389" s="25" t="s">
        <v>3560</v>
      </c>
      <c r="F389" s="112">
        <f>HEX2DEC(E389)*D384</f>
        <v>3999.8779296875</v>
      </c>
      <c r="G389" s="112">
        <f>F389</f>
        <v>3999.8779296875</v>
      </c>
      <c r="H389" s="25" t="s">
        <v>1930</v>
      </c>
      <c r="I389" s="183">
        <f>F389/1000</f>
        <v>3.9998779296875</v>
      </c>
      <c r="J389" s="161" t="s">
        <v>1931</v>
      </c>
    </row>
    <row r="390" spans="1:10">
      <c r="A390" s="206" t="s">
        <v>6773</v>
      </c>
      <c r="B390" s="103" t="s">
        <v>2595</v>
      </c>
      <c r="C390" s="26" t="s">
        <v>472</v>
      </c>
      <c r="D390" s="26" t="s">
        <v>553</v>
      </c>
      <c r="E390" s="21" t="s">
        <v>3578</v>
      </c>
      <c r="F390" s="104"/>
      <c r="G390" s="119" t="s">
        <v>470</v>
      </c>
      <c r="H390" s="198" t="s">
        <v>1931</v>
      </c>
      <c r="I390" s="119" t="s">
        <v>467</v>
      </c>
      <c r="J390" s="199" t="s">
        <v>1930</v>
      </c>
    </row>
    <row r="391" spans="1:10">
      <c r="A391" s="352" t="s">
        <v>6773</v>
      </c>
      <c r="B391" s="192" t="s">
        <v>2595</v>
      </c>
      <c r="C391" s="180" t="s">
        <v>3580</v>
      </c>
      <c r="D391" s="33" t="s">
        <v>3585</v>
      </c>
      <c r="E391" s="34" t="s">
        <v>573</v>
      </c>
      <c r="F391" s="44">
        <f>HEX2DEC(CONCATENATE(C391,E391))*D390</f>
        <v>-32.768000000000001</v>
      </c>
      <c r="G391" s="44">
        <f>F391</f>
        <v>-32.768000000000001</v>
      </c>
      <c r="H391" s="23" t="s">
        <v>1931</v>
      </c>
      <c r="I391" s="181">
        <f>F391*1000</f>
        <v>-32768</v>
      </c>
      <c r="J391" s="158" t="s">
        <v>1930</v>
      </c>
    </row>
    <row r="392" spans="1:10">
      <c r="A392" s="376" t="s">
        <v>6773</v>
      </c>
      <c r="B392" s="194" t="s">
        <v>2595</v>
      </c>
      <c r="C392" s="180" t="s">
        <v>3580</v>
      </c>
      <c r="D392" s="22"/>
      <c r="E392" s="23" t="s">
        <v>466</v>
      </c>
      <c r="F392" s="44">
        <f>HEX2DEC(CONCATENATE(C392,E392))*D390</f>
        <v>-1E-3</v>
      </c>
      <c r="G392" s="44">
        <f>F392</f>
        <v>-1E-3</v>
      </c>
      <c r="H392" s="23" t="s">
        <v>1931</v>
      </c>
      <c r="I392" s="181">
        <f>F392*1000</f>
        <v>-1</v>
      </c>
      <c r="J392" s="158" t="s">
        <v>1930</v>
      </c>
    </row>
    <row r="393" spans="1:10">
      <c r="A393" s="376" t="s">
        <v>6773</v>
      </c>
      <c r="B393" s="194" t="s">
        <v>2595</v>
      </c>
      <c r="C393" s="22"/>
      <c r="D393" s="22"/>
      <c r="E393" s="23" t="s">
        <v>465</v>
      </c>
      <c r="F393" s="44">
        <f>HEX2DEC(E393)*D390</f>
        <v>0</v>
      </c>
      <c r="G393" s="44">
        <f>F393</f>
        <v>0</v>
      </c>
      <c r="H393" s="23" t="s">
        <v>1931</v>
      </c>
      <c r="I393" s="181">
        <f>F393*1000</f>
        <v>0</v>
      </c>
      <c r="J393" s="158" t="s">
        <v>1930</v>
      </c>
    </row>
    <row r="394" spans="1:10">
      <c r="A394" s="376" t="s">
        <v>6773</v>
      </c>
      <c r="B394" s="194" t="s">
        <v>2595</v>
      </c>
      <c r="C394" s="22"/>
      <c r="D394" s="22" t="s">
        <v>567</v>
      </c>
      <c r="E394" s="23" t="s">
        <v>1928</v>
      </c>
      <c r="F394" s="44">
        <f>HEX2DEC(E394)*D390</f>
        <v>1E-3</v>
      </c>
      <c r="G394" s="44">
        <f>F394</f>
        <v>1E-3</v>
      </c>
      <c r="H394" s="23" t="s">
        <v>1931</v>
      </c>
      <c r="I394" s="181">
        <f>F394*1000</f>
        <v>1</v>
      </c>
      <c r="J394" s="158" t="s">
        <v>1930</v>
      </c>
    </row>
    <row r="395" spans="1:10" ht="13.5" thickBot="1">
      <c r="A395" s="375" t="s">
        <v>6773</v>
      </c>
      <c r="B395" s="191" t="s">
        <v>2595</v>
      </c>
      <c r="C395" s="24"/>
      <c r="D395" s="47" t="s">
        <v>568</v>
      </c>
      <c r="E395" s="25" t="s">
        <v>3560</v>
      </c>
      <c r="F395" s="112">
        <f>HEX2DEC(E395)*D390</f>
        <v>32.767000000000003</v>
      </c>
      <c r="G395" s="112">
        <f>F395</f>
        <v>32.767000000000003</v>
      </c>
      <c r="H395" s="25" t="s">
        <v>1931</v>
      </c>
      <c r="I395" s="184">
        <f>F395*1000</f>
        <v>32767.000000000004</v>
      </c>
      <c r="J395" s="161" t="s">
        <v>1930</v>
      </c>
    </row>
    <row r="396" spans="1:10">
      <c r="A396" s="206" t="s">
        <v>6774</v>
      </c>
      <c r="B396" s="103" t="s">
        <v>2744</v>
      </c>
      <c r="C396" s="26" t="s">
        <v>472</v>
      </c>
      <c r="D396" s="26" t="s">
        <v>552</v>
      </c>
      <c r="E396" s="21" t="s">
        <v>3578</v>
      </c>
      <c r="F396" s="104"/>
      <c r="G396" s="119" t="s">
        <v>469</v>
      </c>
      <c r="H396" s="198" t="s">
        <v>1931</v>
      </c>
      <c r="I396" s="119" t="s">
        <v>1932</v>
      </c>
      <c r="J396" s="199" t="s">
        <v>1930</v>
      </c>
    </row>
    <row r="397" spans="1:10">
      <c r="A397" s="352" t="s">
        <v>6774</v>
      </c>
      <c r="B397" s="192" t="s">
        <v>2744</v>
      </c>
      <c r="C397" s="180" t="s">
        <v>3580</v>
      </c>
      <c r="D397" s="33" t="s">
        <v>3586</v>
      </c>
      <c r="E397" s="34" t="s">
        <v>573</v>
      </c>
      <c r="F397" s="46">
        <f>HEX2DEC(CONCATENATE(C397,E397))*D396</f>
        <v>-327.68</v>
      </c>
      <c r="G397" s="46">
        <f>F397</f>
        <v>-327.68</v>
      </c>
      <c r="H397" s="23" t="s">
        <v>1931</v>
      </c>
      <c r="I397" s="181">
        <f>F397*1000</f>
        <v>-327680</v>
      </c>
      <c r="J397" s="158" t="s">
        <v>1930</v>
      </c>
    </row>
    <row r="398" spans="1:10">
      <c r="A398" s="376" t="s">
        <v>6774</v>
      </c>
      <c r="B398" s="194" t="s">
        <v>2744</v>
      </c>
      <c r="C398" s="180" t="s">
        <v>3580</v>
      </c>
      <c r="D398" s="22"/>
      <c r="E398" s="23" t="s">
        <v>466</v>
      </c>
      <c r="F398" s="46">
        <f>HEX2DEC(CONCATENATE(C398,E398))*D396</f>
        <v>-0.01</v>
      </c>
      <c r="G398" s="46">
        <f>F398</f>
        <v>-0.01</v>
      </c>
      <c r="H398" s="23" t="s">
        <v>1931</v>
      </c>
      <c r="I398" s="181">
        <f>F398*1000</f>
        <v>-10</v>
      </c>
      <c r="J398" s="158" t="s">
        <v>1930</v>
      </c>
    </row>
    <row r="399" spans="1:10">
      <c r="A399" s="376" t="s">
        <v>6774</v>
      </c>
      <c r="B399" s="194" t="s">
        <v>2744</v>
      </c>
      <c r="C399" s="22"/>
      <c r="D399" s="22"/>
      <c r="E399" s="23" t="s">
        <v>465</v>
      </c>
      <c r="F399" s="46">
        <f>HEX2DEC(E399)*D396</f>
        <v>0</v>
      </c>
      <c r="G399" s="46">
        <f>F399</f>
        <v>0</v>
      </c>
      <c r="H399" s="23" t="s">
        <v>1931</v>
      </c>
      <c r="I399" s="181">
        <f>F399*1000</f>
        <v>0</v>
      </c>
      <c r="J399" s="158" t="s">
        <v>1930</v>
      </c>
    </row>
    <row r="400" spans="1:10">
      <c r="A400" s="376" t="s">
        <v>6774</v>
      </c>
      <c r="B400" s="194" t="s">
        <v>2744</v>
      </c>
      <c r="C400" s="22"/>
      <c r="D400" s="22" t="s">
        <v>567</v>
      </c>
      <c r="E400" s="23" t="s">
        <v>1928</v>
      </c>
      <c r="F400" s="46">
        <f>HEX2DEC(E400)*D396</f>
        <v>0.01</v>
      </c>
      <c r="G400" s="46">
        <f>F400</f>
        <v>0.01</v>
      </c>
      <c r="H400" s="23" t="s">
        <v>1931</v>
      </c>
      <c r="I400" s="181">
        <f>F400*1000</f>
        <v>10</v>
      </c>
      <c r="J400" s="158" t="s">
        <v>1930</v>
      </c>
    </row>
    <row r="401" spans="1:15" ht="13.5" thickBot="1">
      <c r="A401" s="375" t="s">
        <v>6774</v>
      </c>
      <c r="B401" s="191" t="s">
        <v>2744</v>
      </c>
      <c r="C401" s="24"/>
      <c r="D401" s="47" t="s">
        <v>568</v>
      </c>
      <c r="E401" s="25" t="s">
        <v>3560</v>
      </c>
      <c r="F401" s="110">
        <f>HEX2DEC(E401)*D396</f>
        <v>327.67</v>
      </c>
      <c r="G401" s="110">
        <f>F401</f>
        <v>327.67</v>
      </c>
      <c r="H401" s="25" t="s">
        <v>1931</v>
      </c>
      <c r="I401" s="184">
        <f>F401*1000</f>
        <v>327670</v>
      </c>
      <c r="J401" s="161" t="s">
        <v>1930</v>
      </c>
    </row>
    <row r="402" spans="1:15">
      <c r="A402" s="206" t="s">
        <v>6775</v>
      </c>
      <c r="B402" s="103" t="s">
        <v>645</v>
      </c>
      <c r="C402" s="26" t="s">
        <v>417</v>
      </c>
      <c r="D402" s="26" t="s">
        <v>571</v>
      </c>
      <c r="E402" s="21" t="s">
        <v>3578</v>
      </c>
      <c r="F402" s="104"/>
      <c r="G402" s="119" t="s">
        <v>572</v>
      </c>
      <c r="H402" s="198" t="s">
        <v>1933</v>
      </c>
      <c r="I402" s="209" t="s">
        <v>572</v>
      </c>
      <c r="J402" s="199" t="s">
        <v>1933</v>
      </c>
    </row>
    <row r="403" spans="1:15">
      <c r="A403" s="352" t="s">
        <v>6775</v>
      </c>
      <c r="B403" s="192" t="s">
        <v>645</v>
      </c>
      <c r="C403" s="180" t="s">
        <v>3580</v>
      </c>
      <c r="D403" s="213" t="s">
        <v>7008</v>
      </c>
      <c r="E403" s="34" t="s">
        <v>573</v>
      </c>
      <c r="F403" s="44">
        <f>HEX2DEC(CONCATENATE(C403,E403))*D402</f>
        <v>-128</v>
      </c>
      <c r="G403" s="129">
        <f>F403</f>
        <v>-128</v>
      </c>
      <c r="H403" s="204" t="s">
        <v>1933</v>
      </c>
      <c r="I403" s="233">
        <f>F403</f>
        <v>-128</v>
      </c>
      <c r="J403" s="237" t="s">
        <v>1933</v>
      </c>
    </row>
    <row r="404" spans="1:15">
      <c r="A404" s="376" t="s">
        <v>6775</v>
      </c>
      <c r="B404" s="194" t="s">
        <v>645</v>
      </c>
      <c r="C404" s="180" t="s">
        <v>3580</v>
      </c>
      <c r="D404" s="22"/>
      <c r="E404" s="23" t="s">
        <v>466</v>
      </c>
      <c r="F404" s="44">
        <f>HEX2DEC(CONCATENATE(C404,E404))*D402</f>
        <v>-3.90625E-3</v>
      </c>
      <c r="G404" s="129">
        <f>F404</f>
        <v>-3.90625E-3</v>
      </c>
      <c r="H404" s="204" t="s">
        <v>1933</v>
      </c>
      <c r="I404" s="233">
        <f t="shared" ref="I404:I407" si="6">F404</f>
        <v>-3.90625E-3</v>
      </c>
      <c r="J404" s="237" t="s">
        <v>1933</v>
      </c>
      <c r="O404" s="353"/>
    </row>
    <row r="405" spans="1:15">
      <c r="A405" s="376" t="s">
        <v>6775</v>
      </c>
      <c r="B405" s="194" t="s">
        <v>645</v>
      </c>
      <c r="C405" s="22"/>
      <c r="D405" s="22"/>
      <c r="E405" s="23" t="s">
        <v>465</v>
      </c>
      <c r="F405" s="44">
        <f>HEX2DEC(E405)*D402</f>
        <v>0</v>
      </c>
      <c r="G405" s="129">
        <f>F405</f>
        <v>0</v>
      </c>
      <c r="H405" s="204" t="s">
        <v>1933</v>
      </c>
      <c r="I405" s="233">
        <f t="shared" si="6"/>
        <v>0</v>
      </c>
      <c r="J405" s="237" t="s">
        <v>1933</v>
      </c>
    </row>
    <row r="406" spans="1:15">
      <c r="A406" s="376" t="s">
        <v>6775</v>
      </c>
      <c r="B406" s="194" t="s">
        <v>645</v>
      </c>
      <c r="C406" s="22"/>
      <c r="D406" s="22"/>
      <c r="E406" s="23" t="s">
        <v>1928</v>
      </c>
      <c r="F406" s="44">
        <f>HEX2DEC(E406)*D402</f>
        <v>3.90625E-3</v>
      </c>
      <c r="G406" s="129">
        <f>F406</f>
        <v>3.90625E-3</v>
      </c>
      <c r="H406" s="204" t="s">
        <v>1933</v>
      </c>
      <c r="I406" s="233">
        <f t="shared" si="6"/>
        <v>3.90625E-3</v>
      </c>
      <c r="J406" s="237" t="s">
        <v>1933</v>
      </c>
    </row>
    <row r="407" spans="1:15" ht="13.5" thickBot="1">
      <c r="A407" s="375" t="s">
        <v>6775</v>
      </c>
      <c r="B407" s="191" t="s">
        <v>645</v>
      </c>
      <c r="C407" s="24"/>
      <c r="D407" s="47"/>
      <c r="E407" s="25" t="s">
        <v>3560</v>
      </c>
      <c r="F407" s="112">
        <f>HEX2DEC(E407)*D402</f>
        <v>127.99609375</v>
      </c>
      <c r="G407" s="168">
        <f>F407</f>
        <v>127.99609375</v>
      </c>
      <c r="H407" s="204" t="s">
        <v>1933</v>
      </c>
      <c r="I407" s="235">
        <f t="shared" si="6"/>
        <v>127.99609375</v>
      </c>
      <c r="J407" s="238" t="s">
        <v>1933</v>
      </c>
    </row>
    <row r="408" spans="1:15">
      <c r="A408" s="206" t="s">
        <v>6776</v>
      </c>
      <c r="B408" s="103" t="s">
        <v>242</v>
      </c>
      <c r="C408" s="26" t="s">
        <v>417</v>
      </c>
      <c r="D408" s="26" t="s">
        <v>553</v>
      </c>
      <c r="E408" s="21" t="s">
        <v>3578</v>
      </c>
      <c r="F408" s="104"/>
      <c r="G408" s="119" t="s">
        <v>470</v>
      </c>
      <c r="H408" s="198" t="s">
        <v>2148</v>
      </c>
      <c r="I408" s="209" t="s">
        <v>467</v>
      </c>
      <c r="J408" s="199" t="s">
        <v>1933</v>
      </c>
    </row>
    <row r="409" spans="1:15">
      <c r="A409" s="352" t="s">
        <v>6776</v>
      </c>
      <c r="B409" s="192" t="s">
        <v>242</v>
      </c>
      <c r="C409" s="180" t="s">
        <v>3580</v>
      </c>
      <c r="D409" s="213" t="s">
        <v>7009</v>
      </c>
      <c r="E409" s="34" t="s">
        <v>573</v>
      </c>
      <c r="F409" s="44">
        <f>HEX2DEC(CONCATENATE(C409,E409))*D408</f>
        <v>-32.768000000000001</v>
      </c>
      <c r="G409" s="44">
        <f>F409</f>
        <v>-32.768000000000001</v>
      </c>
      <c r="H409" s="23" t="s">
        <v>2148</v>
      </c>
      <c r="I409" s="233">
        <f>F409*1000</f>
        <v>-32768</v>
      </c>
      <c r="J409" s="237" t="s">
        <v>1933</v>
      </c>
    </row>
    <row r="410" spans="1:15">
      <c r="A410" s="376" t="s">
        <v>6776</v>
      </c>
      <c r="B410" s="194" t="s">
        <v>242</v>
      </c>
      <c r="C410" s="180" t="s">
        <v>3580</v>
      </c>
      <c r="D410" s="22"/>
      <c r="E410" s="23" t="s">
        <v>466</v>
      </c>
      <c r="F410" s="44">
        <f>HEX2DEC(CONCATENATE(C410,E410))*D408</f>
        <v>-1E-3</v>
      </c>
      <c r="G410" s="44">
        <f>F410</f>
        <v>-1E-3</v>
      </c>
      <c r="H410" s="23" t="s">
        <v>2148</v>
      </c>
      <c r="I410" s="233">
        <f>F410*1000</f>
        <v>-1</v>
      </c>
      <c r="J410" s="237" t="s">
        <v>1933</v>
      </c>
    </row>
    <row r="411" spans="1:15">
      <c r="A411" s="376" t="s">
        <v>6776</v>
      </c>
      <c r="B411" s="194" t="s">
        <v>242</v>
      </c>
      <c r="C411" s="22"/>
      <c r="D411" s="22"/>
      <c r="E411" s="23" t="s">
        <v>465</v>
      </c>
      <c r="F411" s="44">
        <f>HEX2DEC(E411)*D408</f>
        <v>0</v>
      </c>
      <c r="G411" s="44">
        <f>F411</f>
        <v>0</v>
      </c>
      <c r="H411" s="23" t="s">
        <v>2148</v>
      </c>
      <c r="I411" s="233">
        <f>F411*1000</f>
        <v>0</v>
      </c>
      <c r="J411" s="237" t="s">
        <v>1933</v>
      </c>
    </row>
    <row r="412" spans="1:15">
      <c r="A412" s="376" t="s">
        <v>6776</v>
      </c>
      <c r="B412" s="194" t="s">
        <v>242</v>
      </c>
      <c r="C412" s="22"/>
      <c r="D412" s="22"/>
      <c r="E412" s="23" t="s">
        <v>1928</v>
      </c>
      <c r="F412" s="44">
        <f>HEX2DEC(E412)*D408</f>
        <v>1E-3</v>
      </c>
      <c r="G412" s="44">
        <f>F412</f>
        <v>1E-3</v>
      </c>
      <c r="H412" s="23" t="s">
        <v>2148</v>
      </c>
      <c r="I412" s="233">
        <f>F412*1000</f>
        <v>1</v>
      </c>
      <c r="J412" s="237" t="s">
        <v>1933</v>
      </c>
    </row>
    <row r="413" spans="1:15" ht="13.5" thickBot="1">
      <c r="A413" s="375" t="s">
        <v>6776</v>
      </c>
      <c r="B413" s="191" t="s">
        <v>242</v>
      </c>
      <c r="C413" s="24"/>
      <c r="D413" s="47"/>
      <c r="E413" s="25" t="s">
        <v>3560</v>
      </c>
      <c r="F413" s="112">
        <f>HEX2DEC(E413)*D408</f>
        <v>32.767000000000003</v>
      </c>
      <c r="G413" s="112">
        <f>F413</f>
        <v>32.767000000000003</v>
      </c>
      <c r="H413" s="25" t="s">
        <v>2148</v>
      </c>
      <c r="I413" s="235">
        <f>F413*1000</f>
        <v>32767.000000000004</v>
      </c>
      <c r="J413" s="238" t="s">
        <v>1933</v>
      </c>
    </row>
    <row r="414" spans="1:15" s="212" customFormat="1">
      <c r="A414" s="206" t="s">
        <v>6777</v>
      </c>
      <c r="B414" s="206" t="s">
        <v>244</v>
      </c>
      <c r="C414" s="207" t="s">
        <v>576</v>
      </c>
      <c r="D414" s="207" t="s">
        <v>1497</v>
      </c>
      <c r="E414" s="200" t="s">
        <v>3578</v>
      </c>
      <c r="F414" s="208"/>
      <c r="G414" s="209" t="s">
        <v>467</v>
      </c>
      <c r="H414" s="805" t="s">
        <v>9387</v>
      </c>
      <c r="I414" s="806" t="s">
        <v>467</v>
      </c>
      <c r="J414" s="811" t="s">
        <v>1934</v>
      </c>
      <c r="L414" s="59"/>
      <c r="M414" s="59"/>
      <c r="N414" s="179"/>
    </row>
    <row r="415" spans="1:15" s="212" customFormat="1">
      <c r="A415" s="352" t="s">
        <v>6777</v>
      </c>
      <c r="B415" s="192"/>
      <c r="C415" s="180"/>
      <c r="D415" s="213" t="s">
        <v>3969</v>
      </c>
      <c r="E415" s="214" t="s">
        <v>573</v>
      </c>
      <c r="F415" s="232">
        <f>HEX2DEC(CONCATENATE(C415,E415))*D414</f>
        <v>32768</v>
      </c>
      <c r="G415" s="232">
        <f>F415</f>
        <v>32768</v>
      </c>
      <c r="H415" s="808" t="s">
        <v>8993</v>
      </c>
      <c r="I415" s="812">
        <f>F415/1000000</f>
        <v>3.2767999999999999E-2</v>
      </c>
      <c r="J415" s="813" t="s">
        <v>1934</v>
      </c>
      <c r="L415" s="59"/>
      <c r="M415" s="59"/>
      <c r="N415" s="179"/>
    </row>
    <row r="416" spans="1:15" s="212" customFormat="1">
      <c r="A416" s="376" t="s">
        <v>6777</v>
      </c>
      <c r="B416" s="194"/>
      <c r="C416" s="180"/>
      <c r="D416" s="218"/>
      <c r="E416" s="204" t="s">
        <v>466</v>
      </c>
      <c r="F416" s="232">
        <f>HEX2DEC(CONCATENATE(C416,E416))*D414</f>
        <v>65535</v>
      </c>
      <c r="G416" s="232">
        <f>F416</f>
        <v>65535</v>
      </c>
      <c r="H416" s="807" t="s">
        <v>8993</v>
      </c>
      <c r="I416" s="812">
        <f>F416/1000000</f>
        <v>6.5534999999999996E-2</v>
      </c>
      <c r="J416" s="814" t="s">
        <v>1934</v>
      </c>
      <c r="L416" s="59"/>
      <c r="M416" s="59"/>
      <c r="N416" s="179"/>
    </row>
    <row r="417" spans="1:14" s="212" customFormat="1">
      <c r="A417" s="376" t="s">
        <v>6777</v>
      </c>
      <c r="B417" s="194"/>
      <c r="C417" s="318"/>
      <c r="D417" s="218"/>
      <c r="E417" s="204" t="s">
        <v>465</v>
      </c>
      <c r="F417" s="232">
        <f>HEX2DEC(E417)*D414</f>
        <v>0</v>
      </c>
      <c r="G417" s="232">
        <f>F417</f>
        <v>0</v>
      </c>
      <c r="H417" s="807" t="s">
        <v>8993</v>
      </c>
      <c r="I417" s="812">
        <f>F417/1000000</f>
        <v>0</v>
      </c>
      <c r="J417" s="814" t="s">
        <v>1934</v>
      </c>
      <c r="L417" s="59"/>
      <c r="M417" s="59"/>
      <c r="N417" s="179"/>
    </row>
    <row r="418" spans="1:14" s="212" customFormat="1">
      <c r="A418" s="376" t="s">
        <v>6777</v>
      </c>
      <c r="B418" s="194"/>
      <c r="C418" s="318"/>
      <c r="D418" s="218" t="s">
        <v>3970</v>
      </c>
      <c r="E418" s="204" t="s">
        <v>1928</v>
      </c>
      <c r="F418" s="232">
        <f>HEX2DEC(E418)*D414</f>
        <v>1</v>
      </c>
      <c r="G418" s="232">
        <f>F418</f>
        <v>1</v>
      </c>
      <c r="H418" s="807" t="s">
        <v>8993</v>
      </c>
      <c r="I418" s="812">
        <f>F418/1000000</f>
        <v>9.9999999999999995E-7</v>
      </c>
      <c r="J418" s="814" t="s">
        <v>1934</v>
      </c>
      <c r="L418" s="59"/>
      <c r="M418" s="59"/>
      <c r="N418" s="179"/>
    </row>
    <row r="419" spans="1:14" s="212" customFormat="1" ht="13.5" thickBot="1">
      <c r="A419" s="375" t="s">
        <v>6777</v>
      </c>
      <c r="B419" s="191"/>
      <c r="C419" s="818"/>
      <c r="D419" s="47" t="s">
        <v>3971</v>
      </c>
      <c r="E419" s="205" t="s">
        <v>3560</v>
      </c>
      <c r="F419" s="234">
        <f>HEX2DEC(E419)*D414</f>
        <v>32767</v>
      </c>
      <c r="G419" s="234">
        <f>F419</f>
        <v>32767</v>
      </c>
      <c r="H419" s="815" t="s">
        <v>8993</v>
      </c>
      <c r="I419" s="816">
        <f>F419/1000000</f>
        <v>3.2766999999999998E-2</v>
      </c>
      <c r="J419" s="817" t="s">
        <v>1934</v>
      </c>
      <c r="L419" s="59"/>
      <c r="M419" s="59"/>
      <c r="N419" s="179"/>
    </row>
    <row r="420" spans="1:14" s="212" customFormat="1">
      <c r="A420" s="206" t="s">
        <v>6778</v>
      </c>
      <c r="B420" s="206" t="s">
        <v>1800</v>
      </c>
      <c r="C420" s="207" t="s">
        <v>576</v>
      </c>
      <c r="D420" s="207" t="s">
        <v>1497</v>
      </c>
      <c r="E420" s="200" t="s">
        <v>3578</v>
      </c>
      <c r="F420" s="208"/>
      <c r="G420" s="209" t="s">
        <v>467</v>
      </c>
      <c r="H420" s="198" t="s">
        <v>3587</v>
      </c>
      <c r="I420" s="209" t="s">
        <v>470</v>
      </c>
      <c r="J420" s="199" t="s">
        <v>1934</v>
      </c>
      <c r="L420" s="59"/>
      <c r="M420" s="59"/>
      <c r="N420" s="179"/>
    </row>
    <row r="421" spans="1:14" s="212" customFormat="1">
      <c r="A421" s="352" t="s">
        <v>6778</v>
      </c>
      <c r="B421" s="192" t="s">
        <v>1800</v>
      </c>
      <c r="C421" s="180" t="s">
        <v>3580</v>
      </c>
      <c r="D421" s="213" t="s">
        <v>3590</v>
      </c>
      <c r="E421" s="214" t="s">
        <v>573</v>
      </c>
      <c r="F421" s="232">
        <f>HEX2DEC(CONCATENATE(C421,E421))*D420</f>
        <v>-32768</v>
      </c>
      <c r="G421" s="232">
        <f>F421</f>
        <v>-32768</v>
      </c>
      <c r="H421" s="204" t="s">
        <v>3587</v>
      </c>
      <c r="I421" s="236">
        <f>F421/1000</f>
        <v>-32.768000000000001</v>
      </c>
      <c r="J421" s="237" t="s">
        <v>1934</v>
      </c>
      <c r="L421" s="59"/>
      <c r="M421" s="59"/>
      <c r="N421" s="179"/>
    </row>
    <row r="422" spans="1:14" s="212" customFormat="1">
      <c r="A422" s="376" t="s">
        <v>6778</v>
      </c>
      <c r="B422" s="194" t="s">
        <v>1800</v>
      </c>
      <c r="C422" s="180" t="s">
        <v>3580</v>
      </c>
      <c r="D422" s="218"/>
      <c r="E422" s="204" t="s">
        <v>466</v>
      </c>
      <c r="F422" s="232">
        <f>HEX2DEC(CONCATENATE(C422,E422))*D420</f>
        <v>-1</v>
      </c>
      <c r="G422" s="232">
        <f>F422</f>
        <v>-1</v>
      </c>
      <c r="H422" s="204" t="s">
        <v>3587</v>
      </c>
      <c r="I422" s="236">
        <f>F422/1000</f>
        <v>-1E-3</v>
      </c>
      <c r="J422" s="237" t="s">
        <v>1934</v>
      </c>
      <c r="L422" s="59"/>
      <c r="M422" s="59"/>
      <c r="N422" s="179"/>
    </row>
    <row r="423" spans="1:14" s="212" customFormat="1">
      <c r="A423" s="376" t="s">
        <v>6778</v>
      </c>
      <c r="B423" s="194" t="s">
        <v>1800</v>
      </c>
      <c r="C423" s="218"/>
      <c r="D423" s="218"/>
      <c r="E423" s="204" t="s">
        <v>465</v>
      </c>
      <c r="F423" s="232">
        <f>HEX2DEC(E423)*D420</f>
        <v>0</v>
      </c>
      <c r="G423" s="232">
        <f>F423</f>
        <v>0</v>
      </c>
      <c r="H423" s="204" t="s">
        <v>3587</v>
      </c>
      <c r="I423" s="236">
        <f>F423/1000</f>
        <v>0</v>
      </c>
      <c r="J423" s="237" t="s">
        <v>1934</v>
      </c>
      <c r="L423" s="59"/>
      <c r="M423" s="59"/>
      <c r="N423" s="179"/>
    </row>
    <row r="424" spans="1:14" s="212" customFormat="1">
      <c r="A424" s="376" t="s">
        <v>6778</v>
      </c>
      <c r="B424" s="194" t="s">
        <v>1800</v>
      </c>
      <c r="C424" s="218"/>
      <c r="D424" s="809" t="s">
        <v>9388</v>
      </c>
      <c r="E424" s="204" t="s">
        <v>1928</v>
      </c>
      <c r="F424" s="232">
        <f>HEX2DEC(E424)*D420</f>
        <v>1</v>
      </c>
      <c r="G424" s="232">
        <f>F424</f>
        <v>1</v>
      </c>
      <c r="H424" s="204" t="s">
        <v>3587</v>
      </c>
      <c r="I424" s="236">
        <f>F424/1000</f>
        <v>1E-3</v>
      </c>
      <c r="J424" s="237" t="s">
        <v>1934</v>
      </c>
      <c r="L424" s="59"/>
      <c r="M424" s="59"/>
      <c r="N424" s="179"/>
    </row>
    <row r="425" spans="1:14" s="212" customFormat="1" ht="13.5" thickBot="1">
      <c r="A425" s="375" t="s">
        <v>6778</v>
      </c>
      <c r="B425" s="191" t="s">
        <v>1800</v>
      </c>
      <c r="C425" s="47"/>
      <c r="D425" s="810" t="s">
        <v>9389</v>
      </c>
      <c r="E425" s="205" t="s">
        <v>3560</v>
      </c>
      <c r="F425" s="234">
        <f>HEX2DEC(E425)*D420</f>
        <v>32767</v>
      </c>
      <c r="G425" s="234">
        <f>F425</f>
        <v>32767</v>
      </c>
      <c r="H425" s="205" t="s">
        <v>3587</v>
      </c>
      <c r="I425" s="819">
        <f>F425/1000</f>
        <v>32.767000000000003</v>
      </c>
      <c r="J425" s="238" t="s">
        <v>1934</v>
      </c>
      <c r="L425" s="59"/>
      <c r="M425" s="59"/>
      <c r="N425" s="179"/>
    </row>
    <row r="426" spans="1:14" s="212" customFormat="1">
      <c r="A426" s="206" t="s">
        <v>6779</v>
      </c>
      <c r="B426" s="206" t="s">
        <v>1801</v>
      </c>
      <c r="C426" s="207" t="s">
        <v>576</v>
      </c>
      <c r="D426" s="207" t="s">
        <v>551</v>
      </c>
      <c r="E426" s="200" t="s">
        <v>3578</v>
      </c>
      <c r="F426" s="208"/>
      <c r="G426" s="209" t="s">
        <v>468</v>
      </c>
      <c r="H426" s="198" t="s">
        <v>1934</v>
      </c>
      <c r="I426" s="209"/>
      <c r="J426" s="199"/>
      <c r="L426" s="59"/>
      <c r="M426" s="59"/>
      <c r="N426" s="179"/>
    </row>
    <row r="427" spans="1:14" s="212" customFormat="1">
      <c r="A427" s="352" t="s">
        <v>6779</v>
      </c>
      <c r="B427" s="192" t="s">
        <v>1801</v>
      </c>
      <c r="C427" s="180" t="s">
        <v>3580</v>
      </c>
      <c r="D427" s="213" t="s">
        <v>3875</v>
      </c>
      <c r="E427" s="214" t="s">
        <v>573</v>
      </c>
      <c r="F427" s="215">
        <f>HEX2DEC(CONCATENATE(C427,E427))*D426</f>
        <v>-3276.8</v>
      </c>
      <c r="G427" s="215">
        <f>F427</f>
        <v>-3276.8</v>
      </c>
      <c r="H427" s="204" t="s">
        <v>1934</v>
      </c>
      <c r="I427" s="239"/>
      <c r="J427" s="217"/>
      <c r="L427" s="59"/>
      <c r="M427" s="59"/>
      <c r="N427" s="179"/>
    </row>
    <row r="428" spans="1:14" s="212" customFormat="1">
      <c r="A428" s="352" t="s">
        <v>6779</v>
      </c>
      <c r="B428" s="192" t="s">
        <v>1801</v>
      </c>
      <c r="C428" s="180" t="s">
        <v>3580</v>
      </c>
      <c r="D428" s="218"/>
      <c r="E428" s="204" t="s">
        <v>466</v>
      </c>
      <c r="F428" s="215">
        <f>HEX2DEC(CONCATENATE(C428,E428))*D426</f>
        <v>-0.1</v>
      </c>
      <c r="G428" s="215">
        <f>F428</f>
        <v>-0.1</v>
      </c>
      <c r="H428" s="204" t="s">
        <v>1934</v>
      </c>
      <c r="I428" s="239"/>
      <c r="J428" s="217"/>
      <c r="L428" s="59"/>
      <c r="M428" s="59"/>
      <c r="N428" s="179"/>
    </row>
    <row r="429" spans="1:14" s="212" customFormat="1">
      <c r="A429" s="352" t="s">
        <v>6779</v>
      </c>
      <c r="B429" s="192" t="s">
        <v>1801</v>
      </c>
      <c r="C429" s="218"/>
      <c r="D429" s="218"/>
      <c r="E429" s="204" t="s">
        <v>465</v>
      </c>
      <c r="F429" s="215">
        <f>HEX2DEC(E429)*D426</f>
        <v>0</v>
      </c>
      <c r="G429" s="215">
        <f>F429</f>
        <v>0</v>
      </c>
      <c r="H429" s="204" t="s">
        <v>1934</v>
      </c>
      <c r="I429" s="239"/>
      <c r="J429" s="217"/>
      <c r="L429" s="59"/>
      <c r="M429" s="59"/>
      <c r="N429" s="179"/>
    </row>
    <row r="430" spans="1:14" s="212" customFormat="1">
      <c r="A430" s="352" t="s">
        <v>6779</v>
      </c>
      <c r="B430" s="192" t="s">
        <v>1801</v>
      </c>
      <c r="C430" s="218"/>
      <c r="D430" s="218"/>
      <c r="E430" s="204" t="s">
        <v>1928</v>
      </c>
      <c r="F430" s="215">
        <f>HEX2DEC(E430)*D426</f>
        <v>0.1</v>
      </c>
      <c r="G430" s="215">
        <f>F430</f>
        <v>0.1</v>
      </c>
      <c r="H430" s="204" t="s">
        <v>1934</v>
      </c>
      <c r="I430" s="239"/>
      <c r="J430" s="217"/>
      <c r="L430" s="59"/>
      <c r="M430" s="59"/>
      <c r="N430" s="179"/>
    </row>
    <row r="431" spans="1:14" s="212" customFormat="1" ht="13.5" thickBot="1">
      <c r="A431" s="375" t="s">
        <v>6779</v>
      </c>
      <c r="B431" s="191" t="s">
        <v>1801</v>
      </c>
      <c r="C431" s="47"/>
      <c r="D431" s="47"/>
      <c r="E431" s="205" t="s">
        <v>3560</v>
      </c>
      <c r="F431" s="220">
        <f>HEX2DEC(E431)*D426</f>
        <v>3276.7000000000003</v>
      </c>
      <c r="G431" s="220">
        <f>F431</f>
        <v>3276.7000000000003</v>
      </c>
      <c r="H431" s="205" t="s">
        <v>1934</v>
      </c>
      <c r="I431" s="240"/>
      <c r="J431" s="241"/>
      <c r="L431" s="59"/>
      <c r="M431" s="59"/>
      <c r="N431" s="179"/>
    </row>
    <row r="432" spans="1:14" s="212" customFormat="1">
      <c r="A432" s="206" t="s">
        <v>6780</v>
      </c>
      <c r="B432" s="206" t="s">
        <v>163</v>
      </c>
      <c r="C432" s="207" t="s">
        <v>3870</v>
      </c>
      <c r="D432" s="207" t="s">
        <v>551</v>
      </c>
      <c r="E432" s="200" t="s">
        <v>3578</v>
      </c>
      <c r="F432" s="208"/>
      <c r="G432" s="209" t="s">
        <v>468</v>
      </c>
      <c r="H432" s="198" t="s">
        <v>3872</v>
      </c>
      <c r="I432" s="209" t="s">
        <v>1654</v>
      </c>
      <c r="J432" s="199" t="s">
        <v>3874</v>
      </c>
      <c r="L432" s="59"/>
      <c r="M432" s="59"/>
      <c r="N432" s="179"/>
    </row>
    <row r="433" spans="1:14" s="212" customFormat="1">
      <c r="A433" s="352" t="s">
        <v>6780</v>
      </c>
      <c r="B433" s="192" t="s">
        <v>163</v>
      </c>
      <c r="C433" s="180" t="s">
        <v>3580</v>
      </c>
      <c r="D433" s="213" t="s">
        <v>3871</v>
      </c>
      <c r="E433" s="214" t="s">
        <v>573</v>
      </c>
      <c r="F433" s="215">
        <f>HEX2DEC(CONCATENATE(C433,E433))*D432</f>
        <v>-3276.8</v>
      </c>
      <c r="G433" s="215">
        <f>F433</f>
        <v>-3276.8</v>
      </c>
      <c r="H433" s="204" t="s">
        <v>3872</v>
      </c>
      <c r="I433" s="239">
        <f>G433*(0.737562)</f>
        <v>-2416.8431616000003</v>
      </c>
      <c r="J433" s="217" t="s">
        <v>3874</v>
      </c>
      <c r="L433" s="59"/>
      <c r="M433" s="59"/>
      <c r="N433" s="179"/>
    </row>
    <row r="434" spans="1:14" s="212" customFormat="1">
      <c r="A434" s="352" t="s">
        <v>6780</v>
      </c>
      <c r="B434" s="192" t="s">
        <v>163</v>
      </c>
      <c r="C434" s="180" t="s">
        <v>3580</v>
      </c>
      <c r="D434" s="218"/>
      <c r="E434" s="204" t="s">
        <v>466</v>
      </c>
      <c r="F434" s="215">
        <f>HEX2DEC(CONCATENATE(C434,E434))*D432</f>
        <v>-0.1</v>
      </c>
      <c r="G434" s="215">
        <f>F434</f>
        <v>-0.1</v>
      </c>
      <c r="H434" s="204" t="s">
        <v>3872</v>
      </c>
      <c r="I434" s="239">
        <f>G434*(0.737562)</f>
        <v>-7.3756200000000008E-2</v>
      </c>
      <c r="J434" s="217" t="s">
        <v>3874</v>
      </c>
      <c r="L434" s="59"/>
      <c r="M434" s="59"/>
      <c r="N434" s="179"/>
    </row>
    <row r="435" spans="1:14" s="212" customFormat="1">
      <c r="A435" s="352" t="s">
        <v>6780</v>
      </c>
      <c r="B435" s="192" t="s">
        <v>163</v>
      </c>
      <c r="C435" s="218"/>
      <c r="D435" s="218"/>
      <c r="E435" s="204" t="s">
        <v>465</v>
      </c>
      <c r="F435" s="215">
        <f>HEX2DEC(E435)*D432</f>
        <v>0</v>
      </c>
      <c r="G435" s="215">
        <f>F435</f>
        <v>0</v>
      </c>
      <c r="H435" s="204" t="s">
        <v>3872</v>
      </c>
      <c r="I435" s="239">
        <f>G435*(0.737562)</f>
        <v>0</v>
      </c>
      <c r="J435" s="217" t="s">
        <v>3874</v>
      </c>
      <c r="L435" s="59"/>
      <c r="M435" s="59"/>
      <c r="N435" s="179"/>
    </row>
    <row r="436" spans="1:14" s="212" customFormat="1">
      <c r="A436" s="352" t="s">
        <v>6780</v>
      </c>
      <c r="B436" s="192" t="s">
        <v>163</v>
      </c>
      <c r="C436" s="218"/>
      <c r="D436" s="218" t="s">
        <v>3873</v>
      </c>
      <c r="E436" s="204" t="s">
        <v>1928</v>
      </c>
      <c r="F436" s="215">
        <f>HEX2DEC(E436)*D432</f>
        <v>0.1</v>
      </c>
      <c r="G436" s="215">
        <f>F436</f>
        <v>0.1</v>
      </c>
      <c r="H436" s="204" t="s">
        <v>3872</v>
      </c>
      <c r="I436" s="239">
        <f>G436*(0.737562)</f>
        <v>7.3756200000000008E-2</v>
      </c>
      <c r="J436" s="217" t="s">
        <v>3874</v>
      </c>
      <c r="L436" s="59"/>
      <c r="M436" s="59"/>
      <c r="N436" s="179"/>
    </row>
    <row r="437" spans="1:14" s="212" customFormat="1" ht="13.5" thickBot="1">
      <c r="A437" s="377" t="s">
        <v>6780</v>
      </c>
      <c r="B437" s="193" t="s">
        <v>163</v>
      </c>
      <c r="C437" s="244"/>
      <c r="D437" s="244" t="s">
        <v>3876</v>
      </c>
      <c r="E437" s="345" t="s">
        <v>3560</v>
      </c>
      <c r="F437" s="346">
        <f>HEX2DEC(E437)*D432</f>
        <v>3276.7000000000003</v>
      </c>
      <c r="G437" s="346">
        <f>F437</f>
        <v>3276.7000000000003</v>
      </c>
      <c r="H437" s="345" t="s">
        <v>3872</v>
      </c>
      <c r="I437" s="347">
        <f>G437*(0.737562)</f>
        <v>2416.7694054000003</v>
      </c>
      <c r="J437" s="348" t="s">
        <v>3874</v>
      </c>
      <c r="L437" s="59"/>
      <c r="M437" s="59"/>
      <c r="N437" s="179"/>
    </row>
    <row r="438" spans="1:14" s="353" customFormat="1">
      <c r="A438" s="378" t="s">
        <v>6781</v>
      </c>
      <c r="B438" s="378" t="s">
        <v>3254</v>
      </c>
      <c r="C438" s="389" t="s">
        <v>558</v>
      </c>
      <c r="D438" s="390">
        <v>10</v>
      </c>
      <c r="E438" s="391" t="s">
        <v>3578</v>
      </c>
      <c r="F438" s="391"/>
      <c r="G438" s="391" t="s">
        <v>468</v>
      </c>
      <c r="H438" s="391" t="s">
        <v>526</v>
      </c>
      <c r="I438" s="392"/>
      <c r="J438" s="202"/>
      <c r="L438" s="383"/>
      <c r="M438" s="383"/>
      <c r="N438" s="384"/>
    </row>
    <row r="439" spans="1:14" s="353" customFormat="1">
      <c r="A439" s="379"/>
      <c r="B439" s="379"/>
      <c r="C439" s="393"/>
      <c r="D439" s="393" t="s">
        <v>5333</v>
      </c>
      <c r="E439" s="394">
        <v>8000</v>
      </c>
      <c r="F439" s="394" t="s">
        <v>5334</v>
      </c>
      <c r="G439" s="394" t="s">
        <v>5334</v>
      </c>
      <c r="H439" s="394" t="s">
        <v>526</v>
      </c>
      <c r="I439" s="222"/>
      <c r="J439" s="217"/>
      <c r="L439" s="383"/>
      <c r="M439" s="383"/>
      <c r="N439" s="384"/>
    </row>
    <row r="440" spans="1:14" s="353" customFormat="1">
      <c r="A440" s="379"/>
      <c r="B440" s="379"/>
      <c r="C440" s="393"/>
      <c r="D440" s="393"/>
      <c r="E440" s="394" t="s">
        <v>466</v>
      </c>
      <c r="F440" s="394" t="s">
        <v>5335</v>
      </c>
      <c r="G440" s="394" t="s">
        <v>5335</v>
      </c>
      <c r="H440" s="394" t="s">
        <v>526</v>
      </c>
      <c r="I440" s="222"/>
      <c r="J440" s="217"/>
      <c r="L440" s="383"/>
      <c r="M440" s="383"/>
      <c r="N440" s="384"/>
    </row>
    <row r="441" spans="1:14" s="353" customFormat="1">
      <c r="A441" s="379"/>
      <c r="B441" s="379"/>
      <c r="C441" s="393"/>
      <c r="D441" s="393"/>
      <c r="E441" s="394">
        <v>0</v>
      </c>
      <c r="F441" s="394" t="s">
        <v>5336</v>
      </c>
      <c r="G441" s="394" t="s">
        <v>5336</v>
      </c>
      <c r="H441" s="394" t="s">
        <v>526</v>
      </c>
      <c r="I441" s="222"/>
      <c r="J441" s="217"/>
      <c r="L441" s="383"/>
      <c r="M441" s="383"/>
      <c r="N441" s="384"/>
    </row>
    <row r="442" spans="1:14" s="353" customFormat="1" ht="13.5" customHeight="1">
      <c r="A442" s="379"/>
      <c r="B442" s="379"/>
      <c r="C442" s="393"/>
      <c r="D442" s="393"/>
      <c r="E442" s="394">
        <v>1</v>
      </c>
      <c r="F442" s="394" t="s">
        <v>5337</v>
      </c>
      <c r="G442" s="394" t="s">
        <v>5337</v>
      </c>
      <c r="H442" s="394" t="s">
        <v>526</v>
      </c>
      <c r="I442" s="222"/>
      <c r="J442" s="217"/>
      <c r="L442" s="383"/>
      <c r="M442" s="383"/>
      <c r="N442" s="384"/>
    </row>
    <row r="443" spans="1:14" s="353" customFormat="1" ht="13.5" thickBot="1">
      <c r="A443" s="380"/>
      <c r="B443" s="380"/>
      <c r="C443" s="395"/>
      <c r="D443" s="395"/>
      <c r="E443" s="396" t="s">
        <v>3560</v>
      </c>
      <c r="F443" s="396" t="s">
        <v>5338</v>
      </c>
      <c r="G443" s="396" t="s">
        <v>5338</v>
      </c>
      <c r="H443" s="396" t="s">
        <v>526</v>
      </c>
      <c r="I443" s="228"/>
      <c r="J443" s="241"/>
      <c r="L443" s="383"/>
      <c r="M443" s="383"/>
      <c r="N443" s="384"/>
    </row>
    <row r="444" spans="1:14" s="212" customFormat="1">
      <c r="A444" s="352" t="s">
        <v>6782</v>
      </c>
      <c r="B444" s="352" t="s">
        <v>248</v>
      </c>
      <c r="C444" s="213" t="s">
        <v>604</v>
      </c>
      <c r="D444" s="213" t="s">
        <v>551</v>
      </c>
      <c r="E444" s="214" t="s">
        <v>3578</v>
      </c>
      <c r="F444" s="349"/>
      <c r="G444" s="350" t="s">
        <v>468</v>
      </c>
      <c r="H444" s="226" t="s">
        <v>3972</v>
      </c>
      <c r="I444" s="350" t="s">
        <v>468</v>
      </c>
      <c r="J444" s="351" t="s">
        <v>3973</v>
      </c>
      <c r="L444" s="59"/>
      <c r="M444" s="59"/>
      <c r="N444" s="179"/>
    </row>
    <row r="445" spans="1:14" s="212" customFormat="1">
      <c r="A445" s="352" t="s">
        <v>6782</v>
      </c>
      <c r="B445" s="192" t="s">
        <v>248</v>
      </c>
      <c r="C445" s="180" t="s">
        <v>3580</v>
      </c>
      <c r="D445" s="213" t="s">
        <v>3974</v>
      </c>
      <c r="E445" s="214" t="s">
        <v>573</v>
      </c>
      <c r="F445" s="215">
        <f>HEX2DEC(CONCATENATE(C445,E445))*D444</f>
        <v>-3276.8</v>
      </c>
      <c r="G445" s="215">
        <f t="shared" ref="G445:G451" si="7">F445</f>
        <v>-3276.8</v>
      </c>
      <c r="H445" s="204" t="s">
        <v>3972</v>
      </c>
      <c r="I445" s="243">
        <f>(G445*1.8)+32</f>
        <v>-5866.2400000000007</v>
      </c>
      <c r="J445" s="237" t="s">
        <v>3973</v>
      </c>
      <c r="L445" s="59"/>
      <c r="M445" s="59"/>
      <c r="N445" s="179"/>
    </row>
    <row r="446" spans="1:14" s="212" customFormat="1">
      <c r="A446" s="352" t="s">
        <v>6782</v>
      </c>
      <c r="B446" s="192" t="s">
        <v>248</v>
      </c>
      <c r="C446" s="180" t="s">
        <v>3580</v>
      </c>
      <c r="D446" s="213"/>
      <c r="E446" s="214" t="s">
        <v>3588</v>
      </c>
      <c r="F446" s="215">
        <f>HEX2DEC(CONCATENATE(C446,E446))*D444</f>
        <v>-40</v>
      </c>
      <c r="G446" s="215">
        <f t="shared" si="7"/>
        <v>-40</v>
      </c>
      <c r="H446" s="204" t="s">
        <v>3972</v>
      </c>
      <c r="I446" s="243">
        <f t="shared" ref="I446:I451" si="8">(G446*1.8)+32</f>
        <v>-40</v>
      </c>
      <c r="J446" s="237" t="s">
        <v>3973</v>
      </c>
      <c r="L446" s="59"/>
      <c r="M446" s="59"/>
      <c r="N446" s="179"/>
    </row>
    <row r="447" spans="1:14" s="212" customFormat="1">
      <c r="A447" s="376" t="s">
        <v>6782</v>
      </c>
      <c r="B447" s="194" t="s">
        <v>248</v>
      </c>
      <c r="C447" s="180" t="s">
        <v>3580</v>
      </c>
      <c r="D447" s="218"/>
      <c r="E447" s="204" t="s">
        <v>466</v>
      </c>
      <c r="F447" s="215">
        <f>HEX2DEC(CONCATENATE(C447,E447))*D444</f>
        <v>-0.1</v>
      </c>
      <c r="G447" s="215">
        <f t="shared" si="7"/>
        <v>-0.1</v>
      </c>
      <c r="H447" s="204" t="s">
        <v>3972</v>
      </c>
      <c r="I447" s="243">
        <f t="shared" si="8"/>
        <v>31.82</v>
      </c>
      <c r="J447" s="237" t="s">
        <v>3973</v>
      </c>
      <c r="L447" s="59"/>
      <c r="M447" s="59"/>
      <c r="N447" s="179"/>
    </row>
    <row r="448" spans="1:14" s="212" customFormat="1">
      <c r="A448" s="376" t="s">
        <v>6782</v>
      </c>
      <c r="B448" s="194" t="s">
        <v>248</v>
      </c>
      <c r="C448" s="218"/>
      <c r="D448" s="218"/>
      <c r="E448" s="204" t="s">
        <v>465</v>
      </c>
      <c r="F448" s="215">
        <f>HEX2DEC(E448)*D444</f>
        <v>0</v>
      </c>
      <c r="G448" s="215">
        <f t="shared" si="7"/>
        <v>0</v>
      </c>
      <c r="H448" s="204" t="s">
        <v>3972</v>
      </c>
      <c r="I448" s="243">
        <f t="shared" si="8"/>
        <v>32</v>
      </c>
      <c r="J448" s="237" t="s">
        <v>3973</v>
      </c>
      <c r="L448" s="59"/>
      <c r="M448" s="59"/>
      <c r="N448" s="179"/>
    </row>
    <row r="449" spans="1:14" s="212" customFormat="1">
      <c r="A449" s="376" t="s">
        <v>6782</v>
      </c>
      <c r="B449" s="194" t="s">
        <v>248</v>
      </c>
      <c r="C449" s="218"/>
      <c r="D449" s="218"/>
      <c r="E449" s="204" t="s">
        <v>1928</v>
      </c>
      <c r="F449" s="215">
        <f>HEX2DEC(E449)*D444</f>
        <v>0.1</v>
      </c>
      <c r="G449" s="215">
        <f t="shared" si="7"/>
        <v>0.1</v>
      </c>
      <c r="H449" s="204" t="s">
        <v>3972</v>
      </c>
      <c r="I449" s="243">
        <f t="shared" si="8"/>
        <v>32.18</v>
      </c>
      <c r="J449" s="237" t="s">
        <v>3973</v>
      </c>
      <c r="L449" s="59"/>
      <c r="M449" s="59"/>
      <c r="N449" s="179"/>
    </row>
    <row r="450" spans="1:14" s="212" customFormat="1">
      <c r="A450" s="377" t="s">
        <v>6782</v>
      </c>
      <c r="B450" s="193" t="s">
        <v>248</v>
      </c>
      <c r="C450" s="244"/>
      <c r="D450" s="218" t="s">
        <v>608</v>
      </c>
      <c r="E450" s="204" t="s">
        <v>3589</v>
      </c>
      <c r="F450" s="215">
        <f>HEX2DEC(E450)*D444</f>
        <v>2000</v>
      </c>
      <c r="G450" s="215">
        <f t="shared" si="7"/>
        <v>2000</v>
      </c>
      <c r="H450" s="204" t="s">
        <v>3972</v>
      </c>
      <c r="I450" s="243">
        <f t="shared" si="8"/>
        <v>3632</v>
      </c>
      <c r="J450" s="237" t="s">
        <v>3973</v>
      </c>
      <c r="L450" s="59"/>
      <c r="M450" s="59"/>
      <c r="N450" s="179"/>
    </row>
    <row r="451" spans="1:14" s="212" customFormat="1" ht="13.5" thickBot="1">
      <c r="A451" s="375" t="s">
        <v>6782</v>
      </c>
      <c r="B451" s="191" t="s">
        <v>248</v>
      </c>
      <c r="C451" s="47"/>
      <c r="D451" s="142" t="s">
        <v>3975</v>
      </c>
      <c r="E451" s="205" t="s">
        <v>3560</v>
      </c>
      <c r="F451" s="220">
        <f>HEX2DEC(E451)*D444</f>
        <v>3276.7000000000003</v>
      </c>
      <c r="G451" s="220">
        <f t="shared" si="7"/>
        <v>3276.7000000000003</v>
      </c>
      <c r="H451" s="205" t="s">
        <v>3972</v>
      </c>
      <c r="I451" s="245">
        <f t="shared" si="8"/>
        <v>5930.06</v>
      </c>
      <c r="J451" s="238" t="s">
        <v>3973</v>
      </c>
      <c r="L451" s="59"/>
      <c r="M451" s="59"/>
      <c r="N451" s="179"/>
    </row>
    <row r="452" spans="1:14" s="212" customFormat="1">
      <c r="A452" s="206" t="s">
        <v>6783</v>
      </c>
      <c r="B452" s="206" t="s">
        <v>250</v>
      </c>
      <c r="C452" s="207" t="s">
        <v>3599</v>
      </c>
      <c r="D452" s="207" t="s">
        <v>552</v>
      </c>
      <c r="E452" s="200" t="s">
        <v>3578</v>
      </c>
      <c r="F452" s="208"/>
      <c r="G452" s="209" t="s">
        <v>469</v>
      </c>
      <c r="H452" s="198" t="s">
        <v>3976</v>
      </c>
      <c r="I452" s="209" t="s">
        <v>469</v>
      </c>
      <c r="J452" s="242" t="s">
        <v>3977</v>
      </c>
      <c r="L452" s="59"/>
      <c r="M452" s="59"/>
      <c r="N452" s="179"/>
    </row>
    <row r="453" spans="1:14" s="212" customFormat="1">
      <c r="A453" s="352" t="s">
        <v>6783</v>
      </c>
      <c r="B453" s="192" t="s">
        <v>250</v>
      </c>
      <c r="C453" s="180" t="s">
        <v>3580</v>
      </c>
      <c r="D453" s="213" t="s">
        <v>3978</v>
      </c>
      <c r="E453" s="214" t="s">
        <v>573</v>
      </c>
      <c r="F453" s="222">
        <f>HEX2DEC(CONCATENATE(C453,E453))*D452</f>
        <v>-327.68</v>
      </c>
      <c r="G453" s="222">
        <f>F453</f>
        <v>-327.68</v>
      </c>
      <c r="H453" s="204" t="s">
        <v>3976</v>
      </c>
      <c r="I453" s="246">
        <f>(G453*1.8)</f>
        <v>-589.82400000000007</v>
      </c>
      <c r="J453" s="237" t="s">
        <v>3977</v>
      </c>
      <c r="L453" s="59"/>
      <c r="M453" s="59"/>
      <c r="N453" s="179"/>
    </row>
    <row r="454" spans="1:14" s="212" customFormat="1">
      <c r="A454" s="376" t="s">
        <v>6783</v>
      </c>
      <c r="B454" s="194" t="s">
        <v>250</v>
      </c>
      <c r="C454" s="180" t="s">
        <v>3580</v>
      </c>
      <c r="D454" s="218"/>
      <c r="E454" s="204" t="s">
        <v>466</v>
      </c>
      <c r="F454" s="222">
        <f>HEX2DEC(CONCATENATE(C454,E454))*D452</f>
        <v>-0.01</v>
      </c>
      <c r="G454" s="222">
        <f>F454</f>
        <v>-0.01</v>
      </c>
      <c r="H454" s="204" t="s">
        <v>3976</v>
      </c>
      <c r="I454" s="246">
        <f>(G454*1.8)</f>
        <v>-1.8000000000000002E-2</v>
      </c>
      <c r="J454" s="237" t="s">
        <v>3977</v>
      </c>
      <c r="L454" s="59"/>
      <c r="M454" s="59"/>
      <c r="N454" s="179"/>
    </row>
    <row r="455" spans="1:14" s="212" customFormat="1">
      <c r="A455" s="376" t="s">
        <v>6783</v>
      </c>
      <c r="B455" s="194" t="s">
        <v>250</v>
      </c>
      <c r="C455" s="218"/>
      <c r="D455" s="218"/>
      <c r="E455" s="204" t="s">
        <v>465</v>
      </c>
      <c r="F455" s="222">
        <f>HEX2DEC(E455)*D452</f>
        <v>0</v>
      </c>
      <c r="G455" s="222">
        <f>F455</f>
        <v>0</v>
      </c>
      <c r="H455" s="204" t="s">
        <v>3976</v>
      </c>
      <c r="I455" s="246">
        <f>(G455*1.8)</f>
        <v>0</v>
      </c>
      <c r="J455" s="237" t="s">
        <v>3977</v>
      </c>
      <c r="L455" s="59"/>
      <c r="M455" s="59"/>
      <c r="N455" s="179"/>
    </row>
    <row r="456" spans="1:14" s="212" customFormat="1">
      <c r="A456" s="376" t="s">
        <v>6783</v>
      </c>
      <c r="B456" s="194" t="s">
        <v>250</v>
      </c>
      <c r="C456" s="218"/>
      <c r="D456" s="218" t="s">
        <v>608</v>
      </c>
      <c r="E456" s="204" t="s">
        <v>1928</v>
      </c>
      <c r="F456" s="222">
        <f>HEX2DEC(E456)*D452</f>
        <v>0.01</v>
      </c>
      <c r="G456" s="222">
        <f>F456</f>
        <v>0.01</v>
      </c>
      <c r="H456" s="204" t="s">
        <v>3976</v>
      </c>
      <c r="I456" s="246">
        <f>(G456*1.8)</f>
        <v>1.8000000000000002E-2</v>
      </c>
      <c r="J456" s="237" t="s">
        <v>3977</v>
      </c>
      <c r="L456" s="59"/>
      <c r="M456" s="59"/>
      <c r="N456" s="179"/>
    </row>
    <row r="457" spans="1:14" s="212" customFormat="1" ht="13.5" thickBot="1">
      <c r="A457" s="375" t="s">
        <v>6783</v>
      </c>
      <c r="B457" s="191" t="s">
        <v>250</v>
      </c>
      <c r="C457" s="47"/>
      <c r="D457" s="142" t="s">
        <v>3979</v>
      </c>
      <c r="E457" s="205" t="s">
        <v>3560</v>
      </c>
      <c r="F457" s="228">
        <f>HEX2DEC(E457)*D452</f>
        <v>327.67</v>
      </c>
      <c r="G457" s="228">
        <f>F457</f>
        <v>327.67</v>
      </c>
      <c r="H457" s="205" t="s">
        <v>3976</v>
      </c>
      <c r="I457" s="247">
        <f>(G457*1.8)</f>
        <v>589.80600000000004</v>
      </c>
      <c r="J457" s="238" t="s">
        <v>3977</v>
      </c>
      <c r="L457" s="59"/>
      <c r="M457" s="59"/>
      <c r="N457" s="179"/>
    </row>
    <row r="458" spans="1:14" s="212" customFormat="1">
      <c r="A458" s="248" t="s">
        <v>6784</v>
      </c>
      <c r="B458" s="248" t="s">
        <v>1803</v>
      </c>
      <c r="C458" s="249" t="s">
        <v>3418</v>
      </c>
      <c r="D458" s="249" t="s">
        <v>1497</v>
      </c>
      <c r="E458" s="200" t="s">
        <v>3578</v>
      </c>
      <c r="F458" s="208"/>
      <c r="G458" s="209" t="s">
        <v>467</v>
      </c>
      <c r="H458" s="198" t="s">
        <v>3420</v>
      </c>
      <c r="I458" s="209"/>
      <c r="J458" s="250"/>
      <c r="L458" s="59"/>
      <c r="M458" s="59"/>
      <c r="N458" s="179"/>
    </row>
    <row r="459" spans="1:14" s="212" customFormat="1">
      <c r="A459" s="381" t="s">
        <v>6784</v>
      </c>
      <c r="B459" s="308" t="s">
        <v>1803</v>
      </c>
      <c r="C459" s="180" t="s">
        <v>3580</v>
      </c>
      <c r="D459" s="251" t="s">
        <v>3868</v>
      </c>
      <c r="E459" s="214" t="s">
        <v>573</v>
      </c>
      <c r="F459" s="232">
        <f>HEX2DEC(CONCATENATE(C459,E459))*D458</f>
        <v>-32768</v>
      </c>
      <c r="G459" s="232">
        <f>F459</f>
        <v>-32768</v>
      </c>
      <c r="H459" s="204" t="s">
        <v>3420</v>
      </c>
      <c r="I459" s="246"/>
      <c r="J459" s="252"/>
      <c r="L459" s="59"/>
      <c r="M459" s="59"/>
      <c r="N459" s="179"/>
    </row>
    <row r="460" spans="1:14" s="212" customFormat="1">
      <c r="A460" s="381" t="s">
        <v>6784</v>
      </c>
      <c r="B460" s="308" t="s">
        <v>1803</v>
      </c>
      <c r="C460" s="180" t="s">
        <v>3580</v>
      </c>
      <c r="D460" s="253"/>
      <c r="E460" s="204" t="s">
        <v>466</v>
      </c>
      <c r="F460" s="232">
        <f>HEX2DEC(CONCATENATE(C460,E460))*D458</f>
        <v>-1</v>
      </c>
      <c r="G460" s="232">
        <f>F460</f>
        <v>-1</v>
      </c>
      <c r="H460" s="204" t="s">
        <v>3420</v>
      </c>
      <c r="I460" s="246"/>
      <c r="J460" s="252"/>
      <c r="L460" s="59"/>
      <c r="M460" s="59"/>
      <c r="N460" s="179"/>
    </row>
    <row r="461" spans="1:14" s="212" customFormat="1">
      <c r="A461" s="381" t="s">
        <v>6784</v>
      </c>
      <c r="B461" s="308" t="s">
        <v>1803</v>
      </c>
      <c r="C461" s="251"/>
      <c r="D461" s="253"/>
      <c r="E461" s="204" t="s">
        <v>465</v>
      </c>
      <c r="F461" s="232">
        <f>HEX2DEC(E461)*D458</f>
        <v>0</v>
      </c>
      <c r="G461" s="232">
        <f>F461</f>
        <v>0</v>
      </c>
      <c r="H461" s="204" t="s">
        <v>3420</v>
      </c>
      <c r="I461" s="246"/>
      <c r="J461" s="252"/>
      <c r="L461" s="59"/>
      <c r="M461" s="59"/>
      <c r="N461" s="179"/>
    </row>
    <row r="462" spans="1:14" s="212" customFormat="1">
      <c r="A462" s="381" t="s">
        <v>6784</v>
      </c>
      <c r="B462" s="308" t="s">
        <v>1803</v>
      </c>
      <c r="C462" s="251"/>
      <c r="D462" s="253"/>
      <c r="E462" s="204" t="s">
        <v>1928</v>
      </c>
      <c r="F462" s="232">
        <f>HEX2DEC(E462)*D458</f>
        <v>1</v>
      </c>
      <c r="G462" s="232">
        <f>F462</f>
        <v>1</v>
      </c>
      <c r="H462" s="204" t="s">
        <v>3420</v>
      </c>
      <c r="I462" s="246"/>
      <c r="J462" s="252"/>
      <c r="L462" s="59"/>
      <c r="M462" s="59"/>
      <c r="N462" s="179"/>
    </row>
    <row r="463" spans="1:14" s="212" customFormat="1" ht="13.5" thickBot="1">
      <c r="A463" s="382" t="s">
        <v>6784</v>
      </c>
      <c r="B463" s="309" t="s">
        <v>1803</v>
      </c>
      <c r="C463" s="254"/>
      <c r="D463" s="255"/>
      <c r="E463" s="205" t="s">
        <v>3560</v>
      </c>
      <c r="F463" s="234">
        <f>HEX2DEC(E463)*D458</f>
        <v>32767</v>
      </c>
      <c r="G463" s="234">
        <f>F463</f>
        <v>32767</v>
      </c>
      <c r="H463" s="205" t="s">
        <v>3420</v>
      </c>
      <c r="I463" s="247"/>
      <c r="J463" s="256"/>
      <c r="L463" s="59"/>
      <c r="M463" s="59"/>
      <c r="N463" s="179"/>
    </row>
    <row r="464" spans="1:14">
      <c r="A464" s="206" t="s">
        <v>6785</v>
      </c>
      <c r="B464" s="103" t="s">
        <v>1804</v>
      </c>
      <c r="C464" s="26" t="s">
        <v>3591</v>
      </c>
      <c r="D464" s="26" t="s">
        <v>551</v>
      </c>
      <c r="E464" s="21" t="s">
        <v>3578</v>
      </c>
      <c r="F464" s="104"/>
      <c r="G464" s="119" t="s">
        <v>468</v>
      </c>
      <c r="H464" s="198" t="s">
        <v>613</v>
      </c>
      <c r="I464" s="119" t="s">
        <v>1654</v>
      </c>
      <c r="J464" s="199" t="s">
        <v>1937</v>
      </c>
    </row>
    <row r="465" spans="1:10">
      <c r="A465" s="352" t="s">
        <v>6785</v>
      </c>
      <c r="B465" s="192" t="s">
        <v>1804</v>
      </c>
      <c r="C465" s="180" t="s">
        <v>3580</v>
      </c>
      <c r="D465" s="33" t="s">
        <v>3592</v>
      </c>
      <c r="E465" s="34" t="s">
        <v>573</v>
      </c>
      <c r="F465" s="106">
        <f>HEX2DEC(CONCATENATE(C465,E465))*D464</f>
        <v>-3276.8</v>
      </c>
      <c r="G465" s="106">
        <f>F465</f>
        <v>-3276.8</v>
      </c>
      <c r="H465" s="23" t="s">
        <v>613</v>
      </c>
      <c r="I465" s="120">
        <f>G465*(0.1450377)</f>
        <v>-475.25953535999997</v>
      </c>
      <c r="J465" s="99" t="s">
        <v>1937</v>
      </c>
    </row>
    <row r="466" spans="1:10">
      <c r="A466" s="376" t="s">
        <v>6785</v>
      </c>
      <c r="B466" s="194" t="s">
        <v>1804</v>
      </c>
      <c r="C466" s="180" t="s">
        <v>3580</v>
      </c>
      <c r="D466" s="22"/>
      <c r="E466" s="23" t="s">
        <v>466</v>
      </c>
      <c r="F466" s="106">
        <f>HEX2DEC(CONCATENATE(C466,E466))*D464</f>
        <v>-0.1</v>
      </c>
      <c r="G466" s="106">
        <f>F466</f>
        <v>-0.1</v>
      </c>
      <c r="H466" s="23" t="s">
        <v>613</v>
      </c>
      <c r="I466" s="120">
        <f>G466*(0.1450377)</f>
        <v>-1.4503769999999999E-2</v>
      </c>
      <c r="J466" s="99" t="s">
        <v>1937</v>
      </c>
    </row>
    <row r="467" spans="1:10">
      <c r="A467" s="376" t="s">
        <v>6785</v>
      </c>
      <c r="B467" s="194" t="s">
        <v>1804</v>
      </c>
      <c r="C467" s="22"/>
      <c r="D467" s="22"/>
      <c r="E467" s="23" t="s">
        <v>465</v>
      </c>
      <c r="F467" s="106">
        <f>HEX2DEC(E467)*D464</f>
        <v>0</v>
      </c>
      <c r="G467" s="106">
        <f>F467</f>
        <v>0</v>
      </c>
      <c r="H467" s="23" t="s">
        <v>613</v>
      </c>
      <c r="I467" s="120">
        <f>G467*(0.1450377)</f>
        <v>0</v>
      </c>
      <c r="J467" s="99" t="s">
        <v>1937</v>
      </c>
    </row>
    <row r="468" spans="1:10">
      <c r="A468" s="376" t="s">
        <v>6785</v>
      </c>
      <c r="B468" s="194" t="s">
        <v>1804</v>
      </c>
      <c r="C468" s="22"/>
      <c r="D468" s="22" t="s">
        <v>614</v>
      </c>
      <c r="E468" s="23" t="s">
        <v>1928</v>
      </c>
      <c r="F468" s="106">
        <f>HEX2DEC(E468)*D464</f>
        <v>0.1</v>
      </c>
      <c r="G468" s="106">
        <f>F468</f>
        <v>0.1</v>
      </c>
      <c r="H468" s="23" t="s">
        <v>613</v>
      </c>
      <c r="I468" s="120">
        <f>G468*(0.1450377)</f>
        <v>1.4503769999999999E-2</v>
      </c>
      <c r="J468" s="99" t="s">
        <v>1937</v>
      </c>
    </row>
    <row r="469" spans="1:10" ht="13.5" thickBot="1">
      <c r="A469" s="375" t="s">
        <v>6785</v>
      </c>
      <c r="B469" s="191" t="s">
        <v>1804</v>
      </c>
      <c r="C469" s="24"/>
      <c r="D469" s="47" t="s">
        <v>615</v>
      </c>
      <c r="E469" s="25" t="s">
        <v>3560</v>
      </c>
      <c r="F469" s="108">
        <f>HEX2DEC(E469)*D464</f>
        <v>3276.7000000000003</v>
      </c>
      <c r="G469" s="108">
        <f>F469</f>
        <v>3276.7000000000003</v>
      </c>
      <c r="H469" s="25" t="s">
        <v>613</v>
      </c>
      <c r="I469" s="127">
        <f>G469*(0.1450377)</f>
        <v>475.24503159</v>
      </c>
      <c r="J469" s="125" t="s">
        <v>1937</v>
      </c>
    </row>
    <row r="470" spans="1:10">
      <c r="A470" s="206" t="s">
        <v>6786</v>
      </c>
      <c r="B470" s="103" t="s">
        <v>258</v>
      </c>
      <c r="C470" s="26" t="s">
        <v>625</v>
      </c>
      <c r="D470" s="26" t="s">
        <v>552</v>
      </c>
      <c r="E470" s="21" t="s">
        <v>3578</v>
      </c>
      <c r="F470" s="104"/>
      <c r="G470" s="119" t="s">
        <v>469</v>
      </c>
      <c r="H470" s="203" t="s">
        <v>1643</v>
      </c>
      <c r="I470" s="119"/>
      <c r="J470" s="55"/>
    </row>
    <row r="471" spans="1:10">
      <c r="A471" s="352" t="s">
        <v>6786</v>
      </c>
      <c r="B471" s="192" t="s">
        <v>258</v>
      </c>
      <c r="C471" s="180" t="s">
        <v>3580</v>
      </c>
      <c r="D471" s="33" t="s">
        <v>3593</v>
      </c>
      <c r="E471" s="34" t="s">
        <v>573</v>
      </c>
      <c r="F471" s="46">
        <f>HEX2DEC(CONCATENATE(C471,E471))*D470</f>
        <v>-327.68</v>
      </c>
      <c r="G471" s="46">
        <f t="shared" ref="G471:G477" si="9">F471</f>
        <v>-327.68</v>
      </c>
      <c r="H471" s="140" t="s">
        <v>1643</v>
      </c>
      <c r="I471" s="185"/>
      <c r="J471" s="158"/>
    </row>
    <row r="472" spans="1:10" ht="12" customHeight="1">
      <c r="A472" s="352" t="s">
        <v>6786</v>
      </c>
      <c r="B472" s="192" t="s">
        <v>258</v>
      </c>
      <c r="C472" s="180" t="s">
        <v>3580</v>
      </c>
      <c r="D472" s="33"/>
      <c r="E472" s="34" t="s">
        <v>3594</v>
      </c>
      <c r="F472" s="46">
        <f>HEX2DEC(CONCATENATE(C472,E472))*D470</f>
        <v>-40</v>
      </c>
      <c r="G472" s="46">
        <f t="shared" si="9"/>
        <v>-40</v>
      </c>
      <c r="H472" s="140" t="s">
        <v>1643</v>
      </c>
      <c r="I472" s="185"/>
      <c r="J472" s="158"/>
    </row>
    <row r="473" spans="1:10">
      <c r="A473" s="376" t="s">
        <v>6786</v>
      </c>
      <c r="B473" s="194" t="s">
        <v>258</v>
      </c>
      <c r="C473" s="180" t="s">
        <v>3580</v>
      </c>
      <c r="D473" s="22"/>
      <c r="E473" s="23" t="s">
        <v>466</v>
      </c>
      <c r="F473" s="46">
        <f>HEX2DEC(CONCATENATE(C473,E473))*D470</f>
        <v>-0.01</v>
      </c>
      <c r="G473" s="46">
        <f t="shared" si="9"/>
        <v>-0.01</v>
      </c>
      <c r="H473" s="140" t="s">
        <v>1643</v>
      </c>
      <c r="I473" s="185"/>
      <c r="J473" s="158"/>
    </row>
    <row r="474" spans="1:10">
      <c r="A474" s="376" t="s">
        <v>6786</v>
      </c>
      <c r="B474" s="194" t="s">
        <v>258</v>
      </c>
      <c r="C474" s="22"/>
      <c r="D474" s="22"/>
      <c r="E474" s="23" t="s">
        <v>465</v>
      </c>
      <c r="F474" s="46">
        <f>HEX2DEC(E474)*D470</f>
        <v>0</v>
      </c>
      <c r="G474" s="46">
        <f t="shared" si="9"/>
        <v>0</v>
      </c>
      <c r="H474" s="140" t="s">
        <v>1643</v>
      </c>
      <c r="I474" s="185"/>
      <c r="J474" s="158"/>
    </row>
    <row r="475" spans="1:10">
      <c r="A475" s="376" t="s">
        <v>6786</v>
      </c>
      <c r="B475" s="194" t="s">
        <v>258</v>
      </c>
      <c r="C475" s="22"/>
      <c r="D475" s="22"/>
      <c r="E475" s="23" t="s">
        <v>1928</v>
      </c>
      <c r="F475" s="46">
        <f>HEX2DEC(E475)*D470</f>
        <v>0.01</v>
      </c>
      <c r="G475" s="46">
        <f t="shared" si="9"/>
        <v>0.01</v>
      </c>
      <c r="H475" s="140" t="s">
        <v>1643</v>
      </c>
      <c r="I475" s="185"/>
      <c r="J475" s="158"/>
    </row>
    <row r="476" spans="1:10">
      <c r="A476" s="377" t="s">
        <v>6786</v>
      </c>
      <c r="B476" s="193" t="s">
        <v>258</v>
      </c>
      <c r="C476" s="31"/>
      <c r="D476" s="22"/>
      <c r="E476" s="23" t="s">
        <v>3595</v>
      </c>
      <c r="F476" s="46">
        <f>HEX2DEC(E476)*D470</f>
        <v>40</v>
      </c>
      <c r="G476" s="46">
        <f t="shared" si="9"/>
        <v>40</v>
      </c>
      <c r="H476" s="140" t="s">
        <v>1643</v>
      </c>
      <c r="I476" s="185"/>
      <c r="J476" s="158"/>
    </row>
    <row r="477" spans="1:10" ht="13.5" thickBot="1">
      <c r="A477" s="375" t="s">
        <v>6786</v>
      </c>
      <c r="B477" s="191" t="s">
        <v>258</v>
      </c>
      <c r="C477" s="24"/>
      <c r="D477" s="142"/>
      <c r="E477" s="25" t="s">
        <v>3560</v>
      </c>
      <c r="F477" s="110">
        <f>HEX2DEC(E477)*D470</f>
        <v>327.67</v>
      </c>
      <c r="G477" s="110">
        <f t="shared" si="9"/>
        <v>327.67</v>
      </c>
      <c r="H477" s="143" t="s">
        <v>1643</v>
      </c>
      <c r="I477" s="187"/>
      <c r="J477" s="161"/>
    </row>
    <row r="478" spans="1:10">
      <c r="A478" s="206" t="s">
        <v>6787</v>
      </c>
      <c r="B478" s="103" t="s">
        <v>260</v>
      </c>
      <c r="C478" s="26" t="s">
        <v>625</v>
      </c>
      <c r="D478" s="26" t="s">
        <v>1645</v>
      </c>
      <c r="E478" s="21" t="s">
        <v>3578</v>
      </c>
      <c r="F478" s="104"/>
      <c r="G478" s="119" t="s">
        <v>624</v>
      </c>
      <c r="H478" s="203" t="s">
        <v>1643</v>
      </c>
      <c r="I478" s="119"/>
      <c r="J478" s="55"/>
    </row>
    <row r="479" spans="1:10">
      <c r="A479" s="352" t="s">
        <v>6787</v>
      </c>
      <c r="B479" s="192" t="s">
        <v>260</v>
      </c>
      <c r="C479" s="180" t="s">
        <v>3580</v>
      </c>
      <c r="D479" s="33" t="s">
        <v>3596</v>
      </c>
      <c r="E479" s="34" t="s">
        <v>573</v>
      </c>
      <c r="F479" s="106">
        <f>HEX2DEC(CONCATENATE(C479,E479))*D478</f>
        <v>-16384</v>
      </c>
      <c r="G479" s="106">
        <f t="shared" ref="G479:G485" si="10">F479</f>
        <v>-16384</v>
      </c>
      <c r="H479" s="140" t="s">
        <v>1643</v>
      </c>
      <c r="I479" s="185"/>
      <c r="J479" s="158"/>
    </row>
    <row r="480" spans="1:10">
      <c r="A480" s="352" t="s">
        <v>6787</v>
      </c>
      <c r="B480" s="192" t="s">
        <v>260</v>
      </c>
      <c r="C480" s="180" t="s">
        <v>3580</v>
      </c>
      <c r="D480" s="33"/>
      <c r="E480" s="34" t="s">
        <v>3597</v>
      </c>
      <c r="F480" s="106">
        <f>HEX2DEC(CONCATENATE(C480,E480))*D478</f>
        <v>-80</v>
      </c>
      <c r="G480" s="106">
        <f t="shared" si="10"/>
        <v>-80</v>
      </c>
      <c r="H480" s="140" t="s">
        <v>1643</v>
      </c>
      <c r="I480" s="185"/>
      <c r="J480" s="158"/>
    </row>
    <row r="481" spans="1:10">
      <c r="A481" s="376" t="s">
        <v>6787</v>
      </c>
      <c r="B481" s="194" t="s">
        <v>260</v>
      </c>
      <c r="C481" s="180" t="s">
        <v>3580</v>
      </c>
      <c r="D481" s="22"/>
      <c r="E481" s="23" t="s">
        <v>466</v>
      </c>
      <c r="F481" s="106">
        <f>HEX2DEC(CONCATENATE(C481,E481))*D478</f>
        <v>-0.5</v>
      </c>
      <c r="G481" s="106">
        <f t="shared" si="10"/>
        <v>-0.5</v>
      </c>
      <c r="H481" s="140" t="s">
        <v>1643</v>
      </c>
      <c r="I481" s="185"/>
      <c r="J481" s="158"/>
    </row>
    <row r="482" spans="1:10">
      <c r="A482" s="376" t="s">
        <v>6787</v>
      </c>
      <c r="B482" s="194" t="s">
        <v>260</v>
      </c>
      <c r="C482" s="22"/>
      <c r="D482" s="22"/>
      <c r="E482" s="23" t="s">
        <v>465</v>
      </c>
      <c r="F482" s="106">
        <f>HEX2DEC(E482)*D478</f>
        <v>0</v>
      </c>
      <c r="G482" s="106">
        <f t="shared" si="10"/>
        <v>0</v>
      </c>
      <c r="H482" s="140" t="s">
        <v>1643</v>
      </c>
      <c r="I482" s="185"/>
      <c r="J482" s="158"/>
    </row>
    <row r="483" spans="1:10">
      <c r="A483" s="376" t="s">
        <v>6787</v>
      </c>
      <c r="B483" s="194" t="s">
        <v>260</v>
      </c>
      <c r="C483" s="22"/>
      <c r="D483" s="22"/>
      <c r="E483" s="23" t="s">
        <v>1928</v>
      </c>
      <c r="F483" s="106">
        <f>HEX2DEC(E483)*D478</f>
        <v>0.5</v>
      </c>
      <c r="G483" s="106">
        <f t="shared" si="10"/>
        <v>0.5</v>
      </c>
      <c r="H483" s="140" t="s">
        <v>1643</v>
      </c>
      <c r="I483" s="185"/>
      <c r="J483" s="158"/>
    </row>
    <row r="484" spans="1:10">
      <c r="A484" s="377" t="s">
        <v>6787</v>
      </c>
      <c r="B484" s="193" t="s">
        <v>260</v>
      </c>
      <c r="C484" s="31"/>
      <c r="D484" s="22"/>
      <c r="E484" s="23" t="s">
        <v>3598</v>
      </c>
      <c r="F484" s="106">
        <f>HEX2DEC(E484)*D478</f>
        <v>80</v>
      </c>
      <c r="G484" s="106">
        <f t="shared" si="10"/>
        <v>80</v>
      </c>
      <c r="H484" s="140" t="s">
        <v>1643</v>
      </c>
      <c r="I484" s="185"/>
      <c r="J484" s="158"/>
    </row>
    <row r="485" spans="1:10" ht="13.5" thickBot="1">
      <c r="A485" s="375" t="s">
        <v>6787</v>
      </c>
      <c r="B485" s="191" t="s">
        <v>260</v>
      </c>
      <c r="C485" s="24"/>
      <c r="D485" s="142"/>
      <c r="E485" s="25" t="s">
        <v>3560</v>
      </c>
      <c r="F485" s="108">
        <f>HEX2DEC(E485)*D478</f>
        <v>16383.5</v>
      </c>
      <c r="G485" s="108">
        <f t="shared" si="10"/>
        <v>16383.5</v>
      </c>
      <c r="H485" s="143" t="s">
        <v>1643</v>
      </c>
      <c r="I485" s="187"/>
      <c r="J485" s="161"/>
    </row>
    <row r="486" spans="1:10">
      <c r="A486" s="206" t="s">
        <v>6788</v>
      </c>
      <c r="B486" s="103" t="s">
        <v>1814</v>
      </c>
      <c r="C486" s="26" t="s">
        <v>3352</v>
      </c>
      <c r="D486" s="26" t="s">
        <v>1497</v>
      </c>
      <c r="E486" s="21" t="s">
        <v>3578</v>
      </c>
      <c r="F486" s="104"/>
      <c r="G486" s="119" t="s">
        <v>467</v>
      </c>
      <c r="H486" s="198" t="s">
        <v>3356</v>
      </c>
      <c r="I486" s="119" t="s">
        <v>3601</v>
      </c>
      <c r="J486" s="199" t="s">
        <v>3357</v>
      </c>
    </row>
    <row r="487" spans="1:10">
      <c r="A487" s="352" t="s">
        <v>6788</v>
      </c>
      <c r="B487" s="192" t="s">
        <v>1814</v>
      </c>
      <c r="C487" s="180" t="s">
        <v>3580</v>
      </c>
      <c r="D487" s="33" t="s">
        <v>3600</v>
      </c>
      <c r="E487" s="34" t="s">
        <v>573</v>
      </c>
      <c r="F487" s="45">
        <f>HEX2DEC(CONCATENATE(C487,E487))*D486</f>
        <v>-32768</v>
      </c>
      <c r="G487" s="45">
        <f>F487</f>
        <v>-32768</v>
      </c>
      <c r="H487" s="23" t="s">
        <v>3356</v>
      </c>
      <c r="I487" s="186">
        <f>(G487*0.0022046)</f>
        <v>-72.240332800000004</v>
      </c>
      <c r="J487" s="158" t="s">
        <v>3357</v>
      </c>
    </row>
    <row r="488" spans="1:10">
      <c r="A488" s="376" t="s">
        <v>6788</v>
      </c>
      <c r="B488" s="194" t="s">
        <v>1814</v>
      </c>
      <c r="C488" s="180" t="s">
        <v>3580</v>
      </c>
      <c r="D488" s="22"/>
      <c r="E488" s="23" t="s">
        <v>466</v>
      </c>
      <c r="F488" s="45">
        <f>HEX2DEC(CONCATENATE(C488,E488))*D486</f>
        <v>-1</v>
      </c>
      <c r="G488" s="45">
        <f>F488</f>
        <v>-1</v>
      </c>
      <c r="H488" s="23" t="s">
        <v>3356</v>
      </c>
      <c r="I488" s="186">
        <f>(G488*0.0022046)</f>
        <v>-2.2046000000000001E-3</v>
      </c>
      <c r="J488" s="158" t="s">
        <v>3357</v>
      </c>
    </row>
    <row r="489" spans="1:10">
      <c r="A489" s="376" t="s">
        <v>6788</v>
      </c>
      <c r="B489" s="194" t="s">
        <v>1814</v>
      </c>
      <c r="C489" s="22"/>
      <c r="D489" s="22"/>
      <c r="E489" s="23" t="s">
        <v>465</v>
      </c>
      <c r="F489" s="45">
        <f>HEX2DEC(E489)*D486</f>
        <v>0</v>
      </c>
      <c r="G489" s="45">
        <f>F489</f>
        <v>0</v>
      </c>
      <c r="H489" s="23" t="s">
        <v>3356</v>
      </c>
      <c r="I489" s="186">
        <f>(G489*0.0022046)</f>
        <v>0</v>
      </c>
      <c r="J489" s="158" t="s">
        <v>3357</v>
      </c>
    </row>
    <row r="490" spans="1:10">
      <c r="A490" s="376" t="s">
        <v>6788</v>
      </c>
      <c r="B490" s="194" t="s">
        <v>1814</v>
      </c>
      <c r="C490" s="22"/>
      <c r="D490" s="22" t="s">
        <v>3354</v>
      </c>
      <c r="E490" s="23" t="s">
        <v>1928</v>
      </c>
      <c r="F490" s="45">
        <f>HEX2DEC(E490)*D486</f>
        <v>1</v>
      </c>
      <c r="G490" s="45">
        <f>F490</f>
        <v>1</v>
      </c>
      <c r="H490" s="23" t="s">
        <v>3356</v>
      </c>
      <c r="I490" s="186">
        <f>(G490*0.0022046)</f>
        <v>2.2046000000000001E-3</v>
      </c>
      <c r="J490" s="158" t="s">
        <v>3357</v>
      </c>
    </row>
    <row r="491" spans="1:10" ht="13.5" thickBot="1">
      <c r="A491" s="375" t="s">
        <v>6788</v>
      </c>
      <c r="B491" s="191" t="s">
        <v>1814</v>
      </c>
      <c r="C491" s="24"/>
      <c r="D491" s="24" t="s">
        <v>3355</v>
      </c>
      <c r="E491" s="25" t="s">
        <v>3560</v>
      </c>
      <c r="F491" s="101">
        <f>HEX2DEC(E491)*D486</f>
        <v>32767</v>
      </c>
      <c r="G491" s="101">
        <f>F491</f>
        <v>32767</v>
      </c>
      <c r="H491" s="25" t="s">
        <v>3356</v>
      </c>
      <c r="I491" s="188">
        <f>(G491*0.0022046)</f>
        <v>72.238128200000006</v>
      </c>
      <c r="J491" s="161" t="s">
        <v>3357</v>
      </c>
    </row>
    <row r="492" spans="1:10">
      <c r="A492" s="206" t="s">
        <v>6789</v>
      </c>
      <c r="B492" s="103" t="s">
        <v>1815</v>
      </c>
      <c r="C492" s="26" t="s">
        <v>3359</v>
      </c>
      <c r="D492" s="26" t="s">
        <v>559</v>
      </c>
      <c r="E492" s="21" t="s">
        <v>3578</v>
      </c>
      <c r="F492" s="104"/>
      <c r="G492" s="119" t="s">
        <v>1654</v>
      </c>
      <c r="H492" s="198" t="s">
        <v>3606</v>
      </c>
      <c r="I492" s="119" t="s">
        <v>470</v>
      </c>
      <c r="J492" s="55" t="s">
        <v>3607</v>
      </c>
    </row>
    <row r="493" spans="1:10">
      <c r="A493" s="352" t="s">
        <v>6789</v>
      </c>
      <c r="B493" s="192" t="s">
        <v>1815</v>
      </c>
      <c r="C493" s="180" t="s">
        <v>3580</v>
      </c>
      <c r="D493" s="33" t="s">
        <v>3602</v>
      </c>
      <c r="E493" s="34" t="s">
        <v>573</v>
      </c>
      <c r="F493" s="46">
        <f>HEX2DEC(CONCATENATE(C493,E493))*D492</f>
        <v>-8192</v>
      </c>
      <c r="G493" s="46">
        <f>F493</f>
        <v>-8192</v>
      </c>
      <c r="H493" s="23" t="s">
        <v>3606</v>
      </c>
      <c r="I493" s="126">
        <f>G493*(0.0040146309)</f>
        <v>-32.887856332799998</v>
      </c>
      <c r="J493" s="99" t="s">
        <v>3607</v>
      </c>
    </row>
    <row r="494" spans="1:10">
      <c r="A494" s="376" t="s">
        <v>6789</v>
      </c>
      <c r="B494" s="194" t="s">
        <v>1815</v>
      </c>
      <c r="C494" s="180" t="s">
        <v>3580</v>
      </c>
      <c r="D494" s="22"/>
      <c r="E494" s="23" t="s">
        <v>3605</v>
      </c>
      <c r="F494" s="46">
        <f>HEX2DEC(CONCATENATE(C494,E494))*D492</f>
        <v>-1</v>
      </c>
      <c r="G494" s="46">
        <f>F494</f>
        <v>-1</v>
      </c>
      <c r="H494" s="23" t="s">
        <v>3606</v>
      </c>
      <c r="I494" s="126">
        <f>G494*(0.0040146309)</f>
        <v>-4.0146308999999998E-3</v>
      </c>
      <c r="J494" s="99" t="s">
        <v>3607</v>
      </c>
    </row>
    <row r="495" spans="1:10">
      <c r="A495" s="376" t="s">
        <v>6789</v>
      </c>
      <c r="B495" s="194" t="s">
        <v>1815</v>
      </c>
      <c r="C495" s="22"/>
      <c r="D495" s="22"/>
      <c r="E495" s="23" t="s">
        <v>465</v>
      </c>
      <c r="F495" s="46">
        <f>HEX2DEC(E495)*D492</f>
        <v>0</v>
      </c>
      <c r="G495" s="46">
        <f>F495</f>
        <v>0</v>
      </c>
      <c r="H495" s="23" t="s">
        <v>3606</v>
      </c>
      <c r="I495" s="126">
        <f>G495*(0.0040146309)</f>
        <v>0</v>
      </c>
      <c r="J495" s="99" t="s">
        <v>3607</v>
      </c>
    </row>
    <row r="496" spans="1:10">
      <c r="A496" s="376" t="s">
        <v>6789</v>
      </c>
      <c r="B496" s="194" t="s">
        <v>1815</v>
      </c>
      <c r="C496" s="22"/>
      <c r="D496" s="22" t="s">
        <v>3603</v>
      </c>
      <c r="E496" s="23" t="s">
        <v>3405</v>
      </c>
      <c r="F496" s="46">
        <f>HEX2DEC(E496)*D492</f>
        <v>1</v>
      </c>
      <c r="G496" s="46">
        <f>F496</f>
        <v>1</v>
      </c>
      <c r="H496" s="23" t="s">
        <v>3606</v>
      </c>
      <c r="I496" s="126">
        <f>G496*(0.0040146309)</f>
        <v>4.0146308999999998E-3</v>
      </c>
      <c r="J496" s="99" t="s">
        <v>3607</v>
      </c>
    </row>
    <row r="497" spans="1:14" ht="13.5" thickBot="1">
      <c r="A497" s="375" t="s">
        <v>6789</v>
      </c>
      <c r="B497" s="191" t="s">
        <v>1815</v>
      </c>
      <c r="C497" s="24"/>
      <c r="D497" s="24" t="s">
        <v>3604</v>
      </c>
      <c r="E497" s="25" t="s">
        <v>3560</v>
      </c>
      <c r="F497" s="110">
        <f>HEX2DEC(E497)*D492</f>
        <v>8191.75</v>
      </c>
      <c r="G497" s="110">
        <f>F497</f>
        <v>8191.75</v>
      </c>
      <c r="H497" s="25" t="s">
        <v>3606</v>
      </c>
      <c r="I497" s="130">
        <f>G497*(0.0040146309)</f>
        <v>32.886852675074998</v>
      </c>
      <c r="J497" s="125" t="s">
        <v>3607</v>
      </c>
    </row>
    <row r="498" spans="1:14" s="353" customFormat="1">
      <c r="A498" s="206" t="s">
        <v>6790</v>
      </c>
      <c r="B498" s="206" t="s">
        <v>1816</v>
      </c>
      <c r="C498" s="207" t="s">
        <v>3352</v>
      </c>
      <c r="D498" s="207" t="s">
        <v>1384</v>
      </c>
      <c r="E498" s="200" t="s">
        <v>3578</v>
      </c>
      <c r="F498" s="208"/>
      <c r="G498" s="209" t="s">
        <v>467</v>
      </c>
      <c r="H498" s="198" t="s">
        <v>3356</v>
      </c>
      <c r="I498" s="209" t="s">
        <v>3601</v>
      </c>
      <c r="J498" s="199" t="s">
        <v>3357</v>
      </c>
      <c r="L498" s="383"/>
      <c r="M498" s="383"/>
      <c r="N498" s="384"/>
    </row>
    <row r="499" spans="1:14" s="353" customFormat="1">
      <c r="A499" s="352" t="s">
        <v>6788</v>
      </c>
      <c r="B499" s="192" t="s">
        <v>1814</v>
      </c>
      <c r="C499" s="213" t="s">
        <v>3580</v>
      </c>
      <c r="D499" s="213" t="s">
        <v>5467</v>
      </c>
      <c r="E499" s="214" t="s">
        <v>573</v>
      </c>
      <c r="F499" s="232">
        <f>HEX2DEC(CONCATENATE(C499,E499))*D498</f>
        <v>-327680</v>
      </c>
      <c r="G499" s="232">
        <f>F499</f>
        <v>-327680</v>
      </c>
      <c r="H499" s="204" t="s">
        <v>3356</v>
      </c>
      <c r="I499" s="246">
        <f>(G499*0.0022046)</f>
        <v>-722.4033280000001</v>
      </c>
      <c r="J499" s="237" t="s">
        <v>3357</v>
      </c>
      <c r="L499" s="383"/>
      <c r="M499" s="383"/>
      <c r="N499" s="384"/>
    </row>
    <row r="500" spans="1:14" s="353" customFormat="1">
      <c r="A500" s="376" t="s">
        <v>6788</v>
      </c>
      <c r="B500" s="194" t="s">
        <v>1814</v>
      </c>
      <c r="C500" s="213" t="s">
        <v>3580</v>
      </c>
      <c r="D500" s="218"/>
      <c r="E500" s="204" t="s">
        <v>466</v>
      </c>
      <c r="F500" s="232">
        <f>HEX2DEC(CONCATENATE(C500,E500))*D498</f>
        <v>-10</v>
      </c>
      <c r="G500" s="232">
        <f>F500</f>
        <v>-10</v>
      </c>
      <c r="H500" s="204" t="s">
        <v>3356</v>
      </c>
      <c r="I500" s="246">
        <f>(G500*0.0022046)</f>
        <v>-2.2046000000000003E-2</v>
      </c>
      <c r="J500" s="237" t="s">
        <v>3357</v>
      </c>
      <c r="L500" s="383"/>
      <c r="M500" s="383"/>
      <c r="N500" s="384"/>
    </row>
    <row r="501" spans="1:14" s="353" customFormat="1">
      <c r="A501" s="376" t="s">
        <v>6788</v>
      </c>
      <c r="B501" s="194" t="s">
        <v>1814</v>
      </c>
      <c r="C501" s="218"/>
      <c r="D501" s="218"/>
      <c r="E501" s="204" t="s">
        <v>465</v>
      </c>
      <c r="F501" s="232">
        <f>HEX2DEC(E501)*D498</f>
        <v>0</v>
      </c>
      <c r="G501" s="232">
        <f>F501</f>
        <v>0</v>
      </c>
      <c r="H501" s="204" t="s">
        <v>3356</v>
      </c>
      <c r="I501" s="246">
        <f>(G501*0.0022046)</f>
        <v>0</v>
      </c>
      <c r="J501" s="237" t="s">
        <v>3357</v>
      </c>
      <c r="L501" s="383"/>
      <c r="M501" s="383"/>
      <c r="N501" s="384"/>
    </row>
    <row r="502" spans="1:14" s="353" customFormat="1">
      <c r="A502" s="376" t="s">
        <v>6788</v>
      </c>
      <c r="B502" s="194" t="s">
        <v>1814</v>
      </c>
      <c r="C502" s="218"/>
      <c r="D502" s="218" t="s">
        <v>3354</v>
      </c>
      <c r="E502" s="204" t="s">
        <v>1928</v>
      </c>
      <c r="F502" s="232">
        <f>HEX2DEC(E502)*D498</f>
        <v>10</v>
      </c>
      <c r="G502" s="232">
        <f>F502</f>
        <v>10</v>
      </c>
      <c r="H502" s="204" t="s">
        <v>3356</v>
      </c>
      <c r="I502" s="246">
        <f>(G502*0.0022046)</f>
        <v>2.2046000000000003E-2</v>
      </c>
      <c r="J502" s="237" t="s">
        <v>3357</v>
      </c>
      <c r="L502" s="383"/>
      <c r="M502" s="383"/>
      <c r="N502" s="384"/>
    </row>
    <row r="503" spans="1:14" s="353" customFormat="1" ht="13.5" thickBot="1">
      <c r="A503" s="375" t="s">
        <v>6788</v>
      </c>
      <c r="B503" s="191" t="s">
        <v>1814</v>
      </c>
      <c r="C503" s="47"/>
      <c r="D503" s="47" t="s">
        <v>5468</v>
      </c>
      <c r="E503" s="205" t="s">
        <v>3560</v>
      </c>
      <c r="F503" s="234">
        <f>HEX2DEC(E503)*D498</f>
        <v>327670</v>
      </c>
      <c r="G503" s="234">
        <f>F503</f>
        <v>327670</v>
      </c>
      <c r="H503" s="205" t="s">
        <v>3356</v>
      </c>
      <c r="I503" s="247">
        <f>(G503*0.0022046)</f>
        <v>722.38128200000006</v>
      </c>
      <c r="J503" s="238" t="s">
        <v>3357</v>
      </c>
      <c r="L503" s="383"/>
      <c r="M503" s="383"/>
      <c r="N503" s="384"/>
    </row>
    <row r="504" spans="1:14" s="353" customFormat="1">
      <c r="A504" s="206" t="s">
        <v>6791</v>
      </c>
      <c r="B504" s="206" t="s">
        <v>1817</v>
      </c>
      <c r="C504" s="207" t="s">
        <v>3352</v>
      </c>
      <c r="D504" s="207" t="s">
        <v>1384</v>
      </c>
      <c r="E504" s="200" t="s">
        <v>3578</v>
      </c>
      <c r="F504" s="208"/>
      <c r="G504" s="209" t="s">
        <v>467</v>
      </c>
      <c r="H504" s="198" t="s">
        <v>3356</v>
      </c>
      <c r="I504" s="209" t="s">
        <v>3601</v>
      </c>
      <c r="J504" s="199" t="s">
        <v>3357</v>
      </c>
      <c r="L504" s="383"/>
      <c r="M504" s="383"/>
      <c r="N504" s="384"/>
    </row>
    <row r="505" spans="1:14" s="353" customFormat="1">
      <c r="A505" s="352" t="s">
        <v>6788</v>
      </c>
      <c r="B505" s="192" t="s">
        <v>1814</v>
      </c>
      <c r="C505" s="213" t="s">
        <v>3580</v>
      </c>
      <c r="D505" s="213" t="s">
        <v>6467</v>
      </c>
      <c r="E505" s="214" t="s">
        <v>573</v>
      </c>
      <c r="F505" s="232">
        <f>HEX2DEC(CONCATENATE(C505,E505))*D504</f>
        <v>-327680</v>
      </c>
      <c r="G505" s="232">
        <f>F505</f>
        <v>-327680</v>
      </c>
      <c r="H505" s="204" t="s">
        <v>3356</v>
      </c>
      <c r="I505" s="246">
        <f>(G505*0.0000022046)</f>
        <v>-0.72240332799999996</v>
      </c>
      <c r="J505" s="237" t="s">
        <v>3357</v>
      </c>
      <c r="L505" s="383"/>
      <c r="M505" s="383"/>
      <c r="N505" s="384"/>
    </row>
    <row r="506" spans="1:14" s="353" customFormat="1">
      <c r="A506" s="376" t="s">
        <v>6788</v>
      </c>
      <c r="B506" s="194" t="s">
        <v>1814</v>
      </c>
      <c r="C506" s="213" t="s">
        <v>3580</v>
      </c>
      <c r="D506" s="218"/>
      <c r="E506" s="204" t="s">
        <v>466</v>
      </c>
      <c r="F506" s="232">
        <f>HEX2DEC(CONCATENATE(C506,E506))*D504</f>
        <v>-10</v>
      </c>
      <c r="G506" s="232">
        <f>F506</f>
        <v>-10</v>
      </c>
      <c r="H506" s="204" t="s">
        <v>3356</v>
      </c>
      <c r="I506" s="397">
        <f t="shared" ref="I506:I509" si="11">(G506*0.0000022046)</f>
        <v>-2.2045999999999999E-5</v>
      </c>
      <c r="J506" s="237" t="s">
        <v>3357</v>
      </c>
      <c r="L506" s="383"/>
      <c r="M506" s="383"/>
      <c r="N506" s="384"/>
    </row>
    <row r="507" spans="1:14" s="353" customFormat="1">
      <c r="A507" s="376" t="s">
        <v>6788</v>
      </c>
      <c r="B507" s="194" t="s">
        <v>1814</v>
      </c>
      <c r="C507" s="218"/>
      <c r="D507" s="218"/>
      <c r="E507" s="204" t="s">
        <v>465</v>
      </c>
      <c r="F507" s="232">
        <f>HEX2DEC(E507)*D504</f>
        <v>0</v>
      </c>
      <c r="G507" s="232">
        <f>F507</f>
        <v>0</v>
      </c>
      <c r="H507" s="204" t="s">
        <v>3356</v>
      </c>
      <c r="I507" s="246">
        <f t="shared" si="11"/>
        <v>0</v>
      </c>
      <c r="J507" s="237" t="s">
        <v>3357</v>
      </c>
      <c r="L507" s="383"/>
      <c r="M507" s="383"/>
      <c r="N507" s="384"/>
    </row>
    <row r="508" spans="1:14" s="353" customFormat="1">
      <c r="A508" s="376" t="s">
        <v>6788</v>
      </c>
      <c r="B508" s="194" t="s">
        <v>1814</v>
      </c>
      <c r="C508" s="218"/>
      <c r="D508" s="218" t="s">
        <v>6469</v>
      </c>
      <c r="E508" s="204" t="s">
        <v>1928</v>
      </c>
      <c r="F508" s="232">
        <f>HEX2DEC(E508)*D504</f>
        <v>10</v>
      </c>
      <c r="G508" s="232">
        <f>F508</f>
        <v>10</v>
      </c>
      <c r="H508" s="204" t="s">
        <v>3356</v>
      </c>
      <c r="I508" s="397">
        <f t="shared" si="11"/>
        <v>2.2045999999999999E-5</v>
      </c>
      <c r="J508" s="237" t="s">
        <v>3357</v>
      </c>
      <c r="L508" s="383"/>
      <c r="M508" s="383"/>
      <c r="N508" s="384"/>
    </row>
    <row r="509" spans="1:14" s="353" customFormat="1" ht="13.5" thickBot="1">
      <c r="A509" s="375" t="s">
        <v>6788</v>
      </c>
      <c r="B509" s="191" t="s">
        <v>1814</v>
      </c>
      <c r="C509" s="47"/>
      <c r="D509" s="47" t="s">
        <v>6468</v>
      </c>
      <c r="E509" s="205" t="s">
        <v>3560</v>
      </c>
      <c r="F509" s="234">
        <f>HEX2DEC(E509)*D504</f>
        <v>327670</v>
      </c>
      <c r="G509" s="234">
        <f>F509</f>
        <v>327670</v>
      </c>
      <c r="H509" s="205" t="s">
        <v>3356</v>
      </c>
      <c r="I509" s="246">
        <f t="shared" si="11"/>
        <v>0.72238128199999996</v>
      </c>
      <c r="J509" s="238" t="s">
        <v>3357</v>
      </c>
      <c r="L509" s="383"/>
      <c r="M509" s="383"/>
      <c r="N509" s="384"/>
    </row>
    <row r="510" spans="1:14">
      <c r="A510" s="206" t="s">
        <v>6792</v>
      </c>
      <c r="B510" s="103" t="s">
        <v>1819</v>
      </c>
      <c r="C510" s="26" t="s">
        <v>3418</v>
      </c>
      <c r="D510" s="26" t="s">
        <v>552</v>
      </c>
      <c r="E510" s="21" t="s">
        <v>3578</v>
      </c>
      <c r="F510" s="104"/>
      <c r="G510" s="119" t="s">
        <v>469</v>
      </c>
      <c r="H510" s="198" t="s">
        <v>3420</v>
      </c>
      <c r="I510" s="119"/>
      <c r="J510" s="55"/>
    </row>
    <row r="511" spans="1:14">
      <c r="A511" s="352" t="s">
        <v>6792</v>
      </c>
      <c r="B511" s="192" t="s">
        <v>1819</v>
      </c>
      <c r="C511" s="180" t="s">
        <v>3580</v>
      </c>
      <c r="D511" s="33" t="s">
        <v>3608</v>
      </c>
      <c r="E511" s="34" t="s">
        <v>573</v>
      </c>
      <c r="F511" s="46">
        <f>HEX2DEC(CONCATENATE(C511,E511))*D510</f>
        <v>-327.68</v>
      </c>
      <c r="G511" s="46">
        <f>F511</f>
        <v>-327.68</v>
      </c>
      <c r="H511" s="23" t="s">
        <v>3420</v>
      </c>
      <c r="I511" s="163"/>
      <c r="J511" s="158"/>
    </row>
    <row r="512" spans="1:14">
      <c r="A512" s="376" t="s">
        <v>6792</v>
      </c>
      <c r="B512" s="194" t="s">
        <v>1819</v>
      </c>
      <c r="C512" s="180" t="s">
        <v>3580</v>
      </c>
      <c r="D512" s="22"/>
      <c r="E512" s="23" t="s">
        <v>466</v>
      </c>
      <c r="F512" s="46">
        <f>HEX2DEC(CONCATENATE(C512,E512))*D510</f>
        <v>-0.01</v>
      </c>
      <c r="G512" s="46">
        <f>F512</f>
        <v>-0.01</v>
      </c>
      <c r="H512" s="23" t="s">
        <v>3420</v>
      </c>
      <c r="I512" s="163"/>
      <c r="J512" s="158"/>
    </row>
    <row r="513" spans="1:10">
      <c r="A513" s="376" t="s">
        <v>6792</v>
      </c>
      <c r="B513" s="194" t="s">
        <v>1819</v>
      </c>
      <c r="C513" s="22"/>
      <c r="D513" s="22"/>
      <c r="E513" s="23" t="s">
        <v>465</v>
      </c>
      <c r="F513" s="46">
        <f>HEX2DEC(E513)*D510</f>
        <v>0</v>
      </c>
      <c r="G513" s="46">
        <f>F513</f>
        <v>0</v>
      </c>
      <c r="H513" s="23" t="s">
        <v>3420</v>
      </c>
      <c r="I513" s="163"/>
      <c r="J513" s="158"/>
    </row>
    <row r="514" spans="1:10">
      <c r="A514" s="376" t="s">
        <v>6792</v>
      </c>
      <c r="B514" s="194" t="s">
        <v>1819</v>
      </c>
      <c r="C514" s="22"/>
      <c r="D514" s="22"/>
      <c r="E514" s="23" t="s">
        <v>1928</v>
      </c>
      <c r="F514" s="46">
        <f>HEX2DEC(E514)*D510</f>
        <v>0.01</v>
      </c>
      <c r="G514" s="46">
        <f>F514</f>
        <v>0.01</v>
      </c>
      <c r="H514" s="23" t="s">
        <v>3420</v>
      </c>
      <c r="I514" s="163"/>
      <c r="J514" s="158"/>
    </row>
    <row r="515" spans="1:10" ht="13.5" thickBot="1">
      <c r="A515" s="375" t="s">
        <v>6792</v>
      </c>
      <c r="B515" s="191" t="s">
        <v>1819</v>
      </c>
      <c r="C515" s="24"/>
      <c r="D515" s="47"/>
      <c r="E515" s="25" t="s">
        <v>3560</v>
      </c>
      <c r="F515" s="110">
        <f>HEX2DEC(E515)*D510</f>
        <v>327.67</v>
      </c>
      <c r="G515" s="110">
        <f>F515</f>
        <v>327.67</v>
      </c>
      <c r="H515" s="25" t="s">
        <v>3420</v>
      </c>
      <c r="I515" s="164"/>
      <c r="J515" s="161"/>
    </row>
    <row r="516" spans="1:10">
      <c r="A516" s="206" t="s">
        <v>6793</v>
      </c>
      <c r="B516" s="103" t="s">
        <v>418</v>
      </c>
      <c r="C516" s="26" t="s">
        <v>3418</v>
      </c>
      <c r="D516" s="26" t="s">
        <v>551</v>
      </c>
      <c r="E516" s="21" t="s">
        <v>3578</v>
      </c>
      <c r="F516" s="104"/>
      <c r="G516" s="119" t="s">
        <v>468</v>
      </c>
      <c r="H516" s="198" t="s">
        <v>3420</v>
      </c>
      <c r="I516" s="119"/>
      <c r="J516" s="55"/>
    </row>
    <row r="517" spans="1:10">
      <c r="A517" s="352" t="s">
        <v>6793</v>
      </c>
      <c r="B517" s="192" t="s">
        <v>418</v>
      </c>
      <c r="C517" s="180" t="s">
        <v>3580</v>
      </c>
      <c r="D517" s="33" t="s">
        <v>3609</v>
      </c>
      <c r="E517" s="34" t="s">
        <v>573</v>
      </c>
      <c r="F517" s="106">
        <f>HEX2DEC(CONCATENATE(C517,E517))*D516</f>
        <v>-3276.8</v>
      </c>
      <c r="G517" s="106">
        <f>F517</f>
        <v>-3276.8</v>
      </c>
      <c r="H517" s="23" t="s">
        <v>3420</v>
      </c>
      <c r="I517" s="163"/>
      <c r="J517" s="158"/>
    </row>
    <row r="518" spans="1:10">
      <c r="A518" s="376" t="s">
        <v>6793</v>
      </c>
      <c r="B518" s="194" t="s">
        <v>418</v>
      </c>
      <c r="C518" s="180" t="s">
        <v>3580</v>
      </c>
      <c r="D518" s="22"/>
      <c r="E518" s="23" t="s">
        <v>466</v>
      </c>
      <c r="F518" s="106">
        <f>HEX2DEC(CONCATENATE(C518,E518))*D516</f>
        <v>-0.1</v>
      </c>
      <c r="G518" s="106">
        <f>F518</f>
        <v>-0.1</v>
      </c>
      <c r="H518" s="23" t="s">
        <v>3420</v>
      </c>
      <c r="I518" s="163"/>
      <c r="J518" s="158"/>
    </row>
    <row r="519" spans="1:10">
      <c r="A519" s="376" t="s">
        <v>6793</v>
      </c>
      <c r="B519" s="194" t="s">
        <v>418</v>
      </c>
      <c r="C519" s="22"/>
      <c r="D519" s="22"/>
      <c r="E519" s="23" t="s">
        <v>465</v>
      </c>
      <c r="F519" s="106">
        <f>HEX2DEC(E519)*D516</f>
        <v>0</v>
      </c>
      <c r="G519" s="106">
        <f>F519</f>
        <v>0</v>
      </c>
      <c r="H519" s="23" t="s">
        <v>3420</v>
      </c>
      <c r="I519" s="163"/>
      <c r="J519" s="158"/>
    </row>
    <row r="520" spans="1:10">
      <c r="A520" s="376" t="s">
        <v>6793</v>
      </c>
      <c r="B520" s="194" t="s">
        <v>418</v>
      </c>
      <c r="C520" s="22"/>
      <c r="D520" s="22"/>
      <c r="E520" s="23" t="s">
        <v>1928</v>
      </c>
      <c r="F520" s="106">
        <f>HEX2DEC(E520)*D516</f>
        <v>0.1</v>
      </c>
      <c r="G520" s="106">
        <f>F520</f>
        <v>0.1</v>
      </c>
      <c r="H520" s="23" t="s">
        <v>3420</v>
      </c>
      <c r="I520" s="163"/>
      <c r="J520" s="158"/>
    </row>
    <row r="521" spans="1:10" ht="13.5" thickBot="1">
      <c r="A521" s="375" t="s">
        <v>6793</v>
      </c>
      <c r="B521" s="191" t="s">
        <v>418</v>
      </c>
      <c r="C521" s="24"/>
      <c r="D521" s="47"/>
      <c r="E521" s="25" t="s">
        <v>3560</v>
      </c>
      <c r="F521" s="108">
        <f>HEX2DEC(E521)*D516</f>
        <v>3276.7000000000003</v>
      </c>
      <c r="G521" s="108">
        <f>F521</f>
        <v>3276.7000000000003</v>
      </c>
      <c r="H521" s="25" t="s">
        <v>3420</v>
      </c>
      <c r="I521" s="164"/>
      <c r="J521" s="161"/>
    </row>
    <row r="522" spans="1:10">
      <c r="A522" s="206" t="s">
        <v>6794</v>
      </c>
      <c r="B522" s="103" t="s">
        <v>419</v>
      </c>
      <c r="C522" s="26" t="s">
        <v>3423</v>
      </c>
      <c r="D522" s="26" t="s">
        <v>552</v>
      </c>
      <c r="E522" s="21" t="s">
        <v>3578</v>
      </c>
      <c r="F522" s="104"/>
      <c r="G522" s="119" t="s">
        <v>1654</v>
      </c>
      <c r="H522" s="198" t="s">
        <v>3425</v>
      </c>
      <c r="I522" s="119" t="s">
        <v>469</v>
      </c>
      <c r="J522" s="199" t="s">
        <v>3425</v>
      </c>
    </row>
    <row r="523" spans="1:10">
      <c r="A523" s="352" t="s">
        <v>6794</v>
      </c>
      <c r="B523" s="192" t="s">
        <v>419</v>
      </c>
      <c r="C523" s="180" t="s">
        <v>3580</v>
      </c>
      <c r="D523" s="33" t="s">
        <v>3610</v>
      </c>
      <c r="E523" s="34" t="s">
        <v>573</v>
      </c>
      <c r="F523" s="46">
        <f>HEX2DEC(CONCATENATE(C523,E523))*D522</f>
        <v>-327.68</v>
      </c>
      <c r="G523" s="46">
        <f t="shared" ref="G523:G529" si="12">F523</f>
        <v>-327.68</v>
      </c>
      <c r="H523" s="23" t="s">
        <v>3425</v>
      </c>
      <c r="I523" s="163">
        <f>G523/100</f>
        <v>-3.2768000000000002</v>
      </c>
      <c r="J523" s="158" t="s">
        <v>3425</v>
      </c>
    </row>
    <row r="524" spans="1:10">
      <c r="A524" s="352" t="s">
        <v>6794</v>
      </c>
      <c r="B524" s="192" t="s">
        <v>419</v>
      </c>
      <c r="C524" s="180" t="s">
        <v>3580</v>
      </c>
      <c r="D524" s="33"/>
      <c r="E524" s="34" t="s">
        <v>3611</v>
      </c>
      <c r="F524" s="46">
        <f>HEX2DEC(CONCATENATE(C524,E524))*D522</f>
        <v>-100</v>
      </c>
      <c r="G524" s="46">
        <f t="shared" si="12"/>
        <v>-100</v>
      </c>
      <c r="H524" s="23" t="s">
        <v>3425</v>
      </c>
      <c r="I524" s="163">
        <f t="shared" ref="I524:I529" si="13">G524/100</f>
        <v>-1</v>
      </c>
      <c r="J524" s="158" t="s">
        <v>3425</v>
      </c>
    </row>
    <row r="525" spans="1:10">
      <c r="A525" s="376" t="s">
        <v>6794</v>
      </c>
      <c r="B525" s="194" t="s">
        <v>419</v>
      </c>
      <c r="C525" s="180" t="s">
        <v>3580</v>
      </c>
      <c r="D525" s="22"/>
      <c r="E525" s="23" t="s">
        <v>466</v>
      </c>
      <c r="F525" s="46">
        <f>HEX2DEC(CONCATENATE(C525,E525))*D522</f>
        <v>-0.01</v>
      </c>
      <c r="G525" s="46">
        <f t="shared" si="12"/>
        <v>-0.01</v>
      </c>
      <c r="H525" s="23" t="s">
        <v>3425</v>
      </c>
      <c r="I525" s="163">
        <f t="shared" si="13"/>
        <v>-1E-4</v>
      </c>
      <c r="J525" s="158" t="s">
        <v>3425</v>
      </c>
    </row>
    <row r="526" spans="1:10">
      <c r="A526" s="376" t="s">
        <v>6794</v>
      </c>
      <c r="B526" s="194" t="s">
        <v>419</v>
      </c>
      <c r="C526" s="22"/>
      <c r="D526" s="22"/>
      <c r="E526" s="23" t="s">
        <v>465</v>
      </c>
      <c r="F526" s="46">
        <f>HEX2DEC(E526)*D522</f>
        <v>0</v>
      </c>
      <c r="G526" s="46">
        <f t="shared" si="12"/>
        <v>0</v>
      </c>
      <c r="H526" s="23" t="s">
        <v>3425</v>
      </c>
      <c r="I526" s="163">
        <f t="shared" si="13"/>
        <v>0</v>
      </c>
      <c r="J526" s="158" t="s">
        <v>3425</v>
      </c>
    </row>
    <row r="527" spans="1:10">
      <c r="A527" s="376" t="s">
        <v>6794</v>
      </c>
      <c r="B527" s="194" t="s">
        <v>419</v>
      </c>
      <c r="C527" s="22"/>
      <c r="D527" s="22"/>
      <c r="E527" s="23" t="s">
        <v>1928</v>
      </c>
      <c r="F527" s="46">
        <f>HEX2DEC(E527)*D522</f>
        <v>0.01</v>
      </c>
      <c r="G527" s="46">
        <f t="shared" si="12"/>
        <v>0.01</v>
      </c>
      <c r="H527" s="23" t="s">
        <v>3425</v>
      </c>
      <c r="I527" s="163">
        <f t="shared" si="13"/>
        <v>1E-4</v>
      </c>
      <c r="J527" s="158" t="s">
        <v>3425</v>
      </c>
    </row>
    <row r="528" spans="1:10">
      <c r="A528" s="377" t="s">
        <v>6794</v>
      </c>
      <c r="B528" s="193" t="s">
        <v>419</v>
      </c>
      <c r="C528" s="31"/>
      <c r="D528" s="22"/>
      <c r="E528" s="23" t="s">
        <v>3426</v>
      </c>
      <c r="F528" s="46">
        <f>HEX2DEC(E528)*D522</f>
        <v>100</v>
      </c>
      <c r="G528" s="46">
        <f t="shared" si="12"/>
        <v>100</v>
      </c>
      <c r="H528" s="23" t="s">
        <v>3425</v>
      </c>
      <c r="I528" s="163">
        <f t="shared" si="13"/>
        <v>1</v>
      </c>
      <c r="J528" s="158" t="s">
        <v>3425</v>
      </c>
    </row>
    <row r="529" spans="1:14" ht="13.5" thickBot="1">
      <c r="A529" s="375" t="s">
        <v>6794</v>
      </c>
      <c r="B529" s="191" t="s">
        <v>419</v>
      </c>
      <c r="C529" s="24"/>
      <c r="D529" s="142"/>
      <c r="E529" s="25" t="s">
        <v>3560</v>
      </c>
      <c r="F529" s="110">
        <f>HEX2DEC(E529)*D522</f>
        <v>327.67</v>
      </c>
      <c r="G529" s="110">
        <f t="shared" si="12"/>
        <v>327.67</v>
      </c>
      <c r="H529" s="25" t="s">
        <v>3425</v>
      </c>
      <c r="I529" s="164">
        <f t="shared" si="13"/>
        <v>3.2766999999999999</v>
      </c>
      <c r="J529" s="161" t="s">
        <v>3425</v>
      </c>
    </row>
    <row r="530" spans="1:14">
      <c r="A530" s="206" t="s">
        <v>6795</v>
      </c>
      <c r="B530" s="103" t="s">
        <v>1820</v>
      </c>
      <c r="C530" s="26" t="s">
        <v>3423</v>
      </c>
      <c r="D530" s="26" t="s">
        <v>3612</v>
      </c>
      <c r="E530" s="21" t="s">
        <v>3578</v>
      </c>
      <c r="F530" s="104"/>
      <c r="G530" s="119" t="s">
        <v>3429</v>
      </c>
      <c r="H530" s="198" t="s">
        <v>3425</v>
      </c>
      <c r="I530" s="119" t="s">
        <v>3429</v>
      </c>
      <c r="J530" s="199" t="s">
        <v>3425</v>
      </c>
    </row>
    <row r="531" spans="1:14">
      <c r="A531" s="352" t="s">
        <v>6795</v>
      </c>
      <c r="B531" s="192" t="s">
        <v>1820</v>
      </c>
      <c r="C531" s="180" t="s">
        <v>3580</v>
      </c>
      <c r="D531" s="33" t="s">
        <v>3613</v>
      </c>
      <c r="E531" s="34" t="s">
        <v>573</v>
      </c>
      <c r="F531" s="165">
        <f>HEX2DEC(CONCATENATE(C531,E531))*D530</f>
        <v>-100.007936</v>
      </c>
      <c r="G531" s="165">
        <f>F531</f>
        <v>-100.007936</v>
      </c>
      <c r="H531" s="23" t="s">
        <v>3425</v>
      </c>
      <c r="I531" s="166">
        <f>G531/100</f>
        <v>-1.00007936</v>
      </c>
      <c r="J531" s="158" t="s">
        <v>3425</v>
      </c>
    </row>
    <row r="532" spans="1:14">
      <c r="A532" s="376" t="s">
        <v>6795</v>
      </c>
      <c r="B532" s="194" t="s">
        <v>1820</v>
      </c>
      <c r="C532" s="180" t="s">
        <v>3580</v>
      </c>
      <c r="D532" s="22"/>
      <c r="E532" s="23" t="s">
        <v>466</v>
      </c>
      <c r="F532" s="165">
        <f>HEX2DEC(CONCATENATE(C532,E532))*D530</f>
        <v>-3.052E-3</v>
      </c>
      <c r="G532" s="165">
        <f>F532</f>
        <v>-3.052E-3</v>
      </c>
      <c r="H532" s="23" t="s">
        <v>3425</v>
      </c>
      <c r="I532" s="166">
        <f>G532/100</f>
        <v>-3.0519999999999999E-5</v>
      </c>
      <c r="J532" s="158" t="s">
        <v>3425</v>
      </c>
    </row>
    <row r="533" spans="1:14">
      <c r="A533" s="376" t="s">
        <v>6795</v>
      </c>
      <c r="B533" s="194" t="s">
        <v>1820</v>
      </c>
      <c r="C533" s="22"/>
      <c r="D533" s="22"/>
      <c r="E533" s="23" t="s">
        <v>465</v>
      </c>
      <c r="F533" s="165">
        <f>HEX2DEC(E533)*D530</f>
        <v>0</v>
      </c>
      <c r="G533" s="165">
        <f>F533</f>
        <v>0</v>
      </c>
      <c r="H533" s="23" t="s">
        <v>3425</v>
      </c>
      <c r="I533" s="166">
        <f>G533/100</f>
        <v>0</v>
      </c>
      <c r="J533" s="158" t="s">
        <v>3425</v>
      </c>
    </row>
    <row r="534" spans="1:14">
      <c r="A534" s="376" t="s">
        <v>6795</v>
      </c>
      <c r="B534" s="194" t="s">
        <v>1820</v>
      </c>
      <c r="C534" s="22"/>
      <c r="D534" s="22"/>
      <c r="E534" s="23" t="s">
        <v>1928</v>
      </c>
      <c r="F534" s="165">
        <f>HEX2DEC(E534)*D530</f>
        <v>3.052E-3</v>
      </c>
      <c r="G534" s="165">
        <f>F534</f>
        <v>3.052E-3</v>
      </c>
      <c r="H534" s="23" t="s">
        <v>3425</v>
      </c>
      <c r="I534" s="166">
        <f>G534/100</f>
        <v>3.0519999999999999E-5</v>
      </c>
      <c r="J534" s="158" t="s">
        <v>3425</v>
      </c>
    </row>
    <row r="535" spans="1:14" ht="13.5" thickBot="1">
      <c r="A535" s="375" t="s">
        <v>6795</v>
      </c>
      <c r="B535" s="191" t="s">
        <v>1820</v>
      </c>
      <c r="C535" s="24"/>
      <c r="D535" s="142"/>
      <c r="E535" s="25" t="s">
        <v>3560</v>
      </c>
      <c r="F535" s="37">
        <f>HEX2DEC(E535)*D530</f>
        <v>100.004884</v>
      </c>
      <c r="G535" s="37">
        <f>F535</f>
        <v>100.004884</v>
      </c>
      <c r="H535" s="25" t="s">
        <v>3425</v>
      </c>
      <c r="I535" s="167">
        <f>G535/100</f>
        <v>1.00004884</v>
      </c>
      <c r="J535" s="161" t="s">
        <v>3425</v>
      </c>
    </row>
    <row r="536" spans="1:14">
      <c r="A536" s="206" t="s">
        <v>6796</v>
      </c>
      <c r="B536" s="103" t="s">
        <v>1821</v>
      </c>
      <c r="C536" s="26" t="s">
        <v>3346</v>
      </c>
      <c r="D536" s="26" t="s">
        <v>3614</v>
      </c>
      <c r="E536" s="21" t="s">
        <v>3578</v>
      </c>
      <c r="F536" s="104"/>
      <c r="G536" s="119" t="s">
        <v>467</v>
      </c>
      <c r="H536" s="198" t="s">
        <v>3616</v>
      </c>
      <c r="I536" s="119"/>
      <c r="J536" s="55"/>
    </row>
    <row r="537" spans="1:14">
      <c r="A537" s="352" t="s">
        <v>6796</v>
      </c>
      <c r="B537" s="192" t="s">
        <v>1821</v>
      </c>
      <c r="C537" s="180" t="s">
        <v>3580</v>
      </c>
      <c r="D537" s="33" t="s">
        <v>3615</v>
      </c>
      <c r="E537" s="34" t="s">
        <v>573</v>
      </c>
      <c r="F537" s="45">
        <f>HEX2DEC(CONCATENATE(C537,E537))*D536</f>
        <v>-65536</v>
      </c>
      <c r="G537" s="45">
        <f>F537</f>
        <v>-65536</v>
      </c>
      <c r="H537" s="23" t="s">
        <v>3616</v>
      </c>
      <c r="I537" s="186"/>
      <c r="J537" s="158"/>
    </row>
    <row r="538" spans="1:14">
      <c r="A538" s="376" t="s">
        <v>6796</v>
      </c>
      <c r="B538" s="194" t="s">
        <v>1821</v>
      </c>
      <c r="C538" s="180" t="s">
        <v>3580</v>
      </c>
      <c r="D538" s="22"/>
      <c r="E538" s="23" t="s">
        <v>466</v>
      </c>
      <c r="F538" s="45">
        <f>HEX2DEC(CONCATENATE(C538,E538))*D536</f>
        <v>-2</v>
      </c>
      <c r="G538" s="45">
        <f>F538</f>
        <v>-2</v>
      </c>
      <c r="H538" s="23" t="s">
        <v>3616</v>
      </c>
      <c r="I538" s="186"/>
      <c r="J538" s="158"/>
    </row>
    <row r="539" spans="1:14">
      <c r="A539" s="376" t="s">
        <v>6796</v>
      </c>
      <c r="B539" s="194" t="s">
        <v>1821</v>
      </c>
      <c r="C539" s="22"/>
      <c r="D539" s="22"/>
      <c r="E539" s="23" t="s">
        <v>465</v>
      </c>
      <c r="F539" s="45">
        <f>HEX2DEC(E539)*D536</f>
        <v>0</v>
      </c>
      <c r="G539" s="45">
        <f>F539</f>
        <v>0</v>
      </c>
      <c r="H539" s="23" t="s">
        <v>3616</v>
      </c>
      <c r="I539" s="186"/>
      <c r="J539" s="158"/>
    </row>
    <row r="540" spans="1:14">
      <c r="A540" s="376" t="s">
        <v>6796</v>
      </c>
      <c r="B540" s="194" t="s">
        <v>1821</v>
      </c>
      <c r="C540" s="22"/>
      <c r="D540" s="22" t="s">
        <v>3354</v>
      </c>
      <c r="E540" s="23" t="s">
        <v>1928</v>
      </c>
      <c r="F540" s="45">
        <f>HEX2DEC(E540)*D536</f>
        <v>2</v>
      </c>
      <c r="G540" s="45">
        <f>F540</f>
        <v>2</v>
      </c>
      <c r="H540" s="23" t="s">
        <v>3616</v>
      </c>
      <c r="I540" s="186"/>
      <c r="J540" s="158"/>
    </row>
    <row r="541" spans="1:14" ht="13.5" thickBot="1">
      <c r="A541" s="375" t="s">
        <v>6796</v>
      </c>
      <c r="B541" s="191" t="s">
        <v>1821</v>
      </c>
      <c r="C541" s="24"/>
      <c r="D541" s="24" t="s">
        <v>3355</v>
      </c>
      <c r="E541" s="25" t="s">
        <v>3560</v>
      </c>
      <c r="F541" s="101">
        <f>HEX2DEC(E541)*D536</f>
        <v>65534</v>
      </c>
      <c r="G541" s="101">
        <f>F541</f>
        <v>65534</v>
      </c>
      <c r="H541" s="25" t="s">
        <v>3616</v>
      </c>
      <c r="I541" s="188"/>
      <c r="J541" s="161"/>
    </row>
    <row r="542" spans="1:14" s="262" customFormat="1">
      <c r="A542" s="206" t="s">
        <v>6797</v>
      </c>
      <c r="B542" s="206" t="s">
        <v>420</v>
      </c>
      <c r="C542" s="207" t="s">
        <v>6602</v>
      </c>
      <c r="D542" s="207" t="s">
        <v>1653</v>
      </c>
      <c r="E542" s="200" t="s">
        <v>3578</v>
      </c>
      <c r="F542" s="208"/>
      <c r="G542" s="209" t="s">
        <v>3429</v>
      </c>
      <c r="H542" s="198" t="s">
        <v>6603</v>
      </c>
      <c r="I542" s="209" t="s">
        <v>3429</v>
      </c>
      <c r="J542" s="199" t="s">
        <v>6603</v>
      </c>
      <c r="L542" s="263"/>
      <c r="M542" s="263"/>
      <c r="N542" s="264"/>
    </row>
    <row r="543" spans="1:14" s="262" customFormat="1">
      <c r="A543" s="352" t="s">
        <v>6797</v>
      </c>
      <c r="B543" s="192" t="s">
        <v>420</v>
      </c>
      <c r="C543" s="213" t="s">
        <v>3580</v>
      </c>
      <c r="D543" s="213" t="s">
        <v>6601</v>
      </c>
      <c r="E543" s="214" t="s">
        <v>573</v>
      </c>
      <c r="F543" s="398">
        <f>HEX2DEC(CONCATENATE(C543,E543))*D542</f>
        <v>-1638.4</v>
      </c>
      <c r="G543" s="398">
        <f>F543</f>
        <v>-1638.4</v>
      </c>
      <c r="H543" s="204" t="s">
        <v>6603</v>
      </c>
      <c r="I543" s="399">
        <f>G543/100</f>
        <v>-16.384</v>
      </c>
      <c r="J543" s="237" t="s">
        <v>6603</v>
      </c>
      <c r="L543" s="263"/>
      <c r="M543" s="263"/>
      <c r="N543" s="264"/>
    </row>
    <row r="544" spans="1:14" s="262" customFormat="1">
      <c r="A544" s="376" t="s">
        <v>6797</v>
      </c>
      <c r="B544" s="194" t="s">
        <v>420</v>
      </c>
      <c r="C544" s="213" t="s">
        <v>3580</v>
      </c>
      <c r="D544" s="218"/>
      <c r="E544" s="204" t="s">
        <v>466</v>
      </c>
      <c r="F544" s="398">
        <f>HEX2DEC(CONCATENATE(C544,E544))*D542</f>
        <v>-0.05</v>
      </c>
      <c r="G544" s="398">
        <f>F544</f>
        <v>-0.05</v>
      </c>
      <c r="H544" s="204" t="s">
        <v>6603</v>
      </c>
      <c r="I544" s="399">
        <f>G544/100</f>
        <v>-5.0000000000000001E-4</v>
      </c>
      <c r="J544" s="237" t="s">
        <v>6603</v>
      </c>
      <c r="L544" s="263"/>
      <c r="M544" s="263"/>
      <c r="N544" s="264"/>
    </row>
    <row r="545" spans="1:14" s="262" customFormat="1">
      <c r="A545" s="376" t="s">
        <v>6797</v>
      </c>
      <c r="B545" s="194" t="s">
        <v>420</v>
      </c>
      <c r="C545" s="218"/>
      <c r="D545" s="218"/>
      <c r="E545" s="204" t="s">
        <v>465</v>
      </c>
      <c r="F545" s="398">
        <f>HEX2DEC(E545)*D542</f>
        <v>0</v>
      </c>
      <c r="G545" s="398">
        <f>F545</f>
        <v>0</v>
      </c>
      <c r="H545" s="204" t="s">
        <v>6603</v>
      </c>
      <c r="I545" s="399">
        <f>G545/100</f>
        <v>0</v>
      </c>
      <c r="J545" s="237" t="s">
        <v>6603</v>
      </c>
      <c r="L545" s="263"/>
      <c r="M545" s="263"/>
      <c r="N545" s="264"/>
    </row>
    <row r="546" spans="1:14" s="262" customFormat="1">
      <c r="A546" s="376" t="s">
        <v>6797</v>
      </c>
      <c r="B546" s="194" t="s">
        <v>420</v>
      </c>
      <c r="C546" s="218"/>
      <c r="D546" s="218"/>
      <c r="E546" s="204" t="s">
        <v>1928</v>
      </c>
      <c r="F546" s="398">
        <f>HEX2DEC(E546)*D542</f>
        <v>0.05</v>
      </c>
      <c r="G546" s="398">
        <f>F546</f>
        <v>0.05</v>
      </c>
      <c r="H546" s="204" t="s">
        <v>6603</v>
      </c>
      <c r="I546" s="399">
        <f>G546/100</f>
        <v>5.0000000000000001E-4</v>
      </c>
      <c r="J546" s="237" t="s">
        <v>6603</v>
      </c>
      <c r="L546" s="263"/>
      <c r="M546" s="263"/>
      <c r="N546" s="264"/>
    </row>
    <row r="547" spans="1:14" s="262" customFormat="1" ht="13.5" thickBot="1">
      <c r="A547" s="375" t="s">
        <v>6797</v>
      </c>
      <c r="B547" s="191" t="s">
        <v>420</v>
      </c>
      <c r="C547" s="47"/>
      <c r="D547" s="142"/>
      <c r="E547" s="205" t="s">
        <v>3560</v>
      </c>
      <c r="F547" s="230">
        <f>HEX2DEC(E547)*D542</f>
        <v>1638.3500000000001</v>
      </c>
      <c r="G547" s="230">
        <f>F547</f>
        <v>1638.3500000000001</v>
      </c>
      <c r="H547" s="205" t="s">
        <v>6603</v>
      </c>
      <c r="I547" s="400">
        <f>G547/100</f>
        <v>16.383500000000002</v>
      </c>
      <c r="J547" s="238" t="s">
        <v>6603</v>
      </c>
      <c r="L547" s="263"/>
      <c r="M547" s="263"/>
      <c r="N547" s="264"/>
    </row>
    <row r="548" spans="1:14" s="262" customFormat="1">
      <c r="A548" s="206" t="s">
        <v>6976</v>
      </c>
      <c r="B548" s="206" t="s">
        <v>421</v>
      </c>
      <c r="C548" s="207" t="s">
        <v>6975</v>
      </c>
      <c r="D548" s="207" t="s">
        <v>6972</v>
      </c>
      <c r="E548" s="200" t="s">
        <v>3578</v>
      </c>
      <c r="F548" s="208"/>
      <c r="G548" s="209" t="s">
        <v>3429</v>
      </c>
      <c r="H548" s="198" t="s">
        <v>6974</v>
      </c>
      <c r="I548" s="209" t="s">
        <v>3429</v>
      </c>
      <c r="J548" s="199" t="s">
        <v>6974</v>
      </c>
      <c r="L548" s="263"/>
      <c r="M548" s="263"/>
      <c r="N548" s="264"/>
    </row>
    <row r="549" spans="1:14" s="262" customFormat="1">
      <c r="A549" s="352" t="s">
        <v>6976</v>
      </c>
      <c r="B549" s="192" t="s">
        <v>420</v>
      </c>
      <c r="C549" s="213" t="s">
        <v>3580</v>
      </c>
      <c r="D549" s="213" t="s">
        <v>6973</v>
      </c>
      <c r="E549" s="214" t="s">
        <v>573</v>
      </c>
      <c r="F549" s="398">
        <f>HEX2DEC(CONCATENATE(C549,E549))*D548</f>
        <v>-512</v>
      </c>
      <c r="G549" s="398">
        <f>F549</f>
        <v>-512</v>
      </c>
      <c r="H549" s="204" t="s">
        <v>6974</v>
      </c>
      <c r="I549" s="399">
        <f>G549/100</f>
        <v>-5.12</v>
      </c>
      <c r="J549" s="237" t="s">
        <v>6974</v>
      </c>
      <c r="L549" s="263"/>
      <c r="M549" s="263"/>
      <c r="N549" s="264"/>
    </row>
    <row r="550" spans="1:14" s="262" customFormat="1">
      <c r="A550" s="376" t="s">
        <v>6976</v>
      </c>
      <c r="B550" s="194" t="s">
        <v>420</v>
      </c>
      <c r="C550" s="213" t="s">
        <v>3580</v>
      </c>
      <c r="D550" s="218"/>
      <c r="E550" s="204" t="s">
        <v>466</v>
      </c>
      <c r="F550" s="398">
        <f>HEX2DEC(CONCATENATE(C550,E550))*D548</f>
        <v>-1.5625E-2</v>
      </c>
      <c r="G550" s="398">
        <f>F550</f>
        <v>-1.5625E-2</v>
      </c>
      <c r="H550" s="204" t="s">
        <v>6974</v>
      </c>
      <c r="I550" s="399">
        <f>G550/100</f>
        <v>-1.5625E-4</v>
      </c>
      <c r="J550" s="237" t="s">
        <v>6974</v>
      </c>
      <c r="L550" s="263"/>
      <c r="M550" s="263"/>
      <c r="N550" s="264"/>
    </row>
    <row r="551" spans="1:14" s="262" customFormat="1">
      <c r="A551" s="376" t="s">
        <v>6976</v>
      </c>
      <c r="B551" s="194" t="s">
        <v>420</v>
      </c>
      <c r="C551" s="218"/>
      <c r="D551" s="218"/>
      <c r="E551" s="204" t="s">
        <v>465</v>
      </c>
      <c r="F551" s="398">
        <f>HEX2DEC(E551)*D548</f>
        <v>0</v>
      </c>
      <c r="G551" s="398">
        <f>F551</f>
        <v>0</v>
      </c>
      <c r="H551" s="204" t="s">
        <v>6974</v>
      </c>
      <c r="I551" s="399">
        <f>G551/100</f>
        <v>0</v>
      </c>
      <c r="J551" s="237" t="s">
        <v>6974</v>
      </c>
      <c r="L551" s="263"/>
      <c r="M551" s="263"/>
      <c r="N551" s="264"/>
    </row>
    <row r="552" spans="1:14" s="262" customFormat="1">
      <c r="A552" s="376" t="s">
        <v>6976</v>
      </c>
      <c r="B552" s="194" t="s">
        <v>420</v>
      </c>
      <c r="C552" s="218"/>
      <c r="D552" s="218"/>
      <c r="E552" s="204" t="s">
        <v>1928</v>
      </c>
      <c r="F552" s="398">
        <f>HEX2DEC(E552)*D548</f>
        <v>1.5625E-2</v>
      </c>
      <c r="G552" s="398">
        <f>F552</f>
        <v>1.5625E-2</v>
      </c>
      <c r="H552" s="204" t="s">
        <v>6974</v>
      </c>
      <c r="I552" s="399">
        <f>G552/100</f>
        <v>1.5625E-4</v>
      </c>
      <c r="J552" s="237" t="s">
        <v>6974</v>
      </c>
      <c r="L552" s="263"/>
      <c r="M552" s="263"/>
      <c r="N552" s="264"/>
    </row>
    <row r="553" spans="1:14" s="262" customFormat="1" ht="13.5" thickBot="1">
      <c r="A553" s="375" t="s">
        <v>6976</v>
      </c>
      <c r="B553" s="191" t="s">
        <v>420</v>
      </c>
      <c r="C553" s="47"/>
      <c r="D553" s="142"/>
      <c r="E553" s="205" t="s">
        <v>3560</v>
      </c>
      <c r="F553" s="230">
        <f>HEX2DEC(E553)*D548</f>
        <v>511.984375</v>
      </c>
      <c r="G553" s="230">
        <f>F553</f>
        <v>511.984375</v>
      </c>
      <c r="H553" s="205" t="s">
        <v>6974</v>
      </c>
      <c r="I553" s="400">
        <f>G553/100</f>
        <v>5.1198437500000002</v>
      </c>
      <c r="J553" s="238" t="s">
        <v>6974</v>
      </c>
      <c r="L553" s="263"/>
      <c r="M553" s="263"/>
      <c r="N553" s="264"/>
    </row>
    <row r="554" spans="1:14" s="262" customFormat="1">
      <c r="A554" s="206" t="s">
        <v>6798</v>
      </c>
      <c r="B554" s="206" t="s">
        <v>4087</v>
      </c>
      <c r="C554" s="207" t="s">
        <v>3591</v>
      </c>
      <c r="D554" s="207" t="s">
        <v>4086</v>
      </c>
      <c r="E554" s="200" t="s">
        <v>3578</v>
      </c>
      <c r="F554" s="208"/>
      <c r="G554" s="209" t="s">
        <v>1932</v>
      </c>
      <c r="H554" s="200" t="s">
        <v>613</v>
      </c>
      <c r="I554" s="210" t="s">
        <v>624</v>
      </c>
      <c r="J554" s="202" t="s">
        <v>1937</v>
      </c>
      <c r="L554" s="263"/>
      <c r="M554" s="263"/>
      <c r="N554" s="264"/>
    </row>
    <row r="555" spans="1:14" s="262" customFormat="1">
      <c r="A555" s="352" t="s">
        <v>6798</v>
      </c>
      <c r="B555" s="192" t="s">
        <v>4087</v>
      </c>
      <c r="C555" s="180" t="s">
        <v>3580</v>
      </c>
      <c r="D555" s="213" t="s">
        <v>4085</v>
      </c>
      <c r="E555" s="214" t="s">
        <v>573</v>
      </c>
      <c r="F555" s="232">
        <f>HEX2DEC(CONCATENATE(C555,E555))*D554</f>
        <v>-655360</v>
      </c>
      <c r="G555" s="232">
        <f>F555</f>
        <v>-655360</v>
      </c>
      <c r="H555" s="214" t="s">
        <v>613</v>
      </c>
      <c r="I555" s="257">
        <f>G555*(0.1450377)</f>
        <v>-95051.907072000002</v>
      </c>
      <c r="J555" s="219" t="s">
        <v>1937</v>
      </c>
      <c r="L555" s="263"/>
      <c r="M555" s="263"/>
      <c r="N555" s="264"/>
    </row>
    <row r="556" spans="1:14" s="262" customFormat="1">
      <c r="A556" s="376" t="s">
        <v>6798</v>
      </c>
      <c r="B556" s="194" t="s">
        <v>4087</v>
      </c>
      <c r="C556" s="180" t="s">
        <v>3580</v>
      </c>
      <c r="D556" s="265"/>
      <c r="E556" s="204" t="s">
        <v>466</v>
      </c>
      <c r="F556" s="232">
        <f>HEX2DEC(CONCATENATE(C556,E556))*D554</f>
        <v>-20</v>
      </c>
      <c r="G556" s="232">
        <f>F556</f>
        <v>-20</v>
      </c>
      <c r="H556" s="204" t="s">
        <v>613</v>
      </c>
      <c r="I556" s="257">
        <f>G556*(0.1450377)</f>
        <v>-2.9007540000000001</v>
      </c>
      <c r="J556" s="219" t="s">
        <v>1937</v>
      </c>
      <c r="L556" s="263"/>
      <c r="M556" s="263"/>
      <c r="N556" s="264"/>
    </row>
    <row r="557" spans="1:14" s="262" customFormat="1">
      <c r="A557" s="376" t="s">
        <v>6798</v>
      </c>
      <c r="B557" s="194" t="s">
        <v>4087</v>
      </c>
      <c r="C557" s="265"/>
      <c r="D557" s="265"/>
      <c r="E557" s="204" t="s">
        <v>465</v>
      </c>
      <c r="F557" s="232">
        <f>HEX2DEC(E557)*D554</f>
        <v>0</v>
      </c>
      <c r="G557" s="232">
        <f>F557</f>
        <v>0</v>
      </c>
      <c r="H557" s="204" t="s">
        <v>613</v>
      </c>
      <c r="I557" s="257">
        <f>G557*(0.1450377)</f>
        <v>0</v>
      </c>
      <c r="J557" s="219" t="s">
        <v>1937</v>
      </c>
      <c r="L557" s="263"/>
      <c r="M557" s="263"/>
      <c r="N557" s="264"/>
    </row>
    <row r="558" spans="1:14" s="262" customFormat="1">
      <c r="A558" s="376" t="s">
        <v>6798</v>
      </c>
      <c r="B558" s="194" t="s">
        <v>4087</v>
      </c>
      <c r="C558" s="265"/>
      <c r="D558" s="218" t="s">
        <v>614</v>
      </c>
      <c r="E558" s="204" t="s">
        <v>1928</v>
      </c>
      <c r="F558" s="232">
        <f>HEX2DEC(E558)*D554</f>
        <v>20</v>
      </c>
      <c r="G558" s="232">
        <f>F558</f>
        <v>20</v>
      </c>
      <c r="H558" s="204" t="s">
        <v>613</v>
      </c>
      <c r="I558" s="257">
        <f>G558*(0.1450377)</f>
        <v>2.9007540000000001</v>
      </c>
      <c r="J558" s="219" t="s">
        <v>1937</v>
      </c>
      <c r="L558" s="263"/>
      <c r="M558" s="263"/>
      <c r="N558" s="264"/>
    </row>
    <row r="559" spans="1:14" s="262" customFormat="1" ht="13.5" thickBot="1">
      <c r="A559" s="375" t="s">
        <v>6798</v>
      </c>
      <c r="B559" s="191" t="s">
        <v>4087</v>
      </c>
      <c r="C559" s="266"/>
      <c r="D559" s="47" t="s">
        <v>615</v>
      </c>
      <c r="E559" s="205" t="s">
        <v>3560</v>
      </c>
      <c r="F559" s="234">
        <f>HEX2DEC(E559)*D554</f>
        <v>655340</v>
      </c>
      <c r="G559" s="234">
        <f>F559</f>
        <v>655340</v>
      </c>
      <c r="H559" s="205" t="s">
        <v>613</v>
      </c>
      <c r="I559" s="258">
        <f>G559*(0.1450377)</f>
        <v>95049.006318</v>
      </c>
      <c r="J559" s="241" t="s">
        <v>1937</v>
      </c>
      <c r="L559" s="263"/>
      <c r="M559" s="263"/>
      <c r="N559" s="264"/>
    </row>
    <row r="560" spans="1:14" s="212" customFormat="1">
      <c r="A560" s="206" t="s">
        <v>6799</v>
      </c>
      <c r="B560" s="206" t="s">
        <v>3617</v>
      </c>
      <c r="C560" s="207" t="s">
        <v>3591</v>
      </c>
      <c r="D560" s="207" t="s">
        <v>1384</v>
      </c>
      <c r="E560" s="200" t="s">
        <v>3578</v>
      </c>
      <c r="F560" s="208"/>
      <c r="G560" s="209" t="s">
        <v>1932</v>
      </c>
      <c r="H560" s="200" t="s">
        <v>613</v>
      </c>
      <c r="I560" s="210" t="s">
        <v>624</v>
      </c>
      <c r="J560" s="202" t="s">
        <v>1937</v>
      </c>
      <c r="L560" s="59"/>
      <c r="M560" s="59"/>
      <c r="N560" s="179"/>
    </row>
    <row r="561" spans="1:14" s="212" customFormat="1">
      <c r="A561" s="352" t="s">
        <v>6799</v>
      </c>
      <c r="B561" s="192" t="s">
        <v>3617</v>
      </c>
      <c r="C561" s="180" t="s">
        <v>3580</v>
      </c>
      <c r="D561" s="213" t="s">
        <v>3618</v>
      </c>
      <c r="E561" s="214" t="s">
        <v>573</v>
      </c>
      <c r="F561" s="232">
        <f>HEX2DEC(CONCATENATE(C561,E561))*D560</f>
        <v>-327680</v>
      </c>
      <c r="G561" s="232">
        <f>F561</f>
        <v>-327680</v>
      </c>
      <c r="H561" s="214" t="s">
        <v>613</v>
      </c>
      <c r="I561" s="257">
        <f>G561*(0.1450377)</f>
        <v>-47525.953536000001</v>
      </c>
      <c r="J561" s="219" t="s">
        <v>1937</v>
      </c>
      <c r="L561" s="59"/>
      <c r="M561" s="59"/>
      <c r="N561" s="179"/>
    </row>
    <row r="562" spans="1:14" s="212" customFormat="1">
      <c r="A562" s="376" t="s">
        <v>6799</v>
      </c>
      <c r="B562" s="194" t="s">
        <v>3617</v>
      </c>
      <c r="C562" s="180" t="s">
        <v>3580</v>
      </c>
      <c r="D562" s="218"/>
      <c r="E562" s="204" t="s">
        <v>466</v>
      </c>
      <c r="F562" s="232">
        <f>HEX2DEC(CONCATENATE(C562,E562))*D560</f>
        <v>-10</v>
      </c>
      <c r="G562" s="232">
        <f>F562</f>
        <v>-10</v>
      </c>
      <c r="H562" s="204" t="s">
        <v>613</v>
      </c>
      <c r="I562" s="257">
        <f>G562*(0.1450377)</f>
        <v>-1.450377</v>
      </c>
      <c r="J562" s="219" t="s">
        <v>1937</v>
      </c>
      <c r="L562" s="59"/>
      <c r="M562" s="59"/>
      <c r="N562" s="179"/>
    </row>
    <row r="563" spans="1:14" s="212" customFormat="1">
      <c r="A563" s="376" t="s">
        <v>6799</v>
      </c>
      <c r="B563" s="194" t="s">
        <v>3617</v>
      </c>
      <c r="C563" s="218"/>
      <c r="D563" s="218"/>
      <c r="E563" s="204" t="s">
        <v>465</v>
      </c>
      <c r="F563" s="232">
        <f>HEX2DEC(E563)*D560</f>
        <v>0</v>
      </c>
      <c r="G563" s="232">
        <f>F563</f>
        <v>0</v>
      </c>
      <c r="H563" s="204" t="s">
        <v>613</v>
      </c>
      <c r="I563" s="257">
        <f>G563*(0.1450377)</f>
        <v>0</v>
      </c>
      <c r="J563" s="219" t="s">
        <v>1937</v>
      </c>
      <c r="L563" s="59"/>
      <c r="M563" s="59"/>
      <c r="N563" s="179"/>
    </row>
    <row r="564" spans="1:14" s="212" customFormat="1">
      <c r="A564" s="376" t="s">
        <v>6799</v>
      </c>
      <c r="B564" s="194" t="s">
        <v>3617</v>
      </c>
      <c r="C564" s="218"/>
      <c r="D564" s="218" t="s">
        <v>614</v>
      </c>
      <c r="E564" s="204" t="s">
        <v>1928</v>
      </c>
      <c r="F564" s="232">
        <f>HEX2DEC(E564)*D560</f>
        <v>10</v>
      </c>
      <c r="G564" s="232">
        <f>F564</f>
        <v>10</v>
      </c>
      <c r="H564" s="204" t="s">
        <v>613</v>
      </c>
      <c r="I564" s="257">
        <f>G564*(0.1450377)</f>
        <v>1.450377</v>
      </c>
      <c r="J564" s="219" t="s">
        <v>1937</v>
      </c>
      <c r="L564" s="59"/>
      <c r="M564" s="59"/>
      <c r="N564" s="179"/>
    </row>
    <row r="565" spans="1:14" s="212" customFormat="1" ht="13.5" thickBot="1">
      <c r="A565" s="375" t="s">
        <v>6799</v>
      </c>
      <c r="B565" s="191" t="s">
        <v>3617</v>
      </c>
      <c r="C565" s="47"/>
      <c r="D565" s="47" t="s">
        <v>615</v>
      </c>
      <c r="E565" s="205" t="s">
        <v>3560</v>
      </c>
      <c r="F565" s="234">
        <f>HEX2DEC(E565)*D560</f>
        <v>327670</v>
      </c>
      <c r="G565" s="234">
        <f>F565</f>
        <v>327670</v>
      </c>
      <c r="H565" s="205" t="s">
        <v>613</v>
      </c>
      <c r="I565" s="258">
        <f>G565*(0.1450377)</f>
        <v>47524.503159</v>
      </c>
      <c r="J565" s="241" t="s">
        <v>1937</v>
      </c>
      <c r="L565" s="59"/>
      <c r="M565" s="59"/>
      <c r="N565" s="179"/>
    </row>
    <row r="566" spans="1:14">
      <c r="A566" s="206" t="s">
        <v>6800</v>
      </c>
      <c r="B566" s="103" t="s">
        <v>3619</v>
      </c>
      <c r="C566" s="26" t="s">
        <v>3591</v>
      </c>
      <c r="D566" s="26" t="s">
        <v>552</v>
      </c>
      <c r="E566" s="21" t="s">
        <v>3578</v>
      </c>
      <c r="F566" s="104"/>
      <c r="G566" s="119" t="s">
        <v>469</v>
      </c>
      <c r="H566" s="200" t="s">
        <v>613</v>
      </c>
      <c r="I566" s="51" t="s">
        <v>3601</v>
      </c>
      <c r="J566" s="202" t="s">
        <v>1937</v>
      </c>
    </row>
    <row r="567" spans="1:14">
      <c r="A567" s="352" t="s">
        <v>6800</v>
      </c>
      <c r="B567" s="192" t="s">
        <v>3619</v>
      </c>
      <c r="C567" s="180" t="s">
        <v>3580</v>
      </c>
      <c r="D567" s="33" t="s">
        <v>2129</v>
      </c>
      <c r="E567" s="34" t="s">
        <v>573</v>
      </c>
      <c r="F567" s="46">
        <f>HEX2DEC(CONCATENATE(C567,E567))*D566</f>
        <v>-327.68</v>
      </c>
      <c r="G567" s="46">
        <f>F567</f>
        <v>-327.68</v>
      </c>
      <c r="H567" s="34" t="s">
        <v>613</v>
      </c>
      <c r="I567" s="115">
        <f>G567*(0.1450377)</f>
        <v>-47.525953535999996</v>
      </c>
      <c r="J567" s="121" t="s">
        <v>1937</v>
      </c>
    </row>
    <row r="568" spans="1:14">
      <c r="A568" s="376" t="s">
        <v>6800</v>
      </c>
      <c r="B568" s="194" t="s">
        <v>3619</v>
      </c>
      <c r="C568" s="180" t="s">
        <v>3580</v>
      </c>
      <c r="D568" s="22"/>
      <c r="E568" s="23" t="s">
        <v>466</v>
      </c>
      <c r="F568" s="46">
        <f>HEX2DEC(CONCATENATE(C568,E568))*D566</f>
        <v>-0.01</v>
      </c>
      <c r="G568" s="46">
        <f>F568</f>
        <v>-0.01</v>
      </c>
      <c r="H568" s="23" t="s">
        <v>613</v>
      </c>
      <c r="I568" s="115">
        <f>G568*(0.1450377)</f>
        <v>-1.4503769999999999E-3</v>
      </c>
      <c r="J568" s="121" t="s">
        <v>1937</v>
      </c>
    </row>
    <row r="569" spans="1:14">
      <c r="A569" s="376" t="s">
        <v>6800</v>
      </c>
      <c r="B569" s="194" t="s">
        <v>3619</v>
      </c>
      <c r="C569" s="22"/>
      <c r="D569" s="22"/>
      <c r="E569" s="23" t="s">
        <v>465</v>
      </c>
      <c r="F569" s="46">
        <f>HEX2DEC(E569)*D566</f>
        <v>0</v>
      </c>
      <c r="G569" s="46">
        <f>F569</f>
        <v>0</v>
      </c>
      <c r="H569" s="23" t="s">
        <v>613</v>
      </c>
      <c r="I569" s="115">
        <f>G569*(0.1450377)</f>
        <v>0</v>
      </c>
      <c r="J569" s="121" t="s">
        <v>1937</v>
      </c>
    </row>
    <row r="570" spans="1:14">
      <c r="A570" s="376" t="s">
        <v>6800</v>
      </c>
      <c r="B570" s="194" t="s">
        <v>3619</v>
      </c>
      <c r="C570" s="22"/>
      <c r="D570" s="22" t="s">
        <v>614</v>
      </c>
      <c r="E570" s="23" t="s">
        <v>1928</v>
      </c>
      <c r="F570" s="46">
        <f>HEX2DEC(E570)*D566</f>
        <v>0.01</v>
      </c>
      <c r="G570" s="46">
        <f>F570</f>
        <v>0.01</v>
      </c>
      <c r="H570" s="23" t="s">
        <v>613</v>
      </c>
      <c r="I570" s="115">
        <f>G570*(0.1450377)</f>
        <v>1.4503769999999999E-3</v>
      </c>
      <c r="J570" s="121" t="s">
        <v>1937</v>
      </c>
    </row>
    <row r="571" spans="1:14" ht="13.5" thickBot="1">
      <c r="A571" s="375" t="s">
        <v>6800</v>
      </c>
      <c r="B571" s="191" t="s">
        <v>3619</v>
      </c>
      <c r="C571" s="24"/>
      <c r="D571" s="47" t="s">
        <v>615</v>
      </c>
      <c r="E571" s="25" t="s">
        <v>3560</v>
      </c>
      <c r="F571" s="110">
        <f>HEX2DEC(E571)*D566</f>
        <v>327.67</v>
      </c>
      <c r="G571" s="110">
        <f>F571</f>
        <v>327.67</v>
      </c>
      <c r="H571" s="25" t="s">
        <v>613</v>
      </c>
      <c r="I571" s="127">
        <f>G571*(0.1450377)</f>
        <v>47.524503158999998</v>
      </c>
      <c r="J571" s="125" t="s">
        <v>1937</v>
      </c>
    </row>
    <row r="572" spans="1:14">
      <c r="A572" s="206" t="s">
        <v>7810</v>
      </c>
      <c r="B572" s="206" t="s">
        <v>7010</v>
      </c>
      <c r="C572" s="26" t="s">
        <v>3591</v>
      </c>
      <c r="D572" s="26" t="s">
        <v>553</v>
      </c>
      <c r="E572" s="21" t="s">
        <v>3578</v>
      </c>
      <c r="F572" s="104"/>
      <c r="G572" s="119" t="s">
        <v>470</v>
      </c>
      <c r="H572" s="200" t="s">
        <v>613</v>
      </c>
      <c r="I572" s="51" t="s">
        <v>3358</v>
      </c>
      <c r="J572" s="202" t="s">
        <v>1937</v>
      </c>
    </row>
    <row r="573" spans="1:14">
      <c r="A573" s="352" t="s">
        <v>7810</v>
      </c>
      <c r="B573" s="192" t="s">
        <v>3619</v>
      </c>
      <c r="C573" s="180" t="s">
        <v>3580</v>
      </c>
      <c r="D573" s="33" t="s">
        <v>3620</v>
      </c>
      <c r="E573" s="34" t="s">
        <v>573</v>
      </c>
      <c r="F573" s="44">
        <f>HEX2DEC(CONCATENATE(C573,E573))*D572</f>
        <v>-32.768000000000001</v>
      </c>
      <c r="G573" s="44">
        <f>F573</f>
        <v>-32.768000000000001</v>
      </c>
      <c r="H573" s="34" t="s">
        <v>613</v>
      </c>
      <c r="I573" s="189">
        <f>G573*(0.1450377)</f>
        <v>-4.7525953535999994</v>
      </c>
      <c r="J573" s="121" t="s">
        <v>1937</v>
      </c>
    </row>
    <row r="574" spans="1:14">
      <c r="A574" s="376" t="s">
        <v>7810</v>
      </c>
      <c r="B574" s="194" t="s">
        <v>3619</v>
      </c>
      <c r="C574" s="180" t="s">
        <v>3580</v>
      </c>
      <c r="D574" s="22"/>
      <c r="E574" s="23" t="s">
        <v>466</v>
      </c>
      <c r="F574" s="44">
        <f>HEX2DEC(CONCATENATE(C574,E574))*D572</f>
        <v>-1E-3</v>
      </c>
      <c r="G574" s="44">
        <f>F574</f>
        <v>-1E-3</v>
      </c>
      <c r="H574" s="23" t="s">
        <v>613</v>
      </c>
      <c r="I574" s="189">
        <f>G574*(0.1450377)</f>
        <v>-1.4503769999999998E-4</v>
      </c>
      <c r="J574" s="121" t="s">
        <v>1937</v>
      </c>
    </row>
    <row r="575" spans="1:14">
      <c r="A575" s="376" t="s">
        <v>7810</v>
      </c>
      <c r="B575" s="194" t="s">
        <v>3619</v>
      </c>
      <c r="C575" s="22"/>
      <c r="D575" s="22"/>
      <c r="E575" s="23" t="s">
        <v>465</v>
      </c>
      <c r="F575" s="44">
        <f>HEX2DEC(E575)*D572</f>
        <v>0</v>
      </c>
      <c r="G575" s="44">
        <f>F575</f>
        <v>0</v>
      </c>
      <c r="H575" s="23" t="s">
        <v>613</v>
      </c>
      <c r="I575" s="189">
        <f>G575*(0.1450377)</f>
        <v>0</v>
      </c>
      <c r="J575" s="121" t="s">
        <v>1937</v>
      </c>
    </row>
    <row r="576" spans="1:14">
      <c r="A576" s="376" t="s">
        <v>7810</v>
      </c>
      <c r="B576" s="194" t="s">
        <v>3619</v>
      </c>
      <c r="C576" s="22"/>
      <c r="D576" s="22" t="s">
        <v>614</v>
      </c>
      <c r="E576" s="23" t="s">
        <v>1928</v>
      </c>
      <c r="F576" s="44">
        <f>HEX2DEC(E576)*D572</f>
        <v>1E-3</v>
      </c>
      <c r="G576" s="44">
        <f>F576</f>
        <v>1E-3</v>
      </c>
      <c r="H576" s="23" t="s">
        <v>613</v>
      </c>
      <c r="I576" s="189">
        <f>G576*(0.1450377)</f>
        <v>1.4503769999999998E-4</v>
      </c>
      <c r="J576" s="121" t="s">
        <v>1937</v>
      </c>
    </row>
    <row r="577" spans="1:10" ht="13.5" thickBot="1">
      <c r="A577" s="375" t="s">
        <v>7810</v>
      </c>
      <c r="B577" s="191" t="s">
        <v>3619</v>
      </c>
      <c r="C577" s="24"/>
      <c r="D577" s="47" t="s">
        <v>615</v>
      </c>
      <c r="E577" s="25" t="s">
        <v>3560</v>
      </c>
      <c r="F577" s="112">
        <f>HEX2DEC(E577)*D572</f>
        <v>32.767000000000003</v>
      </c>
      <c r="G577" s="112">
        <f>F577</f>
        <v>32.767000000000003</v>
      </c>
      <c r="H577" s="25" t="s">
        <v>613</v>
      </c>
      <c r="I577" s="130">
        <f>G577*(0.1450377)</f>
        <v>4.7524503159</v>
      </c>
      <c r="J577" s="125" t="s">
        <v>1937</v>
      </c>
    </row>
    <row r="578" spans="1:10">
      <c r="A578" s="206" t="s">
        <v>6801</v>
      </c>
      <c r="B578" s="103" t="s">
        <v>3621</v>
      </c>
      <c r="C578" s="26" t="s">
        <v>3591</v>
      </c>
      <c r="D578" s="26" t="s">
        <v>559</v>
      </c>
      <c r="E578" s="21" t="s">
        <v>3578</v>
      </c>
      <c r="F578" s="104"/>
      <c r="G578" s="119" t="s">
        <v>1654</v>
      </c>
      <c r="H578" s="198" t="s">
        <v>3622</v>
      </c>
      <c r="I578" s="119" t="s">
        <v>470</v>
      </c>
      <c r="J578" s="55" t="s">
        <v>3623</v>
      </c>
    </row>
    <row r="579" spans="1:10">
      <c r="A579" s="352" t="s">
        <v>6801</v>
      </c>
      <c r="B579" s="192" t="s">
        <v>3621</v>
      </c>
      <c r="C579" s="180" t="s">
        <v>3580</v>
      </c>
      <c r="D579" s="33" t="s">
        <v>1454</v>
      </c>
      <c r="E579" s="34" t="s">
        <v>573</v>
      </c>
      <c r="F579" s="46">
        <f>HEX2DEC(CONCATENATE(C579,E579))*D578</f>
        <v>-8192</v>
      </c>
      <c r="G579" s="46">
        <f>F579</f>
        <v>-8192</v>
      </c>
      <c r="H579" s="23" t="s">
        <v>3622</v>
      </c>
      <c r="I579" s="126">
        <f>G579*(0.0040146309)</f>
        <v>-32.887856332799998</v>
      </c>
      <c r="J579" s="99" t="s">
        <v>3623</v>
      </c>
    </row>
    <row r="580" spans="1:10">
      <c r="A580" s="376" t="s">
        <v>6801</v>
      </c>
      <c r="B580" s="194" t="s">
        <v>3621</v>
      </c>
      <c r="C580" s="180" t="s">
        <v>3580</v>
      </c>
      <c r="D580" s="22"/>
      <c r="E580" s="23" t="s">
        <v>3605</v>
      </c>
      <c r="F580" s="46">
        <f>HEX2DEC(CONCATENATE(C580,E580))*D578</f>
        <v>-1</v>
      </c>
      <c r="G580" s="46">
        <f>F580</f>
        <v>-1</v>
      </c>
      <c r="H580" s="23" t="s">
        <v>3622</v>
      </c>
      <c r="I580" s="126">
        <f>G580*(0.0040146309)</f>
        <v>-4.0146308999999998E-3</v>
      </c>
      <c r="J580" s="99" t="s">
        <v>3623</v>
      </c>
    </row>
    <row r="581" spans="1:10">
      <c r="A581" s="376" t="s">
        <v>6801</v>
      </c>
      <c r="B581" s="194" t="s">
        <v>3621</v>
      </c>
      <c r="C581" s="22"/>
      <c r="D581" s="22"/>
      <c r="E581" s="23" t="s">
        <v>465</v>
      </c>
      <c r="F581" s="46">
        <f>HEX2DEC(E581)*D578</f>
        <v>0</v>
      </c>
      <c r="G581" s="46">
        <f>F581</f>
        <v>0</v>
      </c>
      <c r="H581" s="23" t="s">
        <v>3622</v>
      </c>
      <c r="I581" s="126">
        <f>G581*(0.0040146309)</f>
        <v>0</v>
      </c>
      <c r="J581" s="99" t="s">
        <v>3623</v>
      </c>
    </row>
    <row r="582" spans="1:10">
      <c r="A582" s="376" t="s">
        <v>6801</v>
      </c>
      <c r="B582" s="194" t="s">
        <v>3621</v>
      </c>
      <c r="C582" s="22"/>
      <c r="D582" s="22" t="s">
        <v>3603</v>
      </c>
      <c r="E582" s="23" t="s">
        <v>3405</v>
      </c>
      <c r="F582" s="46">
        <f>HEX2DEC(E582)*D578</f>
        <v>1</v>
      </c>
      <c r="G582" s="46">
        <f>F582</f>
        <v>1</v>
      </c>
      <c r="H582" s="23" t="s">
        <v>3622</v>
      </c>
      <c r="I582" s="126">
        <f>G582*(0.0040146309)</f>
        <v>4.0146308999999998E-3</v>
      </c>
      <c r="J582" s="99" t="s">
        <v>3623</v>
      </c>
    </row>
    <row r="583" spans="1:10" ht="13.5" thickBot="1">
      <c r="A583" s="375" t="s">
        <v>6801</v>
      </c>
      <c r="B583" s="191" t="s">
        <v>3621</v>
      </c>
      <c r="C583" s="24"/>
      <c r="D583" s="24" t="s">
        <v>3604</v>
      </c>
      <c r="E583" s="25" t="s">
        <v>3560</v>
      </c>
      <c r="F583" s="110">
        <f>HEX2DEC(E583)*D578</f>
        <v>8191.75</v>
      </c>
      <c r="G583" s="110">
        <f>F583</f>
        <v>8191.75</v>
      </c>
      <c r="H583" s="25" t="s">
        <v>3622</v>
      </c>
      <c r="I583" s="130">
        <f>G583*(0.0040146309)</f>
        <v>32.886852675074998</v>
      </c>
      <c r="J583" s="125" t="s">
        <v>3623</v>
      </c>
    </row>
    <row r="584" spans="1:10">
      <c r="F584" s="39"/>
    </row>
    <row r="585" spans="1:10">
      <c r="F585" s="39"/>
    </row>
    <row r="586" spans="1:10">
      <c r="F586" s="39"/>
    </row>
    <row r="587" spans="1:10">
      <c r="F587" s="39"/>
    </row>
    <row r="588" spans="1:10">
      <c r="F588" s="39"/>
    </row>
    <row r="589" spans="1:10">
      <c r="F589" s="39"/>
    </row>
    <row r="590" spans="1:10">
      <c r="F590" s="39"/>
    </row>
    <row r="591" spans="1:10">
      <c r="F591" s="39"/>
    </row>
    <row r="592" spans="1:10">
      <c r="F592" s="39"/>
    </row>
    <row r="593" spans="6:6">
      <c r="F593" s="39"/>
    </row>
    <row r="594" spans="6:6">
      <c r="F594" s="39"/>
    </row>
    <row r="595" spans="6:6">
      <c r="F595" s="39"/>
    </row>
    <row r="596" spans="6:6">
      <c r="F596" s="39"/>
    </row>
    <row r="597" spans="6:6">
      <c r="F597" s="39"/>
    </row>
    <row r="598" spans="6:6">
      <c r="F598" s="39"/>
    </row>
    <row r="615" spans="3:4" ht="51">
      <c r="C615" s="32" t="s">
        <v>7964</v>
      </c>
      <c r="D615" s="467" t="s">
        <v>7965</v>
      </c>
    </row>
  </sheetData>
  <autoFilter ref="B2:AW598" xr:uid="{00000000-0009-0000-0000-000005000000}"/>
  <customSheetViews>
    <customSheetView guid="{85156661-CBE0-4E0C-831A-9FC01A4A4796}" showRuler="0" topLeftCell="A10">
      <selection activeCell="E5" sqref="E5"/>
      <pageMargins left="0.75" right="0.75" top="1" bottom="1" header="0.5" footer="0.5"/>
      <headerFooter alignWithMargins="0"/>
    </customSheetView>
    <customSheetView guid="{5F452B13-A369-42A4-9CF3-F2A6C45D1442}" showRuler="0" topLeftCell="F1">
      <selection activeCell="Q28" sqref="Q28"/>
      <pageMargins left="0.75" right="0.75" top="1" bottom="1" header="0.5" footer="0.5"/>
      <pageSetup paperSize="9" orientation="portrait" r:id="rId1"/>
      <headerFooter alignWithMargins="0"/>
    </customSheetView>
  </customSheetViews>
  <phoneticPr fontId="8" type="noConversion"/>
  <pageMargins left="0.75" right="0.75" top="1" bottom="1" header="0.5" footer="0.5"/>
  <pageSetup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15"/>
  <sheetViews>
    <sheetView workbookViewId="0">
      <selection activeCell="B30" sqref="B30"/>
    </sheetView>
  </sheetViews>
  <sheetFormatPr defaultColWidth="11.5703125" defaultRowHeight="11.25"/>
  <cols>
    <col min="1" max="1" width="18.85546875" style="4" customWidth="1"/>
    <col min="2" max="2" width="112" style="4" customWidth="1"/>
    <col min="3" max="16384" width="11.5703125" style="4"/>
  </cols>
  <sheetData>
    <row r="1" spans="1:2" ht="12">
      <c r="A1" s="5" t="s">
        <v>203</v>
      </c>
      <c r="B1" s="7" t="s">
        <v>3022</v>
      </c>
    </row>
    <row r="2" spans="1:2" ht="12">
      <c r="A2" s="439" t="s">
        <v>2138</v>
      </c>
      <c r="B2" s="11" t="s">
        <v>204</v>
      </c>
    </row>
    <row r="3" spans="1:2" ht="37.9" customHeight="1">
      <c r="A3" s="845"/>
      <c r="B3" s="12" t="s">
        <v>205</v>
      </c>
    </row>
    <row r="4" spans="1:2" ht="27.6" customHeight="1">
      <c r="A4" s="845"/>
      <c r="B4" s="12" t="s">
        <v>206</v>
      </c>
    </row>
    <row r="5" spans="1:2" ht="69.75" customHeight="1">
      <c r="A5" s="845"/>
      <c r="B5" s="12" t="s">
        <v>207</v>
      </c>
    </row>
    <row r="6" spans="1:2" ht="12" customHeight="1">
      <c r="A6" s="90" t="s">
        <v>2139</v>
      </c>
      <c r="B6" s="91" t="s">
        <v>5141</v>
      </c>
    </row>
    <row r="7" spans="1:2" ht="36.75" customHeight="1">
      <c r="A7" s="439"/>
      <c r="B7" s="89" t="s">
        <v>324</v>
      </c>
    </row>
    <row r="8" spans="1:2" ht="51" customHeight="1">
      <c r="A8" s="439"/>
      <c r="B8" s="89" t="s">
        <v>6283</v>
      </c>
    </row>
    <row r="9" spans="1:2" ht="14.25" customHeight="1">
      <c r="A9" s="90" t="s">
        <v>2141</v>
      </c>
      <c r="B9" s="91" t="s">
        <v>5275</v>
      </c>
    </row>
    <row r="10" spans="1:2" ht="36" customHeight="1">
      <c r="A10" s="90"/>
      <c r="B10" s="89" t="s">
        <v>324</v>
      </c>
    </row>
    <row r="11" spans="1:2" ht="49.5" customHeight="1">
      <c r="A11" s="90"/>
      <c r="B11" s="89" t="s">
        <v>8715</v>
      </c>
    </row>
    <row r="12" spans="1:2" ht="62.25" customHeight="1">
      <c r="A12" s="439"/>
      <c r="B12" s="89" t="s">
        <v>5276</v>
      </c>
    </row>
    <row r="13" spans="1:2" ht="12.75" thickBot="1">
      <c r="A13" s="10" t="s">
        <v>6284</v>
      </c>
      <c r="B13" s="13" t="s">
        <v>1980</v>
      </c>
    </row>
    <row r="15" spans="1:2" ht="12" thickBot="1"/>
    <row r="16" spans="1:2" ht="12">
      <c r="A16" s="5" t="s">
        <v>203</v>
      </c>
      <c r="B16" s="7" t="s">
        <v>7874</v>
      </c>
    </row>
    <row r="17" spans="1:2" ht="12">
      <c r="A17" s="439" t="s">
        <v>3480</v>
      </c>
      <c r="B17" s="11" t="s">
        <v>204</v>
      </c>
    </row>
    <row r="18" spans="1:2" ht="27" customHeight="1">
      <c r="A18" s="845"/>
      <c r="B18" s="12" t="s">
        <v>208</v>
      </c>
    </row>
    <row r="19" spans="1:2" ht="39" customHeight="1">
      <c r="A19" s="845"/>
      <c r="B19" s="12" t="s">
        <v>207</v>
      </c>
    </row>
    <row r="20" spans="1:2" ht="12" customHeight="1">
      <c r="A20" s="439" t="s">
        <v>3481</v>
      </c>
      <c r="B20" s="91" t="s">
        <v>5141</v>
      </c>
    </row>
    <row r="21" spans="1:2" ht="39" customHeight="1">
      <c r="A21" s="439"/>
      <c r="B21" s="89" t="s">
        <v>324</v>
      </c>
    </row>
    <row r="22" spans="1:2" ht="50.1" customHeight="1">
      <c r="A22" s="439"/>
      <c r="B22" s="89" t="s">
        <v>6283</v>
      </c>
    </row>
    <row r="23" spans="1:2" ht="15.75" customHeight="1">
      <c r="A23" s="90" t="s">
        <v>5277</v>
      </c>
      <c r="B23" s="91" t="s">
        <v>5275</v>
      </c>
    </row>
    <row r="24" spans="1:2" ht="39" customHeight="1">
      <c r="A24" s="90"/>
      <c r="B24" s="89" t="s">
        <v>324</v>
      </c>
    </row>
    <row r="25" spans="1:2" ht="52.5" customHeight="1">
      <c r="A25" s="90"/>
      <c r="B25" s="89" t="s">
        <v>8715</v>
      </c>
    </row>
    <row r="26" spans="1:2" ht="63.75" customHeight="1">
      <c r="A26" s="439"/>
      <c r="B26" s="89" t="s">
        <v>5276</v>
      </c>
    </row>
    <row r="27" spans="1:2" ht="25.5" customHeight="1" thickBot="1">
      <c r="A27" s="10" t="s">
        <v>6285</v>
      </c>
      <c r="B27" s="13" t="s">
        <v>1980</v>
      </c>
    </row>
    <row r="615" spans="3:4" ht="67.5">
      <c r="C615" s="4" t="s">
        <v>7964</v>
      </c>
      <c r="D615" s="197" t="s">
        <v>7965</v>
      </c>
    </row>
  </sheetData>
  <customSheetViews>
    <customSheetView guid="{85156661-CBE0-4E0C-831A-9FC01A4A4796}" showRuler="0">
      <selection activeCell="B30" sqref="B30"/>
      <pageMargins left="0.78740157480314965" right="0.78740157480314965" top="1.29" bottom="0.98425196850393704" header="0.51181102362204722" footer="0.51181102362204722"/>
      <printOptions horizontalCentered="1"/>
      <pageSetup paperSize="9" orientation="landscape" r:id="rId1"/>
      <headerFooter alignWithMargins="0">
        <oddHeader>&amp;C&amp;"Arial,Fett"&amp;12Annex F - 
SAE J1979/ISO 15031-5 TIDs (Test ID)
ISO 27145-2 Legacy Routine Identifier (LRID)</oddHeader>
        <oddFooter>&amp;L&amp;F&amp;R&amp;P/&amp;N</oddFooter>
      </headerFooter>
    </customSheetView>
    <customSheetView guid="{5F452B13-A369-42A4-9CF3-F2A6C45D1442}" showRuler="0">
      <selection activeCell="B36" sqref="B36"/>
      <pageMargins left="0.78740157480314965" right="0.78740157480314965" top="1.29" bottom="0.98425196850393704" header="0.51181102362204722" footer="0.51181102362204722"/>
      <printOptions horizontalCentered="1"/>
      <pageSetup paperSize="9" orientation="landscape" r:id="rId2"/>
      <headerFooter alignWithMargins="0">
        <oddHeader>&amp;C&amp;"Arial,Fett"&amp;12Annex F - 
SAE J1979/ISO 15031-5 TIDs (Test ID)
ISO 27145-2 Legacy Routine Identifier (LRID)</oddHeader>
        <oddFooter>&amp;L&amp;F&amp;R&amp;P/&amp;N</oddFooter>
      </headerFooter>
    </customSheetView>
  </customSheetViews>
  <mergeCells count="2">
    <mergeCell ref="A3:A5"/>
    <mergeCell ref="A18:A19"/>
  </mergeCells>
  <phoneticPr fontId="8" type="noConversion"/>
  <printOptions horizontalCentered="1"/>
  <pageMargins left="0.78740157480314965" right="0.78740157480314965" top="1.29" bottom="0.98425196850393704" header="0.51181102362204722" footer="0.51181102362204722"/>
  <pageSetup paperSize="9" orientation="landscape" r:id="rId3"/>
  <headerFooter alignWithMargins="0">
    <oddHeader>&amp;C&amp;"Arial,Fett"&amp;12Annex F - 
SAE J1979/ISO 15031-5 TIDs (Test ID)
ISO 27145-2 Legacy Routine Identifier (LRID)</oddHeader>
    <oddFooter>&amp;L&amp;F&amp;R&amp;P/&amp;N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HY848"/>
  <sheetViews>
    <sheetView tabSelected="1" zoomScale="75" zoomScaleNormal="75" workbookViewId="0">
      <pane xSplit="2" ySplit="1" topLeftCell="C752" activePane="bottomRight" state="frozen"/>
      <selection activeCell="G27" sqref="G27:K27"/>
      <selection pane="topRight" activeCell="G27" sqref="G27:K27"/>
      <selection pane="bottomLeft" activeCell="G27" sqref="G27:K27"/>
      <selection pane="bottomRight" activeCell="H756" sqref="H756"/>
    </sheetView>
  </sheetViews>
  <sheetFormatPr defaultColWidth="8.85546875" defaultRowHeight="12.75"/>
  <cols>
    <col min="1" max="2" width="9.7109375" style="640" customWidth="1"/>
    <col min="3" max="3" width="37.140625" style="626" customWidth="1"/>
    <col min="4" max="4" width="23.5703125" style="626" customWidth="1"/>
    <col min="5" max="5" width="26.140625" style="626" customWidth="1"/>
    <col min="6" max="6" width="75.85546875" style="626" customWidth="1"/>
    <col min="7" max="7" width="7.28515625" style="640" customWidth="1"/>
    <col min="8" max="8" width="10.28515625" style="626" customWidth="1"/>
    <col min="9" max="10" width="10.5703125" style="640" customWidth="1"/>
    <col min="11" max="12" width="17.5703125" style="640" customWidth="1"/>
    <col min="13" max="13" width="11" style="640" customWidth="1"/>
    <col min="14" max="14" width="9.5703125" style="640" customWidth="1"/>
    <col min="15" max="15" width="14.140625" style="640" customWidth="1"/>
    <col min="16" max="16" width="9.5703125" style="640" customWidth="1"/>
    <col min="17" max="17" width="14.28515625" style="576" customWidth="1"/>
    <col min="18" max="20" width="14.28515625" style="590" customWidth="1"/>
    <col min="21" max="21" width="12.140625" style="626" customWidth="1"/>
    <col min="22" max="22" width="41.5703125" style="618" customWidth="1"/>
    <col min="23" max="16384" width="8.85546875" style="618"/>
  </cols>
  <sheetData>
    <row r="1" spans="1:21" s="468" customFormat="1" ht="69.75" customHeight="1" thickBot="1">
      <c r="A1" s="592" t="s">
        <v>3023</v>
      </c>
      <c r="B1" s="593" t="s">
        <v>7875</v>
      </c>
      <c r="C1" s="594" t="s">
        <v>2142</v>
      </c>
      <c r="D1" s="595" t="s">
        <v>2146</v>
      </c>
      <c r="E1" s="595" t="s">
        <v>973</v>
      </c>
      <c r="F1" s="596" t="s">
        <v>2147</v>
      </c>
      <c r="G1" s="597" t="s">
        <v>8738</v>
      </c>
      <c r="H1" s="598" t="s">
        <v>683</v>
      </c>
      <c r="I1" s="599" t="s">
        <v>332</v>
      </c>
      <c r="J1" s="600" t="s">
        <v>7056</v>
      </c>
      <c r="K1" s="601" t="s">
        <v>7998</v>
      </c>
      <c r="L1" s="601" t="s">
        <v>8249</v>
      </c>
      <c r="M1" s="602" t="s">
        <v>6908</v>
      </c>
      <c r="N1" s="602" t="s">
        <v>7057</v>
      </c>
      <c r="O1" s="603" t="s">
        <v>6286</v>
      </c>
      <c r="P1" s="603" t="s">
        <v>7058</v>
      </c>
      <c r="Q1" s="603" t="s">
        <v>6357</v>
      </c>
      <c r="R1" s="604" t="s">
        <v>8060</v>
      </c>
      <c r="S1" s="605" t="s">
        <v>8312</v>
      </c>
      <c r="T1" s="604" t="s">
        <v>8079</v>
      </c>
      <c r="U1" s="775" t="s">
        <v>9147</v>
      </c>
    </row>
    <row r="2" spans="1:21" s="612" customFormat="1" ht="12.75" customHeight="1">
      <c r="A2" s="606" t="s">
        <v>2664</v>
      </c>
      <c r="B2" s="606" t="s">
        <v>3031</v>
      </c>
      <c r="C2" s="607" t="s">
        <v>4752</v>
      </c>
      <c r="D2" s="608"/>
      <c r="E2" s="608"/>
      <c r="F2" s="609"/>
      <c r="G2" s="610"/>
      <c r="H2" s="609"/>
      <c r="I2" s="611"/>
      <c r="K2" s="468"/>
      <c r="L2" s="468"/>
      <c r="R2" s="590"/>
      <c r="S2" s="613"/>
      <c r="T2" s="613"/>
      <c r="U2" s="468"/>
    </row>
    <row r="3" spans="1:21" ht="56.25">
      <c r="A3" s="554" t="s">
        <v>2671</v>
      </c>
      <c r="B3" s="554" t="s">
        <v>1279</v>
      </c>
      <c r="C3" s="614" t="s">
        <v>209</v>
      </c>
      <c r="D3" s="490" t="s">
        <v>473</v>
      </c>
      <c r="E3" s="490" t="s">
        <v>1874</v>
      </c>
      <c r="F3" s="491" t="s">
        <v>1492</v>
      </c>
      <c r="G3" s="489"/>
      <c r="H3" s="490"/>
      <c r="I3" s="615"/>
      <c r="J3" s="615"/>
      <c r="K3" s="615"/>
      <c r="L3" s="615"/>
      <c r="M3" s="490"/>
      <c r="N3" s="575"/>
      <c r="O3" s="575"/>
      <c r="P3" s="575"/>
      <c r="Q3" s="616"/>
      <c r="R3" s="617"/>
      <c r="S3" s="617"/>
      <c r="T3" s="617"/>
      <c r="U3" s="616"/>
    </row>
    <row r="4" spans="1:21" ht="282" customHeight="1">
      <c r="A4" s="490" t="s">
        <v>2672</v>
      </c>
      <c r="B4" s="490" t="s">
        <v>1280</v>
      </c>
      <c r="C4" s="524" t="s">
        <v>1677</v>
      </c>
      <c r="D4" s="490" t="s">
        <v>236</v>
      </c>
      <c r="E4" s="490" t="s">
        <v>237</v>
      </c>
      <c r="F4" s="491" t="s">
        <v>7027</v>
      </c>
      <c r="G4" s="489"/>
      <c r="H4" s="490" t="s">
        <v>4762</v>
      </c>
      <c r="I4" s="615"/>
      <c r="J4" s="615"/>
      <c r="K4" s="468" t="s">
        <v>8645</v>
      </c>
      <c r="L4" s="615" t="s">
        <v>8252</v>
      </c>
      <c r="M4" s="619" t="s">
        <v>6909</v>
      </c>
      <c r="N4" s="620"/>
      <c r="O4" s="620" t="s">
        <v>3627</v>
      </c>
      <c r="P4" s="620"/>
      <c r="Q4" s="493" t="s">
        <v>6395</v>
      </c>
      <c r="R4" s="621"/>
      <c r="S4" s="621"/>
      <c r="T4" s="621"/>
      <c r="U4" s="796" t="s">
        <v>3448</v>
      </c>
    </row>
    <row r="5" spans="1:21" ht="56.25">
      <c r="A5" s="490" t="s">
        <v>872</v>
      </c>
      <c r="B5" s="490" t="s">
        <v>1281</v>
      </c>
      <c r="C5" s="524" t="s">
        <v>1224</v>
      </c>
      <c r="D5" s="490" t="s">
        <v>473</v>
      </c>
      <c r="E5" s="490" t="s">
        <v>238</v>
      </c>
      <c r="F5" s="491" t="s">
        <v>185</v>
      </c>
      <c r="G5" s="489"/>
      <c r="H5" s="490"/>
      <c r="I5" s="615"/>
      <c r="J5" s="615"/>
      <c r="K5" s="468"/>
      <c r="L5" s="615"/>
      <c r="M5" s="490"/>
      <c r="N5" s="575"/>
      <c r="O5" s="575"/>
      <c r="P5" s="575"/>
      <c r="Q5" s="616"/>
      <c r="R5" s="617"/>
      <c r="S5" s="617"/>
      <c r="T5" s="617"/>
      <c r="U5" s="616"/>
    </row>
    <row r="6" spans="1:21" ht="315">
      <c r="A6" s="490" t="s">
        <v>873</v>
      </c>
      <c r="B6" s="490" t="s">
        <v>1282</v>
      </c>
      <c r="C6" s="524" t="s">
        <v>1951</v>
      </c>
      <c r="D6" s="490" t="s">
        <v>1952</v>
      </c>
      <c r="E6" s="490" t="s">
        <v>1953</v>
      </c>
      <c r="F6" s="571" t="s">
        <v>8841</v>
      </c>
      <c r="G6" s="490"/>
      <c r="H6" s="490" t="s">
        <v>4764</v>
      </c>
      <c r="I6" s="615"/>
      <c r="J6" s="615"/>
      <c r="K6" s="468" t="s">
        <v>8646</v>
      </c>
      <c r="L6" s="615"/>
      <c r="M6" s="490" t="s">
        <v>6911</v>
      </c>
      <c r="N6" s="575"/>
      <c r="O6" s="622" t="s">
        <v>3626</v>
      </c>
      <c r="P6" s="622"/>
      <c r="Q6" s="493" t="s">
        <v>6396</v>
      </c>
      <c r="R6" s="621"/>
      <c r="S6" s="621"/>
      <c r="T6" s="621"/>
      <c r="U6" s="616"/>
    </row>
    <row r="7" spans="1:21" ht="56.25">
      <c r="A7" s="490" t="s">
        <v>874</v>
      </c>
      <c r="B7" s="490" t="s">
        <v>1283</v>
      </c>
      <c r="C7" s="524" t="s">
        <v>1227</v>
      </c>
      <c r="D7" s="490" t="s">
        <v>473</v>
      </c>
      <c r="E7" s="489" t="s">
        <v>1954</v>
      </c>
      <c r="F7" s="491" t="s">
        <v>534</v>
      </c>
      <c r="G7" s="489"/>
      <c r="H7" s="490"/>
      <c r="I7" s="615"/>
      <c r="J7" s="615"/>
      <c r="K7" s="615"/>
      <c r="L7" s="615"/>
      <c r="M7" s="490"/>
      <c r="N7" s="575"/>
      <c r="O7" s="575"/>
      <c r="P7" s="575"/>
      <c r="Q7" s="618"/>
      <c r="R7" s="623"/>
      <c r="S7" s="623"/>
      <c r="T7" s="623"/>
      <c r="U7" s="616"/>
    </row>
    <row r="8" spans="1:21" ht="177" customHeight="1">
      <c r="A8" s="490" t="s">
        <v>875</v>
      </c>
      <c r="B8" s="490" t="s">
        <v>1284</v>
      </c>
      <c r="C8" s="524" t="s">
        <v>1955</v>
      </c>
      <c r="D8" s="490" t="s">
        <v>1956</v>
      </c>
      <c r="E8" s="490" t="s">
        <v>1957</v>
      </c>
      <c r="F8" s="571" t="s">
        <v>6097</v>
      </c>
      <c r="G8" s="490"/>
      <c r="H8" s="490" t="s">
        <v>4765</v>
      </c>
      <c r="I8" s="615"/>
      <c r="J8" s="615"/>
      <c r="K8" s="615"/>
      <c r="L8" s="615"/>
      <c r="M8" s="624" t="s">
        <v>6912</v>
      </c>
      <c r="N8" s="622"/>
      <c r="O8" s="622" t="s">
        <v>3628</v>
      </c>
      <c r="P8" s="622"/>
      <c r="Q8" s="493" t="s">
        <v>6397</v>
      </c>
      <c r="R8" s="621"/>
      <c r="S8" s="621"/>
      <c r="T8" s="621"/>
      <c r="U8" s="616"/>
    </row>
    <row r="9" spans="1:21" ht="75.599999999999994" customHeight="1">
      <c r="A9" s="490" t="s">
        <v>876</v>
      </c>
      <c r="B9" s="490" t="s">
        <v>1285</v>
      </c>
      <c r="C9" s="524" t="s">
        <v>210</v>
      </c>
      <c r="D9" s="490" t="s">
        <v>473</v>
      </c>
      <c r="E9" s="489" t="s">
        <v>1958</v>
      </c>
      <c r="F9" s="491" t="s">
        <v>8842</v>
      </c>
      <c r="G9" s="489"/>
      <c r="H9" s="490"/>
      <c r="I9" s="615"/>
      <c r="J9" s="615"/>
      <c r="K9" s="615"/>
      <c r="L9" s="615"/>
      <c r="M9" s="490"/>
      <c r="N9" s="575"/>
      <c r="O9" s="575"/>
      <c r="P9" s="575"/>
      <c r="Q9" s="616"/>
      <c r="R9" s="617"/>
      <c r="S9" s="617"/>
      <c r="T9" s="617"/>
      <c r="U9" s="616"/>
    </row>
    <row r="10" spans="1:21" ht="408.95" customHeight="1">
      <c r="A10" s="490" t="s">
        <v>877</v>
      </c>
      <c r="B10" s="490" t="s">
        <v>1286</v>
      </c>
      <c r="C10" s="625" t="s">
        <v>1488</v>
      </c>
      <c r="D10" s="490" t="s">
        <v>5143</v>
      </c>
      <c r="E10" s="490" t="s">
        <v>1959</v>
      </c>
      <c r="F10" s="571" t="s">
        <v>8843</v>
      </c>
      <c r="G10" s="490"/>
      <c r="H10" s="490" t="s">
        <v>4766</v>
      </c>
      <c r="I10" s="615"/>
      <c r="J10" s="615"/>
      <c r="K10" s="615"/>
      <c r="L10" s="615"/>
      <c r="M10" s="490" t="s">
        <v>6914</v>
      </c>
      <c r="N10" s="575"/>
      <c r="O10" s="575"/>
      <c r="P10" s="575"/>
      <c r="Q10" s="493" t="s">
        <v>6398</v>
      </c>
      <c r="R10" s="621"/>
      <c r="S10" s="621"/>
      <c r="T10" s="621"/>
      <c r="U10" s="616"/>
    </row>
    <row r="11" spans="1:21" ht="50.1" customHeight="1">
      <c r="A11" s="490" t="s">
        <v>877</v>
      </c>
      <c r="B11" s="490" t="s">
        <v>1286</v>
      </c>
      <c r="C11" s="524" t="s">
        <v>423</v>
      </c>
      <c r="D11" s="490" t="s">
        <v>1960</v>
      </c>
      <c r="E11" s="490" t="s">
        <v>1961</v>
      </c>
      <c r="F11" s="571" t="s">
        <v>7029</v>
      </c>
      <c r="G11" s="490"/>
      <c r="H11" s="490"/>
      <c r="I11" s="615"/>
      <c r="J11" s="615"/>
      <c r="K11" s="615"/>
      <c r="L11" s="615"/>
      <c r="M11" s="490" t="s">
        <v>6915</v>
      </c>
      <c r="N11" s="575"/>
      <c r="O11" s="575"/>
      <c r="P11" s="575"/>
      <c r="Q11" s="493" t="s">
        <v>6399</v>
      </c>
      <c r="R11" s="621"/>
      <c r="S11" s="621"/>
      <c r="T11" s="621"/>
      <c r="U11" s="616"/>
    </row>
    <row r="12" spans="1:21" ht="45">
      <c r="A12" s="490" t="s">
        <v>877</v>
      </c>
      <c r="B12" s="490" t="s">
        <v>1286</v>
      </c>
      <c r="C12" s="524" t="s">
        <v>891</v>
      </c>
      <c r="D12" s="490" t="s">
        <v>1960</v>
      </c>
      <c r="E12" s="490" t="s">
        <v>1962</v>
      </c>
      <c r="F12" s="571" t="s">
        <v>7028</v>
      </c>
      <c r="G12" s="490"/>
      <c r="H12" s="490" t="s">
        <v>4782</v>
      </c>
      <c r="I12" s="615"/>
      <c r="J12" s="615"/>
      <c r="K12" s="615"/>
      <c r="L12" s="615"/>
      <c r="M12" s="490" t="s">
        <v>6915</v>
      </c>
      <c r="N12" s="575"/>
      <c r="O12" s="575"/>
      <c r="P12" s="575"/>
      <c r="Q12" s="493" t="s">
        <v>6400</v>
      </c>
      <c r="R12" s="621"/>
      <c r="S12" s="621"/>
      <c r="T12" s="621"/>
      <c r="U12" s="616"/>
    </row>
    <row r="13" spans="1:21" ht="22.5">
      <c r="A13" s="490" t="s">
        <v>877</v>
      </c>
      <c r="B13" s="490" t="s">
        <v>1286</v>
      </c>
      <c r="C13" s="524" t="s">
        <v>1489</v>
      </c>
      <c r="D13" s="490" t="s">
        <v>1960</v>
      </c>
      <c r="E13" s="490" t="s">
        <v>1963</v>
      </c>
      <c r="F13" s="571" t="s">
        <v>905</v>
      </c>
      <c r="G13" s="490"/>
      <c r="H13" s="490" t="s">
        <v>4767</v>
      </c>
      <c r="I13" s="615"/>
      <c r="J13" s="615"/>
      <c r="K13" s="615"/>
      <c r="L13" s="615"/>
      <c r="M13" s="490" t="s">
        <v>6916</v>
      </c>
      <c r="N13" s="575"/>
      <c r="O13" s="575"/>
      <c r="P13" s="575"/>
      <c r="Q13" s="493" t="s">
        <v>6401</v>
      </c>
      <c r="R13" s="621"/>
      <c r="S13" s="621"/>
      <c r="T13" s="621"/>
      <c r="U13" s="616"/>
    </row>
    <row r="14" spans="1:21" ht="22.5">
      <c r="A14" s="490" t="s">
        <v>877</v>
      </c>
      <c r="B14" s="490" t="s">
        <v>1286</v>
      </c>
      <c r="C14" s="524" t="s">
        <v>1490</v>
      </c>
      <c r="D14" s="490" t="s">
        <v>1960</v>
      </c>
      <c r="E14" s="490" t="s">
        <v>1589</v>
      </c>
      <c r="F14" s="571" t="s">
        <v>1888</v>
      </c>
      <c r="G14" s="490"/>
      <c r="H14" s="490"/>
      <c r="I14" s="615"/>
      <c r="J14" s="615"/>
      <c r="K14" s="615"/>
      <c r="L14" s="615"/>
      <c r="M14" s="490" t="s">
        <v>6916</v>
      </c>
      <c r="N14" s="575"/>
      <c r="O14" s="575"/>
      <c r="P14" s="575"/>
      <c r="Q14" s="616"/>
      <c r="R14" s="617"/>
      <c r="S14" s="617"/>
      <c r="T14" s="617"/>
      <c r="U14" s="616"/>
    </row>
    <row r="15" spans="1:21" ht="22.5">
      <c r="A15" s="490" t="s">
        <v>877</v>
      </c>
      <c r="B15" s="490" t="s">
        <v>1286</v>
      </c>
      <c r="C15" s="524" t="s">
        <v>1491</v>
      </c>
      <c r="D15" s="490" t="s">
        <v>1960</v>
      </c>
      <c r="E15" s="490" t="s">
        <v>1590</v>
      </c>
      <c r="F15" s="571" t="s">
        <v>2575</v>
      </c>
      <c r="G15" s="490"/>
      <c r="H15" s="490" t="s">
        <v>4767</v>
      </c>
      <c r="I15" s="615"/>
      <c r="J15" s="615"/>
      <c r="K15" s="615"/>
      <c r="L15" s="615"/>
      <c r="M15" s="490" t="s">
        <v>6916</v>
      </c>
      <c r="N15" s="575"/>
      <c r="O15" s="575"/>
      <c r="P15" s="575"/>
      <c r="Q15" s="493" t="s">
        <v>6401</v>
      </c>
      <c r="R15" s="621"/>
      <c r="S15" s="621"/>
      <c r="T15" s="621"/>
      <c r="U15" s="616"/>
    </row>
    <row r="16" spans="1:21" ht="22.5">
      <c r="A16" s="490" t="s">
        <v>877</v>
      </c>
      <c r="B16" s="490" t="s">
        <v>1286</v>
      </c>
      <c r="C16" s="524" t="s">
        <v>821</v>
      </c>
      <c r="D16" s="490" t="s">
        <v>1960</v>
      </c>
      <c r="E16" s="490" t="s">
        <v>1964</v>
      </c>
      <c r="F16" s="571" t="s">
        <v>356</v>
      </c>
      <c r="G16" s="490"/>
      <c r="H16" s="490"/>
      <c r="I16" s="615"/>
      <c r="J16" s="615"/>
      <c r="K16" s="615"/>
      <c r="L16" s="615"/>
      <c r="M16" s="490" t="s">
        <v>6916</v>
      </c>
      <c r="N16" s="575"/>
      <c r="O16" s="575"/>
      <c r="P16" s="575"/>
      <c r="Q16" s="616"/>
      <c r="R16" s="617"/>
      <c r="S16" s="617"/>
      <c r="T16" s="617"/>
      <c r="U16" s="616"/>
    </row>
    <row r="17" spans="1:21" ht="22.5">
      <c r="A17" s="490" t="s">
        <v>877</v>
      </c>
      <c r="B17" s="490" t="s">
        <v>1286</v>
      </c>
      <c r="C17" s="524" t="s">
        <v>822</v>
      </c>
      <c r="D17" s="490" t="s">
        <v>1960</v>
      </c>
      <c r="E17" s="490" t="s">
        <v>1198</v>
      </c>
      <c r="F17" s="571" t="s">
        <v>2576</v>
      </c>
      <c r="G17" s="490"/>
      <c r="H17" s="490" t="s">
        <v>4768</v>
      </c>
      <c r="I17" s="615"/>
      <c r="J17" s="615"/>
      <c r="K17" s="615"/>
      <c r="L17" s="615"/>
      <c r="M17" s="490" t="s">
        <v>6917</v>
      </c>
      <c r="N17" s="575"/>
      <c r="O17" s="575"/>
      <c r="P17" s="575"/>
      <c r="Q17" s="493" t="s">
        <v>6402</v>
      </c>
      <c r="R17" s="621"/>
      <c r="S17" s="621"/>
      <c r="T17" s="621"/>
      <c r="U17" s="616"/>
    </row>
    <row r="18" spans="1:21" ht="22.5">
      <c r="A18" s="490" t="s">
        <v>877</v>
      </c>
      <c r="B18" s="490" t="s">
        <v>1286</v>
      </c>
      <c r="C18" s="524" t="s">
        <v>823</v>
      </c>
      <c r="D18" s="490" t="s">
        <v>1960</v>
      </c>
      <c r="E18" s="490" t="s">
        <v>957</v>
      </c>
      <c r="F18" s="571" t="s">
        <v>357</v>
      </c>
      <c r="G18" s="490"/>
      <c r="H18" s="490"/>
      <c r="I18" s="615"/>
      <c r="J18" s="615"/>
      <c r="K18" s="615"/>
      <c r="L18" s="615"/>
      <c r="M18" s="490" t="s">
        <v>6917</v>
      </c>
      <c r="N18" s="575"/>
      <c r="O18" s="575"/>
      <c r="P18" s="575"/>
      <c r="Q18" s="616"/>
      <c r="R18" s="617"/>
      <c r="S18" s="617"/>
      <c r="T18" s="617"/>
      <c r="U18" s="616"/>
    </row>
    <row r="19" spans="1:21" ht="22.5">
      <c r="A19" s="490" t="s">
        <v>877</v>
      </c>
      <c r="B19" s="490" t="s">
        <v>1286</v>
      </c>
      <c r="C19" s="524" t="s">
        <v>824</v>
      </c>
      <c r="D19" s="490" t="s">
        <v>1960</v>
      </c>
      <c r="E19" s="490" t="s">
        <v>958</v>
      </c>
      <c r="F19" s="571" t="s">
        <v>2577</v>
      </c>
      <c r="G19" s="490"/>
      <c r="H19" s="490" t="s">
        <v>4768</v>
      </c>
      <c r="I19" s="615"/>
      <c r="J19" s="615"/>
      <c r="K19" s="615"/>
      <c r="L19" s="615"/>
      <c r="M19" s="490" t="s">
        <v>6917</v>
      </c>
      <c r="N19" s="575"/>
      <c r="O19" s="575"/>
      <c r="P19" s="575"/>
      <c r="Q19" s="493" t="s">
        <v>6402</v>
      </c>
      <c r="R19" s="621"/>
      <c r="S19" s="621"/>
      <c r="T19" s="621"/>
      <c r="U19" s="616"/>
    </row>
    <row r="20" spans="1:21" ht="22.5">
      <c r="A20" s="490" t="s">
        <v>877</v>
      </c>
      <c r="B20" s="490" t="s">
        <v>1286</v>
      </c>
      <c r="C20" s="524" t="s">
        <v>825</v>
      </c>
      <c r="D20" s="490" t="s">
        <v>1960</v>
      </c>
      <c r="E20" s="490" t="s">
        <v>959</v>
      </c>
      <c r="F20" s="571" t="s">
        <v>358</v>
      </c>
      <c r="G20" s="490"/>
      <c r="H20" s="490"/>
      <c r="I20" s="615"/>
      <c r="J20" s="615"/>
      <c r="K20" s="615"/>
      <c r="L20" s="615"/>
      <c r="M20" s="490" t="s">
        <v>6917</v>
      </c>
      <c r="N20" s="575"/>
      <c r="O20" s="575"/>
      <c r="P20" s="575"/>
      <c r="Q20" s="616"/>
      <c r="R20" s="617"/>
      <c r="S20" s="617"/>
      <c r="T20" s="617"/>
      <c r="U20" s="616"/>
    </row>
    <row r="21" spans="1:21" ht="33.75">
      <c r="A21" s="490" t="s">
        <v>877</v>
      </c>
      <c r="B21" s="490" t="s">
        <v>1286</v>
      </c>
      <c r="C21" s="524" t="s">
        <v>900</v>
      </c>
      <c r="D21" s="490" t="s">
        <v>1960</v>
      </c>
      <c r="E21" s="490" t="s">
        <v>1965</v>
      </c>
      <c r="F21" s="571" t="s">
        <v>871</v>
      </c>
      <c r="G21" s="490"/>
      <c r="H21" s="490" t="s">
        <v>4770</v>
      </c>
      <c r="I21" s="615"/>
      <c r="J21" s="615"/>
      <c r="K21" s="615"/>
      <c r="L21" s="615"/>
      <c r="M21" s="490" t="s">
        <v>6918</v>
      </c>
      <c r="N21" s="575"/>
      <c r="O21" s="575"/>
      <c r="P21" s="575"/>
      <c r="Q21" s="493" t="s">
        <v>6403</v>
      </c>
      <c r="R21" s="621"/>
      <c r="S21" s="621"/>
      <c r="T21" s="621"/>
      <c r="U21" s="616"/>
    </row>
    <row r="22" spans="1:21" ht="22.5">
      <c r="A22" s="490" t="s">
        <v>877</v>
      </c>
      <c r="B22" s="490" t="s">
        <v>1286</v>
      </c>
      <c r="C22" s="524" t="s">
        <v>901</v>
      </c>
      <c r="D22" s="490" t="s">
        <v>1960</v>
      </c>
      <c r="E22" s="490" t="s">
        <v>1966</v>
      </c>
      <c r="F22" s="571" t="s">
        <v>684</v>
      </c>
      <c r="G22" s="490"/>
      <c r="H22" s="490"/>
      <c r="I22" s="615"/>
      <c r="J22" s="615"/>
      <c r="K22" s="615"/>
      <c r="L22" s="615"/>
      <c r="M22" s="490" t="s">
        <v>6918</v>
      </c>
      <c r="N22" s="575"/>
      <c r="O22" s="575"/>
      <c r="P22" s="575"/>
      <c r="Q22" s="616"/>
      <c r="R22" s="617"/>
      <c r="S22" s="617"/>
      <c r="T22" s="617"/>
      <c r="U22" s="616"/>
    </row>
    <row r="23" spans="1:21" ht="22.5">
      <c r="A23" s="490" t="s">
        <v>877</v>
      </c>
      <c r="B23" s="490" t="s">
        <v>1286</v>
      </c>
      <c r="C23" s="524" t="s">
        <v>826</v>
      </c>
      <c r="D23" s="490" t="s">
        <v>1960</v>
      </c>
      <c r="E23" s="490" t="s">
        <v>1967</v>
      </c>
      <c r="F23" s="571" t="s">
        <v>2578</v>
      </c>
      <c r="G23" s="490"/>
      <c r="H23" s="490" t="s">
        <v>4771</v>
      </c>
      <c r="I23" s="615"/>
      <c r="J23" s="615"/>
      <c r="K23" s="615"/>
      <c r="L23" s="615"/>
      <c r="M23" s="490" t="s">
        <v>6919</v>
      </c>
      <c r="N23" s="575"/>
      <c r="O23" s="575"/>
      <c r="P23" s="575"/>
      <c r="Q23" s="493" t="s">
        <v>6404</v>
      </c>
      <c r="R23" s="621"/>
      <c r="S23" s="621"/>
      <c r="T23" s="621"/>
      <c r="U23" s="616"/>
    </row>
    <row r="24" spans="1:21" ht="22.5">
      <c r="A24" s="490" t="s">
        <v>877</v>
      </c>
      <c r="B24" s="490" t="s">
        <v>1286</v>
      </c>
      <c r="C24" s="524" t="s">
        <v>827</v>
      </c>
      <c r="D24" s="490" t="s">
        <v>1960</v>
      </c>
      <c r="E24" s="490" t="s">
        <v>1968</v>
      </c>
      <c r="F24" s="571" t="s">
        <v>359</v>
      </c>
      <c r="G24" s="490"/>
      <c r="H24" s="490"/>
      <c r="I24" s="615"/>
      <c r="J24" s="615"/>
      <c r="K24" s="615"/>
      <c r="L24" s="615"/>
      <c r="M24" s="490" t="s">
        <v>6919</v>
      </c>
      <c r="N24" s="575"/>
      <c r="O24" s="575"/>
      <c r="P24" s="575"/>
      <c r="Q24" s="616"/>
      <c r="R24" s="617"/>
      <c r="S24" s="617"/>
      <c r="T24" s="617"/>
      <c r="U24" s="616"/>
    </row>
    <row r="25" spans="1:21" ht="22.5">
      <c r="A25" s="490" t="s">
        <v>877</v>
      </c>
      <c r="B25" s="490" t="s">
        <v>1286</v>
      </c>
      <c r="C25" s="524" t="s">
        <v>828</v>
      </c>
      <c r="D25" s="490" t="s">
        <v>1960</v>
      </c>
      <c r="E25" s="490" t="s">
        <v>1969</v>
      </c>
      <c r="F25" s="571" t="s">
        <v>2579</v>
      </c>
      <c r="G25" s="490"/>
      <c r="H25" s="490" t="s">
        <v>4772</v>
      </c>
      <c r="I25" s="615"/>
      <c r="J25" s="615"/>
      <c r="K25" s="615"/>
      <c r="L25" s="615"/>
      <c r="M25" s="490" t="s">
        <v>6920</v>
      </c>
      <c r="N25" s="575"/>
      <c r="O25" s="575"/>
      <c r="P25" s="575"/>
      <c r="Q25" s="493" t="s">
        <v>6405</v>
      </c>
      <c r="R25" s="621"/>
      <c r="S25" s="621"/>
      <c r="T25" s="621"/>
      <c r="U25" s="616"/>
    </row>
    <row r="26" spans="1:21" ht="22.5">
      <c r="A26" s="490" t="s">
        <v>877</v>
      </c>
      <c r="B26" s="490" t="s">
        <v>1286</v>
      </c>
      <c r="C26" s="524" t="s">
        <v>829</v>
      </c>
      <c r="D26" s="490" t="s">
        <v>1960</v>
      </c>
      <c r="E26" s="490" t="s">
        <v>1970</v>
      </c>
      <c r="F26" s="571" t="s">
        <v>360</v>
      </c>
      <c r="G26" s="490"/>
      <c r="H26" s="490"/>
      <c r="I26" s="615"/>
      <c r="J26" s="615"/>
      <c r="K26" s="615"/>
      <c r="L26" s="615"/>
      <c r="M26" s="490" t="s">
        <v>6920</v>
      </c>
      <c r="N26" s="575"/>
      <c r="O26" s="575"/>
      <c r="P26" s="575"/>
      <c r="Q26" s="616"/>
      <c r="R26" s="617"/>
      <c r="S26" s="617"/>
      <c r="T26" s="617"/>
      <c r="U26" s="616"/>
    </row>
    <row r="27" spans="1:21" ht="22.5">
      <c r="A27" s="490" t="s">
        <v>877</v>
      </c>
      <c r="B27" s="490" t="s">
        <v>1286</v>
      </c>
      <c r="C27" s="524" t="s">
        <v>830</v>
      </c>
      <c r="D27" s="490" t="s">
        <v>1960</v>
      </c>
      <c r="E27" s="490" t="s">
        <v>813</v>
      </c>
      <c r="F27" s="571" t="s">
        <v>831</v>
      </c>
      <c r="G27" s="490"/>
      <c r="H27" s="490" t="s">
        <v>4769</v>
      </c>
      <c r="I27" s="615"/>
      <c r="J27" s="615"/>
      <c r="K27" s="615"/>
      <c r="L27" s="615"/>
      <c r="M27" s="490" t="s">
        <v>6917</v>
      </c>
      <c r="N27" s="575"/>
      <c r="O27" s="575"/>
      <c r="P27" s="575"/>
      <c r="Q27" s="493" t="s">
        <v>6406</v>
      </c>
      <c r="R27" s="621"/>
      <c r="S27" s="621"/>
      <c r="T27" s="621"/>
      <c r="U27" s="616"/>
    </row>
    <row r="28" spans="1:21" ht="22.5">
      <c r="A28" s="490" t="s">
        <v>877</v>
      </c>
      <c r="B28" s="490" t="s">
        <v>1286</v>
      </c>
      <c r="C28" s="524" t="s">
        <v>1045</v>
      </c>
      <c r="D28" s="490" t="s">
        <v>1960</v>
      </c>
      <c r="E28" s="490" t="s">
        <v>814</v>
      </c>
      <c r="F28" s="571" t="s">
        <v>2328</v>
      </c>
      <c r="G28" s="490"/>
      <c r="H28" s="490"/>
      <c r="I28" s="615"/>
      <c r="J28" s="615"/>
      <c r="K28" s="615"/>
      <c r="L28" s="615"/>
      <c r="M28" s="490" t="s">
        <v>6917</v>
      </c>
      <c r="N28" s="575"/>
      <c r="O28" s="575"/>
      <c r="P28" s="575"/>
      <c r="Q28" s="616"/>
      <c r="R28" s="617"/>
      <c r="S28" s="617"/>
      <c r="T28" s="617"/>
      <c r="U28" s="616"/>
    </row>
    <row r="29" spans="1:21" ht="22.5">
      <c r="A29" s="490" t="s">
        <v>877</v>
      </c>
      <c r="B29" s="490" t="s">
        <v>1286</v>
      </c>
      <c r="C29" s="524" t="s">
        <v>1046</v>
      </c>
      <c r="D29" s="490" t="s">
        <v>1960</v>
      </c>
      <c r="E29" s="490" t="s">
        <v>815</v>
      </c>
      <c r="F29" s="571" t="s">
        <v>2329</v>
      </c>
      <c r="G29" s="490"/>
      <c r="H29" s="490" t="s">
        <v>4769</v>
      </c>
      <c r="I29" s="615"/>
      <c r="J29" s="615"/>
      <c r="K29" s="615"/>
      <c r="L29" s="615"/>
      <c r="M29" s="490" t="s">
        <v>6917</v>
      </c>
      <c r="N29" s="575"/>
      <c r="O29" s="575"/>
      <c r="P29" s="575"/>
      <c r="Q29" s="493" t="s">
        <v>6406</v>
      </c>
      <c r="R29" s="621"/>
      <c r="S29" s="621"/>
      <c r="T29" s="621"/>
      <c r="U29" s="616"/>
    </row>
    <row r="30" spans="1:21" ht="22.5">
      <c r="A30" s="490" t="s">
        <v>877</v>
      </c>
      <c r="B30" s="490" t="s">
        <v>1286</v>
      </c>
      <c r="C30" s="524" t="s">
        <v>1047</v>
      </c>
      <c r="D30" s="490" t="s">
        <v>1960</v>
      </c>
      <c r="E30" s="490" t="s">
        <v>816</v>
      </c>
      <c r="F30" s="571" t="s">
        <v>1919</v>
      </c>
      <c r="G30" s="490"/>
      <c r="H30" s="490"/>
      <c r="I30" s="615"/>
      <c r="J30" s="615"/>
      <c r="K30" s="615"/>
      <c r="L30" s="615"/>
      <c r="M30" s="490" t="s">
        <v>6917</v>
      </c>
      <c r="N30" s="575"/>
      <c r="O30" s="575"/>
      <c r="P30" s="575"/>
      <c r="Q30" s="616"/>
      <c r="R30" s="617"/>
      <c r="S30" s="617"/>
      <c r="T30" s="617"/>
      <c r="U30" s="616"/>
    </row>
    <row r="31" spans="1:21" ht="22.5">
      <c r="A31" s="490" t="s">
        <v>877</v>
      </c>
      <c r="B31" s="490" t="s">
        <v>1286</v>
      </c>
      <c r="C31" s="524" t="s">
        <v>4088</v>
      </c>
      <c r="D31" s="490" t="s">
        <v>1960</v>
      </c>
      <c r="E31" s="490" t="s">
        <v>4090</v>
      </c>
      <c r="F31" s="571" t="s">
        <v>4693</v>
      </c>
      <c r="G31" s="490"/>
      <c r="H31" s="490" t="s">
        <v>4773</v>
      </c>
      <c r="I31" s="615"/>
      <c r="J31" s="615"/>
      <c r="K31" s="615"/>
      <c r="L31" s="615"/>
      <c r="M31" s="490" t="s">
        <v>6921</v>
      </c>
      <c r="N31" s="575"/>
      <c r="O31" s="575"/>
      <c r="P31" s="575"/>
      <c r="Q31" s="493" t="s">
        <v>6407</v>
      </c>
      <c r="R31" s="621"/>
      <c r="S31" s="621"/>
      <c r="T31" s="621"/>
      <c r="U31" s="616"/>
    </row>
    <row r="32" spans="1:21" ht="22.5">
      <c r="A32" s="490" t="s">
        <v>877</v>
      </c>
      <c r="B32" s="490" t="s">
        <v>1286</v>
      </c>
      <c r="C32" s="524" t="s">
        <v>4089</v>
      </c>
      <c r="D32" s="490" t="s">
        <v>1960</v>
      </c>
      <c r="E32" s="490" t="s">
        <v>4749</v>
      </c>
      <c r="F32" s="571" t="s">
        <v>4095</v>
      </c>
      <c r="G32" s="490"/>
      <c r="H32" s="490"/>
      <c r="I32" s="615"/>
      <c r="J32" s="615"/>
      <c r="K32" s="615"/>
      <c r="L32" s="615"/>
      <c r="M32" s="490" t="s">
        <v>6921</v>
      </c>
      <c r="N32" s="575"/>
      <c r="O32" s="575"/>
      <c r="P32" s="575"/>
      <c r="Q32" s="616"/>
      <c r="R32" s="617"/>
      <c r="S32" s="617"/>
      <c r="T32" s="617"/>
      <c r="U32" s="616"/>
    </row>
    <row r="33" spans="1:21" ht="22.5">
      <c r="A33" s="490" t="s">
        <v>877</v>
      </c>
      <c r="B33" s="490" t="s">
        <v>1286</v>
      </c>
      <c r="C33" s="524" t="s">
        <v>4093</v>
      </c>
      <c r="D33" s="490" t="s">
        <v>1960</v>
      </c>
      <c r="E33" s="490" t="s">
        <v>4091</v>
      </c>
      <c r="F33" s="571" t="s">
        <v>4694</v>
      </c>
      <c r="G33" s="490"/>
      <c r="H33" s="490" t="s">
        <v>4773</v>
      </c>
      <c r="I33" s="615"/>
      <c r="J33" s="615"/>
      <c r="K33" s="615"/>
      <c r="L33" s="615"/>
      <c r="M33" s="490" t="s">
        <v>6921</v>
      </c>
      <c r="N33" s="575"/>
      <c r="O33" s="575"/>
      <c r="P33" s="575"/>
      <c r="Q33" s="493" t="s">
        <v>6407</v>
      </c>
      <c r="R33" s="621"/>
      <c r="S33" s="621"/>
      <c r="T33" s="621"/>
      <c r="U33" s="616"/>
    </row>
    <row r="34" spans="1:21" ht="22.5">
      <c r="A34" s="490" t="s">
        <v>877</v>
      </c>
      <c r="B34" s="490" t="s">
        <v>1286</v>
      </c>
      <c r="C34" s="524" t="s">
        <v>4094</v>
      </c>
      <c r="D34" s="490" t="s">
        <v>1960</v>
      </c>
      <c r="E34" s="490" t="s">
        <v>4092</v>
      </c>
      <c r="F34" s="571" t="s">
        <v>4096</v>
      </c>
      <c r="G34" s="490"/>
      <c r="H34" s="490"/>
      <c r="I34" s="615"/>
      <c r="J34" s="615"/>
      <c r="K34" s="615"/>
      <c r="L34" s="615"/>
      <c r="M34" s="490" t="s">
        <v>6921</v>
      </c>
      <c r="N34" s="575"/>
      <c r="O34" s="575"/>
      <c r="P34" s="575"/>
      <c r="Q34" s="616"/>
      <c r="R34" s="617"/>
      <c r="S34" s="617"/>
      <c r="T34" s="617"/>
      <c r="U34" s="616"/>
    </row>
    <row r="35" spans="1:21" ht="45">
      <c r="A35" s="490" t="s">
        <v>877</v>
      </c>
      <c r="B35" s="490" t="s">
        <v>1286</v>
      </c>
      <c r="C35" s="524" t="s">
        <v>4685</v>
      </c>
      <c r="D35" s="490" t="s">
        <v>1960</v>
      </c>
      <c r="E35" s="490" t="s">
        <v>4689</v>
      </c>
      <c r="F35" s="571" t="s">
        <v>4754</v>
      </c>
      <c r="G35" s="490"/>
      <c r="H35" s="490" t="s">
        <v>4753</v>
      </c>
      <c r="I35" s="615" t="s">
        <v>4753</v>
      </c>
      <c r="J35" s="615"/>
      <c r="K35" s="615"/>
      <c r="L35" s="615"/>
      <c r="M35" s="490" t="s">
        <v>6922</v>
      </c>
      <c r="N35" s="575"/>
      <c r="O35" s="575"/>
      <c r="P35" s="575"/>
      <c r="Q35" s="573" t="s">
        <v>6408</v>
      </c>
      <c r="R35" s="575"/>
      <c r="S35" s="575"/>
      <c r="T35" s="575"/>
      <c r="U35" s="616"/>
    </row>
    <row r="36" spans="1:21" ht="45">
      <c r="A36" s="490" t="s">
        <v>877</v>
      </c>
      <c r="B36" s="490" t="s">
        <v>1286</v>
      </c>
      <c r="C36" s="524" t="s">
        <v>4686</v>
      </c>
      <c r="D36" s="490" t="s">
        <v>1960</v>
      </c>
      <c r="E36" s="490" t="s">
        <v>4690</v>
      </c>
      <c r="F36" s="571" t="s">
        <v>4695</v>
      </c>
      <c r="G36" s="490"/>
      <c r="H36" s="490" t="s">
        <v>4753</v>
      </c>
      <c r="I36" s="615" t="s">
        <v>4753</v>
      </c>
      <c r="J36" s="615"/>
      <c r="K36" s="615"/>
      <c r="L36" s="615"/>
      <c r="M36" s="490" t="s">
        <v>6922</v>
      </c>
      <c r="N36" s="575"/>
      <c r="O36" s="575"/>
      <c r="P36" s="575"/>
      <c r="Q36" s="573" t="s">
        <v>6408</v>
      </c>
      <c r="R36" s="575"/>
      <c r="S36" s="575"/>
      <c r="T36" s="575"/>
      <c r="U36" s="616"/>
    </row>
    <row r="37" spans="1:21" ht="45">
      <c r="A37" s="490" t="s">
        <v>877</v>
      </c>
      <c r="B37" s="490" t="s">
        <v>1286</v>
      </c>
      <c r="C37" s="524" t="s">
        <v>4687</v>
      </c>
      <c r="D37" s="490" t="s">
        <v>1960</v>
      </c>
      <c r="E37" s="490" t="s">
        <v>4691</v>
      </c>
      <c r="F37" s="571" t="s">
        <v>4755</v>
      </c>
      <c r="G37" s="490"/>
      <c r="H37" s="490" t="s">
        <v>4753</v>
      </c>
      <c r="I37" s="615" t="s">
        <v>4753</v>
      </c>
      <c r="J37" s="615"/>
      <c r="K37" s="615"/>
      <c r="L37" s="615"/>
      <c r="M37" s="490" t="s">
        <v>6922</v>
      </c>
      <c r="N37" s="575"/>
      <c r="O37" s="575"/>
      <c r="P37" s="575"/>
      <c r="Q37" s="573" t="s">
        <v>6408</v>
      </c>
      <c r="R37" s="575"/>
      <c r="S37" s="575"/>
      <c r="T37" s="575"/>
      <c r="U37" s="616"/>
    </row>
    <row r="38" spans="1:21" ht="45">
      <c r="A38" s="490" t="s">
        <v>877</v>
      </c>
      <c r="B38" s="490" t="s">
        <v>1286</v>
      </c>
      <c r="C38" s="524" t="s">
        <v>4688</v>
      </c>
      <c r="D38" s="490" t="s">
        <v>1960</v>
      </c>
      <c r="E38" s="490" t="s">
        <v>4692</v>
      </c>
      <c r="F38" s="571" t="s">
        <v>4696</v>
      </c>
      <c r="G38" s="490"/>
      <c r="H38" s="490" t="s">
        <v>4753</v>
      </c>
      <c r="I38" s="615" t="s">
        <v>4753</v>
      </c>
      <c r="J38" s="615"/>
      <c r="K38" s="615"/>
      <c r="L38" s="615"/>
      <c r="M38" s="490" t="s">
        <v>6922</v>
      </c>
      <c r="N38" s="575"/>
      <c r="O38" s="575"/>
      <c r="P38" s="575"/>
      <c r="Q38" s="573" t="s">
        <v>6408</v>
      </c>
      <c r="R38" s="575"/>
      <c r="S38" s="575"/>
      <c r="T38" s="575"/>
      <c r="U38" s="616"/>
    </row>
    <row r="39" spans="1:21">
      <c r="A39" s="490"/>
      <c r="B39" s="490"/>
      <c r="C39" s="524"/>
      <c r="D39" s="490"/>
      <c r="E39" s="490"/>
      <c r="F39" s="571"/>
      <c r="G39" s="490"/>
      <c r="H39" s="490"/>
      <c r="I39" s="615"/>
      <c r="J39" s="615"/>
      <c r="K39" s="615"/>
      <c r="L39" s="615"/>
      <c r="M39" s="490"/>
      <c r="N39" s="575"/>
      <c r="O39" s="575"/>
      <c r="P39" s="575"/>
      <c r="Q39" s="616"/>
      <c r="R39" s="617"/>
      <c r="S39" s="617"/>
      <c r="T39" s="617"/>
      <c r="U39" s="616"/>
    </row>
    <row r="40" spans="1:21" ht="39" customHeight="1">
      <c r="A40" s="490" t="s">
        <v>878</v>
      </c>
      <c r="B40" s="490" t="s">
        <v>1287</v>
      </c>
      <c r="C40" s="524" t="s">
        <v>211</v>
      </c>
      <c r="D40" s="490" t="s">
        <v>473</v>
      </c>
      <c r="E40" s="490" t="s">
        <v>212</v>
      </c>
      <c r="F40" s="491" t="s">
        <v>2618</v>
      </c>
      <c r="G40" s="489"/>
      <c r="H40" s="490"/>
      <c r="I40" s="615"/>
      <c r="J40" s="615"/>
      <c r="K40" s="615"/>
      <c r="L40" s="615"/>
      <c r="M40" s="490"/>
      <c r="N40" s="575"/>
      <c r="O40" s="575"/>
      <c r="P40" s="575"/>
      <c r="Q40" s="616"/>
      <c r="R40" s="617"/>
      <c r="S40" s="617"/>
      <c r="T40" s="617"/>
      <c r="U40" s="616"/>
    </row>
    <row r="41" spans="1:21" ht="315.95" customHeight="1">
      <c r="A41" s="490" t="s">
        <v>879</v>
      </c>
      <c r="B41" s="490" t="s">
        <v>1288</v>
      </c>
      <c r="C41" s="524" t="s">
        <v>213</v>
      </c>
      <c r="D41" s="490" t="s">
        <v>214</v>
      </c>
      <c r="E41" s="490" t="s">
        <v>215</v>
      </c>
      <c r="F41" s="571" t="s">
        <v>9266</v>
      </c>
      <c r="G41" s="490"/>
      <c r="H41" s="490" t="s">
        <v>4763</v>
      </c>
      <c r="I41" s="615"/>
      <c r="J41" s="615"/>
      <c r="K41" s="615" t="s">
        <v>8605</v>
      </c>
      <c r="L41" s="615"/>
      <c r="M41" s="490" t="s">
        <v>6910</v>
      </c>
      <c r="N41" s="575"/>
      <c r="O41" s="575"/>
      <c r="P41" s="575"/>
      <c r="Q41" s="493" t="s">
        <v>6409</v>
      </c>
      <c r="R41" s="621"/>
      <c r="S41" s="621"/>
      <c r="T41" s="621"/>
      <c r="U41" s="616"/>
    </row>
    <row r="42" spans="1:21" ht="33.75">
      <c r="A42" s="490" t="s">
        <v>879</v>
      </c>
      <c r="B42" s="490" t="s">
        <v>1288</v>
      </c>
      <c r="D42" s="490"/>
      <c r="E42" s="489"/>
      <c r="F42" s="470" t="s">
        <v>8844</v>
      </c>
      <c r="G42" s="489"/>
      <c r="H42" s="489"/>
      <c r="I42" s="561"/>
      <c r="J42" s="561"/>
      <c r="K42" s="561"/>
      <c r="L42" s="561"/>
      <c r="M42" s="489"/>
      <c r="N42" s="590"/>
      <c r="O42" s="590"/>
      <c r="P42" s="590"/>
      <c r="Q42" s="627"/>
      <c r="R42" s="628"/>
      <c r="S42" s="628"/>
      <c r="T42" s="628"/>
      <c r="U42" s="627"/>
    </row>
    <row r="43" spans="1:21" ht="56.25" customHeight="1">
      <c r="A43" s="490" t="s">
        <v>879</v>
      </c>
      <c r="B43" s="490" t="s">
        <v>1288</v>
      </c>
      <c r="C43" s="490" t="s">
        <v>9267</v>
      </c>
      <c r="D43" s="468"/>
      <c r="E43" s="489" t="s">
        <v>2583</v>
      </c>
      <c r="F43" s="490" t="s">
        <v>2629</v>
      </c>
      <c r="G43" s="490"/>
      <c r="H43" s="489"/>
      <c r="I43" s="561"/>
      <c r="J43" s="561"/>
      <c r="K43" s="561"/>
      <c r="L43" s="561"/>
      <c r="M43" s="489"/>
      <c r="N43" s="590"/>
      <c r="O43" s="590"/>
      <c r="P43" s="590"/>
      <c r="Q43" s="627"/>
      <c r="R43" s="628"/>
      <c r="S43" s="628"/>
      <c r="T43" s="628"/>
      <c r="U43" s="627"/>
    </row>
    <row r="44" spans="1:21">
      <c r="A44" s="490" t="s">
        <v>879</v>
      </c>
      <c r="B44" s="490" t="s">
        <v>1288</v>
      </c>
      <c r="C44" s="489" t="s">
        <v>2903</v>
      </c>
      <c r="D44" s="468"/>
      <c r="E44" s="489" t="s">
        <v>2690</v>
      </c>
      <c r="F44" s="470" t="s">
        <v>216</v>
      </c>
      <c r="G44" s="489"/>
      <c r="H44" s="489"/>
      <c r="I44" s="561"/>
      <c r="J44" s="561"/>
      <c r="K44" s="561"/>
      <c r="L44" s="561"/>
      <c r="M44" s="489"/>
      <c r="N44" s="590"/>
      <c r="O44" s="590"/>
      <c r="P44" s="590"/>
      <c r="Q44" s="627"/>
      <c r="R44" s="628"/>
      <c r="S44" s="628"/>
      <c r="T44" s="628"/>
      <c r="U44" s="627"/>
    </row>
    <row r="45" spans="1:21">
      <c r="A45" s="490" t="s">
        <v>879</v>
      </c>
      <c r="B45" s="490" t="s">
        <v>1288</v>
      </c>
      <c r="C45" s="489" t="s">
        <v>2904</v>
      </c>
      <c r="D45" s="468"/>
      <c r="E45" s="489" t="s">
        <v>2691</v>
      </c>
      <c r="F45" s="470" t="s">
        <v>217</v>
      </c>
      <c r="G45" s="489"/>
      <c r="H45" s="489"/>
      <c r="I45" s="561"/>
      <c r="J45" s="561"/>
      <c r="K45" s="561"/>
      <c r="L45" s="561"/>
      <c r="M45" s="489"/>
      <c r="N45" s="590"/>
      <c r="O45" s="590"/>
      <c r="P45" s="590"/>
      <c r="Q45" s="627"/>
      <c r="R45" s="628"/>
      <c r="S45" s="628"/>
      <c r="T45" s="628"/>
      <c r="U45" s="627"/>
    </row>
    <row r="46" spans="1:21">
      <c r="A46" s="490" t="s">
        <v>879</v>
      </c>
      <c r="B46" s="490" t="s">
        <v>1288</v>
      </c>
      <c r="C46" s="489" t="s">
        <v>2905</v>
      </c>
      <c r="D46" s="468"/>
      <c r="E46" s="489" t="s">
        <v>2692</v>
      </c>
      <c r="F46" s="470" t="s">
        <v>218</v>
      </c>
      <c r="G46" s="489"/>
      <c r="H46" s="489"/>
      <c r="I46" s="561"/>
      <c r="J46" s="561"/>
      <c r="K46" s="561"/>
      <c r="L46" s="561"/>
      <c r="M46" s="489"/>
      <c r="N46" s="590"/>
      <c r="O46" s="590"/>
      <c r="P46" s="590"/>
      <c r="Q46" s="627"/>
      <c r="R46" s="628"/>
      <c r="S46" s="628"/>
      <c r="T46" s="628"/>
      <c r="U46" s="627"/>
    </row>
    <row r="47" spans="1:21">
      <c r="A47" s="490" t="s">
        <v>879</v>
      </c>
      <c r="B47" s="490" t="s">
        <v>1288</v>
      </c>
      <c r="C47" s="590" t="s">
        <v>109</v>
      </c>
      <c r="E47" s="489" t="s">
        <v>107</v>
      </c>
      <c r="F47" s="468" t="s">
        <v>108</v>
      </c>
      <c r="G47" s="590"/>
      <c r="H47" s="489"/>
      <c r="I47" s="561"/>
      <c r="J47" s="561"/>
      <c r="K47" s="561"/>
      <c r="L47" s="561"/>
      <c r="M47" s="489"/>
      <c r="N47" s="590"/>
      <c r="O47" s="590"/>
      <c r="P47" s="590"/>
      <c r="Q47" s="627"/>
      <c r="R47" s="628"/>
      <c r="S47" s="628"/>
      <c r="T47" s="628"/>
      <c r="U47" s="627"/>
    </row>
    <row r="48" spans="1:21">
      <c r="A48" s="490" t="s">
        <v>879</v>
      </c>
      <c r="B48" s="490" t="s">
        <v>1288</v>
      </c>
      <c r="C48" s="489" t="s">
        <v>2807</v>
      </c>
      <c r="D48" s="468"/>
      <c r="E48" s="489" t="s">
        <v>2808</v>
      </c>
      <c r="F48" s="470" t="s">
        <v>2809</v>
      </c>
      <c r="G48" s="489"/>
      <c r="H48" s="489"/>
      <c r="I48" s="561"/>
      <c r="J48" s="561"/>
      <c r="K48" s="561"/>
      <c r="L48" s="561"/>
      <c r="M48" s="489"/>
      <c r="N48" s="590"/>
      <c r="O48" s="590"/>
      <c r="P48" s="590"/>
      <c r="Q48" s="627"/>
      <c r="R48" s="628"/>
      <c r="S48" s="628"/>
      <c r="T48" s="628"/>
      <c r="U48" s="627"/>
    </row>
    <row r="49" spans="1:21">
      <c r="A49" s="490" t="s">
        <v>879</v>
      </c>
      <c r="B49" s="490" t="s">
        <v>1288</v>
      </c>
      <c r="C49" s="489" t="s">
        <v>6584</v>
      </c>
      <c r="D49" s="468"/>
      <c r="E49" s="489" t="s">
        <v>6583</v>
      </c>
      <c r="F49" s="470" t="s">
        <v>6582</v>
      </c>
      <c r="G49" s="489"/>
      <c r="H49" s="489"/>
      <c r="I49" s="561"/>
      <c r="J49" s="561"/>
      <c r="K49" s="561"/>
      <c r="L49" s="561"/>
      <c r="M49" s="489"/>
      <c r="N49" s="590"/>
      <c r="O49" s="590"/>
      <c r="P49" s="590"/>
      <c r="Q49" s="627"/>
      <c r="R49" s="628"/>
      <c r="S49" s="628"/>
      <c r="T49" s="628"/>
      <c r="U49" s="627"/>
    </row>
    <row r="50" spans="1:21">
      <c r="A50" s="490" t="s">
        <v>879</v>
      </c>
      <c r="B50" s="490" t="s">
        <v>1288</v>
      </c>
      <c r="C50" s="489" t="s">
        <v>3525</v>
      </c>
      <c r="D50" s="468"/>
      <c r="E50" s="489" t="s">
        <v>3526</v>
      </c>
      <c r="F50" s="470" t="s">
        <v>3527</v>
      </c>
      <c r="G50" s="489"/>
      <c r="H50" s="489"/>
      <c r="I50" s="561"/>
      <c r="J50" s="561"/>
      <c r="K50" s="561"/>
      <c r="L50" s="561"/>
      <c r="M50" s="489"/>
      <c r="N50" s="590"/>
      <c r="O50" s="590"/>
      <c r="P50" s="590"/>
      <c r="Q50" s="627"/>
      <c r="R50" s="628"/>
      <c r="S50" s="628"/>
      <c r="T50" s="628"/>
      <c r="U50" s="627"/>
    </row>
    <row r="51" spans="1:21">
      <c r="A51" s="490" t="s">
        <v>879</v>
      </c>
      <c r="B51" s="490" t="s">
        <v>1288</v>
      </c>
      <c r="C51" s="489" t="s">
        <v>2906</v>
      </c>
      <c r="D51" s="468"/>
      <c r="E51" s="489" t="s">
        <v>2693</v>
      </c>
      <c r="F51" s="470" t="s">
        <v>219</v>
      </c>
      <c r="G51" s="489"/>
      <c r="H51" s="489"/>
      <c r="I51" s="561"/>
      <c r="J51" s="561"/>
      <c r="K51" s="561"/>
      <c r="L51" s="561"/>
      <c r="M51" s="489"/>
      <c r="N51" s="590"/>
      <c r="O51" s="590"/>
      <c r="P51" s="590"/>
      <c r="Q51" s="627"/>
      <c r="R51" s="628"/>
      <c r="S51" s="628"/>
      <c r="T51" s="628"/>
      <c r="U51" s="627"/>
    </row>
    <row r="52" spans="1:21">
      <c r="A52" s="490" t="s">
        <v>879</v>
      </c>
      <c r="B52" s="490" t="s">
        <v>1288</v>
      </c>
      <c r="C52" s="489" t="s">
        <v>5458</v>
      </c>
      <c r="D52" s="468"/>
      <c r="E52" s="489" t="s">
        <v>5459</v>
      </c>
      <c r="F52" s="470" t="s">
        <v>5460</v>
      </c>
      <c r="G52" s="489"/>
      <c r="H52" s="489"/>
      <c r="I52" s="561"/>
      <c r="J52" s="561"/>
      <c r="K52" s="561"/>
      <c r="L52" s="561"/>
      <c r="M52" s="489"/>
      <c r="N52" s="590"/>
      <c r="O52" s="590"/>
      <c r="P52" s="590"/>
      <c r="Q52" s="627"/>
      <c r="R52" s="628"/>
      <c r="S52" s="628"/>
      <c r="T52" s="628"/>
      <c r="U52" s="627"/>
    </row>
    <row r="53" spans="1:21">
      <c r="A53" s="490" t="s">
        <v>879</v>
      </c>
      <c r="B53" s="490" t="s">
        <v>1288</v>
      </c>
      <c r="C53" s="489" t="s">
        <v>4203</v>
      </c>
      <c r="D53" s="468"/>
      <c r="E53" s="489" t="s">
        <v>4201</v>
      </c>
      <c r="F53" s="470" t="s">
        <v>4202</v>
      </c>
      <c r="G53" s="489"/>
      <c r="H53" s="489"/>
      <c r="I53" s="561"/>
      <c r="J53" s="561"/>
      <c r="K53" s="561"/>
      <c r="L53" s="561"/>
      <c r="M53" s="489"/>
      <c r="N53" s="590"/>
      <c r="O53" s="590"/>
      <c r="P53" s="590"/>
      <c r="Q53" s="627"/>
      <c r="R53" s="628"/>
      <c r="S53" s="628"/>
      <c r="T53" s="628"/>
      <c r="U53" s="627"/>
    </row>
    <row r="54" spans="1:21">
      <c r="A54" s="490" t="s">
        <v>879</v>
      </c>
      <c r="B54" s="490" t="s">
        <v>1288</v>
      </c>
      <c r="C54" s="489" t="s">
        <v>2907</v>
      </c>
      <c r="D54" s="468"/>
      <c r="E54" s="489" t="s">
        <v>2694</v>
      </c>
      <c r="F54" s="470" t="s">
        <v>220</v>
      </c>
      <c r="G54" s="489"/>
      <c r="H54" s="489"/>
      <c r="I54" s="561"/>
      <c r="J54" s="561"/>
      <c r="K54" s="561"/>
      <c r="L54" s="561"/>
      <c r="M54" s="489"/>
      <c r="N54" s="590"/>
      <c r="O54" s="590"/>
      <c r="P54" s="590"/>
      <c r="Q54" s="627"/>
      <c r="R54" s="628"/>
      <c r="S54" s="628"/>
      <c r="T54" s="628"/>
      <c r="U54" s="627"/>
    </row>
    <row r="55" spans="1:21">
      <c r="A55" s="490" t="s">
        <v>879</v>
      </c>
      <c r="B55" s="490" t="s">
        <v>1288</v>
      </c>
      <c r="C55" s="489" t="s">
        <v>4021</v>
      </c>
      <c r="D55" s="468"/>
      <c r="E55" s="489" t="s">
        <v>4023</v>
      </c>
      <c r="F55" s="470" t="s">
        <v>4019</v>
      </c>
      <c r="G55" s="489"/>
      <c r="H55" s="489"/>
      <c r="I55" s="561"/>
      <c r="J55" s="561"/>
      <c r="K55" s="561"/>
      <c r="L55" s="561"/>
      <c r="M55" s="489"/>
      <c r="N55" s="590"/>
      <c r="O55" s="590"/>
      <c r="P55" s="590"/>
      <c r="Q55" s="627"/>
      <c r="R55" s="628"/>
      <c r="S55" s="628"/>
      <c r="T55" s="628"/>
      <c r="U55" s="627"/>
    </row>
    <row r="56" spans="1:21">
      <c r="A56" s="490" t="s">
        <v>879</v>
      </c>
      <c r="B56" s="490" t="s">
        <v>1288</v>
      </c>
      <c r="C56" s="489" t="s">
        <v>4022</v>
      </c>
      <c r="D56" s="468"/>
      <c r="E56" s="489" t="s">
        <v>4024</v>
      </c>
      <c r="F56" s="470" t="s">
        <v>4020</v>
      </c>
      <c r="G56" s="489"/>
      <c r="H56" s="489"/>
      <c r="I56" s="561"/>
      <c r="J56" s="561"/>
      <c r="K56" s="561"/>
      <c r="L56" s="561"/>
      <c r="M56" s="489"/>
      <c r="N56" s="590"/>
      <c r="O56" s="590"/>
      <c r="P56" s="590"/>
      <c r="Q56" s="627"/>
      <c r="R56" s="628"/>
      <c r="S56" s="628"/>
      <c r="T56" s="628"/>
      <c r="U56" s="627"/>
    </row>
    <row r="57" spans="1:21">
      <c r="A57" s="490" t="s">
        <v>879</v>
      </c>
      <c r="B57" s="490" t="s">
        <v>1288</v>
      </c>
      <c r="C57" s="489" t="s">
        <v>111</v>
      </c>
      <c r="D57" s="468"/>
      <c r="E57" s="489" t="s">
        <v>112</v>
      </c>
      <c r="F57" s="470" t="s">
        <v>110</v>
      </c>
      <c r="G57" s="489"/>
      <c r="H57" s="489"/>
      <c r="I57" s="561"/>
      <c r="J57" s="561"/>
      <c r="K57" s="561"/>
      <c r="L57" s="561"/>
      <c r="M57" s="489"/>
      <c r="N57" s="590"/>
      <c r="O57" s="590"/>
      <c r="P57" s="590"/>
      <c r="Q57" s="627"/>
      <c r="R57" s="628"/>
      <c r="S57" s="628"/>
      <c r="T57" s="628"/>
      <c r="U57" s="627"/>
    </row>
    <row r="58" spans="1:21">
      <c r="A58" s="490" t="s">
        <v>879</v>
      </c>
      <c r="B58" s="490" t="s">
        <v>1288</v>
      </c>
      <c r="C58" s="489" t="s">
        <v>2908</v>
      </c>
      <c r="D58" s="468"/>
      <c r="E58" s="489" t="s">
        <v>2695</v>
      </c>
      <c r="F58" s="470" t="s">
        <v>424</v>
      </c>
      <c r="G58" s="489"/>
      <c r="H58" s="629"/>
      <c r="I58" s="630"/>
      <c r="J58" s="630"/>
      <c r="K58" s="630"/>
      <c r="L58" s="630"/>
      <c r="M58" s="629"/>
      <c r="N58" s="626"/>
      <c r="O58" s="626"/>
      <c r="P58" s="626"/>
      <c r="Q58" s="618"/>
      <c r="R58" s="623"/>
      <c r="S58" s="623"/>
      <c r="T58" s="623"/>
      <c r="U58" s="618"/>
    </row>
    <row r="59" spans="1:21">
      <c r="A59" s="490" t="s">
        <v>879</v>
      </c>
      <c r="B59" s="490" t="s">
        <v>1288</v>
      </c>
      <c r="C59" s="489" t="s">
        <v>2909</v>
      </c>
      <c r="D59" s="468"/>
      <c r="E59" s="489" t="s">
        <v>2696</v>
      </c>
      <c r="F59" s="470" t="s">
        <v>425</v>
      </c>
      <c r="G59" s="489"/>
      <c r="H59" s="629"/>
      <c r="I59" s="630"/>
      <c r="J59" s="630"/>
      <c r="K59" s="630"/>
      <c r="L59" s="630"/>
      <c r="M59" s="629"/>
      <c r="N59" s="626"/>
      <c r="O59" s="626"/>
      <c r="P59" s="626"/>
      <c r="Q59" s="618"/>
      <c r="R59" s="623"/>
      <c r="S59" s="623"/>
      <c r="T59" s="623"/>
      <c r="U59" s="618"/>
    </row>
    <row r="60" spans="1:21">
      <c r="A60" s="490" t="s">
        <v>879</v>
      </c>
      <c r="B60" s="490" t="s">
        <v>1288</v>
      </c>
      <c r="C60" s="489" t="s">
        <v>3528</v>
      </c>
      <c r="D60" s="468"/>
      <c r="E60" s="489" t="s">
        <v>3530</v>
      </c>
      <c r="F60" s="470" t="s">
        <v>3529</v>
      </c>
      <c r="G60" s="489"/>
      <c r="H60" s="629"/>
      <c r="I60" s="630"/>
      <c r="J60" s="630"/>
      <c r="K60" s="630"/>
      <c r="L60" s="630"/>
      <c r="M60" s="629"/>
      <c r="N60" s="626"/>
      <c r="O60" s="626"/>
      <c r="P60" s="626"/>
      <c r="Q60" s="618"/>
      <c r="R60" s="623"/>
      <c r="S60" s="623"/>
      <c r="T60" s="623"/>
      <c r="U60" s="618"/>
    </row>
    <row r="61" spans="1:21">
      <c r="A61" s="490" t="s">
        <v>879</v>
      </c>
      <c r="B61" s="490" t="s">
        <v>1288</v>
      </c>
      <c r="C61" s="489" t="s">
        <v>2910</v>
      </c>
      <c r="D61" s="468"/>
      <c r="E61" s="489" t="s">
        <v>2697</v>
      </c>
      <c r="F61" s="470" t="s">
        <v>426</v>
      </c>
      <c r="G61" s="489"/>
      <c r="H61" s="629"/>
      <c r="I61" s="630"/>
      <c r="J61" s="630"/>
      <c r="K61" s="630"/>
      <c r="L61" s="630"/>
      <c r="M61" s="629"/>
      <c r="N61" s="626"/>
      <c r="O61" s="626"/>
      <c r="P61" s="626"/>
      <c r="Q61" s="618"/>
      <c r="R61" s="623"/>
      <c r="S61" s="623"/>
      <c r="T61" s="623"/>
      <c r="U61" s="618"/>
    </row>
    <row r="62" spans="1:21">
      <c r="A62" s="490" t="s">
        <v>879</v>
      </c>
      <c r="B62" s="490" t="s">
        <v>1288</v>
      </c>
      <c r="C62" s="489" t="s">
        <v>8937</v>
      </c>
      <c r="D62" s="468"/>
      <c r="E62" s="489" t="s">
        <v>8933</v>
      </c>
      <c r="F62" s="470" t="s">
        <v>8934</v>
      </c>
      <c r="G62" s="489"/>
      <c r="H62" s="629"/>
      <c r="I62" s="630"/>
      <c r="J62" s="630"/>
      <c r="K62" s="630"/>
      <c r="L62" s="630"/>
      <c r="M62" s="629"/>
      <c r="N62" s="626"/>
      <c r="O62" s="626"/>
      <c r="P62" s="626"/>
      <c r="Q62" s="618"/>
      <c r="R62" s="623"/>
      <c r="S62" s="623"/>
      <c r="T62" s="623"/>
      <c r="U62" s="618"/>
    </row>
    <row r="63" spans="1:21">
      <c r="A63" s="490" t="s">
        <v>879</v>
      </c>
      <c r="B63" s="490" t="s">
        <v>1288</v>
      </c>
      <c r="C63" s="489" t="s">
        <v>8938</v>
      </c>
      <c r="D63" s="468"/>
      <c r="E63" s="489" t="s">
        <v>8936</v>
      </c>
      <c r="F63" s="470" t="s">
        <v>8935</v>
      </c>
      <c r="G63" s="489"/>
      <c r="H63" s="629"/>
      <c r="I63" s="630"/>
      <c r="J63" s="630"/>
      <c r="K63" s="630"/>
      <c r="L63" s="630"/>
      <c r="M63" s="629"/>
      <c r="N63" s="626"/>
      <c r="O63" s="626"/>
      <c r="P63" s="626"/>
      <c r="Q63" s="618"/>
      <c r="R63" s="623"/>
      <c r="S63" s="623"/>
      <c r="T63" s="623"/>
      <c r="U63" s="618"/>
    </row>
    <row r="64" spans="1:21">
      <c r="A64" s="490" t="s">
        <v>879</v>
      </c>
      <c r="B64" s="490" t="s">
        <v>1288</v>
      </c>
      <c r="C64" s="489" t="s">
        <v>3531</v>
      </c>
      <c r="D64" s="468"/>
      <c r="E64" s="489" t="s">
        <v>3532</v>
      </c>
      <c r="F64" s="470" t="s">
        <v>3533</v>
      </c>
      <c r="G64" s="489"/>
      <c r="H64" s="629"/>
      <c r="I64" s="630"/>
      <c r="J64" s="630"/>
      <c r="K64" s="630"/>
      <c r="L64" s="630"/>
      <c r="M64" s="629"/>
      <c r="N64" s="626"/>
      <c r="O64" s="626"/>
      <c r="P64" s="626"/>
      <c r="Q64" s="618"/>
      <c r="R64" s="623"/>
      <c r="S64" s="623"/>
      <c r="T64" s="623"/>
      <c r="U64" s="618"/>
    </row>
    <row r="65" spans="1:21">
      <c r="A65" s="490" t="s">
        <v>879</v>
      </c>
      <c r="B65" s="490" t="s">
        <v>1288</v>
      </c>
      <c r="C65" s="489" t="s">
        <v>3784</v>
      </c>
      <c r="D65" s="468"/>
      <c r="E65" s="489" t="s">
        <v>3534</v>
      </c>
      <c r="F65" s="470" t="s">
        <v>3535</v>
      </c>
      <c r="G65" s="489"/>
      <c r="H65" s="629"/>
      <c r="I65" s="630"/>
      <c r="J65" s="630"/>
      <c r="K65" s="630"/>
      <c r="L65" s="630"/>
      <c r="M65" s="629"/>
      <c r="N65" s="626"/>
      <c r="O65" s="626"/>
      <c r="P65" s="626"/>
      <c r="Q65" s="618"/>
      <c r="R65" s="623"/>
      <c r="S65" s="623"/>
      <c r="T65" s="623"/>
      <c r="U65" s="618"/>
    </row>
    <row r="66" spans="1:21">
      <c r="A66" s="490" t="s">
        <v>879</v>
      </c>
      <c r="B66" s="490" t="s">
        <v>1288</v>
      </c>
      <c r="C66" s="631" t="s">
        <v>7355</v>
      </c>
      <c r="D66" s="468"/>
      <c r="E66" s="489" t="s">
        <v>7353</v>
      </c>
      <c r="F66" s="470" t="s">
        <v>7354</v>
      </c>
      <c r="G66" s="489"/>
      <c r="H66" s="629"/>
      <c r="I66" s="630"/>
      <c r="J66" s="630"/>
      <c r="K66" s="630"/>
      <c r="L66" s="630"/>
      <c r="M66" s="629"/>
      <c r="N66" s="626"/>
      <c r="O66" s="626"/>
      <c r="P66" s="626"/>
      <c r="Q66" s="618"/>
      <c r="R66" s="623"/>
      <c r="S66" s="623"/>
      <c r="T66" s="623"/>
      <c r="U66" s="618"/>
    </row>
    <row r="67" spans="1:21">
      <c r="A67" s="490" t="s">
        <v>879</v>
      </c>
      <c r="B67" s="490" t="s">
        <v>1288</v>
      </c>
      <c r="C67" s="631" t="s">
        <v>3783</v>
      </c>
      <c r="D67" s="468"/>
      <c r="E67" s="489" t="s">
        <v>3781</v>
      </c>
      <c r="F67" s="470" t="s">
        <v>3782</v>
      </c>
      <c r="G67" s="489"/>
      <c r="H67" s="629"/>
      <c r="I67" s="630"/>
      <c r="J67" s="630"/>
      <c r="K67" s="630"/>
      <c r="L67" s="630"/>
      <c r="M67" s="629"/>
      <c r="N67" s="626"/>
      <c r="O67" s="626"/>
      <c r="P67" s="626"/>
      <c r="Q67" s="618"/>
      <c r="R67" s="623"/>
      <c r="S67" s="623"/>
      <c r="T67" s="623"/>
      <c r="U67" s="618"/>
    </row>
    <row r="68" spans="1:21">
      <c r="A68" s="490" t="s">
        <v>879</v>
      </c>
      <c r="B68" s="490" t="s">
        <v>1288</v>
      </c>
      <c r="C68" s="489" t="s">
        <v>2911</v>
      </c>
      <c r="D68" s="468"/>
      <c r="E68" s="489" t="s">
        <v>2698</v>
      </c>
      <c r="F68" s="470" t="s">
        <v>427</v>
      </c>
      <c r="G68" s="489"/>
      <c r="H68" s="629"/>
      <c r="I68" s="630"/>
      <c r="J68" s="630"/>
      <c r="K68" s="630"/>
      <c r="L68" s="630"/>
      <c r="M68" s="629"/>
      <c r="N68" s="626"/>
      <c r="O68" s="626"/>
      <c r="P68" s="626"/>
      <c r="Q68" s="618"/>
      <c r="R68" s="623"/>
      <c r="S68" s="623"/>
      <c r="T68" s="623"/>
      <c r="U68" s="618"/>
    </row>
    <row r="69" spans="1:21">
      <c r="A69" s="490" t="s">
        <v>879</v>
      </c>
      <c r="B69" s="490" t="s">
        <v>1288</v>
      </c>
      <c r="C69" s="489" t="s">
        <v>2912</v>
      </c>
      <c r="D69" s="468"/>
      <c r="E69" s="489" t="s">
        <v>2699</v>
      </c>
      <c r="F69" s="470" t="s">
        <v>1048</v>
      </c>
      <c r="G69" s="489"/>
      <c r="H69" s="629"/>
      <c r="I69" s="630"/>
      <c r="J69" s="630"/>
      <c r="K69" s="630"/>
      <c r="L69" s="630"/>
      <c r="M69" s="629"/>
      <c r="N69" s="626"/>
      <c r="O69" s="626"/>
      <c r="P69" s="626"/>
      <c r="Q69" s="618"/>
      <c r="R69" s="623"/>
      <c r="S69" s="623"/>
      <c r="T69" s="623"/>
      <c r="U69" s="618"/>
    </row>
    <row r="70" spans="1:21">
      <c r="A70" s="490" t="s">
        <v>879</v>
      </c>
      <c r="B70" s="490" t="s">
        <v>1288</v>
      </c>
      <c r="C70" s="489" t="s">
        <v>2913</v>
      </c>
      <c r="D70" s="468"/>
      <c r="E70" s="489" t="s">
        <v>2700</v>
      </c>
      <c r="F70" s="470" t="s">
        <v>428</v>
      </c>
      <c r="G70" s="489"/>
      <c r="H70" s="629"/>
      <c r="I70" s="630"/>
      <c r="J70" s="630"/>
      <c r="K70" s="630"/>
      <c r="L70" s="630"/>
      <c r="M70" s="629"/>
      <c r="N70" s="626"/>
      <c r="O70" s="626"/>
      <c r="P70" s="626"/>
      <c r="Q70" s="618"/>
      <c r="R70" s="623"/>
      <c r="S70" s="623"/>
      <c r="T70" s="623"/>
      <c r="U70" s="618"/>
    </row>
    <row r="71" spans="1:21">
      <c r="A71" s="490" t="s">
        <v>879</v>
      </c>
      <c r="B71" s="490" t="s">
        <v>1288</v>
      </c>
      <c r="C71" s="489" t="s">
        <v>5471</v>
      </c>
      <c r="D71" s="468"/>
      <c r="E71" s="489" t="s">
        <v>5470</v>
      </c>
      <c r="F71" s="470" t="s">
        <v>5469</v>
      </c>
      <c r="G71" s="489"/>
      <c r="H71" s="629"/>
      <c r="I71" s="630"/>
      <c r="J71" s="630"/>
      <c r="K71" s="630"/>
      <c r="L71" s="630"/>
      <c r="M71" s="629"/>
      <c r="N71" s="626"/>
      <c r="O71" s="626"/>
      <c r="P71" s="626"/>
      <c r="Q71" s="618"/>
      <c r="R71" s="623"/>
      <c r="S71" s="623"/>
      <c r="T71" s="623"/>
      <c r="U71" s="618"/>
    </row>
    <row r="72" spans="1:21">
      <c r="A72" s="490" t="s">
        <v>879</v>
      </c>
      <c r="B72" s="490" t="s">
        <v>1288</v>
      </c>
      <c r="C72" s="489" t="s">
        <v>2914</v>
      </c>
      <c r="D72" s="468"/>
      <c r="E72" s="489" t="s">
        <v>2701</v>
      </c>
      <c r="F72" s="470" t="s">
        <v>429</v>
      </c>
      <c r="G72" s="489"/>
      <c r="H72" s="629"/>
      <c r="I72" s="630"/>
      <c r="J72" s="630"/>
      <c r="K72" s="630"/>
      <c r="L72" s="630"/>
      <c r="M72" s="629"/>
      <c r="N72" s="626"/>
      <c r="O72" s="626"/>
      <c r="P72" s="626"/>
      <c r="Q72" s="618"/>
      <c r="R72" s="623"/>
      <c r="S72" s="623"/>
      <c r="T72" s="623"/>
      <c r="U72" s="618"/>
    </row>
    <row r="73" spans="1:21">
      <c r="A73" s="490" t="s">
        <v>879</v>
      </c>
      <c r="B73" s="490" t="s">
        <v>1288</v>
      </c>
      <c r="C73" s="489" t="s">
        <v>2915</v>
      </c>
      <c r="D73" s="468"/>
      <c r="E73" s="489" t="s">
        <v>2702</v>
      </c>
      <c r="F73" s="470" t="s">
        <v>430</v>
      </c>
      <c r="G73" s="489"/>
      <c r="H73" s="629"/>
      <c r="I73" s="630"/>
      <c r="J73" s="630"/>
      <c r="K73" s="630"/>
      <c r="L73" s="630"/>
      <c r="M73" s="629"/>
      <c r="N73" s="626"/>
      <c r="O73" s="626"/>
      <c r="P73" s="626"/>
      <c r="Q73" s="618"/>
      <c r="R73" s="623"/>
      <c r="S73" s="623"/>
      <c r="T73" s="623"/>
      <c r="U73" s="618"/>
    </row>
    <row r="74" spans="1:21">
      <c r="A74" s="490" t="s">
        <v>879</v>
      </c>
      <c r="B74" s="490" t="s">
        <v>1288</v>
      </c>
      <c r="C74" s="489" t="s">
        <v>2916</v>
      </c>
      <c r="D74" s="468"/>
      <c r="E74" s="489" t="s">
        <v>2703</v>
      </c>
      <c r="F74" s="470" t="s">
        <v>431</v>
      </c>
      <c r="G74" s="489"/>
      <c r="H74" s="629"/>
      <c r="I74" s="630"/>
      <c r="J74" s="630"/>
      <c r="K74" s="630"/>
      <c r="L74" s="630"/>
      <c r="M74" s="629"/>
      <c r="N74" s="626"/>
      <c r="O74" s="626"/>
      <c r="P74" s="626"/>
      <c r="Q74" s="618"/>
      <c r="R74" s="623"/>
      <c r="S74" s="623"/>
      <c r="T74" s="623"/>
      <c r="U74" s="618"/>
    </row>
    <row r="75" spans="1:21">
      <c r="A75" s="490" t="s">
        <v>879</v>
      </c>
      <c r="B75" s="490" t="s">
        <v>1288</v>
      </c>
      <c r="C75" s="489" t="s">
        <v>5461</v>
      </c>
      <c r="D75" s="468"/>
      <c r="E75" s="489" t="s">
        <v>5462</v>
      </c>
      <c r="F75" s="470" t="s">
        <v>5463</v>
      </c>
      <c r="G75" s="489"/>
      <c r="H75" s="629"/>
      <c r="I75" s="630"/>
      <c r="J75" s="630"/>
      <c r="K75" s="630"/>
      <c r="L75" s="630"/>
      <c r="M75" s="629"/>
      <c r="N75" s="626"/>
      <c r="O75" s="626"/>
      <c r="P75" s="626"/>
      <c r="Q75" s="618"/>
      <c r="R75" s="623"/>
      <c r="S75" s="623"/>
      <c r="T75" s="623"/>
      <c r="U75" s="618"/>
    </row>
    <row r="76" spans="1:21">
      <c r="A76" s="490" t="s">
        <v>879</v>
      </c>
      <c r="B76" s="490" t="s">
        <v>1288</v>
      </c>
      <c r="C76" s="489" t="s">
        <v>2917</v>
      </c>
      <c r="D76" s="468"/>
      <c r="E76" s="489" t="s">
        <v>2704</v>
      </c>
      <c r="F76" s="470" t="s">
        <v>432</v>
      </c>
      <c r="G76" s="489"/>
      <c r="H76" s="629"/>
      <c r="I76" s="630"/>
      <c r="J76" s="630"/>
      <c r="K76" s="630"/>
      <c r="L76" s="630"/>
      <c r="M76" s="629"/>
      <c r="N76" s="626"/>
      <c r="O76" s="626"/>
      <c r="P76" s="626"/>
      <c r="Q76" s="618"/>
      <c r="R76" s="623"/>
      <c r="S76" s="623"/>
      <c r="T76" s="623"/>
      <c r="U76" s="618"/>
    </row>
    <row r="77" spans="1:21">
      <c r="A77" s="490" t="s">
        <v>879</v>
      </c>
      <c r="B77" s="490" t="s">
        <v>1288</v>
      </c>
      <c r="C77" s="489" t="s">
        <v>2918</v>
      </c>
      <c r="D77" s="468"/>
      <c r="E77" s="489" t="s">
        <v>2705</v>
      </c>
      <c r="F77" s="470" t="s">
        <v>433</v>
      </c>
      <c r="G77" s="489"/>
      <c r="H77" s="629"/>
      <c r="I77" s="630"/>
      <c r="J77" s="630"/>
      <c r="K77" s="630"/>
      <c r="L77" s="630"/>
      <c r="M77" s="629"/>
      <c r="N77" s="626"/>
      <c r="O77" s="626"/>
      <c r="P77" s="626"/>
      <c r="Q77" s="618"/>
      <c r="R77" s="623"/>
      <c r="S77" s="623"/>
      <c r="T77" s="623"/>
      <c r="U77" s="618"/>
    </row>
    <row r="78" spans="1:21">
      <c r="A78" s="490" t="s">
        <v>879</v>
      </c>
      <c r="B78" s="490" t="s">
        <v>1288</v>
      </c>
      <c r="C78" s="489" t="s">
        <v>6872</v>
      </c>
      <c r="D78" s="468"/>
      <c r="E78" s="489" t="s">
        <v>8606</v>
      </c>
      <c r="F78" s="470" t="s">
        <v>6871</v>
      </c>
      <c r="G78" s="489"/>
      <c r="H78" s="629"/>
      <c r="I78" s="630"/>
      <c r="J78" s="630"/>
      <c r="K78" s="630"/>
      <c r="L78" s="630"/>
      <c r="M78" s="629"/>
      <c r="N78" s="626"/>
      <c r="O78" s="626"/>
      <c r="P78" s="626"/>
      <c r="Q78" s="618"/>
      <c r="R78" s="623"/>
      <c r="S78" s="623"/>
      <c r="T78" s="623"/>
      <c r="U78" s="618"/>
    </row>
    <row r="79" spans="1:21">
      <c r="A79" s="490" t="s">
        <v>879</v>
      </c>
      <c r="B79" s="490" t="s">
        <v>1288</v>
      </c>
      <c r="C79" s="489" t="s">
        <v>3538</v>
      </c>
      <c r="D79" s="468"/>
      <c r="E79" s="489" t="s">
        <v>3536</v>
      </c>
      <c r="F79" s="470" t="s">
        <v>3537</v>
      </c>
      <c r="G79" s="489"/>
      <c r="H79" s="629"/>
      <c r="I79" s="630"/>
      <c r="J79" s="630"/>
      <c r="K79" s="630"/>
      <c r="L79" s="630"/>
      <c r="M79" s="629"/>
      <c r="N79" s="626"/>
      <c r="O79" s="626"/>
      <c r="P79" s="626"/>
      <c r="Q79" s="618"/>
      <c r="R79" s="623"/>
      <c r="S79" s="623"/>
      <c r="T79" s="623"/>
      <c r="U79" s="618"/>
    </row>
    <row r="80" spans="1:21">
      <c r="A80" s="490" t="s">
        <v>879</v>
      </c>
      <c r="B80" s="490" t="s">
        <v>1288</v>
      </c>
      <c r="C80" s="489" t="s">
        <v>2919</v>
      </c>
      <c r="D80" s="468"/>
      <c r="E80" s="489" t="s">
        <v>2706</v>
      </c>
      <c r="F80" s="470" t="s">
        <v>434</v>
      </c>
      <c r="G80" s="489"/>
      <c r="H80" s="629"/>
      <c r="I80" s="630"/>
      <c r="J80" s="630"/>
      <c r="K80" s="630"/>
      <c r="L80" s="630"/>
      <c r="M80" s="629"/>
      <c r="N80" s="626"/>
      <c r="O80" s="626"/>
      <c r="P80" s="626"/>
      <c r="Q80" s="618"/>
      <c r="R80" s="623"/>
      <c r="S80" s="623"/>
      <c r="T80" s="623"/>
      <c r="U80" s="618"/>
    </row>
    <row r="81" spans="1:21">
      <c r="A81" s="490" t="s">
        <v>879</v>
      </c>
      <c r="B81" s="490" t="s">
        <v>1288</v>
      </c>
      <c r="C81" s="489" t="s">
        <v>6868</v>
      </c>
      <c r="D81" s="468"/>
      <c r="E81" s="489" t="s">
        <v>6870</v>
      </c>
      <c r="F81" s="470" t="s">
        <v>6869</v>
      </c>
      <c r="G81" s="489"/>
      <c r="H81" s="629"/>
      <c r="I81" s="630"/>
      <c r="J81" s="630"/>
      <c r="K81" s="630"/>
      <c r="L81" s="630"/>
      <c r="M81" s="629"/>
      <c r="N81" s="626"/>
      <c r="O81" s="626"/>
      <c r="P81" s="626"/>
      <c r="Q81" s="618"/>
      <c r="R81" s="623"/>
      <c r="S81" s="623"/>
      <c r="T81" s="623"/>
      <c r="U81" s="618"/>
    </row>
    <row r="82" spans="1:21">
      <c r="A82" s="490" t="s">
        <v>879</v>
      </c>
      <c r="B82" s="490" t="s">
        <v>1288</v>
      </c>
      <c r="C82" s="489" t="s">
        <v>2920</v>
      </c>
      <c r="D82" s="468"/>
      <c r="E82" s="489" t="s">
        <v>2707</v>
      </c>
      <c r="F82" s="470" t="s">
        <v>1049</v>
      </c>
      <c r="G82" s="489"/>
      <c r="H82" s="629"/>
      <c r="I82" s="630"/>
      <c r="J82" s="630"/>
      <c r="K82" s="630"/>
      <c r="L82" s="630"/>
      <c r="M82" s="629"/>
      <c r="N82" s="626"/>
      <c r="O82" s="626"/>
      <c r="P82" s="626"/>
      <c r="Q82" s="618"/>
      <c r="R82" s="623"/>
      <c r="S82" s="623"/>
      <c r="T82" s="623"/>
      <c r="U82" s="618"/>
    </row>
    <row r="83" spans="1:21">
      <c r="A83" s="490" t="s">
        <v>879</v>
      </c>
      <c r="B83" s="490" t="s">
        <v>1288</v>
      </c>
      <c r="C83" s="489" t="s">
        <v>5472</v>
      </c>
      <c r="D83" s="468"/>
      <c r="E83" s="489" t="s">
        <v>5473</v>
      </c>
      <c r="F83" s="470" t="s">
        <v>5457</v>
      </c>
      <c r="G83" s="489"/>
      <c r="H83" s="629"/>
      <c r="I83" s="630"/>
      <c r="J83" s="630"/>
      <c r="K83" s="630"/>
      <c r="L83" s="630"/>
      <c r="M83" s="629"/>
      <c r="N83" s="626"/>
      <c r="O83" s="626"/>
      <c r="P83" s="626"/>
      <c r="Q83" s="618"/>
      <c r="R83" s="623"/>
      <c r="S83" s="623"/>
      <c r="T83" s="623"/>
      <c r="U83" s="618"/>
    </row>
    <row r="84" spans="1:21">
      <c r="A84" s="490" t="s">
        <v>879</v>
      </c>
      <c r="B84" s="490" t="s">
        <v>1288</v>
      </c>
      <c r="C84" s="489" t="s">
        <v>9155</v>
      </c>
      <c r="D84" s="468"/>
      <c r="E84" s="489" t="s">
        <v>9153</v>
      </c>
      <c r="F84" s="470" t="s">
        <v>9154</v>
      </c>
      <c r="G84" s="489"/>
      <c r="H84" s="629"/>
      <c r="I84" s="630"/>
      <c r="J84" s="630"/>
      <c r="K84" s="630"/>
      <c r="L84" s="630"/>
      <c r="M84" s="629"/>
      <c r="N84" s="626"/>
      <c r="O84" s="626"/>
      <c r="P84" s="626"/>
      <c r="Q84" s="618"/>
      <c r="R84" s="623"/>
      <c r="S84" s="623"/>
      <c r="T84" s="623"/>
      <c r="U84" s="618"/>
    </row>
    <row r="85" spans="1:21">
      <c r="A85" s="490" t="s">
        <v>879</v>
      </c>
      <c r="B85" s="490" t="s">
        <v>1288</v>
      </c>
      <c r="C85" s="489" t="s">
        <v>2921</v>
      </c>
      <c r="D85" s="468"/>
      <c r="E85" s="489" t="s">
        <v>2708</v>
      </c>
      <c r="F85" s="470" t="s">
        <v>1050</v>
      </c>
      <c r="G85" s="489"/>
      <c r="H85" s="629"/>
      <c r="I85" s="630"/>
      <c r="J85" s="630"/>
      <c r="K85" s="630"/>
      <c r="L85" s="630"/>
      <c r="M85" s="629"/>
      <c r="N85" s="626"/>
      <c r="O85" s="626"/>
      <c r="P85" s="626"/>
      <c r="Q85" s="618"/>
      <c r="R85" s="623"/>
      <c r="S85" s="623"/>
      <c r="T85" s="623"/>
      <c r="U85" s="618"/>
    </row>
    <row r="86" spans="1:21">
      <c r="A86" s="490" t="s">
        <v>879</v>
      </c>
      <c r="B86" s="490" t="s">
        <v>1288</v>
      </c>
      <c r="C86" s="489" t="s">
        <v>2922</v>
      </c>
      <c r="D86" s="468"/>
      <c r="E86" s="489" t="s">
        <v>2709</v>
      </c>
      <c r="F86" s="470" t="s">
        <v>2927</v>
      </c>
      <c r="G86" s="489"/>
      <c r="H86" s="629"/>
      <c r="I86" s="630"/>
      <c r="J86" s="630"/>
      <c r="K86" s="630"/>
      <c r="L86" s="630"/>
      <c r="M86" s="629"/>
      <c r="N86" s="626"/>
      <c r="O86" s="626"/>
      <c r="P86" s="626"/>
      <c r="Q86" s="618"/>
      <c r="R86" s="623"/>
      <c r="S86" s="623"/>
      <c r="T86" s="623"/>
      <c r="U86" s="618"/>
    </row>
    <row r="87" spans="1:21">
      <c r="A87" s="490" t="s">
        <v>879</v>
      </c>
      <c r="B87" s="490" t="s">
        <v>1288</v>
      </c>
      <c r="C87" s="489" t="s">
        <v>2923</v>
      </c>
      <c r="D87" s="468"/>
      <c r="E87" s="489" t="s">
        <v>2710</v>
      </c>
      <c r="F87" s="470" t="s">
        <v>435</v>
      </c>
      <c r="G87" s="489"/>
      <c r="H87" s="629"/>
      <c r="I87" s="630"/>
      <c r="J87" s="630"/>
      <c r="K87" s="630"/>
      <c r="L87" s="630"/>
      <c r="M87" s="629"/>
      <c r="N87" s="626"/>
      <c r="O87" s="626"/>
      <c r="P87" s="626"/>
      <c r="Q87" s="618"/>
      <c r="R87" s="623"/>
      <c r="S87" s="623"/>
      <c r="T87" s="623"/>
      <c r="U87" s="618"/>
    </row>
    <row r="88" spans="1:21">
      <c r="A88" s="490" t="s">
        <v>879</v>
      </c>
      <c r="B88" s="490" t="s">
        <v>1288</v>
      </c>
      <c r="C88" s="489" t="s">
        <v>2924</v>
      </c>
      <c r="D88" s="468"/>
      <c r="E88" s="489" t="s">
        <v>2711</v>
      </c>
      <c r="F88" s="470" t="s">
        <v>436</v>
      </c>
      <c r="G88" s="489"/>
      <c r="H88" s="629"/>
      <c r="I88" s="630"/>
      <c r="J88" s="630"/>
      <c r="K88" s="630"/>
      <c r="L88" s="630"/>
      <c r="M88" s="629"/>
      <c r="N88" s="626"/>
      <c r="O88" s="626"/>
      <c r="P88" s="626"/>
      <c r="Q88" s="618"/>
      <c r="R88" s="623"/>
      <c r="S88" s="623"/>
      <c r="T88" s="623"/>
      <c r="U88" s="618"/>
    </row>
    <row r="89" spans="1:21">
      <c r="A89" s="490" t="s">
        <v>879</v>
      </c>
      <c r="B89" s="490" t="s">
        <v>1288</v>
      </c>
      <c r="C89" s="489" t="s">
        <v>2925</v>
      </c>
      <c r="D89" s="468"/>
      <c r="E89" s="489" t="s">
        <v>2712</v>
      </c>
      <c r="F89" s="470" t="s">
        <v>437</v>
      </c>
      <c r="G89" s="489"/>
      <c r="H89" s="629"/>
      <c r="I89" s="630"/>
      <c r="J89" s="630"/>
      <c r="K89" s="630"/>
      <c r="L89" s="630"/>
      <c r="M89" s="629"/>
      <c r="N89" s="626"/>
      <c r="O89" s="626"/>
      <c r="P89" s="626"/>
      <c r="Q89" s="618"/>
      <c r="R89" s="623"/>
      <c r="S89" s="623"/>
      <c r="T89" s="623"/>
      <c r="U89" s="618"/>
    </row>
    <row r="90" spans="1:21">
      <c r="A90" s="490" t="s">
        <v>879</v>
      </c>
      <c r="B90" s="490" t="s">
        <v>1288</v>
      </c>
      <c r="C90" s="489" t="s">
        <v>8159</v>
      </c>
      <c r="D90" s="468"/>
      <c r="E90" s="489" t="s">
        <v>8150</v>
      </c>
      <c r="F90" s="470" t="s">
        <v>8149</v>
      </c>
      <c r="G90" s="489"/>
      <c r="H90" s="629"/>
      <c r="I90" s="630"/>
      <c r="J90" s="630"/>
      <c r="K90" s="630"/>
      <c r="L90" s="630"/>
      <c r="M90" s="629"/>
      <c r="N90" s="626"/>
      <c r="O90" s="626"/>
      <c r="P90" s="626"/>
      <c r="Q90" s="618"/>
      <c r="R90" s="623"/>
      <c r="S90" s="623"/>
      <c r="T90" s="623"/>
      <c r="U90" s="618"/>
    </row>
    <row r="91" spans="1:21">
      <c r="A91" s="490" t="s">
        <v>879</v>
      </c>
      <c r="B91" s="490" t="s">
        <v>1288</v>
      </c>
      <c r="C91" s="489" t="s">
        <v>2926</v>
      </c>
      <c r="D91" s="468"/>
      <c r="E91" s="489" t="s">
        <v>2582</v>
      </c>
      <c r="F91" s="470" t="s">
        <v>1920</v>
      </c>
      <c r="G91" s="489"/>
      <c r="H91" s="629"/>
      <c r="I91" s="630"/>
      <c r="J91" s="630"/>
      <c r="K91" s="630"/>
      <c r="L91" s="630"/>
      <c r="M91" s="629"/>
      <c r="N91" s="626"/>
      <c r="O91" s="626"/>
      <c r="P91" s="626"/>
      <c r="Q91" s="618"/>
      <c r="R91" s="623"/>
      <c r="S91" s="623"/>
      <c r="T91" s="623"/>
      <c r="U91" s="618"/>
    </row>
    <row r="92" spans="1:21">
      <c r="A92" s="490" t="s">
        <v>879</v>
      </c>
      <c r="B92" s="490" t="s">
        <v>1288</v>
      </c>
      <c r="C92" s="489" t="s">
        <v>8160</v>
      </c>
      <c r="D92" s="468"/>
      <c r="E92" s="489" t="s">
        <v>8152</v>
      </c>
      <c r="F92" s="470" t="s">
        <v>8151</v>
      </c>
      <c r="G92" s="489"/>
      <c r="H92" s="629"/>
      <c r="I92" s="630"/>
      <c r="J92" s="630"/>
      <c r="K92" s="630"/>
      <c r="L92" s="630"/>
      <c r="M92" s="629"/>
      <c r="N92" s="626"/>
      <c r="O92" s="626"/>
      <c r="P92" s="626"/>
      <c r="Q92" s="618"/>
      <c r="R92" s="623"/>
      <c r="S92" s="623"/>
      <c r="T92" s="623"/>
      <c r="U92" s="618"/>
    </row>
    <row r="93" spans="1:21">
      <c r="A93" s="490" t="s">
        <v>879</v>
      </c>
      <c r="B93" s="490" t="s">
        <v>1288</v>
      </c>
      <c r="C93" s="489" t="s">
        <v>6980</v>
      </c>
      <c r="D93" s="468"/>
      <c r="E93" s="489" t="s">
        <v>6978</v>
      </c>
      <c r="F93" s="470" t="s">
        <v>6979</v>
      </c>
      <c r="G93" s="489"/>
      <c r="H93" s="629"/>
      <c r="I93" s="630"/>
      <c r="J93" s="630"/>
      <c r="K93" s="630"/>
      <c r="L93" s="630"/>
      <c r="M93" s="629"/>
      <c r="N93" s="626"/>
      <c r="O93" s="626"/>
      <c r="P93" s="626"/>
      <c r="Q93" s="618"/>
      <c r="R93" s="623"/>
      <c r="S93" s="623"/>
      <c r="T93" s="623"/>
      <c r="U93" s="618"/>
    </row>
    <row r="94" spans="1:21">
      <c r="A94" s="490" t="s">
        <v>879</v>
      </c>
      <c r="B94" s="490" t="s">
        <v>1288</v>
      </c>
      <c r="C94" s="489" t="s">
        <v>4027</v>
      </c>
      <c r="D94" s="468"/>
      <c r="E94" s="489" t="s">
        <v>4025</v>
      </c>
      <c r="F94" s="470" t="s">
        <v>4026</v>
      </c>
      <c r="G94" s="489"/>
      <c r="H94" s="629"/>
      <c r="I94" s="630"/>
      <c r="J94" s="630"/>
      <c r="K94" s="630"/>
      <c r="L94" s="630"/>
      <c r="M94" s="629"/>
      <c r="N94" s="626"/>
      <c r="O94" s="626"/>
      <c r="P94" s="626"/>
      <c r="Q94" s="618"/>
      <c r="R94" s="623"/>
      <c r="S94" s="623"/>
      <c r="T94" s="623"/>
      <c r="U94" s="618"/>
    </row>
    <row r="95" spans="1:21">
      <c r="A95" s="490" t="s">
        <v>879</v>
      </c>
      <c r="B95" s="490" t="s">
        <v>1288</v>
      </c>
      <c r="C95" s="489" t="s">
        <v>9160</v>
      </c>
      <c r="D95" s="468"/>
      <c r="E95" s="489" t="s">
        <v>9159</v>
      </c>
      <c r="F95" s="470" t="s">
        <v>9156</v>
      </c>
      <c r="G95" s="489"/>
      <c r="H95" s="629"/>
      <c r="I95" s="630"/>
      <c r="J95" s="630"/>
      <c r="K95" s="630"/>
      <c r="L95" s="630"/>
      <c r="M95" s="629"/>
      <c r="N95" s="626"/>
      <c r="O95" s="626"/>
      <c r="P95" s="626"/>
      <c r="Q95" s="618"/>
      <c r="R95" s="623"/>
      <c r="S95" s="623"/>
      <c r="T95" s="623"/>
      <c r="U95" s="618"/>
    </row>
    <row r="96" spans="1:21">
      <c r="A96" s="490" t="s">
        <v>879</v>
      </c>
      <c r="B96" s="490" t="s">
        <v>1288</v>
      </c>
      <c r="C96" s="489" t="s">
        <v>9161</v>
      </c>
      <c r="D96" s="468"/>
      <c r="E96" s="489" t="s">
        <v>9163</v>
      </c>
      <c r="F96" s="470" t="s">
        <v>9157</v>
      </c>
      <c r="G96" s="489"/>
      <c r="H96" s="629"/>
      <c r="I96" s="630"/>
      <c r="J96" s="630"/>
      <c r="K96" s="630"/>
      <c r="L96" s="630"/>
      <c r="M96" s="629"/>
      <c r="N96" s="626"/>
      <c r="O96" s="626"/>
      <c r="P96" s="626"/>
      <c r="Q96" s="618"/>
      <c r="R96" s="623"/>
      <c r="S96" s="623"/>
      <c r="T96" s="623"/>
      <c r="U96" s="618"/>
    </row>
    <row r="97" spans="1:21">
      <c r="A97" s="490" t="s">
        <v>879</v>
      </c>
      <c r="B97" s="490" t="s">
        <v>1288</v>
      </c>
      <c r="C97" s="489" t="s">
        <v>9162</v>
      </c>
      <c r="D97" s="468"/>
      <c r="E97" s="489" t="s">
        <v>9164</v>
      </c>
      <c r="F97" s="470" t="s">
        <v>9158</v>
      </c>
      <c r="G97" s="489"/>
      <c r="H97" s="629"/>
      <c r="I97" s="630"/>
      <c r="J97" s="630"/>
      <c r="K97" s="630"/>
      <c r="L97" s="630"/>
      <c r="M97" s="629"/>
      <c r="N97" s="626"/>
      <c r="O97" s="626"/>
      <c r="P97" s="626"/>
      <c r="Q97" s="618"/>
      <c r="R97" s="623"/>
      <c r="S97" s="623"/>
      <c r="T97" s="623"/>
      <c r="U97" s="618"/>
    </row>
    <row r="98" spans="1:21" ht="368.1" customHeight="1">
      <c r="A98" s="490" t="s">
        <v>880</v>
      </c>
      <c r="B98" s="490" t="s">
        <v>1289</v>
      </c>
      <c r="C98" s="625" t="s">
        <v>890</v>
      </c>
      <c r="D98" s="490" t="s">
        <v>808</v>
      </c>
      <c r="E98" s="490" t="s">
        <v>1959</v>
      </c>
      <c r="F98" s="571" t="s">
        <v>7030</v>
      </c>
      <c r="G98" s="490"/>
      <c r="H98" s="490"/>
      <c r="I98" s="615"/>
      <c r="J98" s="615"/>
      <c r="K98" s="615"/>
      <c r="L98" s="615"/>
      <c r="M98" s="490" t="s">
        <v>6923</v>
      </c>
      <c r="N98" s="575"/>
      <c r="O98" s="575"/>
      <c r="P98" s="575"/>
      <c r="Q98" s="493" t="s">
        <v>6410</v>
      </c>
      <c r="R98" s="621"/>
      <c r="S98" s="621"/>
      <c r="T98" s="621"/>
      <c r="U98" s="616"/>
    </row>
    <row r="99" spans="1:21" ht="54.95" customHeight="1">
      <c r="A99" s="490" t="s">
        <v>880</v>
      </c>
      <c r="B99" s="490" t="s">
        <v>1289</v>
      </c>
      <c r="C99" s="524" t="s">
        <v>423</v>
      </c>
      <c r="D99" s="490" t="s">
        <v>1960</v>
      </c>
      <c r="E99" s="490" t="s">
        <v>1961</v>
      </c>
      <c r="F99" s="571" t="s">
        <v>7029</v>
      </c>
      <c r="G99" s="490"/>
      <c r="H99" s="490"/>
      <c r="I99" s="615"/>
      <c r="J99" s="615"/>
      <c r="K99" s="615"/>
      <c r="L99" s="615"/>
      <c r="M99" s="490" t="s">
        <v>6915</v>
      </c>
      <c r="N99" s="575"/>
      <c r="O99" s="575"/>
      <c r="P99" s="575"/>
      <c r="Q99" s="493" t="s">
        <v>6399</v>
      </c>
      <c r="R99" s="621"/>
      <c r="S99" s="621"/>
      <c r="T99" s="621"/>
      <c r="U99" s="616"/>
    </row>
    <row r="100" spans="1:21" ht="45">
      <c r="A100" s="490" t="s">
        <v>880</v>
      </c>
      <c r="B100" s="490" t="s">
        <v>1289</v>
      </c>
      <c r="C100" s="524" t="s">
        <v>1921</v>
      </c>
      <c r="D100" s="490" t="s">
        <v>1960</v>
      </c>
      <c r="E100" s="490" t="s">
        <v>1962</v>
      </c>
      <c r="F100" s="571" t="s">
        <v>7028</v>
      </c>
      <c r="G100" s="490"/>
      <c r="H100" s="490"/>
      <c r="I100" s="615"/>
      <c r="J100" s="615"/>
      <c r="K100" s="615"/>
      <c r="L100" s="615"/>
      <c r="M100" s="490" t="s">
        <v>6915</v>
      </c>
      <c r="N100" s="575"/>
      <c r="O100" s="575"/>
      <c r="P100" s="575"/>
      <c r="Q100" s="493" t="s">
        <v>6411</v>
      </c>
      <c r="R100" s="621"/>
      <c r="S100" s="621"/>
      <c r="T100" s="621"/>
      <c r="U100" s="616"/>
    </row>
    <row r="101" spans="1:21" ht="22.5">
      <c r="A101" s="490" t="s">
        <v>880</v>
      </c>
      <c r="B101" s="490" t="s">
        <v>1289</v>
      </c>
      <c r="C101" s="524" t="s">
        <v>892</v>
      </c>
      <c r="D101" s="490" t="s">
        <v>1960</v>
      </c>
      <c r="E101" s="490" t="s">
        <v>1591</v>
      </c>
      <c r="F101" s="571" t="s">
        <v>3010</v>
      </c>
      <c r="G101" s="490"/>
      <c r="H101" s="490" t="s">
        <v>4774</v>
      </c>
      <c r="I101" s="615"/>
      <c r="J101" s="615"/>
      <c r="K101" s="615"/>
      <c r="L101" s="615"/>
      <c r="M101" s="490" t="s">
        <v>6916</v>
      </c>
      <c r="N101" s="575"/>
      <c r="O101" s="575"/>
      <c r="P101" s="575"/>
      <c r="Q101" s="493" t="s">
        <v>6412</v>
      </c>
      <c r="R101" s="621"/>
      <c r="S101" s="621"/>
      <c r="T101" s="621"/>
      <c r="U101" s="616"/>
    </row>
    <row r="102" spans="1:21" ht="22.5">
      <c r="A102" s="490" t="s">
        <v>880</v>
      </c>
      <c r="B102" s="490" t="s">
        <v>1289</v>
      </c>
      <c r="C102" s="524" t="s">
        <v>893</v>
      </c>
      <c r="D102" s="490" t="s">
        <v>1960</v>
      </c>
      <c r="E102" s="490" t="s">
        <v>1592</v>
      </c>
      <c r="F102" s="571" t="s">
        <v>3011</v>
      </c>
      <c r="G102" s="490"/>
      <c r="H102" s="490"/>
      <c r="I102" s="615"/>
      <c r="J102" s="615"/>
      <c r="K102" s="615"/>
      <c r="L102" s="615"/>
      <c r="M102" s="490" t="s">
        <v>6916</v>
      </c>
      <c r="N102" s="575"/>
      <c r="O102" s="575"/>
      <c r="P102" s="575"/>
      <c r="Q102" s="616"/>
      <c r="R102" s="617"/>
      <c r="S102" s="617"/>
      <c r="T102" s="617"/>
      <c r="U102" s="616"/>
    </row>
    <row r="103" spans="1:21" ht="22.5">
      <c r="A103" s="490" t="s">
        <v>880</v>
      </c>
      <c r="B103" s="490" t="s">
        <v>1289</v>
      </c>
      <c r="C103" s="524" t="s">
        <v>3917</v>
      </c>
      <c r="D103" s="490" t="s">
        <v>1960</v>
      </c>
      <c r="E103" s="490" t="s">
        <v>1593</v>
      </c>
      <c r="F103" s="571" t="s">
        <v>3012</v>
      </c>
      <c r="G103" s="490"/>
      <c r="H103" s="490" t="s">
        <v>4775</v>
      </c>
      <c r="I103" s="615"/>
      <c r="J103" s="615"/>
      <c r="K103" s="615"/>
      <c r="L103" s="615"/>
      <c r="M103" s="490" t="s">
        <v>6916</v>
      </c>
      <c r="N103" s="575"/>
      <c r="O103" s="575"/>
      <c r="P103" s="575"/>
      <c r="Q103" s="493" t="s">
        <v>6413</v>
      </c>
      <c r="R103" s="621"/>
      <c r="S103" s="621"/>
      <c r="T103" s="621"/>
      <c r="U103" s="616"/>
    </row>
    <row r="104" spans="1:21" ht="22.5">
      <c r="A104" s="490" t="s">
        <v>880</v>
      </c>
      <c r="B104" s="490" t="s">
        <v>1289</v>
      </c>
      <c r="C104" s="524" t="s">
        <v>3918</v>
      </c>
      <c r="D104" s="490" t="s">
        <v>1960</v>
      </c>
      <c r="E104" s="490" t="s">
        <v>1594</v>
      </c>
      <c r="F104" s="571" t="s">
        <v>3013</v>
      </c>
      <c r="G104" s="490"/>
      <c r="H104" s="490"/>
      <c r="I104" s="615"/>
      <c r="J104" s="615"/>
      <c r="K104" s="615"/>
      <c r="L104" s="615"/>
      <c r="M104" s="490" t="s">
        <v>6916</v>
      </c>
      <c r="N104" s="575"/>
      <c r="O104" s="575"/>
      <c r="P104" s="575"/>
      <c r="Q104" s="616"/>
      <c r="R104" s="617"/>
      <c r="S104" s="617"/>
      <c r="T104" s="617"/>
      <c r="U104" s="616"/>
    </row>
    <row r="105" spans="1:21" ht="22.5">
      <c r="A105" s="490" t="s">
        <v>880</v>
      </c>
      <c r="B105" s="490" t="s">
        <v>1289</v>
      </c>
      <c r="C105" s="524" t="s">
        <v>894</v>
      </c>
      <c r="D105" s="490" t="s">
        <v>1960</v>
      </c>
      <c r="E105" s="490" t="s">
        <v>1595</v>
      </c>
      <c r="F105" s="571" t="s">
        <v>3014</v>
      </c>
      <c r="G105" s="490"/>
      <c r="H105" s="490" t="s">
        <v>4776</v>
      </c>
      <c r="I105" s="615"/>
      <c r="J105" s="615"/>
      <c r="K105" s="615"/>
      <c r="L105" s="615"/>
      <c r="M105" s="490" t="s">
        <v>6917</v>
      </c>
      <c r="N105" s="575"/>
      <c r="O105" s="575"/>
      <c r="P105" s="575"/>
      <c r="Q105" s="493" t="s">
        <v>6414</v>
      </c>
      <c r="R105" s="621"/>
      <c r="S105" s="621"/>
      <c r="T105" s="621"/>
      <c r="U105" s="616"/>
    </row>
    <row r="106" spans="1:21" ht="22.5">
      <c r="A106" s="490" t="s">
        <v>880</v>
      </c>
      <c r="B106" s="490" t="s">
        <v>1289</v>
      </c>
      <c r="C106" s="524" t="s">
        <v>895</v>
      </c>
      <c r="D106" s="490" t="s">
        <v>1960</v>
      </c>
      <c r="E106" s="490" t="s">
        <v>1596</v>
      </c>
      <c r="F106" s="571" t="s">
        <v>3015</v>
      </c>
      <c r="G106" s="490"/>
      <c r="H106" s="490"/>
      <c r="I106" s="615"/>
      <c r="J106" s="615"/>
      <c r="K106" s="615"/>
      <c r="L106" s="615"/>
      <c r="M106" s="490" t="s">
        <v>6917</v>
      </c>
      <c r="N106" s="575"/>
      <c r="O106" s="575"/>
      <c r="P106" s="575"/>
      <c r="Q106" s="616"/>
      <c r="R106" s="617"/>
      <c r="S106" s="617"/>
      <c r="T106" s="617"/>
      <c r="U106" s="616"/>
    </row>
    <row r="107" spans="1:21" ht="56.25">
      <c r="A107" s="490" t="s">
        <v>880</v>
      </c>
      <c r="B107" s="490" t="s">
        <v>1289</v>
      </c>
      <c r="C107" s="524" t="s">
        <v>896</v>
      </c>
      <c r="D107" s="490" t="s">
        <v>1960</v>
      </c>
      <c r="E107" s="490" t="s">
        <v>1051</v>
      </c>
      <c r="F107" s="571" t="s">
        <v>3980</v>
      </c>
      <c r="G107" s="490"/>
      <c r="H107" s="490" t="s">
        <v>4777</v>
      </c>
      <c r="I107" s="615"/>
      <c r="J107" s="615"/>
      <c r="K107" s="615"/>
      <c r="L107" s="615"/>
      <c r="M107" s="490" t="s">
        <v>6922</v>
      </c>
      <c r="N107" s="575"/>
      <c r="O107" s="575"/>
      <c r="P107" s="575"/>
      <c r="Q107" s="493" t="s">
        <v>6415</v>
      </c>
      <c r="R107" s="621"/>
      <c r="S107" s="621"/>
      <c r="T107" s="621"/>
      <c r="U107" s="616"/>
    </row>
    <row r="108" spans="1:21" ht="22.5">
      <c r="A108" s="490" t="s">
        <v>880</v>
      </c>
      <c r="B108" s="490" t="s">
        <v>1289</v>
      </c>
      <c r="C108" s="524" t="s">
        <v>897</v>
      </c>
      <c r="D108" s="490" t="s">
        <v>1960</v>
      </c>
      <c r="E108" s="490" t="s">
        <v>1052</v>
      </c>
      <c r="F108" s="571" t="s">
        <v>2613</v>
      </c>
      <c r="G108" s="490"/>
      <c r="H108" s="490"/>
      <c r="I108" s="615"/>
      <c r="J108" s="615"/>
      <c r="K108" s="615"/>
      <c r="L108" s="615"/>
      <c r="M108" s="490" t="s">
        <v>6922</v>
      </c>
      <c r="N108" s="575"/>
      <c r="O108" s="575"/>
      <c r="P108" s="575"/>
      <c r="Q108" s="616"/>
      <c r="R108" s="617"/>
      <c r="S108" s="617"/>
      <c r="T108" s="617"/>
      <c r="U108" s="616"/>
    </row>
    <row r="109" spans="1:21" ht="22.5">
      <c r="A109" s="490" t="s">
        <v>880</v>
      </c>
      <c r="B109" s="490" t="s">
        <v>1289</v>
      </c>
      <c r="C109" s="524" t="s">
        <v>898</v>
      </c>
      <c r="D109" s="490" t="s">
        <v>1960</v>
      </c>
      <c r="E109" s="490" t="s">
        <v>1053</v>
      </c>
      <c r="F109" s="571" t="s">
        <v>2614</v>
      </c>
      <c r="G109" s="490"/>
      <c r="H109" s="490" t="s">
        <v>4778</v>
      </c>
      <c r="I109" s="615"/>
      <c r="J109" s="615"/>
      <c r="K109" s="615"/>
      <c r="L109" s="615"/>
      <c r="M109" s="490" t="s">
        <v>6917</v>
      </c>
      <c r="N109" s="575"/>
      <c r="O109" s="575"/>
      <c r="P109" s="575"/>
      <c r="Q109" s="493" t="s">
        <v>6416</v>
      </c>
      <c r="R109" s="621"/>
      <c r="S109" s="621"/>
      <c r="T109" s="621"/>
      <c r="U109" s="616"/>
    </row>
    <row r="110" spans="1:21" ht="27.75" customHeight="1">
      <c r="A110" s="490" t="s">
        <v>880</v>
      </c>
      <c r="B110" s="490" t="s">
        <v>1289</v>
      </c>
      <c r="C110" s="524" t="s">
        <v>899</v>
      </c>
      <c r="D110" s="490" t="s">
        <v>1960</v>
      </c>
      <c r="E110" s="490" t="s">
        <v>1054</v>
      </c>
      <c r="F110" s="571" t="s">
        <v>2615</v>
      </c>
      <c r="G110" s="490"/>
      <c r="H110" s="490"/>
      <c r="I110" s="615"/>
      <c r="J110" s="615"/>
      <c r="K110" s="615"/>
      <c r="L110" s="615"/>
      <c r="M110" s="490" t="s">
        <v>6917</v>
      </c>
      <c r="N110" s="575"/>
      <c r="O110" s="575"/>
      <c r="P110" s="575"/>
      <c r="Q110" s="616"/>
      <c r="R110" s="617"/>
      <c r="S110" s="617"/>
      <c r="T110" s="617"/>
      <c r="U110" s="616"/>
    </row>
    <row r="111" spans="1:21" ht="30.95" customHeight="1">
      <c r="A111" s="490" t="s">
        <v>880</v>
      </c>
      <c r="B111" s="490" t="s">
        <v>1289</v>
      </c>
      <c r="C111" s="524" t="s">
        <v>900</v>
      </c>
      <c r="D111" s="490" t="s">
        <v>1960</v>
      </c>
      <c r="E111" s="490" t="s">
        <v>1965</v>
      </c>
      <c r="F111" s="571" t="s">
        <v>871</v>
      </c>
      <c r="G111" s="490"/>
      <c r="H111" s="490" t="s">
        <v>4779</v>
      </c>
      <c r="I111" s="615"/>
      <c r="J111" s="615"/>
      <c r="K111" s="615"/>
      <c r="L111" s="615"/>
      <c r="M111" s="490" t="s">
        <v>6918</v>
      </c>
      <c r="N111" s="575"/>
      <c r="O111" s="575"/>
      <c r="P111" s="575"/>
      <c r="Q111" s="493" t="s">
        <v>6417</v>
      </c>
      <c r="R111" s="621"/>
      <c r="S111" s="621"/>
      <c r="T111" s="621"/>
      <c r="U111" s="616"/>
    </row>
    <row r="112" spans="1:21" ht="22.5">
      <c r="A112" s="490" t="s">
        <v>880</v>
      </c>
      <c r="B112" s="490" t="s">
        <v>1289</v>
      </c>
      <c r="C112" s="524" t="s">
        <v>901</v>
      </c>
      <c r="D112" s="490" t="s">
        <v>1960</v>
      </c>
      <c r="E112" s="490" t="s">
        <v>1966</v>
      </c>
      <c r="F112" s="571" t="s">
        <v>684</v>
      </c>
      <c r="G112" s="490"/>
      <c r="H112" s="490"/>
      <c r="I112" s="615"/>
      <c r="J112" s="615"/>
      <c r="K112" s="615"/>
      <c r="L112" s="615"/>
      <c r="M112" s="490" t="s">
        <v>6918</v>
      </c>
      <c r="N112" s="575"/>
      <c r="O112" s="575"/>
      <c r="P112" s="575"/>
      <c r="Q112" s="616"/>
      <c r="R112" s="617"/>
      <c r="S112" s="617"/>
      <c r="T112" s="617"/>
      <c r="U112" s="616"/>
    </row>
    <row r="113" spans="1:21" ht="33.75">
      <c r="A113" s="490" t="s">
        <v>880</v>
      </c>
      <c r="B113" s="490" t="s">
        <v>1289</v>
      </c>
      <c r="C113" s="524" t="s">
        <v>902</v>
      </c>
      <c r="D113" s="490" t="s">
        <v>1960</v>
      </c>
      <c r="E113" s="490" t="s">
        <v>331</v>
      </c>
      <c r="F113" s="571" t="s">
        <v>2616</v>
      </c>
      <c r="G113" s="490"/>
      <c r="H113" s="490" t="s">
        <v>4780</v>
      </c>
      <c r="I113" s="615"/>
      <c r="J113" s="615"/>
      <c r="K113" s="615"/>
      <c r="L113" s="615"/>
      <c r="M113" s="490" t="s">
        <v>6924</v>
      </c>
      <c r="N113" s="575"/>
      <c r="O113" s="575"/>
      <c r="P113" s="575"/>
      <c r="Q113" s="493" t="s">
        <v>6418</v>
      </c>
      <c r="R113" s="621"/>
      <c r="S113" s="621"/>
      <c r="T113" s="621"/>
      <c r="U113" s="616"/>
    </row>
    <row r="114" spans="1:21" ht="22.5">
      <c r="A114" s="490" t="s">
        <v>880</v>
      </c>
      <c r="B114" s="490" t="s">
        <v>1289</v>
      </c>
      <c r="C114" s="524" t="s">
        <v>1487</v>
      </c>
      <c r="D114" s="490" t="s">
        <v>1960</v>
      </c>
      <c r="E114" s="490" t="s">
        <v>2247</v>
      </c>
      <c r="F114" s="571" t="s">
        <v>2617</v>
      </c>
      <c r="G114" s="490"/>
      <c r="H114" s="490"/>
      <c r="I114" s="615"/>
      <c r="J114" s="615"/>
      <c r="K114" s="615"/>
      <c r="L114" s="615"/>
      <c r="M114" s="490" t="s">
        <v>6924</v>
      </c>
      <c r="N114" s="575"/>
      <c r="O114" s="575"/>
      <c r="P114" s="575"/>
      <c r="Q114" s="616"/>
      <c r="R114" s="617"/>
      <c r="S114" s="617"/>
      <c r="T114" s="617"/>
      <c r="U114" s="616"/>
    </row>
    <row r="115" spans="1:21" ht="22.5">
      <c r="A115" s="490" t="s">
        <v>880</v>
      </c>
      <c r="B115" s="490" t="s">
        <v>1289</v>
      </c>
      <c r="C115" s="524" t="s">
        <v>2486</v>
      </c>
      <c r="D115" s="490" t="s">
        <v>1960</v>
      </c>
      <c r="E115" s="490" t="s">
        <v>3789</v>
      </c>
      <c r="F115" s="571" t="s">
        <v>1785</v>
      </c>
      <c r="G115" s="490"/>
      <c r="H115" s="490" t="s">
        <v>4781</v>
      </c>
      <c r="I115" s="615"/>
      <c r="J115" s="615"/>
      <c r="K115" s="615"/>
      <c r="L115" s="615"/>
      <c r="M115" s="490" t="s">
        <v>6921</v>
      </c>
      <c r="N115" s="575"/>
      <c r="O115" s="575"/>
      <c r="P115" s="575"/>
      <c r="Q115" s="493" t="s">
        <v>6419</v>
      </c>
      <c r="R115" s="621"/>
      <c r="S115" s="621"/>
      <c r="T115" s="621"/>
      <c r="U115" s="616"/>
    </row>
    <row r="116" spans="1:21" ht="22.5">
      <c r="A116" s="490" t="s">
        <v>880</v>
      </c>
      <c r="B116" s="490" t="s">
        <v>1289</v>
      </c>
      <c r="C116" s="524" t="s">
        <v>806</v>
      </c>
      <c r="D116" s="490" t="s">
        <v>1960</v>
      </c>
      <c r="E116" s="490" t="s">
        <v>2485</v>
      </c>
      <c r="F116" s="571" t="s">
        <v>807</v>
      </c>
      <c r="G116" s="490"/>
      <c r="H116" s="490"/>
      <c r="I116" s="615"/>
      <c r="J116" s="615"/>
      <c r="K116" s="615"/>
      <c r="L116" s="615"/>
      <c r="M116" s="490" t="s">
        <v>6925</v>
      </c>
      <c r="N116" s="575"/>
      <c r="O116" s="575"/>
      <c r="P116" s="575"/>
      <c r="Q116" s="616"/>
      <c r="R116" s="617"/>
      <c r="S116" s="617"/>
      <c r="T116" s="617"/>
      <c r="U116" s="616"/>
    </row>
    <row r="117" spans="1:21">
      <c r="A117" s="540"/>
      <c r="B117" s="540"/>
      <c r="C117" s="570"/>
      <c r="D117" s="540"/>
      <c r="E117" s="540"/>
      <c r="F117" s="582"/>
      <c r="G117" s="540"/>
      <c r="H117" s="540"/>
      <c r="I117" s="632"/>
      <c r="J117" s="632"/>
      <c r="K117" s="632"/>
      <c r="L117" s="632"/>
      <c r="M117" s="490"/>
      <c r="N117" s="575"/>
      <c r="O117" s="575"/>
      <c r="P117" s="575"/>
      <c r="Q117" s="616"/>
      <c r="R117" s="617"/>
      <c r="S117" s="617"/>
      <c r="T117" s="617"/>
      <c r="U117" s="616"/>
    </row>
    <row r="118" spans="1:21" ht="66.75" customHeight="1">
      <c r="A118" s="554" t="s">
        <v>881</v>
      </c>
      <c r="B118" s="554" t="s">
        <v>1290</v>
      </c>
      <c r="C118" s="614" t="s">
        <v>159</v>
      </c>
      <c r="D118" s="490" t="s">
        <v>473</v>
      </c>
      <c r="E118" s="490" t="s">
        <v>160</v>
      </c>
      <c r="F118" s="491" t="s">
        <v>326</v>
      </c>
      <c r="G118" s="489"/>
      <c r="H118" s="490"/>
      <c r="I118" s="615"/>
      <c r="J118" s="615"/>
      <c r="K118" s="615"/>
      <c r="L118" s="615"/>
      <c r="M118" s="490"/>
      <c r="N118" s="575"/>
      <c r="O118" s="575"/>
      <c r="P118" s="575"/>
      <c r="Q118" s="616"/>
      <c r="R118" s="617"/>
      <c r="S118" s="617"/>
      <c r="T118" s="617"/>
      <c r="U118" s="616"/>
    </row>
    <row r="119" spans="1:21" ht="168.75">
      <c r="A119" s="490" t="s">
        <v>882</v>
      </c>
      <c r="B119" s="490" t="s">
        <v>1291</v>
      </c>
      <c r="C119" s="524" t="s">
        <v>161</v>
      </c>
      <c r="D119" s="490" t="s">
        <v>236</v>
      </c>
      <c r="E119" s="490" t="s">
        <v>162</v>
      </c>
      <c r="F119" s="491" t="s">
        <v>5144</v>
      </c>
      <c r="G119" s="489"/>
      <c r="H119" s="490"/>
      <c r="I119" s="615"/>
      <c r="J119" s="615"/>
      <c r="K119" s="615"/>
      <c r="L119" s="615"/>
      <c r="M119" s="490" t="s">
        <v>6910</v>
      </c>
      <c r="N119" s="575"/>
      <c r="O119" s="575"/>
      <c r="P119" s="575"/>
      <c r="Q119" s="616"/>
      <c r="R119" s="617"/>
      <c r="S119" s="617"/>
      <c r="T119" s="617"/>
      <c r="U119" s="616"/>
    </row>
    <row r="120" spans="1:21" ht="56.25">
      <c r="A120" s="554" t="s">
        <v>883</v>
      </c>
      <c r="B120" s="554" t="s">
        <v>481</v>
      </c>
      <c r="C120" s="614" t="s">
        <v>482</v>
      </c>
      <c r="D120" s="490" t="s">
        <v>473</v>
      </c>
      <c r="E120" s="490" t="s">
        <v>640</v>
      </c>
      <c r="F120" s="491" t="s">
        <v>641</v>
      </c>
      <c r="G120" s="535"/>
      <c r="H120" s="540"/>
      <c r="I120" s="632"/>
      <c r="J120" s="632"/>
      <c r="K120" s="632"/>
      <c r="L120" s="632"/>
      <c r="M120" s="490"/>
      <c r="N120" s="575"/>
      <c r="O120" s="575"/>
      <c r="P120" s="575"/>
      <c r="Q120" s="616"/>
      <c r="R120" s="617"/>
      <c r="S120" s="617"/>
      <c r="T120" s="617"/>
      <c r="U120" s="616"/>
    </row>
    <row r="121" spans="1:21" ht="198.95" customHeight="1">
      <c r="A121" s="554" t="s">
        <v>884</v>
      </c>
      <c r="B121" s="540" t="s">
        <v>483</v>
      </c>
      <c r="C121" s="570" t="s">
        <v>642</v>
      </c>
      <c r="D121" s="490" t="s">
        <v>236</v>
      </c>
      <c r="E121" s="490" t="s">
        <v>643</v>
      </c>
      <c r="F121" s="491" t="s">
        <v>4535</v>
      </c>
      <c r="G121" s="535"/>
      <c r="H121" s="540"/>
      <c r="I121" s="632"/>
      <c r="J121" s="632"/>
      <c r="K121" s="632"/>
      <c r="L121" s="632"/>
      <c r="M121" s="490" t="s">
        <v>6926</v>
      </c>
      <c r="N121" s="575"/>
      <c r="O121" s="575"/>
      <c r="P121" s="575"/>
      <c r="Q121" s="616"/>
      <c r="R121" s="617"/>
      <c r="S121" s="617"/>
      <c r="T121" s="617"/>
      <c r="U121" s="616"/>
    </row>
    <row r="122" spans="1:21" ht="59.45" customHeight="1">
      <c r="A122" s="540" t="s">
        <v>885</v>
      </c>
      <c r="B122" s="540" t="s">
        <v>479</v>
      </c>
      <c r="C122" s="570" t="s">
        <v>480</v>
      </c>
      <c r="D122" s="540" t="s">
        <v>485</v>
      </c>
      <c r="E122" s="540" t="s">
        <v>473</v>
      </c>
      <c r="F122" s="582" t="s">
        <v>8845</v>
      </c>
      <c r="G122" s="540"/>
      <c r="H122" s="540"/>
      <c r="I122" s="632"/>
      <c r="J122" s="632"/>
      <c r="K122" s="632"/>
      <c r="L122" s="632"/>
      <c r="M122" s="490"/>
      <c r="N122" s="575"/>
      <c r="O122" s="575"/>
      <c r="P122" s="575"/>
      <c r="Q122" s="616"/>
      <c r="R122" s="617"/>
      <c r="S122" s="617"/>
      <c r="T122" s="617"/>
      <c r="U122" s="616"/>
    </row>
    <row r="123" spans="1:21" ht="48">
      <c r="A123" s="540" t="s">
        <v>907</v>
      </c>
      <c r="B123" s="540" t="s">
        <v>484</v>
      </c>
      <c r="C123" s="570" t="s">
        <v>113</v>
      </c>
      <c r="D123" s="490" t="s">
        <v>5145</v>
      </c>
      <c r="E123" s="540" t="s">
        <v>114</v>
      </c>
      <c r="F123" s="582" t="s">
        <v>8846</v>
      </c>
      <c r="G123" s="540"/>
      <c r="H123" s="540"/>
      <c r="I123" s="632"/>
      <c r="J123" s="632"/>
      <c r="K123" s="632"/>
      <c r="L123" s="632"/>
      <c r="M123" s="624" t="s">
        <v>6913</v>
      </c>
      <c r="N123" s="622"/>
      <c r="O123" s="622" t="s">
        <v>3625</v>
      </c>
      <c r="P123" s="622"/>
      <c r="Q123" s="616"/>
      <c r="R123" s="617"/>
      <c r="S123" s="617"/>
      <c r="T123" s="617"/>
      <c r="U123" s="616"/>
    </row>
    <row r="124" spans="1:21" ht="44.1" customHeight="1">
      <c r="A124" s="540"/>
      <c r="B124" s="540"/>
      <c r="C124" s="570"/>
      <c r="D124" s="540"/>
      <c r="E124" s="540"/>
      <c r="F124" s="582" t="s">
        <v>3539</v>
      </c>
      <c r="G124" s="540"/>
      <c r="H124" s="540"/>
      <c r="I124" s="632"/>
      <c r="J124" s="632"/>
      <c r="K124" s="632"/>
      <c r="L124" s="632"/>
      <c r="M124" s="490"/>
      <c r="N124" s="575"/>
      <c r="O124" s="575"/>
      <c r="P124" s="575"/>
      <c r="Q124" s="616"/>
      <c r="R124" s="617"/>
      <c r="S124" s="617"/>
      <c r="T124" s="617"/>
      <c r="U124" s="616"/>
    </row>
    <row r="125" spans="1:21" ht="66.75" customHeight="1">
      <c r="A125" s="540" t="s">
        <v>908</v>
      </c>
      <c r="B125" s="540" t="s">
        <v>3540</v>
      </c>
      <c r="C125" s="570" t="s">
        <v>3541</v>
      </c>
      <c r="D125" s="490" t="s">
        <v>1960</v>
      </c>
      <c r="E125" s="540" t="s">
        <v>3542</v>
      </c>
      <c r="F125" s="582" t="s">
        <v>6287</v>
      </c>
      <c r="G125" s="540"/>
      <c r="H125" s="540" t="s">
        <v>4783</v>
      </c>
      <c r="I125" s="632"/>
      <c r="J125" s="632"/>
      <c r="K125" s="632"/>
      <c r="L125" s="632"/>
      <c r="M125" s="490" t="s">
        <v>6921</v>
      </c>
      <c r="N125" s="575"/>
      <c r="O125" s="575"/>
      <c r="P125" s="575"/>
      <c r="Q125" s="493" t="s">
        <v>6420</v>
      </c>
      <c r="R125" s="621"/>
      <c r="S125" s="621"/>
      <c r="T125" s="621"/>
      <c r="U125" s="616"/>
    </row>
    <row r="126" spans="1:21" ht="183" customHeight="1">
      <c r="A126" s="540" t="s">
        <v>909</v>
      </c>
      <c r="B126" s="540" t="s">
        <v>3543</v>
      </c>
      <c r="C126" s="570" t="s">
        <v>4551</v>
      </c>
      <c r="D126" s="490" t="s">
        <v>4601</v>
      </c>
      <c r="E126" s="490" t="s">
        <v>4550</v>
      </c>
      <c r="F126" s="571" t="s">
        <v>7031</v>
      </c>
      <c r="G126" s="540"/>
      <c r="H126" s="540" t="s">
        <v>4801</v>
      </c>
      <c r="I126" s="632" t="s">
        <v>7146</v>
      </c>
      <c r="J126" s="632"/>
      <c r="K126" s="632" t="s">
        <v>8647</v>
      </c>
      <c r="L126" s="632"/>
      <c r="M126" s="490" t="s">
        <v>6921</v>
      </c>
      <c r="N126" s="575"/>
      <c r="O126" s="575"/>
      <c r="P126" s="575"/>
      <c r="Q126" s="493" t="s">
        <v>6419</v>
      </c>
      <c r="R126" s="621"/>
      <c r="S126" s="621"/>
      <c r="T126" s="621"/>
      <c r="U126" s="616"/>
    </row>
    <row r="127" spans="1:21" ht="118.5" customHeight="1">
      <c r="A127" s="540" t="s">
        <v>910</v>
      </c>
      <c r="B127" s="540" t="s">
        <v>3786</v>
      </c>
      <c r="C127" s="570" t="s">
        <v>3785</v>
      </c>
      <c r="D127" s="540" t="s">
        <v>3788</v>
      </c>
      <c r="E127" s="540" t="s">
        <v>3787</v>
      </c>
      <c r="F127" s="582" t="s">
        <v>5142</v>
      </c>
      <c r="G127" s="540"/>
      <c r="H127" s="540" t="s">
        <v>4998</v>
      </c>
      <c r="I127" s="632"/>
      <c r="J127" s="632"/>
      <c r="K127" s="632"/>
      <c r="L127" s="632"/>
      <c r="M127" s="490" t="s">
        <v>6921</v>
      </c>
      <c r="N127" s="575"/>
      <c r="O127" s="575"/>
      <c r="P127" s="575"/>
      <c r="Q127" s="493" t="s">
        <v>6419</v>
      </c>
      <c r="R127" s="621"/>
      <c r="S127" s="621"/>
      <c r="T127" s="621"/>
      <c r="U127" s="616"/>
    </row>
    <row r="128" spans="1:21" ht="63" customHeight="1">
      <c r="A128" s="540" t="s">
        <v>911</v>
      </c>
      <c r="B128" s="540" t="s">
        <v>4193</v>
      </c>
      <c r="C128" s="570" t="s">
        <v>4611</v>
      </c>
      <c r="D128" s="540" t="s">
        <v>485</v>
      </c>
      <c r="E128" s="540" t="s">
        <v>4610</v>
      </c>
      <c r="F128" s="582" t="s">
        <v>9268</v>
      </c>
      <c r="G128" s="540"/>
      <c r="H128" s="540"/>
      <c r="I128" s="632"/>
      <c r="J128" s="632"/>
      <c r="K128" s="632"/>
      <c r="L128" s="632"/>
      <c r="M128" s="490"/>
      <c r="N128" s="575"/>
      <c r="O128" s="575"/>
      <c r="P128" s="575"/>
      <c r="Q128" s="616"/>
      <c r="R128" s="617"/>
      <c r="S128" s="617"/>
      <c r="T128" s="617"/>
      <c r="U128" s="616"/>
    </row>
    <row r="129" spans="1:21" ht="12.75" customHeight="1">
      <c r="A129" s="540" t="s">
        <v>912</v>
      </c>
      <c r="B129" s="540" t="s">
        <v>4204</v>
      </c>
      <c r="C129" s="570" t="s">
        <v>4209</v>
      </c>
      <c r="D129" s="540" t="s">
        <v>4679</v>
      </c>
      <c r="E129" s="540"/>
      <c r="F129" s="582"/>
      <c r="G129" s="540"/>
      <c r="H129" s="540"/>
      <c r="I129" s="632"/>
      <c r="J129" s="632"/>
      <c r="K129" s="632"/>
      <c r="L129" s="632"/>
      <c r="M129" s="632"/>
      <c r="N129" s="575"/>
      <c r="O129" s="575"/>
      <c r="P129" s="575"/>
      <c r="Q129" s="616"/>
      <c r="R129" s="617"/>
      <c r="S129" s="617"/>
      <c r="T129" s="617"/>
      <c r="U129" s="616"/>
    </row>
    <row r="130" spans="1:21" ht="93.75" customHeight="1">
      <c r="A130" s="633" t="s">
        <v>912</v>
      </c>
      <c r="B130" s="633" t="s">
        <v>4204</v>
      </c>
      <c r="C130" s="634" t="s">
        <v>4671</v>
      </c>
      <c r="D130" s="540" t="s">
        <v>6069</v>
      </c>
      <c r="E130" s="633" t="s">
        <v>4675</v>
      </c>
      <c r="F130" s="635" t="s">
        <v>8847</v>
      </c>
      <c r="G130" s="633" t="s">
        <v>3448</v>
      </c>
      <c r="H130" s="540"/>
      <c r="I130" s="632"/>
      <c r="J130" s="632"/>
      <c r="K130" s="632"/>
      <c r="L130" s="632"/>
      <c r="M130" s="490" t="s">
        <v>6921</v>
      </c>
      <c r="N130" s="575"/>
      <c r="O130" s="575"/>
      <c r="P130" s="575"/>
      <c r="Q130" s="493" t="s">
        <v>6419</v>
      </c>
      <c r="R130" s="621"/>
      <c r="S130" s="621"/>
      <c r="T130" s="621"/>
      <c r="U130" s="616"/>
    </row>
    <row r="131" spans="1:21" ht="93.75" customHeight="1">
      <c r="A131" s="633" t="s">
        <v>912</v>
      </c>
      <c r="B131" s="633" t="s">
        <v>4204</v>
      </c>
      <c r="C131" s="634" t="s">
        <v>4672</v>
      </c>
      <c r="D131" s="540" t="s">
        <v>6069</v>
      </c>
      <c r="E131" s="633" t="s">
        <v>4676</v>
      </c>
      <c r="F131" s="635" t="s">
        <v>8848</v>
      </c>
      <c r="G131" s="633"/>
      <c r="H131" s="540"/>
      <c r="I131" s="632"/>
      <c r="J131" s="632"/>
      <c r="K131" s="632"/>
      <c r="L131" s="632"/>
      <c r="M131" s="490" t="s">
        <v>6921</v>
      </c>
      <c r="N131" s="575"/>
      <c r="O131" s="575"/>
      <c r="P131" s="575"/>
      <c r="Q131" s="493" t="s">
        <v>6419</v>
      </c>
      <c r="R131" s="621"/>
      <c r="S131" s="621"/>
      <c r="T131" s="621"/>
      <c r="U131" s="616"/>
    </row>
    <row r="132" spans="1:21" ht="123.75" customHeight="1">
      <c r="A132" s="633" t="s">
        <v>912</v>
      </c>
      <c r="B132" s="633" t="s">
        <v>4204</v>
      </c>
      <c r="C132" s="634" t="s">
        <v>4673</v>
      </c>
      <c r="D132" s="540" t="s">
        <v>6069</v>
      </c>
      <c r="E132" s="633" t="s">
        <v>4677</v>
      </c>
      <c r="F132" s="635" t="s">
        <v>4751</v>
      </c>
      <c r="G132" s="633" t="s">
        <v>3448</v>
      </c>
      <c r="H132" s="540"/>
      <c r="I132" s="632"/>
      <c r="J132" s="632"/>
      <c r="K132" s="632"/>
      <c r="L132" s="632"/>
      <c r="M132" s="490" t="s">
        <v>6921</v>
      </c>
      <c r="N132" s="575"/>
      <c r="O132" s="575"/>
      <c r="P132" s="575"/>
      <c r="Q132" s="493" t="s">
        <v>6419</v>
      </c>
      <c r="R132" s="621"/>
      <c r="S132" s="621"/>
      <c r="T132" s="621"/>
      <c r="U132" s="616"/>
    </row>
    <row r="133" spans="1:21" ht="106.5" customHeight="1">
      <c r="A133" s="633" t="s">
        <v>912</v>
      </c>
      <c r="B133" s="633" t="s">
        <v>4204</v>
      </c>
      <c r="C133" s="634" t="s">
        <v>4674</v>
      </c>
      <c r="D133" s="540" t="s">
        <v>6069</v>
      </c>
      <c r="E133" s="633" t="s">
        <v>4678</v>
      </c>
      <c r="F133" s="635" t="s">
        <v>6288</v>
      </c>
      <c r="G133" s="633"/>
      <c r="H133" s="540"/>
      <c r="I133" s="632"/>
      <c r="J133" s="632"/>
      <c r="K133" s="632"/>
      <c r="L133" s="632"/>
      <c r="M133" s="490" t="s">
        <v>6921</v>
      </c>
      <c r="N133" s="575"/>
      <c r="O133" s="575"/>
      <c r="P133" s="575"/>
      <c r="Q133" s="493" t="s">
        <v>6419</v>
      </c>
      <c r="R133" s="621"/>
      <c r="S133" s="621"/>
      <c r="T133" s="621"/>
      <c r="U133" s="616"/>
    </row>
    <row r="134" spans="1:21" ht="70.5" customHeight="1">
      <c r="A134" s="633" t="s">
        <v>912</v>
      </c>
      <c r="B134" s="633" t="s">
        <v>4204</v>
      </c>
      <c r="C134" s="634" t="s">
        <v>4195</v>
      </c>
      <c r="D134" s="633" t="s">
        <v>4196</v>
      </c>
      <c r="E134" s="633" t="s">
        <v>4347</v>
      </c>
      <c r="F134" s="635" t="s">
        <v>5030</v>
      </c>
      <c r="G134" s="633" t="s">
        <v>3448</v>
      </c>
      <c r="H134" s="540" t="s">
        <v>4784</v>
      </c>
      <c r="I134" s="632"/>
      <c r="J134" s="632"/>
      <c r="K134" s="632"/>
      <c r="L134" s="632"/>
      <c r="M134" s="490" t="s">
        <v>6921</v>
      </c>
      <c r="N134" s="575"/>
      <c r="O134" s="575"/>
      <c r="P134" s="575"/>
      <c r="Q134" s="493" t="s">
        <v>6419</v>
      </c>
      <c r="R134" s="621"/>
      <c r="S134" s="621"/>
      <c r="T134" s="621"/>
      <c r="U134" s="616"/>
    </row>
    <row r="135" spans="1:21" ht="72" customHeight="1">
      <c r="A135" s="633" t="s">
        <v>912</v>
      </c>
      <c r="B135" s="633" t="s">
        <v>4204</v>
      </c>
      <c r="C135" s="634" t="s">
        <v>4194</v>
      </c>
      <c r="D135" s="633" t="s">
        <v>4196</v>
      </c>
      <c r="E135" s="633" t="s">
        <v>4348</v>
      </c>
      <c r="F135" s="636" t="s">
        <v>5029</v>
      </c>
      <c r="G135" s="633"/>
      <c r="H135" s="540" t="s">
        <v>4784</v>
      </c>
      <c r="I135" s="632"/>
      <c r="J135" s="632"/>
      <c r="K135" s="632"/>
      <c r="L135" s="632"/>
      <c r="M135" s="490" t="s">
        <v>6921</v>
      </c>
      <c r="N135" s="575"/>
      <c r="O135" s="575"/>
      <c r="P135" s="575"/>
      <c r="Q135" s="493" t="s">
        <v>6419</v>
      </c>
      <c r="R135" s="621"/>
      <c r="S135" s="621"/>
      <c r="T135" s="621"/>
      <c r="U135" s="796" t="s">
        <v>3448</v>
      </c>
    </row>
    <row r="136" spans="1:21" ht="72" customHeight="1">
      <c r="A136" s="633" t="s">
        <v>912</v>
      </c>
      <c r="B136" s="633" t="s">
        <v>4204</v>
      </c>
      <c r="C136" s="634" t="s">
        <v>4501</v>
      </c>
      <c r="D136" s="633" t="s">
        <v>4196</v>
      </c>
      <c r="E136" s="633" t="s">
        <v>4349</v>
      </c>
      <c r="F136" s="635" t="s">
        <v>6289</v>
      </c>
      <c r="G136" s="633" t="s">
        <v>3448</v>
      </c>
      <c r="H136" s="540" t="s">
        <v>4785</v>
      </c>
      <c r="I136" s="632"/>
      <c r="J136" s="632"/>
      <c r="K136" s="632"/>
      <c r="L136" s="632"/>
      <c r="M136" s="490" t="s">
        <v>6921</v>
      </c>
      <c r="N136" s="575"/>
      <c r="O136" s="575"/>
      <c r="P136" s="575"/>
      <c r="Q136" s="493" t="s">
        <v>6419</v>
      </c>
      <c r="R136" s="621"/>
      <c r="S136" s="621"/>
      <c r="T136" s="621"/>
      <c r="U136" s="616"/>
    </row>
    <row r="137" spans="1:21" ht="70.5" customHeight="1">
      <c r="A137" s="633" t="s">
        <v>912</v>
      </c>
      <c r="B137" s="633" t="s">
        <v>4204</v>
      </c>
      <c r="C137" s="634" t="s">
        <v>4502</v>
      </c>
      <c r="D137" s="633" t="s">
        <v>4196</v>
      </c>
      <c r="E137" s="633" t="s">
        <v>4350</v>
      </c>
      <c r="F137" s="635" t="s">
        <v>6290</v>
      </c>
      <c r="G137" s="633"/>
      <c r="H137" s="540" t="s">
        <v>4785</v>
      </c>
      <c r="I137" s="632"/>
      <c r="J137" s="632"/>
      <c r="K137" s="632"/>
      <c r="L137" s="632"/>
      <c r="M137" s="490" t="s">
        <v>6921</v>
      </c>
      <c r="N137" s="575"/>
      <c r="O137" s="575"/>
      <c r="P137" s="575"/>
      <c r="Q137" s="493" t="s">
        <v>6419</v>
      </c>
      <c r="R137" s="621"/>
      <c r="S137" s="621"/>
      <c r="T137" s="621"/>
      <c r="U137" s="796" t="s">
        <v>3448</v>
      </c>
    </row>
    <row r="138" spans="1:21" ht="12.75" customHeight="1">
      <c r="A138" s="540" t="s">
        <v>913</v>
      </c>
      <c r="B138" s="540" t="s">
        <v>4205</v>
      </c>
      <c r="C138" s="570" t="s">
        <v>4211</v>
      </c>
      <c r="D138" s="540" t="s">
        <v>4210</v>
      </c>
      <c r="E138" s="540"/>
      <c r="F138" s="582"/>
      <c r="G138" s="540"/>
      <c r="H138" s="540"/>
      <c r="I138" s="632"/>
      <c r="J138" s="632"/>
      <c r="K138" s="632"/>
      <c r="L138" s="632"/>
      <c r="M138" s="632"/>
      <c r="N138" s="632"/>
      <c r="O138" s="632"/>
      <c r="P138" s="632"/>
      <c r="Q138" s="632"/>
      <c r="R138" s="575"/>
      <c r="S138" s="575"/>
      <c r="T138" s="575"/>
      <c r="U138" s="616"/>
    </row>
    <row r="139" spans="1:21" ht="113.25" customHeight="1">
      <c r="A139" s="633" t="s">
        <v>913</v>
      </c>
      <c r="B139" s="633" t="s">
        <v>4205</v>
      </c>
      <c r="C139" s="634" t="s">
        <v>4505</v>
      </c>
      <c r="D139" s="633" t="s">
        <v>4197</v>
      </c>
      <c r="E139" s="637" t="s">
        <v>4735</v>
      </c>
      <c r="F139" s="635" t="s">
        <v>8849</v>
      </c>
      <c r="G139" s="633" t="s">
        <v>3448</v>
      </c>
      <c r="H139" s="540" t="s">
        <v>4786</v>
      </c>
      <c r="I139" s="632"/>
      <c r="J139" s="632" t="s">
        <v>7811</v>
      </c>
      <c r="K139" s="632"/>
      <c r="L139" s="632"/>
      <c r="M139" s="490" t="s">
        <v>6921</v>
      </c>
      <c r="N139" s="575"/>
      <c r="O139" s="575"/>
      <c r="P139" s="575"/>
      <c r="Q139" s="493" t="s">
        <v>6419</v>
      </c>
      <c r="R139" s="621"/>
      <c r="S139" s="621"/>
      <c r="T139" s="621"/>
      <c r="U139" s="616"/>
    </row>
    <row r="140" spans="1:21" ht="91.5" customHeight="1">
      <c r="A140" s="633" t="s">
        <v>913</v>
      </c>
      <c r="B140" s="633" t="s">
        <v>4205</v>
      </c>
      <c r="C140" s="634" t="s">
        <v>4508</v>
      </c>
      <c r="D140" s="633" t="s">
        <v>4197</v>
      </c>
      <c r="E140" s="637" t="s">
        <v>4736</v>
      </c>
      <c r="F140" s="635" t="s">
        <v>8850</v>
      </c>
      <c r="G140" s="633"/>
      <c r="H140" s="540" t="s">
        <v>4786</v>
      </c>
      <c r="I140" s="632"/>
      <c r="J140" s="632" t="s">
        <v>7811</v>
      </c>
      <c r="K140" s="632"/>
      <c r="L140" s="632" t="s">
        <v>8251</v>
      </c>
      <c r="M140" s="490" t="s">
        <v>6933</v>
      </c>
      <c r="N140" s="575"/>
      <c r="O140" s="575"/>
      <c r="P140" s="575"/>
      <c r="Q140" s="493" t="s">
        <v>6419</v>
      </c>
      <c r="R140" s="621"/>
      <c r="S140" s="621"/>
      <c r="T140" s="621"/>
      <c r="U140" s="796" t="s">
        <v>3448</v>
      </c>
    </row>
    <row r="141" spans="1:21" ht="83.25" customHeight="1">
      <c r="A141" s="633" t="s">
        <v>913</v>
      </c>
      <c r="B141" s="633" t="s">
        <v>4205</v>
      </c>
      <c r="C141" s="634" t="s">
        <v>4506</v>
      </c>
      <c r="D141" s="633" t="s">
        <v>4351</v>
      </c>
      <c r="E141" s="633" t="s">
        <v>4352</v>
      </c>
      <c r="F141" s="635" t="s">
        <v>4703</v>
      </c>
      <c r="G141" s="633" t="s">
        <v>3448</v>
      </c>
      <c r="H141" s="540" t="s">
        <v>4787</v>
      </c>
      <c r="I141" s="632"/>
      <c r="J141" s="632"/>
      <c r="K141" s="632"/>
      <c r="L141" s="632"/>
      <c r="M141" s="490" t="s">
        <v>6921</v>
      </c>
      <c r="N141" s="575"/>
      <c r="O141" s="575"/>
      <c r="P141" s="575"/>
      <c r="Q141" s="493" t="s">
        <v>6419</v>
      </c>
      <c r="R141" s="621"/>
      <c r="S141" s="621"/>
      <c r="T141" s="621"/>
      <c r="U141" s="616"/>
    </row>
    <row r="142" spans="1:21" ht="81" customHeight="1">
      <c r="A142" s="633" t="s">
        <v>913</v>
      </c>
      <c r="B142" s="633" t="s">
        <v>4205</v>
      </c>
      <c r="C142" s="634" t="s">
        <v>4507</v>
      </c>
      <c r="D142" s="633" t="s">
        <v>4351</v>
      </c>
      <c r="E142" s="633" t="s">
        <v>4353</v>
      </c>
      <c r="F142" s="635" t="s">
        <v>4704</v>
      </c>
      <c r="G142" s="633"/>
      <c r="H142" s="540" t="s">
        <v>4787</v>
      </c>
      <c r="I142" s="632"/>
      <c r="J142" s="632"/>
      <c r="K142" s="632"/>
      <c r="L142" s="632" t="s">
        <v>8250</v>
      </c>
      <c r="M142" s="490" t="s">
        <v>6933</v>
      </c>
      <c r="N142" s="575"/>
      <c r="O142" s="575"/>
      <c r="P142" s="575"/>
      <c r="Q142" s="493" t="s">
        <v>6419</v>
      </c>
      <c r="R142" s="621"/>
      <c r="S142" s="621"/>
      <c r="T142" s="621"/>
      <c r="U142" s="796" t="s">
        <v>3448</v>
      </c>
    </row>
    <row r="143" spans="1:21" ht="12.75" customHeight="1">
      <c r="A143" s="540" t="s">
        <v>914</v>
      </c>
      <c r="B143" s="540" t="s">
        <v>4212</v>
      </c>
      <c r="C143" s="570" t="s">
        <v>4512</v>
      </c>
      <c r="D143" s="540" t="s">
        <v>4210</v>
      </c>
      <c r="E143" s="540"/>
      <c r="F143" s="582"/>
      <c r="G143" s="540"/>
      <c r="H143" s="540"/>
      <c r="I143" s="632"/>
      <c r="J143" s="632"/>
      <c r="K143" s="632"/>
      <c r="L143" s="632"/>
      <c r="M143" s="632"/>
      <c r="N143" s="575"/>
      <c r="O143" s="575"/>
      <c r="P143" s="575"/>
      <c r="Q143" s="616"/>
      <c r="R143" s="617"/>
      <c r="S143" s="617"/>
      <c r="T143" s="617"/>
      <c r="U143" s="616"/>
    </row>
    <row r="144" spans="1:21" ht="70.5" customHeight="1">
      <c r="A144" s="633" t="s">
        <v>914</v>
      </c>
      <c r="B144" s="633" t="s">
        <v>4212</v>
      </c>
      <c r="C144" s="634" t="s">
        <v>4509</v>
      </c>
      <c r="D144" s="633" t="s">
        <v>8851</v>
      </c>
      <c r="E144" s="633" t="s">
        <v>8852</v>
      </c>
      <c r="F144" s="635" t="s">
        <v>7032</v>
      </c>
      <c r="G144" s="633" t="s">
        <v>3448</v>
      </c>
      <c r="H144" s="540" t="s">
        <v>4788</v>
      </c>
      <c r="I144" s="632"/>
      <c r="J144" s="632" t="s">
        <v>7811</v>
      </c>
      <c r="K144" s="803"/>
      <c r="L144" s="468"/>
      <c r="M144" s="490" t="s">
        <v>6921</v>
      </c>
      <c r="N144" s="575"/>
      <c r="O144" s="575"/>
      <c r="P144" s="575"/>
      <c r="Q144" s="493" t="s">
        <v>6419</v>
      </c>
      <c r="R144" s="621"/>
      <c r="S144" s="621"/>
      <c r="T144" s="621"/>
      <c r="U144" s="616"/>
    </row>
    <row r="145" spans="1:21" ht="69" customHeight="1">
      <c r="A145" s="633" t="s">
        <v>914</v>
      </c>
      <c r="B145" s="633" t="s">
        <v>4212</v>
      </c>
      <c r="C145" s="634" t="s">
        <v>4510</v>
      </c>
      <c r="D145" s="633" t="s">
        <v>8851</v>
      </c>
      <c r="E145" s="633" t="s">
        <v>8853</v>
      </c>
      <c r="F145" s="635" t="s">
        <v>7033</v>
      </c>
      <c r="G145" s="633"/>
      <c r="H145" s="540" t="s">
        <v>4788</v>
      </c>
      <c r="I145" s="632"/>
      <c r="J145" s="632" t="s">
        <v>7811</v>
      </c>
      <c r="K145" s="803"/>
      <c r="L145" s="468"/>
      <c r="M145" s="490" t="s">
        <v>6921</v>
      </c>
      <c r="N145" s="575"/>
      <c r="O145" s="575"/>
      <c r="P145" s="575"/>
      <c r="Q145" s="493" t="s">
        <v>6419</v>
      </c>
      <c r="R145" s="621"/>
      <c r="S145" s="621"/>
      <c r="T145" s="621"/>
      <c r="U145" s="796" t="s">
        <v>3448</v>
      </c>
    </row>
    <row r="146" spans="1:21" ht="79.5" customHeight="1">
      <c r="A146" s="633" t="s">
        <v>914</v>
      </c>
      <c r="B146" s="633" t="s">
        <v>4212</v>
      </c>
      <c r="C146" s="634" t="s">
        <v>4539</v>
      </c>
      <c r="D146" s="633" t="s">
        <v>4513</v>
      </c>
      <c r="E146" s="633" t="s">
        <v>4503</v>
      </c>
      <c r="F146" s="635" t="s">
        <v>4697</v>
      </c>
      <c r="G146" s="633" t="s">
        <v>3448</v>
      </c>
      <c r="H146" s="540" t="s">
        <v>4789</v>
      </c>
      <c r="I146" s="632"/>
      <c r="J146" s="632"/>
      <c r="K146" s="632"/>
      <c r="L146" s="632"/>
      <c r="M146" s="490" t="s">
        <v>6921</v>
      </c>
      <c r="N146" s="575"/>
      <c r="O146" s="575"/>
      <c r="P146" s="575"/>
      <c r="Q146" s="493" t="s">
        <v>6419</v>
      </c>
      <c r="R146" s="621"/>
      <c r="S146" s="621"/>
      <c r="T146" s="621"/>
      <c r="U146" s="616"/>
    </row>
    <row r="147" spans="1:21" ht="79.5" customHeight="1">
      <c r="A147" s="633" t="s">
        <v>914</v>
      </c>
      <c r="B147" s="633" t="s">
        <v>4212</v>
      </c>
      <c r="C147" s="634" t="s">
        <v>4511</v>
      </c>
      <c r="D147" s="633" t="s">
        <v>4513</v>
      </c>
      <c r="E147" s="633" t="s">
        <v>4504</v>
      </c>
      <c r="F147" s="635" t="s">
        <v>5031</v>
      </c>
      <c r="G147" s="633"/>
      <c r="H147" s="540" t="s">
        <v>4789</v>
      </c>
      <c r="I147" s="632"/>
      <c r="J147" s="632"/>
      <c r="K147" s="632"/>
      <c r="L147" s="632"/>
      <c r="M147" s="490" t="s">
        <v>6921</v>
      </c>
      <c r="N147" s="575"/>
      <c r="O147" s="575"/>
      <c r="P147" s="575"/>
      <c r="Q147" s="493" t="s">
        <v>6419</v>
      </c>
      <c r="R147" s="621"/>
      <c r="S147" s="621"/>
      <c r="T147" s="621"/>
      <c r="U147" s="796" t="s">
        <v>3448</v>
      </c>
    </row>
    <row r="148" spans="1:21" ht="12.75" customHeight="1">
      <c r="A148" s="540" t="s">
        <v>915</v>
      </c>
      <c r="B148" s="540" t="s">
        <v>4215</v>
      </c>
      <c r="C148" s="570" t="s">
        <v>4214</v>
      </c>
      <c r="D148" s="540" t="s">
        <v>4213</v>
      </c>
      <c r="E148" s="540"/>
      <c r="F148" s="582"/>
      <c r="G148" s="540"/>
      <c r="H148" s="540"/>
      <c r="I148" s="632"/>
      <c r="J148" s="632"/>
      <c r="K148" s="632"/>
      <c r="L148" s="632"/>
      <c r="M148" s="632"/>
      <c r="N148" s="575"/>
      <c r="O148" s="575"/>
      <c r="P148" s="575"/>
      <c r="Q148" s="616"/>
      <c r="R148" s="617"/>
      <c r="S148" s="617"/>
      <c r="T148" s="617"/>
      <c r="U148" s="616"/>
    </row>
    <row r="149" spans="1:21" ht="45.75" customHeight="1">
      <c r="A149" s="633" t="s">
        <v>915</v>
      </c>
      <c r="B149" s="633" t="s">
        <v>4215</v>
      </c>
      <c r="C149" s="634" t="s">
        <v>4514</v>
      </c>
      <c r="D149" s="633" t="s">
        <v>4196</v>
      </c>
      <c r="E149" s="633" t="s">
        <v>4356</v>
      </c>
      <c r="F149" s="635" t="s">
        <v>4698</v>
      </c>
      <c r="G149" s="633" t="s">
        <v>3448</v>
      </c>
      <c r="H149" s="540" t="s">
        <v>4790</v>
      </c>
      <c r="I149" s="632"/>
      <c r="J149" s="632" t="s">
        <v>7811</v>
      </c>
      <c r="K149" s="468" t="s">
        <v>8164</v>
      </c>
      <c r="L149" s="468"/>
      <c r="M149" s="490" t="s">
        <v>6921</v>
      </c>
      <c r="N149" s="575"/>
      <c r="O149" s="575"/>
      <c r="P149" s="575"/>
      <c r="Q149" s="493" t="s">
        <v>6419</v>
      </c>
      <c r="R149" s="621"/>
      <c r="S149" s="621"/>
      <c r="T149" s="621"/>
      <c r="U149" s="616"/>
    </row>
    <row r="150" spans="1:21" ht="41.1" customHeight="1">
      <c r="A150" s="633" t="s">
        <v>915</v>
      </c>
      <c r="B150" s="633" t="s">
        <v>4215</v>
      </c>
      <c r="C150" s="634" t="s">
        <v>4520</v>
      </c>
      <c r="D150" s="633" t="s">
        <v>4196</v>
      </c>
      <c r="E150" s="633" t="s">
        <v>4357</v>
      </c>
      <c r="F150" s="635" t="s">
        <v>5032</v>
      </c>
      <c r="G150" s="633"/>
      <c r="H150" s="540" t="s">
        <v>4790</v>
      </c>
      <c r="I150" s="632"/>
      <c r="J150" s="632" t="s">
        <v>7811</v>
      </c>
      <c r="K150" s="468" t="s">
        <v>8164</v>
      </c>
      <c r="L150" s="468"/>
      <c r="M150" s="490" t="s">
        <v>6921</v>
      </c>
      <c r="N150" s="575"/>
      <c r="O150" s="575"/>
      <c r="P150" s="575"/>
      <c r="Q150" s="493" t="s">
        <v>6419</v>
      </c>
      <c r="R150" s="621"/>
      <c r="S150" s="621"/>
      <c r="T150" s="621"/>
      <c r="U150" s="796" t="s">
        <v>3448</v>
      </c>
    </row>
    <row r="151" spans="1:21" ht="48" customHeight="1">
      <c r="A151" s="633" t="s">
        <v>915</v>
      </c>
      <c r="B151" s="633" t="s">
        <v>4215</v>
      </c>
      <c r="C151" s="634" t="s">
        <v>4516</v>
      </c>
      <c r="D151" s="633" t="s">
        <v>4196</v>
      </c>
      <c r="E151" s="633" t="s">
        <v>4358</v>
      </c>
      <c r="F151" s="638" t="s">
        <v>6291</v>
      </c>
      <c r="G151" s="633" t="s">
        <v>3448</v>
      </c>
      <c r="H151" s="540" t="s">
        <v>4791</v>
      </c>
      <c r="I151" s="632"/>
      <c r="J151" s="632" t="s">
        <v>7811</v>
      </c>
      <c r="K151" s="468" t="s">
        <v>8165</v>
      </c>
      <c r="L151" s="468"/>
      <c r="M151" s="490" t="s">
        <v>6921</v>
      </c>
      <c r="N151" s="575"/>
      <c r="O151" s="575"/>
      <c r="P151" s="575"/>
      <c r="Q151" s="493" t="s">
        <v>6419</v>
      </c>
      <c r="R151" s="621"/>
      <c r="S151" s="621"/>
      <c r="T151" s="621"/>
      <c r="U151" s="616"/>
    </row>
    <row r="152" spans="1:21" ht="48.6" customHeight="1">
      <c r="A152" s="633" t="s">
        <v>915</v>
      </c>
      <c r="B152" s="633" t="s">
        <v>4215</v>
      </c>
      <c r="C152" s="634" t="s">
        <v>4517</v>
      </c>
      <c r="D152" s="633" t="s">
        <v>4196</v>
      </c>
      <c r="E152" s="633" t="s">
        <v>4359</v>
      </c>
      <c r="F152" s="635" t="s">
        <v>6292</v>
      </c>
      <c r="G152" s="633"/>
      <c r="H152" s="540" t="s">
        <v>4791</v>
      </c>
      <c r="I152" s="632"/>
      <c r="J152" s="632" t="s">
        <v>7811</v>
      </c>
      <c r="K152" s="468" t="s">
        <v>8165</v>
      </c>
      <c r="L152" s="468"/>
      <c r="M152" s="490" t="s">
        <v>6921</v>
      </c>
      <c r="N152" s="575"/>
      <c r="O152" s="575"/>
      <c r="P152" s="575"/>
      <c r="Q152" s="493" t="s">
        <v>6419</v>
      </c>
      <c r="R152" s="621"/>
      <c r="S152" s="621"/>
      <c r="T152" s="621"/>
      <c r="U152" s="796" t="s">
        <v>3448</v>
      </c>
    </row>
    <row r="153" spans="1:21" ht="56.1" customHeight="1">
      <c r="A153" s="633" t="s">
        <v>915</v>
      </c>
      <c r="B153" s="633" t="s">
        <v>4215</v>
      </c>
      <c r="C153" s="634" t="s">
        <v>4518</v>
      </c>
      <c r="D153" s="633" t="s">
        <v>4196</v>
      </c>
      <c r="E153" s="633" t="s">
        <v>4360</v>
      </c>
      <c r="F153" s="635" t="s">
        <v>6293</v>
      </c>
      <c r="G153" s="633" t="s">
        <v>3448</v>
      </c>
      <c r="H153" s="540" t="s">
        <v>4792</v>
      </c>
      <c r="I153" s="632"/>
      <c r="J153" s="632" t="s">
        <v>7811</v>
      </c>
      <c r="K153" s="468" t="s">
        <v>8166</v>
      </c>
      <c r="L153" s="468"/>
      <c r="M153" s="490" t="s">
        <v>6921</v>
      </c>
      <c r="N153" s="575"/>
      <c r="O153" s="575" t="s">
        <v>3344</v>
      </c>
      <c r="P153" s="575"/>
      <c r="Q153" s="493" t="s">
        <v>6419</v>
      </c>
      <c r="R153" s="621"/>
      <c r="S153" s="621"/>
      <c r="T153" s="621"/>
      <c r="U153" s="616"/>
    </row>
    <row r="154" spans="1:21" ht="48" customHeight="1">
      <c r="A154" s="633" t="s">
        <v>915</v>
      </c>
      <c r="B154" s="633" t="s">
        <v>4215</v>
      </c>
      <c r="C154" s="634" t="s">
        <v>4519</v>
      </c>
      <c r="D154" s="633" t="s">
        <v>4196</v>
      </c>
      <c r="E154" s="633" t="s">
        <v>4361</v>
      </c>
      <c r="F154" s="635" t="s">
        <v>6294</v>
      </c>
      <c r="G154" s="633"/>
      <c r="H154" s="540" t="s">
        <v>4792</v>
      </c>
      <c r="I154" s="632"/>
      <c r="J154" s="632" t="s">
        <v>7811</v>
      </c>
      <c r="K154" s="468" t="s">
        <v>8166</v>
      </c>
      <c r="L154" s="468"/>
      <c r="M154" s="639"/>
      <c r="O154" s="575"/>
      <c r="P154" s="575"/>
      <c r="Q154" s="493" t="s">
        <v>6419</v>
      </c>
      <c r="R154" s="621"/>
      <c r="S154" s="621"/>
      <c r="T154" s="621"/>
      <c r="U154" s="616"/>
    </row>
    <row r="155" spans="1:21" ht="12.75" customHeight="1">
      <c r="A155" s="633" t="s">
        <v>916</v>
      </c>
      <c r="B155" s="633" t="s">
        <v>4218</v>
      </c>
      <c r="C155" s="634" t="s">
        <v>4216</v>
      </c>
      <c r="D155" s="633" t="s">
        <v>4213</v>
      </c>
      <c r="E155" s="633"/>
      <c r="F155" s="641"/>
      <c r="G155" s="642"/>
      <c r="H155" s="540"/>
      <c r="I155" s="632"/>
      <c r="J155" s="632"/>
      <c r="K155" s="632"/>
      <c r="L155" s="632"/>
      <c r="M155" s="632"/>
      <c r="N155" s="575"/>
      <c r="O155" s="575"/>
      <c r="P155" s="575"/>
      <c r="Q155" s="616"/>
      <c r="R155" s="617"/>
      <c r="S155" s="617"/>
      <c r="T155" s="617"/>
      <c r="U155" s="616"/>
    </row>
    <row r="156" spans="1:21" ht="91.5" customHeight="1">
      <c r="A156" s="633" t="s">
        <v>916</v>
      </c>
      <c r="B156" s="633" t="s">
        <v>4218</v>
      </c>
      <c r="C156" s="634" t="s">
        <v>4522</v>
      </c>
      <c r="D156" s="633" t="s">
        <v>4197</v>
      </c>
      <c r="E156" s="633" t="s">
        <v>4741</v>
      </c>
      <c r="F156" s="635" t="s">
        <v>8854</v>
      </c>
      <c r="G156" s="633" t="s">
        <v>3448</v>
      </c>
      <c r="H156" s="540" t="s">
        <v>4793</v>
      </c>
      <c r="I156" s="632"/>
      <c r="J156" s="632"/>
      <c r="K156" s="632"/>
      <c r="L156" s="632"/>
      <c r="M156" s="490" t="s">
        <v>6921</v>
      </c>
      <c r="N156" s="575"/>
      <c r="O156" s="575"/>
      <c r="P156" s="575"/>
      <c r="Q156" s="493" t="s">
        <v>6419</v>
      </c>
      <c r="R156" s="621"/>
      <c r="S156" s="621"/>
      <c r="T156" s="621"/>
      <c r="U156" s="616"/>
    </row>
    <row r="157" spans="1:21" ht="93.75" customHeight="1">
      <c r="A157" s="633" t="s">
        <v>916</v>
      </c>
      <c r="B157" s="633" t="s">
        <v>4218</v>
      </c>
      <c r="C157" s="634" t="s">
        <v>4521</v>
      </c>
      <c r="D157" s="633" t="s">
        <v>4197</v>
      </c>
      <c r="E157" s="633" t="s">
        <v>4742</v>
      </c>
      <c r="F157" s="635" t="s">
        <v>8855</v>
      </c>
      <c r="G157" s="633"/>
      <c r="H157" s="540" t="s">
        <v>4793</v>
      </c>
      <c r="I157" s="632"/>
      <c r="J157" s="632"/>
      <c r="K157" s="632"/>
      <c r="L157" s="632"/>
      <c r="M157" s="490" t="s">
        <v>6933</v>
      </c>
      <c r="N157" s="575"/>
      <c r="O157" s="575"/>
      <c r="P157" s="575"/>
      <c r="Q157" s="493" t="s">
        <v>6419</v>
      </c>
      <c r="R157" s="621"/>
      <c r="S157" s="621"/>
      <c r="T157" s="621"/>
      <c r="U157" s="796" t="s">
        <v>3448</v>
      </c>
    </row>
    <row r="158" spans="1:21" ht="113.45" customHeight="1">
      <c r="A158" s="633" t="s">
        <v>916</v>
      </c>
      <c r="B158" s="633" t="s">
        <v>4218</v>
      </c>
      <c r="C158" s="634" t="s">
        <v>4524</v>
      </c>
      <c r="D158" s="633" t="s">
        <v>4197</v>
      </c>
      <c r="E158" s="633" t="s">
        <v>4743</v>
      </c>
      <c r="F158" s="635" t="s">
        <v>8856</v>
      </c>
      <c r="G158" s="633" t="s">
        <v>3448</v>
      </c>
      <c r="H158" s="540" t="s">
        <v>4794</v>
      </c>
      <c r="I158" s="632"/>
      <c r="J158" s="632"/>
      <c r="K158" s="632"/>
      <c r="L158" s="632"/>
      <c r="M158" s="490" t="s">
        <v>6921</v>
      </c>
      <c r="N158" s="575"/>
      <c r="O158" s="575"/>
      <c r="P158" s="575"/>
      <c r="Q158" s="493" t="s">
        <v>6419</v>
      </c>
      <c r="R158" s="621"/>
      <c r="S158" s="621"/>
      <c r="T158" s="621"/>
      <c r="U158" s="616"/>
    </row>
    <row r="159" spans="1:21" ht="112.5" customHeight="1">
      <c r="A159" s="633" t="s">
        <v>916</v>
      </c>
      <c r="B159" s="633" t="s">
        <v>4218</v>
      </c>
      <c r="C159" s="634" t="s">
        <v>4523</v>
      </c>
      <c r="D159" s="633" t="s">
        <v>4197</v>
      </c>
      <c r="E159" s="633" t="s">
        <v>4744</v>
      </c>
      <c r="F159" s="635" t="s">
        <v>8857</v>
      </c>
      <c r="G159" s="633"/>
      <c r="H159" s="540" t="s">
        <v>4794</v>
      </c>
      <c r="I159" s="632"/>
      <c r="J159" s="632"/>
      <c r="K159" s="632"/>
      <c r="L159" s="632"/>
      <c r="M159" s="490" t="s">
        <v>6933</v>
      </c>
      <c r="N159" s="575"/>
      <c r="O159" s="575"/>
      <c r="P159" s="575"/>
      <c r="Q159" s="493" t="s">
        <v>6419</v>
      </c>
      <c r="R159" s="621"/>
      <c r="S159" s="621"/>
      <c r="T159" s="621"/>
      <c r="U159" s="796" t="s">
        <v>3448</v>
      </c>
    </row>
    <row r="160" spans="1:21" ht="101.25" customHeight="1">
      <c r="A160" s="633" t="s">
        <v>916</v>
      </c>
      <c r="B160" s="633" t="s">
        <v>4218</v>
      </c>
      <c r="C160" s="634" t="s">
        <v>4525</v>
      </c>
      <c r="D160" s="633" t="s">
        <v>4197</v>
      </c>
      <c r="E160" s="633" t="s">
        <v>4362</v>
      </c>
      <c r="F160" s="635" t="s">
        <v>8858</v>
      </c>
      <c r="G160" s="633" t="s">
        <v>3448</v>
      </c>
      <c r="H160" s="540" t="s">
        <v>4795</v>
      </c>
      <c r="I160" s="632"/>
      <c r="J160" s="632"/>
      <c r="K160" s="632"/>
      <c r="L160" s="632"/>
      <c r="M160" s="490" t="s">
        <v>6921</v>
      </c>
      <c r="N160" s="575"/>
      <c r="O160" s="575"/>
      <c r="P160" s="575"/>
      <c r="Q160" s="493" t="s">
        <v>6419</v>
      </c>
      <c r="R160" s="621"/>
      <c r="S160" s="621"/>
      <c r="T160" s="621"/>
      <c r="U160" s="616"/>
    </row>
    <row r="161" spans="1:21" ht="102.75" customHeight="1">
      <c r="A161" s="633" t="s">
        <v>916</v>
      </c>
      <c r="B161" s="633" t="s">
        <v>4218</v>
      </c>
      <c r="C161" s="634" t="s">
        <v>4526</v>
      </c>
      <c r="D161" s="633" t="s">
        <v>4197</v>
      </c>
      <c r="E161" s="633" t="s">
        <v>4363</v>
      </c>
      <c r="F161" s="635" t="s">
        <v>8859</v>
      </c>
      <c r="G161" s="633"/>
      <c r="H161" s="540" t="s">
        <v>4795</v>
      </c>
      <c r="I161" s="632"/>
      <c r="J161" s="632"/>
      <c r="K161" s="632"/>
      <c r="L161" s="632"/>
      <c r="M161" s="490" t="s">
        <v>6933</v>
      </c>
      <c r="N161" s="575"/>
      <c r="O161" s="575"/>
      <c r="P161" s="575"/>
      <c r="Q161" s="493" t="s">
        <v>6419</v>
      </c>
      <c r="R161" s="621"/>
      <c r="S161" s="621"/>
      <c r="T161" s="621"/>
      <c r="U161" s="796" t="s">
        <v>3448</v>
      </c>
    </row>
    <row r="162" spans="1:21" ht="12.75" customHeight="1">
      <c r="A162" s="633" t="s">
        <v>917</v>
      </c>
      <c r="B162" s="633" t="s">
        <v>4219</v>
      </c>
      <c r="C162" s="634" t="s">
        <v>4217</v>
      </c>
      <c r="D162" s="633" t="s">
        <v>4210</v>
      </c>
      <c r="E162" s="633"/>
      <c r="F162" s="641"/>
      <c r="G162" s="642"/>
      <c r="H162" s="540"/>
      <c r="I162" s="632"/>
      <c r="J162" s="632"/>
      <c r="K162" s="632"/>
      <c r="L162" s="632"/>
      <c r="M162" s="632"/>
      <c r="N162" s="575"/>
      <c r="O162" s="575"/>
      <c r="P162" s="575"/>
      <c r="Q162" s="616"/>
      <c r="R162" s="617"/>
      <c r="S162" s="617"/>
      <c r="T162" s="617"/>
      <c r="U162" s="616"/>
    </row>
    <row r="163" spans="1:21" ht="48" customHeight="1">
      <c r="A163" s="633" t="s">
        <v>917</v>
      </c>
      <c r="B163" s="633" t="s">
        <v>4219</v>
      </c>
      <c r="C163" s="634" t="s">
        <v>4540</v>
      </c>
      <c r="D163" s="633" t="s">
        <v>4351</v>
      </c>
      <c r="E163" s="633" t="s">
        <v>4536</v>
      </c>
      <c r="F163" s="635" t="s">
        <v>4705</v>
      </c>
      <c r="G163" s="633" t="s">
        <v>3448</v>
      </c>
      <c r="H163" s="540" t="s">
        <v>4796</v>
      </c>
      <c r="I163" s="632"/>
      <c r="J163" s="632"/>
      <c r="K163" s="632"/>
      <c r="L163" s="632"/>
      <c r="M163" s="632" t="s">
        <v>6921</v>
      </c>
      <c r="N163" s="575"/>
      <c r="O163" s="575"/>
      <c r="P163" s="575"/>
      <c r="Q163" s="493" t="s">
        <v>6419</v>
      </c>
      <c r="R163" s="621"/>
      <c r="S163" s="621"/>
      <c r="T163" s="621"/>
      <c r="U163" s="616"/>
    </row>
    <row r="164" spans="1:21" ht="45.75" customHeight="1">
      <c r="A164" s="633" t="s">
        <v>917</v>
      </c>
      <c r="B164" s="633" t="s">
        <v>4219</v>
      </c>
      <c r="C164" s="634" t="s">
        <v>4541</v>
      </c>
      <c r="D164" s="633" t="s">
        <v>4351</v>
      </c>
      <c r="E164" s="633" t="s">
        <v>4599</v>
      </c>
      <c r="F164" s="635" t="s">
        <v>4706</v>
      </c>
      <c r="G164" s="633"/>
      <c r="H164" s="540" t="s">
        <v>4796</v>
      </c>
      <c r="I164" s="632"/>
      <c r="J164" s="632"/>
      <c r="K164" s="632"/>
      <c r="L164" s="632"/>
      <c r="M164" s="632" t="s">
        <v>6933</v>
      </c>
      <c r="N164" s="575"/>
      <c r="O164" s="575"/>
      <c r="P164" s="575"/>
      <c r="Q164" s="493" t="s">
        <v>6419</v>
      </c>
      <c r="R164" s="621"/>
      <c r="S164" s="621"/>
      <c r="T164" s="621"/>
      <c r="U164" s="796" t="s">
        <v>3448</v>
      </c>
    </row>
    <row r="165" spans="1:21" ht="45" customHeight="1">
      <c r="A165" s="633" t="s">
        <v>917</v>
      </c>
      <c r="B165" s="633" t="s">
        <v>4219</v>
      </c>
      <c r="C165" s="634" t="s">
        <v>4542</v>
      </c>
      <c r="D165" s="633" t="s">
        <v>4351</v>
      </c>
      <c r="E165" s="633" t="s">
        <v>4537</v>
      </c>
      <c r="F165" s="635" t="s">
        <v>4707</v>
      </c>
      <c r="G165" s="633" t="s">
        <v>3448</v>
      </c>
      <c r="H165" s="540" t="s">
        <v>4797</v>
      </c>
      <c r="I165" s="632"/>
      <c r="J165" s="632"/>
      <c r="K165" s="632"/>
      <c r="L165" s="632"/>
      <c r="M165" s="632" t="s">
        <v>6921</v>
      </c>
      <c r="N165" s="575"/>
      <c r="O165" s="575"/>
      <c r="P165" s="575"/>
      <c r="Q165" s="493" t="s">
        <v>6419</v>
      </c>
      <c r="R165" s="621"/>
      <c r="S165" s="621"/>
      <c r="T165" s="621"/>
      <c r="U165" s="616"/>
    </row>
    <row r="166" spans="1:21" ht="47.25" customHeight="1">
      <c r="A166" s="633" t="s">
        <v>917</v>
      </c>
      <c r="B166" s="633" t="s">
        <v>4219</v>
      </c>
      <c r="C166" s="634" t="s">
        <v>4543</v>
      </c>
      <c r="D166" s="633" t="s">
        <v>4351</v>
      </c>
      <c r="E166" s="633" t="s">
        <v>4538</v>
      </c>
      <c r="F166" s="635" t="s">
        <v>4708</v>
      </c>
      <c r="G166" s="633"/>
      <c r="H166" s="540" t="s">
        <v>4797</v>
      </c>
      <c r="I166" s="632"/>
      <c r="J166" s="632"/>
      <c r="K166" s="632"/>
      <c r="L166" s="632"/>
      <c r="M166" s="632" t="s">
        <v>6933</v>
      </c>
      <c r="N166" s="575"/>
      <c r="O166" s="575"/>
      <c r="P166" s="575"/>
      <c r="Q166" s="493" t="s">
        <v>6419</v>
      </c>
      <c r="R166" s="621"/>
      <c r="S166" s="621"/>
      <c r="T166" s="621"/>
      <c r="U166" s="796" t="s">
        <v>3448</v>
      </c>
    </row>
    <row r="167" spans="1:21" ht="12.75" customHeight="1">
      <c r="A167" s="540" t="s">
        <v>918</v>
      </c>
      <c r="B167" s="540" t="s">
        <v>4221</v>
      </c>
      <c r="C167" s="570" t="s">
        <v>4220</v>
      </c>
      <c r="D167" s="540" t="s">
        <v>4213</v>
      </c>
      <c r="E167" s="540"/>
      <c r="F167" s="582"/>
      <c r="G167" s="540"/>
      <c r="H167" s="540"/>
      <c r="I167" s="632"/>
      <c r="J167" s="632"/>
      <c r="K167" s="632"/>
      <c r="L167" s="632"/>
      <c r="M167" s="632"/>
      <c r="N167" s="575"/>
      <c r="O167" s="575"/>
      <c r="P167" s="575"/>
      <c r="Q167" s="616"/>
      <c r="R167" s="617"/>
      <c r="S167" s="617"/>
      <c r="T167" s="617"/>
      <c r="U167" s="616"/>
    </row>
    <row r="168" spans="1:21" ht="45" customHeight="1">
      <c r="A168" s="540" t="s">
        <v>918</v>
      </c>
      <c r="B168" s="540" t="s">
        <v>4221</v>
      </c>
      <c r="C168" s="570" t="s">
        <v>4544</v>
      </c>
      <c r="D168" s="633" t="s">
        <v>4513</v>
      </c>
      <c r="E168" s="540" t="s">
        <v>4745</v>
      </c>
      <c r="F168" s="635" t="s">
        <v>4699</v>
      </c>
      <c r="G168" s="633" t="s">
        <v>3448</v>
      </c>
      <c r="H168" s="540" t="s">
        <v>4798</v>
      </c>
      <c r="I168" s="632"/>
      <c r="J168" s="632"/>
      <c r="K168" s="632"/>
      <c r="L168" s="632"/>
      <c r="M168" s="490" t="s">
        <v>6921</v>
      </c>
      <c r="N168" s="575"/>
      <c r="O168" s="575"/>
      <c r="P168" s="575"/>
      <c r="Q168" s="493" t="s">
        <v>6419</v>
      </c>
      <c r="R168" s="621"/>
      <c r="S168" s="621"/>
      <c r="T168" s="621"/>
      <c r="U168" s="616"/>
    </row>
    <row r="169" spans="1:21" ht="45" customHeight="1">
      <c r="A169" s="540" t="s">
        <v>918</v>
      </c>
      <c r="B169" s="540" t="s">
        <v>4221</v>
      </c>
      <c r="C169" s="570" t="s">
        <v>4545</v>
      </c>
      <c r="D169" s="633" t="s">
        <v>4513</v>
      </c>
      <c r="E169" s="540" t="s">
        <v>4746</v>
      </c>
      <c r="F169" s="635" t="s">
        <v>4700</v>
      </c>
      <c r="G169" s="633"/>
      <c r="H169" s="540" t="s">
        <v>4798</v>
      </c>
      <c r="I169" s="632"/>
      <c r="J169" s="632"/>
      <c r="K169" s="632"/>
      <c r="L169" s="632"/>
      <c r="M169" s="490" t="s">
        <v>6921</v>
      </c>
      <c r="N169" s="575"/>
      <c r="O169" s="575"/>
      <c r="P169" s="575"/>
      <c r="Q169" s="493" t="s">
        <v>6419</v>
      </c>
      <c r="R169" s="621"/>
      <c r="S169" s="621"/>
      <c r="T169" s="621"/>
      <c r="U169" s="796" t="s">
        <v>3448</v>
      </c>
    </row>
    <row r="170" spans="1:21" ht="45" customHeight="1">
      <c r="A170" s="540" t="s">
        <v>918</v>
      </c>
      <c r="B170" s="540" t="s">
        <v>4221</v>
      </c>
      <c r="C170" s="643" t="s">
        <v>4739</v>
      </c>
      <c r="D170" s="633" t="s">
        <v>4513</v>
      </c>
      <c r="E170" s="540" t="s">
        <v>4747</v>
      </c>
      <c r="F170" s="636" t="s">
        <v>4737</v>
      </c>
      <c r="G170" s="633" t="s">
        <v>3448</v>
      </c>
      <c r="H170" s="540" t="s">
        <v>4799</v>
      </c>
      <c r="I170" s="632"/>
      <c r="J170" s="632"/>
      <c r="K170" s="632"/>
      <c r="L170" s="632"/>
      <c r="M170" s="490" t="s">
        <v>6921</v>
      </c>
      <c r="N170" s="575"/>
      <c r="O170" s="575"/>
      <c r="P170" s="575"/>
      <c r="Q170" s="493" t="s">
        <v>6419</v>
      </c>
      <c r="R170" s="621"/>
      <c r="S170" s="621"/>
      <c r="T170" s="621"/>
      <c r="U170" s="616"/>
    </row>
    <row r="171" spans="1:21" ht="45.75" customHeight="1">
      <c r="A171" s="540" t="s">
        <v>918</v>
      </c>
      <c r="B171" s="540" t="s">
        <v>4221</v>
      </c>
      <c r="C171" s="643" t="s">
        <v>4740</v>
      </c>
      <c r="D171" s="633" t="s">
        <v>4513</v>
      </c>
      <c r="E171" s="540" t="s">
        <v>4748</v>
      </c>
      <c r="F171" s="636" t="s">
        <v>4738</v>
      </c>
      <c r="G171" s="633"/>
      <c r="H171" s="540" t="s">
        <v>4799</v>
      </c>
      <c r="I171" s="632"/>
      <c r="J171" s="632"/>
      <c r="K171" s="632"/>
      <c r="L171" s="632"/>
      <c r="M171" s="490" t="s">
        <v>6921</v>
      </c>
      <c r="N171" s="575"/>
      <c r="O171" s="575"/>
      <c r="P171" s="575"/>
      <c r="Q171" s="493" t="s">
        <v>6419</v>
      </c>
      <c r="R171" s="621"/>
      <c r="S171" s="621"/>
      <c r="T171" s="621"/>
      <c r="U171" s="796" t="s">
        <v>3448</v>
      </c>
    </row>
    <row r="172" spans="1:21" ht="45" customHeight="1">
      <c r="A172" s="540" t="s">
        <v>918</v>
      </c>
      <c r="B172" s="540" t="s">
        <v>4221</v>
      </c>
      <c r="C172" s="570" t="s">
        <v>4546</v>
      </c>
      <c r="D172" s="633" t="s">
        <v>4513</v>
      </c>
      <c r="E172" s="540" t="s">
        <v>4552</v>
      </c>
      <c r="F172" s="635" t="s">
        <v>5033</v>
      </c>
      <c r="G172" s="633" t="s">
        <v>3448</v>
      </c>
      <c r="H172" s="540" t="s">
        <v>4800</v>
      </c>
      <c r="I172" s="632"/>
      <c r="J172" s="632"/>
      <c r="K172" s="632"/>
      <c r="L172" s="632"/>
      <c r="M172" s="490" t="s">
        <v>6921</v>
      </c>
      <c r="N172" s="575"/>
      <c r="O172" s="575"/>
      <c r="P172" s="575"/>
      <c r="Q172" s="493" t="s">
        <v>6419</v>
      </c>
      <c r="R172" s="621"/>
      <c r="S172" s="621"/>
      <c r="T172" s="621"/>
      <c r="U172" s="616"/>
    </row>
    <row r="173" spans="1:21" ht="46.5" customHeight="1">
      <c r="A173" s="540" t="s">
        <v>918</v>
      </c>
      <c r="B173" s="540" t="s">
        <v>4221</v>
      </c>
      <c r="C173" s="570" t="s">
        <v>4547</v>
      </c>
      <c r="D173" s="633" t="s">
        <v>4513</v>
      </c>
      <c r="E173" s="540" t="s">
        <v>4553</v>
      </c>
      <c r="F173" s="635" t="s">
        <v>4701</v>
      </c>
      <c r="G173" s="633"/>
      <c r="H173" s="540" t="s">
        <v>4800</v>
      </c>
      <c r="I173" s="632"/>
      <c r="J173" s="632"/>
      <c r="K173" s="632"/>
      <c r="L173" s="632"/>
      <c r="M173" s="490" t="s">
        <v>6933</v>
      </c>
      <c r="N173" s="575"/>
      <c r="O173" s="575"/>
      <c r="P173" s="575"/>
      <c r="Q173" s="493" t="s">
        <v>6419</v>
      </c>
      <c r="R173" s="621"/>
      <c r="S173" s="621"/>
      <c r="T173" s="621"/>
      <c r="U173" s="796" t="s">
        <v>3448</v>
      </c>
    </row>
    <row r="174" spans="1:21" ht="25.5" customHeight="1">
      <c r="A174" s="540" t="s">
        <v>919</v>
      </c>
      <c r="B174" s="540" t="s">
        <v>4609</v>
      </c>
      <c r="C174" s="570" t="s">
        <v>4820</v>
      </c>
      <c r="D174" s="540" t="s">
        <v>4679</v>
      </c>
      <c r="E174" s="540"/>
      <c r="F174" s="582"/>
      <c r="G174" s="540"/>
      <c r="H174" s="540"/>
      <c r="I174" s="632"/>
      <c r="J174" s="632"/>
      <c r="K174" s="632"/>
      <c r="L174" s="632"/>
      <c r="M174" s="632"/>
      <c r="N174" s="575"/>
      <c r="O174" s="575"/>
      <c r="P174" s="575"/>
      <c r="Q174" s="616"/>
      <c r="R174" s="617"/>
      <c r="S174" s="617"/>
      <c r="T174" s="617"/>
      <c r="U174" s="796" t="s">
        <v>3448</v>
      </c>
    </row>
    <row r="175" spans="1:21" ht="103.5" customHeight="1">
      <c r="A175" s="540" t="s">
        <v>919</v>
      </c>
      <c r="B175" s="540" t="s">
        <v>4609</v>
      </c>
      <c r="C175" s="570" t="s">
        <v>4802</v>
      </c>
      <c r="D175" s="540" t="s">
        <v>4196</v>
      </c>
      <c r="E175" s="633" t="s">
        <v>4806</v>
      </c>
      <c r="F175" s="582" t="s">
        <v>4817</v>
      </c>
      <c r="G175" s="540" t="s">
        <v>3448</v>
      </c>
      <c r="H175" s="540" t="s">
        <v>5039</v>
      </c>
      <c r="I175" s="632"/>
      <c r="J175" s="632"/>
      <c r="K175" s="632"/>
      <c r="L175" s="632"/>
      <c r="M175" s="490" t="s">
        <v>6921</v>
      </c>
      <c r="N175" s="575"/>
      <c r="O175" s="575"/>
      <c r="P175" s="575"/>
      <c r="Q175" s="493" t="s">
        <v>6419</v>
      </c>
      <c r="R175" s="621"/>
      <c r="S175" s="621"/>
      <c r="T175" s="621"/>
      <c r="U175" s="616"/>
    </row>
    <row r="176" spans="1:21" ht="82.5" customHeight="1">
      <c r="A176" s="540" t="s">
        <v>919</v>
      </c>
      <c r="B176" s="540" t="s">
        <v>4609</v>
      </c>
      <c r="C176" s="570" t="s">
        <v>4803</v>
      </c>
      <c r="D176" s="540" t="s">
        <v>4196</v>
      </c>
      <c r="E176" s="633" t="s">
        <v>4807</v>
      </c>
      <c r="F176" s="582" t="s">
        <v>4831</v>
      </c>
      <c r="G176" s="540" t="s">
        <v>3448</v>
      </c>
      <c r="H176" s="540" t="s">
        <v>5039</v>
      </c>
      <c r="I176" s="632"/>
      <c r="J176" s="632"/>
      <c r="K176" s="632"/>
      <c r="L176" s="632"/>
      <c r="M176" s="490" t="s">
        <v>6921</v>
      </c>
      <c r="N176" s="575"/>
      <c r="O176" s="575"/>
      <c r="P176" s="575"/>
      <c r="Q176" s="493" t="s">
        <v>6419</v>
      </c>
      <c r="R176" s="621"/>
      <c r="S176" s="621"/>
      <c r="T176" s="621"/>
      <c r="U176" s="616"/>
    </row>
    <row r="177" spans="1:21" ht="103.5" customHeight="1">
      <c r="A177" s="540" t="s">
        <v>919</v>
      </c>
      <c r="B177" s="540" t="s">
        <v>4609</v>
      </c>
      <c r="C177" s="570" t="s">
        <v>4804</v>
      </c>
      <c r="D177" s="540" t="s">
        <v>4196</v>
      </c>
      <c r="E177" s="633" t="s">
        <v>4808</v>
      </c>
      <c r="F177" s="582" t="s">
        <v>4818</v>
      </c>
      <c r="G177" s="540"/>
      <c r="H177" s="540" t="s">
        <v>5039</v>
      </c>
      <c r="I177" s="632"/>
      <c r="J177" s="632"/>
      <c r="K177" s="632"/>
      <c r="L177" s="632"/>
      <c r="M177" s="490" t="s">
        <v>6921</v>
      </c>
      <c r="N177" s="575"/>
      <c r="O177" s="575"/>
      <c r="P177" s="575"/>
      <c r="Q177" s="493" t="s">
        <v>6419</v>
      </c>
      <c r="R177" s="621"/>
      <c r="S177" s="621"/>
      <c r="T177" s="621"/>
      <c r="U177" s="616"/>
    </row>
    <row r="178" spans="1:21" ht="81" customHeight="1">
      <c r="A178" s="540" t="s">
        <v>919</v>
      </c>
      <c r="B178" s="540" t="s">
        <v>4609</v>
      </c>
      <c r="C178" s="570" t="s">
        <v>4805</v>
      </c>
      <c r="D178" s="540" t="s">
        <v>4196</v>
      </c>
      <c r="E178" s="633" t="s">
        <v>4809</v>
      </c>
      <c r="F178" s="582" t="s">
        <v>4832</v>
      </c>
      <c r="G178" s="540"/>
      <c r="H178" s="540" t="s">
        <v>5039</v>
      </c>
      <c r="I178" s="632"/>
      <c r="J178" s="632"/>
      <c r="K178" s="632"/>
      <c r="L178" s="632"/>
      <c r="M178" s="490" t="s">
        <v>6921</v>
      </c>
      <c r="N178" s="575"/>
      <c r="O178" s="575"/>
      <c r="P178" s="575"/>
      <c r="Q178" s="493" t="s">
        <v>6419</v>
      </c>
      <c r="R178" s="621"/>
      <c r="S178" s="621"/>
      <c r="T178" s="621"/>
      <c r="U178" s="616"/>
    </row>
    <row r="179" spans="1:21" ht="105" customHeight="1">
      <c r="A179" s="540" t="s">
        <v>919</v>
      </c>
      <c r="B179" s="540" t="s">
        <v>4609</v>
      </c>
      <c r="C179" s="570" t="s">
        <v>4810</v>
      </c>
      <c r="D179" s="540" t="s">
        <v>4196</v>
      </c>
      <c r="E179" s="633" t="s">
        <v>4814</v>
      </c>
      <c r="F179" s="582" t="s">
        <v>4819</v>
      </c>
      <c r="G179" s="540" t="s">
        <v>3448</v>
      </c>
      <c r="H179" s="540" t="s">
        <v>5039</v>
      </c>
      <c r="I179" s="632"/>
      <c r="J179" s="632"/>
      <c r="K179" s="632"/>
      <c r="L179" s="632"/>
      <c r="M179" s="490" t="s">
        <v>6921</v>
      </c>
      <c r="N179" s="575"/>
      <c r="O179" s="575"/>
      <c r="P179" s="575"/>
      <c r="Q179" s="493" t="s">
        <v>6419</v>
      </c>
      <c r="R179" s="621"/>
      <c r="S179" s="621"/>
      <c r="T179" s="621"/>
      <c r="U179" s="616"/>
    </row>
    <row r="180" spans="1:21" ht="81.75" customHeight="1">
      <c r="A180" s="540" t="s">
        <v>919</v>
      </c>
      <c r="B180" s="540" t="s">
        <v>4609</v>
      </c>
      <c r="C180" s="570" t="s">
        <v>4811</v>
      </c>
      <c r="D180" s="540" t="s">
        <v>4196</v>
      </c>
      <c r="E180" s="633" t="s">
        <v>4815</v>
      </c>
      <c r="F180" s="582" t="s">
        <v>4833</v>
      </c>
      <c r="G180" s="540" t="s">
        <v>3448</v>
      </c>
      <c r="H180" s="540" t="s">
        <v>5039</v>
      </c>
      <c r="I180" s="632"/>
      <c r="J180" s="632"/>
      <c r="K180" s="632"/>
      <c r="L180" s="632"/>
      <c r="M180" s="490" t="s">
        <v>6921</v>
      </c>
      <c r="N180" s="575"/>
      <c r="O180" s="575"/>
      <c r="P180" s="575"/>
      <c r="Q180" s="493" t="s">
        <v>6419</v>
      </c>
      <c r="R180" s="621"/>
      <c r="S180" s="621"/>
      <c r="T180" s="621"/>
      <c r="U180" s="616"/>
    </row>
    <row r="181" spans="1:21" ht="103.5" customHeight="1">
      <c r="A181" s="540" t="s">
        <v>919</v>
      </c>
      <c r="B181" s="540" t="s">
        <v>4609</v>
      </c>
      <c r="C181" s="570" t="s">
        <v>4812</v>
      </c>
      <c r="D181" s="540" t="s">
        <v>4196</v>
      </c>
      <c r="E181" s="633" t="s">
        <v>4816</v>
      </c>
      <c r="F181" s="582" t="s">
        <v>4834</v>
      </c>
      <c r="G181" s="540"/>
      <c r="H181" s="540" t="s">
        <v>5039</v>
      </c>
      <c r="I181" s="632"/>
      <c r="J181" s="632"/>
      <c r="K181" s="632"/>
      <c r="L181" s="632"/>
      <c r="M181" s="490" t="s">
        <v>6921</v>
      </c>
      <c r="N181" s="575"/>
      <c r="O181" s="575"/>
      <c r="P181" s="575"/>
      <c r="Q181" s="493" t="s">
        <v>6419</v>
      </c>
      <c r="R181" s="621"/>
      <c r="S181" s="621"/>
      <c r="T181" s="621"/>
      <c r="U181" s="616"/>
    </row>
    <row r="182" spans="1:21" ht="81.75" customHeight="1">
      <c r="A182" s="540" t="s">
        <v>919</v>
      </c>
      <c r="B182" s="540" t="s">
        <v>4609</v>
      </c>
      <c r="C182" s="570" t="s">
        <v>4813</v>
      </c>
      <c r="D182" s="540" t="s">
        <v>4196</v>
      </c>
      <c r="E182" s="633" t="s">
        <v>4809</v>
      </c>
      <c r="F182" s="582" t="s">
        <v>4835</v>
      </c>
      <c r="G182" s="540"/>
      <c r="H182" s="540" t="s">
        <v>5039</v>
      </c>
      <c r="I182" s="632"/>
      <c r="J182" s="632"/>
      <c r="K182" s="632"/>
      <c r="L182" s="632"/>
      <c r="M182" s="490" t="s">
        <v>6921</v>
      </c>
      <c r="N182" s="575"/>
      <c r="O182" s="575"/>
      <c r="P182" s="575"/>
      <c r="Q182" s="493" t="s">
        <v>6419</v>
      </c>
      <c r="R182" s="621"/>
      <c r="S182" s="621"/>
      <c r="T182" s="621"/>
      <c r="U182" s="616"/>
    </row>
    <row r="183" spans="1:21" ht="12.75" customHeight="1">
      <c r="A183" s="540" t="s">
        <v>920</v>
      </c>
      <c r="B183" s="540" t="s">
        <v>4709</v>
      </c>
      <c r="C183" s="570" t="s">
        <v>4821</v>
      </c>
      <c r="D183" s="540" t="s">
        <v>4210</v>
      </c>
      <c r="E183" s="540"/>
      <c r="F183" s="582"/>
      <c r="G183" s="540"/>
      <c r="H183" s="540"/>
      <c r="I183" s="632"/>
      <c r="J183" s="632"/>
      <c r="K183" s="632"/>
      <c r="L183" s="632"/>
      <c r="M183" s="632"/>
      <c r="N183" s="575"/>
      <c r="O183" s="575"/>
      <c r="P183" s="575"/>
      <c r="Q183" s="616"/>
      <c r="R183" s="617"/>
      <c r="S183" s="617"/>
      <c r="T183" s="617"/>
      <c r="U183" s="616"/>
    </row>
    <row r="184" spans="1:21" ht="104.25" customHeight="1">
      <c r="A184" s="540" t="s">
        <v>920</v>
      </c>
      <c r="B184" s="540" t="s">
        <v>4709</v>
      </c>
      <c r="C184" s="570" t="s">
        <v>4822</v>
      </c>
      <c r="D184" s="540" t="s">
        <v>4196</v>
      </c>
      <c r="E184" s="633" t="s">
        <v>4827</v>
      </c>
      <c r="F184" s="582" t="s">
        <v>5013</v>
      </c>
      <c r="G184" s="540" t="s">
        <v>3448</v>
      </c>
      <c r="H184" s="540" t="s">
        <v>5039</v>
      </c>
      <c r="I184" s="632"/>
      <c r="J184" s="632"/>
      <c r="K184" s="632"/>
      <c r="L184" s="632"/>
      <c r="M184" s="490" t="s">
        <v>6921</v>
      </c>
      <c r="N184" s="575"/>
      <c r="O184" s="575"/>
      <c r="P184" s="575"/>
      <c r="Q184" s="493" t="s">
        <v>6419</v>
      </c>
      <c r="R184" s="621"/>
      <c r="S184" s="621"/>
      <c r="T184" s="621"/>
      <c r="U184" s="616"/>
    </row>
    <row r="185" spans="1:21" ht="92.25" customHeight="1">
      <c r="A185" s="540" t="s">
        <v>920</v>
      </c>
      <c r="B185" s="540" t="s">
        <v>4709</v>
      </c>
      <c r="C185" s="570" t="s">
        <v>4824</v>
      </c>
      <c r="D185" s="540" t="s">
        <v>4196</v>
      </c>
      <c r="E185" s="633" t="s">
        <v>4828</v>
      </c>
      <c r="F185" s="582" t="s">
        <v>5014</v>
      </c>
      <c r="G185" s="540" t="s">
        <v>3448</v>
      </c>
      <c r="H185" s="540" t="s">
        <v>5039</v>
      </c>
      <c r="I185" s="632"/>
      <c r="J185" s="632"/>
      <c r="K185" s="632"/>
      <c r="L185" s="632"/>
      <c r="M185" s="490" t="s">
        <v>6921</v>
      </c>
      <c r="N185" s="575"/>
      <c r="O185" s="575"/>
      <c r="P185" s="575"/>
      <c r="Q185" s="493" t="s">
        <v>6419</v>
      </c>
      <c r="R185" s="621"/>
      <c r="S185" s="621"/>
      <c r="T185" s="621"/>
      <c r="U185" s="616"/>
    </row>
    <row r="186" spans="1:21" ht="104.25" customHeight="1">
      <c r="A186" s="540" t="s">
        <v>920</v>
      </c>
      <c r="B186" s="540" t="s">
        <v>4709</v>
      </c>
      <c r="C186" s="570" t="s">
        <v>4825</v>
      </c>
      <c r="D186" s="540" t="s">
        <v>4196</v>
      </c>
      <c r="E186" s="633" t="s">
        <v>4829</v>
      </c>
      <c r="F186" s="582" t="s">
        <v>5015</v>
      </c>
      <c r="G186" s="540"/>
      <c r="H186" s="540" t="s">
        <v>5039</v>
      </c>
      <c r="I186" s="632"/>
      <c r="J186" s="632"/>
      <c r="K186" s="632"/>
      <c r="L186" s="632"/>
      <c r="M186" s="490" t="s">
        <v>6921</v>
      </c>
      <c r="N186" s="575"/>
      <c r="O186" s="575"/>
      <c r="P186" s="575"/>
      <c r="Q186" s="493" t="s">
        <v>6419</v>
      </c>
      <c r="R186" s="621"/>
      <c r="S186" s="621"/>
      <c r="T186" s="621"/>
      <c r="U186" s="616"/>
    </row>
    <row r="187" spans="1:21" ht="92.25" customHeight="1">
      <c r="A187" s="540" t="s">
        <v>920</v>
      </c>
      <c r="B187" s="540" t="s">
        <v>4709</v>
      </c>
      <c r="C187" s="570" t="s">
        <v>4826</v>
      </c>
      <c r="D187" s="540" t="s">
        <v>4196</v>
      </c>
      <c r="E187" s="633" t="s">
        <v>4830</v>
      </c>
      <c r="F187" s="582" t="s">
        <v>5016</v>
      </c>
      <c r="G187" s="540"/>
      <c r="H187" s="540" t="s">
        <v>5039</v>
      </c>
      <c r="I187" s="632"/>
      <c r="J187" s="632"/>
      <c r="K187" s="632"/>
      <c r="L187" s="632"/>
      <c r="M187" s="490" t="s">
        <v>6921</v>
      </c>
      <c r="N187" s="575"/>
      <c r="O187" s="575"/>
      <c r="P187" s="575"/>
      <c r="Q187" s="493" t="s">
        <v>6419</v>
      </c>
      <c r="R187" s="621"/>
      <c r="S187" s="621"/>
      <c r="T187" s="621"/>
      <c r="U187" s="616"/>
    </row>
    <row r="188" spans="1:21" ht="12.75" customHeight="1">
      <c r="A188" s="540" t="s">
        <v>921</v>
      </c>
      <c r="B188" s="540" t="s">
        <v>4710</v>
      </c>
      <c r="C188" s="570" t="s">
        <v>4823</v>
      </c>
      <c r="D188" s="540" t="s">
        <v>4679</v>
      </c>
      <c r="E188" s="540"/>
      <c r="F188" s="582"/>
      <c r="G188" s="540"/>
      <c r="H188" s="540"/>
      <c r="I188" s="632"/>
      <c r="J188" s="632"/>
      <c r="K188" s="632"/>
      <c r="L188" s="632"/>
      <c r="M188" s="632"/>
      <c r="N188" s="575"/>
      <c r="O188" s="575"/>
      <c r="P188" s="575"/>
      <c r="Q188" s="616"/>
      <c r="R188" s="617"/>
      <c r="S188" s="617"/>
      <c r="T188" s="617"/>
      <c r="U188" s="616"/>
    </row>
    <row r="189" spans="1:21" ht="102.75" customHeight="1">
      <c r="A189" s="540" t="s">
        <v>921</v>
      </c>
      <c r="B189" s="540" t="s">
        <v>4710</v>
      </c>
      <c r="C189" s="570" t="s">
        <v>4837</v>
      </c>
      <c r="D189" s="540" t="s">
        <v>4196</v>
      </c>
      <c r="E189" s="633" t="s">
        <v>4845</v>
      </c>
      <c r="F189" s="582" t="s">
        <v>4853</v>
      </c>
      <c r="G189" s="540" t="s">
        <v>3448</v>
      </c>
      <c r="H189" s="540" t="s">
        <v>5039</v>
      </c>
      <c r="I189" s="632"/>
      <c r="J189" s="632"/>
      <c r="K189" s="632"/>
      <c r="L189" s="632"/>
      <c r="M189" s="490" t="s">
        <v>6921</v>
      </c>
      <c r="N189" s="575"/>
      <c r="O189" s="575"/>
      <c r="P189" s="575"/>
      <c r="Q189" s="493" t="s">
        <v>6419</v>
      </c>
      <c r="R189" s="621"/>
      <c r="S189" s="621"/>
      <c r="T189" s="621"/>
      <c r="U189" s="616"/>
    </row>
    <row r="190" spans="1:21" ht="92.25" customHeight="1">
      <c r="A190" s="540" t="s">
        <v>921</v>
      </c>
      <c r="B190" s="540" t="s">
        <v>4710</v>
      </c>
      <c r="C190" s="570" t="s">
        <v>4838</v>
      </c>
      <c r="D190" s="540" t="s">
        <v>4196</v>
      </c>
      <c r="E190" s="633" t="s">
        <v>4846</v>
      </c>
      <c r="F190" s="582" t="s">
        <v>4854</v>
      </c>
      <c r="G190" s="540" t="s">
        <v>3448</v>
      </c>
      <c r="H190" s="540" t="s">
        <v>5039</v>
      </c>
      <c r="I190" s="632"/>
      <c r="J190" s="632"/>
      <c r="K190" s="632"/>
      <c r="L190" s="632"/>
      <c r="M190" s="490" t="s">
        <v>6921</v>
      </c>
      <c r="N190" s="575"/>
      <c r="O190" s="575"/>
      <c r="P190" s="575"/>
      <c r="Q190" s="493" t="s">
        <v>6419</v>
      </c>
      <c r="R190" s="621"/>
      <c r="S190" s="621"/>
      <c r="T190" s="621"/>
      <c r="U190" s="616"/>
    </row>
    <row r="191" spans="1:21" ht="103.5" customHeight="1">
      <c r="A191" s="540" t="s">
        <v>921</v>
      </c>
      <c r="B191" s="540" t="s">
        <v>4710</v>
      </c>
      <c r="C191" s="570" t="s">
        <v>4839</v>
      </c>
      <c r="D191" s="540" t="s">
        <v>4196</v>
      </c>
      <c r="E191" s="633" t="s">
        <v>4847</v>
      </c>
      <c r="F191" s="582" t="s">
        <v>4855</v>
      </c>
      <c r="G191" s="540"/>
      <c r="H191" s="540" t="s">
        <v>5039</v>
      </c>
      <c r="I191" s="632"/>
      <c r="J191" s="632"/>
      <c r="K191" s="632"/>
      <c r="L191" s="632"/>
      <c r="M191" s="490" t="s">
        <v>6921</v>
      </c>
      <c r="N191" s="575"/>
      <c r="O191" s="575"/>
      <c r="P191" s="575"/>
      <c r="Q191" s="493" t="s">
        <v>6419</v>
      </c>
      <c r="R191" s="621"/>
      <c r="S191" s="621"/>
      <c r="T191" s="621"/>
      <c r="U191" s="616"/>
    </row>
    <row r="192" spans="1:21" ht="91.5" customHeight="1">
      <c r="A192" s="540" t="s">
        <v>921</v>
      </c>
      <c r="B192" s="540" t="s">
        <v>4710</v>
      </c>
      <c r="C192" s="570" t="s">
        <v>4840</v>
      </c>
      <c r="D192" s="540" t="s">
        <v>4196</v>
      </c>
      <c r="E192" s="633" t="s">
        <v>4848</v>
      </c>
      <c r="F192" s="582" t="s">
        <v>4856</v>
      </c>
      <c r="G192" s="540"/>
      <c r="H192" s="540" t="s">
        <v>5039</v>
      </c>
      <c r="I192" s="632"/>
      <c r="J192" s="632"/>
      <c r="K192" s="632"/>
      <c r="L192" s="632"/>
      <c r="M192" s="490" t="s">
        <v>6921</v>
      </c>
      <c r="N192" s="575"/>
      <c r="O192" s="575"/>
      <c r="P192" s="575"/>
      <c r="Q192" s="493" t="s">
        <v>6419</v>
      </c>
      <c r="R192" s="621"/>
      <c r="S192" s="621"/>
      <c r="T192" s="621"/>
      <c r="U192" s="616"/>
    </row>
    <row r="193" spans="1:21" ht="105" customHeight="1">
      <c r="A193" s="540" t="s">
        <v>921</v>
      </c>
      <c r="B193" s="540" t="s">
        <v>4710</v>
      </c>
      <c r="C193" s="570" t="s">
        <v>4841</v>
      </c>
      <c r="D193" s="540" t="s">
        <v>4196</v>
      </c>
      <c r="E193" s="633" t="s">
        <v>4849</v>
      </c>
      <c r="F193" s="582" t="s">
        <v>4857</v>
      </c>
      <c r="G193" s="540" t="s">
        <v>4836</v>
      </c>
      <c r="H193" s="540" t="s">
        <v>5039</v>
      </c>
      <c r="I193" s="632"/>
      <c r="J193" s="632"/>
      <c r="K193" s="632"/>
      <c r="L193" s="632"/>
      <c r="M193" s="490" t="s">
        <v>6921</v>
      </c>
      <c r="N193" s="575"/>
      <c r="O193" s="575"/>
      <c r="P193" s="575"/>
      <c r="Q193" s="493" t="s">
        <v>6419</v>
      </c>
      <c r="R193" s="621"/>
      <c r="S193" s="621"/>
      <c r="T193" s="621"/>
      <c r="U193" s="616"/>
    </row>
    <row r="194" spans="1:21" ht="93" customHeight="1">
      <c r="A194" s="540" t="s">
        <v>921</v>
      </c>
      <c r="B194" s="540" t="s">
        <v>4710</v>
      </c>
      <c r="C194" s="570" t="s">
        <v>4842</v>
      </c>
      <c r="D194" s="540" t="s">
        <v>4196</v>
      </c>
      <c r="E194" s="633" t="s">
        <v>4850</v>
      </c>
      <c r="F194" s="582" t="s">
        <v>4858</v>
      </c>
      <c r="G194" s="540" t="s">
        <v>4836</v>
      </c>
      <c r="H194" s="540" t="s">
        <v>5039</v>
      </c>
      <c r="I194" s="632"/>
      <c r="J194" s="632"/>
      <c r="K194" s="632"/>
      <c r="L194" s="632"/>
      <c r="M194" s="490" t="s">
        <v>6921</v>
      </c>
      <c r="N194" s="575"/>
      <c r="O194" s="575"/>
      <c r="P194" s="575"/>
      <c r="Q194" s="493" t="s">
        <v>6419</v>
      </c>
      <c r="R194" s="621"/>
      <c r="S194" s="621"/>
      <c r="T194" s="621"/>
      <c r="U194" s="616"/>
    </row>
    <row r="195" spans="1:21" ht="102.75" customHeight="1">
      <c r="A195" s="540" t="s">
        <v>921</v>
      </c>
      <c r="B195" s="540" t="s">
        <v>4710</v>
      </c>
      <c r="C195" s="570" t="s">
        <v>4843</v>
      </c>
      <c r="D195" s="540" t="s">
        <v>4196</v>
      </c>
      <c r="E195" s="633" t="s">
        <v>4851</v>
      </c>
      <c r="F195" s="582" t="s">
        <v>4859</v>
      </c>
      <c r="G195" s="540"/>
      <c r="H195" s="540" t="s">
        <v>5039</v>
      </c>
      <c r="I195" s="632"/>
      <c r="J195" s="632"/>
      <c r="K195" s="632"/>
      <c r="L195" s="632"/>
      <c r="M195" s="490" t="s">
        <v>6921</v>
      </c>
      <c r="N195" s="575"/>
      <c r="O195" s="575"/>
      <c r="P195" s="575"/>
      <c r="Q195" s="493" t="s">
        <v>6419</v>
      </c>
      <c r="R195" s="621"/>
      <c r="S195" s="621"/>
      <c r="T195" s="621"/>
      <c r="U195" s="616"/>
    </row>
    <row r="196" spans="1:21" ht="96" customHeight="1">
      <c r="A196" s="540" t="s">
        <v>921</v>
      </c>
      <c r="B196" s="540" t="s">
        <v>4710</v>
      </c>
      <c r="C196" s="570" t="s">
        <v>4844</v>
      </c>
      <c r="D196" s="540" t="s">
        <v>4196</v>
      </c>
      <c r="E196" s="633" t="s">
        <v>4852</v>
      </c>
      <c r="F196" s="582" t="s">
        <v>4860</v>
      </c>
      <c r="G196" s="540"/>
      <c r="H196" s="540" t="s">
        <v>5039</v>
      </c>
      <c r="I196" s="632"/>
      <c r="J196" s="632"/>
      <c r="K196" s="632"/>
      <c r="L196" s="632"/>
      <c r="M196" s="490" t="s">
        <v>6921</v>
      </c>
      <c r="N196" s="575"/>
      <c r="O196" s="575"/>
      <c r="P196" s="575"/>
      <c r="Q196" s="493" t="s">
        <v>6419</v>
      </c>
      <c r="R196" s="621"/>
      <c r="S196" s="621"/>
      <c r="T196" s="621"/>
      <c r="U196" s="616"/>
    </row>
    <row r="197" spans="1:21" ht="12.75" customHeight="1">
      <c r="A197" s="644" t="s">
        <v>2665</v>
      </c>
      <c r="B197" s="644" t="s">
        <v>3028</v>
      </c>
      <c r="C197" s="645" t="s">
        <v>4752</v>
      </c>
      <c r="D197" s="540"/>
      <c r="E197" s="633"/>
      <c r="F197" s="570"/>
      <c r="G197" s="540"/>
      <c r="H197" s="540"/>
      <c r="I197" s="632"/>
      <c r="J197" s="632"/>
      <c r="K197" s="632"/>
      <c r="L197" s="632"/>
      <c r="M197" s="632"/>
      <c r="N197" s="575"/>
      <c r="O197" s="575"/>
      <c r="P197" s="575"/>
      <c r="Q197" s="616"/>
      <c r="R197" s="617"/>
      <c r="S197" s="617"/>
      <c r="T197" s="617"/>
      <c r="U197" s="616"/>
    </row>
    <row r="198" spans="1:21" ht="12.75" customHeight="1">
      <c r="A198" s="540" t="s">
        <v>2673</v>
      </c>
      <c r="B198" s="540" t="s">
        <v>3033</v>
      </c>
      <c r="C198" s="570" t="s">
        <v>4861</v>
      </c>
      <c r="D198" s="540" t="s">
        <v>4880</v>
      </c>
      <c r="E198" s="540"/>
      <c r="F198" s="582"/>
      <c r="G198" s="540"/>
      <c r="H198" s="540"/>
      <c r="I198" s="632"/>
      <c r="J198" s="632"/>
      <c r="K198" s="632"/>
      <c r="L198" s="632"/>
      <c r="M198" s="632"/>
      <c r="N198" s="575"/>
      <c r="O198" s="575"/>
      <c r="P198" s="575"/>
      <c r="Q198" s="616"/>
      <c r="R198" s="617"/>
      <c r="S198" s="617"/>
      <c r="T198" s="617"/>
      <c r="U198" s="616"/>
    </row>
    <row r="199" spans="1:21" ht="62.1" customHeight="1">
      <c r="A199" s="540" t="s">
        <v>2673</v>
      </c>
      <c r="B199" s="540" t="s">
        <v>3033</v>
      </c>
      <c r="C199" s="570" t="s">
        <v>8685</v>
      </c>
      <c r="D199" s="540" t="s">
        <v>4196</v>
      </c>
      <c r="E199" s="633" t="s">
        <v>4862</v>
      </c>
      <c r="F199" s="582" t="s">
        <v>7876</v>
      </c>
      <c r="G199" s="540" t="s">
        <v>3448</v>
      </c>
      <c r="H199" s="540" t="s">
        <v>5039</v>
      </c>
      <c r="I199" s="632"/>
      <c r="J199" s="632"/>
      <c r="K199" s="632"/>
      <c r="L199" s="632"/>
      <c r="M199" s="490" t="s">
        <v>6921</v>
      </c>
      <c r="N199" s="575"/>
      <c r="O199" s="575"/>
      <c r="P199" s="575"/>
      <c r="Q199" s="493" t="s">
        <v>6419</v>
      </c>
      <c r="R199" s="621"/>
      <c r="S199" s="621"/>
      <c r="T199" s="621"/>
      <c r="U199" s="616"/>
    </row>
    <row r="200" spans="1:21" ht="53.45" customHeight="1">
      <c r="A200" s="540" t="s">
        <v>2673</v>
      </c>
      <c r="B200" s="540" t="s">
        <v>3033</v>
      </c>
      <c r="C200" s="570" t="s">
        <v>8686</v>
      </c>
      <c r="D200" s="540" t="s">
        <v>4196</v>
      </c>
      <c r="E200" s="633" t="s">
        <v>4863</v>
      </c>
      <c r="F200" s="582" t="s">
        <v>7877</v>
      </c>
      <c r="G200" s="540"/>
      <c r="H200" s="540" t="s">
        <v>5039</v>
      </c>
      <c r="I200" s="632"/>
      <c r="J200" s="632"/>
      <c r="K200" s="632"/>
      <c r="L200" s="632"/>
      <c r="M200" s="490" t="s">
        <v>6921</v>
      </c>
      <c r="N200" s="575"/>
      <c r="O200" s="575"/>
      <c r="P200" s="575"/>
      <c r="Q200" s="493" t="s">
        <v>6419</v>
      </c>
      <c r="R200" s="621"/>
      <c r="S200" s="621"/>
      <c r="T200" s="621"/>
      <c r="U200" s="616"/>
    </row>
    <row r="201" spans="1:21" ht="45" customHeight="1">
      <c r="A201" s="540" t="s">
        <v>2673</v>
      </c>
      <c r="B201" s="540" t="s">
        <v>3033</v>
      </c>
      <c r="C201" s="570" t="s">
        <v>8687</v>
      </c>
      <c r="D201" s="540" t="s">
        <v>4196</v>
      </c>
      <c r="E201" s="633" t="s">
        <v>4864</v>
      </c>
      <c r="F201" s="582" t="s">
        <v>4866</v>
      </c>
      <c r="G201" s="540" t="s">
        <v>3448</v>
      </c>
      <c r="H201" s="540" t="s">
        <v>5039</v>
      </c>
      <c r="I201" s="632"/>
      <c r="J201" s="632"/>
      <c r="K201" s="632"/>
      <c r="L201" s="632"/>
      <c r="M201" s="490" t="s">
        <v>6921</v>
      </c>
      <c r="N201" s="575"/>
      <c r="O201" s="575"/>
      <c r="P201" s="575"/>
      <c r="Q201" s="493" t="s">
        <v>6419</v>
      </c>
      <c r="R201" s="621"/>
      <c r="S201" s="621"/>
      <c r="T201" s="621"/>
      <c r="U201" s="616"/>
    </row>
    <row r="202" spans="1:21" ht="45" customHeight="1">
      <c r="A202" s="540" t="s">
        <v>2673</v>
      </c>
      <c r="B202" s="540" t="s">
        <v>3033</v>
      </c>
      <c r="C202" s="570" t="s">
        <v>8688</v>
      </c>
      <c r="D202" s="540" t="s">
        <v>4196</v>
      </c>
      <c r="E202" s="633" t="s">
        <v>4865</v>
      </c>
      <c r="F202" s="582" t="s">
        <v>4867</v>
      </c>
      <c r="G202" s="540"/>
      <c r="H202" s="540" t="s">
        <v>5039</v>
      </c>
      <c r="I202" s="632"/>
      <c r="J202" s="632"/>
      <c r="K202" s="632"/>
      <c r="L202" s="632"/>
      <c r="M202" s="490" t="s">
        <v>6921</v>
      </c>
      <c r="N202" s="575"/>
      <c r="O202" s="575"/>
      <c r="P202" s="575"/>
      <c r="Q202" s="493" t="s">
        <v>6419</v>
      </c>
      <c r="R202" s="621"/>
      <c r="S202" s="621"/>
      <c r="T202" s="621"/>
      <c r="U202" s="616"/>
    </row>
    <row r="203" spans="1:21" ht="45" customHeight="1">
      <c r="A203" s="540" t="s">
        <v>2673</v>
      </c>
      <c r="B203" s="540" t="s">
        <v>3033</v>
      </c>
      <c r="C203" s="570" t="s">
        <v>8689</v>
      </c>
      <c r="D203" s="540" t="s">
        <v>4196</v>
      </c>
      <c r="E203" s="633" t="s">
        <v>4868</v>
      </c>
      <c r="F203" s="582" t="s">
        <v>4874</v>
      </c>
      <c r="G203" s="540" t="s">
        <v>3448</v>
      </c>
      <c r="H203" s="540" t="s">
        <v>5039</v>
      </c>
      <c r="I203" s="632"/>
      <c r="J203" s="632"/>
      <c r="K203" s="632"/>
      <c r="L203" s="632"/>
      <c r="M203" s="490" t="s">
        <v>6921</v>
      </c>
      <c r="N203" s="575"/>
      <c r="O203" s="575"/>
      <c r="P203" s="575"/>
      <c r="Q203" s="493" t="s">
        <v>6419</v>
      </c>
      <c r="R203" s="621"/>
      <c r="S203" s="621"/>
      <c r="T203" s="621"/>
      <c r="U203" s="616"/>
    </row>
    <row r="204" spans="1:21" ht="45" customHeight="1">
      <c r="A204" s="540" t="s">
        <v>2673</v>
      </c>
      <c r="B204" s="540" t="s">
        <v>3033</v>
      </c>
      <c r="C204" s="570" t="s">
        <v>8690</v>
      </c>
      <c r="D204" s="540" t="s">
        <v>4196</v>
      </c>
      <c r="E204" s="633" t="s">
        <v>4869</v>
      </c>
      <c r="F204" s="582" t="s">
        <v>4875</v>
      </c>
      <c r="G204" s="540"/>
      <c r="H204" s="540" t="s">
        <v>5039</v>
      </c>
      <c r="I204" s="632"/>
      <c r="J204" s="632"/>
      <c r="K204" s="632"/>
      <c r="L204" s="632"/>
      <c r="M204" s="490" t="s">
        <v>6921</v>
      </c>
      <c r="N204" s="575"/>
      <c r="O204" s="575"/>
      <c r="P204" s="575"/>
      <c r="Q204" s="493" t="s">
        <v>6419</v>
      </c>
      <c r="R204" s="621"/>
      <c r="S204" s="621"/>
      <c r="T204" s="621"/>
      <c r="U204" s="616"/>
    </row>
    <row r="205" spans="1:21" ht="45" customHeight="1">
      <c r="A205" s="540" t="s">
        <v>2673</v>
      </c>
      <c r="B205" s="540" t="s">
        <v>3033</v>
      </c>
      <c r="C205" s="570" t="s">
        <v>8691</v>
      </c>
      <c r="D205" s="540" t="s">
        <v>4196</v>
      </c>
      <c r="E205" s="633" t="s">
        <v>4870</v>
      </c>
      <c r="F205" s="582" t="s">
        <v>4872</v>
      </c>
      <c r="G205" s="540" t="s">
        <v>3448</v>
      </c>
      <c r="H205" s="540" t="s">
        <v>5039</v>
      </c>
      <c r="I205" s="632"/>
      <c r="J205" s="632"/>
      <c r="K205" s="632"/>
      <c r="L205" s="632"/>
      <c r="M205" s="490" t="s">
        <v>6921</v>
      </c>
      <c r="N205" s="575"/>
      <c r="O205" s="575"/>
      <c r="P205" s="575"/>
      <c r="Q205" s="493" t="s">
        <v>6419</v>
      </c>
      <c r="R205" s="621"/>
      <c r="S205" s="621"/>
      <c r="T205" s="621"/>
      <c r="U205" s="616"/>
    </row>
    <row r="206" spans="1:21" ht="45" customHeight="1">
      <c r="A206" s="540" t="s">
        <v>2673</v>
      </c>
      <c r="B206" s="540" t="s">
        <v>3033</v>
      </c>
      <c r="C206" s="570" t="s">
        <v>8692</v>
      </c>
      <c r="D206" s="540" t="s">
        <v>4196</v>
      </c>
      <c r="E206" s="633" t="s">
        <v>4871</v>
      </c>
      <c r="F206" s="582" t="s">
        <v>4873</v>
      </c>
      <c r="G206" s="540"/>
      <c r="H206" s="540" t="s">
        <v>5039</v>
      </c>
      <c r="I206" s="632"/>
      <c r="J206" s="632"/>
      <c r="K206" s="632"/>
      <c r="L206" s="632"/>
      <c r="M206" s="490" t="s">
        <v>6921</v>
      </c>
      <c r="N206" s="575"/>
      <c r="O206" s="575"/>
      <c r="P206" s="575"/>
      <c r="Q206" s="493" t="s">
        <v>6419</v>
      </c>
      <c r="R206" s="621"/>
      <c r="S206" s="621"/>
      <c r="T206" s="621"/>
      <c r="U206" s="616"/>
    </row>
    <row r="207" spans="1:21" ht="45" customHeight="1">
      <c r="A207" s="540" t="s">
        <v>2673</v>
      </c>
      <c r="B207" s="540" t="s">
        <v>3033</v>
      </c>
      <c r="C207" s="570" t="s">
        <v>8693</v>
      </c>
      <c r="D207" s="540" t="s">
        <v>4196</v>
      </c>
      <c r="E207" s="633" t="s">
        <v>4876</v>
      </c>
      <c r="F207" s="582" t="s">
        <v>4878</v>
      </c>
      <c r="G207" s="540" t="s">
        <v>3448</v>
      </c>
      <c r="H207" s="540" t="s">
        <v>5039</v>
      </c>
      <c r="I207" s="632"/>
      <c r="J207" s="632"/>
      <c r="K207" s="632"/>
      <c r="L207" s="632"/>
      <c r="M207" s="490" t="s">
        <v>6921</v>
      </c>
      <c r="N207" s="575"/>
      <c r="O207" s="575"/>
      <c r="P207" s="575"/>
      <c r="Q207" s="493" t="s">
        <v>6419</v>
      </c>
      <c r="R207" s="621"/>
      <c r="S207" s="621"/>
      <c r="T207" s="621"/>
      <c r="U207" s="616"/>
    </row>
    <row r="208" spans="1:21" ht="45" customHeight="1">
      <c r="A208" s="540" t="s">
        <v>2673</v>
      </c>
      <c r="B208" s="540" t="s">
        <v>3033</v>
      </c>
      <c r="C208" s="570" t="s">
        <v>8694</v>
      </c>
      <c r="D208" s="540" t="s">
        <v>4196</v>
      </c>
      <c r="E208" s="633" t="s">
        <v>4877</v>
      </c>
      <c r="F208" s="582" t="s">
        <v>4879</v>
      </c>
      <c r="G208" s="540"/>
      <c r="H208" s="540" t="s">
        <v>5039</v>
      </c>
      <c r="I208" s="632"/>
      <c r="J208" s="632"/>
      <c r="K208" s="632"/>
      <c r="L208" s="632"/>
      <c r="M208" s="490" t="s">
        <v>6921</v>
      </c>
      <c r="N208" s="575"/>
      <c r="O208" s="575"/>
      <c r="P208" s="575"/>
      <c r="Q208" s="493" t="s">
        <v>6419</v>
      </c>
      <c r="R208" s="621"/>
      <c r="S208" s="621"/>
      <c r="T208" s="621"/>
      <c r="U208" s="616"/>
    </row>
    <row r="209" spans="1:21" ht="12.75" customHeight="1">
      <c r="A209" s="540" t="s">
        <v>2674</v>
      </c>
      <c r="B209" s="540" t="s">
        <v>3036</v>
      </c>
      <c r="C209" s="570" t="s">
        <v>4881</v>
      </c>
      <c r="D209" s="540" t="s">
        <v>4213</v>
      </c>
      <c r="E209" s="540"/>
      <c r="F209" s="582"/>
      <c r="G209" s="540"/>
      <c r="H209" s="540"/>
      <c r="I209" s="632"/>
      <c r="J209" s="632"/>
      <c r="K209" s="632"/>
      <c r="L209" s="632"/>
      <c r="M209" s="632"/>
      <c r="N209" s="575"/>
      <c r="O209" s="575"/>
      <c r="P209" s="575"/>
      <c r="Q209" s="616"/>
      <c r="R209" s="617"/>
      <c r="S209" s="617"/>
      <c r="T209" s="617"/>
      <c r="U209" s="616"/>
    </row>
    <row r="210" spans="1:21" ht="57.6" customHeight="1">
      <c r="A210" s="540" t="s">
        <v>2674</v>
      </c>
      <c r="B210" s="540" t="s">
        <v>3036</v>
      </c>
      <c r="C210" s="570" t="s">
        <v>4882</v>
      </c>
      <c r="D210" s="540" t="s">
        <v>4196</v>
      </c>
      <c r="E210" s="633" t="s">
        <v>4884</v>
      </c>
      <c r="F210" s="582" t="s">
        <v>6295</v>
      </c>
      <c r="G210" s="540" t="s">
        <v>3448</v>
      </c>
      <c r="H210" s="540" t="s">
        <v>5039</v>
      </c>
      <c r="I210" s="632"/>
      <c r="J210" s="632"/>
      <c r="K210" s="632"/>
      <c r="L210" s="632"/>
      <c r="M210" s="490" t="s">
        <v>6921</v>
      </c>
      <c r="N210" s="575"/>
      <c r="O210" s="575"/>
      <c r="P210" s="575"/>
      <c r="Q210" s="493" t="s">
        <v>6419</v>
      </c>
      <c r="R210" s="621"/>
      <c r="S210" s="621"/>
      <c r="T210" s="621"/>
      <c r="U210" s="616"/>
    </row>
    <row r="211" spans="1:21" ht="61.5" customHeight="1">
      <c r="A211" s="540" t="s">
        <v>2674</v>
      </c>
      <c r="B211" s="540" t="s">
        <v>3036</v>
      </c>
      <c r="C211" s="570" t="s">
        <v>4883</v>
      </c>
      <c r="D211" s="540" t="s">
        <v>4196</v>
      </c>
      <c r="E211" s="633" t="s">
        <v>4889</v>
      </c>
      <c r="F211" s="582" t="s">
        <v>7034</v>
      </c>
      <c r="G211" s="540"/>
      <c r="H211" s="540" t="s">
        <v>5039</v>
      </c>
      <c r="I211" s="632"/>
      <c r="J211" s="632"/>
      <c r="K211" s="632"/>
      <c r="L211" s="632"/>
      <c r="M211" s="490" t="s">
        <v>6921</v>
      </c>
      <c r="N211" s="575"/>
      <c r="O211" s="575"/>
      <c r="P211" s="575"/>
      <c r="Q211" s="493" t="s">
        <v>6419</v>
      </c>
      <c r="R211" s="621"/>
      <c r="S211" s="621"/>
      <c r="T211" s="621"/>
      <c r="U211" s="616"/>
    </row>
    <row r="212" spans="1:21" ht="79.5" customHeight="1">
      <c r="A212" s="540" t="s">
        <v>2674</v>
      </c>
      <c r="B212" s="540" t="s">
        <v>3036</v>
      </c>
      <c r="C212" s="570" t="s">
        <v>4885</v>
      </c>
      <c r="D212" s="540" t="s">
        <v>4196</v>
      </c>
      <c r="E212" s="633" t="s">
        <v>4891</v>
      </c>
      <c r="F212" s="582" t="s">
        <v>4890</v>
      </c>
      <c r="G212" s="540" t="s">
        <v>3448</v>
      </c>
      <c r="H212" s="540" t="s">
        <v>5039</v>
      </c>
      <c r="I212" s="632"/>
      <c r="J212" s="632"/>
      <c r="K212" s="632"/>
      <c r="L212" s="632"/>
      <c r="M212" s="490" t="s">
        <v>6921</v>
      </c>
      <c r="N212" s="575"/>
      <c r="O212" s="575"/>
      <c r="P212" s="575"/>
      <c r="Q212" s="493" t="s">
        <v>6419</v>
      </c>
      <c r="R212" s="621"/>
      <c r="S212" s="621"/>
      <c r="T212" s="621"/>
      <c r="U212" s="616"/>
    </row>
    <row r="213" spans="1:21" ht="70.5" customHeight="1">
      <c r="A213" s="540" t="s">
        <v>2674</v>
      </c>
      <c r="B213" s="540" t="s">
        <v>3036</v>
      </c>
      <c r="C213" s="570" t="s">
        <v>4886</v>
      </c>
      <c r="D213" s="540" t="s">
        <v>4196</v>
      </c>
      <c r="E213" s="633" t="s">
        <v>4893</v>
      </c>
      <c r="F213" s="582" t="s">
        <v>4892</v>
      </c>
      <c r="G213" s="540"/>
      <c r="H213" s="540" t="s">
        <v>5039</v>
      </c>
      <c r="I213" s="632"/>
      <c r="J213" s="632"/>
      <c r="K213" s="632"/>
      <c r="L213" s="632"/>
      <c r="M213" s="490" t="s">
        <v>6921</v>
      </c>
      <c r="N213" s="575"/>
      <c r="O213" s="575"/>
      <c r="P213" s="575"/>
      <c r="Q213" s="493" t="s">
        <v>6419</v>
      </c>
      <c r="R213" s="621"/>
      <c r="S213" s="621"/>
      <c r="T213" s="621"/>
      <c r="U213" s="616"/>
    </row>
    <row r="214" spans="1:21" ht="69" customHeight="1">
      <c r="A214" s="540" t="s">
        <v>2674</v>
      </c>
      <c r="B214" s="540" t="s">
        <v>3036</v>
      </c>
      <c r="C214" s="570" t="s">
        <v>4887</v>
      </c>
      <c r="D214" s="540" t="s">
        <v>4196</v>
      </c>
      <c r="E214" s="633" t="s">
        <v>4894</v>
      </c>
      <c r="F214" s="582" t="s">
        <v>4896</v>
      </c>
      <c r="G214" s="540" t="s">
        <v>3448</v>
      </c>
      <c r="H214" s="540" t="s">
        <v>5039</v>
      </c>
      <c r="I214" s="632"/>
      <c r="J214" s="632"/>
      <c r="K214" s="632"/>
      <c r="L214" s="632"/>
      <c r="M214" s="490" t="s">
        <v>6921</v>
      </c>
      <c r="N214" s="575"/>
      <c r="O214" s="575"/>
      <c r="P214" s="575"/>
      <c r="Q214" s="493" t="s">
        <v>6419</v>
      </c>
      <c r="R214" s="621"/>
      <c r="S214" s="621"/>
      <c r="T214" s="621"/>
      <c r="U214" s="616"/>
    </row>
    <row r="215" spans="1:21" ht="71.25" customHeight="1">
      <c r="A215" s="540" t="s">
        <v>2674</v>
      </c>
      <c r="B215" s="540" t="s">
        <v>3036</v>
      </c>
      <c r="C215" s="570" t="s">
        <v>4888</v>
      </c>
      <c r="D215" s="540" t="s">
        <v>4196</v>
      </c>
      <c r="E215" s="633" t="s">
        <v>4895</v>
      </c>
      <c r="F215" s="582" t="s">
        <v>4897</v>
      </c>
      <c r="G215" s="540"/>
      <c r="H215" s="540" t="s">
        <v>5039</v>
      </c>
      <c r="I215" s="632"/>
      <c r="J215" s="632"/>
      <c r="K215" s="632"/>
      <c r="L215" s="632"/>
      <c r="M215" s="490" t="s">
        <v>6921</v>
      </c>
      <c r="N215" s="575"/>
      <c r="O215" s="575"/>
      <c r="P215" s="575"/>
      <c r="Q215" s="493" t="s">
        <v>6419</v>
      </c>
      <c r="R215" s="621"/>
      <c r="S215" s="621"/>
      <c r="T215" s="621"/>
      <c r="U215" s="616"/>
    </row>
    <row r="216" spans="1:21" ht="12.75" customHeight="1">
      <c r="A216" s="540" t="s">
        <v>886</v>
      </c>
      <c r="B216" s="540" t="s">
        <v>4723</v>
      </c>
      <c r="C216" s="570" t="s">
        <v>4898</v>
      </c>
      <c r="D216" s="540" t="s">
        <v>4997</v>
      </c>
      <c r="E216" s="540"/>
      <c r="F216" s="582"/>
      <c r="G216" s="540"/>
      <c r="H216" s="540"/>
      <c r="I216" s="632"/>
      <c r="J216" s="632"/>
      <c r="K216" s="632"/>
      <c r="L216" s="632"/>
      <c r="M216" s="632"/>
      <c r="N216" s="575"/>
      <c r="O216" s="575"/>
      <c r="P216" s="575"/>
      <c r="Q216" s="616"/>
      <c r="R216" s="617"/>
      <c r="S216" s="617"/>
      <c r="T216" s="617"/>
      <c r="U216" s="616"/>
    </row>
    <row r="217" spans="1:21" ht="90.75" customHeight="1">
      <c r="A217" s="540" t="s">
        <v>886</v>
      </c>
      <c r="B217" s="540" t="s">
        <v>4723</v>
      </c>
      <c r="C217" s="570" t="s">
        <v>4901</v>
      </c>
      <c r="D217" s="540" t="s">
        <v>6069</v>
      </c>
      <c r="E217" s="633" t="s">
        <v>5034</v>
      </c>
      <c r="F217" s="582" t="s">
        <v>5017</v>
      </c>
      <c r="G217" s="540" t="s">
        <v>3448</v>
      </c>
      <c r="H217" s="540" t="s">
        <v>5039</v>
      </c>
      <c r="I217" s="632"/>
      <c r="J217" s="632"/>
      <c r="K217" s="632"/>
      <c r="L217" s="632"/>
      <c r="M217" s="490" t="s">
        <v>6921</v>
      </c>
      <c r="N217" s="575"/>
      <c r="O217" s="575"/>
      <c r="P217" s="575"/>
      <c r="Q217" s="493" t="s">
        <v>6419</v>
      </c>
      <c r="R217" s="621"/>
      <c r="S217" s="621"/>
      <c r="T217" s="621"/>
      <c r="U217" s="616"/>
    </row>
    <row r="218" spans="1:21" ht="90.75" customHeight="1">
      <c r="A218" s="540" t="s">
        <v>886</v>
      </c>
      <c r="B218" s="540" t="s">
        <v>4723</v>
      </c>
      <c r="C218" s="570" t="s">
        <v>4902</v>
      </c>
      <c r="D218" s="540" t="s">
        <v>6069</v>
      </c>
      <c r="E218" s="633" t="s">
        <v>5035</v>
      </c>
      <c r="F218" s="582" t="s">
        <v>4899</v>
      </c>
      <c r="G218" s="540" t="s">
        <v>3448</v>
      </c>
      <c r="H218" s="540" t="s">
        <v>5039</v>
      </c>
      <c r="I218" s="632"/>
      <c r="J218" s="632"/>
      <c r="K218" s="632"/>
      <c r="L218" s="632"/>
      <c r="M218" s="490" t="s">
        <v>6921</v>
      </c>
      <c r="N218" s="575"/>
      <c r="O218" s="575"/>
      <c r="P218" s="575"/>
      <c r="Q218" s="493" t="s">
        <v>6419</v>
      </c>
      <c r="R218" s="621"/>
      <c r="S218" s="621"/>
      <c r="T218" s="621"/>
      <c r="U218" s="616"/>
    </row>
    <row r="219" spans="1:21" ht="93" customHeight="1">
      <c r="A219" s="540" t="s">
        <v>886</v>
      </c>
      <c r="B219" s="540" t="s">
        <v>4723</v>
      </c>
      <c r="C219" s="570" t="s">
        <v>4903</v>
      </c>
      <c r="D219" s="540" t="s">
        <v>6069</v>
      </c>
      <c r="E219" s="633" t="s">
        <v>5036</v>
      </c>
      <c r="F219" s="582" t="s">
        <v>5018</v>
      </c>
      <c r="G219" s="540"/>
      <c r="H219" s="540" t="s">
        <v>5039</v>
      </c>
      <c r="I219" s="632"/>
      <c r="J219" s="632"/>
      <c r="K219" s="632"/>
      <c r="L219" s="632"/>
      <c r="M219" s="490" t="s">
        <v>6921</v>
      </c>
      <c r="N219" s="575"/>
      <c r="O219" s="575"/>
      <c r="P219" s="575"/>
      <c r="Q219" s="493" t="s">
        <v>6419</v>
      </c>
      <c r="R219" s="621"/>
      <c r="S219" s="621"/>
      <c r="T219" s="621"/>
      <c r="U219" s="616"/>
    </row>
    <row r="220" spans="1:21" ht="92.25" customHeight="1">
      <c r="A220" s="540" t="s">
        <v>886</v>
      </c>
      <c r="B220" s="540" t="s">
        <v>4723</v>
      </c>
      <c r="C220" s="570" t="s">
        <v>4907</v>
      </c>
      <c r="D220" s="540" t="s">
        <v>6069</v>
      </c>
      <c r="E220" s="633" t="s">
        <v>5037</v>
      </c>
      <c r="F220" s="582" t="s">
        <v>4900</v>
      </c>
      <c r="G220" s="540"/>
      <c r="H220" s="540" t="s">
        <v>5039</v>
      </c>
      <c r="I220" s="632"/>
      <c r="J220" s="632"/>
      <c r="K220" s="632"/>
      <c r="L220" s="632"/>
      <c r="M220" s="490" t="s">
        <v>6921</v>
      </c>
      <c r="N220" s="575"/>
      <c r="O220" s="575"/>
      <c r="P220" s="575"/>
      <c r="Q220" s="493" t="s">
        <v>6419</v>
      </c>
      <c r="R220" s="621"/>
      <c r="S220" s="621"/>
      <c r="T220" s="621"/>
      <c r="U220" s="616"/>
    </row>
    <row r="221" spans="1:21" ht="92.25" customHeight="1">
      <c r="A221" s="540" t="s">
        <v>886</v>
      </c>
      <c r="B221" s="540" t="s">
        <v>4723</v>
      </c>
      <c r="C221" s="570" t="s">
        <v>4904</v>
      </c>
      <c r="D221" s="540" t="s">
        <v>6069</v>
      </c>
      <c r="E221" s="633" t="s">
        <v>5038</v>
      </c>
      <c r="F221" s="582" t="s">
        <v>5019</v>
      </c>
      <c r="G221" s="540" t="s">
        <v>3448</v>
      </c>
      <c r="H221" s="540" t="s">
        <v>5039</v>
      </c>
      <c r="I221" s="632"/>
      <c r="J221" s="632"/>
      <c r="K221" s="632"/>
      <c r="L221" s="632"/>
      <c r="M221" s="490" t="s">
        <v>6921</v>
      </c>
      <c r="N221" s="575"/>
      <c r="O221" s="575"/>
      <c r="P221" s="575"/>
      <c r="Q221" s="493" t="s">
        <v>6419</v>
      </c>
      <c r="R221" s="621"/>
      <c r="S221" s="621"/>
      <c r="T221" s="621"/>
      <c r="U221" s="616"/>
    </row>
    <row r="222" spans="1:21" ht="92.25" customHeight="1">
      <c r="A222" s="540" t="s">
        <v>886</v>
      </c>
      <c r="B222" s="540" t="s">
        <v>4723</v>
      </c>
      <c r="C222" s="570" t="s">
        <v>4905</v>
      </c>
      <c r="D222" s="540" t="s">
        <v>6069</v>
      </c>
      <c r="E222" s="633" t="s">
        <v>5000</v>
      </c>
      <c r="F222" s="582" t="s">
        <v>4909</v>
      </c>
      <c r="G222" s="540" t="s">
        <v>3448</v>
      </c>
      <c r="H222" s="540" t="s">
        <v>5039</v>
      </c>
      <c r="I222" s="632"/>
      <c r="J222" s="632"/>
      <c r="K222" s="632"/>
      <c r="L222" s="632"/>
      <c r="M222" s="490" t="s">
        <v>6921</v>
      </c>
      <c r="N222" s="575"/>
      <c r="O222" s="575"/>
      <c r="P222" s="575"/>
      <c r="Q222" s="493" t="s">
        <v>6419</v>
      </c>
      <c r="R222" s="621"/>
      <c r="S222" s="621"/>
      <c r="T222" s="621"/>
      <c r="U222" s="616"/>
    </row>
    <row r="223" spans="1:21" ht="92.25" customHeight="1">
      <c r="A223" s="540" t="s">
        <v>886</v>
      </c>
      <c r="B223" s="540" t="s">
        <v>4723</v>
      </c>
      <c r="C223" s="570" t="s">
        <v>4906</v>
      </c>
      <c r="D223" s="540" t="s">
        <v>6069</v>
      </c>
      <c r="E223" s="633" t="s">
        <v>5001</v>
      </c>
      <c r="F223" s="582" t="s">
        <v>5020</v>
      </c>
      <c r="G223" s="540"/>
      <c r="H223" s="540" t="s">
        <v>5039</v>
      </c>
      <c r="I223" s="632"/>
      <c r="J223" s="632"/>
      <c r="K223" s="632"/>
      <c r="L223" s="632"/>
      <c r="M223" s="490" t="s">
        <v>6921</v>
      </c>
      <c r="N223" s="575"/>
      <c r="O223" s="575"/>
      <c r="P223" s="575"/>
      <c r="Q223" s="493" t="s">
        <v>6419</v>
      </c>
      <c r="R223" s="621"/>
      <c r="S223" s="621"/>
      <c r="T223" s="621"/>
      <c r="U223" s="616"/>
    </row>
    <row r="224" spans="1:21" ht="92.25" customHeight="1">
      <c r="A224" s="540" t="s">
        <v>886</v>
      </c>
      <c r="B224" s="540" t="s">
        <v>4723</v>
      </c>
      <c r="C224" s="570" t="s">
        <v>4908</v>
      </c>
      <c r="D224" s="540" t="s">
        <v>6069</v>
      </c>
      <c r="E224" s="633" t="s">
        <v>5002</v>
      </c>
      <c r="F224" s="582" t="s">
        <v>4910</v>
      </c>
      <c r="G224" s="540"/>
      <c r="H224" s="540" t="s">
        <v>5039</v>
      </c>
      <c r="I224" s="632"/>
      <c r="J224" s="632"/>
      <c r="K224" s="632"/>
      <c r="L224" s="632"/>
      <c r="M224" s="490" t="s">
        <v>6921</v>
      </c>
      <c r="N224" s="575"/>
      <c r="O224" s="575"/>
      <c r="P224" s="575"/>
      <c r="Q224" s="493" t="s">
        <v>6419</v>
      </c>
      <c r="R224" s="621"/>
      <c r="S224" s="621"/>
      <c r="T224" s="621"/>
      <c r="U224" s="616"/>
    </row>
    <row r="225" spans="1:21" ht="92.25" customHeight="1">
      <c r="A225" s="540" t="s">
        <v>886</v>
      </c>
      <c r="B225" s="540" t="s">
        <v>4723</v>
      </c>
      <c r="C225" s="570" t="s">
        <v>4911</v>
      </c>
      <c r="D225" s="540" t="s">
        <v>6069</v>
      </c>
      <c r="E225" s="633" t="s">
        <v>5003</v>
      </c>
      <c r="F225" s="582" t="s">
        <v>5021</v>
      </c>
      <c r="G225" s="540" t="s">
        <v>3448</v>
      </c>
      <c r="H225" s="540" t="s">
        <v>5039</v>
      </c>
      <c r="I225" s="632"/>
      <c r="J225" s="632"/>
      <c r="K225" s="632"/>
      <c r="L225" s="632"/>
      <c r="M225" s="490" t="s">
        <v>6921</v>
      </c>
      <c r="N225" s="575"/>
      <c r="O225" s="575"/>
      <c r="P225" s="575"/>
      <c r="Q225" s="493" t="s">
        <v>6419</v>
      </c>
      <c r="R225" s="621"/>
      <c r="S225" s="621"/>
      <c r="T225" s="621"/>
      <c r="U225" s="616"/>
    </row>
    <row r="226" spans="1:21" ht="92.25" customHeight="1">
      <c r="A226" s="540" t="s">
        <v>886</v>
      </c>
      <c r="B226" s="540" t="s">
        <v>4723</v>
      </c>
      <c r="C226" s="570" t="s">
        <v>4912</v>
      </c>
      <c r="D226" s="540" t="s">
        <v>6069</v>
      </c>
      <c r="E226" s="633" t="s">
        <v>5004</v>
      </c>
      <c r="F226" s="582" t="s">
        <v>4915</v>
      </c>
      <c r="G226" s="540" t="s">
        <v>3448</v>
      </c>
      <c r="H226" s="540" t="s">
        <v>5039</v>
      </c>
      <c r="I226" s="632"/>
      <c r="J226" s="632"/>
      <c r="K226" s="632"/>
      <c r="L226" s="632"/>
      <c r="M226" s="490" t="s">
        <v>6921</v>
      </c>
      <c r="N226" s="575"/>
      <c r="O226" s="575"/>
      <c r="P226" s="575"/>
      <c r="Q226" s="493" t="s">
        <v>6419</v>
      </c>
      <c r="R226" s="621"/>
      <c r="S226" s="621"/>
      <c r="T226" s="621"/>
      <c r="U226" s="616"/>
    </row>
    <row r="227" spans="1:21" ht="92.25" customHeight="1">
      <c r="A227" s="540" t="s">
        <v>886</v>
      </c>
      <c r="B227" s="540" t="s">
        <v>4723</v>
      </c>
      <c r="C227" s="570" t="s">
        <v>4913</v>
      </c>
      <c r="D227" s="540" t="s">
        <v>6069</v>
      </c>
      <c r="E227" s="633" t="s">
        <v>5005</v>
      </c>
      <c r="F227" s="582" t="s">
        <v>5022</v>
      </c>
      <c r="G227" s="540"/>
      <c r="H227" s="540" t="s">
        <v>5039</v>
      </c>
      <c r="I227" s="632"/>
      <c r="J227" s="632"/>
      <c r="K227" s="632"/>
      <c r="L227" s="632"/>
      <c r="M227" s="490" t="s">
        <v>6921</v>
      </c>
      <c r="N227" s="575"/>
      <c r="O227" s="575"/>
      <c r="P227" s="575"/>
      <c r="Q227" s="493" t="s">
        <v>6419</v>
      </c>
      <c r="R227" s="621"/>
      <c r="S227" s="621"/>
      <c r="T227" s="621"/>
      <c r="U227" s="616"/>
    </row>
    <row r="228" spans="1:21" ht="92.25" customHeight="1">
      <c r="A228" s="540" t="s">
        <v>886</v>
      </c>
      <c r="B228" s="540" t="s">
        <v>4723</v>
      </c>
      <c r="C228" s="570" t="s">
        <v>4914</v>
      </c>
      <c r="D228" s="540" t="s">
        <v>6069</v>
      </c>
      <c r="E228" s="633" t="s">
        <v>5006</v>
      </c>
      <c r="F228" s="582" t="s">
        <v>4916</v>
      </c>
      <c r="G228" s="540"/>
      <c r="H228" s="540" t="s">
        <v>5039</v>
      </c>
      <c r="I228" s="632"/>
      <c r="J228" s="632"/>
      <c r="K228" s="632"/>
      <c r="L228" s="632"/>
      <c r="M228" s="490" t="s">
        <v>6921</v>
      </c>
      <c r="N228" s="575"/>
      <c r="O228" s="575"/>
      <c r="P228" s="575"/>
      <c r="Q228" s="493" t="s">
        <v>6419</v>
      </c>
      <c r="R228" s="621"/>
      <c r="S228" s="621"/>
      <c r="T228" s="621"/>
      <c r="U228" s="616"/>
    </row>
    <row r="229" spans="1:21" ht="12.75" customHeight="1">
      <c r="A229" s="540" t="s">
        <v>887</v>
      </c>
      <c r="B229" s="540" t="s">
        <v>4724</v>
      </c>
      <c r="C229" s="570" t="s">
        <v>4917</v>
      </c>
      <c r="D229" s="540" t="s">
        <v>4210</v>
      </c>
      <c r="E229" s="540"/>
      <c r="F229" s="582"/>
      <c r="G229" s="540"/>
      <c r="H229" s="632"/>
      <c r="I229" s="632"/>
      <c r="J229" s="632"/>
      <c r="K229" s="632"/>
      <c r="L229" s="632"/>
      <c r="M229" s="632"/>
      <c r="N229" s="575"/>
      <c r="O229" s="575"/>
      <c r="P229" s="575"/>
      <c r="Q229" s="616"/>
      <c r="R229" s="617"/>
      <c r="S229" s="617"/>
      <c r="T229" s="617"/>
      <c r="U229" s="616"/>
    </row>
    <row r="230" spans="1:21" ht="56.25">
      <c r="A230" s="540" t="s">
        <v>887</v>
      </c>
      <c r="B230" s="540" t="s">
        <v>4724</v>
      </c>
      <c r="C230" s="570" t="s">
        <v>4918</v>
      </c>
      <c r="D230" s="540" t="s">
        <v>4196</v>
      </c>
      <c r="E230" s="633" t="s">
        <v>4922</v>
      </c>
      <c r="F230" s="582" t="s">
        <v>4926</v>
      </c>
      <c r="G230" s="540" t="s">
        <v>3448</v>
      </c>
      <c r="H230" s="540" t="s">
        <v>5039</v>
      </c>
      <c r="I230" s="632"/>
      <c r="J230" s="632"/>
      <c r="K230" s="632"/>
      <c r="L230" s="632"/>
      <c r="M230" s="490" t="s">
        <v>6921</v>
      </c>
      <c r="N230" s="575"/>
      <c r="O230" s="575"/>
      <c r="P230" s="575"/>
      <c r="Q230" s="493" t="s">
        <v>6419</v>
      </c>
      <c r="R230" s="621"/>
      <c r="S230" s="621"/>
      <c r="T230" s="621"/>
      <c r="U230" s="616"/>
    </row>
    <row r="231" spans="1:21" ht="57.75" customHeight="1">
      <c r="A231" s="540" t="s">
        <v>887</v>
      </c>
      <c r="B231" s="540" t="s">
        <v>4724</v>
      </c>
      <c r="C231" s="570" t="s">
        <v>4919</v>
      </c>
      <c r="D231" s="540" t="s">
        <v>4196</v>
      </c>
      <c r="E231" s="633" t="s">
        <v>4923</v>
      </c>
      <c r="F231" s="582" t="s">
        <v>4927</v>
      </c>
      <c r="G231" s="540"/>
      <c r="H231" s="540" t="s">
        <v>5039</v>
      </c>
      <c r="I231" s="632"/>
      <c r="J231" s="632"/>
      <c r="K231" s="632"/>
      <c r="L231" s="632"/>
      <c r="M231" s="490" t="s">
        <v>6921</v>
      </c>
      <c r="N231" s="575"/>
      <c r="O231" s="575"/>
      <c r="P231" s="575"/>
      <c r="Q231" s="493" t="s">
        <v>6419</v>
      </c>
      <c r="R231" s="621"/>
      <c r="S231" s="621"/>
      <c r="T231" s="621"/>
      <c r="U231" s="616"/>
    </row>
    <row r="232" spans="1:21" ht="56.25" customHeight="1">
      <c r="A232" s="540" t="s">
        <v>887</v>
      </c>
      <c r="B232" s="540" t="s">
        <v>4724</v>
      </c>
      <c r="C232" s="570" t="s">
        <v>4920</v>
      </c>
      <c r="D232" s="540" t="s">
        <v>4196</v>
      </c>
      <c r="E232" s="633" t="s">
        <v>4924</v>
      </c>
      <c r="F232" s="582" t="s">
        <v>4928</v>
      </c>
      <c r="G232" s="540" t="s">
        <v>3448</v>
      </c>
      <c r="H232" s="540" t="s">
        <v>5039</v>
      </c>
      <c r="I232" s="632"/>
      <c r="J232" s="632"/>
      <c r="K232" s="632"/>
      <c r="L232" s="632"/>
      <c r="M232" s="490" t="s">
        <v>6921</v>
      </c>
      <c r="N232" s="575"/>
      <c r="O232" s="575"/>
      <c r="P232" s="575"/>
      <c r="Q232" s="493" t="s">
        <v>6419</v>
      </c>
      <c r="R232" s="621"/>
      <c r="S232" s="621"/>
      <c r="T232" s="621"/>
      <c r="U232" s="616"/>
    </row>
    <row r="233" spans="1:21" ht="59.25" customHeight="1">
      <c r="A233" s="540" t="s">
        <v>887</v>
      </c>
      <c r="B233" s="540" t="s">
        <v>4724</v>
      </c>
      <c r="C233" s="570" t="s">
        <v>4921</v>
      </c>
      <c r="D233" s="540" t="s">
        <v>4196</v>
      </c>
      <c r="E233" s="633" t="s">
        <v>4925</v>
      </c>
      <c r="F233" s="582" t="s">
        <v>4929</v>
      </c>
      <c r="G233" s="540"/>
      <c r="H233" s="540" t="s">
        <v>5039</v>
      </c>
      <c r="I233" s="632"/>
      <c r="J233" s="632"/>
      <c r="K233" s="632"/>
      <c r="L233" s="632"/>
      <c r="M233" s="490" t="s">
        <v>6921</v>
      </c>
      <c r="N233" s="575"/>
      <c r="O233" s="575"/>
      <c r="P233" s="575"/>
      <c r="Q233" s="493" t="s">
        <v>6419</v>
      </c>
      <c r="R233" s="621"/>
      <c r="S233" s="621"/>
      <c r="T233" s="621"/>
      <c r="U233" s="616"/>
    </row>
    <row r="234" spans="1:21" ht="12.75" customHeight="1">
      <c r="A234" s="540" t="s">
        <v>922</v>
      </c>
      <c r="B234" s="540" t="s">
        <v>4725</v>
      </c>
      <c r="C234" s="570" t="s">
        <v>4930</v>
      </c>
      <c r="D234" s="540" t="s">
        <v>4210</v>
      </c>
      <c r="E234" s="540"/>
      <c r="F234" s="582"/>
      <c r="G234" s="540"/>
      <c r="H234" s="540"/>
      <c r="I234" s="632"/>
      <c r="J234" s="632"/>
      <c r="K234" s="632"/>
      <c r="L234" s="632"/>
      <c r="M234" s="632"/>
      <c r="N234" s="575"/>
      <c r="O234" s="575"/>
      <c r="P234" s="575"/>
      <c r="Q234" s="616"/>
      <c r="R234" s="617"/>
      <c r="S234" s="617"/>
      <c r="T234" s="617"/>
      <c r="U234" s="616"/>
    </row>
    <row r="235" spans="1:21" ht="69.75" customHeight="1">
      <c r="A235" s="540" t="s">
        <v>922</v>
      </c>
      <c r="B235" s="540" t="s">
        <v>4725</v>
      </c>
      <c r="C235" s="570" t="s">
        <v>4931</v>
      </c>
      <c r="D235" s="540" t="s">
        <v>4196</v>
      </c>
      <c r="E235" s="633" t="s">
        <v>4936</v>
      </c>
      <c r="F235" s="582" t="s">
        <v>4935</v>
      </c>
      <c r="G235" s="540" t="s">
        <v>3448</v>
      </c>
      <c r="H235" s="540" t="s">
        <v>5039</v>
      </c>
      <c r="I235" s="632"/>
      <c r="J235" s="632"/>
      <c r="K235" s="632"/>
      <c r="L235" s="632"/>
      <c r="M235" s="490" t="s">
        <v>6921</v>
      </c>
      <c r="N235" s="575"/>
      <c r="O235" s="575"/>
      <c r="P235" s="575"/>
      <c r="Q235" s="493" t="s">
        <v>6419</v>
      </c>
      <c r="R235" s="621"/>
      <c r="S235" s="621"/>
      <c r="T235" s="621"/>
      <c r="U235" s="616"/>
    </row>
    <row r="236" spans="1:21" ht="72" customHeight="1">
      <c r="A236" s="540" t="s">
        <v>922</v>
      </c>
      <c r="B236" s="540" t="s">
        <v>4725</v>
      </c>
      <c r="C236" s="570" t="s">
        <v>4932</v>
      </c>
      <c r="D236" s="540" t="s">
        <v>4196</v>
      </c>
      <c r="E236" s="633" t="s">
        <v>4937</v>
      </c>
      <c r="F236" s="582" t="s">
        <v>4940</v>
      </c>
      <c r="G236" s="540" t="s">
        <v>3448</v>
      </c>
      <c r="H236" s="540" t="s">
        <v>5039</v>
      </c>
      <c r="I236" s="632"/>
      <c r="J236" s="632"/>
      <c r="K236" s="632"/>
      <c r="L236" s="632"/>
      <c r="M236" s="490" t="s">
        <v>6921</v>
      </c>
      <c r="N236" s="575"/>
      <c r="O236" s="575"/>
      <c r="P236" s="575"/>
      <c r="Q236" s="493" t="s">
        <v>6419</v>
      </c>
      <c r="R236" s="621"/>
      <c r="S236" s="621"/>
      <c r="T236" s="621"/>
      <c r="U236" s="616"/>
    </row>
    <row r="237" spans="1:21" ht="69.75" customHeight="1">
      <c r="A237" s="540" t="s">
        <v>922</v>
      </c>
      <c r="B237" s="540" t="s">
        <v>4725</v>
      </c>
      <c r="C237" s="570" t="s">
        <v>4933</v>
      </c>
      <c r="D237" s="540" t="s">
        <v>4196</v>
      </c>
      <c r="E237" s="633" t="s">
        <v>4938</v>
      </c>
      <c r="F237" s="582" t="s">
        <v>4941</v>
      </c>
      <c r="G237" s="540"/>
      <c r="H237" s="540" t="s">
        <v>5039</v>
      </c>
      <c r="I237" s="632"/>
      <c r="J237" s="632"/>
      <c r="K237" s="632"/>
      <c r="L237" s="632"/>
      <c r="M237" s="490" t="s">
        <v>6921</v>
      </c>
      <c r="N237" s="575"/>
      <c r="O237" s="575"/>
      <c r="P237" s="575"/>
      <c r="Q237" s="493" t="s">
        <v>6419</v>
      </c>
      <c r="R237" s="621"/>
      <c r="S237" s="621"/>
      <c r="T237" s="621"/>
      <c r="U237" s="616"/>
    </row>
    <row r="238" spans="1:21" ht="71.25" customHeight="1">
      <c r="A238" s="540" t="s">
        <v>922</v>
      </c>
      <c r="B238" s="540" t="s">
        <v>4725</v>
      </c>
      <c r="C238" s="570" t="s">
        <v>4934</v>
      </c>
      <c r="D238" s="540" t="s">
        <v>4196</v>
      </c>
      <c r="E238" s="633" t="s">
        <v>4939</v>
      </c>
      <c r="F238" s="582" t="s">
        <v>4942</v>
      </c>
      <c r="G238" s="540"/>
      <c r="H238" s="540" t="s">
        <v>5039</v>
      </c>
      <c r="I238" s="632"/>
      <c r="J238" s="632"/>
      <c r="K238" s="632"/>
      <c r="L238" s="632"/>
      <c r="M238" s="490" t="s">
        <v>6921</v>
      </c>
      <c r="N238" s="575"/>
      <c r="O238" s="575"/>
      <c r="P238" s="575"/>
      <c r="Q238" s="493" t="s">
        <v>6419</v>
      </c>
      <c r="R238" s="621"/>
      <c r="S238" s="621"/>
      <c r="T238" s="621"/>
      <c r="U238" s="616"/>
    </row>
    <row r="239" spans="1:21" ht="12.75" customHeight="1">
      <c r="A239" s="540" t="s">
        <v>923</v>
      </c>
      <c r="B239" s="540" t="s">
        <v>4726</v>
      </c>
      <c r="C239" s="570" t="s">
        <v>4943</v>
      </c>
      <c r="D239" s="540" t="s">
        <v>4210</v>
      </c>
      <c r="E239" s="540"/>
      <c r="F239" s="582"/>
      <c r="G239" s="540"/>
      <c r="H239" s="540"/>
      <c r="I239" s="632"/>
      <c r="J239" s="632"/>
      <c r="K239" s="632"/>
      <c r="L239" s="632"/>
      <c r="M239" s="632"/>
      <c r="N239" s="575"/>
      <c r="O239" s="575"/>
      <c r="P239" s="575"/>
      <c r="Q239" s="616"/>
      <c r="R239" s="617"/>
      <c r="S239" s="617"/>
      <c r="T239" s="617"/>
      <c r="U239" s="616"/>
    </row>
    <row r="240" spans="1:21" ht="69.75" customHeight="1">
      <c r="A240" s="540" t="s">
        <v>923</v>
      </c>
      <c r="B240" s="540" t="s">
        <v>4726</v>
      </c>
      <c r="C240" s="570" t="s">
        <v>4944</v>
      </c>
      <c r="D240" s="540" t="s">
        <v>4196</v>
      </c>
      <c r="E240" s="633" t="s">
        <v>4948</v>
      </c>
      <c r="F240" s="582" t="s">
        <v>4952</v>
      </c>
      <c r="G240" s="540" t="s">
        <v>3448</v>
      </c>
      <c r="H240" s="540" t="s">
        <v>5039</v>
      </c>
      <c r="I240" s="632"/>
      <c r="J240" s="632"/>
      <c r="K240" s="632"/>
      <c r="L240" s="632"/>
      <c r="M240" s="490" t="s">
        <v>6921</v>
      </c>
      <c r="N240" s="575"/>
      <c r="O240" s="575"/>
      <c r="P240" s="575"/>
      <c r="Q240" s="493" t="s">
        <v>6419</v>
      </c>
      <c r="R240" s="621"/>
      <c r="S240" s="621"/>
      <c r="T240" s="621"/>
      <c r="U240" s="616"/>
    </row>
    <row r="241" spans="1:21" ht="67.5" customHeight="1">
      <c r="A241" s="540" t="s">
        <v>923</v>
      </c>
      <c r="B241" s="540" t="s">
        <v>4726</v>
      </c>
      <c r="C241" s="570" t="s">
        <v>4945</v>
      </c>
      <c r="D241" s="540" t="s">
        <v>4196</v>
      </c>
      <c r="E241" s="633" t="s">
        <v>4949</v>
      </c>
      <c r="F241" s="582" t="s">
        <v>4953</v>
      </c>
      <c r="G241" s="540" t="s">
        <v>3448</v>
      </c>
      <c r="H241" s="540" t="s">
        <v>5039</v>
      </c>
      <c r="I241" s="632"/>
      <c r="J241" s="632"/>
      <c r="K241" s="632"/>
      <c r="L241" s="632"/>
      <c r="M241" s="490" t="s">
        <v>6921</v>
      </c>
      <c r="N241" s="575"/>
      <c r="O241" s="575"/>
      <c r="P241" s="575"/>
      <c r="Q241" s="493" t="s">
        <v>6419</v>
      </c>
      <c r="R241" s="621"/>
      <c r="S241" s="621"/>
      <c r="T241" s="621"/>
      <c r="U241" s="616"/>
    </row>
    <row r="242" spans="1:21" ht="69" customHeight="1">
      <c r="A242" s="540" t="s">
        <v>923</v>
      </c>
      <c r="B242" s="540" t="s">
        <v>4726</v>
      </c>
      <c r="C242" s="570" t="s">
        <v>4946</v>
      </c>
      <c r="D242" s="540" t="s">
        <v>4196</v>
      </c>
      <c r="E242" s="633" t="s">
        <v>4950</v>
      </c>
      <c r="F242" s="582" t="s">
        <v>4954</v>
      </c>
      <c r="G242" s="540"/>
      <c r="H242" s="540" t="s">
        <v>5039</v>
      </c>
      <c r="I242" s="632"/>
      <c r="J242" s="632"/>
      <c r="K242" s="632"/>
      <c r="L242" s="632"/>
      <c r="M242" s="490" t="s">
        <v>6921</v>
      </c>
      <c r="N242" s="575"/>
      <c r="O242" s="575"/>
      <c r="P242" s="575"/>
      <c r="Q242" s="493" t="s">
        <v>6419</v>
      </c>
      <c r="R242" s="621"/>
      <c r="S242" s="621"/>
      <c r="T242" s="621"/>
      <c r="U242" s="616"/>
    </row>
    <row r="243" spans="1:21" ht="70.5" customHeight="1">
      <c r="A243" s="540" t="s">
        <v>923</v>
      </c>
      <c r="B243" s="540" t="s">
        <v>4726</v>
      </c>
      <c r="C243" s="570" t="s">
        <v>4947</v>
      </c>
      <c r="D243" s="540" t="s">
        <v>4196</v>
      </c>
      <c r="E243" s="633" t="s">
        <v>4951</v>
      </c>
      <c r="F243" s="582" t="s">
        <v>4955</v>
      </c>
      <c r="G243" s="540"/>
      <c r="H243" s="540" t="s">
        <v>5039</v>
      </c>
      <c r="I243" s="632"/>
      <c r="J243" s="632"/>
      <c r="K243" s="632"/>
      <c r="L243" s="632"/>
      <c r="M243" s="490" t="s">
        <v>6921</v>
      </c>
      <c r="N243" s="575"/>
      <c r="O243" s="575"/>
      <c r="P243" s="575"/>
      <c r="Q243" s="493" t="s">
        <v>6419</v>
      </c>
      <c r="R243" s="621"/>
      <c r="S243" s="621"/>
      <c r="T243" s="621"/>
      <c r="U243" s="616"/>
    </row>
    <row r="244" spans="1:21" ht="12.75" customHeight="1">
      <c r="A244" s="540" t="s">
        <v>924</v>
      </c>
      <c r="B244" s="540" t="s">
        <v>4727</v>
      </c>
      <c r="C244" s="570" t="s">
        <v>4956</v>
      </c>
      <c r="D244" s="540" t="s">
        <v>4210</v>
      </c>
      <c r="E244" s="540"/>
      <c r="F244" s="582"/>
      <c r="G244" s="540"/>
      <c r="H244" s="540"/>
      <c r="I244" s="632"/>
      <c r="J244" s="632"/>
      <c r="K244" s="632"/>
      <c r="L244" s="632"/>
      <c r="M244" s="632"/>
      <c r="N244" s="575"/>
      <c r="O244" s="575"/>
      <c r="P244" s="575"/>
      <c r="Q244" s="616"/>
      <c r="R244" s="617"/>
      <c r="S244" s="617"/>
      <c r="T244" s="617"/>
      <c r="U244" s="616"/>
    </row>
    <row r="245" spans="1:21" ht="75.95" customHeight="1">
      <c r="A245" s="540" t="s">
        <v>924</v>
      </c>
      <c r="B245" s="540" t="s">
        <v>4727</v>
      </c>
      <c r="C245" s="570" t="s">
        <v>4957</v>
      </c>
      <c r="D245" s="540" t="s">
        <v>4196</v>
      </c>
      <c r="E245" s="633" t="s">
        <v>4961</v>
      </c>
      <c r="F245" s="582" t="s">
        <v>4965</v>
      </c>
      <c r="G245" s="540" t="s">
        <v>3448</v>
      </c>
      <c r="H245" s="540" t="s">
        <v>5039</v>
      </c>
      <c r="I245" s="632"/>
      <c r="J245" s="632"/>
      <c r="K245" s="632"/>
      <c r="L245" s="632"/>
      <c r="M245" s="490" t="s">
        <v>6921</v>
      </c>
      <c r="N245" s="575"/>
      <c r="O245" s="575"/>
      <c r="P245" s="575"/>
      <c r="Q245" s="493" t="s">
        <v>6419</v>
      </c>
      <c r="R245" s="621"/>
      <c r="S245" s="621"/>
      <c r="T245" s="621"/>
      <c r="U245" s="616"/>
    </row>
    <row r="246" spans="1:21" ht="71.25" customHeight="1">
      <c r="A246" s="540" t="s">
        <v>924</v>
      </c>
      <c r="B246" s="540" t="s">
        <v>4727</v>
      </c>
      <c r="C246" s="570" t="s">
        <v>4958</v>
      </c>
      <c r="D246" s="540" t="s">
        <v>4196</v>
      </c>
      <c r="E246" s="633" t="s">
        <v>4962</v>
      </c>
      <c r="F246" s="582" t="s">
        <v>4966</v>
      </c>
      <c r="G246" s="540" t="s">
        <v>3448</v>
      </c>
      <c r="H246" s="540" t="s">
        <v>5039</v>
      </c>
      <c r="I246" s="632"/>
      <c r="J246" s="632"/>
      <c r="K246" s="632"/>
      <c r="L246" s="632"/>
      <c r="M246" s="490" t="s">
        <v>6921</v>
      </c>
      <c r="N246" s="575"/>
      <c r="O246" s="575"/>
      <c r="P246" s="575"/>
      <c r="Q246" s="493" t="s">
        <v>6419</v>
      </c>
      <c r="R246" s="621"/>
      <c r="S246" s="621"/>
      <c r="T246" s="621"/>
      <c r="U246" s="616"/>
    </row>
    <row r="247" spans="1:21" ht="70.5" customHeight="1">
      <c r="A247" s="540" t="s">
        <v>924</v>
      </c>
      <c r="B247" s="540" t="s">
        <v>4727</v>
      </c>
      <c r="C247" s="570" t="s">
        <v>4959</v>
      </c>
      <c r="D247" s="540" t="s">
        <v>4196</v>
      </c>
      <c r="E247" s="633" t="s">
        <v>4963</v>
      </c>
      <c r="F247" s="582" t="s">
        <v>4967</v>
      </c>
      <c r="G247" s="540"/>
      <c r="H247" s="540" t="s">
        <v>5039</v>
      </c>
      <c r="I247" s="632"/>
      <c r="J247" s="632"/>
      <c r="K247" s="632"/>
      <c r="L247" s="632"/>
      <c r="M247" s="490" t="s">
        <v>6921</v>
      </c>
      <c r="N247" s="575"/>
      <c r="O247" s="575"/>
      <c r="P247" s="575"/>
      <c r="Q247" s="493" t="s">
        <v>6419</v>
      </c>
      <c r="R247" s="621"/>
      <c r="S247" s="621"/>
      <c r="T247" s="621"/>
      <c r="U247" s="616"/>
    </row>
    <row r="248" spans="1:21" ht="74.099999999999994" customHeight="1">
      <c r="A248" s="540" t="s">
        <v>924</v>
      </c>
      <c r="B248" s="540" t="s">
        <v>4727</v>
      </c>
      <c r="C248" s="570" t="s">
        <v>4960</v>
      </c>
      <c r="D248" s="540" t="s">
        <v>4196</v>
      </c>
      <c r="E248" s="633" t="s">
        <v>4964</v>
      </c>
      <c r="F248" s="582" t="s">
        <v>4968</v>
      </c>
      <c r="G248" s="540"/>
      <c r="H248" s="540" t="s">
        <v>5039</v>
      </c>
      <c r="I248" s="632"/>
      <c r="J248" s="632"/>
      <c r="K248" s="632"/>
      <c r="L248" s="632"/>
      <c r="M248" s="490" t="s">
        <v>6921</v>
      </c>
      <c r="N248" s="575"/>
      <c r="O248" s="575"/>
      <c r="P248" s="575"/>
      <c r="Q248" s="493" t="s">
        <v>6419</v>
      </c>
      <c r="R248" s="621"/>
      <c r="S248" s="621"/>
      <c r="T248" s="621"/>
      <c r="U248" s="616"/>
    </row>
    <row r="249" spans="1:21" ht="12.75" customHeight="1">
      <c r="A249" s="540" t="s">
        <v>925</v>
      </c>
      <c r="B249" s="540" t="s">
        <v>4728</v>
      </c>
      <c r="C249" s="570" t="s">
        <v>4969</v>
      </c>
      <c r="D249" s="540" t="s">
        <v>4210</v>
      </c>
      <c r="E249" s="540"/>
      <c r="F249" s="582"/>
      <c r="G249" s="540"/>
      <c r="H249" s="540"/>
      <c r="I249" s="632"/>
      <c r="J249" s="632"/>
      <c r="K249" s="632"/>
      <c r="L249" s="632"/>
      <c r="M249" s="632"/>
      <c r="N249" s="575"/>
      <c r="O249" s="575"/>
      <c r="P249" s="575"/>
      <c r="Q249" s="616"/>
      <c r="R249" s="617"/>
      <c r="S249" s="617"/>
      <c r="T249" s="617"/>
      <c r="U249" s="616"/>
    </row>
    <row r="250" spans="1:21" ht="85.5" customHeight="1">
      <c r="A250" s="540" t="s">
        <v>925</v>
      </c>
      <c r="B250" s="540" t="s">
        <v>4728</v>
      </c>
      <c r="C250" s="570" t="s">
        <v>4970</v>
      </c>
      <c r="D250" s="540" t="s">
        <v>4196</v>
      </c>
      <c r="E250" s="633" t="s">
        <v>4979</v>
      </c>
      <c r="F250" s="582" t="s">
        <v>4987</v>
      </c>
      <c r="G250" s="540" t="s">
        <v>3448</v>
      </c>
      <c r="H250" s="540" t="s">
        <v>5039</v>
      </c>
      <c r="I250" s="632"/>
      <c r="J250" s="632"/>
      <c r="K250" s="632"/>
      <c r="L250" s="632"/>
      <c r="M250" s="490" t="s">
        <v>6921</v>
      </c>
      <c r="N250" s="575"/>
      <c r="O250" s="575"/>
      <c r="P250" s="575"/>
      <c r="Q250" s="493" t="s">
        <v>6419</v>
      </c>
      <c r="R250" s="621"/>
      <c r="S250" s="621"/>
      <c r="T250" s="621"/>
      <c r="U250" s="616"/>
    </row>
    <row r="251" spans="1:21" ht="69.75" customHeight="1">
      <c r="A251" s="540" t="s">
        <v>925</v>
      </c>
      <c r="B251" s="540" t="s">
        <v>4728</v>
      </c>
      <c r="C251" s="570" t="s">
        <v>4971</v>
      </c>
      <c r="D251" s="540" t="s">
        <v>4196</v>
      </c>
      <c r="E251" s="633" t="s">
        <v>4980</v>
      </c>
      <c r="F251" s="582" t="s">
        <v>4988</v>
      </c>
      <c r="G251" s="540" t="s">
        <v>3448</v>
      </c>
      <c r="H251" s="540" t="s">
        <v>5039</v>
      </c>
      <c r="I251" s="632"/>
      <c r="J251" s="632"/>
      <c r="K251" s="632"/>
      <c r="L251" s="632"/>
      <c r="M251" s="490" t="s">
        <v>6921</v>
      </c>
      <c r="N251" s="575"/>
      <c r="O251" s="575"/>
      <c r="P251" s="575"/>
      <c r="Q251" s="493" t="s">
        <v>6419</v>
      </c>
      <c r="R251" s="621"/>
      <c r="S251" s="621"/>
      <c r="T251" s="621"/>
      <c r="U251" s="616"/>
    </row>
    <row r="252" spans="1:21" ht="71.25" customHeight="1">
      <c r="A252" s="540" t="s">
        <v>925</v>
      </c>
      <c r="B252" s="540" t="s">
        <v>4728</v>
      </c>
      <c r="C252" s="570" t="s">
        <v>4972</v>
      </c>
      <c r="D252" s="540" t="s">
        <v>4196</v>
      </c>
      <c r="E252" s="633" t="s">
        <v>4981</v>
      </c>
      <c r="F252" s="582" t="s">
        <v>4989</v>
      </c>
      <c r="G252" s="540"/>
      <c r="H252" s="540" t="s">
        <v>5039</v>
      </c>
      <c r="I252" s="632"/>
      <c r="J252" s="632"/>
      <c r="K252" s="632"/>
      <c r="L252" s="632"/>
      <c r="M252" s="490" t="s">
        <v>6921</v>
      </c>
      <c r="N252" s="575"/>
      <c r="O252" s="575"/>
      <c r="P252" s="575"/>
      <c r="Q252" s="493" t="s">
        <v>6419</v>
      </c>
      <c r="R252" s="621"/>
      <c r="S252" s="621"/>
      <c r="T252" s="621"/>
      <c r="U252" s="616"/>
    </row>
    <row r="253" spans="1:21" ht="69.75" customHeight="1">
      <c r="A253" s="540" t="s">
        <v>925</v>
      </c>
      <c r="B253" s="540" t="s">
        <v>4728</v>
      </c>
      <c r="C253" s="570" t="s">
        <v>4973</v>
      </c>
      <c r="D253" s="540" t="s">
        <v>4196</v>
      </c>
      <c r="E253" s="633" t="s">
        <v>4982</v>
      </c>
      <c r="F253" s="582" t="s">
        <v>4990</v>
      </c>
      <c r="G253" s="540"/>
      <c r="H253" s="540" t="s">
        <v>5039</v>
      </c>
      <c r="I253" s="632"/>
      <c r="J253" s="632"/>
      <c r="K253" s="632"/>
      <c r="L253" s="632"/>
      <c r="M253" s="490" t="s">
        <v>6921</v>
      </c>
      <c r="N253" s="575"/>
      <c r="O253" s="575"/>
      <c r="P253" s="575"/>
      <c r="Q253" s="493" t="s">
        <v>6419</v>
      </c>
      <c r="R253" s="621"/>
      <c r="S253" s="621"/>
      <c r="T253" s="621"/>
      <c r="U253" s="616"/>
    </row>
    <row r="254" spans="1:21" ht="12.75" customHeight="1">
      <c r="A254" s="540" t="s">
        <v>926</v>
      </c>
      <c r="B254" s="540" t="s">
        <v>4750</v>
      </c>
      <c r="C254" s="570" t="s">
        <v>4974</v>
      </c>
      <c r="D254" s="540" t="s">
        <v>4210</v>
      </c>
      <c r="E254" s="540"/>
      <c r="F254" s="582"/>
      <c r="G254" s="540"/>
      <c r="H254" s="540"/>
      <c r="I254" s="632"/>
      <c r="J254" s="632"/>
      <c r="K254" s="632"/>
      <c r="L254" s="632"/>
      <c r="M254" s="632"/>
      <c r="N254" s="575"/>
      <c r="O254" s="575"/>
      <c r="P254" s="575"/>
      <c r="Q254" s="616"/>
      <c r="R254" s="617"/>
      <c r="S254" s="617"/>
      <c r="T254" s="617"/>
      <c r="U254" s="616"/>
    </row>
    <row r="255" spans="1:21" ht="77.099999999999994" customHeight="1">
      <c r="A255" s="540" t="s">
        <v>926</v>
      </c>
      <c r="B255" s="540" t="s">
        <v>4750</v>
      </c>
      <c r="C255" s="570" t="s">
        <v>4975</v>
      </c>
      <c r="D255" s="540" t="s">
        <v>4196</v>
      </c>
      <c r="E255" s="633" t="s">
        <v>4983</v>
      </c>
      <c r="F255" s="582" t="s">
        <v>4991</v>
      </c>
      <c r="G255" s="540" t="s">
        <v>3448</v>
      </c>
      <c r="H255" s="540" t="s">
        <v>5039</v>
      </c>
      <c r="I255" s="632"/>
      <c r="J255" s="632"/>
      <c r="K255" s="632"/>
      <c r="L255" s="632"/>
      <c r="M255" s="490" t="s">
        <v>6921</v>
      </c>
      <c r="N255" s="575"/>
      <c r="O255" s="575"/>
      <c r="P255" s="575"/>
      <c r="Q255" s="493" t="s">
        <v>6419</v>
      </c>
      <c r="R255" s="621"/>
      <c r="S255" s="621"/>
      <c r="T255" s="621"/>
      <c r="U255" s="616"/>
    </row>
    <row r="256" spans="1:21" ht="71.25" customHeight="1">
      <c r="A256" s="540" t="s">
        <v>926</v>
      </c>
      <c r="B256" s="540" t="s">
        <v>4750</v>
      </c>
      <c r="C256" s="570" t="s">
        <v>4976</v>
      </c>
      <c r="D256" s="540" t="s">
        <v>4196</v>
      </c>
      <c r="E256" s="633" t="s">
        <v>4984</v>
      </c>
      <c r="F256" s="582" t="s">
        <v>4992</v>
      </c>
      <c r="G256" s="540" t="s">
        <v>3448</v>
      </c>
      <c r="H256" s="540" t="s">
        <v>5039</v>
      </c>
      <c r="I256" s="632"/>
      <c r="J256" s="632"/>
      <c r="K256" s="632"/>
      <c r="L256" s="632"/>
      <c r="M256" s="490" t="s">
        <v>6921</v>
      </c>
      <c r="N256" s="575"/>
      <c r="O256" s="575"/>
      <c r="P256" s="575"/>
      <c r="Q256" s="493" t="s">
        <v>6419</v>
      </c>
      <c r="R256" s="621"/>
      <c r="S256" s="621"/>
      <c r="T256" s="621"/>
      <c r="U256" s="616"/>
    </row>
    <row r="257" spans="1:21" ht="70.5" customHeight="1">
      <c r="A257" s="540" t="s">
        <v>926</v>
      </c>
      <c r="B257" s="540" t="s">
        <v>4750</v>
      </c>
      <c r="C257" s="570" t="s">
        <v>4977</v>
      </c>
      <c r="D257" s="540" t="s">
        <v>4196</v>
      </c>
      <c r="E257" s="633" t="s">
        <v>4985</v>
      </c>
      <c r="F257" s="582" t="s">
        <v>4993</v>
      </c>
      <c r="G257" s="540"/>
      <c r="H257" s="540" t="s">
        <v>5039</v>
      </c>
      <c r="I257" s="632"/>
      <c r="J257" s="632"/>
      <c r="K257" s="632"/>
      <c r="L257" s="632"/>
      <c r="M257" s="490" t="s">
        <v>6921</v>
      </c>
      <c r="N257" s="575"/>
      <c r="O257" s="575"/>
      <c r="P257" s="575"/>
      <c r="Q257" s="493" t="s">
        <v>6419</v>
      </c>
      <c r="R257" s="621"/>
      <c r="S257" s="621"/>
      <c r="T257" s="621"/>
      <c r="U257" s="616"/>
    </row>
    <row r="258" spans="1:21" ht="70.5" customHeight="1">
      <c r="A258" s="540" t="s">
        <v>926</v>
      </c>
      <c r="B258" s="540" t="s">
        <v>4750</v>
      </c>
      <c r="C258" s="570" t="s">
        <v>4978</v>
      </c>
      <c r="D258" s="540" t="s">
        <v>4196</v>
      </c>
      <c r="E258" s="633" t="s">
        <v>4986</v>
      </c>
      <c r="F258" s="582" t="s">
        <v>4994</v>
      </c>
      <c r="G258" s="540"/>
      <c r="H258" s="540" t="s">
        <v>5039</v>
      </c>
      <c r="I258" s="632"/>
      <c r="J258" s="632"/>
      <c r="K258" s="632"/>
      <c r="L258" s="632"/>
      <c r="M258" s="490" t="s">
        <v>6921</v>
      </c>
      <c r="N258" s="575"/>
      <c r="O258" s="575"/>
      <c r="P258" s="575"/>
      <c r="Q258" s="493" t="s">
        <v>6419</v>
      </c>
      <c r="R258" s="621"/>
      <c r="S258" s="621"/>
      <c r="T258" s="621"/>
      <c r="U258" s="616"/>
    </row>
    <row r="259" spans="1:21" ht="70.5" customHeight="1">
      <c r="A259" s="540" t="s">
        <v>927</v>
      </c>
      <c r="B259" s="540" t="s">
        <v>7801</v>
      </c>
      <c r="C259" s="570" t="s">
        <v>7796</v>
      </c>
      <c r="D259" s="540" t="s">
        <v>4196</v>
      </c>
      <c r="E259" s="634" t="s">
        <v>7797</v>
      </c>
      <c r="F259" s="582" t="s">
        <v>7800</v>
      </c>
      <c r="G259" s="540" t="s">
        <v>3448</v>
      </c>
      <c r="H259" s="540" t="s">
        <v>5039</v>
      </c>
      <c r="I259" s="632"/>
      <c r="J259" s="632"/>
      <c r="K259" s="632"/>
      <c r="L259" s="632"/>
      <c r="M259" s="490"/>
      <c r="N259" s="575"/>
      <c r="O259" s="575"/>
      <c r="P259" s="575"/>
      <c r="Q259" s="500"/>
      <c r="R259" s="621"/>
      <c r="S259" s="621"/>
      <c r="T259" s="621"/>
      <c r="U259" s="616"/>
    </row>
    <row r="260" spans="1:21" ht="70.5" customHeight="1">
      <c r="A260" s="540" t="s">
        <v>927</v>
      </c>
      <c r="B260" s="540" t="s">
        <v>7801</v>
      </c>
      <c r="C260" s="570" t="s">
        <v>7798</v>
      </c>
      <c r="D260" s="540" t="s">
        <v>4196</v>
      </c>
      <c r="E260" s="634" t="s">
        <v>7799</v>
      </c>
      <c r="F260" s="582" t="s">
        <v>7805</v>
      </c>
      <c r="G260" s="540"/>
      <c r="H260" s="540" t="s">
        <v>5039</v>
      </c>
      <c r="I260" s="632"/>
      <c r="J260" s="632"/>
      <c r="K260" s="632"/>
      <c r="L260" s="632"/>
      <c r="M260" s="490"/>
      <c r="N260" s="575"/>
      <c r="O260" s="575"/>
      <c r="P260" s="575"/>
      <c r="Q260" s="500"/>
      <c r="R260" s="621"/>
      <c r="S260" s="621"/>
      <c r="T260" s="621"/>
      <c r="U260" s="616"/>
    </row>
    <row r="261" spans="1:21" ht="89.25" customHeight="1">
      <c r="A261" s="540" t="s">
        <v>927</v>
      </c>
      <c r="B261" s="540" t="s">
        <v>7801</v>
      </c>
      <c r="C261" s="570" t="s">
        <v>8695</v>
      </c>
      <c r="D261" s="540" t="s">
        <v>4196</v>
      </c>
      <c r="E261" s="634" t="s">
        <v>7803</v>
      </c>
      <c r="F261" s="582" t="s">
        <v>7806</v>
      </c>
      <c r="G261" s="540" t="s">
        <v>3448</v>
      </c>
      <c r="H261" s="540" t="s">
        <v>5039</v>
      </c>
      <c r="I261" s="632"/>
      <c r="J261" s="632"/>
      <c r="K261" s="632"/>
      <c r="L261" s="632"/>
      <c r="M261" s="490"/>
      <c r="N261" s="575"/>
      <c r="O261" s="575"/>
      <c r="P261" s="575"/>
      <c r="Q261" s="500"/>
      <c r="R261" s="621"/>
      <c r="S261" s="621"/>
      <c r="T261" s="621"/>
      <c r="U261" s="616"/>
    </row>
    <row r="262" spans="1:21" ht="94.5" customHeight="1">
      <c r="A262" s="540" t="s">
        <v>927</v>
      </c>
      <c r="B262" s="540" t="s">
        <v>7801</v>
      </c>
      <c r="C262" s="570" t="s">
        <v>7802</v>
      </c>
      <c r="D262" s="540" t="s">
        <v>4196</v>
      </c>
      <c r="E262" s="634" t="s">
        <v>7804</v>
      </c>
      <c r="F262" s="582" t="s">
        <v>7807</v>
      </c>
      <c r="G262" s="540"/>
      <c r="H262" s="540" t="s">
        <v>5039</v>
      </c>
      <c r="I262" s="632"/>
      <c r="J262" s="632"/>
      <c r="K262" s="632"/>
      <c r="L262" s="632"/>
      <c r="M262" s="490"/>
      <c r="N262" s="575"/>
      <c r="O262" s="575"/>
      <c r="P262" s="575"/>
      <c r="Q262" s="500"/>
      <c r="R262" s="621"/>
      <c r="S262" s="621"/>
      <c r="T262" s="621"/>
      <c r="U262" s="616"/>
    </row>
    <row r="263" spans="1:21" ht="70.5" customHeight="1">
      <c r="A263" s="540"/>
      <c r="B263" s="540"/>
      <c r="C263" s="570"/>
      <c r="D263" s="540"/>
      <c r="E263" s="633"/>
      <c r="F263" s="582"/>
      <c r="G263" s="540"/>
      <c r="H263" s="540"/>
      <c r="I263" s="632"/>
      <c r="J263" s="632"/>
      <c r="K263" s="632"/>
      <c r="L263" s="632"/>
      <c r="M263" s="490"/>
      <c r="N263" s="575"/>
      <c r="O263" s="575"/>
      <c r="P263" s="575"/>
      <c r="Q263" s="500"/>
      <c r="R263" s="621"/>
      <c r="S263" s="621"/>
      <c r="T263" s="621"/>
      <c r="U263" s="616"/>
    </row>
    <row r="264" spans="1:21">
      <c r="A264" s="540"/>
      <c r="B264" s="540"/>
      <c r="C264" s="570"/>
      <c r="D264" s="540"/>
      <c r="E264" s="540"/>
      <c r="F264" s="582"/>
      <c r="G264" s="540"/>
      <c r="H264" s="540"/>
      <c r="I264" s="632"/>
      <c r="J264" s="632"/>
      <c r="K264" s="632"/>
      <c r="L264" s="632"/>
      <c r="M264" s="490"/>
      <c r="N264" s="575"/>
      <c r="O264" s="575"/>
      <c r="P264" s="575"/>
      <c r="Q264" s="616"/>
      <c r="R264" s="617"/>
      <c r="S264" s="617"/>
      <c r="T264" s="617"/>
      <c r="U264" s="616"/>
    </row>
    <row r="265" spans="1:21" ht="25.5" customHeight="1" thickBot="1">
      <c r="A265" s="587"/>
      <c r="B265" s="584" t="s">
        <v>7878</v>
      </c>
      <c r="C265" s="646" t="s">
        <v>2619</v>
      </c>
      <c r="D265" s="647"/>
      <c r="E265" s="648"/>
      <c r="F265" s="647"/>
      <c r="G265" s="639"/>
      <c r="H265" s="629"/>
      <c r="I265" s="630"/>
      <c r="J265" s="630"/>
      <c r="K265" s="630"/>
      <c r="L265" s="630"/>
      <c r="M265" s="629"/>
      <c r="N265" s="649"/>
      <c r="O265" s="649"/>
      <c r="P265" s="649"/>
      <c r="Q265" s="650"/>
      <c r="R265" s="623"/>
      <c r="S265" s="623"/>
      <c r="T265" s="623"/>
      <c r="U265" s="618"/>
    </row>
    <row r="266" spans="1:21">
      <c r="A266" s="651"/>
      <c r="B266" s="651"/>
      <c r="C266" s="652"/>
      <c r="D266" s="652"/>
      <c r="E266" s="651"/>
      <c r="F266" s="652"/>
      <c r="G266" s="651"/>
      <c r="H266" s="652"/>
      <c r="I266" s="652"/>
      <c r="J266" s="652"/>
      <c r="K266" s="652"/>
      <c r="L266" s="652"/>
      <c r="M266" s="652"/>
      <c r="N266" s="626"/>
      <c r="O266" s="626"/>
      <c r="P266" s="626"/>
      <c r="Q266" s="618"/>
      <c r="R266" s="623"/>
      <c r="S266" s="623"/>
      <c r="T266" s="623"/>
      <c r="U266" s="618"/>
    </row>
    <row r="267" spans="1:21" ht="111.6" customHeight="1">
      <c r="A267" s="540"/>
      <c r="B267" s="639"/>
      <c r="C267" s="629"/>
      <c r="D267" s="629"/>
      <c r="E267" s="639"/>
      <c r="F267" s="491" t="s">
        <v>9269</v>
      </c>
      <c r="G267" s="489"/>
      <c r="H267" s="629"/>
      <c r="I267" s="629"/>
      <c r="J267" s="629"/>
      <c r="K267" s="639" t="s">
        <v>4836</v>
      </c>
      <c r="L267" s="629"/>
      <c r="M267" s="629"/>
      <c r="N267" s="626"/>
      <c r="O267" s="626"/>
      <c r="P267" s="626"/>
      <c r="Q267" s="618"/>
      <c r="R267" s="623"/>
      <c r="S267" s="623"/>
      <c r="T267" s="623"/>
      <c r="U267" s="618"/>
    </row>
    <row r="268" spans="1:21" ht="129.94999999999999" customHeight="1">
      <c r="A268" s="540"/>
      <c r="B268" s="639"/>
      <c r="C268" s="629"/>
      <c r="D268" s="629"/>
      <c r="E268" s="639"/>
      <c r="F268" s="491" t="s">
        <v>9270</v>
      </c>
      <c r="G268" s="489"/>
      <c r="H268" s="629"/>
      <c r="I268" s="629"/>
      <c r="J268" s="629"/>
      <c r="K268" s="639" t="s">
        <v>4836</v>
      </c>
      <c r="L268" s="629"/>
      <c r="M268" s="629"/>
      <c r="N268" s="626"/>
      <c r="O268" s="626"/>
      <c r="P268" s="626"/>
      <c r="Q268" s="618"/>
      <c r="R268" s="623" t="s">
        <v>4836</v>
      </c>
      <c r="S268" s="623"/>
      <c r="T268" s="623"/>
      <c r="U268" s="618"/>
    </row>
    <row r="269" spans="1:21" ht="219.6" customHeight="1">
      <c r="A269" s="540"/>
      <c r="B269" s="639"/>
      <c r="C269" s="629"/>
      <c r="D269" s="629"/>
      <c r="E269" s="639"/>
      <c r="F269" s="491" t="s">
        <v>9271</v>
      </c>
      <c r="G269" s="489"/>
      <c r="H269" s="629"/>
      <c r="I269" s="629"/>
      <c r="J269" s="629"/>
      <c r="K269" s="639" t="s">
        <v>4836</v>
      </c>
      <c r="L269" s="629"/>
      <c r="M269" s="629"/>
      <c r="N269" s="626"/>
      <c r="O269" s="626"/>
      <c r="P269" s="626"/>
      <c r="Q269" s="618"/>
      <c r="R269" s="623"/>
      <c r="S269" s="623"/>
      <c r="T269" s="623"/>
      <c r="U269" s="618"/>
    </row>
    <row r="270" spans="1:21" ht="78.75" customHeight="1">
      <c r="A270" s="540"/>
      <c r="B270" s="639"/>
      <c r="C270" s="629"/>
      <c r="D270" s="629"/>
      <c r="E270" s="639"/>
      <c r="F270" s="491" t="s">
        <v>7368</v>
      </c>
      <c r="G270" s="639"/>
      <c r="H270" s="629"/>
      <c r="I270" s="629"/>
      <c r="J270" s="629"/>
      <c r="K270" s="629"/>
      <c r="L270" s="629"/>
      <c r="M270" s="629"/>
      <c r="N270" s="626"/>
      <c r="O270" s="626"/>
      <c r="P270" s="626"/>
      <c r="Q270" s="618"/>
      <c r="R270" s="623"/>
      <c r="S270" s="623"/>
      <c r="T270" s="623"/>
      <c r="U270" s="618"/>
    </row>
    <row r="271" spans="1:21" ht="56.25">
      <c r="A271" s="540"/>
      <c r="B271" s="639"/>
      <c r="C271" s="629"/>
      <c r="D271" s="629"/>
      <c r="E271" s="639"/>
      <c r="F271" s="491" t="s">
        <v>4995</v>
      </c>
      <c r="G271" s="639"/>
      <c r="H271" s="629"/>
      <c r="I271" s="629"/>
      <c r="J271" s="629"/>
      <c r="K271" s="629"/>
      <c r="L271" s="629"/>
      <c r="M271" s="629"/>
      <c r="N271" s="626"/>
      <c r="O271" s="626"/>
      <c r="P271" s="626"/>
      <c r="Q271" s="618"/>
      <c r="R271" s="623"/>
      <c r="S271" s="623"/>
      <c r="T271" s="623"/>
      <c r="U271" s="618"/>
    </row>
    <row r="272" spans="1:21" ht="93" customHeight="1">
      <c r="A272" s="540"/>
      <c r="B272" s="639"/>
      <c r="C272" s="629"/>
      <c r="D272" s="629"/>
      <c r="E272" s="639"/>
      <c r="F272" s="491" t="s">
        <v>4996</v>
      </c>
      <c r="G272" s="639"/>
      <c r="H272" s="629"/>
      <c r="I272" s="629"/>
      <c r="J272" s="629"/>
      <c r="K272" s="629"/>
      <c r="L272" s="629"/>
      <c r="M272" s="629"/>
      <c r="N272" s="626"/>
      <c r="O272" s="626"/>
      <c r="P272" s="626"/>
      <c r="Q272" s="618"/>
      <c r="R272" s="623"/>
      <c r="S272" s="623"/>
      <c r="T272" s="623"/>
      <c r="U272" s="618"/>
    </row>
    <row r="273" spans="1:21" ht="36" customHeight="1">
      <c r="A273" s="540"/>
      <c r="B273" s="639"/>
      <c r="C273" s="629"/>
      <c r="D273" s="629"/>
      <c r="E273" s="639"/>
      <c r="F273" s="491" t="s">
        <v>7369</v>
      </c>
      <c r="G273" s="639"/>
      <c r="H273" s="629"/>
      <c r="I273" s="629"/>
      <c r="J273" s="629"/>
      <c r="K273" s="629"/>
      <c r="L273" s="629"/>
      <c r="M273" s="629"/>
      <c r="N273" s="626"/>
      <c r="O273" s="626"/>
      <c r="P273" s="626"/>
      <c r="Q273" s="618"/>
      <c r="R273" s="623"/>
      <c r="S273" s="623"/>
      <c r="T273" s="623"/>
      <c r="U273" s="618"/>
    </row>
    <row r="274" spans="1:21" ht="48" customHeight="1">
      <c r="A274" s="540"/>
      <c r="B274" s="639"/>
      <c r="C274" s="629"/>
      <c r="D274" s="629"/>
      <c r="E274" s="639"/>
      <c r="F274" s="491" t="s">
        <v>7370</v>
      </c>
      <c r="G274" s="639"/>
      <c r="H274" s="629"/>
      <c r="I274" s="629"/>
      <c r="J274" s="629"/>
      <c r="K274" s="629"/>
      <c r="L274" s="629"/>
      <c r="M274" s="629"/>
      <c r="N274" s="626"/>
      <c r="O274" s="626"/>
      <c r="P274" s="626"/>
      <c r="Q274" s="618"/>
      <c r="R274" s="623"/>
      <c r="S274" s="623"/>
      <c r="T274" s="623"/>
      <c r="U274" s="618"/>
    </row>
    <row r="275" spans="1:21" ht="67.5">
      <c r="A275" s="540"/>
      <c r="B275" s="639"/>
      <c r="C275" s="629"/>
      <c r="D275" s="629"/>
      <c r="E275" s="639"/>
      <c r="F275" s="491" t="s">
        <v>7371</v>
      </c>
      <c r="G275" s="639"/>
      <c r="H275" s="629"/>
      <c r="I275" s="629"/>
      <c r="J275" s="629"/>
      <c r="K275" s="629"/>
      <c r="L275" s="629"/>
      <c r="M275" s="629"/>
      <c r="N275" s="626"/>
      <c r="O275" s="626"/>
      <c r="P275" s="626"/>
      <c r="Q275" s="618"/>
      <c r="R275" s="623"/>
      <c r="S275" s="623"/>
      <c r="T275" s="623"/>
      <c r="U275" s="618"/>
    </row>
    <row r="276" spans="1:21">
      <c r="A276" s="540"/>
      <c r="B276" s="639"/>
      <c r="C276" s="629"/>
      <c r="D276" s="629"/>
      <c r="E276" s="639"/>
      <c r="F276" s="629"/>
      <c r="G276" s="639"/>
      <c r="H276" s="629"/>
      <c r="I276" s="629"/>
      <c r="J276" s="629"/>
      <c r="K276" s="629"/>
      <c r="L276" s="629"/>
      <c r="M276" s="629"/>
      <c r="N276" s="626"/>
      <c r="O276" s="626"/>
      <c r="P276" s="626"/>
      <c r="Q276" s="618"/>
      <c r="R276" s="623"/>
      <c r="S276" s="623"/>
      <c r="T276" s="623"/>
      <c r="U276" s="618"/>
    </row>
    <row r="277" spans="1:21">
      <c r="A277" s="540"/>
      <c r="B277" s="639"/>
      <c r="C277" s="629"/>
      <c r="D277" s="629"/>
      <c r="E277" s="639"/>
      <c r="F277" s="629"/>
      <c r="G277" s="639"/>
      <c r="H277" s="629"/>
      <c r="I277" s="629"/>
      <c r="J277" s="629"/>
      <c r="K277" s="629"/>
      <c r="L277" s="629"/>
      <c r="M277" s="629"/>
      <c r="N277" s="626"/>
      <c r="O277" s="626"/>
      <c r="P277" s="626"/>
      <c r="Q277" s="618"/>
      <c r="R277" s="623"/>
      <c r="S277" s="623"/>
      <c r="T277" s="623"/>
      <c r="U277" s="618"/>
    </row>
    <row r="278" spans="1:21" ht="34.5" customHeight="1">
      <c r="A278" s="846" t="s">
        <v>5579</v>
      </c>
      <c r="B278" s="847"/>
      <c r="C278" s="847"/>
      <c r="D278" s="847"/>
      <c r="E278" s="847"/>
      <c r="F278" s="847"/>
      <c r="G278" s="847"/>
      <c r="H278" s="847"/>
      <c r="I278" s="847"/>
      <c r="J278" s="653"/>
      <c r="K278" s="653"/>
      <c r="L278" s="653"/>
      <c r="M278" s="654"/>
      <c r="N278" s="626"/>
      <c r="O278" s="626"/>
      <c r="P278" s="626"/>
      <c r="Q278" s="618"/>
      <c r="R278" s="623"/>
      <c r="S278" s="623"/>
      <c r="T278" s="623"/>
      <c r="U278" s="618"/>
    </row>
    <row r="279" spans="1:21">
      <c r="A279" s="644" t="s">
        <v>2666</v>
      </c>
      <c r="B279" s="644" t="s">
        <v>3039</v>
      </c>
      <c r="C279" s="645" t="s">
        <v>4752</v>
      </c>
      <c r="D279" s="540"/>
      <c r="E279" s="637"/>
      <c r="F279" s="570"/>
      <c r="G279" s="540"/>
      <c r="H279" s="540"/>
      <c r="I279" s="632"/>
      <c r="J279" s="632"/>
      <c r="K279" s="632"/>
      <c r="L279" s="632"/>
      <c r="M279" s="632"/>
      <c r="N279" s="575"/>
      <c r="O279" s="575"/>
      <c r="P279" s="575"/>
      <c r="Q279" s="618"/>
      <c r="R279" s="623"/>
      <c r="S279" s="623"/>
      <c r="T279" s="623"/>
      <c r="U279" s="618"/>
    </row>
    <row r="280" spans="1:21">
      <c r="A280" s="540" t="s">
        <v>2675</v>
      </c>
      <c r="B280" s="540" t="s">
        <v>3042</v>
      </c>
      <c r="C280" s="570" t="s">
        <v>5580</v>
      </c>
      <c r="D280" s="540"/>
      <c r="E280" s="540"/>
      <c r="F280" s="582"/>
      <c r="G280" s="540"/>
      <c r="H280" s="540"/>
      <c r="I280" s="632"/>
      <c r="J280" s="632"/>
      <c r="K280" s="632"/>
      <c r="L280" s="632"/>
      <c r="M280" s="632"/>
      <c r="N280" s="575"/>
      <c r="O280" s="575"/>
      <c r="P280" s="575"/>
      <c r="Q280" s="618"/>
      <c r="R280" s="623"/>
      <c r="S280" s="623"/>
      <c r="T280" s="623"/>
      <c r="U280" s="618"/>
    </row>
    <row r="281" spans="1:21" ht="67.5">
      <c r="A281" s="540" t="s">
        <v>2675</v>
      </c>
      <c r="B281" s="540" t="s">
        <v>3042</v>
      </c>
      <c r="C281" s="570" t="s">
        <v>5581</v>
      </c>
      <c r="D281" s="540" t="s">
        <v>5582</v>
      </c>
      <c r="E281" s="637" t="s">
        <v>5583</v>
      </c>
      <c r="F281" s="636" t="s">
        <v>6252</v>
      </c>
      <c r="G281" s="540" t="s">
        <v>3448</v>
      </c>
      <c r="H281" s="540"/>
      <c r="I281" s="632" t="s">
        <v>5584</v>
      </c>
      <c r="J281" s="632"/>
      <c r="K281" s="632"/>
      <c r="L281" s="632"/>
      <c r="M281" s="490"/>
      <c r="N281" s="490"/>
      <c r="O281" s="490"/>
      <c r="P281" s="575"/>
      <c r="Q281" s="618"/>
      <c r="R281" s="623"/>
      <c r="S281" s="623"/>
      <c r="T281" s="623"/>
      <c r="U281" s="618"/>
    </row>
    <row r="282" spans="1:21" ht="101.25">
      <c r="A282" s="540" t="s">
        <v>2675</v>
      </c>
      <c r="B282" s="540" t="s">
        <v>3042</v>
      </c>
      <c r="C282" s="505" t="s">
        <v>5585</v>
      </c>
      <c r="D282" s="540" t="s">
        <v>5586</v>
      </c>
      <c r="E282" s="637" t="s">
        <v>5587</v>
      </c>
      <c r="F282" s="636" t="s">
        <v>8860</v>
      </c>
      <c r="G282" s="489" t="s">
        <v>3448</v>
      </c>
      <c r="H282" s="489"/>
      <c r="I282" s="632" t="s">
        <v>5588</v>
      </c>
      <c r="J282" s="632"/>
      <c r="K282" s="632"/>
      <c r="L282" s="632"/>
      <c r="M282" s="491"/>
      <c r="N282" s="491"/>
      <c r="O282" s="491"/>
      <c r="P282" s="468"/>
      <c r="Q282" s="618"/>
      <c r="R282" s="623"/>
      <c r="S282" s="623"/>
      <c r="T282" s="623"/>
      <c r="U282" s="618"/>
    </row>
    <row r="283" spans="1:21" ht="90">
      <c r="A283" s="540" t="s">
        <v>2675</v>
      </c>
      <c r="B283" s="540" t="s">
        <v>3042</v>
      </c>
      <c r="C283" s="570" t="s">
        <v>5589</v>
      </c>
      <c r="D283" s="540" t="s">
        <v>8861</v>
      </c>
      <c r="E283" s="637" t="s">
        <v>6102</v>
      </c>
      <c r="F283" s="636" t="s">
        <v>6142</v>
      </c>
      <c r="G283" s="540" t="s">
        <v>3448</v>
      </c>
      <c r="H283" s="540"/>
      <c r="I283" s="632" t="s">
        <v>5590</v>
      </c>
      <c r="J283" s="632"/>
      <c r="K283" s="632"/>
      <c r="L283" s="632"/>
      <c r="M283" s="490"/>
      <c r="N283" s="490"/>
      <c r="O283" s="490"/>
      <c r="P283" s="575"/>
      <c r="Q283" s="618"/>
      <c r="R283" s="623"/>
      <c r="S283" s="623"/>
      <c r="T283" s="623"/>
      <c r="U283" s="618"/>
    </row>
    <row r="284" spans="1:21" ht="78.75">
      <c r="A284" s="540" t="s">
        <v>2675</v>
      </c>
      <c r="B284" s="540" t="s">
        <v>3042</v>
      </c>
      <c r="C284" s="570" t="s">
        <v>5591</v>
      </c>
      <c r="D284" s="540" t="s">
        <v>6103</v>
      </c>
      <c r="E284" s="637" t="s">
        <v>6104</v>
      </c>
      <c r="F284" s="636" t="s">
        <v>6143</v>
      </c>
      <c r="G284" s="540" t="s">
        <v>3448</v>
      </c>
      <c r="H284" s="540"/>
      <c r="I284" s="632" t="s">
        <v>5592</v>
      </c>
      <c r="J284" s="632"/>
      <c r="K284" s="632"/>
      <c r="L284" s="632"/>
      <c r="M284" s="490"/>
      <c r="N284" s="490"/>
      <c r="O284" s="490"/>
      <c r="P284" s="575"/>
      <c r="Q284" s="618"/>
      <c r="R284" s="623"/>
      <c r="S284" s="623"/>
      <c r="T284" s="623"/>
      <c r="U284" s="618"/>
    </row>
    <row r="285" spans="1:21">
      <c r="A285" s="540" t="s">
        <v>2676</v>
      </c>
      <c r="B285" s="540" t="s">
        <v>3045</v>
      </c>
      <c r="C285" s="570" t="s">
        <v>5593</v>
      </c>
      <c r="D285" s="540"/>
      <c r="E285" s="540"/>
      <c r="F285" s="582"/>
      <c r="G285" s="540"/>
      <c r="H285" s="540"/>
      <c r="I285" s="632"/>
      <c r="J285" s="632"/>
      <c r="K285" s="632"/>
      <c r="L285" s="632"/>
      <c r="M285" s="632"/>
      <c r="N285" s="575"/>
      <c r="O285" s="575"/>
      <c r="P285" s="575"/>
      <c r="Q285" s="618"/>
      <c r="R285" s="623"/>
      <c r="S285" s="623"/>
      <c r="T285" s="623"/>
      <c r="U285" s="618"/>
    </row>
    <row r="286" spans="1:21" ht="67.5">
      <c r="A286" s="540" t="s">
        <v>2676</v>
      </c>
      <c r="B286" s="540" t="s">
        <v>3045</v>
      </c>
      <c r="C286" s="491" t="s">
        <v>5594</v>
      </c>
      <c r="D286" s="540" t="s">
        <v>6103</v>
      </c>
      <c r="E286" s="637" t="s">
        <v>6105</v>
      </c>
      <c r="F286" s="636" t="s">
        <v>6144</v>
      </c>
      <c r="G286" s="489" t="s">
        <v>3448</v>
      </c>
      <c r="H286" s="489"/>
      <c r="I286" s="632" t="s">
        <v>5595</v>
      </c>
      <c r="J286" s="632"/>
      <c r="K286" s="632"/>
      <c r="L286" s="632"/>
      <c r="M286" s="491"/>
      <c r="N286" s="491"/>
      <c r="O286" s="491"/>
      <c r="P286" s="468"/>
      <c r="Q286" s="618"/>
      <c r="R286" s="623"/>
      <c r="S286" s="623"/>
      <c r="T286" s="623"/>
      <c r="U286" s="618"/>
    </row>
    <row r="287" spans="1:21" ht="78.75">
      <c r="A287" s="540" t="s">
        <v>2676</v>
      </c>
      <c r="B287" s="540" t="s">
        <v>3045</v>
      </c>
      <c r="C287" s="570" t="s">
        <v>5596</v>
      </c>
      <c r="D287" s="540" t="s">
        <v>5582</v>
      </c>
      <c r="E287" s="637" t="s">
        <v>5597</v>
      </c>
      <c r="F287" s="636" t="s">
        <v>6253</v>
      </c>
      <c r="G287" s="540" t="s">
        <v>3448</v>
      </c>
      <c r="H287" s="540"/>
      <c r="I287" s="632" t="s">
        <v>5598</v>
      </c>
      <c r="J287" s="632"/>
      <c r="K287" s="632"/>
      <c r="L287" s="632"/>
      <c r="M287" s="490"/>
      <c r="N287" s="490"/>
      <c r="O287" s="490"/>
      <c r="P287" s="575"/>
      <c r="Q287" s="618"/>
      <c r="R287" s="623"/>
      <c r="S287" s="623"/>
      <c r="T287" s="623"/>
      <c r="U287" s="618"/>
    </row>
    <row r="288" spans="1:21" ht="101.25">
      <c r="A288" s="540" t="s">
        <v>2676</v>
      </c>
      <c r="B288" s="540" t="s">
        <v>3045</v>
      </c>
      <c r="C288" s="491" t="s">
        <v>5599</v>
      </c>
      <c r="D288" s="540" t="s">
        <v>6103</v>
      </c>
      <c r="E288" s="489" t="s">
        <v>6106</v>
      </c>
      <c r="F288" s="636" t="s">
        <v>6254</v>
      </c>
      <c r="G288" s="489" t="s">
        <v>3448</v>
      </c>
      <c r="H288" s="489"/>
      <c r="I288" s="561" t="s">
        <v>5600</v>
      </c>
      <c r="J288" s="561"/>
      <c r="K288" s="561"/>
      <c r="L288" s="561"/>
      <c r="M288" s="491"/>
      <c r="N288" s="491"/>
      <c r="O288" s="491"/>
      <c r="P288" s="468"/>
      <c r="Q288" s="618"/>
      <c r="R288" s="623"/>
      <c r="S288" s="623"/>
      <c r="T288" s="623"/>
      <c r="U288" s="618"/>
    </row>
    <row r="289" spans="1:21" ht="45">
      <c r="A289" s="540" t="s">
        <v>2676</v>
      </c>
      <c r="B289" s="540" t="s">
        <v>3045</v>
      </c>
      <c r="C289" s="491" t="s">
        <v>5601</v>
      </c>
      <c r="D289" s="540" t="s">
        <v>5582</v>
      </c>
      <c r="E289" s="637" t="s">
        <v>5602</v>
      </c>
      <c r="F289" s="636" t="s">
        <v>7035</v>
      </c>
      <c r="G289" s="489" t="s">
        <v>3448</v>
      </c>
      <c r="H289" s="489"/>
      <c r="I289" s="561" t="s">
        <v>5603</v>
      </c>
      <c r="J289" s="561"/>
      <c r="K289" s="561"/>
      <c r="L289" s="561"/>
      <c r="M289" s="491"/>
      <c r="N289" s="491"/>
      <c r="O289" s="491"/>
      <c r="P289" s="468"/>
      <c r="Q289" s="618"/>
      <c r="R289" s="623"/>
      <c r="S289" s="623"/>
      <c r="T289" s="623"/>
      <c r="U289" s="618"/>
    </row>
    <row r="290" spans="1:21" ht="56.25">
      <c r="A290" s="540" t="s">
        <v>2676</v>
      </c>
      <c r="B290" s="540" t="s">
        <v>3045</v>
      </c>
      <c r="C290" s="505" t="s">
        <v>5604</v>
      </c>
      <c r="D290" s="637" t="s">
        <v>8862</v>
      </c>
      <c r="E290" s="637" t="s">
        <v>8863</v>
      </c>
      <c r="F290" s="636" t="s">
        <v>6145</v>
      </c>
      <c r="G290" s="489" t="s">
        <v>3448</v>
      </c>
      <c r="H290" s="489"/>
      <c r="I290" s="561" t="s">
        <v>5605</v>
      </c>
      <c r="J290" s="561"/>
      <c r="K290" s="561"/>
      <c r="L290" s="561"/>
      <c r="M290" s="491"/>
      <c r="N290" s="491"/>
      <c r="O290" s="491"/>
      <c r="P290" s="468"/>
      <c r="Q290" s="618"/>
      <c r="R290" s="623"/>
      <c r="S290" s="623"/>
      <c r="T290" s="623"/>
      <c r="U290" s="618"/>
    </row>
    <row r="291" spans="1:21" ht="45">
      <c r="A291" s="540" t="s">
        <v>2676</v>
      </c>
      <c r="B291" s="540" t="s">
        <v>3045</v>
      </c>
      <c r="C291" s="491" t="s">
        <v>5606</v>
      </c>
      <c r="D291" s="540" t="s">
        <v>5582</v>
      </c>
      <c r="E291" s="637" t="s">
        <v>5607</v>
      </c>
      <c r="F291" s="636" t="s">
        <v>6146</v>
      </c>
      <c r="G291" s="489" t="s">
        <v>3448</v>
      </c>
      <c r="H291" s="489"/>
      <c r="I291" s="561" t="s">
        <v>5608</v>
      </c>
      <c r="J291" s="561"/>
      <c r="K291" s="561"/>
      <c r="L291" s="561"/>
      <c r="M291" s="491"/>
      <c r="N291" s="491"/>
      <c r="O291" s="491"/>
      <c r="P291" s="468"/>
      <c r="Q291" s="618"/>
      <c r="R291" s="623"/>
      <c r="S291" s="623"/>
      <c r="T291" s="623"/>
      <c r="U291" s="618"/>
    </row>
    <row r="292" spans="1:21" ht="67.5">
      <c r="A292" s="540" t="s">
        <v>2676</v>
      </c>
      <c r="B292" s="540" t="s">
        <v>3045</v>
      </c>
      <c r="C292" s="505" t="s">
        <v>5609</v>
      </c>
      <c r="D292" s="540" t="s">
        <v>6103</v>
      </c>
      <c r="E292" s="489" t="s">
        <v>6107</v>
      </c>
      <c r="F292" s="636" t="s">
        <v>6147</v>
      </c>
      <c r="G292" s="489" t="s">
        <v>3448</v>
      </c>
      <c r="H292" s="489"/>
      <c r="I292" s="561" t="s">
        <v>5610</v>
      </c>
      <c r="J292" s="561"/>
      <c r="K292" s="561"/>
      <c r="L292" s="561"/>
      <c r="M292" s="491"/>
      <c r="N292" s="491"/>
      <c r="O292" s="491"/>
      <c r="P292" s="468"/>
      <c r="Q292" s="618"/>
      <c r="R292" s="623"/>
      <c r="S292" s="623"/>
      <c r="T292" s="623"/>
      <c r="U292" s="618"/>
    </row>
    <row r="293" spans="1:21">
      <c r="A293" s="540" t="s">
        <v>2264</v>
      </c>
      <c r="B293" s="540" t="s">
        <v>5611</v>
      </c>
      <c r="C293" s="570" t="s">
        <v>5612</v>
      </c>
      <c r="D293" s="540"/>
      <c r="E293" s="540"/>
      <c r="F293" s="582"/>
      <c r="G293" s="540"/>
      <c r="H293" s="540"/>
      <c r="I293" s="632"/>
      <c r="J293" s="632"/>
      <c r="K293" s="632"/>
      <c r="L293" s="632"/>
      <c r="M293" s="632"/>
      <c r="N293" s="575"/>
      <c r="O293" s="575"/>
      <c r="P293" s="575"/>
      <c r="Q293" s="618"/>
      <c r="R293" s="623"/>
      <c r="S293" s="623"/>
      <c r="T293" s="623"/>
      <c r="U293" s="618"/>
    </row>
    <row r="294" spans="1:21" ht="67.5">
      <c r="A294" s="540" t="s">
        <v>2264</v>
      </c>
      <c r="B294" s="540" t="s">
        <v>5611</v>
      </c>
      <c r="C294" s="570" t="s">
        <v>5613</v>
      </c>
      <c r="D294" s="540" t="s">
        <v>5582</v>
      </c>
      <c r="E294" s="637" t="s">
        <v>5614</v>
      </c>
      <c r="F294" s="636" t="s">
        <v>6255</v>
      </c>
      <c r="G294" s="540"/>
      <c r="H294" s="540"/>
      <c r="I294" s="632" t="s">
        <v>5584</v>
      </c>
      <c r="J294" s="632"/>
      <c r="K294" s="632"/>
      <c r="L294" s="632"/>
      <c r="M294" s="490"/>
      <c r="N294" s="490"/>
      <c r="O294" s="490"/>
      <c r="P294" s="575"/>
      <c r="Q294" s="618"/>
      <c r="R294" s="623"/>
      <c r="S294" s="623"/>
      <c r="T294" s="623"/>
      <c r="U294" s="618"/>
    </row>
    <row r="295" spans="1:21" ht="101.25">
      <c r="A295" s="540" t="s">
        <v>2264</v>
      </c>
      <c r="B295" s="540" t="s">
        <v>5611</v>
      </c>
      <c r="C295" s="505" t="s">
        <v>5615</v>
      </c>
      <c r="D295" s="540" t="s">
        <v>5586</v>
      </c>
      <c r="E295" s="637" t="s">
        <v>5616</v>
      </c>
      <c r="F295" s="636" t="s">
        <v>8864</v>
      </c>
      <c r="G295" s="489"/>
      <c r="H295" s="489"/>
      <c r="I295" s="632" t="s">
        <v>5588</v>
      </c>
      <c r="J295" s="632"/>
      <c r="K295" s="632"/>
      <c r="L295" s="632"/>
      <c r="M295" s="491"/>
      <c r="N295" s="491"/>
      <c r="O295" s="491"/>
      <c r="P295" s="468"/>
      <c r="Q295" s="618"/>
      <c r="R295" s="623"/>
      <c r="S295" s="623"/>
      <c r="T295" s="623"/>
      <c r="U295" s="618"/>
    </row>
    <row r="296" spans="1:21" ht="90">
      <c r="A296" s="540" t="s">
        <v>2264</v>
      </c>
      <c r="B296" s="540" t="s">
        <v>5611</v>
      </c>
      <c r="C296" s="570" t="s">
        <v>5617</v>
      </c>
      <c r="D296" s="540" t="s">
        <v>7036</v>
      </c>
      <c r="E296" s="637" t="s">
        <v>6108</v>
      </c>
      <c r="F296" s="636" t="s">
        <v>6148</v>
      </c>
      <c r="G296" s="540"/>
      <c r="H296" s="540"/>
      <c r="I296" s="632" t="s">
        <v>5590</v>
      </c>
      <c r="J296" s="632"/>
      <c r="K296" s="632"/>
      <c r="L296" s="632"/>
      <c r="M296" s="490"/>
      <c r="N296" s="490"/>
      <c r="O296" s="490"/>
      <c r="P296" s="575"/>
      <c r="Q296" s="618"/>
      <c r="R296" s="623"/>
      <c r="S296" s="623"/>
      <c r="T296" s="623"/>
      <c r="U296" s="618"/>
    </row>
    <row r="297" spans="1:21" ht="78.75">
      <c r="A297" s="540" t="s">
        <v>2264</v>
      </c>
      <c r="B297" s="540" t="s">
        <v>5611</v>
      </c>
      <c r="C297" s="570" t="s">
        <v>5618</v>
      </c>
      <c r="D297" s="540" t="s">
        <v>6103</v>
      </c>
      <c r="E297" s="637" t="s">
        <v>6109</v>
      </c>
      <c r="F297" s="636" t="s">
        <v>6149</v>
      </c>
      <c r="G297" s="540"/>
      <c r="H297" s="540"/>
      <c r="I297" s="632" t="s">
        <v>5592</v>
      </c>
      <c r="J297" s="632"/>
      <c r="K297" s="632"/>
      <c r="L297" s="632"/>
      <c r="M297" s="490"/>
      <c r="N297" s="490"/>
      <c r="O297" s="490"/>
      <c r="P297" s="575"/>
      <c r="Q297" s="618"/>
      <c r="R297" s="623"/>
      <c r="S297" s="623"/>
      <c r="T297" s="623"/>
      <c r="U297" s="618"/>
    </row>
    <row r="298" spans="1:21">
      <c r="A298" s="540" t="s">
        <v>2265</v>
      </c>
      <c r="B298" s="540" t="s">
        <v>5619</v>
      </c>
      <c r="C298" s="570" t="s">
        <v>5620</v>
      </c>
      <c r="D298" s="540"/>
      <c r="E298" s="540"/>
      <c r="F298" s="582"/>
      <c r="G298" s="540"/>
      <c r="H298" s="540"/>
      <c r="I298" s="632"/>
      <c r="J298" s="655"/>
      <c r="K298" s="655"/>
      <c r="L298" s="655"/>
      <c r="M298" s="655"/>
      <c r="N298" s="575"/>
      <c r="O298" s="575"/>
      <c r="P298" s="575"/>
      <c r="Q298" s="618"/>
      <c r="R298" s="623"/>
      <c r="S298" s="623"/>
      <c r="T298" s="623"/>
      <c r="U298" s="618"/>
    </row>
    <row r="299" spans="1:21" ht="67.5">
      <c r="A299" s="540" t="s">
        <v>2265</v>
      </c>
      <c r="B299" s="540" t="s">
        <v>5619</v>
      </c>
      <c r="C299" s="491" t="s">
        <v>5621</v>
      </c>
      <c r="D299" s="540" t="s">
        <v>6103</v>
      </c>
      <c r="E299" s="637" t="s">
        <v>6110</v>
      </c>
      <c r="F299" s="636" t="s">
        <v>6150</v>
      </c>
      <c r="G299" s="489"/>
      <c r="H299" s="489"/>
      <c r="I299" s="632" t="s">
        <v>5595</v>
      </c>
      <c r="J299" s="632"/>
      <c r="K299" s="632"/>
      <c r="L299" s="632"/>
      <c r="M299" s="491"/>
      <c r="N299" s="491"/>
      <c r="O299" s="491"/>
      <c r="P299" s="468"/>
      <c r="Q299" s="618"/>
      <c r="R299" s="623"/>
      <c r="S299" s="623"/>
      <c r="T299" s="623"/>
      <c r="U299" s="618"/>
    </row>
    <row r="300" spans="1:21" ht="78.75">
      <c r="A300" s="540" t="s">
        <v>2265</v>
      </c>
      <c r="B300" s="540" t="s">
        <v>5619</v>
      </c>
      <c r="C300" s="570" t="s">
        <v>5622</v>
      </c>
      <c r="D300" s="540" t="s">
        <v>5582</v>
      </c>
      <c r="E300" s="637" t="s">
        <v>5623</v>
      </c>
      <c r="F300" s="636" t="s">
        <v>6256</v>
      </c>
      <c r="G300" s="540"/>
      <c r="H300" s="540"/>
      <c r="I300" s="632" t="s">
        <v>5598</v>
      </c>
      <c r="J300" s="632"/>
      <c r="K300" s="632"/>
      <c r="L300" s="632"/>
      <c r="M300" s="490"/>
      <c r="N300" s="490"/>
      <c r="O300" s="490"/>
      <c r="P300" s="575"/>
      <c r="Q300" s="618"/>
      <c r="R300" s="623"/>
      <c r="S300" s="623"/>
      <c r="T300" s="623"/>
      <c r="U300" s="618"/>
    </row>
    <row r="301" spans="1:21" ht="101.25">
      <c r="A301" s="540" t="s">
        <v>2265</v>
      </c>
      <c r="B301" s="540" t="s">
        <v>5619</v>
      </c>
      <c r="C301" s="491" t="s">
        <v>5624</v>
      </c>
      <c r="D301" s="540" t="s">
        <v>6103</v>
      </c>
      <c r="E301" s="489" t="s">
        <v>6111</v>
      </c>
      <c r="F301" s="636" t="s">
        <v>6257</v>
      </c>
      <c r="G301" s="489"/>
      <c r="H301" s="489"/>
      <c r="I301" s="561" t="s">
        <v>5600</v>
      </c>
      <c r="J301" s="561"/>
      <c r="K301" s="561"/>
      <c r="L301" s="561"/>
      <c r="M301" s="491"/>
      <c r="N301" s="491"/>
      <c r="O301" s="491"/>
      <c r="P301" s="468"/>
      <c r="Q301" s="618"/>
      <c r="R301" s="623"/>
      <c r="S301" s="623"/>
      <c r="T301" s="623"/>
      <c r="U301" s="618"/>
    </row>
    <row r="302" spans="1:21" ht="45">
      <c r="A302" s="540" t="s">
        <v>2265</v>
      </c>
      <c r="B302" s="540" t="s">
        <v>5619</v>
      </c>
      <c r="C302" s="491" t="s">
        <v>5625</v>
      </c>
      <c r="D302" s="540" t="s">
        <v>5582</v>
      </c>
      <c r="E302" s="637" t="s">
        <v>5626</v>
      </c>
      <c r="F302" s="636" t="s">
        <v>7037</v>
      </c>
      <c r="G302" s="489"/>
      <c r="H302" s="489"/>
      <c r="I302" s="561" t="s">
        <v>5603</v>
      </c>
      <c r="J302" s="561"/>
      <c r="K302" s="561"/>
      <c r="L302" s="561"/>
      <c r="M302" s="491"/>
      <c r="N302" s="491"/>
      <c r="O302" s="491"/>
      <c r="P302" s="468"/>
      <c r="Q302" s="618"/>
      <c r="R302" s="623"/>
      <c r="S302" s="623"/>
      <c r="T302" s="623"/>
      <c r="U302" s="618"/>
    </row>
    <row r="303" spans="1:21" ht="56.25">
      <c r="A303" s="540" t="s">
        <v>2265</v>
      </c>
      <c r="B303" s="540" t="s">
        <v>5619</v>
      </c>
      <c r="C303" s="505" t="s">
        <v>5627</v>
      </c>
      <c r="D303" s="637" t="s">
        <v>8862</v>
      </c>
      <c r="E303" s="637" t="s">
        <v>8865</v>
      </c>
      <c r="F303" s="636" t="s">
        <v>6151</v>
      </c>
      <c r="G303" s="489"/>
      <c r="H303" s="489"/>
      <c r="I303" s="561" t="s">
        <v>5605</v>
      </c>
      <c r="J303" s="561"/>
      <c r="K303" s="561"/>
      <c r="L303" s="561"/>
      <c r="M303" s="491"/>
      <c r="N303" s="491"/>
      <c r="O303" s="491"/>
      <c r="P303" s="468"/>
      <c r="Q303" s="618"/>
      <c r="R303" s="623"/>
      <c r="S303" s="623"/>
      <c r="T303" s="623"/>
      <c r="U303" s="618"/>
    </row>
    <row r="304" spans="1:21" ht="45">
      <c r="A304" s="540" t="s">
        <v>2265</v>
      </c>
      <c r="B304" s="540" t="s">
        <v>5619</v>
      </c>
      <c r="C304" s="491" t="s">
        <v>5628</v>
      </c>
      <c r="D304" s="540" t="s">
        <v>5582</v>
      </c>
      <c r="E304" s="637" t="s">
        <v>5629</v>
      </c>
      <c r="F304" s="636" t="s">
        <v>6152</v>
      </c>
      <c r="G304" s="489"/>
      <c r="H304" s="489"/>
      <c r="I304" s="561" t="s">
        <v>5608</v>
      </c>
      <c r="J304" s="561"/>
      <c r="K304" s="561"/>
      <c r="L304" s="561"/>
      <c r="M304" s="491"/>
      <c r="N304" s="491"/>
      <c r="O304" s="491"/>
      <c r="P304" s="468"/>
      <c r="Q304" s="618"/>
      <c r="R304" s="623"/>
      <c r="S304" s="623"/>
      <c r="T304" s="623"/>
      <c r="U304" s="618"/>
    </row>
    <row r="305" spans="1:21" ht="67.5">
      <c r="A305" s="540" t="s">
        <v>2265</v>
      </c>
      <c r="B305" s="540" t="s">
        <v>5619</v>
      </c>
      <c r="C305" s="505" t="s">
        <v>5630</v>
      </c>
      <c r="D305" s="540" t="s">
        <v>6103</v>
      </c>
      <c r="E305" s="489" t="s">
        <v>6112</v>
      </c>
      <c r="F305" s="636" t="s">
        <v>6153</v>
      </c>
      <c r="G305" s="489"/>
      <c r="H305" s="489"/>
      <c r="I305" s="561" t="s">
        <v>5610</v>
      </c>
      <c r="J305" s="561"/>
      <c r="K305" s="561"/>
      <c r="L305" s="561"/>
      <c r="M305" s="491"/>
      <c r="N305" s="491"/>
      <c r="O305" s="491"/>
      <c r="P305" s="468"/>
      <c r="Q305" s="618"/>
      <c r="R305" s="623"/>
      <c r="S305" s="623"/>
      <c r="T305" s="623"/>
      <c r="U305" s="618"/>
    </row>
    <row r="306" spans="1:21">
      <c r="A306" s="540" t="s">
        <v>2266</v>
      </c>
      <c r="B306" s="540" t="s">
        <v>5631</v>
      </c>
      <c r="C306" s="570" t="s">
        <v>5632</v>
      </c>
      <c r="D306" s="540"/>
      <c r="E306" s="540"/>
      <c r="F306" s="582"/>
      <c r="G306" s="540"/>
      <c r="H306" s="540"/>
      <c r="I306" s="632"/>
      <c r="J306" s="632"/>
      <c r="K306" s="632"/>
      <c r="L306" s="632"/>
      <c r="M306" s="632"/>
      <c r="N306" s="575"/>
      <c r="O306" s="575"/>
      <c r="P306" s="575"/>
      <c r="Q306" s="618"/>
      <c r="R306" s="623"/>
      <c r="S306" s="623"/>
      <c r="T306" s="623"/>
      <c r="U306" s="618"/>
    </row>
    <row r="307" spans="1:21" ht="71.25" customHeight="1">
      <c r="A307" s="540" t="s">
        <v>2266</v>
      </c>
      <c r="B307" s="540" t="s">
        <v>5631</v>
      </c>
      <c r="C307" s="570" t="s">
        <v>5633</v>
      </c>
      <c r="D307" s="540" t="s">
        <v>5634</v>
      </c>
      <c r="E307" s="637" t="s">
        <v>5635</v>
      </c>
      <c r="F307" s="636" t="s">
        <v>6258</v>
      </c>
      <c r="G307" s="540"/>
      <c r="H307" s="540"/>
      <c r="I307" s="632" t="s">
        <v>5584</v>
      </c>
      <c r="J307" s="632"/>
      <c r="K307" s="632"/>
      <c r="L307" s="632"/>
      <c r="M307" s="490"/>
      <c r="N307" s="490"/>
      <c r="O307" s="490"/>
      <c r="P307" s="575"/>
      <c r="Q307" s="618"/>
      <c r="R307" s="623"/>
      <c r="S307" s="623"/>
      <c r="T307" s="623"/>
      <c r="U307" s="618"/>
    </row>
    <row r="308" spans="1:21" ht="91.5" customHeight="1">
      <c r="A308" s="540" t="s">
        <v>2266</v>
      </c>
      <c r="B308" s="540" t="s">
        <v>5631</v>
      </c>
      <c r="C308" s="505" t="s">
        <v>5636</v>
      </c>
      <c r="D308" s="637" t="s">
        <v>5637</v>
      </c>
      <c r="E308" s="637" t="s">
        <v>5638</v>
      </c>
      <c r="F308" s="636" t="s">
        <v>8866</v>
      </c>
      <c r="G308" s="489"/>
      <c r="H308" s="489"/>
      <c r="I308" s="632" t="s">
        <v>5588</v>
      </c>
      <c r="J308" s="632"/>
      <c r="K308" s="632"/>
      <c r="L308" s="632"/>
      <c r="M308" s="491"/>
      <c r="N308" s="491"/>
      <c r="O308" s="491"/>
      <c r="P308" s="468"/>
      <c r="Q308" s="618"/>
      <c r="R308" s="623"/>
      <c r="S308" s="623"/>
      <c r="T308" s="623"/>
      <c r="U308" s="618"/>
    </row>
    <row r="309" spans="1:21" ht="106.5" customHeight="1">
      <c r="A309" s="540" t="s">
        <v>2266</v>
      </c>
      <c r="B309" s="540" t="s">
        <v>5631</v>
      </c>
      <c r="C309" s="570" t="s">
        <v>4511</v>
      </c>
      <c r="D309" s="540" t="s">
        <v>7038</v>
      </c>
      <c r="E309" s="637" t="s">
        <v>6114</v>
      </c>
      <c r="F309" s="636" t="s">
        <v>6154</v>
      </c>
      <c r="G309" s="540"/>
      <c r="H309" s="540"/>
      <c r="I309" s="632" t="s">
        <v>5590</v>
      </c>
      <c r="J309" s="632"/>
      <c r="K309" s="632"/>
      <c r="L309" s="632"/>
      <c r="M309" s="490"/>
      <c r="N309" s="490"/>
      <c r="O309" s="490"/>
      <c r="P309" s="575"/>
      <c r="Q309" s="618"/>
      <c r="R309" s="623"/>
      <c r="S309" s="623"/>
      <c r="T309" s="623"/>
      <c r="U309" s="618"/>
    </row>
    <row r="310" spans="1:21" ht="78.75">
      <c r="A310" s="540" t="s">
        <v>2266</v>
      </c>
      <c r="B310" s="540" t="s">
        <v>5631</v>
      </c>
      <c r="C310" s="570" t="s">
        <v>5639</v>
      </c>
      <c r="D310" s="540" t="s">
        <v>6115</v>
      </c>
      <c r="E310" s="637" t="s">
        <v>6116</v>
      </c>
      <c r="F310" s="636" t="s">
        <v>6155</v>
      </c>
      <c r="G310" s="540"/>
      <c r="H310" s="540"/>
      <c r="I310" s="632" t="s">
        <v>5592</v>
      </c>
      <c r="J310" s="632"/>
      <c r="K310" s="632"/>
      <c r="L310" s="632"/>
      <c r="M310" s="490"/>
      <c r="N310" s="490"/>
      <c r="O310" s="490"/>
      <c r="P310" s="575"/>
      <c r="Q310" s="618"/>
      <c r="R310" s="623"/>
      <c r="S310" s="623"/>
      <c r="T310" s="623"/>
      <c r="U310" s="618"/>
    </row>
    <row r="311" spans="1:21">
      <c r="A311" s="540" t="s">
        <v>2267</v>
      </c>
      <c r="B311" s="540" t="s">
        <v>5640</v>
      </c>
      <c r="C311" s="570" t="s">
        <v>5641</v>
      </c>
      <c r="D311" s="540"/>
      <c r="E311" s="540"/>
      <c r="F311" s="582"/>
      <c r="G311" s="540"/>
      <c r="H311" s="540"/>
      <c r="I311" s="632"/>
      <c r="J311" s="632"/>
      <c r="K311" s="632"/>
      <c r="L311" s="632"/>
      <c r="M311" s="632"/>
      <c r="N311" s="575"/>
      <c r="O311" s="575"/>
      <c r="P311" s="575"/>
      <c r="Q311" s="618"/>
      <c r="R311" s="623"/>
      <c r="S311" s="623"/>
      <c r="T311" s="623"/>
      <c r="U311" s="618"/>
    </row>
    <row r="312" spans="1:21" ht="67.5">
      <c r="A312" s="540" t="s">
        <v>2267</v>
      </c>
      <c r="B312" s="540" t="s">
        <v>5640</v>
      </c>
      <c r="C312" s="491" t="s">
        <v>5642</v>
      </c>
      <c r="D312" s="540" t="s">
        <v>6115</v>
      </c>
      <c r="E312" s="637" t="s">
        <v>6117</v>
      </c>
      <c r="F312" s="636" t="s">
        <v>6156</v>
      </c>
      <c r="G312" s="489"/>
      <c r="H312" s="489"/>
      <c r="I312" s="632" t="s">
        <v>5595</v>
      </c>
      <c r="J312" s="632"/>
      <c r="K312" s="632"/>
      <c r="L312" s="632"/>
      <c r="M312" s="491"/>
      <c r="N312" s="491"/>
      <c r="O312" s="491"/>
      <c r="P312" s="468"/>
      <c r="Q312" s="618"/>
      <c r="R312" s="623"/>
      <c r="S312" s="623"/>
      <c r="T312" s="623"/>
      <c r="U312" s="618"/>
    </row>
    <row r="313" spans="1:21" ht="67.5">
      <c r="A313" s="540" t="s">
        <v>2267</v>
      </c>
      <c r="B313" s="540" t="s">
        <v>5640</v>
      </c>
      <c r="C313" s="570" t="s">
        <v>5643</v>
      </c>
      <c r="D313" s="540" t="s">
        <v>5634</v>
      </c>
      <c r="E313" s="637" t="s">
        <v>5644</v>
      </c>
      <c r="F313" s="636" t="s">
        <v>6259</v>
      </c>
      <c r="G313" s="540"/>
      <c r="H313" s="540"/>
      <c r="I313" s="632" t="s">
        <v>5598</v>
      </c>
      <c r="J313" s="632"/>
      <c r="K313" s="632"/>
      <c r="L313" s="632"/>
      <c r="M313" s="490"/>
      <c r="N313" s="490"/>
      <c r="O313" s="490"/>
      <c r="P313" s="575"/>
      <c r="Q313" s="618"/>
      <c r="R313" s="623"/>
      <c r="S313" s="623"/>
      <c r="T313" s="623"/>
      <c r="U313" s="618"/>
    </row>
    <row r="314" spans="1:21" ht="101.25">
      <c r="A314" s="540" t="s">
        <v>2267</v>
      </c>
      <c r="B314" s="540" t="s">
        <v>5640</v>
      </c>
      <c r="C314" s="491" t="s">
        <v>5645</v>
      </c>
      <c r="D314" s="540" t="s">
        <v>6115</v>
      </c>
      <c r="E314" s="489" t="s">
        <v>6118</v>
      </c>
      <c r="F314" s="636" t="s">
        <v>6260</v>
      </c>
      <c r="G314" s="489"/>
      <c r="H314" s="489"/>
      <c r="I314" s="561" t="s">
        <v>5600</v>
      </c>
      <c r="J314" s="561"/>
      <c r="K314" s="561"/>
      <c r="L314" s="561"/>
      <c r="M314" s="491"/>
      <c r="N314" s="491"/>
      <c r="O314" s="491"/>
      <c r="P314" s="468"/>
      <c r="Q314" s="618"/>
      <c r="R314" s="623"/>
      <c r="S314" s="623"/>
      <c r="T314" s="623"/>
      <c r="U314" s="618"/>
    </row>
    <row r="315" spans="1:21" ht="45">
      <c r="A315" s="540" t="s">
        <v>2267</v>
      </c>
      <c r="B315" s="540" t="s">
        <v>5640</v>
      </c>
      <c r="C315" s="491" t="s">
        <v>5646</v>
      </c>
      <c r="D315" s="540" t="s">
        <v>5634</v>
      </c>
      <c r="E315" s="637" t="s">
        <v>5647</v>
      </c>
      <c r="F315" s="636" t="s">
        <v>7039</v>
      </c>
      <c r="G315" s="489"/>
      <c r="H315" s="489"/>
      <c r="I315" s="561" t="s">
        <v>5603</v>
      </c>
      <c r="J315" s="561"/>
      <c r="K315" s="561"/>
      <c r="L315" s="561"/>
      <c r="M315" s="491"/>
      <c r="N315" s="491"/>
      <c r="O315" s="491"/>
      <c r="P315" s="468"/>
      <c r="Q315" s="618"/>
      <c r="R315" s="623"/>
      <c r="S315" s="623"/>
      <c r="T315" s="623"/>
      <c r="U315" s="618"/>
    </row>
    <row r="316" spans="1:21" ht="67.5">
      <c r="A316" s="540" t="s">
        <v>2267</v>
      </c>
      <c r="B316" s="540" t="s">
        <v>5640</v>
      </c>
      <c r="C316" s="505" t="s">
        <v>5648</v>
      </c>
      <c r="D316" s="637" t="s">
        <v>8867</v>
      </c>
      <c r="E316" s="637" t="s">
        <v>8868</v>
      </c>
      <c r="F316" s="636" t="s">
        <v>6157</v>
      </c>
      <c r="G316" s="489"/>
      <c r="H316" s="489"/>
      <c r="I316" s="561" t="s">
        <v>5605</v>
      </c>
      <c r="J316" s="561"/>
      <c r="K316" s="561"/>
      <c r="L316" s="561"/>
      <c r="M316" s="491"/>
      <c r="N316" s="491"/>
      <c r="O316" s="491"/>
      <c r="P316" s="468"/>
      <c r="Q316" s="618"/>
      <c r="R316" s="623"/>
      <c r="S316" s="623"/>
      <c r="T316" s="623"/>
      <c r="U316" s="618"/>
    </row>
    <row r="317" spans="1:21" ht="45">
      <c r="A317" s="540" t="s">
        <v>2267</v>
      </c>
      <c r="B317" s="540" t="s">
        <v>5640</v>
      </c>
      <c r="C317" s="491" t="s">
        <v>5649</v>
      </c>
      <c r="D317" s="540" t="s">
        <v>5634</v>
      </c>
      <c r="E317" s="637" t="s">
        <v>5650</v>
      </c>
      <c r="F317" s="636" t="s">
        <v>6158</v>
      </c>
      <c r="G317" s="489"/>
      <c r="H317" s="489"/>
      <c r="I317" s="561" t="s">
        <v>5608</v>
      </c>
      <c r="J317" s="561"/>
      <c r="K317" s="561"/>
      <c r="L317" s="561"/>
      <c r="M317" s="491"/>
      <c r="N317" s="491"/>
      <c r="O317" s="491"/>
      <c r="P317" s="468"/>
      <c r="Q317" s="618"/>
      <c r="R317" s="623"/>
      <c r="S317" s="623"/>
      <c r="T317" s="623"/>
      <c r="U317" s="618"/>
    </row>
    <row r="318" spans="1:21" ht="67.5">
      <c r="A318" s="540" t="s">
        <v>2267</v>
      </c>
      <c r="B318" s="540" t="s">
        <v>5640</v>
      </c>
      <c r="C318" s="505" t="s">
        <v>5651</v>
      </c>
      <c r="D318" s="540" t="s">
        <v>6115</v>
      </c>
      <c r="E318" s="489" t="s">
        <v>6120</v>
      </c>
      <c r="F318" s="636" t="s">
        <v>6159</v>
      </c>
      <c r="G318" s="489"/>
      <c r="H318" s="489"/>
      <c r="I318" s="561" t="s">
        <v>5610</v>
      </c>
      <c r="J318" s="561"/>
      <c r="K318" s="561"/>
      <c r="L318" s="561"/>
      <c r="M318" s="491"/>
      <c r="N318" s="491"/>
      <c r="O318" s="491"/>
      <c r="P318" s="468"/>
    </row>
    <row r="319" spans="1:21">
      <c r="A319" s="540" t="s">
        <v>2268</v>
      </c>
      <c r="B319" s="540" t="s">
        <v>5652</v>
      </c>
      <c r="C319" s="570" t="s">
        <v>5653</v>
      </c>
      <c r="D319" s="540"/>
      <c r="E319" s="540"/>
      <c r="F319" s="582"/>
      <c r="G319" s="540"/>
      <c r="H319" s="540"/>
      <c r="I319" s="632"/>
      <c r="J319" s="632"/>
      <c r="K319" s="632"/>
      <c r="L319" s="632"/>
      <c r="M319" s="632"/>
      <c r="N319" s="575"/>
      <c r="O319" s="575"/>
      <c r="P319" s="575"/>
    </row>
    <row r="320" spans="1:21" ht="45">
      <c r="A320" s="540" t="s">
        <v>2268</v>
      </c>
      <c r="B320" s="540" t="s">
        <v>5652</v>
      </c>
      <c r="C320" s="491" t="s">
        <v>5654</v>
      </c>
      <c r="D320" s="540" t="s">
        <v>5582</v>
      </c>
      <c r="E320" s="637" t="s">
        <v>5655</v>
      </c>
      <c r="F320" s="636" t="s">
        <v>6160</v>
      </c>
      <c r="G320" s="489" t="s">
        <v>3448</v>
      </c>
      <c r="H320" s="489"/>
      <c r="I320" s="632" t="s">
        <v>5656</v>
      </c>
      <c r="J320" s="632"/>
      <c r="K320" s="632"/>
      <c r="L320" s="632"/>
      <c r="M320" s="491"/>
      <c r="N320" s="491"/>
      <c r="O320" s="491"/>
      <c r="P320" s="468"/>
    </row>
    <row r="321" spans="1:16" ht="45">
      <c r="A321" s="540" t="s">
        <v>2268</v>
      </c>
      <c r="B321" s="540" t="s">
        <v>5652</v>
      </c>
      <c r="C321" s="491" t="s">
        <v>5657</v>
      </c>
      <c r="D321" s="540" t="s">
        <v>5582</v>
      </c>
      <c r="E321" s="637" t="s">
        <v>5658</v>
      </c>
      <c r="F321" s="636" t="s">
        <v>6161</v>
      </c>
      <c r="G321" s="489"/>
      <c r="H321" s="489"/>
      <c r="I321" s="632" t="s">
        <v>5656</v>
      </c>
      <c r="J321" s="632"/>
      <c r="K321" s="632"/>
      <c r="L321" s="632"/>
      <c r="M321" s="491"/>
      <c r="N321" s="491"/>
      <c r="O321" s="491"/>
      <c r="P321" s="468"/>
    </row>
    <row r="322" spans="1:16" ht="45">
      <c r="A322" s="540" t="s">
        <v>2268</v>
      </c>
      <c r="B322" s="540" t="s">
        <v>5652</v>
      </c>
      <c r="C322" s="491" t="s">
        <v>4520</v>
      </c>
      <c r="D322" s="540" t="s">
        <v>5634</v>
      </c>
      <c r="E322" s="637" t="s">
        <v>5660</v>
      </c>
      <c r="F322" s="636" t="s">
        <v>6162</v>
      </c>
      <c r="G322" s="489"/>
      <c r="H322" s="489"/>
      <c r="I322" s="632" t="s">
        <v>5656</v>
      </c>
      <c r="J322" s="632"/>
      <c r="K322" s="632"/>
      <c r="L322" s="632"/>
      <c r="M322" s="491"/>
      <c r="N322" s="491"/>
      <c r="O322" s="491"/>
      <c r="P322" s="468"/>
    </row>
    <row r="323" spans="1:16" ht="56.25">
      <c r="A323" s="540" t="s">
        <v>2268</v>
      </c>
      <c r="B323" s="540" t="s">
        <v>5652</v>
      </c>
      <c r="C323" s="570" t="s">
        <v>5661</v>
      </c>
      <c r="D323" s="540" t="s">
        <v>5582</v>
      </c>
      <c r="E323" s="637" t="s">
        <v>5662</v>
      </c>
      <c r="F323" s="636" t="s">
        <v>7040</v>
      </c>
      <c r="G323" s="540" t="s">
        <v>3448</v>
      </c>
      <c r="H323" s="540"/>
      <c r="I323" s="632" t="s">
        <v>5663</v>
      </c>
      <c r="J323" s="632"/>
      <c r="K323" s="632"/>
      <c r="L323" s="632"/>
      <c r="M323" s="490"/>
      <c r="N323" s="490"/>
      <c r="O323" s="490"/>
      <c r="P323" s="575"/>
    </row>
    <row r="324" spans="1:16" ht="56.25">
      <c r="A324" s="540" t="s">
        <v>2268</v>
      </c>
      <c r="B324" s="540" t="s">
        <v>5652</v>
      </c>
      <c r="C324" s="570" t="s">
        <v>5664</v>
      </c>
      <c r="D324" s="540" t="s">
        <v>5582</v>
      </c>
      <c r="E324" s="637" t="s">
        <v>5665</v>
      </c>
      <c r="F324" s="636" t="s">
        <v>7041</v>
      </c>
      <c r="G324" s="540"/>
      <c r="H324" s="540"/>
      <c r="I324" s="632" t="s">
        <v>5663</v>
      </c>
      <c r="J324" s="632"/>
      <c r="K324" s="632"/>
      <c r="L324" s="632"/>
      <c r="M324" s="490"/>
      <c r="N324" s="490"/>
      <c r="O324" s="490"/>
      <c r="P324" s="575"/>
    </row>
    <row r="325" spans="1:16" ht="56.25">
      <c r="A325" s="540" t="s">
        <v>2268</v>
      </c>
      <c r="B325" s="540" t="s">
        <v>5652</v>
      </c>
      <c r="C325" s="570" t="s">
        <v>4517</v>
      </c>
      <c r="D325" s="540" t="s">
        <v>5634</v>
      </c>
      <c r="E325" s="637" t="s">
        <v>5666</v>
      </c>
      <c r="F325" s="636" t="s">
        <v>7042</v>
      </c>
      <c r="G325" s="540"/>
      <c r="H325" s="540"/>
      <c r="I325" s="632" t="s">
        <v>5663</v>
      </c>
      <c r="J325" s="632"/>
      <c r="K325" s="632"/>
      <c r="L325" s="632"/>
      <c r="M325" s="490"/>
      <c r="N325" s="490"/>
      <c r="O325" s="490"/>
      <c r="P325" s="575"/>
    </row>
    <row r="326" spans="1:16" ht="45">
      <c r="A326" s="540" t="s">
        <v>2268</v>
      </c>
      <c r="B326" s="540" t="s">
        <v>5652</v>
      </c>
      <c r="C326" s="491" t="s">
        <v>5667</v>
      </c>
      <c r="D326" s="540" t="s">
        <v>5582</v>
      </c>
      <c r="E326" s="637" t="s">
        <v>5668</v>
      </c>
      <c r="F326" s="636" t="s">
        <v>7043</v>
      </c>
      <c r="G326" s="489" t="s">
        <v>3448</v>
      </c>
      <c r="H326" s="489"/>
      <c r="I326" s="561" t="s">
        <v>5669</v>
      </c>
      <c r="J326" s="561"/>
      <c r="K326" s="561"/>
      <c r="L326" s="561"/>
      <c r="M326" s="491"/>
      <c r="N326" s="491"/>
      <c r="O326" s="491"/>
      <c r="P326" s="468"/>
    </row>
    <row r="327" spans="1:16" ht="45">
      <c r="A327" s="540" t="s">
        <v>2268</v>
      </c>
      <c r="B327" s="540" t="s">
        <v>5652</v>
      </c>
      <c r="C327" s="491" t="s">
        <v>5670</v>
      </c>
      <c r="D327" s="540" t="s">
        <v>5582</v>
      </c>
      <c r="E327" s="637" t="s">
        <v>5671</v>
      </c>
      <c r="F327" s="636" t="s">
        <v>7044</v>
      </c>
      <c r="G327" s="489"/>
      <c r="H327" s="489"/>
      <c r="I327" s="561" t="s">
        <v>5669</v>
      </c>
      <c r="J327" s="561"/>
      <c r="K327" s="561"/>
      <c r="L327" s="561"/>
      <c r="M327" s="491"/>
      <c r="N327" s="491"/>
      <c r="O327" s="491"/>
      <c r="P327" s="468"/>
    </row>
    <row r="328" spans="1:16" ht="45">
      <c r="A328" s="540" t="s">
        <v>2268</v>
      </c>
      <c r="B328" s="540" t="s">
        <v>5652</v>
      </c>
      <c r="C328" s="491" t="s">
        <v>5672</v>
      </c>
      <c r="D328" s="540" t="s">
        <v>5634</v>
      </c>
      <c r="E328" s="637" t="s">
        <v>5673</v>
      </c>
      <c r="F328" s="636" t="s">
        <v>7045</v>
      </c>
      <c r="G328" s="489"/>
      <c r="H328" s="489"/>
      <c r="I328" s="561" t="s">
        <v>5669</v>
      </c>
      <c r="J328" s="561"/>
      <c r="K328" s="561"/>
      <c r="L328" s="561"/>
      <c r="M328" s="491"/>
      <c r="N328" s="491"/>
      <c r="O328" s="491"/>
      <c r="P328" s="468"/>
    </row>
    <row r="329" spans="1:16">
      <c r="A329" s="637" t="s">
        <v>2269</v>
      </c>
      <c r="B329" s="637" t="s">
        <v>5674</v>
      </c>
      <c r="C329" s="643" t="s">
        <v>5675</v>
      </c>
      <c r="D329" s="637" t="s">
        <v>4213</v>
      </c>
      <c r="E329" s="637"/>
      <c r="F329" s="656"/>
      <c r="G329" s="657"/>
      <c r="H329" s="540"/>
      <c r="I329" s="632"/>
      <c r="J329" s="632"/>
      <c r="K329" s="632"/>
      <c r="L329" s="632"/>
      <c r="M329" s="632"/>
      <c r="N329" s="575"/>
      <c r="O329" s="575"/>
      <c r="P329" s="575"/>
    </row>
    <row r="330" spans="1:16" ht="84" customHeight="1">
      <c r="A330" s="637" t="s">
        <v>2269</v>
      </c>
      <c r="B330" s="637" t="s">
        <v>5674</v>
      </c>
      <c r="C330" s="643" t="s">
        <v>5676</v>
      </c>
      <c r="D330" s="540" t="s">
        <v>5586</v>
      </c>
      <c r="E330" s="637" t="s">
        <v>5677</v>
      </c>
      <c r="F330" s="636" t="s">
        <v>8869</v>
      </c>
      <c r="G330" s="637" t="s">
        <v>3448</v>
      </c>
      <c r="H330" s="540"/>
      <c r="I330" s="632" t="s">
        <v>5678</v>
      </c>
      <c r="J330" s="632"/>
      <c r="K330" s="632"/>
      <c r="L330" s="632"/>
      <c r="M330" s="490"/>
      <c r="N330" s="490"/>
      <c r="O330" s="490"/>
      <c r="P330" s="575"/>
    </row>
    <row r="331" spans="1:16" ht="81" customHeight="1">
      <c r="A331" s="637" t="s">
        <v>2269</v>
      </c>
      <c r="B331" s="637" t="s">
        <v>5674</v>
      </c>
      <c r="C331" s="643" t="s">
        <v>5679</v>
      </c>
      <c r="D331" s="540" t="s">
        <v>5586</v>
      </c>
      <c r="E331" s="637" t="s">
        <v>5680</v>
      </c>
      <c r="F331" s="636" t="s">
        <v>8870</v>
      </c>
      <c r="G331" s="637"/>
      <c r="H331" s="540"/>
      <c r="I331" s="632" t="s">
        <v>5678</v>
      </c>
      <c r="J331" s="632"/>
      <c r="K331" s="632"/>
      <c r="L331" s="632"/>
      <c r="M331" s="490"/>
      <c r="N331" s="490"/>
      <c r="O331" s="490"/>
      <c r="P331" s="575"/>
    </row>
    <row r="332" spans="1:16" ht="87" customHeight="1">
      <c r="A332" s="637" t="s">
        <v>2269</v>
      </c>
      <c r="B332" s="637" t="s">
        <v>5674</v>
      </c>
      <c r="C332" s="643" t="s">
        <v>4521</v>
      </c>
      <c r="D332" s="637" t="s">
        <v>5637</v>
      </c>
      <c r="E332" s="637" t="s">
        <v>4742</v>
      </c>
      <c r="F332" s="636" t="s">
        <v>8871</v>
      </c>
      <c r="G332" s="637"/>
      <c r="H332" s="540"/>
      <c r="I332" s="632" t="s">
        <v>5678</v>
      </c>
      <c r="J332" s="632"/>
      <c r="K332" s="632"/>
      <c r="L332" s="632"/>
      <c r="M332" s="490"/>
      <c r="N332" s="490"/>
      <c r="O332" s="490"/>
      <c r="P332" s="575"/>
    </row>
    <row r="333" spans="1:16" ht="101.25">
      <c r="A333" s="637" t="s">
        <v>2269</v>
      </c>
      <c r="B333" s="637" t="s">
        <v>5674</v>
      </c>
      <c r="C333" s="643" t="s">
        <v>5681</v>
      </c>
      <c r="D333" s="540" t="s">
        <v>5586</v>
      </c>
      <c r="E333" s="637" t="s">
        <v>5682</v>
      </c>
      <c r="F333" s="636" t="s">
        <v>8872</v>
      </c>
      <c r="G333" s="637" t="s">
        <v>3448</v>
      </c>
      <c r="H333" s="540"/>
      <c r="I333" s="632" t="s">
        <v>5683</v>
      </c>
      <c r="J333" s="632"/>
      <c r="K333" s="632"/>
      <c r="L333" s="632"/>
      <c r="M333" s="490"/>
      <c r="N333" s="490"/>
      <c r="O333" s="490"/>
      <c r="P333" s="575"/>
    </row>
    <row r="334" spans="1:16" ht="101.25">
      <c r="A334" s="637" t="s">
        <v>2269</v>
      </c>
      <c r="B334" s="637" t="s">
        <v>5674</v>
      </c>
      <c r="C334" s="643" t="s">
        <v>5684</v>
      </c>
      <c r="D334" s="540" t="s">
        <v>5586</v>
      </c>
      <c r="E334" s="637" t="s">
        <v>5685</v>
      </c>
      <c r="F334" s="636" t="s">
        <v>8873</v>
      </c>
      <c r="G334" s="637"/>
      <c r="H334" s="540"/>
      <c r="I334" s="632" t="s">
        <v>5683</v>
      </c>
      <c r="J334" s="632"/>
      <c r="K334" s="632"/>
      <c r="L334" s="632"/>
      <c r="M334" s="490"/>
      <c r="N334" s="490"/>
      <c r="O334" s="490"/>
      <c r="P334" s="575"/>
    </row>
    <row r="335" spans="1:16" ht="101.25">
      <c r="A335" s="637" t="s">
        <v>2269</v>
      </c>
      <c r="B335" s="637" t="s">
        <v>5674</v>
      </c>
      <c r="C335" s="643" t="s">
        <v>4523</v>
      </c>
      <c r="D335" s="637" t="s">
        <v>5637</v>
      </c>
      <c r="E335" s="637" t="s">
        <v>4744</v>
      </c>
      <c r="F335" s="636" t="s">
        <v>8874</v>
      </c>
      <c r="G335" s="637"/>
      <c r="H335" s="540"/>
      <c r="I335" s="632" t="s">
        <v>5683</v>
      </c>
      <c r="J335" s="632"/>
      <c r="K335" s="632"/>
      <c r="L335" s="632"/>
      <c r="M335" s="490"/>
      <c r="N335" s="490"/>
      <c r="O335" s="490"/>
      <c r="P335" s="575"/>
    </row>
    <row r="336" spans="1:16" ht="90">
      <c r="A336" s="637" t="s">
        <v>2269</v>
      </c>
      <c r="B336" s="637" t="s">
        <v>5674</v>
      </c>
      <c r="C336" s="643" t="s">
        <v>5686</v>
      </c>
      <c r="D336" s="540" t="s">
        <v>5586</v>
      </c>
      <c r="E336" s="637" t="s">
        <v>5687</v>
      </c>
      <c r="F336" s="636" t="s">
        <v>8875</v>
      </c>
      <c r="G336" s="637" t="s">
        <v>3448</v>
      </c>
      <c r="H336" s="540"/>
      <c r="I336" s="632" t="s">
        <v>5688</v>
      </c>
      <c r="J336" s="632"/>
      <c r="K336" s="632"/>
      <c r="L336" s="632"/>
      <c r="M336" s="490"/>
      <c r="N336" s="490"/>
      <c r="O336" s="490"/>
      <c r="P336" s="575"/>
    </row>
    <row r="337" spans="1:233" ht="90">
      <c r="A337" s="637" t="s">
        <v>2269</v>
      </c>
      <c r="B337" s="637" t="s">
        <v>5674</v>
      </c>
      <c r="C337" s="643" t="s">
        <v>5689</v>
      </c>
      <c r="D337" s="540" t="s">
        <v>5586</v>
      </c>
      <c r="E337" s="637" t="s">
        <v>5690</v>
      </c>
      <c r="F337" s="636" t="s">
        <v>8876</v>
      </c>
      <c r="G337" s="637"/>
      <c r="H337" s="540"/>
      <c r="I337" s="632" t="s">
        <v>5688</v>
      </c>
      <c r="J337" s="632"/>
      <c r="K337" s="632"/>
      <c r="L337" s="632"/>
      <c r="M337" s="490"/>
      <c r="N337" s="490"/>
      <c r="O337" s="490"/>
      <c r="P337" s="575"/>
    </row>
    <row r="338" spans="1:233" ht="90">
      <c r="A338" s="637" t="s">
        <v>2269</v>
      </c>
      <c r="B338" s="637" t="s">
        <v>5674</v>
      </c>
      <c r="C338" s="643" t="s">
        <v>4526</v>
      </c>
      <c r="D338" s="637" t="s">
        <v>5637</v>
      </c>
      <c r="E338" s="637" t="s">
        <v>4363</v>
      </c>
      <c r="F338" s="636" t="s">
        <v>8877</v>
      </c>
      <c r="G338" s="637"/>
      <c r="H338" s="540"/>
      <c r="I338" s="632" t="s">
        <v>5688</v>
      </c>
      <c r="J338" s="632"/>
      <c r="K338" s="632"/>
      <c r="L338" s="632"/>
      <c r="M338" s="490"/>
      <c r="N338" s="490"/>
      <c r="O338" s="490"/>
      <c r="P338" s="575"/>
    </row>
    <row r="339" spans="1:233">
      <c r="A339" s="637" t="s">
        <v>2270</v>
      </c>
      <c r="B339" s="637" t="s">
        <v>5691</v>
      </c>
      <c r="C339" s="643" t="s">
        <v>5692</v>
      </c>
      <c r="D339" s="637" t="s">
        <v>4210</v>
      </c>
      <c r="E339" s="637"/>
      <c r="F339" s="656"/>
      <c r="G339" s="657"/>
      <c r="H339" s="540"/>
      <c r="I339" s="632"/>
      <c r="J339" s="632"/>
      <c r="K339" s="632"/>
      <c r="L339" s="632"/>
      <c r="M339" s="632"/>
      <c r="N339" s="575"/>
      <c r="O339" s="575"/>
      <c r="P339" s="575"/>
    </row>
    <row r="340" spans="1:233" ht="45">
      <c r="A340" s="637" t="s">
        <v>2270</v>
      </c>
      <c r="B340" s="637" t="s">
        <v>5691</v>
      </c>
      <c r="C340" s="643" t="s">
        <v>5693</v>
      </c>
      <c r="D340" s="540" t="s">
        <v>6103</v>
      </c>
      <c r="E340" s="637" t="s">
        <v>5694</v>
      </c>
      <c r="F340" s="636" t="s">
        <v>6163</v>
      </c>
      <c r="G340" s="637" t="s">
        <v>3448</v>
      </c>
      <c r="H340" s="540"/>
      <c r="I340" s="632" t="s">
        <v>5695</v>
      </c>
      <c r="J340" s="632"/>
      <c r="K340" s="632"/>
      <c r="L340" s="632"/>
      <c r="M340" s="490"/>
      <c r="N340" s="490"/>
      <c r="O340" s="490"/>
      <c r="P340" s="575"/>
    </row>
    <row r="341" spans="1:233" ht="45">
      <c r="A341" s="637" t="s">
        <v>2270</v>
      </c>
      <c r="B341" s="637" t="s">
        <v>5691</v>
      </c>
      <c r="C341" s="643" t="s">
        <v>5696</v>
      </c>
      <c r="D341" s="540" t="s">
        <v>6103</v>
      </c>
      <c r="E341" s="637" t="s">
        <v>5697</v>
      </c>
      <c r="F341" s="636" t="s">
        <v>6164</v>
      </c>
      <c r="G341" s="637"/>
      <c r="H341" s="540"/>
      <c r="I341" s="632" t="s">
        <v>5695</v>
      </c>
      <c r="J341" s="632"/>
      <c r="K341" s="632"/>
      <c r="L341" s="632"/>
      <c r="M341" s="490"/>
      <c r="N341" s="490"/>
      <c r="O341" s="490"/>
      <c r="P341" s="575"/>
    </row>
    <row r="342" spans="1:233" ht="45">
      <c r="A342" s="637" t="s">
        <v>2270</v>
      </c>
      <c r="B342" s="637" t="s">
        <v>5691</v>
      </c>
      <c r="C342" s="643" t="s">
        <v>4541</v>
      </c>
      <c r="D342" s="540" t="s">
        <v>6115</v>
      </c>
      <c r="E342" s="637" t="s">
        <v>5698</v>
      </c>
      <c r="F342" s="636" t="s">
        <v>6165</v>
      </c>
      <c r="G342" s="637"/>
      <c r="H342" s="540"/>
      <c r="I342" s="632" t="s">
        <v>5695</v>
      </c>
      <c r="J342" s="632"/>
      <c r="K342" s="632"/>
      <c r="L342" s="632"/>
      <c r="M342" s="490"/>
      <c r="N342" s="490"/>
      <c r="O342" s="490"/>
      <c r="P342" s="575"/>
    </row>
    <row r="343" spans="1:233" ht="56.25">
      <c r="A343" s="637" t="s">
        <v>2270</v>
      </c>
      <c r="B343" s="637" t="s">
        <v>5691</v>
      </c>
      <c r="C343" s="643" t="s">
        <v>5699</v>
      </c>
      <c r="D343" s="540" t="s">
        <v>6103</v>
      </c>
      <c r="E343" s="637" t="s">
        <v>5700</v>
      </c>
      <c r="F343" s="636" t="s">
        <v>6166</v>
      </c>
      <c r="G343" s="637" t="s">
        <v>3448</v>
      </c>
      <c r="H343" s="540"/>
      <c r="I343" s="632" t="s">
        <v>5701</v>
      </c>
      <c r="J343" s="632"/>
      <c r="K343" s="632"/>
      <c r="L343" s="632"/>
      <c r="M343" s="490"/>
      <c r="N343" s="490"/>
      <c r="O343" s="490"/>
      <c r="P343" s="575"/>
    </row>
    <row r="344" spans="1:233" ht="56.25">
      <c r="A344" s="637" t="s">
        <v>2270</v>
      </c>
      <c r="B344" s="637" t="s">
        <v>5691</v>
      </c>
      <c r="C344" s="643" t="s">
        <v>5702</v>
      </c>
      <c r="D344" s="540" t="s">
        <v>6103</v>
      </c>
      <c r="E344" s="637" t="s">
        <v>5703</v>
      </c>
      <c r="F344" s="636" t="s">
        <v>6167</v>
      </c>
      <c r="G344" s="637"/>
      <c r="H344" s="540"/>
      <c r="I344" s="632" t="s">
        <v>5701</v>
      </c>
      <c r="J344" s="632"/>
      <c r="K344" s="632"/>
      <c r="L344" s="632"/>
      <c r="M344" s="490"/>
      <c r="N344" s="490"/>
      <c r="O344" s="490"/>
      <c r="P344" s="575"/>
    </row>
    <row r="345" spans="1:233" ht="56.25">
      <c r="A345" s="637" t="s">
        <v>2270</v>
      </c>
      <c r="B345" s="637" t="s">
        <v>5691</v>
      </c>
      <c r="C345" s="643" t="s">
        <v>4543</v>
      </c>
      <c r="D345" s="540" t="s">
        <v>6115</v>
      </c>
      <c r="E345" s="637" t="s">
        <v>5704</v>
      </c>
      <c r="F345" s="636" t="s">
        <v>6168</v>
      </c>
      <c r="G345" s="637"/>
      <c r="H345" s="540"/>
      <c r="I345" s="632" t="s">
        <v>5701</v>
      </c>
      <c r="J345" s="632"/>
      <c r="K345" s="632"/>
      <c r="L345" s="632"/>
      <c r="M345" s="490"/>
      <c r="N345" s="490"/>
      <c r="O345" s="490"/>
      <c r="P345" s="575"/>
    </row>
    <row r="346" spans="1:233" s="658" customFormat="1" ht="25.5" customHeight="1" thickBot="1">
      <c r="A346" s="587"/>
      <c r="B346" s="584" t="s">
        <v>6857</v>
      </c>
      <c r="C346" s="646" t="s">
        <v>2619</v>
      </c>
      <c r="D346" s="647"/>
      <c r="E346" s="648"/>
      <c r="F346" s="647"/>
      <c r="G346" s="639"/>
      <c r="H346" s="629"/>
      <c r="I346" s="630"/>
      <c r="J346" s="630"/>
      <c r="K346" s="630"/>
      <c r="L346" s="630"/>
      <c r="M346" s="630"/>
      <c r="N346" s="630"/>
      <c r="O346" s="630"/>
      <c r="P346" s="626"/>
      <c r="Q346" s="618"/>
      <c r="R346" s="623"/>
      <c r="S346" s="623"/>
      <c r="T346" s="623"/>
      <c r="U346" s="618"/>
      <c r="V346" s="618"/>
      <c r="W346" s="618"/>
      <c r="X346" s="618"/>
      <c r="Y346" s="618"/>
      <c r="Z346" s="618"/>
      <c r="AA346" s="618"/>
      <c r="AB346" s="618"/>
      <c r="AC346" s="618"/>
      <c r="AD346" s="618"/>
      <c r="AE346" s="618"/>
      <c r="AF346" s="618"/>
      <c r="AG346" s="618"/>
      <c r="AH346" s="618"/>
      <c r="AI346" s="618"/>
      <c r="AJ346" s="618"/>
      <c r="AK346" s="618"/>
      <c r="AL346" s="618"/>
      <c r="AM346" s="618"/>
      <c r="AN346" s="618"/>
      <c r="AO346" s="618"/>
      <c r="AP346" s="618"/>
      <c r="AQ346" s="618"/>
      <c r="AR346" s="618"/>
      <c r="AS346" s="618"/>
      <c r="AT346" s="618"/>
      <c r="AU346" s="618"/>
      <c r="AV346" s="618"/>
      <c r="AW346" s="618"/>
      <c r="AX346" s="618"/>
      <c r="AY346" s="618"/>
      <c r="AZ346" s="618"/>
      <c r="BA346" s="618"/>
      <c r="BB346" s="618"/>
      <c r="BC346" s="618"/>
      <c r="BD346" s="618"/>
      <c r="BE346" s="618"/>
      <c r="BF346" s="618"/>
      <c r="BG346" s="618"/>
      <c r="BH346" s="618"/>
      <c r="BI346" s="618"/>
      <c r="BJ346" s="618"/>
      <c r="BK346" s="618"/>
      <c r="BL346" s="618"/>
      <c r="BM346" s="618"/>
      <c r="BN346" s="618"/>
      <c r="BO346" s="618"/>
      <c r="BP346" s="618"/>
      <c r="BQ346" s="618"/>
      <c r="BR346" s="618"/>
      <c r="BS346" s="618"/>
      <c r="BT346" s="618"/>
      <c r="BU346" s="618"/>
      <c r="BV346" s="618"/>
      <c r="BW346" s="618"/>
      <c r="BX346" s="618"/>
      <c r="BY346" s="618"/>
      <c r="BZ346" s="618"/>
      <c r="CA346" s="618"/>
      <c r="CB346" s="618"/>
      <c r="CC346" s="618"/>
      <c r="CD346" s="618"/>
      <c r="CE346" s="618"/>
      <c r="CF346" s="618"/>
      <c r="CG346" s="618"/>
      <c r="CH346" s="618"/>
      <c r="CI346" s="618"/>
      <c r="CJ346" s="618"/>
      <c r="CK346" s="618"/>
      <c r="CL346" s="618"/>
      <c r="CM346" s="618"/>
      <c r="CN346" s="618"/>
      <c r="CO346" s="618"/>
      <c r="CP346" s="618"/>
      <c r="CQ346" s="618"/>
      <c r="CR346" s="618"/>
      <c r="CS346" s="618"/>
      <c r="CT346" s="618"/>
      <c r="CU346" s="618"/>
      <c r="CV346" s="618"/>
      <c r="CW346" s="618"/>
      <c r="CX346" s="618"/>
      <c r="CY346" s="618"/>
      <c r="CZ346" s="618"/>
      <c r="DA346" s="618"/>
      <c r="DB346" s="618"/>
      <c r="DC346" s="618"/>
      <c r="DD346" s="618"/>
      <c r="DE346" s="618"/>
      <c r="DF346" s="618"/>
      <c r="DG346" s="618"/>
      <c r="DH346" s="618"/>
      <c r="DI346" s="618"/>
      <c r="DJ346" s="618"/>
      <c r="DK346" s="618"/>
      <c r="DL346" s="618"/>
      <c r="DM346" s="618"/>
      <c r="DN346" s="618"/>
      <c r="DO346" s="618"/>
      <c r="DP346" s="618"/>
      <c r="DQ346" s="618"/>
      <c r="DR346" s="618"/>
      <c r="DS346" s="618"/>
      <c r="DT346" s="618"/>
      <c r="DU346" s="618"/>
      <c r="DV346" s="618"/>
      <c r="DW346" s="618"/>
      <c r="DX346" s="618"/>
      <c r="DY346" s="618"/>
      <c r="DZ346" s="618"/>
      <c r="EA346" s="618"/>
      <c r="EB346" s="618"/>
      <c r="EC346" s="618"/>
      <c r="ED346" s="618"/>
      <c r="EE346" s="618"/>
      <c r="EF346" s="618"/>
      <c r="EG346" s="618"/>
      <c r="EH346" s="618"/>
      <c r="EI346" s="618"/>
      <c r="EJ346" s="618"/>
      <c r="EK346" s="618"/>
      <c r="EL346" s="618"/>
      <c r="EM346" s="618"/>
      <c r="EN346" s="618"/>
      <c r="EO346" s="618"/>
      <c r="EP346" s="618"/>
      <c r="EQ346" s="618"/>
      <c r="ER346" s="618"/>
      <c r="ES346" s="618"/>
      <c r="ET346" s="618"/>
      <c r="EU346" s="618"/>
      <c r="EV346" s="618"/>
      <c r="EW346" s="618"/>
      <c r="EX346" s="618"/>
      <c r="EY346" s="618"/>
      <c r="EZ346" s="618"/>
      <c r="FA346" s="618"/>
      <c r="FB346" s="618"/>
      <c r="FC346" s="618"/>
      <c r="FD346" s="618"/>
      <c r="FE346" s="618"/>
      <c r="FF346" s="618"/>
      <c r="FG346" s="618"/>
      <c r="FH346" s="618"/>
      <c r="FI346" s="618"/>
      <c r="FJ346" s="618"/>
      <c r="FK346" s="618"/>
      <c r="FL346" s="618"/>
      <c r="FM346" s="618"/>
      <c r="FN346" s="618"/>
      <c r="FO346" s="618"/>
      <c r="FP346" s="618"/>
      <c r="FQ346" s="618"/>
      <c r="FR346" s="618"/>
      <c r="FS346" s="618"/>
      <c r="FT346" s="618"/>
      <c r="FU346" s="618"/>
      <c r="FV346" s="618"/>
      <c r="FW346" s="618"/>
      <c r="FX346" s="618"/>
      <c r="FY346" s="618"/>
      <c r="FZ346" s="618"/>
      <c r="GA346" s="618"/>
      <c r="GB346" s="618"/>
      <c r="GC346" s="618"/>
      <c r="GD346" s="618"/>
      <c r="GE346" s="618"/>
      <c r="GF346" s="618"/>
      <c r="GG346" s="618"/>
      <c r="GH346" s="618"/>
      <c r="GI346" s="618"/>
      <c r="GJ346" s="618"/>
      <c r="GK346" s="618"/>
      <c r="GL346" s="618"/>
      <c r="GM346" s="618"/>
      <c r="GN346" s="618"/>
      <c r="GO346" s="618"/>
      <c r="GP346" s="618"/>
      <c r="GQ346" s="618"/>
      <c r="GR346" s="618"/>
      <c r="GS346" s="618"/>
      <c r="GT346" s="618"/>
      <c r="GU346" s="618"/>
      <c r="GV346" s="618"/>
      <c r="GW346" s="618"/>
      <c r="GX346" s="618"/>
      <c r="GY346" s="618"/>
      <c r="GZ346" s="618"/>
      <c r="HA346" s="618"/>
      <c r="HB346" s="618"/>
      <c r="HC346" s="618"/>
      <c r="HD346" s="618"/>
      <c r="HE346" s="618"/>
      <c r="HF346" s="618"/>
      <c r="HG346" s="618"/>
      <c r="HH346" s="618"/>
      <c r="HI346" s="618"/>
      <c r="HJ346" s="618"/>
      <c r="HK346" s="618"/>
      <c r="HL346" s="618"/>
      <c r="HM346" s="618"/>
      <c r="HN346" s="618"/>
      <c r="HO346" s="618"/>
      <c r="HP346" s="618"/>
      <c r="HQ346" s="618"/>
      <c r="HR346" s="618"/>
      <c r="HS346" s="618"/>
      <c r="HT346" s="618"/>
      <c r="HU346" s="618"/>
      <c r="HV346" s="618"/>
      <c r="HW346" s="618"/>
      <c r="HX346" s="618"/>
      <c r="HY346" s="618"/>
    </row>
    <row r="347" spans="1:233">
      <c r="A347" s="659" t="s">
        <v>2277</v>
      </c>
      <c r="B347" s="659" t="s">
        <v>5705</v>
      </c>
      <c r="C347" s="660" t="s">
        <v>5706</v>
      </c>
      <c r="D347" s="659" t="s">
        <v>4213</v>
      </c>
      <c r="E347" s="540"/>
      <c r="F347" s="582"/>
      <c r="G347" s="659"/>
      <c r="H347" s="659"/>
      <c r="I347" s="655"/>
      <c r="J347" s="655"/>
      <c r="K347" s="655"/>
      <c r="L347" s="655"/>
      <c r="M347" s="655"/>
      <c r="N347" s="655"/>
      <c r="O347" s="655"/>
      <c r="P347" s="575"/>
    </row>
    <row r="348" spans="1:233" ht="45">
      <c r="A348" s="540" t="s">
        <v>2277</v>
      </c>
      <c r="B348" s="540" t="s">
        <v>5705</v>
      </c>
      <c r="C348" s="570" t="s">
        <v>5707</v>
      </c>
      <c r="D348" s="637" t="s">
        <v>5708</v>
      </c>
      <c r="E348" s="540" t="s">
        <v>5709</v>
      </c>
      <c r="F348" s="636" t="s">
        <v>6169</v>
      </c>
      <c r="G348" s="637" t="s">
        <v>3448</v>
      </c>
      <c r="H348" s="540"/>
      <c r="I348" s="632" t="s">
        <v>5710</v>
      </c>
      <c r="J348" s="632"/>
      <c r="K348" s="632"/>
      <c r="L348" s="632"/>
      <c r="M348" s="490"/>
      <c r="N348" s="490"/>
      <c r="O348" s="490"/>
      <c r="P348" s="575"/>
    </row>
    <row r="349" spans="1:233" ht="45">
      <c r="A349" s="540" t="s">
        <v>2277</v>
      </c>
      <c r="B349" s="540" t="s">
        <v>5705</v>
      </c>
      <c r="C349" s="570" t="s">
        <v>5711</v>
      </c>
      <c r="D349" s="637" t="s">
        <v>5708</v>
      </c>
      <c r="E349" s="540" t="s">
        <v>5712</v>
      </c>
      <c r="F349" s="636" t="s">
        <v>6170</v>
      </c>
      <c r="G349" s="637"/>
      <c r="H349" s="540"/>
      <c r="I349" s="632" t="s">
        <v>5710</v>
      </c>
      <c r="J349" s="632"/>
      <c r="K349" s="632"/>
      <c r="L349" s="632"/>
      <c r="M349" s="490"/>
      <c r="N349" s="490"/>
      <c r="O349" s="490"/>
      <c r="P349" s="575"/>
    </row>
    <row r="350" spans="1:233" ht="45">
      <c r="A350" s="540" t="s">
        <v>2277</v>
      </c>
      <c r="B350" s="540" t="s">
        <v>5705</v>
      </c>
      <c r="C350" s="570" t="s">
        <v>4545</v>
      </c>
      <c r="D350" s="637" t="s">
        <v>7046</v>
      </c>
      <c r="E350" s="540" t="s">
        <v>7047</v>
      </c>
      <c r="F350" s="636" t="s">
        <v>6171</v>
      </c>
      <c r="G350" s="637"/>
      <c r="H350" s="540"/>
      <c r="I350" s="632" t="s">
        <v>5710</v>
      </c>
      <c r="J350" s="632"/>
      <c r="K350" s="632"/>
      <c r="L350" s="632"/>
      <c r="M350" s="490"/>
      <c r="N350" s="490"/>
      <c r="O350" s="490"/>
      <c r="P350" s="575"/>
    </row>
    <row r="351" spans="1:233" ht="45">
      <c r="A351" s="540" t="s">
        <v>2277</v>
      </c>
      <c r="B351" s="540" t="s">
        <v>5705</v>
      </c>
      <c r="C351" s="643" t="s">
        <v>5713</v>
      </c>
      <c r="D351" s="637" t="s">
        <v>5708</v>
      </c>
      <c r="E351" s="540" t="s">
        <v>5714</v>
      </c>
      <c r="F351" s="636" t="s">
        <v>6172</v>
      </c>
      <c r="G351" s="637" t="s">
        <v>3448</v>
      </c>
      <c r="H351" s="540"/>
      <c r="I351" s="632" t="s">
        <v>5715</v>
      </c>
      <c r="J351" s="632"/>
      <c r="K351" s="632"/>
      <c r="L351" s="632"/>
      <c r="M351" s="490"/>
      <c r="N351" s="490"/>
      <c r="O351" s="490"/>
      <c r="P351" s="575"/>
    </row>
    <row r="352" spans="1:233" ht="45">
      <c r="A352" s="540" t="s">
        <v>2277</v>
      </c>
      <c r="B352" s="540" t="s">
        <v>5705</v>
      </c>
      <c r="C352" s="643" t="s">
        <v>5716</v>
      </c>
      <c r="D352" s="637" t="s">
        <v>5708</v>
      </c>
      <c r="E352" s="540" t="s">
        <v>5717</v>
      </c>
      <c r="F352" s="636" t="s">
        <v>6173</v>
      </c>
      <c r="G352" s="637"/>
      <c r="H352" s="540"/>
      <c r="I352" s="632" t="s">
        <v>5715</v>
      </c>
      <c r="J352" s="632"/>
      <c r="K352" s="632"/>
      <c r="L352" s="632"/>
      <c r="M352" s="490"/>
      <c r="N352" s="490"/>
      <c r="O352" s="490"/>
      <c r="P352" s="575"/>
    </row>
    <row r="353" spans="1:16" ht="45">
      <c r="A353" s="540" t="s">
        <v>2277</v>
      </c>
      <c r="B353" s="540" t="s">
        <v>5705</v>
      </c>
      <c r="C353" s="643" t="s">
        <v>4740</v>
      </c>
      <c r="D353" s="637" t="s">
        <v>7046</v>
      </c>
      <c r="E353" s="540" t="s">
        <v>7048</v>
      </c>
      <c r="F353" s="636" t="s">
        <v>6174</v>
      </c>
      <c r="G353" s="637"/>
      <c r="H353" s="540"/>
      <c r="I353" s="632" t="s">
        <v>5715</v>
      </c>
      <c r="J353" s="632"/>
      <c r="K353" s="632"/>
      <c r="L353" s="632"/>
      <c r="M353" s="490"/>
      <c r="N353" s="490"/>
      <c r="O353" s="490"/>
      <c r="P353" s="575"/>
    </row>
    <row r="354" spans="1:16" ht="45">
      <c r="A354" s="540" t="s">
        <v>2277</v>
      </c>
      <c r="B354" s="540" t="s">
        <v>5705</v>
      </c>
      <c r="C354" s="570" t="s">
        <v>5718</v>
      </c>
      <c r="D354" s="637" t="s">
        <v>5708</v>
      </c>
      <c r="E354" s="540" t="s">
        <v>5719</v>
      </c>
      <c r="F354" s="636" t="s">
        <v>6175</v>
      </c>
      <c r="G354" s="637" t="s">
        <v>3448</v>
      </c>
      <c r="H354" s="540"/>
      <c r="I354" s="632" t="s">
        <v>5720</v>
      </c>
      <c r="J354" s="632"/>
      <c r="K354" s="632"/>
      <c r="L354" s="632"/>
      <c r="M354" s="490"/>
      <c r="N354" s="490"/>
      <c r="O354" s="490"/>
      <c r="P354" s="575"/>
    </row>
    <row r="355" spans="1:16" ht="45">
      <c r="A355" s="540" t="s">
        <v>2277</v>
      </c>
      <c r="B355" s="540" t="s">
        <v>5705</v>
      </c>
      <c r="C355" s="570" t="s">
        <v>5721</v>
      </c>
      <c r="D355" s="637" t="s">
        <v>5708</v>
      </c>
      <c r="E355" s="540" t="s">
        <v>5722</v>
      </c>
      <c r="F355" s="636" t="s">
        <v>6176</v>
      </c>
      <c r="G355" s="637"/>
      <c r="H355" s="540"/>
      <c r="I355" s="632" t="s">
        <v>5720</v>
      </c>
      <c r="J355" s="632"/>
      <c r="K355" s="632"/>
      <c r="L355" s="632"/>
      <c r="M355" s="490"/>
      <c r="N355" s="490"/>
      <c r="O355" s="490"/>
      <c r="P355" s="575"/>
    </row>
    <row r="356" spans="1:16" ht="45">
      <c r="A356" s="540" t="s">
        <v>2277</v>
      </c>
      <c r="B356" s="540" t="s">
        <v>5705</v>
      </c>
      <c r="C356" s="570" t="s">
        <v>4547</v>
      </c>
      <c r="D356" s="637" t="s">
        <v>7046</v>
      </c>
      <c r="E356" s="540" t="s">
        <v>7049</v>
      </c>
      <c r="F356" s="636" t="s">
        <v>6177</v>
      </c>
      <c r="G356" s="637"/>
      <c r="H356" s="540"/>
      <c r="I356" s="632" t="s">
        <v>5720</v>
      </c>
      <c r="J356" s="632"/>
      <c r="K356" s="632"/>
      <c r="L356" s="632"/>
      <c r="M356" s="490"/>
      <c r="N356" s="490"/>
      <c r="O356" s="490"/>
      <c r="P356" s="575"/>
    </row>
    <row r="357" spans="1:16">
      <c r="A357" s="540" t="s">
        <v>949</v>
      </c>
      <c r="B357" s="540" t="s">
        <v>5723</v>
      </c>
      <c r="C357" s="570" t="s">
        <v>5724</v>
      </c>
      <c r="D357" s="540"/>
      <c r="E357" s="540"/>
      <c r="F357" s="582"/>
      <c r="G357" s="540"/>
      <c r="H357" s="540"/>
      <c r="I357" s="632"/>
      <c r="J357" s="632"/>
      <c r="K357" s="632"/>
      <c r="L357" s="632"/>
      <c r="M357" s="632"/>
      <c r="N357" s="575"/>
      <c r="O357" s="575"/>
      <c r="P357" s="575"/>
    </row>
    <row r="358" spans="1:16" ht="56.25">
      <c r="A358" s="540" t="s">
        <v>949</v>
      </c>
      <c r="B358" s="540" t="s">
        <v>5723</v>
      </c>
      <c r="C358" s="491" t="s">
        <v>5725</v>
      </c>
      <c r="D358" s="540" t="s">
        <v>5582</v>
      </c>
      <c r="E358" s="637" t="s">
        <v>5726</v>
      </c>
      <c r="F358" s="582" t="s">
        <v>6178</v>
      </c>
      <c r="G358" s="489" t="s">
        <v>3448</v>
      </c>
      <c r="H358" s="489"/>
      <c r="I358" s="632" t="s">
        <v>5727</v>
      </c>
      <c r="J358" s="632"/>
      <c r="K358" s="632"/>
      <c r="L358" s="632"/>
      <c r="M358" s="491"/>
      <c r="N358" s="491"/>
      <c r="O358" s="491"/>
      <c r="P358" s="468"/>
    </row>
    <row r="359" spans="1:16" ht="56.25">
      <c r="A359" s="540" t="s">
        <v>949</v>
      </c>
      <c r="B359" s="540" t="s">
        <v>5723</v>
      </c>
      <c r="C359" s="491" t="s">
        <v>5728</v>
      </c>
      <c r="D359" s="540" t="s">
        <v>5582</v>
      </c>
      <c r="E359" s="637" t="s">
        <v>5729</v>
      </c>
      <c r="F359" s="582" t="s">
        <v>6179</v>
      </c>
      <c r="G359" s="489"/>
      <c r="H359" s="489"/>
      <c r="I359" s="632" t="s">
        <v>5727</v>
      </c>
      <c r="J359" s="632"/>
      <c r="K359" s="632"/>
      <c r="L359" s="632"/>
      <c r="M359" s="491"/>
      <c r="N359" s="491"/>
      <c r="O359" s="491"/>
      <c r="P359" s="468"/>
    </row>
    <row r="360" spans="1:16" ht="56.25">
      <c r="A360" s="540" t="s">
        <v>949</v>
      </c>
      <c r="B360" s="540" t="s">
        <v>5723</v>
      </c>
      <c r="C360" s="491" t="s">
        <v>5730</v>
      </c>
      <c r="D360" s="540" t="s">
        <v>5634</v>
      </c>
      <c r="E360" s="637" t="s">
        <v>5731</v>
      </c>
      <c r="F360" s="582" t="s">
        <v>6179</v>
      </c>
      <c r="G360" s="489"/>
      <c r="H360" s="489"/>
      <c r="I360" s="632" t="s">
        <v>5727</v>
      </c>
      <c r="J360" s="632"/>
      <c r="K360" s="632"/>
      <c r="L360" s="632"/>
      <c r="M360" s="491"/>
      <c r="N360" s="491"/>
      <c r="O360" s="491"/>
      <c r="P360" s="468"/>
    </row>
    <row r="361" spans="1:16" ht="22.5">
      <c r="A361" s="540" t="s">
        <v>948</v>
      </c>
      <c r="B361" s="540" t="s">
        <v>5732</v>
      </c>
      <c r="C361" s="570" t="s">
        <v>5733</v>
      </c>
      <c r="D361" s="540"/>
      <c r="E361" s="540"/>
      <c r="F361" s="582"/>
      <c r="G361" s="540"/>
      <c r="H361" s="540"/>
      <c r="I361" s="632"/>
      <c r="J361" s="655"/>
      <c r="K361" s="655"/>
      <c r="L361" s="655"/>
      <c r="M361" s="655"/>
      <c r="N361" s="575"/>
      <c r="O361" s="575"/>
      <c r="P361" s="575"/>
    </row>
    <row r="362" spans="1:16" ht="56.25">
      <c r="A362" s="540" t="s">
        <v>948</v>
      </c>
      <c r="B362" s="540" t="s">
        <v>5732</v>
      </c>
      <c r="C362" s="570" t="s">
        <v>5734</v>
      </c>
      <c r="D362" s="540" t="s">
        <v>5735</v>
      </c>
      <c r="E362" s="637" t="s">
        <v>5736</v>
      </c>
      <c r="F362" s="582" t="s">
        <v>6180</v>
      </c>
      <c r="G362" s="540" t="s">
        <v>3448</v>
      </c>
      <c r="H362" s="540"/>
      <c r="I362" s="632" t="s">
        <v>5737</v>
      </c>
      <c r="J362" s="632"/>
      <c r="K362" s="632"/>
      <c r="L362" s="632"/>
      <c r="M362" s="490"/>
      <c r="N362" s="490"/>
      <c r="O362" s="490"/>
      <c r="P362" s="575"/>
    </row>
    <row r="363" spans="1:16" ht="56.25">
      <c r="A363" s="540" t="s">
        <v>948</v>
      </c>
      <c r="B363" s="540" t="s">
        <v>5732</v>
      </c>
      <c r="C363" s="570" t="s">
        <v>5738</v>
      </c>
      <c r="D363" s="540" t="s">
        <v>5735</v>
      </c>
      <c r="E363" s="637" t="s">
        <v>5739</v>
      </c>
      <c r="F363" s="582" t="s">
        <v>6181</v>
      </c>
      <c r="G363" s="540"/>
      <c r="H363" s="540"/>
      <c r="I363" s="632" t="s">
        <v>5737</v>
      </c>
      <c r="J363" s="632"/>
      <c r="K363" s="632"/>
      <c r="L363" s="632"/>
      <c r="M363" s="490"/>
      <c r="N363" s="490"/>
      <c r="O363" s="490"/>
      <c r="P363" s="575"/>
    </row>
    <row r="364" spans="1:16" ht="56.25">
      <c r="A364" s="540" t="s">
        <v>948</v>
      </c>
      <c r="B364" s="540" t="s">
        <v>5732</v>
      </c>
      <c r="C364" s="570" t="s">
        <v>5740</v>
      </c>
      <c r="D364" s="540" t="s">
        <v>7050</v>
      </c>
      <c r="E364" s="637" t="s">
        <v>5741</v>
      </c>
      <c r="F364" s="582" t="s">
        <v>6182</v>
      </c>
      <c r="G364" s="540"/>
      <c r="H364" s="540"/>
      <c r="I364" s="632" t="s">
        <v>5737</v>
      </c>
      <c r="J364" s="632"/>
      <c r="K364" s="632"/>
      <c r="L364" s="632"/>
      <c r="M364" s="490"/>
      <c r="N364" s="490"/>
      <c r="O364" s="490"/>
      <c r="P364" s="575"/>
    </row>
    <row r="365" spans="1:16" ht="22.5">
      <c r="A365" s="540" t="s">
        <v>947</v>
      </c>
      <c r="B365" s="540" t="s">
        <v>5742</v>
      </c>
      <c r="C365" s="570" t="s">
        <v>5743</v>
      </c>
      <c r="D365" s="540"/>
      <c r="E365" s="540"/>
      <c r="F365" s="582"/>
      <c r="G365" s="540"/>
      <c r="H365" s="540"/>
      <c r="I365" s="632"/>
      <c r="J365" s="655"/>
      <c r="K365" s="655"/>
      <c r="L365" s="655"/>
      <c r="M365" s="655"/>
      <c r="N365" s="575"/>
      <c r="O365" s="575"/>
      <c r="P365" s="575"/>
    </row>
    <row r="366" spans="1:16" ht="45">
      <c r="A366" s="540" t="s">
        <v>947</v>
      </c>
      <c r="B366" s="540" t="s">
        <v>5742</v>
      </c>
      <c r="C366" s="491" t="s">
        <v>5744</v>
      </c>
      <c r="D366" s="540" t="s">
        <v>5582</v>
      </c>
      <c r="E366" s="637" t="s">
        <v>5745</v>
      </c>
      <c r="F366" s="582" t="s">
        <v>6183</v>
      </c>
      <c r="G366" s="489" t="s">
        <v>3448</v>
      </c>
      <c r="H366" s="489"/>
      <c r="I366" s="632" t="s">
        <v>5746</v>
      </c>
      <c r="J366" s="632"/>
      <c r="K366" s="632"/>
      <c r="L366" s="632"/>
      <c r="M366" s="491"/>
      <c r="N366" s="491"/>
      <c r="O366" s="491"/>
      <c r="P366" s="468"/>
    </row>
    <row r="367" spans="1:16" ht="45">
      <c r="A367" s="540" t="s">
        <v>947</v>
      </c>
      <c r="B367" s="540" t="s">
        <v>5742</v>
      </c>
      <c r="C367" s="491" t="s">
        <v>5747</v>
      </c>
      <c r="D367" s="540" t="s">
        <v>5582</v>
      </c>
      <c r="E367" s="637" t="s">
        <v>5748</v>
      </c>
      <c r="F367" s="582" t="s">
        <v>6184</v>
      </c>
      <c r="G367" s="489"/>
      <c r="H367" s="489"/>
      <c r="I367" s="632" t="s">
        <v>5746</v>
      </c>
      <c r="J367" s="632"/>
      <c r="K367" s="632"/>
      <c r="L367" s="632"/>
      <c r="M367" s="491"/>
      <c r="N367" s="491"/>
      <c r="O367" s="491"/>
      <c r="P367" s="468"/>
    </row>
    <row r="368" spans="1:16" ht="45">
      <c r="A368" s="540" t="s">
        <v>947</v>
      </c>
      <c r="B368" s="540" t="s">
        <v>5742</v>
      </c>
      <c r="C368" s="491" t="s">
        <v>5749</v>
      </c>
      <c r="D368" s="540" t="s">
        <v>5634</v>
      </c>
      <c r="E368" s="637" t="s">
        <v>5750</v>
      </c>
      <c r="F368" s="582" t="s">
        <v>6184</v>
      </c>
      <c r="G368" s="489"/>
      <c r="H368" s="489"/>
      <c r="I368" s="632" t="s">
        <v>5746</v>
      </c>
      <c r="J368" s="632"/>
      <c r="K368" s="632"/>
      <c r="L368" s="632"/>
      <c r="M368" s="491"/>
      <c r="N368" s="491"/>
      <c r="O368" s="491"/>
      <c r="P368" s="468"/>
    </row>
    <row r="369" spans="1:16" ht="45">
      <c r="A369" s="540" t="s">
        <v>947</v>
      </c>
      <c r="B369" s="540" t="s">
        <v>5742</v>
      </c>
      <c r="C369" s="570" t="s">
        <v>5751</v>
      </c>
      <c r="D369" s="540" t="s">
        <v>5586</v>
      </c>
      <c r="E369" s="637" t="s">
        <v>5752</v>
      </c>
      <c r="F369" s="582" t="s">
        <v>6185</v>
      </c>
      <c r="G369" s="540" t="s">
        <v>3448</v>
      </c>
      <c r="H369" s="540"/>
      <c r="I369" s="632" t="s">
        <v>5753</v>
      </c>
      <c r="J369" s="632"/>
      <c r="K369" s="632"/>
      <c r="L369" s="632"/>
      <c r="M369" s="490"/>
      <c r="N369" s="490"/>
      <c r="O369" s="490"/>
      <c r="P369" s="575"/>
    </row>
    <row r="370" spans="1:16" ht="45">
      <c r="A370" s="540" t="s">
        <v>947</v>
      </c>
      <c r="B370" s="540" t="s">
        <v>5742</v>
      </c>
      <c r="C370" s="570" t="s">
        <v>5754</v>
      </c>
      <c r="D370" s="540" t="s">
        <v>5586</v>
      </c>
      <c r="E370" s="637" t="s">
        <v>5755</v>
      </c>
      <c r="F370" s="582" t="s">
        <v>6186</v>
      </c>
      <c r="G370" s="540"/>
      <c r="H370" s="540"/>
      <c r="I370" s="632" t="s">
        <v>5753</v>
      </c>
      <c r="J370" s="632"/>
      <c r="K370" s="632"/>
      <c r="L370" s="632"/>
      <c r="M370" s="490"/>
      <c r="N370" s="490"/>
      <c r="O370" s="490"/>
      <c r="P370" s="575"/>
    </row>
    <row r="371" spans="1:16" ht="45">
      <c r="A371" s="540" t="s">
        <v>947</v>
      </c>
      <c r="B371" s="540" t="s">
        <v>5742</v>
      </c>
      <c r="C371" s="570" t="s">
        <v>5756</v>
      </c>
      <c r="D371" s="637" t="s">
        <v>5637</v>
      </c>
      <c r="E371" s="637" t="s">
        <v>5757</v>
      </c>
      <c r="F371" s="582" t="s">
        <v>6186</v>
      </c>
      <c r="G371" s="540"/>
      <c r="H371" s="540"/>
      <c r="I371" s="632" t="s">
        <v>5753</v>
      </c>
      <c r="J371" s="632"/>
      <c r="K371" s="632"/>
      <c r="L371" s="632"/>
      <c r="M371" s="490"/>
      <c r="N371" s="490"/>
      <c r="O371" s="490"/>
      <c r="P371" s="575"/>
    </row>
    <row r="372" spans="1:16" ht="22.5">
      <c r="A372" s="540" t="s">
        <v>946</v>
      </c>
      <c r="B372" s="540" t="s">
        <v>5758</v>
      </c>
      <c r="C372" s="570" t="s">
        <v>5759</v>
      </c>
      <c r="D372" s="540"/>
      <c r="E372" s="540"/>
      <c r="F372" s="582"/>
      <c r="G372" s="540"/>
      <c r="H372" s="540"/>
      <c r="I372" s="632"/>
      <c r="J372" s="632"/>
      <c r="K372" s="632"/>
      <c r="L372" s="632"/>
      <c r="M372" s="632"/>
      <c r="N372" s="575"/>
      <c r="O372" s="575"/>
      <c r="P372" s="575"/>
    </row>
    <row r="373" spans="1:16" ht="45">
      <c r="A373" s="540" t="s">
        <v>946</v>
      </c>
      <c r="B373" s="540" t="s">
        <v>5758</v>
      </c>
      <c r="C373" s="491" t="s">
        <v>5760</v>
      </c>
      <c r="D373" s="540" t="s">
        <v>5582</v>
      </c>
      <c r="E373" s="637" t="s">
        <v>5761</v>
      </c>
      <c r="F373" s="582" t="s">
        <v>6187</v>
      </c>
      <c r="G373" s="489" t="s">
        <v>3448</v>
      </c>
      <c r="H373" s="489"/>
      <c r="I373" s="632" t="s">
        <v>5762</v>
      </c>
      <c r="J373" s="632"/>
      <c r="K373" s="632"/>
      <c r="L373" s="632"/>
      <c r="M373" s="491"/>
      <c r="N373" s="491"/>
      <c r="O373" s="491"/>
      <c r="P373" s="468"/>
    </row>
    <row r="374" spans="1:16" ht="45">
      <c r="A374" s="540" t="s">
        <v>946</v>
      </c>
      <c r="B374" s="540" t="s">
        <v>5758</v>
      </c>
      <c r="C374" s="491" t="s">
        <v>5763</v>
      </c>
      <c r="D374" s="540" t="s">
        <v>5582</v>
      </c>
      <c r="E374" s="637" t="s">
        <v>5764</v>
      </c>
      <c r="F374" s="582" t="s">
        <v>6188</v>
      </c>
      <c r="G374" s="489"/>
      <c r="H374" s="489"/>
      <c r="I374" s="632" t="s">
        <v>5762</v>
      </c>
      <c r="J374" s="632"/>
      <c r="K374" s="632"/>
      <c r="L374" s="632"/>
      <c r="M374" s="491"/>
      <c r="N374" s="491"/>
      <c r="O374" s="491"/>
      <c r="P374" s="468"/>
    </row>
    <row r="375" spans="1:16" ht="45">
      <c r="A375" s="540" t="s">
        <v>946</v>
      </c>
      <c r="B375" s="540" t="s">
        <v>5758</v>
      </c>
      <c r="C375" s="491" t="s">
        <v>5765</v>
      </c>
      <c r="D375" s="540" t="s">
        <v>5634</v>
      </c>
      <c r="E375" s="637" t="s">
        <v>5766</v>
      </c>
      <c r="F375" s="582" t="s">
        <v>6188</v>
      </c>
      <c r="G375" s="489"/>
      <c r="H375" s="489"/>
      <c r="I375" s="632" t="s">
        <v>5762</v>
      </c>
      <c r="J375" s="632"/>
      <c r="K375" s="632"/>
      <c r="L375" s="632"/>
      <c r="M375" s="491"/>
      <c r="N375" s="491"/>
      <c r="O375" s="491"/>
      <c r="P375" s="468"/>
    </row>
    <row r="376" spans="1:16" ht="45">
      <c r="A376" s="540" t="s">
        <v>946</v>
      </c>
      <c r="B376" s="540" t="s">
        <v>5758</v>
      </c>
      <c r="C376" s="570" t="s">
        <v>5767</v>
      </c>
      <c r="D376" s="540" t="s">
        <v>5586</v>
      </c>
      <c r="E376" s="637" t="s">
        <v>5768</v>
      </c>
      <c r="F376" s="582" t="s">
        <v>6189</v>
      </c>
      <c r="G376" s="540" t="s">
        <v>3448</v>
      </c>
      <c r="H376" s="540"/>
      <c r="I376" s="632" t="s">
        <v>5769</v>
      </c>
      <c r="J376" s="632"/>
      <c r="K376" s="632"/>
      <c r="L376" s="632"/>
      <c r="M376" s="490"/>
      <c r="N376" s="490"/>
      <c r="O376" s="490"/>
      <c r="P376" s="575"/>
    </row>
    <row r="377" spans="1:16" ht="45">
      <c r="A377" s="540" t="s">
        <v>946</v>
      </c>
      <c r="B377" s="540" t="s">
        <v>5758</v>
      </c>
      <c r="C377" s="570" t="s">
        <v>5770</v>
      </c>
      <c r="D377" s="540" t="s">
        <v>5586</v>
      </c>
      <c r="E377" s="637" t="s">
        <v>5771</v>
      </c>
      <c r="F377" s="582" t="s">
        <v>6190</v>
      </c>
      <c r="G377" s="540"/>
      <c r="H377" s="540"/>
      <c r="I377" s="632" t="s">
        <v>5769</v>
      </c>
      <c r="J377" s="632"/>
      <c r="K377" s="632"/>
      <c r="L377" s="632"/>
      <c r="M377" s="490"/>
      <c r="N377" s="490"/>
      <c r="O377" s="490"/>
      <c r="P377" s="575"/>
    </row>
    <row r="378" spans="1:16" ht="45">
      <c r="A378" s="540" t="s">
        <v>946</v>
      </c>
      <c r="B378" s="540" t="s">
        <v>5758</v>
      </c>
      <c r="C378" s="570" t="s">
        <v>5772</v>
      </c>
      <c r="D378" s="637" t="s">
        <v>5637</v>
      </c>
      <c r="E378" s="637" t="s">
        <v>5773</v>
      </c>
      <c r="F378" s="582" t="s">
        <v>6190</v>
      </c>
      <c r="G378" s="540"/>
      <c r="H378" s="540"/>
      <c r="I378" s="632" t="s">
        <v>5769</v>
      </c>
      <c r="J378" s="632"/>
      <c r="K378" s="632"/>
      <c r="L378" s="632"/>
      <c r="M378" s="490"/>
      <c r="N378" s="490"/>
      <c r="O378" s="490"/>
      <c r="P378" s="575"/>
    </row>
    <row r="379" spans="1:16" ht="45">
      <c r="A379" s="540" t="s">
        <v>946</v>
      </c>
      <c r="B379" s="540" t="s">
        <v>5758</v>
      </c>
      <c r="C379" s="491" t="s">
        <v>5774</v>
      </c>
      <c r="D379" s="540" t="s">
        <v>5582</v>
      </c>
      <c r="E379" s="637" t="s">
        <v>5775</v>
      </c>
      <c r="F379" s="582" t="s">
        <v>6191</v>
      </c>
      <c r="G379" s="489" t="s">
        <v>3448</v>
      </c>
      <c r="H379" s="489"/>
      <c r="I379" s="632" t="s">
        <v>5776</v>
      </c>
      <c r="J379" s="632"/>
      <c r="K379" s="632"/>
      <c r="L379" s="632"/>
      <c r="M379" s="491"/>
      <c r="N379" s="491"/>
      <c r="O379" s="491"/>
      <c r="P379" s="468"/>
    </row>
    <row r="380" spans="1:16" ht="45">
      <c r="A380" s="540" t="s">
        <v>946</v>
      </c>
      <c r="B380" s="540" t="s">
        <v>5758</v>
      </c>
      <c r="C380" s="491" t="s">
        <v>5777</v>
      </c>
      <c r="D380" s="540" t="s">
        <v>5582</v>
      </c>
      <c r="E380" s="637" t="s">
        <v>5778</v>
      </c>
      <c r="F380" s="582" t="s">
        <v>6192</v>
      </c>
      <c r="G380" s="489"/>
      <c r="H380" s="489"/>
      <c r="I380" s="632" t="s">
        <v>5776</v>
      </c>
      <c r="J380" s="632"/>
      <c r="K380" s="632"/>
      <c r="L380" s="632"/>
      <c r="M380" s="491"/>
      <c r="N380" s="491"/>
      <c r="O380" s="491"/>
      <c r="P380" s="468"/>
    </row>
    <row r="381" spans="1:16" ht="45">
      <c r="A381" s="540" t="s">
        <v>946</v>
      </c>
      <c r="B381" s="540" t="s">
        <v>5758</v>
      </c>
      <c r="C381" s="491" t="s">
        <v>5779</v>
      </c>
      <c r="D381" s="540" t="s">
        <v>5634</v>
      </c>
      <c r="E381" s="637" t="s">
        <v>5780</v>
      </c>
      <c r="F381" s="582" t="s">
        <v>6192</v>
      </c>
      <c r="G381" s="489"/>
      <c r="H381" s="489"/>
      <c r="I381" s="632" t="s">
        <v>5776</v>
      </c>
      <c r="J381" s="632"/>
      <c r="K381" s="632"/>
      <c r="L381" s="632"/>
      <c r="M381" s="491"/>
      <c r="N381" s="491"/>
      <c r="O381" s="491"/>
      <c r="P381" s="468"/>
    </row>
    <row r="382" spans="1:16" ht="45">
      <c r="A382" s="540" t="s">
        <v>946</v>
      </c>
      <c r="B382" s="540" t="s">
        <v>5758</v>
      </c>
      <c r="C382" s="570" t="s">
        <v>5781</v>
      </c>
      <c r="D382" s="540" t="s">
        <v>5586</v>
      </c>
      <c r="E382" s="637" t="s">
        <v>5782</v>
      </c>
      <c r="F382" s="582" t="s">
        <v>6193</v>
      </c>
      <c r="G382" s="540" t="s">
        <v>3448</v>
      </c>
      <c r="H382" s="540"/>
      <c r="I382" s="632" t="s">
        <v>5783</v>
      </c>
      <c r="J382" s="632"/>
      <c r="K382" s="632"/>
      <c r="L382" s="632"/>
      <c r="M382" s="490"/>
      <c r="N382" s="490"/>
      <c r="O382" s="490"/>
      <c r="P382" s="575"/>
    </row>
    <row r="383" spans="1:16" ht="45">
      <c r="A383" s="540" t="s">
        <v>946</v>
      </c>
      <c r="B383" s="540" t="s">
        <v>5758</v>
      </c>
      <c r="C383" s="570" t="s">
        <v>5784</v>
      </c>
      <c r="D383" s="540" t="s">
        <v>5586</v>
      </c>
      <c r="E383" s="637" t="s">
        <v>5785</v>
      </c>
      <c r="F383" s="582" t="s">
        <v>6194</v>
      </c>
      <c r="G383" s="540"/>
      <c r="H383" s="540"/>
      <c r="I383" s="632" t="s">
        <v>5783</v>
      </c>
      <c r="J383" s="632"/>
      <c r="K383" s="632"/>
      <c r="L383" s="632"/>
      <c r="M383" s="490"/>
      <c r="N383" s="490"/>
      <c r="O383" s="490"/>
      <c r="P383" s="575"/>
    </row>
    <row r="384" spans="1:16" ht="45">
      <c r="A384" s="540" t="s">
        <v>946</v>
      </c>
      <c r="B384" s="540" t="s">
        <v>5758</v>
      </c>
      <c r="C384" s="570" t="s">
        <v>5786</v>
      </c>
      <c r="D384" s="637" t="s">
        <v>5637</v>
      </c>
      <c r="E384" s="637" t="s">
        <v>5787</v>
      </c>
      <c r="F384" s="582" t="s">
        <v>6194</v>
      </c>
      <c r="G384" s="540"/>
      <c r="H384" s="540"/>
      <c r="I384" s="632" t="s">
        <v>5783</v>
      </c>
      <c r="J384" s="632"/>
      <c r="K384" s="632"/>
      <c r="L384" s="632"/>
      <c r="M384" s="490"/>
      <c r="N384" s="490"/>
      <c r="O384" s="490"/>
      <c r="P384" s="575"/>
    </row>
    <row r="385" spans="1:16" ht="22.5">
      <c r="A385" s="540" t="s">
        <v>945</v>
      </c>
      <c r="B385" s="540" t="s">
        <v>5788</v>
      </c>
      <c r="C385" s="570" t="s">
        <v>5789</v>
      </c>
      <c r="D385" s="540"/>
      <c r="E385" s="540"/>
      <c r="F385" s="582"/>
      <c r="G385" s="540"/>
      <c r="H385" s="540"/>
      <c r="I385" s="632"/>
      <c r="J385" s="632"/>
      <c r="K385" s="632"/>
      <c r="L385" s="632"/>
      <c r="M385" s="632"/>
      <c r="N385" s="575"/>
      <c r="O385" s="575"/>
      <c r="P385" s="575"/>
    </row>
    <row r="386" spans="1:16" ht="45">
      <c r="A386" s="540" t="s">
        <v>945</v>
      </c>
      <c r="B386" s="540" t="s">
        <v>5788</v>
      </c>
      <c r="C386" s="491" t="s">
        <v>5790</v>
      </c>
      <c r="D386" s="540" t="s">
        <v>5582</v>
      </c>
      <c r="E386" s="637" t="s">
        <v>5791</v>
      </c>
      <c r="F386" s="582" t="s">
        <v>6195</v>
      </c>
      <c r="G386" s="489" t="s">
        <v>3448</v>
      </c>
      <c r="H386" s="489"/>
      <c r="I386" s="632" t="s">
        <v>5792</v>
      </c>
      <c r="J386" s="632"/>
      <c r="K386" s="632"/>
      <c r="L386" s="632"/>
      <c r="M386" s="491"/>
      <c r="N386" s="491"/>
      <c r="O386" s="491"/>
      <c r="P386" s="468"/>
    </row>
    <row r="387" spans="1:16" ht="45">
      <c r="A387" s="540" t="s">
        <v>945</v>
      </c>
      <c r="B387" s="540" t="s">
        <v>5788</v>
      </c>
      <c r="C387" s="491" t="s">
        <v>5793</v>
      </c>
      <c r="D387" s="540" t="s">
        <v>5582</v>
      </c>
      <c r="E387" s="637" t="s">
        <v>5794</v>
      </c>
      <c r="F387" s="582" t="s">
        <v>6196</v>
      </c>
      <c r="G387" s="489"/>
      <c r="H387" s="489"/>
      <c r="I387" s="632" t="s">
        <v>5792</v>
      </c>
      <c r="J387" s="632"/>
      <c r="K387" s="632"/>
      <c r="L387" s="632"/>
      <c r="M387" s="491"/>
      <c r="N387" s="491"/>
      <c r="O387" s="491"/>
      <c r="P387" s="468"/>
    </row>
    <row r="388" spans="1:16" ht="45">
      <c r="A388" s="540" t="s">
        <v>945</v>
      </c>
      <c r="B388" s="540" t="s">
        <v>5788</v>
      </c>
      <c r="C388" s="491" t="s">
        <v>5795</v>
      </c>
      <c r="D388" s="540" t="s">
        <v>5634</v>
      </c>
      <c r="E388" s="637" t="s">
        <v>5796</v>
      </c>
      <c r="F388" s="582" t="s">
        <v>6196</v>
      </c>
      <c r="G388" s="489"/>
      <c r="H388" s="489"/>
      <c r="I388" s="632" t="s">
        <v>5792</v>
      </c>
      <c r="J388" s="632"/>
      <c r="K388" s="632"/>
      <c r="L388" s="632"/>
      <c r="M388" s="491"/>
      <c r="N388" s="491"/>
      <c r="O388" s="491"/>
      <c r="P388" s="468"/>
    </row>
    <row r="389" spans="1:16" ht="45">
      <c r="A389" s="540" t="s">
        <v>945</v>
      </c>
      <c r="B389" s="540" t="s">
        <v>5788</v>
      </c>
      <c r="C389" s="570" t="s">
        <v>5797</v>
      </c>
      <c r="D389" s="540" t="s">
        <v>5586</v>
      </c>
      <c r="E389" s="637" t="s">
        <v>5798</v>
      </c>
      <c r="F389" s="582" t="s">
        <v>6197</v>
      </c>
      <c r="G389" s="540" t="s">
        <v>3448</v>
      </c>
      <c r="H389" s="540"/>
      <c r="I389" s="632" t="s">
        <v>5799</v>
      </c>
      <c r="J389" s="632"/>
      <c r="K389" s="632"/>
      <c r="L389" s="632"/>
      <c r="M389" s="490"/>
      <c r="N389" s="490"/>
      <c r="O389" s="490"/>
      <c r="P389" s="575"/>
    </row>
    <row r="390" spans="1:16" ht="45">
      <c r="A390" s="540" t="s">
        <v>945</v>
      </c>
      <c r="B390" s="540" t="s">
        <v>5788</v>
      </c>
      <c r="C390" s="570" t="s">
        <v>5800</v>
      </c>
      <c r="D390" s="540" t="s">
        <v>5586</v>
      </c>
      <c r="E390" s="637" t="s">
        <v>5801</v>
      </c>
      <c r="F390" s="582" t="s">
        <v>6198</v>
      </c>
      <c r="G390" s="540"/>
      <c r="H390" s="540"/>
      <c r="I390" s="632" t="s">
        <v>5799</v>
      </c>
      <c r="J390" s="632"/>
      <c r="K390" s="632"/>
      <c r="L390" s="632"/>
      <c r="M390" s="490"/>
      <c r="N390" s="490"/>
      <c r="O390" s="490"/>
      <c r="P390" s="575"/>
    </row>
    <row r="391" spans="1:16" ht="45">
      <c r="A391" s="540" t="s">
        <v>945</v>
      </c>
      <c r="B391" s="540" t="s">
        <v>5788</v>
      </c>
      <c r="C391" s="570" t="s">
        <v>5802</v>
      </c>
      <c r="D391" s="637" t="s">
        <v>5637</v>
      </c>
      <c r="E391" s="637" t="s">
        <v>5803</v>
      </c>
      <c r="F391" s="582" t="s">
        <v>6198</v>
      </c>
      <c r="G391" s="540"/>
      <c r="H391" s="540"/>
      <c r="I391" s="632" t="s">
        <v>5799</v>
      </c>
      <c r="J391" s="632"/>
      <c r="K391" s="632"/>
      <c r="L391" s="632"/>
      <c r="M391" s="490"/>
      <c r="N391" s="490"/>
      <c r="O391" s="490"/>
      <c r="P391" s="575"/>
    </row>
    <row r="392" spans="1:16" ht="45">
      <c r="A392" s="540" t="s">
        <v>945</v>
      </c>
      <c r="B392" s="540" t="s">
        <v>5788</v>
      </c>
      <c r="C392" s="491" t="s">
        <v>5804</v>
      </c>
      <c r="D392" s="540" t="s">
        <v>5582</v>
      </c>
      <c r="E392" s="637" t="s">
        <v>5805</v>
      </c>
      <c r="F392" s="582" t="s">
        <v>6199</v>
      </c>
      <c r="G392" s="489" t="s">
        <v>3448</v>
      </c>
      <c r="H392" s="489"/>
      <c r="I392" s="632" t="s">
        <v>5792</v>
      </c>
      <c r="J392" s="632"/>
      <c r="K392" s="632"/>
      <c r="L392" s="632"/>
      <c r="M392" s="491"/>
      <c r="N392" s="491"/>
      <c r="O392" s="491"/>
      <c r="P392" s="468"/>
    </row>
    <row r="393" spans="1:16" ht="45">
      <c r="A393" s="540" t="s">
        <v>945</v>
      </c>
      <c r="B393" s="540" t="s">
        <v>5788</v>
      </c>
      <c r="C393" s="491" t="s">
        <v>5806</v>
      </c>
      <c r="D393" s="540" t="s">
        <v>5582</v>
      </c>
      <c r="E393" s="637" t="s">
        <v>5807</v>
      </c>
      <c r="F393" s="582" t="s">
        <v>6200</v>
      </c>
      <c r="G393" s="489"/>
      <c r="H393" s="489"/>
      <c r="I393" s="632" t="s">
        <v>5792</v>
      </c>
      <c r="J393" s="632"/>
      <c r="K393" s="632"/>
      <c r="L393" s="632"/>
      <c r="M393" s="491"/>
      <c r="N393" s="491"/>
      <c r="O393" s="491"/>
      <c r="P393" s="468"/>
    </row>
    <row r="394" spans="1:16" ht="45">
      <c r="A394" s="540" t="s">
        <v>945</v>
      </c>
      <c r="B394" s="540" t="s">
        <v>5788</v>
      </c>
      <c r="C394" s="491" t="s">
        <v>5808</v>
      </c>
      <c r="D394" s="540" t="s">
        <v>5634</v>
      </c>
      <c r="E394" s="637" t="s">
        <v>5809</v>
      </c>
      <c r="F394" s="582" t="s">
        <v>6200</v>
      </c>
      <c r="G394" s="489"/>
      <c r="H394" s="489"/>
      <c r="I394" s="632" t="s">
        <v>5792</v>
      </c>
      <c r="J394" s="632"/>
      <c r="K394" s="632"/>
      <c r="L394" s="632"/>
      <c r="M394" s="491"/>
      <c r="N394" s="491"/>
      <c r="O394" s="491"/>
      <c r="P394" s="468"/>
    </row>
    <row r="395" spans="1:16" ht="45">
      <c r="A395" s="540" t="s">
        <v>945</v>
      </c>
      <c r="B395" s="540" t="s">
        <v>5788</v>
      </c>
      <c r="C395" s="570" t="s">
        <v>5810</v>
      </c>
      <c r="D395" s="540" t="s">
        <v>5586</v>
      </c>
      <c r="E395" s="637" t="s">
        <v>5811</v>
      </c>
      <c r="F395" s="582" t="s">
        <v>6201</v>
      </c>
      <c r="G395" s="540" t="s">
        <v>3448</v>
      </c>
      <c r="H395" s="540"/>
      <c r="I395" s="632" t="s">
        <v>5799</v>
      </c>
      <c r="J395" s="632"/>
      <c r="K395" s="632"/>
      <c r="L395" s="632"/>
      <c r="M395" s="490"/>
      <c r="N395" s="490"/>
      <c r="O395" s="490"/>
      <c r="P395" s="575"/>
    </row>
    <row r="396" spans="1:16" ht="45">
      <c r="A396" s="540" t="s">
        <v>945</v>
      </c>
      <c r="B396" s="540" t="s">
        <v>5788</v>
      </c>
      <c r="C396" s="570" t="s">
        <v>5812</v>
      </c>
      <c r="D396" s="540" t="s">
        <v>5586</v>
      </c>
      <c r="E396" s="637" t="s">
        <v>5813</v>
      </c>
      <c r="F396" s="582" t="s">
        <v>6202</v>
      </c>
      <c r="G396" s="540"/>
      <c r="H396" s="540"/>
      <c r="I396" s="632" t="s">
        <v>5799</v>
      </c>
      <c r="J396" s="632"/>
      <c r="K396" s="632"/>
      <c r="L396" s="632"/>
      <c r="M396" s="490"/>
      <c r="N396" s="490"/>
      <c r="O396" s="490"/>
      <c r="P396" s="575"/>
    </row>
    <row r="397" spans="1:16" ht="45">
      <c r="A397" s="540" t="s">
        <v>945</v>
      </c>
      <c r="B397" s="540" t="s">
        <v>5788</v>
      </c>
      <c r="C397" s="570" t="s">
        <v>5814</v>
      </c>
      <c r="D397" s="637" t="s">
        <v>5637</v>
      </c>
      <c r="E397" s="637" t="s">
        <v>5815</v>
      </c>
      <c r="F397" s="582" t="s">
        <v>6202</v>
      </c>
      <c r="G397" s="540"/>
      <c r="H397" s="540"/>
      <c r="I397" s="632" t="s">
        <v>5799</v>
      </c>
      <c r="J397" s="632"/>
      <c r="K397" s="632"/>
      <c r="L397" s="632"/>
      <c r="M397" s="490"/>
      <c r="N397" s="490"/>
      <c r="O397" s="490"/>
      <c r="P397" s="575"/>
    </row>
    <row r="398" spans="1:16" ht="22.5">
      <c r="A398" s="540" t="s">
        <v>944</v>
      </c>
      <c r="B398" s="540" t="s">
        <v>5816</v>
      </c>
      <c r="C398" s="570" t="s">
        <v>5817</v>
      </c>
      <c r="D398" s="540"/>
      <c r="E398" s="540"/>
      <c r="F398" s="582"/>
      <c r="G398" s="540"/>
      <c r="H398" s="540"/>
      <c r="I398" s="632"/>
      <c r="J398" s="632"/>
      <c r="K398" s="632"/>
      <c r="L398" s="632"/>
      <c r="M398" s="632"/>
      <c r="N398" s="575"/>
      <c r="O398" s="575"/>
      <c r="P398" s="575"/>
    </row>
    <row r="399" spans="1:16" ht="45">
      <c r="A399" s="540" t="s">
        <v>944</v>
      </c>
      <c r="B399" s="540" t="s">
        <v>5816</v>
      </c>
      <c r="C399" s="491" t="s">
        <v>5818</v>
      </c>
      <c r="D399" s="540" t="s">
        <v>5582</v>
      </c>
      <c r="E399" s="637" t="s">
        <v>5819</v>
      </c>
      <c r="F399" s="582" t="s">
        <v>6203</v>
      </c>
      <c r="G399" s="489" t="s">
        <v>3448</v>
      </c>
      <c r="H399" s="489"/>
      <c r="I399" s="632" t="s">
        <v>5792</v>
      </c>
      <c r="J399" s="632"/>
      <c r="K399" s="632"/>
      <c r="L399" s="632"/>
      <c r="M399" s="491"/>
      <c r="N399" s="491"/>
      <c r="O399" s="491"/>
      <c r="P399" s="468"/>
    </row>
    <row r="400" spans="1:16" ht="45">
      <c r="A400" s="540" t="s">
        <v>944</v>
      </c>
      <c r="B400" s="540" t="s">
        <v>5816</v>
      </c>
      <c r="C400" s="491" t="s">
        <v>5820</v>
      </c>
      <c r="D400" s="540" t="s">
        <v>5582</v>
      </c>
      <c r="E400" s="637" t="s">
        <v>5821</v>
      </c>
      <c r="F400" s="582" t="s">
        <v>6204</v>
      </c>
      <c r="G400" s="489"/>
      <c r="H400" s="489"/>
      <c r="I400" s="632" t="s">
        <v>5792</v>
      </c>
      <c r="J400" s="632"/>
      <c r="K400" s="632"/>
      <c r="L400" s="632"/>
      <c r="M400" s="491"/>
      <c r="N400" s="491"/>
      <c r="O400" s="491"/>
      <c r="P400" s="468"/>
    </row>
    <row r="401" spans="1:16" ht="45">
      <c r="A401" s="540" t="s">
        <v>944</v>
      </c>
      <c r="B401" s="540" t="s">
        <v>5816</v>
      </c>
      <c r="C401" s="491" t="s">
        <v>5822</v>
      </c>
      <c r="D401" s="540" t="s">
        <v>5634</v>
      </c>
      <c r="E401" s="637" t="s">
        <v>5823</v>
      </c>
      <c r="F401" s="582" t="s">
        <v>6204</v>
      </c>
      <c r="G401" s="489"/>
      <c r="H401" s="489"/>
      <c r="I401" s="632" t="s">
        <v>5792</v>
      </c>
      <c r="J401" s="632"/>
      <c r="K401" s="632"/>
      <c r="L401" s="632"/>
      <c r="M401" s="491"/>
      <c r="N401" s="491"/>
      <c r="O401" s="491"/>
      <c r="P401" s="468"/>
    </row>
    <row r="402" spans="1:16" ht="45">
      <c r="A402" s="540" t="s">
        <v>944</v>
      </c>
      <c r="B402" s="540" t="s">
        <v>5816</v>
      </c>
      <c r="C402" s="570" t="s">
        <v>5824</v>
      </c>
      <c r="D402" s="540" t="s">
        <v>5586</v>
      </c>
      <c r="E402" s="637" t="s">
        <v>5825</v>
      </c>
      <c r="F402" s="582" t="s">
        <v>6205</v>
      </c>
      <c r="G402" s="540" t="s">
        <v>3448</v>
      </c>
      <c r="H402" s="540"/>
      <c r="I402" s="632" t="s">
        <v>5799</v>
      </c>
      <c r="J402" s="632"/>
      <c r="K402" s="632"/>
      <c r="L402" s="632"/>
      <c r="M402" s="490"/>
      <c r="N402" s="490"/>
      <c r="O402" s="490"/>
      <c r="P402" s="575"/>
    </row>
    <row r="403" spans="1:16" ht="45">
      <c r="A403" s="540" t="s">
        <v>944</v>
      </c>
      <c r="B403" s="540" t="s">
        <v>5816</v>
      </c>
      <c r="C403" s="570" t="s">
        <v>5826</v>
      </c>
      <c r="D403" s="540" t="s">
        <v>5586</v>
      </c>
      <c r="E403" s="637" t="s">
        <v>5827</v>
      </c>
      <c r="F403" s="582" t="s">
        <v>6206</v>
      </c>
      <c r="G403" s="540"/>
      <c r="H403" s="540"/>
      <c r="I403" s="632" t="s">
        <v>5799</v>
      </c>
      <c r="J403" s="632"/>
      <c r="K403" s="632"/>
      <c r="L403" s="632"/>
      <c r="M403" s="490"/>
      <c r="N403" s="490"/>
      <c r="O403" s="490"/>
      <c r="P403" s="575"/>
    </row>
    <row r="404" spans="1:16" ht="45">
      <c r="A404" s="540" t="s">
        <v>944</v>
      </c>
      <c r="B404" s="540" t="s">
        <v>5816</v>
      </c>
      <c r="C404" s="570" t="s">
        <v>5828</v>
      </c>
      <c r="D404" s="637" t="s">
        <v>5637</v>
      </c>
      <c r="E404" s="637" t="s">
        <v>5829</v>
      </c>
      <c r="F404" s="582" t="s">
        <v>6206</v>
      </c>
      <c r="G404" s="540"/>
      <c r="H404" s="540"/>
      <c r="I404" s="632" t="s">
        <v>5799</v>
      </c>
      <c r="J404" s="632"/>
      <c r="K404" s="632"/>
      <c r="L404" s="632"/>
      <c r="M404" s="490"/>
      <c r="N404" s="490"/>
      <c r="O404" s="490"/>
      <c r="P404" s="575"/>
    </row>
    <row r="405" spans="1:16" ht="45">
      <c r="A405" s="540" t="s">
        <v>944</v>
      </c>
      <c r="B405" s="540" t="s">
        <v>5816</v>
      </c>
      <c r="C405" s="491" t="s">
        <v>5830</v>
      </c>
      <c r="D405" s="540" t="s">
        <v>5582</v>
      </c>
      <c r="E405" s="637" t="s">
        <v>5831</v>
      </c>
      <c r="F405" s="582" t="s">
        <v>6207</v>
      </c>
      <c r="G405" s="489" t="s">
        <v>3448</v>
      </c>
      <c r="H405" s="489"/>
      <c r="I405" s="632" t="s">
        <v>5792</v>
      </c>
      <c r="J405" s="632"/>
      <c r="K405" s="632"/>
      <c r="L405" s="632"/>
      <c r="M405" s="491"/>
      <c r="N405" s="491"/>
      <c r="O405" s="491"/>
      <c r="P405" s="468"/>
    </row>
    <row r="406" spans="1:16" ht="45">
      <c r="A406" s="540" t="s">
        <v>944</v>
      </c>
      <c r="B406" s="540" t="s">
        <v>5816</v>
      </c>
      <c r="C406" s="491" t="s">
        <v>5832</v>
      </c>
      <c r="D406" s="540" t="s">
        <v>5582</v>
      </c>
      <c r="E406" s="637" t="s">
        <v>5833</v>
      </c>
      <c r="F406" s="582" t="s">
        <v>6208</v>
      </c>
      <c r="G406" s="489"/>
      <c r="H406" s="489"/>
      <c r="I406" s="632" t="s">
        <v>5792</v>
      </c>
      <c r="J406" s="632"/>
      <c r="K406" s="632"/>
      <c r="L406" s="632"/>
      <c r="M406" s="491"/>
      <c r="N406" s="491"/>
      <c r="O406" s="491"/>
      <c r="P406" s="468"/>
    </row>
    <row r="407" spans="1:16" ht="45">
      <c r="A407" s="540" t="s">
        <v>944</v>
      </c>
      <c r="B407" s="540" t="s">
        <v>5816</v>
      </c>
      <c r="C407" s="491" t="s">
        <v>5834</v>
      </c>
      <c r="D407" s="540" t="s">
        <v>5634</v>
      </c>
      <c r="E407" s="637" t="s">
        <v>5835</v>
      </c>
      <c r="F407" s="582" t="s">
        <v>6208</v>
      </c>
      <c r="G407" s="489"/>
      <c r="H407" s="489"/>
      <c r="I407" s="632" t="s">
        <v>5792</v>
      </c>
      <c r="J407" s="632"/>
      <c r="K407" s="632"/>
      <c r="L407" s="632"/>
      <c r="M407" s="491"/>
      <c r="N407" s="491"/>
      <c r="O407" s="491"/>
      <c r="P407" s="468"/>
    </row>
    <row r="408" spans="1:16" ht="45">
      <c r="A408" s="540" t="s">
        <v>944</v>
      </c>
      <c r="B408" s="540" t="s">
        <v>5816</v>
      </c>
      <c r="C408" s="570" t="s">
        <v>5836</v>
      </c>
      <c r="D408" s="540" t="s">
        <v>5586</v>
      </c>
      <c r="E408" s="637" t="s">
        <v>5837</v>
      </c>
      <c r="F408" s="582" t="s">
        <v>6209</v>
      </c>
      <c r="G408" s="540" t="s">
        <v>3448</v>
      </c>
      <c r="H408" s="540"/>
      <c r="I408" s="632" t="s">
        <v>5799</v>
      </c>
      <c r="J408" s="632"/>
      <c r="K408" s="632"/>
      <c r="L408" s="632"/>
      <c r="M408" s="490"/>
      <c r="N408" s="490"/>
      <c r="O408" s="490"/>
      <c r="P408" s="575"/>
    </row>
    <row r="409" spans="1:16" ht="45">
      <c r="A409" s="540" t="s">
        <v>944</v>
      </c>
      <c r="B409" s="540" t="s">
        <v>5816</v>
      </c>
      <c r="C409" s="570" t="s">
        <v>5838</v>
      </c>
      <c r="D409" s="540" t="s">
        <v>5586</v>
      </c>
      <c r="E409" s="637" t="s">
        <v>5839</v>
      </c>
      <c r="F409" s="582" t="s">
        <v>6210</v>
      </c>
      <c r="G409" s="540"/>
      <c r="H409" s="540"/>
      <c r="I409" s="632" t="s">
        <v>5799</v>
      </c>
      <c r="J409" s="632"/>
      <c r="K409" s="632"/>
      <c r="L409" s="632"/>
      <c r="M409" s="490"/>
      <c r="N409" s="490"/>
      <c r="O409" s="490"/>
      <c r="P409" s="575"/>
    </row>
    <row r="410" spans="1:16" ht="45">
      <c r="A410" s="540" t="s">
        <v>944</v>
      </c>
      <c r="B410" s="540" t="s">
        <v>5816</v>
      </c>
      <c r="C410" s="570" t="s">
        <v>5840</v>
      </c>
      <c r="D410" s="637" t="s">
        <v>5637</v>
      </c>
      <c r="E410" s="637" t="s">
        <v>5841</v>
      </c>
      <c r="F410" s="582" t="s">
        <v>6210</v>
      </c>
      <c r="G410" s="540"/>
      <c r="H410" s="540"/>
      <c r="I410" s="632" t="s">
        <v>5799</v>
      </c>
      <c r="J410" s="632"/>
      <c r="K410" s="632"/>
      <c r="L410" s="632"/>
      <c r="M410" s="490"/>
      <c r="N410" s="490"/>
      <c r="O410" s="490"/>
      <c r="P410" s="575"/>
    </row>
    <row r="411" spans="1:16" ht="22.5">
      <c r="A411" s="540" t="s">
        <v>943</v>
      </c>
      <c r="B411" s="540" t="s">
        <v>5842</v>
      </c>
      <c r="C411" s="570" t="s">
        <v>5843</v>
      </c>
      <c r="D411" s="540"/>
      <c r="E411" s="540"/>
      <c r="F411" s="582"/>
      <c r="G411" s="540"/>
      <c r="H411" s="540"/>
      <c r="I411" s="632"/>
      <c r="J411" s="632"/>
      <c r="K411" s="632"/>
      <c r="L411" s="632"/>
      <c r="M411" s="632"/>
      <c r="N411" s="575"/>
      <c r="O411" s="575"/>
      <c r="P411" s="575"/>
    </row>
    <row r="412" spans="1:16" ht="45">
      <c r="A412" s="540" t="s">
        <v>943</v>
      </c>
      <c r="B412" s="540" t="s">
        <v>5842</v>
      </c>
      <c r="C412" s="491" t="s">
        <v>5844</v>
      </c>
      <c r="D412" s="540" t="s">
        <v>5582</v>
      </c>
      <c r="E412" s="637" t="s">
        <v>5845</v>
      </c>
      <c r="F412" s="582" t="s">
        <v>6211</v>
      </c>
      <c r="G412" s="489" t="s">
        <v>3448</v>
      </c>
      <c r="H412" s="489"/>
      <c r="I412" s="632" t="s">
        <v>5792</v>
      </c>
      <c r="J412" s="632"/>
      <c r="K412" s="632"/>
      <c r="L412" s="632"/>
      <c r="M412" s="491"/>
      <c r="N412" s="491"/>
      <c r="O412" s="491"/>
      <c r="P412" s="468"/>
    </row>
    <row r="413" spans="1:16" ht="45">
      <c r="A413" s="540" t="s">
        <v>943</v>
      </c>
      <c r="B413" s="540" t="s">
        <v>5842</v>
      </c>
      <c r="C413" s="491" t="s">
        <v>5846</v>
      </c>
      <c r="D413" s="540" t="s">
        <v>5582</v>
      </c>
      <c r="E413" s="637" t="s">
        <v>5847</v>
      </c>
      <c r="F413" s="582" t="s">
        <v>6212</v>
      </c>
      <c r="G413" s="489"/>
      <c r="H413" s="489"/>
      <c r="I413" s="632" t="s">
        <v>5792</v>
      </c>
      <c r="J413" s="632"/>
      <c r="K413" s="632"/>
      <c r="L413" s="632"/>
      <c r="M413" s="491"/>
      <c r="N413" s="491"/>
      <c r="O413" s="491"/>
      <c r="P413" s="468"/>
    </row>
    <row r="414" spans="1:16" ht="45">
      <c r="A414" s="540" t="s">
        <v>943</v>
      </c>
      <c r="B414" s="540" t="s">
        <v>5842</v>
      </c>
      <c r="C414" s="491" t="s">
        <v>5848</v>
      </c>
      <c r="D414" s="540" t="s">
        <v>5634</v>
      </c>
      <c r="E414" s="637" t="s">
        <v>5849</v>
      </c>
      <c r="F414" s="582" t="s">
        <v>6212</v>
      </c>
      <c r="G414" s="489"/>
      <c r="H414" s="489"/>
      <c r="I414" s="632" t="s">
        <v>5792</v>
      </c>
      <c r="J414" s="632"/>
      <c r="K414" s="632"/>
      <c r="L414" s="632"/>
      <c r="M414" s="491"/>
      <c r="N414" s="491"/>
      <c r="O414" s="491"/>
      <c r="P414" s="468"/>
    </row>
    <row r="415" spans="1:16" ht="45">
      <c r="A415" s="540" t="s">
        <v>943</v>
      </c>
      <c r="B415" s="540" t="s">
        <v>5842</v>
      </c>
      <c r="C415" s="570" t="s">
        <v>5850</v>
      </c>
      <c r="D415" s="540" t="s">
        <v>5586</v>
      </c>
      <c r="E415" s="637" t="s">
        <v>5851</v>
      </c>
      <c r="F415" s="582" t="s">
        <v>6213</v>
      </c>
      <c r="G415" s="540" t="s">
        <v>3448</v>
      </c>
      <c r="H415" s="540"/>
      <c r="I415" s="632" t="s">
        <v>5799</v>
      </c>
      <c r="J415" s="632"/>
      <c r="K415" s="632"/>
      <c r="L415" s="632"/>
      <c r="M415" s="490"/>
      <c r="N415" s="490"/>
      <c r="O415" s="490"/>
      <c r="P415" s="575"/>
    </row>
    <row r="416" spans="1:16" ht="45">
      <c r="A416" s="540" t="s">
        <v>943</v>
      </c>
      <c r="B416" s="540" t="s">
        <v>5842</v>
      </c>
      <c r="C416" s="570" t="s">
        <v>5852</v>
      </c>
      <c r="D416" s="540" t="s">
        <v>5586</v>
      </c>
      <c r="E416" s="637" t="s">
        <v>5853</v>
      </c>
      <c r="F416" s="582" t="s">
        <v>6214</v>
      </c>
      <c r="G416" s="540"/>
      <c r="H416" s="540"/>
      <c r="I416" s="632" t="s">
        <v>5799</v>
      </c>
      <c r="J416" s="632"/>
      <c r="K416" s="632"/>
      <c r="L416" s="632"/>
      <c r="M416" s="490"/>
      <c r="N416" s="490"/>
      <c r="O416" s="490"/>
      <c r="P416" s="575"/>
    </row>
    <row r="417" spans="1:16" ht="45">
      <c r="A417" s="540" t="s">
        <v>943</v>
      </c>
      <c r="B417" s="540" t="s">
        <v>5842</v>
      </c>
      <c r="C417" s="570" t="s">
        <v>5854</v>
      </c>
      <c r="D417" s="637" t="s">
        <v>5637</v>
      </c>
      <c r="E417" s="637" t="s">
        <v>5855</v>
      </c>
      <c r="F417" s="582" t="s">
        <v>6214</v>
      </c>
      <c r="G417" s="540"/>
      <c r="H417" s="540"/>
      <c r="I417" s="632" t="s">
        <v>5799</v>
      </c>
      <c r="J417" s="632"/>
      <c r="K417" s="632"/>
      <c r="L417" s="632"/>
      <c r="M417" s="490"/>
      <c r="N417" s="490"/>
      <c r="O417" s="490"/>
      <c r="P417" s="575"/>
    </row>
    <row r="418" spans="1:16" ht="45">
      <c r="A418" s="540" t="s">
        <v>943</v>
      </c>
      <c r="B418" s="540" t="s">
        <v>5842</v>
      </c>
      <c r="C418" s="491" t="s">
        <v>5856</v>
      </c>
      <c r="D418" s="540" t="s">
        <v>5582</v>
      </c>
      <c r="E418" s="637" t="s">
        <v>5857</v>
      </c>
      <c r="F418" s="582" t="s">
        <v>6215</v>
      </c>
      <c r="G418" s="489" t="s">
        <v>3448</v>
      </c>
      <c r="H418" s="489"/>
      <c r="I418" s="632" t="s">
        <v>5792</v>
      </c>
      <c r="J418" s="632"/>
      <c r="K418" s="632"/>
      <c r="L418" s="632"/>
      <c r="M418" s="491"/>
      <c r="N418" s="491"/>
      <c r="O418" s="491"/>
      <c r="P418" s="468"/>
    </row>
    <row r="419" spans="1:16" ht="45">
      <c r="A419" s="540" t="s">
        <v>943</v>
      </c>
      <c r="B419" s="540" t="s">
        <v>5842</v>
      </c>
      <c r="C419" s="491" t="s">
        <v>5858</v>
      </c>
      <c r="D419" s="540" t="s">
        <v>5582</v>
      </c>
      <c r="E419" s="637" t="s">
        <v>5859</v>
      </c>
      <c r="F419" s="582" t="s">
        <v>6216</v>
      </c>
      <c r="G419" s="489"/>
      <c r="H419" s="489"/>
      <c r="I419" s="632" t="s">
        <v>5792</v>
      </c>
      <c r="J419" s="632"/>
      <c r="K419" s="632"/>
      <c r="L419" s="632"/>
      <c r="M419" s="491"/>
      <c r="N419" s="491"/>
      <c r="O419" s="491"/>
      <c r="P419" s="468"/>
    </row>
    <row r="420" spans="1:16" ht="45">
      <c r="A420" s="540" t="s">
        <v>943</v>
      </c>
      <c r="B420" s="540" t="s">
        <v>5842</v>
      </c>
      <c r="C420" s="491" t="s">
        <v>5860</v>
      </c>
      <c r="D420" s="540" t="s">
        <v>5634</v>
      </c>
      <c r="E420" s="637" t="s">
        <v>5861</v>
      </c>
      <c r="F420" s="582" t="s">
        <v>6216</v>
      </c>
      <c r="G420" s="489"/>
      <c r="H420" s="489"/>
      <c r="I420" s="632" t="s">
        <v>5792</v>
      </c>
      <c r="J420" s="632"/>
      <c r="K420" s="632"/>
      <c r="L420" s="632"/>
      <c r="M420" s="491"/>
      <c r="N420" s="491"/>
      <c r="O420" s="491"/>
      <c r="P420" s="468"/>
    </row>
    <row r="421" spans="1:16" ht="45">
      <c r="A421" s="540" t="s">
        <v>943</v>
      </c>
      <c r="B421" s="540" t="s">
        <v>5842</v>
      </c>
      <c r="C421" s="570" t="s">
        <v>5862</v>
      </c>
      <c r="D421" s="540" t="s">
        <v>5586</v>
      </c>
      <c r="E421" s="637" t="s">
        <v>5863</v>
      </c>
      <c r="F421" s="582" t="s">
        <v>6217</v>
      </c>
      <c r="G421" s="540" t="s">
        <v>3448</v>
      </c>
      <c r="H421" s="540"/>
      <c r="I421" s="632" t="s">
        <v>5799</v>
      </c>
      <c r="J421" s="632"/>
      <c r="K421" s="632"/>
      <c r="L421" s="632"/>
      <c r="M421" s="490"/>
      <c r="N421" s="490"/>
      <c r="O421" s="490"/>
      <c r="P421" s="575"/>
    </row>
    <row r="422" spans="1:16" ht="45">
      <c r="A422" s="540" t="s">
        <v>943</v>
      </c>
      <c r="B422" s="540" t="s">
        <v>5842</v>
      </c>
      <c r="C422" s="570" t="s">
        <v>5864</v>
      </c>
      <c r="D422" s="540" t="s">
        <v>5586</v>
      </c>
      <c r="E422" s="637" t="s">
        <v>5865</v>
      </c>
      <c r="F422" s="582" t="s">
        <v>6218</v>
      </c>
      <c r="G422" s="540"/>
      <c r="H422" s="540"/>
      <c r="I422" s="632" t="s">
        <v>5799</v>
      </c>
      <c r="J422" s="632"/>
      <c r="K422" s="632"/>
      <c r="L422" s="632"/>
      <c r="M422" s="490"/>
      <c r="N422" s="490"/>
      <c r="O422" s="490"/>
      <c r="P422" s="575"/>
    </row>
    <row r="423" spans="1:16" ht="45">
      <c r="A423" s="540" t="s">
        <v>943</v>
      </c>
      <c r="B423" s="540" t="s">
        <v>5842</v>
      </c>
      <c r="C423" s="570" t="s">
        <v>5866</v>
      </c>
      <c r="D423" s="637" t="s">
        <v>5637</v>
      </c>
      <c r="E423" s="637" t="s">
        <v>5867</v>
      </c>
      <c r="F423" s="582" t="s">
        <v>6218</v>
      </c>
      <c r="G423" s="540"/>
      <c r="H423" s="540"/>
      <c r="I423" s="632" t="s">
        <v>5799</v>
      </c>
      <c r="J423" s="632"/>
      <c r="K423" s="632"/>
      <c r="L423" s="632"/>
      <c r="M423" s="490"/>
      <c r="N423" s="490"/>
      <c r="O423" s="490"/>
      <c r="P423" s="575"/>
    </row>
    <row r="424" spans="1:16" ht="22.5">
      <c r="A424" s="540" t="s">
        <v>942</v>
      </c>
      <c r="B424" s="540" t="s">
        <v>5868</v>
      </c>
      <c r="C424" s="570" t="s">
        <v>5869</v>
      </c>
      <c r="D424" s="540"/>
      <c r="E424" s="540"/>
      <c r="F424" s="582"/>
      <c r="G424" s="540"/>
      <c r="H424" s="540"/>
      <c r="I424" s="632"/>
      <c r="J424" s="632"/>
      <c r="K424" s="632"/>
      <c r="L424" s="632"/>
      <c r="M424" s="632"/>
      <c r="N424" s="575"/>
      <c r="O424" s="575"/>
      <c r="P424" s="575"/>
    </row>
    <row r="425" spans="1:16" ht="45">
      <c r="A425" s="540" t="s">
        <v>942</v>
      </c>
      <c r="B425" s="540" t="s">
        <v>5868</v>
      </c>
      <c r="C425" s="491" t="s">
        <v>5870</v>
      </c>
      <c r="D425" s="540" t="s">
        <v>5582</v>
      </c>
      <c r="E425" s="637" t="s">
        <v>5871</v>
      </c>
      <c r="F425" s="582" t="s">
        <v>6219</v>
      </c>
      <c r="G425" s="489" t="s">
        <v>3448</v>
      </c>
      <c r="H425" s="489"/>
      <c r="I425" s="632" t="s">
        <v>5792</v>
      </c>
      <c r="J425" s="632"/>
      <c r="K425" s="632"/>
      <c r="L425" s="632"/>
      <c r="M425" s="491"/>
      <c r="N425" s="491"/>
      <c r="O425" s="491"/>
      <c r="P425" s="468"/>
    </row>
    <row r="426" spans="1:16" ht="45">
      <c r="A426" s="540" t="s">
        <v>942</v>
      </c>
      <c r="B426" s="540" t="s">
        <v>5868</v>
      </c>
      <c r="C426" s="491" t="s">
        <v>5872</v>
      </c>
      <c r="D426" s="540" t="s">
        <v>5582</v>
      </c>
      <c r="E426" s="637" t="s">
        <v>5873</v>
      </c>
      <c r="F426" s="582" t="s">
        <v>6220</v>
      </c>
      <c r="G426" s="489"/>
      <c r="H426" s="489"/>
      <c r="I426" s="632" t="s">
        <v>5792</v>
      </c>
      <c r="J426" s="632"/>
      <c r="K426" s="632"/>
      <c r="L426" s="632"/>
      <c r="M426" s="491"/>
      <c r="N426" s="491"/>
      <c r="O426" s="491"/>
      <c r="P426" s="468"/>
    </row>
    <row r="427" spans="1:16" ht="45">
      <c r="A427" s="540" t="s">
        <v>942</v>
      </c>
      <c r="B427" s="540" t="s">
        <v>5868</v>
      </c>
      <c r="C427" s="491" t="s">
        <v>5874</v>
      </c>
      <c r="D427" s="540" t="s">
        <v>5634</v>
      </c>
      <c r="E427" s="637" t="s">
        <v>5875</v>
      </c>
      <c r="F427" s="582" t="s">
        <v>6220</v>
      </c>
      <c r="G427" s="489"/>
      <c r="H427" s="489"/>
      <c r="I427" s="632" t="s">
        <v>5792</v>
      </c>
      <c r="J427" s="632"/>
      <c r="K427" s="632"/>
      <c r="L427" s="632"/>
      <c r="M427" s="491"/>
      <c r="N427" s="491"/>
      <c r="O427" s="491"/>
      <c r="P427" s="468"/>
    </row>
    <row r="428" spans="1:16" ht="45">
      <c r="A428" s="540" t="s">
        <v>942</v>
      </c>
      <c r="B428" s="540" t="s">
        <v>5868</v>
      </c>
      <c r="C428" s="570" t="s">
        <v>5876</v>
      </c>
      <c r="D428" s="540" t="s">
        <v>5586</v>
      </c>
      <c r="E428" s="637" t="s">
        <v>5877</v>
      </c>
      <c r="F428" s="582" t="s">
        <v>6221</v>
      </c>
      <c r="G428" s="540" t="s">
        <v>3448</v>
      </c>
      <c r="H428" s="540"/>
      <c r="I428" s="632" t="s">
        <v>5799</v>
      </c>
      <c r="J428" s="632"/>
      <c r="K428" s="632"/>
      <c r="L428" s="632"/>
      <c r="M428" s="490"/>
      <c r="N428" s="490"/>
      <c r="O428" s="490"/>
      <c r="P428" s="575"/>
    </row>
    <row r="429" spans="1:16" ht="45">
      <c r="A429" s="540" t="s">
        <v>942</v>
      </c>
      <c r="B429" s="540" t="s">
        <v>5868</v>
      </c>
      <c r="C429" s="570" t="s">
        <v>5878</v>
      </c>
      <c r="D429" s="540" t="s">
        <v>5586</v>
      </c>
      <c r="E429" s="637" t="s">
        <v>5879</v>
      </c>
      <c r="F429" s="582" t="s">
        <v>6222</v>
      </c>
      <c r="G429" s="540"/>
      <c r="H429" s="540"/>
      <c r="I429" s="632" t="s">
        <v>5799</v>
      </c>
      <c r="J429" s="632"/>
      <c r="K429" s="632"/>
      <c r="L429" s="632"/>
      <c r="M429" s="490"/>
      <c r="N429" s="490"/>
      <c r="O429" s="490"/>
      <c r="P429" s="575"/>
    </row>
    <row r="430" spans="1:16" ht="45">
      <c r="A430" s="540" t="s">
        <v>942</v>
      </c>
      <c r="B430" s="540" t="s">
        <v>5868</v>
      </c>
      <c r="C430" s="570" t="s">
        <v>5880</v>
      </c>
      <c r="D430" s="637" t="s">
        <v>5637</v>
      </c>
      <c r="E430" s="637" t="s">
        <v>5881</v>
      </c>
      <c r="F430" s="582" t="s">
        <v>6222</v>
      </c>
      <c r="G430" s="540"/>
      <c r="H430" s="540"/>
      <c r="I430" s="632" t="s">
        <v>5799</v>
      </c>
      <c r="J430" s="632"/>
      <c r="K430" s="632"/>
      <c r="L430" s="632"/>
      <c r="M430" s="490"/>
      <c r="N430" s="490"/>
      <c r="O430" s="490"/>
      <c r="P430" s="575"/>
    </row>
    <row r="431" spans="1:16" ht="45">
      <c r="A431" s="540" t="s">
        <v>942</v>
      </c>
      <c r="B431" s="540" t="s">
        <v>5868</v>
      </c>
      <c r="C431" s="491" t="s">
        <v>5882</v>
      </c>
      <c r="D431" s="540" t="s">
        <v>5582</v>
      </c>
      <c r="E431" s="637" t="s">
        <v>5883</v>
      </c>
      <c r="F431" s="582" t="s">
        <v>6223</v>
      </c>
      <c r="G431" s="489" t="s">
        <v>3448</v>
      </c>
      <c r="H431" s="489"/>
      <c r="I431" s="632" t="s">
        <v>5792</v>
      </c>
      <c r="J431" s="632"/>
      <c r="K431" s="632"/>
      <c r="L431" s="632"/>
      <c r="M431" s="491"/>
      <c r="N431" s="491"/>
      <c r="O431" s="491"/>
      <c r="P431" s="468"/>
    </row>
    <row r="432" spans="1:16" ht="45">
      <c r="A432" s="540" t="s">
        <v>942</v>
      </c>
      <c r="B432" s="540" t="s">
        <v>5868</v>
      </c>
      <c r="C432" s="491" t="s">
        <v>5884</v>
      </c>
      <c r="D432" s="540" t="s">
        <v>5582</v>
      </c>
      <c r="E432" s="637" t="s">
        <v>5885</v>
      </c>
      <c r="F432" s="582" t="s">
        <v>6224</v>
      </c>
      <c r="G432" s="489"/>
      <c r="H432" s="489"/>
      <c r="I432" s="632" t="s">
        <v>5792</v>
      </c>
      <c r="J432" s="632"/>
      <c r="K432" s="632"/>
      <c r="L432" s="632"/>
      <c r="M432" s="491"/>
      <c r="N432" s="491"/>
      <c r="O432" s="491"/>
      <c r="P432" s="468"/>
    </row>
    <row r="433" spans="1:16" ht="45">
      <c r="A433" s="540" t="s">
        <v>942</v>
      </c>
      <c r="B433" s="540" t="s">
        <v>5868</v>
      </c>
      <c r="C433" s="491" t="s">
        <v>5886</v>
      </c>
      <c r="D433" s="540" t="s">
        <v>5634</v>
      </c>
      <c r="E433" s="637" t="s">
        <v>5887</v>
      </c>
      <c r="F433" s="582" t="s">
        <v>6224</v>
      </c>
      <c r="G433" s="489"/>
      <c r="H433" s="489"/>
      <c r="I433" s="632" t="s">
        <v>5792</v>
      </c>
      <c r="J433" s="632"/>
      <c r="K433" s="632"/>
      <c r="L433" s="632"/>
      <c r="M433" s="491"/>
      <c r="N433" s="491"/>
      <c r="O433" s="491"/>
      <c r="P433" s="468"/>
    </row>
    <row r="434" spans="1:16" ht="45">
      <c r="A434" s="540" t="s">
        <v>942</v>
      </c>
      <c r="B434" s="540" t="s">
        <v>5868</v>
      </c>
      <c r="C434" s="570" t="s">
        <v>5888</v>
      </c>
      <c r="D434" s="540" t="s">
        <v>5586</v>
      </c>
      <c r="E434" s="637" t="s">
        <v>5889</v>
      </c>
      <c r="F434" s="582" t="s">
        <v>6225</v>
      </c>
      <c r="G434" s="540" t="s">
        <v>3448</v>
      </c>
      <c r="H434" s="540"/>
      <c r="I434" s="632" t="s">
        <v>5799</v>
      </c>
      <c r="J434" s="632"/>
      <c r="K434" s="632"/>
      <c r="L434" s="632"/>
      <c r="M434" s="490"/>
      <c r="N434" s="490"/>
      <c r="O434" s="490"/>
      <c r="P434" s="575"/>
    </row>
    <row r="435" spans="1:16" ht="45">
      <c r="A435" s="540" t="s">
        <v>942</v>
      </c>
      <c r="B435" s="540" t="s">
        <v>5868</v>
      </c>
      <c r="C435" s="570" t="s">
        <v>5890</v>
      </c>
      <c r="D435" s="540" t="s">
        <v>5586</v>
      </c>
      <c r="E435" s="637" t="s">
        <v>5891</v>
      </c>
      <c r="F435" s="582" t="s">
        <v>6226</v>
      </c>
      <c r="G435" s="540"/>
      <c r="H435" s="540"/>
      <c r="I435" s="632" t="s">
        <v>5799</v>
      </c>
      <c r="J435" s="632"/>
      <c r="K435" s="632"/>
      <c r="L435" s="632"/>
      <c r="M435" s="490"/>
      <c r="N435" s="490"/>
      <c r="O435" s="490"/>
      <c r="P435" s="575"/>
    </row>
    <row r="436" spans="1:16" ht="45">
      <c r="A436" s="540" t="s">
        <v>942</v>
      </c>
      <c r="B436" s="540" t="s">
        <v>5868</v>
      </c>
      <c r="C436" s="570" t="s">
        <v>5892</v>
      </c>
      <c r="D436" s="637" t="s">
        <v>5637</v>
      </c>
      <c r="E436" s="637" t="s">
        <v>5893</v>
      </c>
      <c r="F436" s="582" t="s">
        <v>6226</v>
      </c>
      <c r="G436" s="540"/>
      <c r="H436" s="540"/>
      <c r="I436" s="632" t="s">
        <v>5799</v>
      </c>
      <c r="J436" s="632"/>
      <c r="K436" s="632"/>
      <c r="L436" s="632"/>
      <c r="M436" s="490"/>
      <c r="N436" s="490"/>
      <c r="O436" s="490"/>
      <c r="P436" s="575"/>
    </row>
    <row r="437" spans="1:16" ht="22.5">
      <c r="A437" s="540" t="s">
        <v>941</v>
      </c>
      <c r="B437" s="540" t="s">
        <v>5894</v>
      </c>
      <c r="C437" s="570" t="s">
        <v>5895</v>
      </c>
      <c r="D437" s="540"/>
      <c r="E437" s="540"/>
      <c r="F437" s="582"/>
      <c r="G437" s="540"/>
      <c r="H437" s="540"/>
      <c r="I437" s="632"/>
      <c r="J437" s="632"/>
      <c r="K437" s="632"/>
      <c r="L437" s="632"/>
      <c r="M437" s="632"/>
      <c r="N437" s="575"/>
      <c r="O437" s="575"/>
      <c r="P437" s="575"/>
    </row>
    <row r="438" spans="1:16" ht="45">
      <c r="A438" s="540" t="s">
        <v>941</v>
      </c>
      <c r="B438" s="540" t="s">
        <v>5894</v>
      </c>
      <c r="C438" s="491" t="s">
        <v>5896</v>
      </c>
      <c r="D438" s="540" t="s">
        <v>5582</v>
      </c>
      <c r="E438" s="637" t="s">
        <v>5897</v>
      </c>
      <c r="F438" s="582" t="s">
        <v>6227</v>
      </c>
      <c r="G438" s="489" t="s">
        <v>3448</v>
      </c>
      <c r="H438" s="489"/>
      <c r="I438" s="632" t="s">
        <v>5792</v>
      </c>
      <c r="J438" s="632"/>
      <c r="K438" s="632"/>
      <c r="L438" s="632"/>
      <c r="M438" s="491"/>
      <c r="N438" s="491"/>
      <c r="O438" s="491"/>
      <c r="P438" s="468"/>
    </row>
    <row r="439" spans="1:16" ht="45">
      <c r="A439" s="540" t="s">
        <v>941</v>
      </c>
      <c r="B439" s="540" t="s">
        <v>5894</v>
      </c>
      <c r="C439" s="491" t="s">
        <v>5898</v>
      </c>
      <c r="D439" s="540" t="s">
        <v>5582</v>
      </c>
      <c r="E439" s="637" t="s">
        <v>5899</v>
      </c>
      <c r="F439" s="582" t="s">
        <v>6228</v>
      </c>
      <c r="G439" s="489"/>
      <c r="H439" s="489"/>
      <c r="I439" s="632" t="s">
        <v>5792</v>
      </c>
      <c r="J439" s="632"/>
      <c r="K439" s="632"/>
      <c r="L439" s="632"/>
      <c r="M439" s="491"/>
      <c r="N439" s="491"/>
      <c r="O439" s="491"/>
      <c r="P439" s="468"/>
    </row>
    <row r="440" spans="1:16" ht="45">
      <c r="A440" s="540" t="s">
        <v>941</v>
      </c>
      <c r="B440" s="540" t="s">
        <v>5894</v>
      </c>
      <c r="C440" s="491" t="s">
        <v>5900</v>
      </c>
      <c r="D440" s="540" t="s">
        <v>5634</v>
      </c>
      <c r="E440" s="637" t="s">
        <v>5901</v>
      </c>
      <c r="F440" s="582" t="s">
        <v>6228</v>
      </c>
      <c r="G440" s="489"/>
      <c r="H440" s="489"/>
      <c r="I440" s="632" t="s">
        <v>5792</v>
      </c>
      <c r="J440" s="632"/>
      <c r="K440" s="632"/>
      <c r="L440" s="632"/>
      <c r="M440" s="491"/>
      <c r="N440" s="491"/>
      <c r="O440" s="491"/>
      <c r="P440" s="468"/>
    </row>
    <row r="441" spans="1:16" ht="45">
      <c r="A441" s="540" t="s">
        <v>941</v>
      </c>
      <c r="B441" s="540" t="s">
        <v>5894</v>
      </c>
      <c r="C441" s="570" t="s">
        <v>5902</v>
      </c>
      <c r="D441" s="540" t="s">
        <v>5586</v>
      </c>
      <c r="E441" s="637" t="s">
        <v>5903</v>
      </c>
      <c r="F441" s="582" t="s">
        <v>6229</v>
      </c>
      <c r="G441" s="540" t="s">
        <v>3448</v>
      </c>
      <c r="H441" s="540"/>
      <c r="I441" s="632" t="s">
        <v>5799</v>
      </c>
      <c r="J441" s="632"/>
      <c r="K441" s="632"/>
      <c r="L441" s="632"/>
      <c r="M441" s="490"/>
      <c r="N441" s="490"/>
      <c r="O441" s="490"/>
      <c r="P441" s="575"/>
    </row>
    <row r="442" spans="1:16" ht="45">
      <c r="A442" s="540" t="s">
        <v>941</v>
      </c>
      <c r="B442" s="540" t="s">
        <v>5894</v>
      </c>
      <c r="C442" s="570" t="s">
        <v>5904</v>
      </c>
      <c r="D442" s="540" t="s">
        <v>5586</v>
      </c>
      <c r="E442" s="637" t="s">
        <v>5905</v>
      </c>
      <c r="F442" s="582" t="s">
        <v>6230</v>
      </c>
      <c r="G442" s="540"/>
      <c r="H442" s="540"/>
      <c r="I442" s="632" t="s">
        <v>5799</v>
      </c>
      <c r="J442" s="632"/>
      <c r="K442" s="632"/>
      <c r="L442" s="632"/>
      <c r="M442" s="490"/>
      <c r="N442" s="490"/>
      <c r="O442" s="490"/>
      <c r="P442" s="575"/>
    </row>
    <row r="443" spans="1:16" ht="45">
      <c r="A443" s="540" t="s">
        <v>941</v>
      </c>
      <c r="B443" s="540" t="s">
        <v>5894</v>
      </c>
      <c r="C443" s="570" t="s">
        <v>5906</v>
      </c>
      <c r="D443" s="637" t="s">
        <v>5637</v>
      </c>
      <c r="E443" s="637" t="s">
        <v>5907</v>
      </c>
      <c r="F443" s="582" t="s">
        <v>6230</v>
      </c>
      <c r="G443" s="540"/>
      <c r="H443" s="540"/>
      <c r="I443" s="632" t="s">
        <v>5799</v>
      </c>
      <c r="J443" s="632"/>
      <c r="K443" s="632"/>
      <c r="L443" s="632"/>
      <c r="M443" s="490"/>
      <c r="N443" s="490"/>
      <c r="O443" s="490"/>
      <c r="P443" s="575"/>
    </row>
    <row r="444" spans="1:16" ht="45">
      <c r="A444" s="540" t="s">
        <v>941</v>
      </c>
      <c r="B444" s="540" t="s">
        <v>5894</v>
      </c>
      <c r="C444" s="491" t="s">
        <v>5908</v>
      </c>
      <c r="D444" s="540" t="s">
        <v>5582</v>
      </c>
      <c r="E444" s="637" t="s">
        <v>5909</v>
      </c>
      <c r="F444" s="582" t="s">
        <v>6231</v>
      </c>
      <c r="G444" s="489" t="s">
        <v>3448</v>
      </c>
      <c r="H444" s="489"/>
      <c r="I444" s="632" t="s">
        <v>5792</v>
      </c>
      <c r="J444" s="632"/>
      <c r="K444" s="632"/>
      <c r="L444" s="632"/>
      <c r="M444" s="491"/>
      <c r="N444" s="491"/>
      <c r="O444" s="491"/>
      <c r="P444" s="468"/>
    </row>
    <row r="445" spans="1:16" ht="45">
      <c r="A445" s="540" t="s">
        <v>941</v>
      </c>
      <c r="B445" s="540" t="s">
        <v>5894</v>
      </c>
      <c r="C445" s="491" t="s">
        <v>5910</v>
      </c>
      <c r="D445" s="540" t="s">
        <v>5582</v>
      </c>
      <c r="E445" s="637" t="s">
        <v>5911</v>
      </c>
      <c r="F445" s="582" t="s">
        <v>6232</v>
      </c>
      <c r="G445" s="489"/>
      <c r="H445" s="489"/>
      <c r="I445" s="632" t="s">
        <v>5792</v>
      </c>
      <c r="J445" s="632"/>
      <c r="K445" s="632"/>
      <c r="L445" s="632"/>
      <c r="M445" s="491"/>
      <c r="N445" s="491"/>
      <c r="O445" s="491"/>
      <c r="P445" s="468"/>
    </row>
    <row r="446" spans="1:16" ht="45">
      <c r="A446" s="540" t="s">
        <v>941</v>
      </c>
      <c r="B446" s="540" t="s">
        <v>5894</v>
      </c>
      <c r="C446" s="491" t="s">
        <v>5912</v>
      </c>
      <c r="D446" s="540" t="s">
        <v>5634</v>
      </c>
      <c r="E446" s="637" t="s">
        <v>5913</v>
      </c>
      <c r="F446" s="582" t="s">
        <v>6232</v>
      </c>
      <c r="G446" s="489"/>
      <c r="H446" s="489"/>
      <c r="I446" s="632" t="s">
        <v>5792</v>
      </c>
      <c r="J446" s="632"/>
      <c r="K446" s="632"/>
      <c r="L446" s="632"/>
      <c r="M446" s="491"/>
      <c r="N446" s="491"/>
      <c r="O446" s="491"/>
      <c r="P446" s="468"/>
    </row>
    <row r="447" spans="1:16" ht="45">
      <c r="A447" s="540" t="s">
        <v>941</v>
      </c>
      <c r="B447" s="540" t="s">
        <v>5894</v>
      </c>
      <c r="C447" s="570" t="s">
        <v>5914</v>
      </c>
      <c r="D447" s="540" t="s">
        <v>5586</v>
      </c>
      <c r="E447" s="637" t="s">
        <v>5915</v>
      </c>
      <c r="F447" s="582" t="s">
        <v>6233</v>
      </c>
      <c r="G447" s="540" t="s">
        <v>3448</v>
      </c>
      <c r="H447" s="540"/>
      <c r="I447" s="632" t="s">
        <v>5799</v>
      </c>
      <c r="J447" s="632"/>
      <c r="K447" s="632"/>
      <c r="L447" s="632"/>
      <c r="M447" s="490"/>
      <c r="N447" s="490"/>
      <c r="O447" s="490"/>
      <c r="P447" s="575"/>
    </row>
    <row r="448" spans="1:16" ht="45">
      <c r="A448" s="540" t="s">
        <v>941</v>
      </c>
      <c r="B448" s="540" t="s">
        <v>5894</v>
      </c>
      <c r="C448" s="570" t="s">
        <v>5916</v>
      </c>
      <c r="D448" s="540" t="s">
        <v>5586</v>
      </c>
      <c r="E448" s="637" t="s">
        <v>5917</v>
      </c>
      <c r="F448" s="582" t="s">
        <v>6234</v>
      </c>
      <c r="G448" s="540"/>
      <c r="H448" s="540"/>
      <c r="I448" s="632" t="s">
        <v>5799</v>
      </c>
      <c r="J448" s="632"/>
      <c r="K448" s="632"/>
      <c r="L448" s="632"/>
      <c r="M448" s="490"/>
      <c r="N448" s="490"/>
      <c r="O448" s="490"/>
      <c r="P448" s="575"/>
    </row>
    <row r="449" spans="1:16" ht="45">
      <c r="A449" s="540" t="s">
        <v>941</v>
      </c>
      <c r="B449" s="540" t="s">
        <v>5894</v>
      </c>
      <c r="C449" s="570" t="s">
        <v>5918</v>
      </c>
      <c r="D449" s="637" t="s">
        <v>5637</v>
      </c>
      <c r="E449" s="637" t="s">
        <v>5919</v>
      </c>
      <c r="F449" s="582" t="s">
        <v>6234</v>
      </c>
      <c r="G449" s="540"/>
      <c r="H449" s="540"/>
      <c r="I449" s="632" t="s">
        <v>5799</v>
      </c>
      <c r="J449" s="632"/>
      <c r="K449" s="632"/>
      <c r="L449" s="632"/>
      <c r="M449" s="490"/>
      <c r="N449" s="490"/>
      <c r="O449" s="490"/>
      <c r="P449" s="575"/>
    </row>
    <row r="450" spans="1:16" ht="22.5">
      <c r="A450" s="540" t="s">
        <v>940</v>
      </c>
      <c r="B450" s="540" t="s">
        <v>5920</v>
      </c>
      <c r="C450" s="570" t="s">
        <v>5921</v>
      </c>
      <c r="D450" s="540"/>
      <c r="E450" s="540"/>
      <c r="F450" s="582"/>
      <c r="G450" s="540"/>
      <c r="H450" s="540"/>
      <c r="I450" s="632"/>
      <c r="J450" s="632"/>
      <c r="K450" s="632"/>
      <c r="L450" s="632"/>
      <c r="M450" s="632"/>
      <c r="N450" s="575"/>
      <c r="O450" s="575"/>
      <c r="P450" s="575"/>
    </row>
    <row r="451" spans="1:16" ht="45">
      <c r="A451" s="540" t="s">
        <v>940</v>
      </c>
      <c r="B451" s="540" t="s">
        <v>5920</v>
      </c>
      <c r="C451" s="491" t="s">
        <v>5922</v>
      </c>
      <c r="D451" s="540" t="s">
        <v>5582</v>
      </c>
      <c r="E451" s="637" t="s">
        <v>5923</v>
      </c>
      <c r="F451" s="582" t="s">
        <v>6235</v>
      </c>
      <c r="G451" s="489" t="s">
        <v>3448</v>
      </c>
      <c r="H451" s="489"/>
      <c r="I451" s="632" t="s">
        <v>5792</v>
      </c>
      <c r="J451" s="632"/>
      <c r="K451" s="632"/>
      <c r="L451" s="632"/>
      <c r="M451" s="491"/>
      <c r="N451" s="491"/>
      <c r="O451" s="491"/>
      <c r="P451" s="468"/>
    </row>
    <row r="452" spans="1:16" ht="45">
      <c r="A452" s="540" t="s">
        <v>940</v>
      </c>
      <c r="B452" s="540" t="s">
        <v>5920</v>
      </c>
      <c r="C452" s="491" t="s">
        <v>5924</v>
      </c>
      <c r="D452" s="540" t="s">
        <v>5582</v>
      </c>
      <c r="E452" s="637" t="s">
        <v>5925</v>
      </c>
      <c r="F452" s="582" t="s">
        <v>6236</v>
      </c>
      <c r="G452" s="489"/>
      <c r="H452" s="489"/>
      <c r="I452" s="632" t="s">
        <v>5792</v>
      </c>
      <c r="J452" s="632"/>
      <c r="K452" s="632"/>
      <c r="L452" s="632"/>
      <c r="M452" s="491"/>
      <c r="N452" s="491"/>
      <c r="O452" s="491"/>
      <c r="P452" s="468"/>
    </row>
    <row r="453" spans="1:16" ht="45">
      <c r="A453" s="540" t="s">
        <v>940</v>
      </c>
      <c r="B453" s="540" t="s">
        <v>5920</v>
      </c>
      <c r="C453" s="491" t="s">
        <v>5926</v>
      </c>
      <c r="D453" s="540" t="s">
        <v>5634</v>
      </c>
      <c r="E453" s="637" t="s">
        <v>5927</v>
      </c>
      <c r="F453" s="582" t="s">
        <v>6236</v>
      </c>
      <c r="G453" s="489"/>
      <c r="H453" s="489"/>
      <c r="I453" s="632" t="s">
        <v>5792</v>
      </c>
      <c r="J453" s="632"/>
      <c r="K453" s="632"/>
      <c r="L453" s="632"/>
      <c r="M453" s="491"/>
      <c r="N453" s="491"/>
      <c r="O453" s="491"/>
      <c r="P453" s="468"/>
    </row>
    <row r="454" spans="1:16" ht="45">
      <c r="A454" s="540" t="s">
        <v>940</v>
      </c>
      <c r="B454" s="540" t="s">
        <v>5920</v>
      </c>
      <c r="C454" s="570" t="s">
        <v>5928</v>
      </c>
      <c r="D454" s="540" t="s">
        <v>5586</v>
      </c>
      <c r="E454" s="637" t="s">
        <v>5929</v>
      </c>
      <c r="F454" s="582" t="s">
        <v>6237</v>
      </c>
      <c r="G454" s="540" t="s">
        <v>3448</v>
      </c>
      <c r="H454" s="540"/>
      <c r="I454" s="632" t="s">
        <v>5799</v>
      </c>
      <c r="J454" s="632"/>
      <c r="K454" s="632"/>
      <c r="L454" s="632"/>
      <c r="M454" s="490"/>
      <c r="N454" s="490"/>
      <c r="O454" s="490"/>
      <c r="P454" s="575"/>
    </row>
    <row r="455" spans="1:16" ht="45">
      <c r="A455" s="540" t="s">
        <v>940</v>
      </c>
      <c r="B455" s="540" t="s">
        <v>5920</v>
      </c>
      <c r="C455" s="570" t="s">
        <v>5930</v>
      </c>
      <c r="D455" s="540" t="s">
        <v>5586</v>
      </c>
      <c r="E455" s="637" t="s">
        <v>5931</v>
      </c>
      <c r="F455" s="582" t="s">
        <v>6238</v>
      </c>
      <c r="G455" s="540"/>
      <c r="H455" s="540"/>
      <c r="I455" s="632" t="s">
        <v>5799</v>
      </c>
      <c r="J455" s="632"/>
      <c r="K455" s="632"/>
      <c r="L455" s="632"/>
      <c r="M455" s="490"/>
      <c r="N455" s="490"/>
      <c r="O455" s="490"/>
      <c r="P455" s="575"/>
    </row>
    <row r="456" spans="1:16" ht="45">
      <c r="A456" s="540" t="s">
        <v>940</v>
      </c>
      <c r="B456" s="540" t="s">
        <v>5920</v>
      </c>
      <c r="C456" s="570" t="s">
        <v>5932</v>
      </c>
      <c r="D456" s="637" t="s">
        <v>5637</v>
      </c>
      <c r="E456" s="637" t="s">
        <v>5933</v>
      </c>
      <c r="F456" s="582" t="s">
        <v>6238</v>
      </c>
      <c r="G456" s="540"/>
      <c r="H456" s="540"/>
      <c r="I456" s="632" t="s">
        <v>5799</v>
      </c>
      <c r="J456" s="632"/>
      <c r="K456" s="632"/>
      <c r="L456" s="632"/>
      <c r="M456" s="490"/>
      <c r="N456" s="490"/>
      <c r="O456" s="490"/>
      <c r="P456" s="575"/>
    </row>
    <row r="457" spans="1:16" ht="45">
      <c r="A457" s="540" t="s">
        <v>940</v>
      </c>
      <c r="B457" s="540" t="s">
        <v>5920</v>
      </c>
      <c r="C457" s="491" t="s">
        <v>5934</v>
      </c>
      <c r="D457" s="540" t="s">
        <v>5582</v>
      </c>
      <c r="E457" s="637" t="s">
        <v>5935</v>
      </c>
      <c r="F457" s="582" t="s">
        <v>6239</v>
      </c>
      <c r="G457" s="489" t="s">
        <v>3448</v>
      </c>
      <c r="H457" s="489"/>
      <c r="I457" s="632" t="s">
        <v>5792</v>
      </c>
      <c r="J457" s="632"/>
      <c r="K457" s="632"/>
      <c r="L457" s="632"/>
      <c r="M457" s="491"/>
      <c r="N457" s="491"/>
      <c r="O457" s="491"/>
      <c r="P457" s="468"/>
    </row>
    <row r="458" spans="1:16" ht="45">
      <c r="A458" s="540" t="s">
        <v>940</v>
      </c>
      <c r="B458" s="540" t="s">
        <v>5920</v>
      </c>
      <c r="C458" s="491" t="s">
        <v>5936</v>
      </c>
      <c r="D458" s="540" t="s">
        <v>5582</v>
      </c>
      <c r="E458" s="637" t="s">
        <v>5937</v>
      </c>
      <c r="F458" s="582" t="s">
        <v>6240</v>
      </c>
      <c r="G458" s="489"/>
      <c r="H458" s="489"/>
      <c r="I458" s="632" t="s">
        <v>5792</v>
      </c>
      <c r="J458" s="632"/>
      <c r="K458" s="632"/>
      <c r="L458" s="632"/>
      <c r="M458" s="491"/>
      <c r="N458" s="491"/>
      <c r="O458" s="491"/>
      <c r="P458" s="468"/>
    </row>
    <row r="459" spans="1:16" ht="45">
      <c r="A459" s="540" t="s">
        <v>940</v>
      </c>
      <c r="B459" s="540" t="s">
        <v>5920</v>
      </c>
      <c r="C459" s="491" t="s">
        <v>5938</v>
      </c>
      <c r="D459" s="540" t="s">
        <v>5634</v>
      </c>
      <c r="E459" s="637" t="s">
        <v>5939</v>
      </c>
      <c r="F459" s="582" t="s">
        <v>6240</v>
      </c>
      <c r="G459" s="489"/>
      <c r="H459" s="489"/>
      <c r="I459" s="632" t="s">
        <v>5792</v>
      </c>
      <c r="J459" s="632"/>
      <c r="K459" s="632"/>
      <c r="L459" s="632"/>
      <c r="M459" s="491"/>
      <c r="N459" s="491"/>
      <c r="O459" s="491"/>
      <c r="P459" s="468"/>
    </row>
    <row r="460" spans="1:16" ht="45">
      <c r="A460" s="540" t="s">
        <v>940</v>
      </c>
      <c r="B460" s="540" t="s">
        <v>5920</v>
      </c>
      <c r="C460" s="570" t="s">
        <v>5940</v>
      </c>
      <c r="D460" s="540" t="s">
        <v>5586</v>
      </c>
      <c r="E460" s="637" t="s">
        <v>5941</v>
      </c>
      <c r="F460" s="582" t="s">
        <v>6241</v>
      </c>
      <c r="G460" s="540" t="s">
        <v>3448</v>
      </c>
      <c r="H460" s="540"/>
      <c r="I460" s="632" t="s">
        <v>5799</v>
      </c>
      <c r="J460" s="632"/>
      <c r="K460" s="632"/>
      <c r="L460" s="632"/>
      <c r="M460" s="490"/>
      <c r="N460" s="490"/>
      <c r="O460" s="490"/>
      <c r="P460" s="575"/>
    </row>
    <row r="461" spans="1:16" ht="45">
      <c r="A461" s="540" t="s">
        <v>940</v>
      </c>
      <c r="B461" s="540" t="s">
        <v>5920</v>
      </c>
      <c r="C461" s="570" t="s">
        <v>5942</v>
      </c>
      <c r="D461" s="540" t="s">
        <v>5586</v>
      </c>
      <c r="E461" s="637" t="s">
        <v>5943</v>
      </c>
      <c r="F461" s="582" t="s">
        <v>6242</v>
      </c>
      <c r="G461" s="540"/>
      <c r="H461" s="540"/>
      <c r="I461" s="632" t="s">
        <v>5799</v>
      </c>
      <c r="J461" s="632"/>
      <c r="K461" s="632"/>
      <c r="L461" s="632"/>
      <c r="M461" s="490"/>
      <c r="N461" s="490"/>
      <c r="O461" s="490"/>
      <c r="P461" s="575"/>
    </row>
    <row r="462" spans="1:16" ht="45">
      <c r="A462" s="540" t="s">
        <v>940</v>
      </c>
      <c r="B462" s="540" t="s">
        <v>5920</v>
      </c>
      <c r="C462" s="570" t="s">
        <v>5944</v>
      </c>
      <c r="D462" s="637" t="s">
        <v>5637</v>
      </c>
      <c r="E462" s="637" t="s">
        <v>5945</v>
      </c>
      <c r="F462" s="582" t="s">
        <v>6242</v>
      </c>
      <c r="G462" s="540"/>
      <c r="H462" s="540"/>
      <c r="I462" s="632" t="s">
        <v>5799</v>
      </c>
      <c r="J462" s="632"/>
      <c r="K462" s="632"/>
      <c r="L462" s="632"/>
      <c r="M462" s="490"/>
      <c r="N462" s="490"/>
      <c r="O462" s="490"/>
      <c r="P462" s="575"/>
    </row>
    <row r="463" spans="1:16" ht="22.5">
      <c r="A463" s="540" t="s">
        <v>939</v>
      </c>
      <c r="B463" s="540" t="s">
        <v>5946</v>
      </c>
      <c r="C463" s="570" t="s">
        <v>5947</v>
      </c>
      <c r="D463" s="540"/>
      <c r="E463" s="540"/>
      <c r="F463" s="582"/>
      <c r="G463" s="540"/>
      <c r="H463" s="540"/>
      <c r="I463" s="632"/>
      <c r="J463" s="632"/>
      <c r="K463" s="632"/>
      <c r="L463" s="632"/>
      <c r="M463" s="632"/>
      <c r="N463" s="575"/>
      <c r="O463" s="575"/>
      <c r="P463" s="575"/>
    </row>
    <row r="464" spans="1:16" ht="45">
      <c r="A464" s="540" t="s">
        <v>939</v>
      </c>
      <c r="B464" s="540" t="s">
        <v>5946</v>
      </c>
      <c r="C464" s="491" t="s">
        <v>5948</v>
      </c>
      <c r="D464" s="540" t="s">
        <v>5582</v>
      </c>
      <c r="E464" s="637" t="s">
        <v>5949</v>
      </c>
      <c r="F464" s="582" t="s">
        <v>6243</v>
      </c>
      <c r="G464" s="489" t="s">
        <v>3448</v>
      </c>
      <c r="H464" s="489"/>
      <c r="I464" s="632" t="s">
        <v>5792</v>
      </c>
      <c r="J464" s="632"/>
      <c r="K464" s="632"/>
      <c r="L464" s="632"/>
      <c r="M464" s="491"/>
      <c r="N464" s="491"/>
      <c r="O464" s="491"/>
      <c r="P464" s="468"/>
    </row>
    <row r="465" spans="1:16" ht="45">
      <c r="A465" s="540" t="s">
        <v>939</v>
      </c>
      <c r="B465" s="540" t="s">
        <v>5946</v>
      </c>
      <c r="C465" s="491" t="s">
        <v>5950</v>
      </c>
      <c r="D465" s="540" t="s">
        <v>5582</v>
      </c>
      <c r="E465" s="637" t="s">
        <v>5951</v>
      </c>
      <c r="F465" s="582" t="s">
        <v>6244</v>
      </c>
      <c r="G465" s="489"/>
      <c r="H465" s="489"/>
      <c r="I465" s="632" t="s">
        <v>5792</v>
      </c>
      <c r="J465" s="632"/>
      <c r="K465" s="632"/>
      <c r="L465" s="632"/>
      <c r="M465" s="491"/>
      <c r="N465" s="491"/>
      <c r="O465" s="491"/>
      <c r="P465" s="468"/>
    </row>
    <row r="466" spans="1:16" ht="45">
      <c r="A466" s="540" t="s">
        <v>939</v>
      </c>
      <c r="B466" s="540" t="s">
        <v>5946</v>
      </c>
      <c r="C466" s="491" t="s">
        <v>5952</v>
      </c>
      <c r="D466" s="540" t="s">
        <v>5634</v>
      </c>
      <c r="E466" s="637" t="s">
        <v>5953</v>
      </c>
      <c r="F466" s="582" t="s">
        <v>6244</v>
      </c>
      <c r="G466" s="489"/>
      <c r="H466" s="489"/>
      <c r="I466" s="632" t="s">
        <v>5792</v>
      </c>
      <c r="J466" s="632"/>
      <c r="K466" s="632"/>
      <c r="L466" s="632"/>
      <c r="M466" s="491"/>
      <c r="N466" s="491"/>
      <c r="O466" s="491"/>
      <c r="P466" s="468"/>
    </row>
    <row r="467" spans="1:16" ht="45">
      <c r="A467" s="540" t="s">
        <v>939</v>
      </c>
      <c r="B467" s="540" t="s">
        <v>5946</v>
      </c>
      <c r="C467" s="570" t="s">
        <v>5954</v>
      </c>
      <c r="D467" s="540" t="s">
        <v>5586</v>
      </c>
      <c r="E467" s="637" t="s">
        <v>5955</v>
      </c>
      <c r="F467" s="582" t="s">
        <v>6245</v>
      </c>
      <c r="G467" s="540" t="s">
        <v>3448</v>
      </c>
      <c r="H467" s="540"/>
      <c r="I467" s="632" t="s">
        <v>5799</v>
      </c>
      <c r="J467" s="632"/>
      <c r="K467" s="632"/>
      <c r="L467" s="632"/>
      <c r="M467" s="490"/>
      <c r="N467" s="490"/>
      <c r="O467" s="490"/>
      <c r="P467" s="575"/>
    </row>
    <row r="468" spans="1:16" ht="45">
      <c r="A468" s="540" t="s">
        <v>939</v>
      </c>
      <c r="B468" s="540" t="s">
        <v>5946</v>
      </c>
      <c r="C468" s="570" t="s">
        <v>5956</v>
      </c>
      <c r="D468" s="540" t="s">
        <v>5586</v>
      </c>
      <c r="E468" s="637" t="s">
        <v>5957</v>
      </c>
      <c r="F468" s="582" t="s">
        <v>6246</v>
      </c>
      <c r="G468" s="540"/>
      <c r="H468" s="540"/>
      <c r="I468" s="632" t="s">
        <v>5799</v>
      </c>
      <c r="J468" s="632"/>
      <c r="K468" s="632"/>
      <c r="L468" s="632"/>
      <c r="M468" s="490"/>
      <c r="N468" s="490"/>
      <c r="O468" s="490"/>
      <c r="P468" s="575"/>
    </row>
    <row r="469" spans="1:16" ht="45">
      <c r="A469" s="540" t="s">
        <v>939</v>
      </c>
      <c r="B469" s="540" t="s">
        <v>5946</v>
      </c>
      <c r="C469" s="570" t="s">
        <v>5958</v>
      </c>
      <c r="D469" s="637" t="s">
        <v>5637</v>
      </c>
      <c r="E469" s="637" t="s">
        <v>5959</v>
      </c>
      <c r="F469" s="582" t="s">
        <v>6246</v>
      </c>
      <c r="G469" s="540"/>
      <c r="H469" s="540"/>
      <c r="I469" s="632" t="s">
        <v>5799</v>
      </c>
      <c r="J469" s="632"/>
      <c r="K469" s="632"/>
      <c r="L469" s="632"/>
      <c r="M469" s="490"/>
      <c r="N469" s="490"/>
      <c r="O469" s="490"/>
      <c r="P469" s="575"/>
    </row>
    <row r="470" spans="1:16" ht="45">
      <c r="A470" s="540" t="s">
        <v>939</v>
      </c>
      <c r="B470" s="540" t="s">
        <v>5946</v>
      </c>
      <c r="C470" s="491" t="s">
        <v>5960</v>
      </c>
      <c r="D470" s="540" t="s">
        <v>5582</v>
      </c>
      <c r="E470" s="637" t="s">
        <v>5961</v>
      </c>
      <c r="F470" s="582" t="s">
        <v>6247</v>
      </c>
      <c r="G470" s="489" t="s">
        <v>3448</v>
      </c>
      <c r="H470" s="489"/>
      <c r="I470" s="632" t="s">
        <v>5792</v>
      </c>
      <c r="J470" s="632"/>
      <c r="K470" s="632"/>
      <c r="L470" s="632"/>
      <c r="M470" s="491"/>
      <c r="N470" s="491"/>
      <c r="O470" s="491"/>
      <c r="P470" s="468"/>
    </row>
    <row r="471" spans="1:16" ht="45">
      <c r="A471" s="540" t="s">
        <v>939</v>
      </c>
      <c r="B471" s="540" t="s">
        <v>5946</v>
      </c>
      <c r="C471" s="491" t="s">
        <v>5962</v>
      </c>
      <c r="D471" s="540" t="s">
        <v>5582</v>
      </c>
      <c r="E471" s="637" t="s">
        <v>5963</v>
      </c>
      <c r="F471" s="582" t="s">
        <v>6248</v>
      </c>
      <c r="G471" s="489"/>
      <c r="H471" s="489"/>
      <c r="I471" s="632" t="s">
        <v>5792</v>
      </c>
      <c r="J471" s="632"/>
      <c r="K471" s="632"/>
      <c r="L471" s="632"/>
      <c r="M471" s="491"/>
      <c r="N471" s="491"/>
      <c r="O471" s="491"/>
      <c r="P471" s="468"/>
    </row>
    <row r="472" spans="1:16" ht="45">
      <c r="A472" s="540" t="s">
        <v>939</v>
      </c>
      <c r="B472" s="540" t="s">
        <v>5946</v>
      </c>
      <c r="C472" s="491" t="s">
        <v>5964</v>
      </c>
      <c r="D472" s="540" t="s">
        <v>5634</v>
      </c>
      <c r="E472" s="637" t="s">
        <v>5965</v>
      </c>
      <c r="F472" s="582" t="s">
        <v>6248</v>
      </c>
      <c r="G472" s="489"/>
      <c r="H472" s="489"/>
      <c r="I472" s="632" t="s">
        <v>5792</v>
      </c>
      <c r="J472" s="632"/>
      <c r="K472" s="632"/>
      <c r="L472" s="632"/>
      <c r="M472" s="491"/>
      <c r="N472" s="491"/>
      <c r="O472" s="491"/>
      <c r="P472" s="468"/>
    </row>
    <row r="473" spans="1:16" ht="45">
      <c r="A473" s="540" t="s">
        <v>939</v>
      </c>
      <c r="B473" s="540" t="s">
        <v>5946</v>
      </c>
      <c r="C473" s="570" t="s">
        <v>5966</v>
      </c>
      <c r="D473" s="540" t="s">
        <v>5586</v>
      </c>
      <c r="E473" s="637" t="s">
        <v>5967</v>
      </c>
      <c r="F473" s="582" t="s">
        <v>6249</v>
      </c>
      <c r="G473" s="540" t="s">
        <v>3448</v>
      </c>
      <c r="H473" s="540"/>
      <c r="I473" s="632" t="s">
        <v>5799</v>
      </c>
      <c r="J473" s="632"/>
      <c r="K473" s="632"/>
      <c r="L473" s="632"/>
      <c r="M473" s="490"/>
      <c r="N473" s="490"/>
      <c r="O473" s="490"/>
      <c r="P473" s="575"/>
    </row>
    <row r="474" spans="1:16" ht="45">
      <c r="A474" s="540" t="s">
        <v>939</v>
      </c>
      <c r="B474" s="540" t="s">
        <v>5946</v>
      </c>
      <c r="C474" s="570" t="s">
        <v>5968</v>
      </c>
      <c r="D474" s="540" t="s">
        <v>5586</v>
      </c>
      <c r="E474" s="637" t="s">
        <v>5969</v>
      </c>
      <c r="F474" s="582" t="s">
        <v>6250</v>
      </c>
      <c r="G474" s="540"/>
      <c r="H474" s="540"/>
      <c r="I474" s="632" t="s">
        <v>5799</v>
      </c>
      <c r="J474" s="632"/>
      <c r="K474" s="632"/>
      <c r="L474" s="632"/>
      <c r="M474" s="490"/>
      <c r="N474" s="490"/>
      <c r="O474" s="490"/>
      <c r="P474" s="575"/>
    </row>
    <row r="475" spans="1:16" ht="45">
      <c r="A475" s="540" t="s">
        <v>939</v>
      </c>
      <c r="B475" s="540" t="s">
        <v>5946</v>
      </c>
      <c r="C475" s="570" t="s">
        <v>5970</v>
      </c>
      <c r="D475" s="637" t="s">
        <v>5637</v>
      </c>
      <c r="E475" s="637" t="s">
        <v>5971</v>
      </c>
      <c r="F475" s="582" t="s">
        <v>6250</v>
      </c>
      <c r="G475" s="540"/>
      <c r="H475" s="540"/>
      <c r="I475" s="632" t="s">
        <v>5799</v>
      </c>
      <c r="J475" s="632"/>
      <c r="K475" s="632"/>
      <c r="L475" s="632"/>
      <c r="M475" s="490"/>
      <c r="N475" s="490"/>
      <c r="O475" s="490"/>
      <c r="P475" s="575"/>
    </row>
    <row r="476" spans="1:16" ht="22.5">
      <c r="A476" s="540"/>
      <c r="B476" s="535" t="s">
        <v>5972</v>
      </c>
      <c r="C476" s="532" t="s">
        <v>2619</v>
      </c>
      <c r="D476" s="637"/>
      <c r="E476" s="540"/>
      <c r="F476" s="636"/>
      <c r="G476" s="637"/>
      <c r="H476" s="540"/>
      <c r="I476" s="632"/>
      <c r="J476" s="632"/>
      <c r="K476" s="632"/>
      <c r="L476" s="632"/>
      <c r="M476" s="490"/>
      <c r="N476" s="490"/>
      <c r="O476" s="490"/>
      <c r="P476" s="575"/>
    </row>
    <row r="477" spans="1:16">
      <c r="A477" s="644" t="s">
        <v>2677</v>
      </c>
      <c r="B477" s="644" t="s">
        <v>3048</v>
      </c>
      <c r="C477" s="661" t="s">
        <v>4752</v>
      </c>
      <c r="D477" s="540"/>
      <c r="E477" s="637"/>
      <c r="F477" s="570"/>
      <c r="G477" s="540"/>
      <c r="H477" s="540"/>
      <c r="I477" s="632"/>
      <c r="J477" s="632"/>
      <c r="K477" s="632"/>
      <c r="L477" s="632"/>
      <c r="M477" s="632"/>
      <c r="N477" s="575"/>
      <c r="O477" s="575"/>
      <c r="P477" s="575"/>
    </row>
    <row r="478" spans="1:16">
      <c r="A478" s="540"/>
      <c r="B478" s="540"/>
      <c r="C478" s="662" t="s">
        <v>8134</v>
      </c>
      <c r="D478" s="663"/>
      <c r="E478" s="637"/>
      <c r="F478" s="570"/>
      <c r="G478" s="540"/>
      <c r="H478" s="540"/>
      <c r="I478" s="632"/>
      <c r="J478" s="632"/>
      <c r="K478" s="632"/>
      <c r="L478" s="632"/>
      <c r="M478" s="632"/>
      <c r="N478" s="575"/>
      <c r="O478" s="575"/>
      <c r="P478" s="575"/>
    </row>
    <row r="479" spans="1:16" ht="78.75">
      <c r="A479" s="489" t="s">
        <v>2278</v>
      </c>
      <c r="B479" s="489" t="s">
        <v>5973</v>
      </c>
      <c r="C479" s="664" t="s">
        <v>5974</v>
      </c>
      <c r="D479" s="663" t="s">
        <v>6251</v>
      </c>
      <c r="E479" s="489" t="s">
        <v>5975</v>
      </c>
      <c r="F479" s="491" t="s">
        <v>6130</v>
      </c>
      <c r="G479" s="489" t="s">
        <v>3448</v>
      </c>
      <c r="H479" s="489" t="s">
        <v>5976</v>
      </c>
      <c r="I479" s="561" t="s">
        <v>5977</v>
      </c>
      <c r="J479" s="561"/>
      <c r="K479" s="561"/>
      <c r="L479" s="561"/>
      <c r="M479" s="491"/>
      <c r="N479" s="491"/>
      <c r="O479" s="491"/>
      <c r="P479" s="468"/>
    </row>
    <row r="480" spans="1:16" ht="78.75">
      <c r="A480" s="489" t="s">
        <v>2279</v>
      </c>
      <c r="B480" s="489" t="s">
        <v>5978</v>
      </c>
      <c r="C480" s="557" t="s">
        <v>5979</v>
      </c>
      <c r="D480" s="540" t="s">
        <v>5980</v>
      </c>
      <c r="E480" s="489" t="s">
        <v>5981</v>
      </c>
      <c r="F480" s="491" t="s">
        <v>6131</v>
      </c>
      <c r="G480" s="489" t="s">
        <v>3448</v>
      </c>
      <c r="H480" s="489" t="s">
        <v>5976</v>
      </c>
      <c r="I480" s="561" t="s">
        <v>5977</v>
      </c>
      <c r="J480" s="561"/>
      <c r="K480" s="561"/>
      <c r="L480" s="561"/>
      <c r="M480" s="491"/>
      <c r="N480" s="491"/>
      <c r="O480" s="491"/>
      <c r="P480" s="468"/>
    </row>
    <row r="481" spans="1:16" ht="112.5">
      <c r="A481" s="489" t="s">
        <v>2280</v>
      </c>
      <c r="B481" s="489" t="s">
        <v>5982</v>
      </c>
      <c r="C481" s="491" t="s">
        <v>5983</v>
      </c>
      <c r="D481" s="540" t="s">
        <v>6140</v>
      </c>
      <c r="E481" s="489" t="s">
        <v>6121</v>
      </c>
      <c r="F481" s="491" t="s">
        <v>5984</v>
      </c>
      <c r="G481" s="489" t="s">
        <v>3448</v>
      </c>
      <c r="H481" s="489" t="s">
        <v>5976</v>
      </c>
      <c r="I481" s="561" t="s">
        <v>5977</v>
      </c>
      <c r="J481" s="561"/>
      <c r="K481" s="561"/>
      <c r="L481" s="561"/>
      <c r="M481" s="491"/>
      <c r="N481" s="491"/>
      <c r="O481" s="491"/>
      <c r="P481" s="468"/>
    </row>
    <row r="482" spans="1:16" ht="112.5">
      <c r="A482" s="489" t="s">
        <v>2281</v>
      </c>
      <c r="B482" s="489" t="s">
        <v>5985</v>
      </c>
      <c r="C482" s="491" t="s">
        <v>5986</v>
      </c>
      <c r="D482" s="540" t="s">
        <v>5987</v>
      </c>
      <c r="E482" s="489" t="s">
        <v>5988</v>
      </c>
      <c r="F482" s="491" t="s">
        <v>8878</v>
      </c>
      <c r="G482" s="489" t="s">
        <v>3448</v>
      </c>
      <c r="H482" s="489" t="s">
        <v>5976</v>
      </c>
      <c r="I482" s="561" t="s">
        <v>5977</v>
      </c>
      <c r="J482" s="561"/>
      <c r="K482" s="561"/>
      <c r="L482" s="561"/>
      <c r="M482" s="491"/>
      <c r="N482" s="491"/>
      <c r="O482" s="491"/>
      <c r="P482" s="468"/>
    </row>
    <row r="483" spans="1:16" ht="87" customHeight="1">
      <c r="A483" s="489" t="s">
        <v>950</v>
      </c>
      <c r="B483" s="489" t="s">
        <v>5989</v>
      </c>
      <c r="C483" s="491" t="s">
        <v>5990</v>
      </c>
      <c r="D483" s="540" t="s">
        <v>5991</v>
      </c>
      <c r="E483" s="489" t="s">
        <v>5992</v>
      </c>
      <c r="F483" s="491" t="s">
        <v>6261</v>
      </c>
      <c r="G483" s="489" t="s">
        <v>3448</v>
      </c>
      <c r="H483" s="489" t="s">
        <v>5976</v>
      </c>
      <c r="I483" s="561" t="s">
        <v>5977</v>
      </c>
      <c r="J483" s="561"/>
      <c r="K483" s="561"/>
      <c r="L483" s="561"/>
      <c r="M483" s="491"/>
      <c r="N483" s="491"/>
      <c r="O483" s="491"/>
      <c r="P483" s="468"/>
    </row>
    <row r="484" spans="1:16" ht="101.25">
      <c r="A484" s="489" t="s">
        <v>951</v>
      </c>
      <c r="B484" s="489" t="s">
        <v>5993</v>
      </c>
      <c r="C484" s="491" t="s">
        <v>5994</v>
      </c>
      <c r="D484" s="540" t="s">
        <v>6122</v>
      </c>
      <c r="E484" s="489" t="s">
        <v>6123</v>
      </c>
      <c r="F484" s="491" t="s">
        <v>5995</v>
      </c>
      <c r="G484" s="489" t="s">
        <v>3448</v>
      </c>
      <c r="H484" s="489" t="s">
        <v>5976</v>
      </c>
      <c r="I484" s="561" t="s">
        <v>5977</v>
      </c>
      <c r="J484" s="561"/>
      <c r="K484" s="561"/>
      <c r="L484" s="561"/>
      <c r="M484" s="491"/>
      <c r="N484" s="491"/>
      <c r="O484" s="491"/>
      <c r="P484" s="468"/>
    </row>
    <row r="485" spans="1:16" ht="78.75">
      <c r="A485" s="489" t="s">
        <v>952</v>
      </c>
      <c r="B485" s="489" t="s">
        <v>5996</v>
      </c>
      <c r="C485" s="491" t="s">
        <v>5997</v>
      </c>
      <c r="D485" s="663" t="s">
        <v>6251</v>
      </c>
      <c r="E485" s="489" t="s">
        <v>5998</v>
      </c>
      <c r="F485" s="491" t="s">
        <v>6132</v>
      </c>
      <c r="G485" s="489"/>
      <c r="H485" s="489" t="s">
        <v>5976</v>
      </c>
      <c r="I485" s="561" t="s">
        <v>5977</v>
      </c>
      <c r="J485" s="561"/>
      <c r="K485" s="561"/>
      <c r="L485" s="561"/>
      <c r="M485" s="491"/>
      <c r="N485" s="491"/>
      <c r="O485" s="491"/>
      <c r="P485" s="468"/>
    </row>
    <row r="486" spans="1:16" ht="78.75">
      <c r="A486" s="489" t="s">
        <v>953</v>
      </c>
      <c r="B486" s="489" t="s">
        <v>5999</v>
      </c>
      <c r="C486" s="491" t="s">
        <v>6000</v>
      </c>
      <c r="D486" s="540" t="s">
        <v>5980</v>
      </c>
      <c r="E486" s="489" t="s">
        <v>6001</v>
      </c>
      <c r="F486" s="491" t="s">
        <v>6133</v>
      </c>
      <c r="G486" s="489"/>
      <c r="H486" s="489" t="s">
        <v>5976</v>
      </c>
      <c r="I486" s="561" t="s">
        <v>5977</v>
      </c>
      <c r="J486" s="561"/>
      <c r="K486" s="561"/>
      <c r="L486" s="561"/>
      <c r="M486" s="491"/>
      <c r="N486" s="491"/>
      <c r="O486" s="491"/>
      <c r="P486" s="468"/>
    </row>
    <row r="487" spans="1:16" ht="112.5">
      <c r="A487" s="489" t="s">
        <v>954</v>
      </c>
      <c r="B487" s="489" t="s">
        <v>6002</v>
      </c>
      <c r="C487" s="491" t="s">
        <v>6003</v>
      </c>
      <c r="D487" s="540" t="s">
        <v>6140</v>
      </c>
      <c r="E487" s="489" t="s">
        <v>6124</v>
      </c>
      <c r="F487" s="491" t="s">
        <v>6004</v>
      </c>
      <c r="G487" s="489"/>
      <c r="H487" s="489" t="s">
        <v>5976</v>
      </c>
      <c r="I487" s="561" t="s">
        <v>5977</v>
      </c>
      <c r="J487" s="561"/>
      <c r="K487" s="561"/>
      <c r="L487" s="561"/>
      <c r="M487" s="491"/>
      <c r="N487" s="491"/>
      <c r="O487" s="491"/>
      <c r="P487" s="468"/>
    </row>
    <row r="488" spans="1:16" ht="112.5">
      <c r="A488" s="489" t="s">
        <v>866</v>
      </c>
      <c r="B488" s="489" t="s">
        <v>6005</v>
      </c>
      <c r="C488" s="491" t="s">
        <v>6006</v>
      </c>
      <c r="D488" s="540" t="s">
        <v>5987</v>
      </c>
      <c r="E488" s="489" t="s">
        <v>6007</v>
      </c>
      <c r="F488" s="491" t="s">
        <v>8879</v>
      </c>
      <c r="G488" s="489"/>
      <c r="H488" s="489" t="s">
        <v>5976</v>
      </c>
      <c r="I488" s="561" t="s">
        <v>5977</v>
      </c>
      <c r="J488" s="561"/>
      <c r="K488" s="561"/>
      <c r="L488" s="561"/>
      <c r="M488" s="491"/>
      <c r="N488" s="491"/>
      <c r="O488" s="491"/>
      <c r="P488" s="468"/>
    </row>
    <row r="489" spans="1:16" ht="84.95" customHeight="1">
      <c r="A489" s="489" t="s">
        <v>867</v>
      </c>
      <c r="B489" s="489" t="s">
        <v>6008</v>
      </c>
      <c r="C489" s="491" t="s">
        <v>6009</v>
      </c>
      <c r="D489" s="540" t="s">
        <v>5991</v>
      </c>
      <c r="E489" s="489" t="s">
        <v>6010</v>
      </c>
      <c r="F489" s="491" t="s">
        <v>6262</v>
      </c>
      <c r="G489" s="489"/>
      <c r="H489" s="489" t="s">
        <v>5976</v>
      </c>
      <c r="I489" s="561" t="s">
        <v>5977</v>
      </c>
      <c r="J489" s="561"/>
      <c r="K489" s="561"/>
      <c r="L489" s="561"/>
      <c r="M489" s="491"/>
      <c r="N489" s="491"/>
      <c r="O489" s="491"/>
      <c r="P489" s="468"/>
    </row>
    <row r="490" spans="1:16" ht="101.25">
      <c r="A490" s="489" t="s">
        <v>868</v>
      </c>
      <c r="B490" s="489" t="s">
        <v>6011</v>
      </c>
      <c r="C490" s="491" t="s">
        <v>6012</v>
      </c>
      <c r="D490" s="540" t="s">
        <v>6122</v>
      </c>
      <c r="E490" s="489" t="s">
        <v>6125</v>
      </c>
      <c r="F490" s="491" t="s">
        <v>6013</v>
      </c>
      <c r="G490" s="489"/>
      <c r="H490" s="489" t="s">
        <v>5976</v>
      </c>
      <c r="I490" s="561" t="s">
        <v>5977</v>
      </c>
      <c r="J490" s="561"/>
      <c r="K490" s="561"/>
      <c r="L490" s="561"/>
      <c r="M490" s="491"/>
      <c r="N490" s="491"/>
      <c r="O490" s="491"/>
      <c r="P490" s="468"/>
    </row>
    <row r="491" spans="1:16" ht="78.75">
      <c r="A491" s="489" t="s">
        <v>869</v>
      </c>
      <c r="B491" s="489" t="s">
        <v>6014</v>
      </c>
      <c r="C491" s="491" t="s">
        <v>6015</v>
      </c>
      <c r="D491" s="540" t="s">
        <v>6016</v>
      </c>
      <c r="E491" s="489" t="s">
        <v>6017</v>
      </c>
      <c r="F491" s="491" t="s">
        <v>6134</v>
      </c>
      <c r="G491" s="489"/>
      <c r="H491" s="489" t="s">
        <v>5976</v>
      </c>
      <c r="I491" s="561" t="s">
        <v>5977</v>
      </c>
      <c r="J491" s="561"/>
      <c r="K491" s="561"/>
      <c r="L491" s="561"/>
      <c r="M491" s="491"/>
      <c r="N491" s="491"/>
      <c r="O491" s="491"/>
      <c r="P491" s="468"/>
    </row>
    <row r="492" spans="1:16" ht="78.75">
      <c r="A492" s="489" t="s">
        <v>870</v>
      </c>
      <c r="B492" s="489" t="s">
        <v>6018</v>
      </c>
      <c r="C492" s="491" t="s">
        <v>6019</v>
      </c>
      <c r="D492" s="540" t="s">
        <v>6016</v>
      </c>
      <c r="E492" s="489" t="s">
        <v>6020</v>
      </c>
      <c r="F492" s="491" t="s">
        <v>6135</v>
      </c>
      <c r="G492" s="489"/>
      <c r="H492" s="489" t="s">
        <v>5976</v>
      </c>
      <c r="I492" s="561" t="s">
        <v>5977</v>
      </c>
      <c r="J492" s="561"/>
      <c r="K492" s="561"/>
      <c r="L492" s="561"/>
      <c r="M492" s="491"/>
      <c r="N492" s="491"/>
      <c r="O492" s="491"/>
      <c r="P492" s="468"/>
    </row>
    <row r="493" spans="1:16" ht="112.5">
      <c r="A493" s="489" t="s">
        <v>2149</v>
      </c>
      <c r="B493" s="489" t="s">
        <v>6021</v>
      </c>
      <c r="C493" s="491" t="s">
        <v>6022</v>
      </c>
      <c r="D493" s="540" t="s">
        <v>6113</v>
      </c>
      <c r="E493" s="489" t="s">
        <v>6126</v>
      </c>
      <c r="F493" s="491" t="s">
        <v>6023</v>
      </c>
      <c r="G493" s="489"/>
      <c r="H493" s="489" t="s">
        <v>5976</v>
      </c>
      <c r="I493" s="561" t="s">
        <v>5977</v>
      </c>
      <c r="J493" s="561"/>
      <c r="K493" s="561"/>
      <c r="L493" s="561"/>
      <c r="M493" s="491"/>
      <c r="N493" s="491"/>
      <c r="O493" s="491"/>
      <c r="P493" s="468"/>
    </row>
    <row r="494" spans="1:16" ht="112.5">
      <c r="A494" s="489" t="s">
        <v>2150</v>
      </c>
      <c r="B494" s="489" t="s">
        <v>6024</v>
      </c>
      <c r="C494" s="491" t="s">
        <v>6025</v>
      </c>
      <c r="D494" s="637" t="s">
        <v>7879</v>
      </c>
      <c r="E494" s="489" t="s">
        <v>6026</v>
      </c>
      <c r="F494" s="491" t="s">
        <v>8880</v>
      </c>
      <c r="G494" s="489"/>
      <c r="H494" s="489" t="s">
        <v>5976</v>
      </c>
      <c r="I494" s="561" t="s">
        <v>5977</v>
      </c>
      <c r="J494" s="561"/>
      <c r="K494" s="561"/>
      <c r="L494" s="561"/>
      <c r="M494" s="491"/>
      <c r="N494" s="491"/>
      <c r="O494" s="491"/>
      <c r="P494" s="468"/>
    </row>
    <row r="495" spans="1:16" ht="90">
      <c r="A495" s="489" t="s">
        <v>2283</v>
      </c>
      <c r="B495" s="489" t="s">
        <v>6027</v>
      </c>
      <c r="C495" s="491" t="s">
        <v>6028</v>
      </c>
      <c r="D495" s="540" t="s">
        <v>5659</v>
      </c>
      <c r="E495" s="489" t="s">
        <v>6029</v>
      </c>
      <c r="F495" s="491" t="s">
        <v>6263</v>
      </c>
      <c r="G495" s="489"/>
      <c r="H495" s="489" t="s">
        <v>5976</v>
      </c>
      <c r="I495" s="561" t="s">
        <v>5977</v>
      </c>
      <c r="J495" s="561"/>
      <c r="K495" s="561"/>
      <c r="L495" s="561"/>
      <c r="M495" s="491"/>
      <c r="N495" s="491"/>
      <c r="O495" s="491"/>
      <c r="P495" s="468"/>
    </row>
    <row r="496" spans="1:16" ht="101.25">
      <c r="A496" s="489" t="s">
        <v>2284</v>
      </c>
      <c r="B496" s="489" t="s">
        <v>6030</v>
      </c>
      <c r="C496" s="491" t="s">
        <v>6031</v>
      </c>
      <c r="D496" s="540" t="s">
        <v>6119</v>
      </c>
      <c r="E496" s="489" t="s">
        <v>6128</v>
      </c>
      <c r="F496" s="491" t="s">
        <v>6032</v>
      </c>
      <c r="G496" s="489"/>
      <c r="H496" s="489" t="s">
        <v>5976</v>
      </c>
      <c r="I496" s="561" t="s">
        <v>5977</v>
      </c>
      <c r="J496" s="561"/>
      <c r="K496" s="561"/>
      <c r="L496" s="561"/>
      <c r="M496" s="491"/>
      <c r="N496" s="491"/>
      <c r="O496" s="491"/>
      <c r="P496" s="468"/>
    </row>
    <row r="497" spans="1:16" ht="112.5">
      <c r="A497" s="489" t="s">
        <v>2285</v>
      </c>
      <c r="B497" s="489" t="s">
        <v>6033</v>
      </c>
      <c r="C497" s="491" t="s">
        <v>6034</v>
      </c>
      <c r="D497" s="540" t="s">
        <v>6113</v>
      </c>
      <c r="E497" s="489" t="s">
        <v>6127</v>
      </c>
      <c r="F497" s="491" t="s">
        <v>7052</v>
      </c>
      <c r="G497" s="489"/>
      <c r="H497" s="489" t="s">
        <v>5976</v>
      </c>
      <c r="I497" s="561" t="s">
        <v>5977</v>
      </c>
      <c r="J497" s="561"/>
      <c r="K497" s="561"/>
      <c r="L497" s="561"/>
      <c r="M497" s="491"/>
      <c r="N497" s="491"/>
      <c r="O497" s="491"/>
      <c r="P497" s="468"/>
    </row>
    <row r="498" spans="1:16" ht="112.5">
      <c r="A498" s="489" t="s">
        <v>1790</v>
      </c>
      <c r="B498" s="489" t="s">
        <v>6035</v>
      </c>
      <c r="C498" s="491" t="s">
        <v>6036</v>
      </c>
      <c r="D498" s="637" t="s">
        <v>7879</v>
      </c>
      <c r="E498" s="489" t="s">
        <v>6037</v>
      </c>
      <c r="F498" s="491" t="s">
        <v>8881</v>
      </c>
      <c r="G498" s="489"/>
      <c r="H498" s="489" t="s">
        <v>5976</v>
      </c>
      <c r="I498" s="561" t="s">
        <v>5977</v>
      </c>
      <c r="J498" s="561"/>
      <c r="K498" s="561"/>
      <c r="L498" s="561"/>
      <c r="M498" s="491"/>
      <c r="N498" s="491"/>
      <c r="O498" s="491"/>
      <c r="P498" s="468"/>
    </row>
    <row r="499" spans="1:16" ht="90">
      <c r="A499" s="489" t="s">
        <v>2151</v>
      </c>
      <c r="B499" s="489" t="s">
        <v>6038</v>
      </c>
      <c r="C499" s="491" t="s">
        <v>6039</v>
      </c>
      <c r="D499" s="540" t="s">
        <v>5659</v>
      </c>
      <c r="E499" s="489" t="s">
        <v>6040</v>
      </c>
      <c r="F499" s="491" t="s">
        <v>7051</v>
      </c>
      <c r="G499" s="489"/>
      <c r="H499" s="489" t="s">
        <v>5976</v>
      </c>
      <c r="I499" s="561" t="s">
        <v>5977</v>
      </c>
      <c r="J499" s="561"/>
      <c r="K499" s="561"/>
      <c r="L499" s="561"/>
      <c r="M499" s="491"/>
      <c r="N499" s="491"/>
      <c r="O499" s="491"/>
      <c r="P499" s="468"/>
    </row>
    <row r="500" spans="1:16" ht="81" customHeight="1">
      <c r="A500" s="489" t="s">
        <v>2152</v>
      </c>
      <c r="B500" s="489" t="s">
        <v>6041</v>
      </c>
      <c r="C500" s="491" t="s">
        <v>6042</v>
      </c>
      <c r="D500" s="540" t="s">
        <v>6119</v>
      </c>
      <c r="E500" s="535" t="s">
        <v>6129</v>
      </c>
      <c r="F500" s="491" t="s">
        <v>7053</v>
      </c>
      <c r="G500" s="535"/>
      <c r="H500" s="535" t="s">
        <v>5976</v>
      </c>
      <c r="I500" s="665" t="s">
        <v>5977</v>
      </c>
      <c r="J500" s="665"/>
      <c r="K500" s="665"/>
      <c r="L500" s="665"/>
      <c r="M500" s="491"/>
      <c r="N500" s="491"/>
      <c r="O500" s="491"/>
      <c r="P500" s="468"/>
    </row>
    <row r="501" spans="1:16" ht="152.1" customHeight="1">
      <c r="A501" s="535"/>
      <c r="B501" s="535"/>
      <c r="C501" s="532"/>
      <c r="D501" s="540"/>
      <c r="E501" s="535"/>
      <c r="F501" s="557" t="s">
        <v>8882</v>
      </c>
      <c r="G501" s="535"/>
      <c r="H501" s="535"/>
      <c r="I501" s="665"/>
      <c r="J501" s="665"/>
      <c r="K501" s="665"/>
      <c r="L501" s="665"/>
      <c r="M501" s="666"/>
      <c r="N501" s="468"/>
      <c r="O501" s="468"/>
      <c r="P501" s="468"/>
    </row>
    <row r="502" spans="1:16" ht="135">
      <c r="A502" s="535"/>
      <c r="B502" s="535"/>
      <c r="C502" s="532"/>
      <c r="D502" s="540"/>
      <c r="E502" s="535"/>
      <c r="F502" s="491" t="s">
        <v>8135</v>
      </c>
      <c r="G502" s="535"/>
      <c r="H502" s="535"/>
      <c r="I502" s="665"/>
      <c r="J502" s="665"/>
      <c r="K502" s="665"/>
      <c r="L502" s="665"/>
      <c r="M502" s="666"/>
      <c r="N502" s="468"/>
      <c r="O502" s="468"/>
      <c r="P502" s="468"/>
    </row>
    <row r="503" spans="1:16" ht="258.75">
      <c r="A503" s="535"/>
      <c r="B503" s="535"/>
      <c r="C503" s="532"/>
      <c r="D503" s="540"/>
      <c r="E503" s="535"/>
      <c r="F503" s="491" t="s">
        <v>8883</v>
      </c>
      <c r="G503" s="535"/>
      <c r="H503" s="535"/>
      <c r="I503" s="665"/>
      <c r="J503" s="665"/>
      <c r="K503" s="665"/>
      <c r="L503" s="665"/>
      <c r="M503" s="666"/>
      <c r="N503" s="468"/>
      <c r="O503" s="468"/>
      <c r="P503" s="468"/>
    </row>
    <row r="504" spans="1:16" ht="56.25">
      <c r="A504" s="535"/>
      <c r="B504" s="535"/>
      <c r="C504" s="532"/>
      <c r="D504" s="540"/>
      <c r="E504" s="535"/>
      <c r="F504" s="491" t="s">
        <v>8136</v>
      </c>
      <c r="G504" s="535"/>
      <c r="H504" s="535"/>
      <c r="I504" s="665"/>
      <c r="J504" s="665"/>
      <c r="K504" s="665"/>
      <c r="L504" s="665"/>
      <c r="M504" s="666"/>
      <c r="N504" s="468"/>
      <c r="O504" s="468"/>
      <c r="P504" s="468"/>
    </row>
    <row r="505" spans="1:16" ht="56.25">
      <c r="A505" s="535"/>
      <c r="B505" s="535"/>
      <c r="C505" s="532"/>
      <c r="D505" s="540"/>
      <c r="E505" s="535"/>
      <c r="F505" s="491" t="s">
        <v>8137</v>
      </c>
      <c r="G505" s="535"/>
      <c r="H505" s="535"/>
      <c r="I505" s="665"/>
      <c r="J505" s="665"/>
      <c r="K505" s="665"/>
      <c r="L505" s="665"/>
      <c r="M505" s="666"/>
      <c r="N505" s="468"/>
      <c r="O505" s="468"/>
      <c r="P505" s="468"/>
    </row>
    <row r="506" spans="1:16" ht="112.5">
      <c r="A506" s="535"/>
      <c r="B506" s="535"/>
      <c r="C506" s="532"/>
      <c r="D506" s="540"/>
      <c r="E506" s="535"/>
      <c r="F506" s="491" t="s">
        <v>8138</v>
      </c>
      <c r="G506" s="535"/>
      <c r="H506" s="535"/>
      <c r="I506" s="665"/>
      <c r="J506" s="665"/>
      <c r="K506" s="665"/>
      <c r="L506" s="665"/>
      <c r="M506" s="666"/>
      <c r="N506" s="468"/>
      <c r="O506" s="468"/>
      <c r="P506" s="468"/>
    </row>
    <row r="507" spans="1:16" ht="22.5">
      <c r="A507" s="535"/>
      <c r="B507" s="535"/>
      <c r="C507" s="532"/>
      <c r="D507" s="540"/>
      <c r="E507" s="535"/>
      <c r="F507" s="491" t="s">
        <v>8139</v>
      </c>
      <c r="G507" s="535"/>
      <c r="H507" s="535"/>
      <c r="I507" s="665"/>
      <c r="J507" s="665"/>
      <c r="K507" s="665"/>
      <c r="L507" s="665"/>
      <c r="M507" s="666"/>
      <c r="N507" s="468"/>
      <c r="O507" s="468"/>
      <c r="P507" s="468"/>
    </row>
    <row r="508" spans="1:16" ht="33.75">
      <c r="A508" s="535"/>
      <c r="B508" s="535"/>
      <c r="C508" s="532"/>
      <c r="D508" s="540"/>
      <c r="E508" s="535"/>
      <c r="F508" s="491" t="s">
        <v>8140</v>
      </c>
      <c r="G508" s="535"/>
      <c r="H508" s="535"/>
      <c r="I508" s="665"/>
      <c r="J508" s="665"/>
      <c r="K508" s="665"/>
      <c r="L508" s="665"/>
      <c r="M508" s="666"/>
      <c r="N508" s="468"/>
      <c r="O508" s="468"/>
      <c r="P508" s="468"/>
    </row>
    <row r="509" spans="1:16" ht="22.5">
      <c r="A509" s="535"/>
      <c r="B509" s="535"/>
      <c r="C509" s="532"/>
      <c r="D509" s="540"/>
      <c r="E509" s="535"/>
      <c r="F509" s="491" t="s">
        <v>8141</v>
      </c>
      <c r="G509" s="535"/>
      <c r="H509" s="535"/>
      <c r="I509" s="665"/>
      <c r="J509" s="665"/>
      <c r="K509" s="665"/>
      <c r="L509" s="665"/>
      <c r="M509" s="666"/>
      <c r="N509" s="468"/>
      <c r="O509" s="468"/>
      <c r="P509" s="468"/>
    </row>
    <row r="510" spans="1:16">
      <c r="A510" s="535"/>
      <c r="B510" s="535"/>
      <c r="C510" s="532"/>
      <c r="D510" s="540"/>
      <c r="E510" s="535"/>
      <c r="F510" s="468" t="s">
        <v>8142</v>
      </c>
      <c r="G510" s="535"/>
      <c r="H510" s="535"/>
      <c r="I510" s="665"/>
      <c r="J510" s="665"/>
      <c r="K510" s="665"/>
      <c r="L510" s="665"/>
      <c r="M510" s="666"/>
      <c r="N510" s="468"/>
      <c r="O510" s="468"/>
      <c r="P510" s="468"/>
    </row>
    <row r="511" spans="1:16" ht="78.75">
      <c r="A511" s="535"/>
      <c r="B511" s="535"/>
      <c r="C511" s="532"/>
      <c r="D511" s="540"/>
      <c r="E511" s="535"/>
      <c r="F511" s="468" t="s">
        <v>8143</v>
      </c>
      <c r="G511" s="535"/>
      <c r="H511" s="535"/>
      <c r="I511" s="665"/>
      <c r="J511" s="665"/>
      <c r="K511" s="665"/>
      <c r="L511" s="665"/>
      <c r="M511" s="666"/>
      <c r="N511" s="468"/>
      <c r="O511" s="468"/>
      <c r="P511" s="468"/>
    </row>
    <row r="512" spans="1:16">
      <c r="A512" s="535"/>
      <c r="B512" s="535"/>
      <c r="C512" s="532"/>
      <c r="D512" s="540"/>
      <c r="E512" s="535"/>
      <c r="F512" s="532"/>
      <c r="G512" s="535"/>
      <c r="H512" s="535"/>
      <c r="I512" s="665"/>
      <c r="J512" s="665"/>
      <c r="K512" s="665"/>
      <c r="L512" s="665"/>
      <c r="M512" s="666"/>
      <c r="N512" s="468"/>
      <c r="O512" s="468"/>
      <c r="P512" s="468"/>
    </row>
    <row r="513" spans="1:21">
      <c r="A513" s="540" t="s">
        <v>2153</v>
      </c>
      <c r="B513" s="540" t="s">
        <v>6043</v>
      </c>
      <c r="C513" s="570" t="s">
        <v>6044</v>
      </c>
      <c r="D513" s="540" t="s">
        <v>6045</v>
      </c>
      <c r="E513" s="540"/>
      <c r="F513" s="582"/>
      <c r="G513" s="540"/>
      <c r="H513" s="540"/>
      <c r="I513" s="632"/>
      <c r="J513" s="632"/>
      <c r="K513" s="632"/>
      <c r="L513" s="632"/>
      <c r="M513" s="632"/>
      <c r="N513" s="575"/>
      <c r="O513" s="575"/>
      <c r="P513" s="575"/>
    </row>
    <row r="514" spans="1:21" ht="44.25" customHeight="1">
      <c r="A514" s="540" t="s">
        <v>2153</v>
      </c>
      <c r="B514" s="489" t="s">
        <v>6043</v>
      </c>
      <c r="C514" s="570" t="s">
        <v>6046</v>
      </c>
      <c r="D514" s="540" t="s">
        <v>4196</v>
      </c>
      <c r="E514" s="637" t="s">
        <v>6047</v>
      </c>
      <c r="F514" s="582" t="s">
        <v>8884</v>
      </c>
      <c r="G514" s="540"/>
      <c r="H514" s="540" t="s">
        <v>6048</v>
      </c>
      <c r="I514" s="632" t="s">
        <v>6049</v>
      </c>
      <c r="J514" s="632"/>
      <c r="K514" s="632"/>
      <c r="L514" s="632"/>
      <c r="M514" s="632"/>
      <c r="N514" s="632"/>
      <c r="O514" s="632"/>
      <c r="P514" s="575"/>
    </row>
    <row r="515" spans="1:21" ht="45">
      <c r="A515" s="540" t="s">
        <v>2153</v>
      </c>
      <c r="B515" s="489" t="s">
        <v>6043</v>
      </c>
      <c r="C515" s="570" t="s">
        <v>6050</v>
      </c>
      <c r="D515" s="540" t="s">
        <v>4196</v>
      </c>
      <c r="E515" s="637" t="s">
        <v>6051</v>
      </c>
      <c r="F515" s="582" t="s">
        <v>6052</v>
      </c>
      <c r="G515" s="540"/>
      <c r="H515" s="540" t="s">
        <v>6048</v>
      </c>
      <c r="I515" s="632" t="s">
        <v>6049</v>
      </c>
      <c r="J515" s="632"/>
      <c r="K515" s="632"/>
      <c r="L515" s="632"/>
      <c r="M515" s="632"/>
      <c r="N515" s="632"/>
      <c r="O515" s="632"/>
      <c r="P515" s="575"/>
    </row>
    <row r="516" spans="1:21" ht="78.75">
      <c r="A516" s="540" t="s">
        <v>2153</v>
      </c>
      <c r="B516" s="489" t="s">
        <v>6043</v>
      </c>
      <c r="C516" s="570" t="s">
        <v>6053</v>
      </c>
      <c r="D516" s="637" t="s">
        <v>5637</v>
      </c>
      <c r="E516" s="637" t="s">
        <v>6054</v>
      </c>
      <c r="F516" s="582" t="s">
        <v>6055</v>
      </c>
      <c r="G516" s="540"/>
      <c r="H516" s="540" t="s">
        <v>7142</v>
      </c>
      <c r="I516" s="615" t="s">
        <v>6057</v>
      </c>
      <c r="J516" s="632"/>
      <c r="K516" s="632"/>
      <c r="L516" s="632"/>
      <c r="M516" s="632"/>
      <c r="N516" s="632"/>
      <c r="O516" s="632"/>
      <c r="P516" s="575"/>
    </row>
    <row r="517" spans="1:21" ht="78.75">
      <c r="A517" s="540" t="s">
        <v>2153</v>
      </c>
      <c r="B517" s="489" t="s">
        <v>6043</v>
      </c>
      <c r="C517" s="570" t="s">
        <v>6058</v>
      </c>
      <c r="D517" s="637" t="s">
        <v>5637</v>
      </c>
      <c r="E517" s="637" t="s">
        <v>6059</v>
      </c>
      <c r="F517" s="582" t="s">
        <v>8716</v>
      </c>
      <c r="G517" s="540"/>
      <c r="H517" s="540" t="s">
        <v>7142</v>
      </c>
      <c r="I517" s="632" t="s">
        <v>6057</v>
      </c>
      <c r="J517" s="632"/>
      <c r="K517" s="632"/>
      <c r="L517" s="632"/>
      <c r="M517" s="632"/>
      <c r="N517" s="632"/>
      <c r="O517" s="632"/>
      <c r="P517" s="575"/>
    </row>
    <row r="518" spans="1:21" ht="45">
      <c r="A518" s="540" t="s">
        <v>2153</v>
      </c>
      <c r="B518" s="489" t="s">
        <v>6043</v>
      </c>
      <c r="C518" s="570" t="s">
        <v>6060</v>
      </c>
      <c r="D518" s="637" t="s">
        <v>5637</v>
      </c>
      <c r="E518" s="637" t="s">
        <v>6061</v>
      </c>
      <c r="F518" s="582" t="s">
        <v>8717</v>
      </c>
      <c r="G518" s="540"/>
      <c r="H518" s="540" t="s">
        <v>7142</v>
      </c>
      <c r="I518" s="632" t="s">
        <v>6057</v>
      </c>
      <c r="J518" s="632"/>
      <c r="K518" s="632"/>
      <c r="L518" s="632"/>
      <c r="M518" s="632"/>
      <c r="N518" s="632"/>
      <c r="O518" s="632"/>
      <c r="P518" s="575"/>
    </row>
    <row r="519" spans="1:21" ht="45">
      <c r="A519" s="540" t="s">
        <v>2153</v>
      </c>
      <c r="B519" s="489" t="s">
        <v>6043</v>
      </c>
      <c r="C519" s="570" t="s">
        <v>6062</v>
      </c>
      <c r="D519" s="637" t="s">
        <v>5637</v>
      </c>
      <c r="E519" s="637" t="s">
        <v>6063</v>
      </c>
      <c r="F519" s="582" t="s">
        <v>8718</v>
      </c>
      <c r="G519" s="540"/>
      <c r="H519" s="540" t="s">
        <v>7142</v>
      </c>
      <c r="I519" s="632" t="s">
        <v>6057</v>
      </c>
      <c r="J519" s="632"/>
      <c r="K519" s="632"/>
      <c r="L519" s="632"/>
      <c r="M519" s="632"/>
      <c r="N519" s="632"/>
      <c r="O519" s="632"/>
      <c r="P519" s="575"/>
    </row>
    <row r="520" spans="1:21" ht="56.25">
      <c r="A520" s="540" t="s">
        <v>2153</v>
      </c>
      <c r="B520" s="489" t="s">
        <v>6043</v>
      </c>
      <c r="C520" s="570" t="s">
        <v>6064</v>
      </c>
      <c r="D520" s="637" t="s">
        <v>5637</v>
      </c>
      <c r="E520" s="637" t="s">
        <v>6065</v>
      </c>
      <c r="F520" s="582" t="s">
        <v>8719</v>
      </c>
      <c r="G520" s="540"/>
      <c r="H520" s="540" t="s">
        <v>7142</v>
      </c>
      <c r="I520" s="632" t="s">
        <v>6057</v>
      </c>
      <c r="J520" s="632"/>
      <c r="K520" s="632"/>
      <c r="L520" s="632"/>
      <c r="M520" s="632"/>
      <c r="N520" s="632"/>
      <c r="O520" s="632"/>
      <c r="P520" s="575"/>
    </row>
    <row r="521" spans="1:21" ht="45">
      <c r="A521" s="540" t="s">
        <v>2153</v>
      </c>
      <c r="B521" s="489" t="s">
        <v>6043</v>
      </c>
      <c r="C521" s="570" t="s">
        <v>6066</v>
      </c>
      <c r="D521" s="637" t="s">
        <v>5637</v>
      </c>
      <c r="E521" s="637" t="s">
        <v>6067</v>
      </c>
      <c r="F521" s="582" t="s">
        <v>8720</v>
      </c>
      <c r="G521" s="540"/>
      <c r="H521" s="540" t="s">
        <v>7142</v>
      </c>
      <c r="I521" s="632" t="s">
        <v>6057</v>
      </c>
      <c r="J521" s="632"/>
      <c r="K521" s="632"/>
      <c r="L521" s="632"/>
      <c r="M521" s="632"/>
      <c r="N521" s="632"/>
      <c r="O521" s="632"/>
      <c r="P521" s="575"/>
    </row>
    <row r="522" spans="1:21" ht="56.25">
      <c r="A522" s="490" t="s">
        <v>2153</v>
      </c>
      <c r="B522" s="489" t="s">
        <v>6043</v>
      </c>
      <c r="C522" s="524" t="s">
        <v>6068</v>
      </c>
      <c r="D522" s="490" t="s">
        <v>6069</v>
      </c>
      <c r="E522" s="667" t="s">
        <v>7054</v>
      </c>
      <c r="F522" s="571" t="s">
        <v>8721</v>
      </c>
      <c r="G522" s="490"/>
      <c r="H522" s="540" t="s">
        <v>7143</v>
      </c>
      <c r="I522" s="632" t="s">
        <v>6070</v>
      </c>
      <c r="J522" s="632"/>
      <c r="K522" s="632"/>
      <c r="L522" s="632"/>
      <c r="M522" s="632"/>
      <c r="N522" s="632"/>
      <c r="O522" s="632"/>
      <c r="P522" s="575"/>
    </row>
    <row r="523" spans="1:21">
      <c r="A523" s="535" t="s">
        <v>2154</v>
      </c>
      <c r="B523" s="535" t="s">
        <v>6071</v>
      </c>
      <c r="C523" s="532" t="s">
        <v>6072</v>
      </c>
      <c r="D523" s="535" t="s">
        <v>6073</v>
      </c>
      <c r="E523" s="532"/>
      <c r="F523" s="532"/>
      <c r="G523" s="535"/>
      <c r="H523" s="535"/>
      <c r="I523" s="665"/>
      <c r="J523" s="665"/>
      <c r="K523" s="665"/>
      <c r="L523" s="665"/>
      <c r="M523" s="665"/>
      <c r="N523" s="665"/>
      <c r="O523" s="665"/>
      <c r="P523" s="590"/>
    </row>
    <row r="524" spans="1:21" ht="45">
      <c r="A524" s="489" t="s">
        <v>2154</v>
      </c>
      <c r="B524" s="489" t="s">
        <v>6071</v>
      </c>
      <c r="C524" s="491" t="s">
        <v>6074</v>
      </c>
      <c r="D524" s="489" t="s">
        <v>6075</v>
      </c>
      <c r="E524" s="489" t="s">
        <v>6076</v>
      </c>
      <c r="F524" s="491" t="s">
        <v>6077</v>
      </c>
      <c r="G524" s="489"/>
      <c r="H524" s="489" t="s">
        <v>6056</v>
      </c>
      <c r="I524" s="489" t="s">
        <v>6078</v>
      </c>
      <c r="J524" s="489"/>
      <c r="K524" s="489"/>
      <c r="L524" s="489"/>
      <c r="M524" s="489"/>
      <c r="N524" s="489"/>
      <c r="O524" s="489"/>
      <c r="P524" s="489"/>
      <c r="Q524" s="470"/>
      <c r="R524" s="489"/>
      <c r="S524" s="489"/>
      <c r="T524" s="489"/>
    </row>
    <row r="525" spans="1:21" ht="45">
      <c r="A525" s="489" t="s">
        <v>2154</v>
      </c>
      <c r="B525" s="489" t="s">
        <v>6071</v>
      </c>
      <c r="C525" s="491" t="s">
        <v>6079</v>
      </c>
      <c r="D525" s="489" t="s">
        <v>6080</v>
      </c>
      <c r="E525" s="489" t="s">
        <v>6081</v>
      </c>
      <c r="F525" s="491" t="s">
        <v>6082</v>
      </c>
      <c r="G525" s="489"/>
      <c r="H525" s="489" t="s">
        <v>7141</v>
      </c>
      <c r="I525" s="489" t="s">
        <v>9272</v>
      </c>
      <c r="J525" s="489"/>
      <c r="K525" s="489"/>
      <c r="L525" s="489"/>
      <c r="M525" s="489"/>
      <c r="N525" s="489"/>
      <c r="O525" s="489"/>
      <c r="P525" s="489"/>
      <c r="Q525" s="470"/>
      <c r="R525" s="489"/>
      <c r="S525" s="489"/>
      <c r="T525" s="489"/>
    </row>
    <row r="526" spans="1:21" s="668" customFormat="1">
      <c r="A526" s="489"/>
      <c r="B526" s="489"/>
      <c r="C526" s="491"/>
      <c r="D526" s="489"/>
      <c r="E526" s="489"/>
      <c r="F526" s="491"/>
      <c r="G526" s="489"/>
      <c r="H526" s="489"/>
      <c r="I526" s="489"/>
      <c r="J526" s="489"/>
      <c r="K526" s="489"/>
      <c r="L526" s="489"/>
      <c r="M526" s="489"/>
      <c r="N526" s="489"/>
      <c r="O526" s="489"/>
      <c r="P526" s="489"/>
      <c r="Q526" s="470"/>
      <c r="R526" s="489"/>
      <c r="S526" s="489"/>
      <c r="T526" s="489"/>
      <c r="U526" s="626"/>
    </row>
    <row r="527" spans="1:21" ht="22.5">
      <c r="A527" s="489" t="s">
        <v>2155</v>
      </c>
      <c r="B527" s="489" t="s">
        <v>6929</v>
      </c>
      <c r="C527" s="491" t="s">
        <v>6930</v>
      </c>
      <c r="D527" s="489" t="s">
        <v>6931</v>
      </c>
      <c r="E527" s="489" t="s">
        <v>6932</v>
      </c>
      <c r="F527" s="491" t="s">
        <v>6954</v>
      </c>
      <c r="G527" s="489"/>
      <c r="H527" s="489"/>
      <c r="I527" s="489"/>
      <c r="J527" s="489"/>
      <c r="K527" s="489"/>
      <c r="L527" s="489"/>
      <c r="M527" s="489"/>
      <c r="N527" s="489"/>
      <c r="O527" s="489"/>
      <c r="P527" s="489"/>
      <c r="Q527" s="470"/>
      <c r="R527" s="489"/>
      <c r="S527" s="489"/>
      <c r="T527" s="489"/>
    </row>
    <row r="528" spans="1:21">
      <c r="A528" s="489" t="s">
        <v>2156</v>
      </c>
      <c r="B528" s="489" t="s">
        <v>8124</v>
      </c>
      <c r="C528" s="491" t="s">
        <v>8125</v>
      </c>
      <c r="D528" s="489"/>
      <c r="E528" s="489"/>
      <c r="F528" s="491"/>
      <c r="G528" s="489"/>
      <c r="H528" s="489"/>
      <c r="I528" s="489"/>
      <c r="J528" s="489"/>
      <c r="K528" s="489"/>
      <c r="L528" s="489"/>
      <c r="M528" s="489"/>
      <c r="N528" s="489"/>
      <c r="O528" s="489"/>
      <c r="P528" s="470"/>
      <c r="Q528" s="489"/>
      <c r="R528" s="629"/>
      <c r="S528" s="629"/>
      <c r="T528" s="629"/>
      <c r="U528" s="618"/>
    </row>
    <row r="529" spans="1:22" ht="84.6" customHeight="1">
      <c r="A529" s="489" t="s">
        <v>2156</v>
      </c>
      <c r="B529" s="489" t="s">
        <v>8124</v>
      </c>
      <c r="C529" s="491" t="s">
        <v>8126</v>
      </c>
      <c r="D529" s="489" t="s">
        <v>8127</v>
      </c>
      <c r="E529" s="489" t="s">
        <v>8128</v>
      </c>
      <c r="F529" s="491" t="s">
        <v>8722</v>
      </c>
      <c r="G529" s="489"/>
      <c r="H529" s="489"/>
      <c r="I529" s="489"/>
      <c r="J529" s="489"/>
      <c r="K529" s="489"/>
      <c r="L529" s="489"/>
      <c r="M529" s="489"/>
      <c r="N529" s="489"/>
      <c r="O529" s="489"/>
      <c r="P529" s="470"/>
      <c r="Q529" s="489"/>
      <c r="R529" s="629"/>
      <c r="S529" s="629"/>
      <c r="T529" s="629"/>
      <c r="U529" s="618"/>
    </row>
    <row r="530" spans="1:22" ht="79.5" customHeight="1">
      <c r="A530" s="489" t="s">
        <v>2156</v>
      </c>
      <c r="B530" s="489" t="s">
        <v>8124</v>
      </c>
      <c r="C530" s="491" t="s">
        <v>8129</v>
      </c>
      <c r="D530" s="489" t="s">
        <v>8130</v>
      </c>
      <c r="E530" s="489" t="s">
        <v>8131</v>
      </c>
      <c r="F530" s="491" t="s">
        <v>8132</v>
      </c>
      <c r="G530" s="489"/>
      <c r="H530" s="489"/>
      <c r="I530" s="489"/>
      <c r="J530" s="489"/>
      <c r="K530" s="489"/>
      <c r="L530" s="489"/>
      <c r="M530" s="489"/>
      <c r="N530" s="489"/>
      <c r="O530" s="489"/>
      <c r="P530" s="470"/>
      <c r="Q530" s="489"/>
      <c r="R530" s="629"/>
      <c r="S530" s="629"/>
      <c r="T530" s="629"/>
      <c r="U530" s="618"/>
    </row>
    <row r="531" spans="1:22">
      <c r="A531" s="489" t="s">
        <v>2157</v>
      </c>
      <c r="B531" s="489" t="s">
        <v>8133</v>
      </c>
      <c r="C531" s="491" t="s">
        <v>8408</v>
      </c>
      <c r="D531" s="489"/>
      <c r="E531" s="489"/>
      <c r="F531" s="491"/>
      <c r="G531" s="489"/>
      <c r="H531" s="489"/>
      <c r="I531" s="489"/>
      <c r="J531" s="489"/>
      <c r="K531" s="489"/>
      <c r="L531" s="489"/>
      <c r="M531" s="489"/>
      <c r="N531" s="489"/>
      <c r="O531" s="489"/>
      <c r="P531" s="470"/>
      <c r="Q531" s="489"/>
      <c r="R531" s="629"/>
      <c r="S531" s="629"/>
      <c r="T531" s="629"/>
      <c r="U531" s="618"/>
    </row>
    <row r="532" spans="1:22" ht="29.25" customHeight="1" thickBot="1">
      <c r="A532" s="584" t="s">
        <v>906</v>
      </c>
      <c r="B532" s="584" t="s">
        <v>8407</v>
      </c>
      <c r="C532" s="646" t="s">
        <v>8408</v>
      </c>
      <c r="D532" s="584"/>
      <c r="E532" s="584"/>
      <c r="F532" s="646"/>
      <c r="G532" s="489"/>
      <c r="H532" s="489"/>
      <c r="I532" s="489"/>
      <c r="J532" s="489"/>
      <c r="K532" s="489"/>
      <c r="L532" s="489"/>
      <c r="M532" s="489"/>
      <c r="N532" s="489"/>
      <c r="O532" s="489"/>
      <c r="P532" s="470"/>
      <c r="Q532" s="489"/>
      <c r="R532" s="629"/>
      <c r="S532" s="629"/>
      <c r="T532" s="629"/>
      <c r="U532" s="618"/>
    </row>
    <row r="533" spans="1:22">
      <c r="A533" s="669" t="s">
        <v>1792</v>
      </c>
      <c r="B533" s="669" t="s">
        <v>7144</v>
      </c>
      <c r="C533" s="670" t="s">
        <v>4752</v>
      </c>
      <c r="D533" s="554"/>
      <c r="E533" s="671"/>
      <c r="F533" s="614"/>
      <c r="G533" s="490"/>
      <c r="H533" s="490"/>
      <c r="I533" s="490"/>
      <c r="J533" s="490"/>
      <c r="K533" s="490"/>
      <c r="L533" s="490"/>
      <c r="M533" s="490"/>
      <c r="N533" s="490"/>
      <c r="O533" s="490"/>
      <c r="P533" s="490"/>
      <c r="Q533" s="470"/>
      <c r="R533" s="489"/>
      <c r="S533" s="489"/>
      <c r="T533" s="489"/>
    </row>
    <row r="534" spans="1:22">
      <c r="A534" s="489" t="s">
        <v>1793</v>
      </c>
      <c r="B534" s="490" t="s">
        <v>7158</v>
      </c>
      <c r="C534" s="470" t="s">
        <v>8035</v>
      </c>
      <c r="D534" s="489" t="s">
        <v>8580</v>
      </c>
      <c r="E534" s="489"/>
      <c r="F534" s="491"/>
      <c r="G534" s="489"/>
      <c r="H534" s="489"/>
      <c r="I534" s="489"/>
      <c r="J534" s="489"/>
      <c r="K534" s="489"/>
      <c r="L534" s="489"/>
      <c r="M534" s="489"/>
      <c r="N534" s="489"/>
      <c r="O534" s="489"/>
      <c r="P534" s="489"/>
      <c r="Q534" s="470"/>
      <c r="R534" s="489"/>
      <c r="S534" s="489"/>
      <c r="T534" s="489"/>
    </row>
    <row r="535" spans="1:22" ht="73.5" customHeight="1">
      <c r="A535" s="489" t="s">
        <v>1793</v>
      </c>
      <c r="B535" s="490" t="s">
        <v>7158</v>
      </c>
      <c r="C535" s="470" t="s">
        <v>8036</v>
      </c>
      <c r="D535" s="489" t="s">
        <v>8038</v>
      </c>
      <c r="E535" s="490" t="s">
        <v>8039</v>
      </c>
      <c r="F535" s="538" t="s">
        <v>8162</v>
      </c>
      <c r="G535" s="470"/>
      <c r="H535" s="489"/>
      <c r="I535" s="489"/>
      <c r="J535" s="489"/>
      <c r="K535" s="571"/>
      <c r="L535" s="571"/>
      <c r="M535" s="489"/>
      <c r="N535" s="489"/>
      <c r="O535" s="489"/>
      <c r="P535" s="489"/>
      <c r="Q535" s="470"/>
      <c r="R535" s="489"/>
      <c r="S535" s="489"/>
      <c r="T535" s="489" t="s">
        <v>4836</v>
      </c>
    </row>
    <row r="536" spans="1:22" ht="73.5" customHeight="1">
      <c r="A536" s="489" t="s">
        <v>1793</v>
      </c>
      <c r="B536" s="490" t="s">
        <v>7158</v>
      </c>
      <c r="C536" s="470" t="s">
        <v>8037</v>
      </c>
      <c r="D536" s="489" t="s">
        <v>8048</v>
      </c>
      <c r="E536" s="490" t="s">
        <v>8040</v>
      </c>
      <c r="F536" s="538" t="s">
        <v>8163</v>
      </c>
      <c r="G536" s="489"/>
      <c r="H536" s="489"/>
      <c r="I536" s="489"/>
      <c r="J536" s="489"/>
      <c r="K536" s="571"/>
      <c r="L536" s="571"/>
      <c r="M536" s="489"/>
      <c r="N536" s="489"/>
      <c r="O536" s="489"/>
      <c r="P536" s="489"/>
      <c r="Q536" s="470"/>
      <c r="R536" s="489"/>
      <c r="S536" s="489"/>
      <c r="T536" s="489" t="s">
        <v>4836</v>
      </c>
    </row>
    <row r="537" spans="1:22" ht="31.5" customHeight="1">
      <c r="A537" s="489" t="s">
        <v>1794</v>
      </c>
      <c r="B537" s="490" t="s">
        <v>7157</v>
      </c>
      <c r="C537" s="470" t="s">
        <v>7318</v>
      </c>
      <c r="D537" s="489"/>
      <c r="E537" s="489"/>
      <c r="F537" s="521" t="s">
        <v>8297</v>
      </c>
      <c r="G537" s="489"/>
      <c r="H537" s="489"/>
      <c r="I537" s="489"/>
      <c r="J537" s="489"/>
      <c r="K537" s="489"/>
      <c r="L537" s="489"/>
      <c r="M537" s="489"/>
      <c r="N537" s="489"/>
      <c r="O537" s="489"/>
      <c r="P537" s="489"/>
      <c r="Q537" s="470"/>
      <c r="R537" s="489"/>
      <c r="S537" s="489"/>
      <c r="T537" s="489"/>
    </row>
    <row r="538" spans="1:22" ht="56.1" customHeight="1">
      <c r="A538" s="490" t="s">
        <v>1794</v>
      </c>
      <c r="B538" s="490" t="s">
        <v>7157</v>
      </c>
      <c r="C538" s="524" t="s">
        <v>423</v>
      </c>
      <c r="D538" s="490" t="s">
        <v>7159</v>
      </c>
      <c r="E538" s="490" t="s">
        <v>1961</v>
      </c>
      <c r="F538" s="571" t="s">
        <v>7029</v>
      </c>
      <c r="G538" s="490"/>
      <c r="H538" s="490"/>
      <c r="I538" s="490"/>
      <c r="J538" s="490"/>
      <c r="K538" s="490"/>
      <c r="L538" s="490"/>
      <c r="M538" s="490" t="s">
        <v>6915</v>
      </c>
      <c r="N538" s="490"/>
      <c r="O538" s="490"/>
      <c r="P538" s="490"/>
      <c r="Q538" s="493" t="s">
        <v>6399</v>
      </c>
      <c r="R538" s="672"/>
      <c r="S538" s="672"/>
      <c r="T538" s="672"/>
      <c r="U538" s="616"/>
    </row>
    <row r="539" spans="1:22" ht="63" customHeight="1">
      <c r="A539" s="490" t="s">
        <v>1794</v>
      </c>
      <c r="B539" s="490" t="s">
        <v>7157</v>
      </c>
      <c r="C539" s="524" t="s">
        <v>891</v>
      </c>
      <c r="D539" s="490" t="s">
        <v>7159</v>
      </c>
      <c r="E539" s="490" t="s">
        <v>1962</v>
      </c>
      <c r="F539" s="571" t="s">
        <v>7028</v>
      </c>
      <c r="G539" s="490"/>
      <c r="H539" s="490" t="s">
        <v>4782</v>
      </c>
      <c r="I539" s="490"/>
      <c r="J539" s="490" t="s">
        <v>7811</v>
      </c>
      <c r="K539" s="490"/>
      <c r="L539" s="490"/>
      <c r="M539" s="490" t="s">
        <v>6915</v>
      </c>
      <c r="N539" s="490"/>
      <c r="O539" s="490"/>
      <c r="P539" s="490"/>
      <c r="Q539" s="493" t="s">
        <v>6400</v>
      </c>
      <c r="R539" s="672"/>
      <c r="S539" s="672"/>
      <c r="T539" s="672"/>
      <c r="U539" s="616"/>
    </row>
    <row r="540" spans="1:22" s="668" customFormat="1">
      <c r="A540" s="489" t="s">
        <v>1795</v>
      </c>
      <c r="B540" s="490" t="s">
        <v>7808</v>
      </c>
      <c r="C540" s="848" t="s">
        <v>7352</v>
      </c>
      <c r="D540" s="848"/>
      <c r="E540" s="848"/>
      <c r="F540" s="848"/>
      <c r="G540" s="673"/>
      <c r="H540" s="674"/>
      <c r="I540" s="674"/>
      <c r="J540" s="639"/>
      <c r="K540" s="639"/>
      <c r="L540" s="639"/>
      <c r="M540" s="639"/>
      <c r="N540" s="639"/>
      <c r="O540" s="639"/>
      <c r="P540" s="639"/>
      <c r="Q540" s="470"/>
      <c r="R540" s="489"/>
      <c r="S540" s="489"/>
      <c r="T540" s="489"/>
      <c r="U540" s="626"/>
    </row>
    <row r="541" spans="1:22" ht="46.5" customHeight="1">
      <c r="A541" s="489" t="s">
        <v>1795</v>
      </c>
      <c r="B541" s="490" t="s">
        <v>7808</v>
      </c>
      <c r="C541" s="675" t="s">
        <v>7328</v>
      </c>
      <c r="D541" s="676" t="s">
        <v>8885</v>
      </c>
      <c r="E541" s="675" t="s">
        <v>7337</v>
      </c>
      <c r="F541" s="675" t="s">
        <v>7322</v>
      </c>
      <c r="G541" s="674"/>
      <c r="H541" s="677"/>
      <c r="I541" s="678"/>
      <c r="J541" s="639"/>
      <c r="K541" s="639"/>
      <c r="L541" s="639"/>
      <c r="M541" s="639"/>
      <c r="N541" s="639"/>
      <c r="O541" s="639"/>
      <c r="P541" s="639"/>
      <c r="Q541" s="470"/>
      <c r="R541" s="489"/>
      <c r="S541" s="489"/>
      <c r="T541" s="489"/>
      <c r="U541" s="800"/>
      <c r="V541" s="679"/>
    </row>
    <row r="542" spans="1:22" ht="49.5" customHeight="1">
      <c r="A542" s="489" t="s">
        <v>1795</v>
      </c>
      <c r="B542" s="490" t="s">
        <v>7808</v>
      </c>
      <c r="C542" s="675" t="s">
        <v>7329</v>
      </c>
      <c r="D542" s="676" t="s">
        <v>7181</v>
      </c>
      <c r="E542" s="675" t="s">
        <v>7312</v>
      </c>
      <c r="F542" s="675" t="s">
        <v>7319</v>
      </c>
      <c r="G542" s="674"/>
      <c r="H542" s="677"/>
      <c r="I542" s="678"/>
      <c r="J542" s="639"/>
      <c r="K542" s="639"/>
      <c r="L542" s="639"/>
      <c r="M542" s="639"/>
      <c r="N542" s="639"/>
      <c r="O542" s="639"/>
      <c r="P542" s="639"/>
      <c r="Q542" s="470"/>
      <c r="R542" s="489"/>
      <c r="S542" s="489"/>
      <c r="T542" s="489"/>
      <c r="U542" s="801"/>
      <c r="V542" s="679"/>
    </row>
    <row r="543" spans="1:22" ht="51" customHeight="1">
      <c r="A543" s="489" t="s">
        <v>1795</v>
      </c>
      <c r="B543" s="490" t="s">
        <v>7808</v>
      </c>
      <c r="C543" s="675" t="s">
        <v>7330</v>
      </c>
      <c r="D543" s="676" t="s">
        <v>7181</v>
      </c>
      <c r="E543" s="675" t="s">
        <v>7338</v>
      </c>
      <c r="F543" s="675" t="s">
        <v>7320</v>
      </c>
      <c r="G543" s="674"/>
      <c r="H543" s="677"/>
      <c r="I543" s="678"/>
      <c r="J543" s="639"/>
      <c r="K543" s="639"/>
      <c r="L543" s="639"/>
      <c r="M543" s="639"/>
      <c r="N543" s="639"/>
      <c r="O543" s="639"/>
      <c r="P543" s="639"/>
      <c r="Q543" s="470"/>
      <c r="R543" s="489"/>
      <c r="S543" s="489"/>
      <c r="T543" s="489"/>
      <c r="U543" s="801"/>
      <c r="V543" s="679"/>
    </row>
    <row r="544" spans="1:22" ht="48.75" customHeight="1">
      <c r="A544" s="489" t="s">
        <v>1795</v>
      </c>
      <c r="B544" s="490" t="s">
        <v>7808</v>
      </c>
      <c r="C544" s="675" t="s">
        <v>7331</v>
      </c>
      <c r="D544" s="676" t="s">
        <v>7184</v>
      </c>
      <c r="E544" s="675" t="s">
        <v>7339</v>
      </c>
      <c r="F544" s="675" t="s">
        <v>7321</v>
      </c>
      <c r="G544" s="674"/>
      <c r="H544" s="677"/>
      <c r="I544" s="678"/>
      <c r="J544" s="639"/>
      <c r="K544" s="639"/>
      <c r="L544" s="639"/>
      <c r="M544" s="639"/>
      <c r="N544" s="639"/>
      <c r="O544" s="639"/>
      <c r="P544" s="639"/>
      <c r="Q544" s="470"/>
      <c r="R544" s="489"/>
      <c r="S544" s="489"/>
      <c r="T544" s="489"/>
      <c r="U544" s="801"/>
      <c r="V544" s="679"/>
    </row>
    <row r="545" spans="1:22" ht="51.75" customHeight="1">
      <c r="A545" s="489" t="s">
        <v>1795</v>
      </c>
      <c r="B545" s="490" t="s">
        <v>7808</v>
      </c>
      <c r="C545" s="675" t="s">
        <v>7332</v>
      </c>
      <c r="D545" s="676" t="s">
        <v>7185</v>
      </c>
      <c r="E545" s="675" t="s">
        <v>7340</v>
      </c>
      <c r="F545" s="675" t="s">
        <v>7323</v>
      </c>
      <c r="G545" s="674"/>
      <c r="H545" s="677"/>
      <c r="I545" s="678"/>
      <c r="J545" s="639"/>
      <c r="K545" s="639"/>
      <c r="L545" s="639"/>
      <c r="M545" s="639"/>
      <c r="N545" s="639"/>
      <c r="O545" s="639"/>
      <c r="P545" s="639"/>
      <c r="Q545" s="470"/>
      <c r="R545" s="489"/>
      <c r="S545" s="489"/>
      <c r="T545" s="489"/>
      <c r="U545" s="801"/>
      <c r="V545" s="679"/>
    </row>
    <row r="546" spans="1:22" ht="45.75" customHeight="1">
      <c r="A546" s="489" t="s">
        <v>1795</v>
      </c>
      <c r="B546" s="490" t="s">
        <v>7808</v>
      </c>
      <c r="C546" s="675" t="s">
        <v>7333</v>
      </c>
      <c r="D546" s="676" t="s">
        <v>8886</v>
      </c>
      <c r="E546" s="675" t="s">
        <v>7341</v>
      </c>
      <c r="F546" s="675" t="s">
        <v>7324</v>
      </c>
      <c r="G546" s="674"/>
      <c r="H546" s="677"/>
      <c r="I546" s="678"/>
      <c r="J546" s="639"/>
      <c r="K546" s="639"/>
      <c r="L546" s="639"/>
      <c r="M546" s="639"/>
      <c r="N546" s="639"/>
      <c r="O546" s="639"/>
      <c r="P546" s="639"/>
      <c r="Q546" s="470"/>
      <c r="R546" s="489"/>
      <c r="S546" s="489"/>
      <c r="T546" s="489"/>
      <c r="U546" s="801"/>
      <c r="V546" s="679"/>
    </row>
    <row r="547" spans="1:22" ht="49.5" customHeight="1">
      <c r="A547" s="489" t="s">
        <v>1795</v>
      </c>
      <c r="B547" s="490" t="s">
        <v>7808</v>
      </c>
      <c r="C547" s="675" t="s">
        <v>7334</v>
      </c>
      <c r="D547" s="676" t="s">
        <v>7186</v>
      </c>
      <c r="E547" s="675" t="s">
        <v>7313</v>
      </c>
      <c r="F547" s="675" t="s">
        <v>7182</v>
      </c>
      <c r="G547" s="674"/>
      <c r="H547" s="677"/>
      <c r="I547" s="678"/>
      <c r="J547" s="639"/>
      <c r="K547" s="639"/>
      <c r="L547" s="639"/>
      <c r="M547" s="639"/>
      <c r="N547" s="639"/>
      <c r="O547" s="639"/>
      <c r="P547" s="639"/>
      <c r="Q547" s="470"/>
      <c r="R547" s="489"/>
      <c r="S547" s="489"/>
      <c r="T547" s="489"/>
      <c r="U547" s="801"/>
      <c r="V547" s="679"/>
    </row>
    <row r="548" spans="1:22" ht="48.75" customHeight="1">
      <c r="A548" s="489" t="s">
        <v>1795</v>
      </c>
      <c r="B548" s="490" t="s">
        <v>7808</v>
      </c>
      <c r="C548" s="675" t="s">
        <v>7335</v>
      </c>
      <c r="D548" s="676" t="s">
        <v>7187</v>
      </c>
      <c r="E548" s="675" t="s">
        <v>7342</v>
      </c>
      <c r="F548" s="675" t="s">
        <v>7327</v>
      </c>
      <c r="G548" s="674"/>
      <c r="H548" s="677"/>
      <c r="I548" s="678"/>
      <c r="J548" s="639"/>
      <c r="K548" s="639"/>
      <c r="L548" s="639"/>
      <c r="M548" s="639"/>
      <c r="N548" s="639"/>
      <c r="O548" s="639"/>
      <c r="P548" s="639"/>
      <c r="Q548" s="470"/>
      <c r="R548" s="489"/>
      <c r="S548" s="489"/>
      <c r="T548" s="489"/>
      <c r="U548" s="801"/>
      <c r="V548" s="679"/>
    </row>
    <row r="549" spans="1:22" ht="48" customHeight="1">
      <c r="A549" s="489" t="s">
        <v>1795</v>
      </c>
      <c r="B549" s="490" t="s">
        <v>7808</v>
      </c>
      <c r="C549" s="675" t="s">
        <v>7183</v>
      </c>
      <c r="D549" s="676" t="s">
        <v>8887</v>
      </c>
      <c r="E549" s="675" t="s">
        <v>7316</v>
      </c>
      <c r="F549" s="675" t="s">
        <v>7325</v>
      </c>
      <c r="G549" s="674"/>
      <c r="H549" s="677"/>
      <c r="I549" s="678"/>
      <c r="J549" s="639"/>
      <c r="K549" s="639"/>
      <c r="L549" s="639"/>
      <c r="M549" s="639"/>
      <c r="N549" s="639"/>
      <c r="O549" s="639"/>
      <c r="P549" s="639"/>
      <c r="Q549" s="470"/>
      <c r="R549" s="489"/>
      <c r="S549" s="489"/>
      <c r="T549" s="489"/>
      <c r="U549" s="801"/>
      <c r="V549" s="679"/>
    </row>
    <row r="550" spans="1:22" ht="48" customHeight="1">
      <c r="A550" s="489" t="s">
        <v>1795</v>
      </c>
      <c r="B550" s="490" t="s">
        <v>7808</v>
      </c>
      <c r="C550" s="675" t="s">
        <v>7336</v>
      </c>
      <c r="D550" s="676" t="s">
        <v>8887</v>
      </c>
      <c r="E550" s="675" t="s">
        <v>7343</v>
      </c>
      <c r="F550" s="675" t="s">
        <v>7326</v>
      </c>
      <c r="G550" s="674"/>
      <c r="H550" s="677"/>
      <c r="I550" s="678"/>
      <c r="J550" s="639"/>
      <c r="K550" s="639"/>
      <c r="L550" s="639"/>
      <c r="M550" s="639"/>
      <c r="N550" s="639"/>
      <c r="O550" s="639"/>
      <c r="P550" s="639"/>
      <c r="Q550" s="470"/>
      <c r="R550" s="489"/>
      <c r="S550" s="489"/>
      <c r="T550" s="489"/>
      <c r="U550" s="802"/>
      <c r="V550" s="679"/>
    </row>
    <row r="551" spans="1:22" s="668" customFormat="1" ht="37.5" customHeight="1">
      <c r="A551" s="489" t="s">
        <v>1796</v>
      </c>
      <c r="B551" s="490" t="s">
        <v>7809</v>
      </c>
      <c r="C551" s="848" t="s">
        <v>7351</v>
      </c>
      <c r="D551" s="848"/>
      <c r="E551" s="848"/>
      <c r="F551" s="848"/>
      <c r="G551" s="673"/>
      <c r="H551" s="674"/>
      <c r="I551" s="674"/>
      <c r="J551" s="639"/>
      <c r="K551" s="639"/>
      <c r="L551" s="639"/>
      <c r="M551" s="639"/>
      <c r="N551" s="639"/>
      <c r="O551" s="639"/>
      <c r="P551" s="639"/>
      <c r="Q551" s="470"/>
      <c r="R551" s="489"/>
      <c r="S551" s="489"/>
      <c r="T551" s="489"/>
      <c r="U551" s="626"/>
    </row>
    <row r="552" spans="1:22" ht="45">
      <c r="A552" s="489" t="s">
        <v>1796</v>
      </c>
      <c r="B552" s="490" t="s">
        <v>7809</v>
      </c>
      <c r="C552" s="675" t="s">
        <v>7328</v>
      </c>
      <c r="D552" s="676" t="s">
        <v>8885</v>
      </c>
      <c r="E552" s="675" t="s">
        <v>7344</v>
      </c>
      <c r="F552" s="675" t="s">
        <v>7322</v>
      </c>
      <c r="G552" s="674"/>
      <c r="H552" s="674"/>
      <c r="I552" s="674"/>
      <c r="J552" s="639"/>
      <c r="K552" s="639"/>
      <c r="L552" s="639"/>
      <c r="M552" s="639"/>
      <c r="N552" s="639"/>
      <c r="O552" s="639"/>
      <c r="P552" s="639"/>
      <c r="Q552" s="470"/>
      <c r="R552" s="489"/>
      <c r="S552" s="489"/>
      <c r="T552" s="489"/>
    </row>
    <row r="553" spans="1:22" ht="45">
      <c r="A553" s="489" t="s">
        <v>1796</v>
      </c>
      <c r="B553" s="490" t="s">
        <v>7809</v>
      </c>
      <c r="C553" s="675" t="s">
        <v>7329</v>
      </c>
      <c r="D553" s="676" t="s">
        <v>7181</v>
      </c>
      <c r="E553" s="675" t="s">
        <v>7314</v>
      </c>
      <c r="F553" s="675" t="s">
        <v>7319</v>
      </c>
      <c r="G553" s="674"/>
      <c r="H553" s="674"/>
      <c r="I553" s="674"/>
      <c r="J553" s="639"/>
      <c r="K553" s="639"/>
      <c r="L553" s="639"/>
      <c r="M553" s="639"/>
      <c r="N553" s="639"/>
      <c r="O553" s="639"/>
      <c r="P553" s="639"/>
      <c r="Q553" s="470"/>
      <c r="R553" s="489"/>
      <c r="S553" s="489"/>
      <c r="T553" s="489"/>
    </row>
    <row r="554" spans="1:22" ht="45">
      <c r="A554" s="489" t="s">
        <v>1796</v>
      </c>
      <c r="B554" s="490" t="s">
        <v>7809</v>
      </c>
      <c r="C554" s="675" t="s">
        <v>7330</v>
      </c>
      <c r="D554" s="676" t="s">
        <v>7181</v>
      </c>
      <c r="E554" s="675" t="s">
        <v>7345</v>
      </c>
      <c r="F554" s="675" t="s">
        <v>7320</v>
      </c>
      <c r="G554" s="674"/>
      <c r="H554" s="674"/>
      <c r="I554" s="674"/>
      <c r="J554" s="639"/>
      <c r="K554" s="639"/>
      <c r="L554" s="639"/>
      <c r="M554" s="639"/>
      <c r="N554" s="639"/>
      <c r="O554" s="639"/>
      <c r="P554" s="639"/>
      <c r="Q554" s="470"/>
      <c r="R554" s="489"/>
      <c r="S554" s="489"/>
      <c r="T554" s="489"/>
    </row>
    <row r="555" spans="1:22" ht="45">
      <c r="A555" s="489" t="s">
        <v>1796</v>
      </c>
      <c r="B555" s="490" t="s">
        <v>7809</v>
      </c>
      <c r="C555" s="675" t="s">
        <v>7331</v>
      </c>
      <c r="D555" s="676" t="s">
        <v>7184</v>
      </c>
      <c r="E555" s="675" t="s">
        <v>7346</v>
      </c>
      <c r="F555" s="675" t="s">
        <v>7321</v>
      </c>
      <c r="G555" s="674"/>
      <c r="H555" s="674"/>
      <c r="I555" s="639"/>
      <c r="J555" s="639"/>
      <c r="K555" s="639"/>
      <c r="L555" s="639"/>
      <c r="M555" s="639"/>
      <c r="N555" s="639"/>
      <c r="O555" s="639"/>
      <c r="P555" s="639"/>
      <c r="Q555" s="470"/>
      <c r="R555" s="489"/>
      <c r="S555" s="489"/>
      <c r="T555" s="489"/>
    </row>
    <row r="556" spans="1:22" ht="45">
      <c r="A556" s="489" t="s">
        <v>1796</v>
      </c>
      <c r="B556" s="490" t="s">
        <v>7809</v>
      </c>
      <c r="C556" s="675" t="s">
        <v>7332</v>
      </c>
      <c r="D556" s="676" t="s">
        <v>7185</v>
      </c>
      <c r="E556" s="675" t="s">
        <v>7347</v>
      </c>
      <c r="F556" s="675" t="s">
        <v>7323</v>
      </c>
      <c r="G556" s="674"/>
      <c r="H556" s="674"/>
      <c r="I556" s="639"/>
      <c r="J556" s="639"/>
      <c r="K556" s="639"/>
      <c r="L556" s="639"/>
      <c r="M556" s="639"/>
      <c r="N556" s="639"/>
      <c r="O556" s="639"/>
      <c r="P556" s="639"/>
      <c r="Q556" s="470"/>
      <c r="R556" s="489"/>
      <c r="S556" s="489"/>
      <c r="T556" s="489"/>
    </row>
    <row r="557" spans="1:22" ht="45">
      <c r="A557" s="489" t="s">
        <v>1796</v>
      </c>
      <c r="B557" s="490" t="s">
        <v>7809</v>
      </c>
      <c r="C557" s="675" t="s">
        <v>7333</v>
      </c>
      <c r="D557" s="676" t="s">
        <v>8886</v>
      </c>
      <c r="E557" s="675" t="s">
        <v>7348</v>
      </c>
      <c r="F557" s="675" t="s">
        <v>7324</v>
      </c>
      <c r="G557" s="674"/>
      <c r="H557" s="674"/>
      <c r="I557" s="639"/>
      <c r="J557" s="639"/>
      <c r="K557" s="639"/>
      <c r="L557" s="639"/>
      <c r="M557" s="639"/>
      <c r="N557" s="639"/>
      <c r="O557" s="639"/>
      <c r="P557" s="639"/>
      <c r="Q557" s="470"/>
      <c r="R557" s="489"/>
      <c r="S557" s="489"/>
      <c r="T557" s="489"/>
    </row>
    <row r="558" spans="1:22" ht="45">
      <c r="A558" s="489" t="s">
        <v>1796</v>
      </c>
      <c r="B558" s="490" t="s">
        <v>7809</v>
      </c>
      <c r="C558" s="675" t="s">
        <v>7334</v>
      </c>
      <c r="D558" s="676" t="s">
        <v>7186</v>
      </c>
      <c r="E558" s="675" t="s">
        <v>7315</v>
      </c>
      <c r="F558" s="675" t="s">
        <v>7182</v>
      </c>
      <c r="G558" s="674"/>
      <c r="H558" s="674"/>
      <c r="I558" s="639"/>
      <c r="J558" s="639"/>
      <c r="K558" s="639"/>
      <c r="L558" s="639"/>
      <c r="M558" s="639"/>
      <c r="N558" s="639"/>
      <c r="O558" s="639"/>
      <c r="P558" s="639"/>
      <c r="Q558" s="470"/>
      <c r="R558" s="489"/>
      <c r="S558" s="489"/>
      <c r="T558" s="489"/>
    </row>
    <row r="559" spans="1:22" ht="45">
      <c r="A559" s="489" t="s">
        <v>1796</v>
      </c>
      <c r="B559" s="490" t="s">
        <v>7809</v>
      </c>
      <c r="C559" s="675" t="s">
        <v>7335</v>
      </c>
      <c r="D559" s="676" t="s">
        <v>7187</v>
      </c>
      <c r="E559" s="675" t="s">
        <v>7349</v>
      </c>
      <c r="F559" s="675" t="s">
        <v>7327</v>
      </c>
      <c r="G559" s="674"/>
      <c r="H559" s="674"/>
      <c r="I559" s="639"/>
      <c r="J559" s="639"/>
      <c r="K559" s="639"/>
      <c r="L559" s="639"/>
      <c r="M559" s="639"/>
      <c r="N559" s="639"/>
      <c r="O559" s="639"/>
      <c r="P559" s="639"/>
      <c r="Q559" s="470"/>
      <c r="R559" s="489"/>
      <c r="S559" s="489"/>
      <c r="T559" s="489"/>
    </row>
    <row r="560" spans="1:22" ht="45">
      <c r="A560" s="489" t="s">
        <v>1796</v>
      </c>
      <c r="B560" s="490" t="s">
        <v>7809</v>
      </c>
      <c r="C560" s="675" t="s">
        <v>7183</v>
      </c>
      <c r="D560" s="676" t="s">
        <v>8887</v>
      </c>
      <c r="E560" s="675" t="s">
        <v>7317</v>
      </c>
      <c r="F560" s="675" t="s">
        <v>7325</v>
      </c>
      <c r="G560" s="674"/>
      <c r="H560" s="674"/>
      <c r="I560" s="639"/>
      <c r="J560" s="639"/>
      <c r="K560" s="639"/>
      <c r="L560" s="639"/>
      <c r="M560" s="639"/>
      <c r="N560" s="639"/>
      <c r="O560" s="639"/>
      <c r="P560" s="639"/>
      <c r="Q560" s="470"/>
      <c r="R560" s="489"/>
      <c r="S560" s="489"/>
      <c r="T560" s="489"/>
    </row>
    <row r="561" spans="1:21" ht="45">
      <c r="A561" s="489" t="s">
        <v>1796</v>
      </c>
      <c r="B561" s="490" t="s">
        <v>7809</v>
      </c>
      <c r="C561" s="675" t="s">
        <v>7336</v>
      </c>
      <c r="D561" s="676" t="s">
        <v>8887</v>
      </c>
      <c r="E561" s="675" t="s">
        <v>7350</v>
      </c>
      <c r="F561" s="675" t="s">
        <v>7326</v>
      </c>
      <c r="G561" s="674"/>
      <c r="H561" s="674"/>
      <c r="I561" s="639"/>
      <c r="J561" s="639"/>
      <c r="K561" s="639"/>
      <c r="L561" s="639"/>
      <c r="M561" s="639"/>
      <c r="N561" s="639"/>
      <c r="O561" s="639"/>
      <c r="P561" s="639"/>
      <c r="Q561" s="470"/>
      <c r="R561" s="489"/>
      <c r="S561" s="489"/>
      <c r="T561" s="489"/>
    </row>
    <row r="562" spans="1:21" ht="68.25" customHeight="1">
      <c r="A562" s="639"/>
      <c r="B562" s="639"/>
      <c r="C562" s="674"/>
      <c r="D562" s="674"/>
      <c r="E562" s="677"/>
      <c r="F562" s="675" t="s">
        <v>8144</v>
      </c>
      <c r="G562" s="674"/>
      <c r="H562" s="674"/>
      <c r="I562" s="639"/>
      <c r="J562" s="639"/>
      <c r="K562" s="639"/>
      <c r="L562" s="639"/>
      <c r="M562" s="639"/>
      <c r="N562" s="639"/>
      <c r="O562" s="639"/>
      <c r="P562" s="639"/>
      <c r="Q562" s="470"/>
      <c r="R562" s="489"/>
      <c r="S562" s="489"/>
      <c r="T562" s="629"/>
      <c r="U562" s="618"/>
    </row>
    <row r="563" spans="1:21" ht="92.25" customHeight="1">
      <c r="A563" s="639"/>
      <c r="B563" s="639"/>
      <c r="C563" s="674"/>
      <c r="D563" s="674"/>
      <c r="E563" s="677"/>
      <c r="F563" s="675" t="s">
        <v>8145</v>
      </c>
      <c r="G563" s="674"/>
      <c r="H563" s="674"/>
      <c r="I563" s="639"/>
      <c r="J563" s="639"/>
      <c r="K563" s="639"/>
      <c r="L563" s="639"/>
      <c r="M563" s="639"/>
      <c r="N563" s="639"/>
      <c r="O563" s="639"/>
      <c r="P563" s="639"/>
      <c r="Q563" s="470"/>
      <c r="R563" s="489"/>
      <c r="S563" s="489"/>
      <c r="T563" s="629"/>
      <c r="U563" s="618"/>
    </row>
    <row r="564" spans="1:21" ht="138.75" customHeight="1">
      <c r="A564" s="639"/>
      <c r="B564" s="639"/>
      <c r="C564" s="629"/>
      <c r="D564" s="629"/>
      <c r="E564" s="629"/>
      <c r="F564" s="675" t="s">
        <v>8146</v>
      </c>
      <c r="G564" s="639"/>
      <c r="H564" s="629"/>
      <c r="I564" s="639"/>
      <c r="J564" s="639"/>
      <c r="K564" s="639"/>
      <c r="L564" s="639"/>
      <c r="M564" s="639"/>
      <c r="N564" s="639"/>
      <c r="O564" s="639"/>
      <c r="P564" s="639"/>
      <c r="Q564" s="470"/>
      <c r="R564" s="489"/>
      <c r="S564" s="489"/>
      <c r="T564" s="629"/>
      <c r="U564" s="618"/>
    </row>
    <row r="565" spans="1:21" ht="35.25" customHeight="1">
      <c r="A565" s="489" t="s">
        <v>1797</v>
      </c>
      <c r="B565" s="490" t="s">
        <v>7880</v>
      </c>
      <c r="C565" s="491" t="s">
        <v>8589</v>
      </c>
      <c r="D565" s="489" t="s">
        <v>8580</v>
      </c>
      <c r="E565" s="629"/>
      <c r="F565" s="675"/>
      <c r="G565" s="639"/>
      <c r="H565" s="629"/>
      <c r="I565" s="639"/>
      <c r="J565" s="639"/>
      <c r="K565" s="491" t="s">
        <v>8019</v>
      </c>
      <c r="L565" s="639"/>
      <c r="M565" s="639"/>
      <c r="N565" s="639"/>
      <c r="O565" s="639"/>
      <c r="P565" s="639"/>
      <c r="Q565" s="470"/>
      <c r="R565" s="489"/>
      <c r="S565" s="489"/>
      <c r="T565" s="639" t="s">
        <v>4836</v>
      </c>
      <c r="U565" s="618"/>
    </row>
    <row r="566" spans="1:21" s="627" customFormat="1" ht="78" customHeight="1">
      <c r="A566" s="489" t="s">
        <v>1797</v>
      </c>
      <c r="B566" s="490" t="s">
        <v>7880</v>
      </c>
      <c r="C566" s="491" t="s">
        <v>7881</v>
      </c>
      <c r="D566" s="489" t="s">
        <v>8737</v>
      </c>
      <c r="E566" s="491" t="s">
        <v>8178</v>
      </c>
      <c r="F566" s="491" t="s">
        <v>8644</v>
      </c>
      <c r="G566" s="489" t="s">
        <v>4836</v>
      </c>
      <c r="H566" s="491"/>
      <c r="I566" s="489"/>
      <c r="J566" s="489"/>
      <c r="K566" s="491" t="s">
        <v>8019</v>
      </c>
      <c r="L566" s="491"/>
      <c r="M566" s="489"/>
      <c r="N566" s="489"/>
      <c r="O566" s="489"/>
      <c r="P566" s="489"/>
      <c r="Q566" s="470"/>
      <c r="R566" s="489"/>
      <c r="S566" s="489" t="s">
        <v>8314</v>
      </c>
      <c r="T566" s="489"/>
      <c r="U566" s="468"/>
    </row>
    <row r="567" spans="1:21" s="627" customFormat="1" ht="78" customHeight="1">
      <c r="A567" s="489" t="s">
        <v>1797</v>
      </c>
      <c r="B567" s="490" t="s">
        <v>7880</v>
      </c>
      <c r="C567" s="491" t="s">
        <v>7882</v>
      </c>
      <c r="D567" s="489" t="s">
        <v>8737</v>
      </c>
      <c r="E567" s="491" t="s">
        <v>8179</v>
      </c>
      <c r="F567" s="491" t="s">
        <v>8643</v>
      </c>
      <c r="G567" s="489"/>
      <c r="H567" s="491"/>
      <c r="I567" s="489"/>
      <c r="J567" s="489"/>
      <c r="K567" s="491" t="s">
        <v>8019</v>
      </c>
      <c r="L567" s="491"/>
      <c r="M567" s="489"/>
      <c r="N567" s="489"/>
      <c r="O567" s="489"/>
      <c r="P567" s="489"/>
      <c r="Q567" s="470"/>
      <c r="R567" s="489"/>
      <c r="S567" s="489" t="s">
        <v>8314</v>
      </c>
      <c r="T567" s="489"/>
      <c r="U567" s="468"/>
    </row>
    <row r="568" spans="1:21" s="627" customFormat="1" ht="56.25" customHeight="1">
      <c r="A568" s="489" t="s">
        <v>1798</v>
      </c>
      <c r="B568" s="490" t="s">
        <v>7883</v>
      </c>
      <c r="C568" s="491" t="s">
        <v>8588</v>
      </c>
      <c r="D568" s="489" t="s">
        <v>8580</v>
      </c>
      <c r="E568" s="491"/>
      <c r="F568" s="491"/>
      <c r="G568" s="489"/>
      <c r="H568" s="491"/>
      <c r="I568" s="489"/>
      <c r="J568" s="489"/>
      <c r="K568" s="491" t="s">
        <v>8020</v>
      </c>
      <c r="L568" s="491"/>
      <c r="M568" s="489"/>
      <c r="N568" s="489"/>
      <c r="O568" s="489"/>
      <c r="P568" s="489"/>
      <c r="Q568" s="470"/>
      <c r="R568" s="489"/>
      <c r="S568" s="489"/>
      <c r="T568" s="489"/>
      <c r="U568" s="468"/>
    </row>
    <row r="569" spans="1:21" s="627" customFormat="1" ht="81" customHeight="1">
      <c r="A569" s="489" t="s">
        <v>1798</v>
      </c>
      <c r="B569" s="490" t="s">
        <v>7883</v>
      </c>
      <c r="C569" s="491" t="s">
        <v>8587</v>
      </c>
      <c r="D569" s="680" t="s">
        <v>4513</v>
      </c>
      <c r="E569" s="491" t="s">
        <v>8180</v>
      </c>
      <c r="F569" s="491" t="s">
        <v>8640</v>
      </c>
      <c r="G569" s="489" t="s">
        <v>4836</v>
      </c>
      <c r="H569" s="491"/>
      <c r="I569" s="489"/>
      <c r="J569" s="489"/>
      <c r="K569" s="491" t="s">
        <v>8020</v>
      </c>
      <c r="L569" s="491"/>
      <c r="M569" s="489"/>
      <c r="N569" s="489"/>
      <c r="O569" s="489"/>
      <c r="P569" s="489"/>
      <c r="Q569" s="470"/>
      <c r="R569" s="489"/>
      <c r="S569" s="489" t="s">
        <v>8314</v>
      </c>
      <c r="T569" s="489"/>
      <c r="U569" s="468"/>
    </row>
    <row r="570" spans="1:21" s="627" customFormat="1" ht="91.5" customHeight="1">
      <c r="A570" s="489" t="s">
        <v>1798</v>
      </c>
      <c r="B570" s="490" t="s">
        <v>7883</v>
      </c>
      <c r="C570" s="491" t="s">
        <v>7884</v>
      </c>
      <c r="D570" s="680" t="s">
        <v>4513</v>
      </c>
      <c r="E570" s="491" t="s">
        <v>8181</v>
      </c>
      <c r="F570" s="491" t="s">
        <v>8641</v>
      </c>
      <c r="G570" s="489"/>
      <c r="H570" s="491"/>
      <c r="I570" s="489"/>
      <c r="J570" s="489"/>
      <c r="K570" s="491" t="s">
        <v>8020</v>
      </c>
      <c r="L570" s="491"/>
      <c r="M570" s="489"/>
      <c r="N570" s="489"/>
      <c r="O570" s="489"/>
      <c r="P570" s="489"/>
      <c r="Q570" s="470"/>
      <c r="R570" s="489"/>
      <c r="S570" s="489" t="s">
        <v>8314</v>
      </c>
      <c r="T570" s="489"/>
      <c r="U570" s="796" t="s">
        <v>3448</v>
      </c>
    </row>
    <row r="571" spans="1:21" s="627" customFormat="1" ht="54" customHeight="1">
      <c r="A571" s="489" t="s">
        <v>2223</v>
      </c>
      <c r="B571" s="490" t="s">
        <v>7885</v>
      </c>
      <c r="C571" s="491" t="s">
        <v>8586</v>
      </c>
      <c r="D571" s="680" t="s">
        <v>8580</v>
      </c>
      <c r="E571" s="491"/>
      <c r="F571" s="491"/>
      <c r="G571" s="489"/>
      <c r="H571" s="491"/>
      <c r="I571" s="489"/>
      <c r="J571" s="489"/>
      <c r="K571" s="491" t="s">
        <v>8021</v>
      </c>
      <c r="L571" s="491"/>
      <c r="M571" s="489"/>
      <c r="N571" s="489"/>
      <c r="O571" s="489"/>
      <c r="P571" s="489"/>
      <c r="Q571" s="470"/>
      <c r="R571" s="489"/>
      <c r="S571" s="489"/>
      <c r="T571" s="489"/>
      <c r="U571" s="468"/>
    </row>
    <row r="572" spans="1:21" s="627" customFormat="1" ht="50.25" customHeight="1">
      <c r="A572" s="489" t="s">
        <v>2223</v>
      </c>
      <c r="B572" s="490" t="s">
        <v>7885</v>
      </c>
      <c r="C572" s="491" t="s">
        <v>8167</v>
      </c>
      <c r="D572" s="680" t="s">
        <v>4513</v>
      </c>
      <c r="E572" s="491" t="s">
        <v>8182</v>
      </c>
      <c r="F572" s="491" t="s">
        <v>9273</v>
      </c>
      <c r="G572" s="489" t="s">
        <v>4836</v>
      </c>
      <c r="H572" s="491"/>
      <c r="I572" s="489"/>
      <c r="J572" s="489"/>
      <c r="K572" s="491" t="s">
        <v>8021</v>
      </c>
      <c r="L572" s="491"/>
      <c r="M572" s="489"/>
      <c r="N572" s="489"/>
      <c r="O572" s="489"/>
      <c r="P572" s="489"/>
      <c r="Q572" s="470"/>
      <c r="R572" s="489"/>
      <c r="S572" s="489" t="s">
        <v>8314</v>
      </c>
      <c r="T572" s="489"/>
      <c r="U572" s="468"/>
    </row>
    <row r="573" spans="1:21" s="627" customFormat="1" ht="51" customHeight="1">
      <c r="A573" s="489" t="s">
        <v>2223</v>
      </c>
      <c r="B573" s="490" t="s">
        <v>7885</v>
      </c>
      <c r="C573" s="491" t="s">
        <v>8168</v>
      </c>
      <c r="D573" s="680" t="s">
        <v>4513</v>
      </c>
      <c r="E573" s="491" t="s">
        <v>8183</v>
      </c>
      <c r="F573" s="491" t="s">
        <v>9274</v>
      </c>
      <c r="G573" s="489"/>
      <c r="H573" s="491"/>
      <c r="I573" s="489"/>
      <c r="J573" s="489"/>
      <c r="K573" s="491" t="s">
        <v>8021</v>
      </c>
      <c r="L573" s="491"/>
      <c r="M573" s="489"/>
      <c r="N573" s="489"/>
      <c r="O573" s="489"/>
      <c r="P573" s="489"/>
      <c r="Q573" s="470"/>
      <c r="R573" s="489"/>
      <c r="S573" s="489" t="s">
        <v>8314</v>
      </c>
      <c r="T573" s="489"/>
      <c r="U573" s="796" t="s">
        <v>3448</v>
      </c>
    </row>
    <row r="574" spans="1:21" s="627" customFormat="1" ht="51" customHeight="1">
      <c r="A574" s="489" t="s">
        <v>2789</v>
      </c>
      <c r="B574" s="490" t="s">
        <v>7888</v>
      </c>
      <c r="C574" s="491" t="s">
        <v>8585</v>
      </c>
      <c r="D574" s="680" t="s">
        <v>8580</v>
      </c>
      <c r="E574" s="491"/>
      <c r="F574" s="491"/>
      <c r="G574" s="489"/>
      <c r="H574" s="491"/>
      <c r="I574" s="489"/>
      <c r="J574" s="489"/>
      <c r="K574" s="491" t="s">
        <v>8022</v>
      </c>
      <c r="L574" s="491"/>
      <c r="M574" s="489"/>
      <c r="N574" s="489"/>
      <c r="O574" s="489"/>
      <c r="P574" s="489"/>
      <c r="Q574" s="470"/>
      <c r="R574" s="489"/>
      <c r="S574" s="489"/>
      <c r="T574" s="489"/>
      <c r="U574" s="468"/>
    </row>
    <row r="575" spans="1:21" s="627" customFormat="1" ht="55.5" customHeight="1">
      <c r="A575" s="489" t="s">
        <v>2789</v>
      </c>
      <c r="B575" s="490" t="s">
        <v>7888</v>
      </c>
      <c r="C575" s="491" t="s">
        <v>7886</v>
      </c>
      <c r="D575" s="680" t="s">
        <v>4513</v>
      </c>
      <c r="E575" s="491" t="s">
        <v>8184</v>
      </c>
      <c r="F575" s="491" t="s">
        <v>8171</v>
      </c>
      <c r="G575" s="489" t="s">
        <v>4836</v>
      </c>
      <c r="H575" s="491"/>
      <c r="I575" s="489"/>
      <c r="J575" s="489"/>
      <c r="K575" s="491" t="s">
        <v>8022</v>
      </c>
      <c r="L575" s="491"/>
      <c r="M575" s="489"/>
      <c r="N575" s="489"/>
      <c r="O575" s="489"/>
      <c r="P575" s="489"/>
      <c r="Q575" s="470"/>
      <c r="R575" s="489"/>
      <c r="S575" s="489" t="s">
        <v>8314</v>
      </c>
      <c r="T575" s="489"/>
      <c r="U575" s="468"/>
    </row>
    <row r="576" spans="1:21" s="627" customFormat="1" ht="48.75" customHeight="1">
      <c r="A576" s="489" t="s">
        <v>2789</v>
      </c>
      <c r="B576" s="490" t="s">
        <v>7888</v>
      </c>
      <c r="C576" s="491" t="s">
        <v>7887</v>
      </c>
      <c r="D576" s="680" t="s">
        <v>4513</v>
      </c>
      <c r="E576" s="491" t="s">
        <v>8185</v>
      </c>
      <c r="F576" s="491" t="s">
        <v>8172</v>
      </c>
      <c r="G576" s="489"/>
      <c r="H576" s="491"/>
      <c r="I576" s="489"/>
      <c r="J576" s="489"/>
      <c r="K576" s="491" t="s">
        <v>8022</v>
      </c>
      <c r="L576" s="491"/>
      <c r="M576" s="489"/>
      <c r="N576" s="489"/>
      <c r="O576" s="489"/>
      <c r="P576" s="489"/>
      <c r="Q576" s="470"/>
      <c r="R576" s="489"/>
      <c r="S576" s="489" t="s">
        <v>8314</v>
      </c>
      <c r="T576" s="489"/>
      <c r="U576" s="796" t="s">
        <v>3448</v>
      </c>
    </row>
    <row r="577" spans="1:21" s="627" customFormat="1" ht="48.75" customHeight="1">
      <c r="A577" s="489" t="s">
        <v>1459</v>
      </c>
      <c r="B577" s="490" t="s">
        <v>7889</v>
      </c>
      <c r="C577" s="491" t="s">
        <v>8584</v>
      </c>
      <c r="D577" s="680" t="s">
        <v>8580</v>
      </c>
      <c r="E577" s="491"/>
      <c r="F577" s="491"/>
      <c r="G577" s="489"/>
      <c r="H577" s="491"/>
      <c r="I577" s="489"/>
      <c r="J577" s="489"/>
      <c r="K577" s="491" t="s">
        <v>8023</v>
      </c>
      <c r="L577" s="491"/>
      <c r="M577" s="489"/>
      <c r="N577" s="489"/>
      <c r="O577" s="489"/>
      <c r="P577" s="489"/>
      <c r="Q577" s="470"/>
      <c r="R577" s="489"/>
      <c r="S577" s="489"/>
      <c r="T577" s="489"/>
      <c r="U577" s="468"/>
    </row>
    <row r="578" spans="1:21" s="627" customFormat="1" ht="57" customHeight="1">
      <c r="A578" s="489" t="s">
        <v>1459</v>
      </c>
      <c r="B578" s="490" t="s">
        <v>7889</v>
      </c>
      <c r="C578" s="491" t="s">
        <v>7890</v>
      </c>
      <c r="D578" s="680" t="s">
        <v>4513</v>
      </c>
      <c r="E578" s="491" t="s">
        <v>8186</v>
      </c>
      <c r="F578" s="491" t="s">
        <v>8173</v>
      </c>
      <c r="G578" s="489" t="s">
        <v>4836</v>
      </c>
      <c r="H578" s="491"/>
      <c r="I578" s="489"/>
      <c r="J578" s="489"/>
      <c r="K578" s="491" t="s">
        <v>8023</v>
      </c>
      <c r="L578" s="491"/>
      <c r="M578" s="489"/>
      <c r="N578" s="489"/>
      <c r="O578" s="489"/>
      <c r="P578" s="489"/>
      <c r="Q578" s="470"/>
      <c r="R578" s="489"/>
      <c r="S578" s="489" t="s">
        <v>8314</v>
      </c>
      <c r="T578" s="489"/>
      <c r="U578" s="468"/>
    </row>
    <row r="579" spans="1:21" s="627" customFormat="1" ht="55.5" customHeight="1">
      <c r="A579" s="489" t="s">
        <v>1459</v>
      </c>
      <c r="B579" s="490" t="s">
        <v>7889</v>
      </c>
      <c r="C579" s="491" t="s">
        <v>7891</v>
      </c>
      <c r="D579" s="680" t="s">
        <v>4513</v>
      </c>
      <c r="E579" s="491" t="s">
        <v>9275</v>
      </c>
      <c r="F579" s="491" t="s">
        <v>8174</v>
      </c>
      <c r="G579" s="489"/>
      <c r="H579" s="491"/>
      <c r="I579" s="489"/>
      <c r="J579" s="489"/>
      <c r="K579" s="491" t="s">
        <v>8023</v>
      </c>
      <c r="L579" s="491"/>
      <c r="M579" s="489"/>
      <c r="N579" s="489"/>
      <c r="O579" s="489"/>
      <c r="P579" s="489"/>
      <c r="Q579" s="470"/>
      <c r="R579" s="489"/>
      <c r="S579" s="489" t="s">
        <v>8314</v>
      </c>
      <c r="T579" s="489"/>
      <c r="U579" s="468"/>
    </row>
    <row r="580" spans="1:21" s="627" customFormat="1" ht="55.5" customHeight="1">
      <c r="A580" s="489" t="s">
        <v>1460</v>
      </c>
      <c r="B580" s="490" t="s">
        <v>7892</v>
      </c>
      <c r="C580" s="491" t="s">
        <v>8583</v>
      </c>
      <c r="D580" s="680" t="s">
        <v>8580</v>
      </c>
      <c r="E580" s="491"/>
      <c r="F580" s="491"/>
      <c r="G580" s="489"/>
      <c r="H580" s="491"/>
      <c r="I580" s="489"/>
      <c r="J580" s="489"/>
      <c r="K580" s="491" t="s">
        <v>8024</v>
      </c>
      <c r="L580" s="491"/>
      <c r="M580" s="489"/>
      <c r="N580" s="489"/>
      <c r="O580" s="489"/>
      <c r="P580" s="489"/>
      <c r="Q580" s="470"/>
      <c r="R580" s="489"/>
      <c r="S580" s="489"/>
      <c r="T580" s="489"/>
      <c r="U580" s="468"/>
    </row>
    <row r="581" spans="1:21" s="627" customFormat="1" ht="62.25" customHeight="1">
      <c r="A581" s="489" t="s">
        <v>1460</v>
      </c>
      <c r="B581" s="490" t="s">
        <v>7892</v>
      </c>
      <c r="C581" s="491" t="s">
        <v>7893</v>
      </c>
      <c r="D581" s="680" t="s">
        <v>4513</v>
      </c>
      <c r="E581" s="491" t="s">
        <v>8187</v>
      </c>
      <c r="F581" s="491" t="s">
        <v>8339</v>
      </c>
      <c r="G581" s="489" t="s">
        <v>4836</v>
      </c>
      <c r="H581" s="491"/>
      <c r="I581" s="489"/>
      <c r="J581" s="489"/>
      <c r="K581" s="491" t="s">
        <v>8024</v>
      </c>
      <c r="L581" s="491"/>
      <c r="M581" s="489"/>
      <c r="N581" s="489"/>
      <c r="O581" s="489"/>
      <c r="P581" s="489"/>
      <c r="Q581" s="470"/>
      <c r="R581" s="489"/>
      <c r="S581" s="489" t="s">
        <v>8314</v>
      </c>
      <c r="T581" s="489"/>
      <c r="U581" s="468"/>
    </row>
    <row r="582" spans="1:21" s="627" customFormat="1" ht="52.5" customHeight="1">
      <c r="A582" s="489" t="s">
        <v>1460</v>
      </c>
      <c r="B582" s="490" t="s">
        <v>7892</v>
      </c>
      <c r="C582" s="491" t="s">
        <v>7894</v>
      </c>
      <c r="D582" s="680" t="s">
        <v>4513</v>
      </c>
      <c r="E582" s="491" t="s">
        <v>9276</v>
      </c>
      <c r="F582" s="491" t="s">
        <v>8310</v>
      </c>
      <c r="G582" s="489"/>
      <c r="H582" s="491"/>
      <c r="I582" s="489"/>
      <c r="J582" s="489"/>
      <c r="K582" s="491" t="s">
        <v>8024</v>
      </c>
      <c r="L582" s="491"/>
      <c r="M582" s="489"/>
      <c r="N582" s="489"/>
      <c r="O582" s="489"/>
      <c r="P582" s="489"/>
      <c r="Q582" s="470"/>
      <c r="R582" s="489"/>
      <c r="S582" s="489" t="s">
        <v>8314</v>
      </c>
      <c r="T582" s="489"/>
      <c r="U582" s="468"/>
    </row>
    <row r="583" spans="1:21" s="627" customFormat="1" ht="39.75" customHeight="1">
      <c r="A583" s="489" t="s">
        <v>2595</v>
      </c>
      <c r="B583" s="490" t="s">
        <v>7895</v>
      </c>
      <c r="C583" s="491" t="s">
        <v>8582</v>
      </c>
      <c r="D583" s="680" t="s">
        <v>8580</v>
      </c>
      <c r="E583" s="491"/>
      <c r="F583" s="491"/>
      <c r="G583" s="489"/>
      <c r="H583" s="491"/>
      <c r="I583" s="489"/>
      <c r="J583" s="489"/>
      <c r="K583" s="491" t="s">
        <v>8034</v>
      </c>
      <c r="L583" s="491"/>
      <c r="M583" s="489"/>
      <c r="N583" s="489"/>
      <c r="O583" s="489"/>
      <c r="P583" s="489"/>
      <c r="Q583" s="470"/>
      <c r="R583" s="489"/>
      <c r="S583" s="489"/>
      <c r="T583" s="489"/>
      <c r="U583" s="468"/>
    </row>
    <row r="584" spans="1:21" s="627" customFormat="1" ht="87" customHeight="1">
      <c r="A584" s="489" t="s">
        <v>2595</v>
      </c>
      <c r="B584" s="490" t="s">
        <v>7895</v>
      </c>
      <c r="C584" s="491" t="s">
        <v>8170</v>
      </c>
      <c r="D584" s="680" t="s">
        <v>4513</v>
      </c>
      <c r="E584" s="491" t="s">
        <v>8623</v>
      </c>
      <c r="F584" s="491" t="s">
        <v>8642</v>
      </c>
      <c r="G584" s="489" t="s">
        <v>4836</v>
      </c>
      <c r="H584" s="491"/>
      <c r="I584" s="489"/>
      <c r="J584" s="489"/>
      <c r="K584" s="491" t="s">
        <v>8034</v>
      </c>
      <c r="L584" s="491"/>
      <c r="M584" s="489"/>
      <c r="N584" s="489"/>
      <c r="O584" s="489"/>
      <c r="P584" s="489"/>
      <c r="Q584" s="470"/>
      <c r="R584" s="489"/>
      <c r="S584" s="489" t="s">
        <v>8314</v>
      </c>
      <c r="T584" s="489"/>
      <c r="U584" s="468"/>
    </row>
    <row r="585" spans="1:21" s="627" customFormat="1" ht="112.5" customHeight="1">
      <c r="A585" s="489" t="s">
        <v>2595</v>
      </c>
      <c r="B585" s="490" t="s">
        <v>7895</v>
      </c>
      <c r="C585" s="491" t="s">
        <v>8169</v>
      </c>
      <c r="D585" s="680" t="s">
        <v>4513</v>
      </c>
      <c r="E585" s="491" t="s">
        <v>8624</v>
      </c>
      <c r="F585" s="491" t="s">
        <v>9277</v>
      </c>
      <c r="G585" s="489"/>
      <c r="H585" s="491"/>
      <c r="I585" s="489"/>
      <c r="J585" s="489"/>
      <c r="K585" s="491" t="s">
        <v>8034</v>
      </c>
      <c r="L585" s="491"/>
      <c r="M585" s="489"/>
      <c r="N585" s="489"/>
      <c r="O585" s="489"/>
      <c r="P585" s="489"/>
      <c r="Q585" s="470"/>
      <c r="R585" s="489"/>
      <c r="S585" s="489" t="s">
        <v>8314</v>
      </c>
      <c r="T585" s="489"/>
      <c r="U585" s="796" t="s">
        <v>3448</v>
      </c>
    </row>
    <row r="586" spans="1:21" s="627" customFormat="1" ht="27" customHeight="1">
      <c r="A586" s="489" t="s">
        <v>2744</v>
      </c>
      <c r="B586" s="490" t="s">
        <v>7896</v>
      </c>
      <c r="C586" s="491" t="s">
        <v>8581</v>
      </c>
      <c r="D586" s="680" t="s">
        <v>8607</v>
      </c>
      <c r="E586" s="491"/>
      <c r="F586" s="491" t="s">
        <v>8723</v>
      </c>
      <c r="G586" s="489"/>
      <c r="H586" s="491"/>
      <c r="I586" s="489"/>
      <c r="J586" s="489"/>
      <c r="K586" s="491" t="s">
        <v>8006</v>
      </c>
      <c r="L586" s="491"/>
      <c r="M586" s="489"/>
      <c r="N586" s="489"/>
      <c r="O586" s="489"/>
      <c r="P586" s="489"/>
      <c r="Q586" s="470"/>
      <c r="R586" s="489"/>
      <c r="S586" s="489"/>
      <c r="T586" s="489"/>
      <c r="U586" s="468"/>
    </row>
    <row r="587" spans="1:21" s="627" customFormat="1" ht="86.25" customHeight="1">
      <c r="A587" s="489" t="s">
        <v>2744</v>
      </c>
      <c r="B587" s="490" t="s">
        <v>7896</v>
      </c>
      <c r="C587" s="681" t="s">
        <v>4509</v>
      </c>
      <c r="D587" s="680" t="s">
        <v>8851</v>
      </c>
      <c r="E587" s="681" t="s">
        <v>8852</v>
      </c>
      <c r="F587" s="682" t="s">
        <v>8080</v>
      </c>
      <c r="G587" s="489" t="s">
        <v>4836</v>
      </c>
      <c r="H587" s="491"/>
      <c r="I587" s="489"/>
      <c r="J587" s="489"/>
      <c r="K587" s="491" t="s">
        <v>8006</v>
      </c>
      <c r="L587" s="491"/>
      <c r="M587" s="489"/>
      <c r="N587" s="489"/>
      <c r="O587" s="489"/>
      <c r="P587" s="489"/>
      <c r="Q587" s="470"/>
      <c r="R587" s="489"/>
      <c r="S587" s="489"/>
      <c r="T587" s="489"/>
      <c r="U587" s="468"/>
    </row>
    <row r="588" spans="1:21" s="627" customFormat="1" ht="82.5" customHeight="1">
      <c r="A588" s="489" t="s">
        <v>2744</v>
      </c>
      <c r="B588" s="490" t="s">
        <v>7896</v>
      </c>
      <c r="C588" s="681" t="s">
        <v>4510</v>
      </c>
      <c r="D588" s="680" t="s">
        <v>8851</v>
      </c>
      <c r="E588" s="681" t="s">
        <v>8853</v>
      </c>
      <c r="F588" s="682" t="s">
        <v>8081</v>
      </c>
      <c r="G588" s="489"/>
      <c r="H588" s="491"/>
      <c r="I588" s="489"/>
      <c r="J588" s="489"/>
      <c r="K588" s="491" t="s">
        <v>8006</v>
      </c>
      <c r="L588" s="491"/>
      <c r="M588" s="489"/>
      <c r="N588" s="489"/>
      <c r="O588" s="489"/>
      <c r="P588" s="489"/>
      <c r="Q588" s="470"/>
      <c r="R588" s="489"/>
      <c r="S588" s="489"/>
      <c r="T588" s="489"/>
      <c r="U588" s="796" t="s">
        <v>3448</v>
      </c>
    </row>
    <row r="589" spans="1:21" s="627" customFormat="1" ht="39.6" customHeight="1">
      <c r="A589" s="489"/>
      <c r="B589" s="490"/>
      <c r="C589" s="683" t="s">
        <v>8724</v>
      </c>
      <c r="D589" s="680"/>
      <c r="E589" s="680"/>
      <c r="F589" s="682"/>
      <c r="G589" s="489"/>
      <c r="H589" s="491"/>
      <c r="I589" s="489"/>
      <c r="J589" s="489"/>
      <c r="K589" s="491"/>
      <c r="L589" s="491"/>
      <c r="M589" s="489"/>
      <c r="N589" s="489"/>
      <c r="O589" s="489"/>
      <c r="P589" s="489"/>
      <c r="Q589" s="470"/>
      <c r="R589" s="489"/>
      <c r="S589" s="489"/>
      <c r="T589" s="489"/>
      <c r="U589" s="468"/>
    </row>
    <row r="590" spans="1:21" s="627" customFormat="1" ht="21.75" customHeight="1">
      <c r="A590" s="489" t="s">
        <v>645</v>
      </c>
      <c r="B590" s="490" t="s">
        <v>7897</v>
      </c>
      <c r="C590" s="683" t="s">
        <v>8573</v>
      </c>
      <c r="D590" s="680" t="s">
        <v>8580</v>
      </c>
      <c r="E590" s="680"/>
      <c r="F590" s="682"/>
      <c r="G590" s="489"/>
      <c r="H590" s="491"/>
      <c r="I590" s="489"/>
      <c r="J590" s="489"/>
      <c r="K590" s="491" t="s">
        <v>8004</v>
      </c>
      <c r="L590" s="491"/>
      <c r="M590" s="489"/>
      <c r="N590" s="489"/>
      <c r="O590" s="489"/>
      <c r="P590" s="489"/>
      <c r="Q590" s="470"/>
      <c r="R590" s="489"/>
      <c r="S590" s="489"/>
      <c r="T590" s="489"/>
      <c r="U590" s="468"/>
    </row>
    <row r="591" spans="1:21" s="627" customFormat="1" ht="100.5" customHeight="1">
      <c r="A591" s="489" t="s">
        <v>645</v>
      </c>
      <c r="B591" s="490" t="s">
        <v>7897</v>
      </c>
      <c r="C591" s="681" t="s">
        <v>8082</v>
      </c>
      <c r="D591" s="680" t="s">
        <v>4197</v>
      </c>
      <c r="E591" s="681" t="s">
        <v>4741</v>
      </c>
      <c r="F591" s="682" t="s">
        <v>8308</v>
      </c>
      <c r="G591" s="489" t="s">
        <v>4836</v>
      </c>
      <c r="H591" s="491"/>
      <c r="I591" s="489"/>
      <c r="J591" s="489"/>
      <c r="K591" s="491" t="s">
        <v>8004</v>
      </c>
      <c r="L591" s="491"/>
      <c r="M591" s="489"/>
      <c r="N591" s="489"/>
      <c r="O591" s="489"/>
      <c r="P591" s="489"/>
      <c r="Q591" s="470"/>
      <c r="R591" s="489"/>
      <c r="S591" s="489"/>
      <c r="T591" s="489"/>
      <c r="U591" s="468"/>
    </row>
    <row r="592" spans="1:21" s="627" customFormat="1" ht="92.45" customHeight="1">
      <c r="A592" s="489" t="s">
        <v>645</v>
      </c>
      <c r="B592" s="490" t="s">
        <v>7897</v>
      </c>
      <c r="C592" s="681" t="s">
        <v>8083</v>
      </c>
      <c r="D592" s="680" t="s">
        <v>4197</v>
      </c>
      <c r="E592" s="681" t="s">
        <v>4742</v>
      </c>
      <c r="F592" s="682" t="s">
        <v>8309</v>
      </c>
      <c r="G592" s="489"/>
      <c r="H592" s="491"/>
      <c r="I592" s="489"/>
      <c r="J592" s="489"/>
      <c r="K592" s="491" t="s">
        <v>8004</v>
      </c>
      <c r="L592" s="491"/>
      <c r="M592" s="489"/>
      <c r="N592" s="489"/>
      <c r="O592" s="489"/>
      <c r="P592" s="489"/>
      <c r="Q592" s="470"/>
      <c r="R592" s="489"/>
      <c r="S592" s="489"/>
      <c r="T592" s="489"/>
      <c r="U592" s="796" t="s">
        <v>3448</v>
      </c>
    </row>
    <row r="593" spans="1:21" s="627" customFormat="1" ht="24" customHeight="1">
      <c r="A593" s="489" t="s">
        <v>242</v>
      </c>
      <c r="B593" s="490" t="s">
        <v>7898</v>
      </c>
      <c r="C593" s="491" t="s">
        <v>8626</v>
      </c>
      <c r="D593" s="489" t="s">
        <v>8578</v>
      </c>
      <c r="E593" s="491"/>
      <c r="F593" s="491"/>
      <c r="G593" s="489"/>
      <c r="H593" s="491"/>
      <c r="I593" s="489"/>
      <c r="J593" s="489"/>
      <c r="K593" s="491" t="s">
        <v>8025</v>
      </c>
      <c r="L593" s="491"/>
      <c r="M593" s="489"/>
      <c r="N593" s="489"/>
      <c r="O593" s="489"/>
      <c r="P593" s="489"/>
      <c r="Q593" s="470"/>
      <c r="R593" s="489" t="s">
        <v>8960</v>
      </c>
      <c r="S593" s="489"/>
      <c r="T593" s="489"/>
      <c r="U593" s="468"/>
    </row>
    <row r="594" spans="1:21" s="627" customFormat="1" ht="48.75" customHeight="1">
      <c r="A594" s="489" t="s">
        <v>242</v>
      </c>
      <c r="B594" s="490" t="s">
        <v>7898</v>
      </c>
      <c r="C594" s="491" t="s">
        <v>8026</v>
      </c>
      <c r="D594" s="489" t="s">
        <v>8047</v>
      </c>
      <c r="E594" s="491" t="s">
        <v>8190</v>
      </c>
      <c r="F594" s="491" t="s">
        <v>8118</v>
      </c>
      <c r="G594" s="489" t="s">
        <v>4836</v>
      </c>
      <c r="H594" s="491"/>
      <c r="I594" s="489"/>
      <c r="J594" s="489"/>
      <c r="K594" s="491" t="s">
        <v>8025</v>
      </c>
      <c r="L594" s="491"/>
      <c r="M594" s="489"/>
      <c r="N594" s="489"/>
      <c r="O594" s="489"/>
      <c r="P594" s="489"/>
      <c r="Q594" s="470"/>
      <c r="R594" s="489"/>
      <c r="S594" s="489"/>
      <c r="T594" s="489"/>
      <c r="U594" s="468"/>
    </row>
    <row r="595" spans="1:21" s="627" customFormat="1" ht="52.5" customHeight="1">
      <c r="A595" s="489" t="s">
        <v>242</v>
      </c>
      <c r="B595" s="490" t="s">
        <v>7898</v>
      </c>
      <c r="C595" s="491" t="s">
        <v>8029</v>
      </c>
      <c r="D595" s="489" t="s">
        <v>8047</v>
      </c>
      <c r="E595" s="491" t="s">
        <v>8191</v>
      </c>
      <c r="F595" s="491" t="s">
        <v>8117</v>
      </c>
      <c r="G595" s="489"/>
      <c r="H595" s="491"/>
      <c r="I595" s="489"/>
      <c r="J595" s="489"/>
      <c r="K595" s="491" t="s">
        <v>8025</v>
      </c>
      <c r="L595" s="491"/>
      <c r="M595" s="489"/>
      <c r="N595" s="489"/>
      <c r="O595" s="489"/>
      <c r="P595" s="489"/>
      <c r="Q595" s="470"/>
      <c r="R595" s="489" t="s">
        <v>8960</v>
      </c>
      <c r="S595" s="489"/>
      <c r="T595" s="489"/>
      <c r="U595" s="468"/>
    </row>
    <row r="596" spans="1:21" s="627" customFormat="1" ht="30" customHeight="1">
      <c r="A596" s="489" t="s">
        <v>244</v>
      </c>
      <c r="B596" s="490" t="s">
        <v>7899</v>
      </c>
      <c r="C596" s="491" t="s">
        <v>8579</v>
      </c>
      <c r="D596" s="489" t="s">
        <v>8578</v>
      </c>
      <c r="E596" s="491"/>
      <c r="F596" s="491"/>
      <c r="G596" s="489"/>
      <c r="H596" s="491"/>
      <c r="I596" s="489"/>
      <c r="J596" s="489"/>
      <c r="K596" s="491" t="s">
        <v>8025</v>
      </c>
      <c r="L596" s="491"/>
      <c r="M596" s="489"/>
      <c r="N596" s="489"/>
      <c r="O596" s="489"/>
      <c r="P596" s="489"/>
      <c r="Q596" s="470"/>
      <c r="R596" s="489" t="s">
        <v>8960</v>
      </c>
      <c r="S596" s="489"/>
      <c r="T596" s="489"/>
      <c r="U596" s="468"/>
    </row>
    <row r="597" spans="1:21" s="627" customFormat="1" ht="74.25" customHeight="1">
      <c r="A597" s="489" t="s">
        <v>244</v>
      </c>
      <c r="B597" s="490" t="s">
        <v>7899</v>
      </c>
      <c r="C597" s="491" t="s">
        <v>8027</v>
      </c>
      <c r="D597" s="489" t="s">
        <v>8047</v>
      </c>
      <c r="E597" s="491" t="s">
        <v>8192</v>
      </c>
      <c r="F597" s="491" t="s">
        <v>8725</v>
      </c>
      <c r="G597" s="489" t="s">
        <v>4836</v>
      </c>
      <c r="H597" s="491"/>
      <c r="I597" s="489"/>
      <c r="J597" s="489"/>
      <c r="K597" s="491" t="s">
        <v>8025</v>
      </c>
      <c r="L597" s="491"/>
      <c r="M597" s="489"/>
      <c r="N597" s="489"/>
      <c r="O597" s="489"/>
      <c r="P597" s="489"/>
      <c r="Q597" s="470"/>
      <c r="R597" s="489"/>
      <c r="S597" s="489"/>
      <c r="T597" s="489"/>
      <c r="U597" s="468"/>
    </row>
    <row r="598" spans="1:21" s="627" customFormat="1" ht="72" customHeight="1">
      <c r="A598" s="489" t="s">
        <v>244</v>
      </c>
      <c r="B598" s="490" t="s">
        <v>7899</v>
      </c>
      <c r="C598" s="491" t="s">
        <v>8030</v>
      </c>
      <c r="D598" s="489" t="s">
        <v>8047</v>
      </c>
      <c r="E598" s="491" t="s">
        <v>8193</v>
      </c>
      <c r="F598" s="491" t="s">
        <v>8726</v>
      </c>
      <c r="G598" s="489"/>
      <c r="H598" s="491"/>
      <c r="I598" s="489"/>
      <c r="J598" s="489"/>
      <c r="K598" s="491" t="s">
        <v>8025</v>
      </c>
      <c r="L598" s="491"/>
      <c r="M598" s="489"/>
      <c r="N598" s="489"/>
      <c r="O598" s="489"/>
      <c r="P598" s="489"/>
      <c r="Q598" s="470"/>
      <c r="R598" s="489" t="s">
        <v>8960</v>
      </c>
      <c r="S598" s="489"/>
      <c r="T598" s="489"/>
      <c r="U598" s="468"/>
    </row>
    <row r="599" spans="1:21" s="627" customFormat="1" ht="33" customHeight="1">
      <c r="A599" s="489" t="s">
        <v>1800</v>
      </c>
      <c r="B599" s="490" t="s">
        <v>7900</v>
      </c>
      <c r="C599" s="491" t="s">
        <v>8577</v>
      </c>
      <c r="D599" s="489" t="s">
        <v>8578</v>
      </c>
      <c r="E599" s="491"/>
      <c r="F599" s="491"/>
      <c r="G599" s="489"/>
      <c r="H599" s="491"/>
      <c r="I599" s="489"/>
      <c r="J599" s="489"/>
      <c r="K599" s="491" t="s">
        <v>8025</v>
      </c>
      <c r="L599" s="491"/>
      <c r="M599" s="489"/>
      <c r="N599" s="489"/>
      <c r="O599" s="489"/>
      <c r="P599" s="489"/>
      <c r="Q599" s="470"/>
      <c r="R599" s="489" t="s">
        <v>8960</v>
      </c>
      <c r="S599" s="489"/>
      <c r="T599" s="489"/>
      <c r="U599" s="468"/>
    </row>
    <row r="600" spans="1:21" s="627" customFormat="1" ht="89.25" customHeight="1">
      <c r="A600" s="489" t="s">
        <v>1800</v>
      </c>
      <c r="B600" s="490" t="s">
        <v>7900</v>
      </c>
      <c r="C600" s="491" t="s">
        <v>8028</v>
      </c>
      <c r="D600" s="489" t="s">
        <v>8047</v>
      </c>
      <c r="E600" s="491" t="s">
        <v>8194</v>
      </c>
      <c r="F600" s="491" t="s">
        <v>8119</v>
      </c>
      <c r="G600" s="489" t="s">
        <v>4836</v>
      </c>
      <c r="H600" s="491"/>
      <c r="I600" s="489"/>
      <c r="J600" s="489"/>
      <c r="K600" s="491" t="s">
        <v>8025</v>
      </c>
      <c r="L600" s="491"/>
      <c r="M600" s="489"/>
      <c r="N600" s="489"/>
      <c r="O600" s="489"/>
      <c r="P600" s="489"/>
      <c r="Q600" s="470"/>
      <c r="R600" s="489"/>
      <c r="S600" s="489"/>
      <c r="T600" s="489"/>
      <c r="U600" s="468"/>
    </row>
    <row r="601" spans="1:21" s="627" customFormat="1" ht="90.75" customHeight="1">
      <c r="A601" s="489" t="s">
        <v>1800</v>
      </c>
      <c r="B601" s="490" t="s">
        <v>7900</v>
      </c>
      <c r="C601" s="491" t="s">
        <v>8031</v>
      </c>
      <c r="D601" s="489" t="s">
        <v>8047</v>
      </c>
      <c r="E601" s="491" t="s">
        <v>8195</v>
      </c>
      <c r="F601" s="491" t="s">
        <v>8120</v>
      </c>
      <c r="G601" s="489"/>
      <c r="H601" s="491"/>
      <c r="I601" s="489"/>
      <c r="J601" s="489"/>
      <c r="K601" s="491" t="s">
        <v>8025</v>
      </c>
      <c r="L601" s="491"/>
      <c r="M601" s="489"/>
      <c r="N601" s="489"/>
      <c r="O601" s="489"/>
      <c r="P601" s="489"/>
      <c r="Q601" s="470"/>
      <c r="R601" s="489" t="s">
        <v>8960</v>
      </c>
      <c r="S601" s="489"/>
      <c r="T601" s="489"/>
      <c r="U601" s="468"/>
    </row>
    <row r="602" spans="1:21" s="627" customFormat="1" ht="61.5" customHeight="1">
      <c r="A602" s="489" t="s">
        <v>1801</v>
      </c>
      <c r="B602" s="490" t="s">
        <v>7902</v>
      </c>
      <c r="C602" s="491" t="s">
        <v>8105</v>
      </c>
      <c r="D602" s="489" t="s">
        <v>8602</v>
      </c>
      <c r="E602" s="491"/>
      <c r="F602" s="491" t="s">
        <v>8728</v>
      </c>
      <c r="G602" s="489"/>
      <c r="H602" s="491"/>
      <c r="I602" s="489"/>
      <c r="J602" s="489"/>
      <c r="K602" s="491"/>
      <c r="L602" s="491"/>
      <c r="M602" s="489"/>
      <c r="N602" s="489"/>
      <c r="O602" s="489"/>
      <c r="P602" s="489"/>
      <c r="Q602" s="470"/>
      <c r="R602" s="489"/>
      <c r="S602" s="489" t="s">
        <v>8314</v>
      </c>
      <c r="T602" s="489" t="s">
        <v>4836</v>
      </c>
      <c r="U602" s="468"/>
    </row>
    <row r="603" spans="1:21" s="627" customFormat="1" ht="47.25" customHeight="1">
      <c r="A603" s="489" t="s">
        <v>1801</v>
      </c>
      <c r="B603" s="490" t="s">
        <v>7902</v>
      </c>
      <c r="C603" s="491" t="s">
        <v>8049</v>
      </c>
      <c r="D603" s="489" t="s">
        <v>7961</v>
      </c>
      <c r="E603" s="491" t="s">
        <v>8196</v>
      </c>
      <c r="F603" s="491" t="s">
        <v>8106</v>
      </c>
      <c r="G603" s="489"/>
      <c r="H603" s="491"/>
      <c r="I603" s="489"/>
      <c r="J603" s="489"/>
      <c r="K603" s="491"/>
      <c r="L603" s="491"/>
      <c r="M603" s="489"/>
      <c r="N603" s="489"/>
      <c r="O603" s="489"/>
      <c r="P603" s="489"/>
      <c r="Q603" s="470"/>
      <c r="R603" s="489"/>
      <c r="S603" s="489" t="s">
        <v>8314</v>
      </c>
      <c r="T603" s="489" t="s">
        <v>4836</v>
      </c>
      <c r="U603" s="468"/>
    </row>
    <row r="604" spans="1:21" s="627" customFormat="1" ht="48.75" customHeight="1">
      <c r="A604" s="489" t="s">
        <v>1801</v>
      </c>
      <c r="B604" s="490" t="s">
        <v>7902</v>
      </c>
      <c r="C604" s="491" t="s">
        <v>8052</v>
      </c>
      <c r="D604" s="489" t="s">
        <v>7961</v>
      </c>
      <c r="E604" s="491" t="s">
        <v>8197</v>
      </c>
      <c r="F604" s="491" t="s">
        <v>8107</v>
      </c>
      <c r="G604" s="489"/>
      <c r="H604" s="491"/>
      <c r="I604" s="489"/>
      <c r="J604" s="489"/>
      <c r="K604" s="491"/>
      <c r="L604" s="491"/>
      <c r="M604" s="489"/>
      <c r="N604" s="489"/>
      <c r="O604" s="489"/>
      <c r="P604" s="489"/>
      <c r="Q604" s="470"/>
      <c r="R604" s="489"/>
      <c r="S604" s="489" t="s">
        <v>8314</v>
      </c>
      <c r="T604" s="489" t="s">
        <v>4836</v>
      </c>
      <c r="U604" s="468"/>
    </row>
    <row r="605" spans="1:21" s="627" customFormat="1" ht="50.25" customHeight="1">
      <c r="A605" s="489" t="s">
        <v>1801</v>
      </c>
      <c r="B605" s="490" t="s">
        <v>7902</v>
      </c>
      <c r="C605" s="491" t="s">
        <v>8053</v>
      </c>
      <c r="D605" s="489" t="s">
        <v>7961</v>
      </c>
      <c r="E605" s="491" t="s">
        <v>8198</v>
      </c>
      <c r="F605" s="491" t="s">
        <v>8108</v>
      </c>
      <c r="G605" s="489"/>
      <c r="H605" s="491"/>
      <c r="I605" s="489"/>
      <c r="J605" s="489"/>
      <c r="K605" s="491"/>
      <c r="L605" s="491"/>
      <c r="M605" s="489"/>
      <c r="N605" s="489"/>
      <c r="O605" s="489"/>
      <c r="P605" s="489"/>
      <c r="Q605" s="470"/>
      <c r="R605" s="489"/>
      <c r="S605" s="489" t="s">
        <v>8314</v>
      </c>
      <c r="T605" s="489" t="s">
        <v>4836</v>
      </c>
      <c r="U605" s="468"/>
    </row>
    <row r="606" spans="1:21" s="627" customFormat="1" ht="46.5" customHeight="1">
      <c r="A606" s="489" t="s">
        <v>1801</v>
      </c>
      <c r="B606" s="490" t="s">
        <v>7902</v>
      </c>
      <c r="C606" s="491" t="s">
        <v>8056</v>
      </c>
      <c r="D606" s="489" t="s">
        <v>7961</v>
      </c>
      <c r="E606" s="491" t="s">
        <v>8199</v>
      </c>
      <c r="F606" s="491" t="s">
        <v>8109</v>
      </c>
      <c r="G606" s="489"/>
      <c r="H606" s="491"/>
      <c r="I606" s="489"/>
      <c r="J606" s="489"/>
      <c r="K606" s="491"/>
      <c r="L606" s="491"/>
      <c r="M606" s="489"/>
      <c r="N606" s="489"/>
      <c r="O606" s="489"/>
      <c r="P606" s="489"/>
      <c r="Q606" s="470"/>
      <c r="R606" s="489"/>
      <c r="S606" s="489" t="s">
        <v>8314</v>
      </c>
      <c r="T606" s="489" t="s">
        <v>4836</v>
      </c>
      <c r="U606" s="468"/>
    </row>
    <row r="607" spans="1:21" s="627" customFormat="1" ht="49.5" customHeight="1">
      <c r="A607" s="489" t="s">
        <v>1801</v>
      </c>
      <c r="B607" s="490" t="s">
        <v>7902</v>
      </c>
      <c r="C607" s="491" t="s">
        <v>8057</v>
      </c>
      <c r="D607" s="489" t="s">
        <v>7961</v>
      </c>
      <c r="E607" s="491" t="s">
        <v>8200</v>
      </c>
      <c r="F607" s="491" t="s">
        <v>8110</v>
      </c>
      <c r="G607" s="489"/>
      <c r="H607" s="491"/>
      <c r="I607" s="489"/>
      <c r="J607" s="489"/>
      <c r="K607" s="491"/>
      <c r="L607" s="491"/>
      <c r="M607" s="489"/>
      <c r="N607" s="489"/>
      <c r="O607" s="489"/>
      <c r="P607" s="489"/>
      <c r="Q607" s="470"/>
      <c r="R607" s="489"/>
      <c r="S607" s="489" t="s">
        <v>8314</v>
      </c>
      <c r="T607" s="489" t="s">
        <v>4836</v>
      </c>
      <c r="U607" s="468"/>
    </row>
    <row r="608" spans="1:21" s="627" customFormat="1" ht="48" customHeight="1">
      <c r="A608" s="489" t="s">
        <v>1801</v>
      </c>
      <c r="B608" s="490" t="s">
        <v>7902</v>
      </c>
      <c r="C608" s="491" t="s">
        <v>8058</v>
      </c>
      <c r="D608" s="489" t="s">
        <v>7961</v>
      </c>
      <c r="E608" s="491" t="s">
        <v>8201</v>
      </c>
      <c r="F608" s="491" t="s">
        <v>8111</v>
      </c>
      <c r="G608" s="489"/>
      <c r="H608" s="491"/>
      <c r="I608" s="489"/>
      <c r="J608" s="489"/>
      <c r="K608" s="491"/>
      <c r="L608" s="491"/>
      <c r="M608" s="489"/>
      <c r="N608" s="489"/>
      <c r="O608" s="489"/>
      <c r="P608" s="489"/>
      <c r="Q608" s="470"/>
      <c r="R608" s="489"/>
      <c r="S608" s="489" t="s">
        <v>8314</v>
      </c>
      <c r="T608" s="489" t="s">
        <v>4836</v>
      </c>
      <c r="U608" s="468"/>
    </row>
    <row r="609" spans="1:21" s="627" customFormat="1" ht="93" customHeight="1">
      <c r="A609" s="489" t="s">
        <v>163</v>
      </c>
      <c r="B609" s="490" t="s">
        <v>7903</v>
      </c>
      <c r="C609" s="491" t="s">
        <v>8104</v>
      </c>
      <c r="D609" s="489" t="s">
        <v>8602</v>
      </c>
      <c r="E609" s="491"/>
      <c r="F609" s="491" t="s">
        <v>8727</v>
      </c>
      <c r="G609" s="489"/>
      <c r="H609" s="491"/>
      <c r="I609" s="489"/>
      <c r="J609" s="489"/>
      <c r="K609" s="491"/>
      <c r="L609" s="491"/>
      <c r="M609" s="489"/>
      <c r="N609" s="489"/>
      <c r="O609" s="489"/>
      <c r="P609" s="489"/>
      <c r="Q609" s="470"/>
      <c r="R609" s="489"/>
      <c r="S609" s="489" t="s">
        <v>8314</v>
      </c>
      <c r="T609" s="489" t="s">
        <v>4836</v>
      </c>
      <c r="U609" s="468"/>
    </row>
    <row r="610" spans="1:21" s="627" customFormat="1" ht="45.75" customHeight="1">
      <c r="A610" s="489" t="s">
        <v>163</v>
      </c>
      <c r="B610" s="490" t="s">
        <v>7903</v>
      </c>
      <c r="C610" s="491" t="s">
        <v>8050</v>
      </c>
      <c r="D610" s="489" t="s">
        <v>7961</v>
      </c>
      <c r="E610" s="491" t="s">
        <v>8202</v>
      </c>
      <c r="F610" s="491" t="s">
        <v>8730</v>
      </c>
      <c r="G610" s="489"/>
      <c r="H610" s="491"/>
      <c r="I610" s="489"/>
      <c r="J610" s="489"/>
      <c r="K610" s="491"/>
      <c r="L610" s="491"/>
      <c r="M610" s="489"/>
      <c r="N610" s="489"/>
      <c r="O610" s="489"/>
      <c r="P610" s="489"/>
      <c r="Q610" s="470"/>
      <c r="R610" s="489"/>
      <c r="S610" s="489" t="s">
        <v>8314</v>
      </c>
      <c r="T610" s="489" t="s">
        <v>4836</v>
      </c>
      <c r="U610" s="468"/>
    </row>
    <row r="611" spans="1:21" s="627" customFormat="1" ht="49.5" customHeight="1">
      <c r="A611" s="489" t="s">
        <v>163</v>
      </c>
      <c r="B611" s="490" t="s">
        <v>7903</v>
      </c>
      <c r="C611" s="491" t="s">
        <v>8051</v>
      </c>
      <c r="D611" s="489" t="s">
        <v>7961</v>
      </c>
      <c r="E611" s="491" t="s">
        <v>8203</v>
      </c>
      <c r="F611" s="491" t="s">
        <v>8112</v>
      </c>
      <c r="G611" s="489"/>
      <c r="H611" s="491"/>
      <c r="I611" s="489"/>
      <c r="J611" s="489"/>
      <c r="K611" s="491"/>
      <c r="L611" s="491"/>
      <c r="M611" s="489"/>
      <c r="N611" s="489"/>
      <c r="O611" s="489"/>
      <c r="P611" s="489"/>
      <c r="Q611" s="470"/>
      <c r="R611" s="489"/>
      <c r="S611" s="489" t="s">
        <v>8314</v>
      </c>
      <c r="T611" s="489" t="s">
        <v>4836</v>
      </c>
      <c r="U611" s="468"/>
    </row>
    <row r="612" spans="1:21" s="627" customFormat="1" ht="51" customHeight="1">
      <c r="A612" s="489" t="s">
        <v>163</v>
      </c>
      <c r="B612" s="490" t="s">
        <v>7903</v>
      </c>
      <c r="C612" s="491" t="s">
        <v>8054</v>
      </c>
      <c r="D612" s="489" t="s">
        <v>7961</v>
      </c>
      <c r="E612" s="491" t="s">
        <v>8204</v>
      </c>
      <c r="F612" s="491" t="s">
        <v>8113</v>
      </c>
      <c r="G612" s="489"/>
      <c r="H612" s="491"/>
      <c r="I612" s="489"/>
      <c r="J612" s="489"/>
      <c r="K612" s="491"/>
      <c r="L612" s="491"/>
      <c r="M612" s="489"/>
      <c r="N612" s="489"/>
      <c r="O612" s="489"/>
      <c r="P612" s="489"/>
      <c r="Q612" s="470"/>
      <c r="R612" s="489"/>
      <c r="S612" s="489" t="s">
        <v>8314</v>
      </c>
      <c r="T612" s="489" t="s">
        <v>4836</v>
      </c>
      <c r="U612" s="468"/>
    </row>
    <row r="613" spans="1:21" s="627" customFormat="1" ht="51" customHeight="1">
      <c r="A613" s="489" t="s">
        <v>163</v>
      </c>
      <c r="B613" s="490" t="s">
        <v>7903</v>
      </c>
      <c r="C613" s="491" t="s">
        <v>8055</v>
      </c>
      <c r="D613" s="489" t="s">
        <v>7961</v>
      </c>
      <c r="E613" s="491" t="s">
        <v>8205</v>
      </c>
      <c r="F613" s="491" t="s">
        <v>8114</v>
      </c>
      <c r="G613" s="489"/>
      <c r="H613" s="491"/>
      <c r="I613" s="489"/>
      <c r="J613" s="489"/>
      <c r="K613" s="491"/>
      <c r="L613" s="491"/>
      <c r="M613" s="489"/>
      <c r="N613" s="489"/>
      <c r="O613" s="489"/>
      <c r="P613" s="489"/>
      <c r="Q613" s="470"/>
      <c r="R613" s="489"/>
      <c r="S613" s="489" t="s">
        <v>8314</v>
      </c>
      <c r="T613" s="489" t="s">
        <v>4836</v>
      </c>
      <c r="U613" s="468"/>
    </row>
    <row r="614" spans="1:21" s="627" customFormat="1" ht="51" customHeight="1">
      <c r="A614" s="489" t="s">
        <v>163</v>
      </c>
      <c r="B614" s="490" t="s">
        <v>7903</v>
      </c>
      <c r="C614" s="491" t="s">
        <v>8059</v>
      </c>
      <c r="D614" s="489" t="s">
        <v>7961</v>
      </c>
      <c r="E614" s="491" t="s">
        <v>8206</v>
      </c>
      <c r="F614" s="491" t="s">
        <v>8115</v>
      </c>
      <c r="G614" s="489"/>
      <c r="H614" s="491"/>
      <c r="I614" s="489"/>
      <c r="J614" s="489"/>
      <c r="K614" s="491"/>
      <c r="L614" s="491"/>
      <c r="M614" s="489"/>
      <c r="N614" s="489"/>
      <c r="O614" s="489"/>
      <c r="P614" s="489"/>
      <c r="Q614" s="470"/>
      <c r="R614" s="489"/>
      <c r="S614" s="489" t="s">
        <v>8314</v>
      </c>
      <c r="T614" s="489" t="s">
        <v>4836</v>
      </c>
      <c r="U614" s="468"/>
    </row>
    <row r="615" spans="1:21" s="627" customFormat="1" ht="51" customHeight="1">
      <c r="A615" s="489" t="s">
        <v>163</v>
      </c>
      <c r="B615" s="490" t="s">
        <v>7903</v>
      </c>
      <c r="C615" s="491" t="s">
        <v>8085</v>
      </c>
      <c r="D615" s="489" t="s">
        <v>7961</v>
      </c>
      <c r="E615" s="491" t="s">
        <v>8207</v>
      </c>
      <c r="F615" s="491" t="s">
        <v>8116</v>
      </c>
      <c r="G615" s="489"/>
      <c r="H615" s="491"/>
      <c r="I615" s="489"/>
      <c r="J615" s="489"/>
      <c r="K615" s="491"/>
      <c r="L615" s="491"/>
      <c r="M615" s="489"/>
      <c r="N615" s="489"/>
      <c r="O615" s="489"/>
      <c r="P615" s="489"/>
      <c r="Q615" s="470"/>
      <c r="R615" s="489"/>
      <c r="S615" s="489" t="s">
        <v>8314</v>
      </c>
      <c r="T615" s="489" t="s">
        <v>4836</v>
      </c>
      <c r="U615" s="468"/>
    </row>
    <row r="616" spans="1:21" s="627" customFormat="1" ht="90" customHeight="1">
      <c r="A616" s="489" t="s">
        <v>3254</v>
      </c>
      <c r="B616" s="490" t="s">
        <v>7904</v>
      </c>
      <c r="C616" s="491" t="s">
        <v>8177</v>
      </c>
      <c r="D616" s="489" t="s">
        <v>8602</v>
      </c>
      <c r="E616" s="491"/>
      <c r="F616" s="491" t="s">
        <v>8729</v>
      </c>
      <c r="G616" s="489"/>
      <c r="H616" s="491"/>
      <c r="I616" s="489"/>
      <c r="J616" s="489"/>
      <c r="K616" s="491"/>
      <c r="L616" s="491"/>
      <c r="M616" s="489"/>
      <c r="N616" s="489"/>
      <c r="O616" s="489"/>
      <c r="P616" s="489"/>
      <c r="Q616" s="470"/>
      <c r="R616" s="489"/>
      <c r="S616" s="489" t="s">
        <v>8314</v>
      </c>
      <c r="T616" s="489" t="s">
        <v>4836</v>
      </c>
      <c r="U616" s="468"/>
    </row>
    <row r="617" spans="1:21" s="627" customFormat="1" ht="53.25" customHeight="1">
      <c r="A617" s="489" t="s">
        <v>3254</v>
      </c>
      <c r="B617" s="490" t="s">
        <v>7904</v>
      </c>
      <c r="C617" s="491" t="s">
        <v>8256</v>
      </c>
      <c r="D617" s="489" t="s">
        <v>7961</v>
      </c>
      <c r="E617" s="491" t="s">
        <v>8208</v>
      </c>
      <c r="F617" s="491" t="s">
        <v>8262</v>
      </c>
      <c r="G617" s="489"/>
      <c r="H617" s="491"/>
      <c r="I617" s="489"/>
      <c r="J617" s="489"/>
      <c r="K617" s="491"/>
      <c r="L617" s="491"/>
      <c r="M617" s="489"/>
      <c r="N617" s="489"/>
      <c r="O617" s="489"/>
      <c r="P617" s="489"/>
      <c r="Q617" s="470"/>
      <c r="R617" s="489"/>
      <c r="S617" s="489" t="s">
        <v>8314</v>
      </c>
      <c r="T617" s="489" t="s">
        <v>4836</v>
      </c>
      <c r="U617" s="468"/>
    </row>
    <row r="618" spans="1:21" s="627" customFormat="1" ht="51" customHeight="1">
      <c r="A618" s="489" t="s">
        <v>3254</v>
      </c>
      <c r="B618" s="490" t="s">
        <v>7904</v>
      </c>
      <c r="C618" s="491" t="s">
        <v>8257</v>
      </c>
      <c r="D618" s="489" t="s">
        <v>7961</v>
      </c>
      <c r="E618" s="491" t="s">
        <v>8209</v>
      </c>
      <c r="F618" s="491" t="s">
        <v>8267</v>
      </c>
      <c r="G618" s="489"/>
      <c r="H618" s="491"/>
      <c r="I618" s="489"/>
      <c r="J618" s="489"/>
      <c r="K618" s="491"/>
      <c r="L618" s="491"/>
      <c r="M618" s="489"/>
      <c r="N618" s="489"/>
      <c r="O618" s="489"/>
      <c r="P618" s="489"/>
      <c r="Q618" s="470"/>
      <c r="R618" s="489"/>
      <c r="S618" s="489" t="s">
        <v>8314</v>
      </c>
      <c r="T618" s="489" t="s">
        <v>4836</v>
      </c>
      <c r="U618" s="468"/>
    </row>
    <row r="619" spans="1:21" s="627" customFormat="1" ht="48" customHeight="1">
      <c r="A619" s="489" t="s">
        <v>3254</v>
      </c>
      <c r="B619" s="490" t="s">
        <v>7904</v>
      </c>
      <c r="C619" s="491" t="s">
        <v>8258</v>
      </c>
      <c r="D619" s="489" t="s">
        <v>7961</v>
      </c>
      <c r="E619" s="491" t="s">
        <v>8210</v>
      </c>
      <c r="F619" s="491" t="s">
        <v>8263</v>
      </c>
      <c r="G619" s="489"/>
      <c r="H619" s="491"/>
      <c r="I619" s="489"/>
      <c r="J619" s="489"/>
      <c r="K619" s="491"/>
      <c r="L619" s="491"/>
      <c r="M619" s="489"/>
      <c r="N619" s="489"/>
      <c r="O619" s="489"/>
      <c r="P619" s="489"/>
      <c r="Q619" s="470"/>
      <c r="R619" s="489"/>
      <c r="S619" s="489" t="s">
        <v>8314</v>
      </c>
      <c r="T619" s="489" t="s">
        <v>4836</v>
      </c>
      <c r="U619" s="468"/>
    </row>
    <row r="620" spans="1:21" s="627" customFormat="1" ht="48.75" customHeight="1">
      <c r="A620" s="489" t="s">
        <v>3254</v>
      </c>
      <c r="B620" s="490" t="s">
        <v>7904</v>
      </c>
      <c r="C620" s="491" t="s">
        <v>8259</v>
      </c>
      <c r="D620" s="489" t="s">
        <v>7961</v>
      </c>
      <c r="E620" s="491" t="s">
        <v>8211</v>
      </c>
      <c r="F620" s="491" t="s">
        <v>8264</v>
      </c>
      <c r="G620" s="489"/>
      <c r="H620" s="491"/>
      <c r="I620" s="489"/>
      <c r="J620" s="489"/>
      <c r="K620" s="491"/>
      <c r="L620" s="491"/>
      <c r="M620" s="489"/>
      <c r="N620" s="489"/>
      <c r="O620" s="489"/>
      <c r="P620" s="489"/>
      <c r="Q620" s="470"/>
      <c r="R620" s="489"/>
      <c r="S620" s="489" t="s">
        <v>8314</v>
      </c>
      <c r="T620" s="489" t="s">
        <v>4836</v>
      </c>
      <c r="U620" s="468"/>
    </row>
    <row r="621" spans="1:21" s="627" customFormat="1" ht="48" customHeight="1">
      <c r="A621" s="489" t="s">
        <v>3254</v>
      </c>
      <c r="B621" s="490" t="s">
        <v>7904</v>
      </c>
      <c r="C621" s="491" t="s">
        <v>8260</v>
      </c>
      <c r="D621" s="489" t="s">
        <v>7961</v>
      </c>
      <c r="E621" s="491" t="s">
        <v>8212</v>
      </c>
      <c r="F621" s="491" t="s">
        <v>8265</v>
      </c>
      <c r="G621" s="489"/>
      <c r="H621" s="491"/>
      <c r="I621" s="489"/>
      <c r="J621" s="489"/>
      <c r="K621" s="491"/>
      <c r="L621" s="491"/>
      <c r="M621" s="489"/>
      <c r="N621" s="489"/>
      <c r="O621" s="489"/>
      <c r="P621" s="489"/>
      <c r="Q621" s="470"/>
      <c r="R621" s="489"/>
      <c r="S621" s="489" t="s">
        <v>8314</v>
      </c>
      <c r="T621" s="489" t="s">
        <v>4836</v>
      </c>
      <c r="U621" s="468"/>
    </row>
    <row r="622" spans="1:21" s="627" customFormat="1" ht="51" customHeight="1">
      <c r="A622" s="489" t="s">
        <v>3254</v>
      </c>
      <c r="B622" s="490" t="s">
        <v>7904</v>
      </c>
      <c r="C622" s="491" t="s">
        <v>8261</v>
      </c>
      <c r="D622" s="489" t="s">
        <v>7961</v>
      </c>
      <c r="E622" s="491" t="s">
        <v>8213</v>
      </c>
      <c r="F622" s="491" t="s">
        <v>8266</v>
      </c>
      <c r="G622" s="489"/>
      <c r="H622" s="491"/>
      <c r="I622" s="489"/>
      <c r="J622" s="489"/>
      <c r="K622" s="491"/>
      <c r="L622" s="491"/>
      <c r="M622" s="489"/>
      <c r="N622" s="489"/>
      <c r="O622" s="489"/>
      <c r="P622" s="489"/>
      <c r="Q622" s="470"/>
      <c r="R622" s="489"/>
      <c r="S622" s="489" t="s">
        <v>8314</v>
      </c>
      <c r="T622" s="489" t="s">
        <v>4836</v>
      </c>
      <c r="U622" s="468"/>
    </row>
    <row r="623" spans="1:21" s="627" customFormat="1" ht="27.75" customHeight="1">
      <c r="A623" s="489" t="s">
        <v>3255</v>
      </c>
      <c r="B623" s="490" t="s">
        <v>7905</v>
      </c>
      <c r="C623" s="491" t="s">
        <v>8635</v>
      </c>
      <c r="D623" s="489"/>
      <c r="E623" s="491"/>
      <c r="F623" s="491"/>
      <c r="G623" s="489"/>
      <c r="H623" s="491"/>
      <c r="I623" s="489"/>
      <c r="J623" s="489"/>
      <c r="K623" s="491"/>
      <c r="L623" s="491"/>
      <c r="M623" s="489"/>
      <c r="N623" s="489"/>
      <c r="O623" s="489"/>
      <c r="P623" s="489"/>
      <c r="Q623" s="470"/>
      <c r="R623" s="489" t="s">
        <v>4836</v>
      </c>
      <c r="S623" s="489"/>
      <c r="T623" s="489" t="s">
        <v>4836</v>
      </c>
      <c r="U623" s="468"/>
    </row>
    <row r="624" spans="1:21" s="627" customFormat="1" ht="51" customHeight="1">
      <c r="A624" s="489" t="s">
        <v>3255</v>
      </c>
      <c r="B624" s="490" t="s">
        <v>7905</v>
      </c>
      <c r="C624" s="491" t="s">
        <v>8627</v>
      </c>
      <c r="D624" s="489" t="s">
        <v>8047</v>
      </c>
      <c r="E624" s="491" t="s">
        <v>8629</v>
      </c>
      <c r="F624" s="491" t="s">
        <v>8632</v>
      </c>
      <c r="G624" s="489"/>
      <c r="H624" s="491"/>
      <c r="I624" s="489"/>
      <c r="J624" s="489"/>
      <c r="K624" s="491"/>
      <c r="L624" s="491"/>
      <c r="M624" s="489"/>
      <c r="N624" s="489"/>
      <c r="O624" s="489"/>
      <c r="P624" s="489"/>
      <c r="Q624" s="470"/>
      <c r="R624" s="489" t="s">
        <v>4836</v>
      </c>
      <c r="S624" s="489" t="s">
        <v>8314</v>
      </c>
      <c r="T624" s="489" t="s">
        <v>4836</v>
      </c>
      <c r="U624" s="468"/>
    </row>
    <row r="625" spans="1:21" s="627" customFormat="1" ht="49.5" customHeight="1">
      <c r="A625" s="489" t="s">
        <v>3255</v>
      </c>
      <c r="B625" s="490" t="s">
        <v>7905</v>
      </c>
      <c r="C625" s="491" t="s">
        <v>8628</v>
      </c>
      <c r="D625" s="489" t="s">
        <v>8047</v>
      </c>
      <c r="E625" s="491" t="s">
        <v>8630</v>
      </c>
      <c r="F625" s="491" t="s">
        <v>8636</v>
      </c>
      <c r="G625" s="489"/>
      <c r="H625" s="491"/>
      <c r="I625" s="489"/>
      <c r="J625" s="489"/>
      <c r="K625" s="491"/>
      <c r="L625" s="491"/>
      <c r="M625" s="489"/>
      <c r="N625" s="489"/>
      <c r="O625" s="489"/>
      <c r="P625" s="489"/>
      <c r="Q625" s="470"/>
      <c r="R625" s="489" t="s">
        <v>4836</v>
      </c>
      <c r="S625" s="489" t="s">
        <v>8314</v>
      </c>
      <c r="T625" s="489" t="s">
        <v>4836</v>
      </c>
      <c r="U625" s="468"/>
    </row>
    <row r="626" spans="1:21" s="627" customFormat="1" ht="20.25" customHeight="1">
      <c r="A626" s="489" t="s">
        <v>246</v>
      </c>
      <c r="B626" s="490" t="s">
        <v>7906</v>
      </c>
      <c r="C626" s="491" t="s">
        <v>8633</v>
      </c>
      <c r="D626" s="489" t="s">
        <v>8576</v>
      </c>
      <c r="E626" s="491"/>
      <c r="F626" s="491"/>
      <c r="G626" s="489"/>
      <c r="H626" s="491"/>
      <c r="I626" s="489"/>
      <c r="J626" s="489"/>
      <c r="K626" s="491"/>
      <c r="L626" s="491"/>
      <c r="M626" s="489"/>
      <c r="N626" s="489"/>
      <c r="O626" s="489"/>
      <c r="P626" s="489"/>
      <c r="Q626" s="470"/>
      <c r="R626" s="489" t="s">
        <v>4836</v>
      </c>
      <c r="S626" s="489" t="s">
        <v>8314</v>
      </c>
      <c r="T626" s="489" t="s">
        <v>4836</v>
      </c>
      <c r="U626" s="468"/>
    </row>
    <row r="627" spans="1:21" s="627" customFormat="1" ht="58.5" customHeight="1">
      <c r="A627" s="489" t="s">
        <v>246</v>
      </c>
      <c r="B627" s="490" t="s">
        <v>7906</v>
      </c>
      <c r="C627" s="491" t="s">
        <v>8633</v>
      </c>
      <c r="D627" s="489" t="s">
        <v>8047</v>
      </c>
      <c r="E627" s="491" t="s">
        <v>8631</v>
      </c>
      <c r="F627" s="491" t="s">
        <v>8634</v>
      </c>
      <c r="G627" s="489"/>
      <c r="H627" s="491"/>
      <c r="I627" s="489"/>
      <c r="J627" s="489"/>
      <c r="K627" s="491"/>
      <c r="L627" s="491"/>
      <c r="M627" s="489"/>
      <c r="N627" s="489"/>
      <c r="O627" s="489"/>
      <c r="P627" s="489"/>
      <c r="Q627" s="470"/>
      <c r="R627" s="489" t="s">
        <v>4836</v>
      </c>
      <c r="S627" s="489" t="s">
        <v>8314</v>
      </c>
      <c r="T627" s="489" t="s">
        <v>4836</v>
      </c>
      <c r="U627" s="468"/>
    </row>
    <row r="628" spans="1:21" s="627" customFormat="1" ht="21" customHeight="1">
      <c r="A628" s="489" t="s">
        <v>248</v>
      </c>
      <c r="B628" s="490" t="s">
        <v>7907</v>
      </c>
      <c r="C628" s="491" t="s">
        <v>8574</v>
      </c>
      <c r="D628" s="489" t="s">
        <v>8580</v>
      </c>
      <c r="E628" s="491"/>
      <c r="F628" s="491" t="s">
        <v>8604</v>
      </c>
      <c r="G628" s="489"/>
      <c r="H628" s="491"/>
      <c r="I628" s="489"/>
      <c r="J628" s="489"/>
      <c r="K628" s="491"/>
      <c r="L628" s="491"/>
      <c r="M628" s="489"/>
      <c r="N628" s="489"/>
      <c r="O628" s="489"/>
      <c r="P628" s="489"/>
      <c r="Q628" s="470"/>
      <c r="R628" s="489"/>
      <c r="S628" s="489"/>
      <c r="T628" s="489"/>
      <c r="U628" s="468"/>
    </row>
    <row r="629" spans="1:21" s="627" customFormat="1" ht="58.5" customHeight="1">
      <c r="A629" s="489" t="s">
        <v>248</v>
      </c>
      <c r="B629" s="490" t="s">
        <v>7907</v>
      </c>
      <c r="C629" s="491" t="s">
        <v>8335</v>
      </c>
      <c r="D629" s="489" t="s">
        <v>8084</v>
      </c>
      <c r="E629" s="491" t="s">
        <v>8188</v>
      </c>
      <c r="F629" s="491" t="s">
        <v>8175</v>
      </c>
      <c r="G629" s="489" t="s">
        <v>4836</v>
      </c>
      <c r="H629" s="491"/>
      <c r="I629" s="489"/>
      <c r="J629" s="489"/>
      <c r="K629" s="491" t="s">
        <v>8005</v>
      </c>
      <c r="L629" s="491"/>
      <c r="M629" s="489"/>
      <c r="N629" s="489"/>
      <c r="O629" s="489"/>
      <c r="P629" s="489"/>
      <c r="Q629" s="470"/>
      <c r="R629" s="489"/>
      <c r="S629" s="489"/>
      <c r="T629" s="489"/>
      <c r="U629" s="468"/>
    </row>
    <row r="630" spans="1:21" s="627" customFormat="1" ht="74.099999999999994" customHeight="1">
      <c r="A630" s="489" t="s">
        <v>248</v>
      </c>
      <c r="B630" s="490" t="s">
        <v>7907</v>
      </c>
      <c r="C630" s="491" t="s">
        <v>8336</v>
      </c>
      <c r="D630" s="489" t="s">
        <v>8084</v>
      </c>
      <c r="E630" s="491" t="s">
        <v>8189</v>
      </c>
      <c r="F630" s="491" t="s">
        <v>8176</v>
      </c>
      <c r="G630" s="489"/>
      <c r="H630" s="491"/>
      <c r="I630" s="489"/>
      <c r="J630" s="489"/>
      <c r="K630" s="491" t="s">
        <v>8005</v>
      </c>
      <c r="L630" s="491"/>
      <c r="M630" s="489"/>
      <c r="N630" s="489"/>
      <c r="O630" s="489"/>
      <c r="P630" s="489"/>
      <c r="Q630" s="470"/>
      <c r="R630" s="489"/>
      <c r="S630" s="489"/>
      <c r="T630" s="489"/>
      <c r="U630" s="796" t="s">
        <v>3448</v>
      </c>
    </row>
    <row r="631" spans="1:21" s="627" customFormat="1" ht="72.75" customHeight="1">
      <c r="A631" s="489" t="s">
        <v>250</v>
      </c>
      <c r="B631" s="489" t="s">
        <v>7908</v>
      </c>
      <c r="C631" s="491" t="s">
        <v>8939</v>
      </c>
      <c r="D631" s="680" t="s">
        <v>8580</v>
      </c>
      <c r="E631" s="491"/>
      <c r="F631" s="491"/>
      <c r="G631" s="489"/>
      <c r="H631" s="491"/>
      <c r="I631" s="489"/>
      <c r="J631" s="489"/>
      <c r="K631" s="491"/>
      <c r="L631" s="489"/>
      <c r="M631" s="489"/>
      <c r="N631" s="489"/>
      <c r="O631" s="489"/>
      <c r="P631" s="489"/>
      <c r="Q631" s="470"/>
      <c r="R631" s="489"/>
      <c r="S631" s="489"/>
      <c r="T631" s="489" t="s">
        <v>4836</v>
      </c>
      <c r="U631" s="468"/>
    </row>
    <row r="632" spans="1:21" s="627" customFormat="1" ht="98.25" customHeight="1">
      <c r="A632" s="489" t="s">
        <v>250</v>
      </c>
      <c r="B632" s="489" t="s">
        <v>7908</v>
      </c>
      <c r="C632" s="491" t="s">
        <v>8940</v>
      </c>
      <c r="D632" s="680" t="s">
        <v>4513</v>
      </c>
      <c r="E632" s="491" t="s">
        <v>8942</v>
      </c>
      <c r="F632" s="491" t="s">
        <v>9301</v>
      </c>
      <c r="G632" s="489" t="s">
        <v>4836</v>
      </c>
      <c r="H632" s="491"/>
      <c r="I632" s="489"/>
      <c r="J632" s="489"/>
      <c r="K632" s="491"/>
      <c r="L632" s="491"/>
      <c r="M632" s="489"/>
      <c r="N632" s="489"/>
      <c r="O632" s="489"/>
      <c r="P632" s="489"/>
      <c r="Q632" s="470"/>
      <c r="R632" s="489"/>
      <c r="S632" s="489" t="s">
        <v>8314</v>
      </c>
      <c r="T632" s="489" t="s">
        <v>4836</v>
      </c>
      <c r="U632" s="468"/>
    </row>
    <row r="633" spans="1:21" s="627" customFormat="1" ht="99.75" customHeight="1">
      <c r="A633" s="489" t="s">
        <v>2595</v>
      </c>
      <c r="B633" s="489" t="s">
        <v>7908</v>
      </c>
      <c r="C633" s="491" t="s">
        <v>8941</v>
      </c>
      <c r="D633" s="680" t="s">
        <v>4513</v>
      </c>
      <c r="E633" s="491" t="s">
        <v>8943</v>
      </c>
      <c r="F633" s="491" t="s">
        <v>9302</v>
      </c>
      <c r="G633" s="489"/>
      <c r="H633" s="491"/>
      <c r="I633" s="489"/>
      <c r="J633" s="489"/>
      <c r="K633" s="491"/>
      <c r="L633" s="491"/>
      <c r="M633" s="489"/>
      <c r="N633" s="489"/>
      <c r="O633" s="489"/>
      <c r="P633" s="489"/>
      <c r="Q633" s="470"/>
      <c r="R633" s="489"/>
      <c r="S633" s="489" t="s">
        <v>8314</v>
      </c>
      <c r="T633" s="489" t="s">
        <v>4836</v>
      </c>
      <c r="U633" s="468"/>
    </row>
    <row r="634" spans="1:21" s="627" customFormat="1" ht="78.75">
      <c r="A634" s="489" t="s">
        <v>1803</v>
      </c>
      <c r="B634" s="490" t="s">
        <v>7909</v>
      </c>
      <c r="C634" s="491" t="s">
        <v>8086</v>
      </c>
      <c r="D634" s="489" t="s">
        <v>4210</v>
      </c>
      <c r="E634" s="491"/>
      <c r="F634" s="491" t="s">
        <v>8703</v>
      </c>
      <c r="G634" s="489"/>
      <c r="H634" s="491"/>
      <c r="I634" s="489"/>
      <c r="J634" s="489"/>
      <c r="K634" s="491" t="s">
        <v>8033</v>
      </c>
      <c r="L634" s="491"/>
      <c r="M634" s="489"/>
      <c r="N634" s="489"/>
      <c r="O634" s="489"/>
      <c r="P634" s="489"/>
      <c r="Q634" s="470"/>
      <c r="R634" s="489"/>
      <c r="S634" s="489" t="s">
        <v>8314</v>
      </c>
      <c r="T634" s="489" t="s">
        <v>4836</v>
      </c>
      <c r="U634" s="468"/>
    </row>
    <row r="635" spans="1:21" s="627" customFormat="1" ht="45">
      <c r="A635" s="489" t="s">
        <v>1803</v>
      </c>
      <c r="B635" s="489" t="s">
        <v>7909</v>
      </c>
      <c r="C635" s="491" t="s">
        <v>8087</v>
      </c>
      <c r="D635" s="489" t="s">
        <v>7963</v>
      </c>
      <c r="E635" s="491" t="s">
        <v>9278</v>
      </c>
      <c r="F635" s="491" t="s">
        <v>8731</v>
      </c>
      <c r="G635" s="489" t="s">
        <v>4836</v>
      </c>
      <c r="H635" s="491"/>
      <c r="I635" s="489"/>
      <c r="J635" s="489"/>
      <c r="K635" s="491" t="s">
        <v>8033</v>
      </c>
      <c r="L635" s="491"/>
      <c r="M635" s="489"/>
      <c r="N635" s="489"/>
      <c r="O635" s="489"/>
      <c r="P635" s="489"/>
      <c r="Q635" s="470"/>
      <c r="R635" s="489"/>
      <c r="S635" s="489" t="s">
        <v>8314</v>
      </c>
      <c r="T635" s="489" t="s">
        <v>4836</v>
      </c>
      <c r="U635" s="468"/>
    </row>
    <row r="636" spans="1:21" s="627" customFormat="1" ht="45">
      <c r="A636" s="489" t="s">
        <v>1803</v>
      </c>
      <c r="B636" s="489" t="s">
        <v>7909</v>
      </c>
      <c r="C636" s="491" t="s">
        <v>8088</v>
      </c>
      <c r="D636" s="489" t="s">
        <v>7963</v>
      </c>
      <c r="E636" s="491" t="s">
        <v>9279</v>
      </c>
      <c r="F636" s="491" t="s">
        <v>8608</v>
      </c>
      <c r="G636" s="489" t="s">
        <v>4836</v>
      </c>
      <c r="H636" s="491"/>
      <c r="I636" s="489"/>
      <c r="J636" s="489"/>
      <c r="K636" s="491" t="s">
        <v>8033</v>
      </c>
      <c r="L636" s="491"/>
      <c r="M636" s="489"/>
      <c r="N636" s="489"/>
      <c r="O636" s="489"/>
      <c r="P636" s="489"/>
      <c r="Q636" s="470"/>
      <c r="R636" s="489"/>
      <c r="S636" s="489" t="s">
        <v>8314</v>
      </c>
      <c r="T636" s="489" t="s">
        <v>4836</v>
      </c>
      <c r="U636" s="468"/>
    </row>
    <row r="637" spans="1:21" s="627" customFormat="1" ht="45">
      <c r="A637" s="489" t="s">
        <v>1803</v>
      </c>
      <c r="B637" s="489" t="s">
        <v>7909</v>
      </c>
      <c r="C637" s="491" t="s">
        <v>8089</v>
      </c>
      <c r="D637" s="489" t="s">
        <v>7963</v>
      </c>
      <c r="E637" s="491" t="s">
        <v>9280</v>
      </c>
      <c r="F637" s="491" t="s">
        <v>8609</v>
      </c>
      <c r="G637" s="489" t="s">
        <v>4836</v>
      </c>
      <c r="H637" s="491"/>
      <c r="I637" s="489"/>
      <c r="J637" s="489"/>
      <c r="K637" s="491" t="s">
        <v>8033</v>
      </c>
      <c r="L637" s="491"/>
      <c r="M637" s="489"/>
      <c r="N637" s="489"/>
      <c r="O637" s="489"/>
      <c r="P637" s="489"/>
      <c r="Q637" s="470"/>
      <c r="R637" s="489"/>
      <c r="S637" s="489" t="s">
        <v>8314</v>
      </c>
      <c r="T637" s="489" t="s">
        <v>4836</v>
      </c>
      <c r="U637" s="468"/>
    </row>
    <row r="638" spans="1:21" s="627" customFormat="1" ht="45">
      <c r="A638" s="489" t="s">
        <v>1803</v>
      </c>
      <c r="B638" s="489" t="s">
        <v>7909</v>
      </c>
      <c r="C638" s="491" t="s">
        <v>8090</v>
      </c>
      <c r="D638" s="489" t="s">
        <v>7963</v>
      </c>
      <c r="E638" s="491" t="s">
        <v>9281</v>
      </c>
      <c r="F638" s="491" t="s">
        <v>8610</v>
      </c>
      <c r="G638" s="489" t="s">
        <v>4836</v>
      </c>
      <c r="H638" s="491"/>
      <c r="I638" s="489"/>
      <c r="J638" s="489"/>
      <c r="K638" s="491" t="s">
        <v>8033</v>
      </c>
      <c r="L638" s="491"/>
      <c r="M638" s="489"/>
      <c r="N638" s="489"/>
      <c r="O638" s="489"/>
      <c r="P638" s="489"/>
      <c r="Q638" s="470"/>
      <c r="R638" s="489"/>
      <c r="S638" s="489" t="s">
        <v>8314</v>
      </c>
      <c r="T638" s="489" t="s">
        <v>4836</v>
      </c>
      <c r="U638" s="468"/>
    </row>
    <row r="639" spans="1:21" s="627" customFormat="1" ht="45">
      <c r="A639" s="489" t="s">
        <v>1803</v>
      </c>
      <c r="B639" s="489" t="s">
        <v>7909</v>
      </c>
      <c r="C639" s="491" t="s">
        <v>8091</v>
      </c>
      <c r="D639" s="489" t="s">
        <v>7963</v>
      </c>
      <c r="E639" s="491" t="s">
        <v>9282</v>
      </c>
      <c r="F639" s="491" t="s">
        <v>8611</v>
      </c>
      <c r="G639" s="489" t="s">
        <v>4836</v>
      </c>
      <c r="H639" s="491"/>
      <c r="I639" s="489"/>
      <c r="J639" s="489"/>
      <c r="K639" s="491" t="s">
        <v>8033</v>
      </c>
      <c r="L639" s="491"/>
      <c r="M639" s="489"/>
      <c r="N639" s="489"/>
      <c r="O639" s="489"/>
      <c r="P639" s="489"/>
      <c r="Q639" s="470"/>
      <c r="R639" s="489"/>
      <c r="S639" s="489" t="s">
        <v>8314</v>
      </c>
      <c r="T639" s="489" t="s">
        <v>4836</v>
      </c>
      <c r="U639" s="468"/>
    </row>
    <row r="640" spans="1:21" s="627" customFormat="1" ht="65.099999999999994" customHeight="1">
      <c r="A640" s="489" t="s">
        <v>1803</v>
      </c>
      <c r="B640" s="489" t="s">
        <v>7909</v>
      </c>
      <c r="C640" s="491" t="s">
        <v>8092</v>
      </c>
      <c r="D640" s="489" t="s">
        <v>7963</v>
      </c>
      <c r="E640" s="491" t="s">
        <v>9283</v>
      </c>
      <c r="F640" s="491" t="s">
        <v>8612</v>
      </c>
      <c r="G640" s="489" t="s">
        <v>4836</v>
      </c>
      <c r="H640" s="491"/>
      <c r="I640" s="489"/>
      <c r="J640" s="489"/>
      <c r="K640" s="491" t="s">
        <v>8033</v>
      </c>
      <c r="L640" s="489"/>
      <c r="M640" s="489"/>
      <c r="N640" s="489"/>
      <c r="O640" s="489"/>
      <c r="P640" s="489"/>
      <c r="Q640" s="470"/>
      <c r="R640" s="489"/>
      <c r="S640" s="489"/>
      <c r="T640" s="489" t="s">
        <v>4836</v>
      </c>
      <c r="U640" s="468"/>
    </row>
    <row r="641" spans="1:21" s="627" customFormat="1" ht="45">
      <c r="A641" s="489" t="s">
        <v>1803</v>
      </c>
      <c r="B641" s="489" t="s">
        <v>7909</v>
      </c>
      <c r="C641" s="491" t="s">
        <v>8093</v>
      </c>
      <c r="D641" s="489" t="s">
        <v>7963</v>
      </c>
      <c r="E641" s="491" t="s">
        <v>9284</v>
      </c>
      <c r="F641" s="491" t="s">
        <v>8613</v>
      </c>
      <c r="G641" s="489" t="s">
        <v>4836</v>
      </c>
      <c r="H641" s="491"/>
      <c r="I641" s="489"/>
      <c r="J641" s="489"/>
      <c r="K641" s="491" t="s">
        <v>8033</v>
      </c>
      <c r="L641" s="491"/>
      <c r="M641" s="489"/>
      <c r="N641" s="489"/>
      <c r="O641" s="489"/>
      <c r="P641" s="489"/>
      <c r="Q641" s="470"/>
      <c r="R641" s="489"/>
      <c r="S641" s="489" t="s">
        <v>8314</v>
      </c>
      <c r="T641" s="489" t="s">
        <v>4836</v>
      </c>
      <c r="U641" s="468"/>
    </row>
    <row r="642" spans="1:21" s="627" customFormat="1" ht="45">
      <c r="A642" s="489" t="s">
        <v>1803</v>
      </c>
      <c r="B642" s="489" t="s">
        <v>7909</v>
      </c>
      <c r="C642" s="491" t="s">
        <v>8094</v>
      </c>
      <c r="D642" s="489" t="s">
        <v>7963</v>
      </c>
      <c r="E642" s="491" t="s">
        <v>9285</v>
      </c>
      <c r="F642" s="491" t="s">
        <v>8614</v>
      </c>
      <c r="G642" s="489" t="s">
        <v>4836</v>
      </c>
      <c r="H642" s="491"/>
      <c r="I642" s="489"/>
      <c r="J642" s="489"/>
      <c r="K642" s="491" t="s">
        <v>8033</v>
      </c>
      <c r="L642" s="491"/>
      <c r="M642" s="489"/>
      <c r="N642" s="489"/>
      <c r="O642" s="489"/>
      <c r="P642" s="489"/>
      <c r="Q642" s="470"/>
      <c r="R642" s="489"/>
      <c r="S642" s="489" t="s">
        <v>8314</v>
      </c>
      <c r="T642" s="489" t="s">
        <v>4836</v>
      </c>
      <c r="U642" s="468"/>
    </row>
    <row r="643" spans="1:21" s="627" customFormat="1" ht="67.5">
      <c r="A643" s="489" t="s">
        <v>1804</v>
      </c>
      <c r="B643" s="489" t="s">
        <v>7910</v>
      </c>
      <c r="C643" s="491" t="s">
        <v>8343</v>
      </c>
      <c r="D643" s="489" t="s">
        <v>4210</v>
      </c>
      <c r="E643" s="491"/>
      <c r="F643" s="491" t="s">
        <v>8733</v>
      </c>
      <c r="G643" s="489"/>
      <c r="H643" s="491"/>
      <c r="I643" s="489"/>
      <c r="J643" s="489"/>
      <c r="K643" s="491" t="s">
        <v>8033</v>
      </c>
      <c r="L643" s="491"/>
      <c r="M643" s="489"/>
      <c r="N643" s="489"/>
      <c r="O643" s="489"/>
      <c r="P643" s="489"/>
      <c r="Q643" s="470"/>
      <c r="R643" s="489"/>
      <c r="S643" s="489" t="s">
        <v>8314</v>
      </c>
      <c r="T643" s="489" t="s">
        <v>4836</v>
      </c>
      <c r="U643" s="468"/>
    </row>
    <row r="644" spans="1:21" s="627" customFormat="1" ht="45">
      <c r="A644" s="489" t="s">
        <v>1804</v>
      </c>
      <c r="B644" s="489" t="s">
        <v>7910</v>
      </c>
      <c r="C644" s="491" t="s">
        <v>8095</v>
      </c>
      <c r="D644" s="489" t="s">
        <v>7963</v>
      </c>
      <c r="E644" s="491" t="s">
        <v>9286</v>
      </c>
      <c r="F644" s="491" t="s">
        <v>8732</v>
      </c>
      <c r="G644" s="489"/>
      <c r="H644" s="491"/>
      <c r="I644" s="489"/>
      <c r="J644" s="489"/>
      <c r="K644" s="491" t="s">
        <v>8033</v>
      </c>
      <c r="L644" s="491"/>
      <c r="M644" s="489"/>
      <c r="N644" s="489"/>
      <c r="O644" s="489"/>
      <c r="P644" s="489"/>
      <c r="Q644" s="470"/>
      <c r="R644" s="489"/>
      <c r="S644" s="489" t="s">
        <v>8314</v>
      </c>
      <c r="T644" s="489" t="s">
        <v>4836</v>
      </c>
      <c r="U644" s="468"/>
    </row>
    <row r="645" spans="1:21" s="627" customFormat="1" ht="45">
      <c r="A645" s="489" t="s">
        <v>1804</v>
      </c>
      <c r="B645" s="489" t="s">
        <v>7910</v>
      </c>
      <c r="C645" s="491" t="s">
        <v>8096</v>
      </c>
      <c r="D645" s="489" t="s">
        <v>7963</v>
      </c>
      <c r="E645" s="491" t="s">
        <v>9287</v>
      </c>
      <c r="F645" s="491" t="s">
        <v>8615</v>
      </c>
      <c r="G645" s="489"/>
      <c r="H645" s="491"/>
      <c r="I645" s="489"/>
      <c r="J645" s="489"/>
      <c r="K645" s="491" t="s">
        <v>8033</v>
      </c>
      <c r="L645" s="491"/>
      <c r="M645" s="489"/>
      <c r="N645" s="489"/>
      <c r="O645" s="489"/>
      <c r="P645" s="489"/>
      <c r="Q645" s="470"/>
      <c r="R645" s="489"/>
      <c r="S645" s="489" t="s">
        <v>8314</v>
      </c>
      <c r="T645" s="489" t="s">
        <v>4836</v>
      </c>
      <c r="U645" s="468"/>
    </row>
    <row r="646" spans="1:21" s="627" customFormat="1" ht="53.25" customHeight="1">
      <c r="A646" s="489" t="s">
        <v>1804</v>
      </c>
      <c r="B646" s="489" t="s">
        <v>7910</v>
      </c>
      <c r="C646" s="491" t="s">
        <v>8097</v>
      </c>
      <c r="D646" s="489" t="s">
        <v>7963</v>
      </c>
      <c r="E646" s="491" t="s">
        <v>9288</v>
      </c>
      <c r="F646" s="491" t="s">
        <v>8616</v>
      </c>
      <c r="G646" s="489"/>
      <c r="H646" s="491"/>
      <c r="I646" s="489"/>
      <c r="J646" s="489"/>
      <c r="K646" s="491" t="s">
        <v>8033</v>
      </c>
      <c r="L646" s="491"/>
      <c r="M646" s="489"/>
      <c r="N646" s="489"/>
      <c r="O646" s="489"/>
      <c r="P646" s="489"/>
      <c r="Q646" s="470"/>
      <c r="R646" s="489"/>
      <c r="S646" s="489" t="s">
        <v>8314</v>
      </c>
      <c r="T646" s="489" t="s">
        <v>4836</v>
      </c>
      <c r="U646" s="468"/>
    </row>
    <row r="647" spans="1:21" s="627" customFormat="1" ht="45">
      <c r="A647" s="489" t="s">
        <v>1804</v>
      </c>
      <c r="B647" s="489" t="s">
        <v>7910</v>
      </c>
      <c r="C647" s="491" t="s">
        <v>8098</v>
      </c>
      <c r="D647" s="489" t="s">
        <v>7963</v>
      </c>
      <c r="E647" s="491" t="s">
        <v>9289</v>
      </c>
      <c r="F647" s="491" t="s">
        <v>8617</v>
      </c>
      <c r="G647" s="489"/>
      <c r="H647" s="491"/>
      <c r="I647" s="489"/>
      <c r="J647" s="489"/>
      <c r="K647" s="491" t="s">
        <v>8033</v>
      </c>
      <c r="L647" s="491"/>
      <c r="M647" s="489"/>
      <c r="N647" s="489"/>
      <c r="O647" s="489"/>
      <c r="P647" s="489"/>
      <c r="Q647" s="470"/>
      <c r="R647" s="489"/>
      <c r="S647" s="489" t="s">
        <v>8314</v>
      </c>
      <c r="T647" s="489" t="s">
        <v>4836</v>
      </c>
      <c r="U647" s="468"/>
    </row>
    <row r="648" spans="1:21" s="627" customFormat="1" ht="51.75" customHeight="1">
      <c r="A648" s="489" t="s">
        <v>1804</v>
      </c>
      <c r="B648" s="489" t="s">
        <v>7910</v>
      </c>
      <c r="C648" s="491" t="s">
        <v>8099</v>
      </c>
      <c r="D648" s="489" t="s">
        <v>7963</v>
      </c>
      <c r="E648" s="491" t="s">
        <v>9290</v>
      </c>
      <c r="F648" s="491" t="s">
        <v>8618</v>
      </c>
      <c r="G648" s="489"/>
      <c r="H648" s="491"/>
      <c r="I648" s="489"/>
      <c r="J648" s="489"/>
      <c r="K648" s="491" t="s">
        <v>8033</v>
      </c>
      <c r="L648" s="491"/>
      <c r="M648" s="489"/>
      <c r="N648" s="489"/>
      <c r="O648" s="489"/>
      <c r="P648" s="489"/>
      <c r="Q648" s="470"/>
      <c r="R648" s="489"/>
      <c r="S648" s="489" t="s">
        <v>8314</v>
      </c>
      <c r="T648" s="489" t="s">
        <v>4836</v>
      </c>
      <c r="U648" s="468"/>
    </row>
    <row r="649" spans="1:21" s="627" customFormat="1" ht="93.6" customHeight="1">
      <c r="A649" s="489" t="s">
        <v>1804</v>
      </c>
      <c r="B649" s="489" t="s">
        <v>7910</v>
      </c>
      <c r="C649" s="491" t="s">
        <v>8100</v>
      </c>
      <c r="D649" s="489" t="s">
        <v>7963</v>
      </c>
      <c r="E649" s="491" t="s">
        <v>9291</v>
      </c>
      <c r="F649" s="491" t="s">
        <v>8619</v>
      </c>
      <c r="G649" s="489"/>
      <c r="H649" s="491"/>
      <c r="I649" s="489"/>
      <c r="J649" s="489"/>
      <c r="K649" s="491" t="s">
        <v>8032</v>
      </c>
      <c r="L649" s="489"/>
      <c r="M649" s="489"/>
      <c r="N649" s="489"/>
      <c r="O649" s="489"/>
      <c r="P649" s="489"/>
      <c r="Q649" s="470"/>
      <c r="R649" s="489"/>
      <c r="S649" s="489"/>
      <c r="T649" s="489" t="s">
        <v>4836</v>
      </c>
      <c r="U649" s="468"/>
    </row>
    <row r="650" spans="1:21" s="627" customFormat="1" ht="68.25" customHeight="1">
      <c r="A650" s="489" t="s">
        <v>1804</v>
      </c>
      <c r="B650" s="489" t="s">
        <v>7910</v>
      </c>
      <c r="C650" s="491" t="s">
        <v>8101</v>
      </c>
      <c r="D650" s="489" t="s">
        <v>7963</v>
      </c>
      <c r="E650" s="491" t="s">
        <v>9292</v>
      </c>
      <c r="F650" s="491" t="s">
        <v>8620</v>
      </c>
      <c r="G650" s="489"/>
      <c r="H650" s="491"/>
      <c r="I650" s="489"/>
      <c r="J650" s="489"/>
      <c r="K650" s="491"/>
      <c r="L650" s="489"/>
      <c r="M650" s="489"/>
      <c r="N650" s="489"/>
      <c r="O650" s="489"/>
      <c r="P650" s="489"/>
      <c r="Q650" s="470"/>
      <c r="R650" s="489"/>
      <c r="S650" s="489"/>
      <c r="T650" s="489" t="s">
        <v>3448</v>
      </c>
      <c r="U650" s="468"/>
    </row>
    <row r="651" spans="1:21" ht="68.25" customHeight="1">
      <c r="A651" s="489" t="s">
        <v>1804</v>
      </c>
      <c r="B651" s="489" t="s">
        <v>7910</v>
      </c>
      <c r="C651" s="491" t="s">
        <v>8102</v>
      </c>
      <c r="D651" s="489" t="s">
        <v>7963</v>
      </c>
      <c r="E651" s="491" t="s">
        <v>9293</v>
      </c>
      <c r="F651" s="491" t="s">
        <v>8621</v>
      </c>
      <c r="G651" s="489"/>
      <c r="H651" s="629"/>
      <c r="I651" s="639"/>
      <c r="J651" s="639"/>
      <c r="K651" s="491" t="s">
        <v>8032</v>
      </c>
      <c r="L651" s="491"/>
      <c r="M651" s="639"/>
      <c r="N651" s="639"/>
      <c r="O651" s="639"/>
      <c r="P651" s="639"/>
      <c r="Q651" s="470"/>
      <c r="R651" s="489"/>
      <c r="S651" s="489"/>
      <c r="T651" s="489" t="s">
        <v>3448</v>
      </c>
    </row>
    <row r="652" spans="1:21" ht="85.5" customHeight="1">
      <c r="A652" s="489" t="s">
        <v>254</v>
      </c>
      <c r="B652" s="490" t="s">
        <v>7912</v>
      </c>
      <c r="C652" s="549" t="s">
        <v>8121</v>
      </c>
      <c r="D652" s="489" t="s">
        <v>8590</v>
      </c>
      <c r="E652" s="491"/>
      <c r="F652" s="491" t="s">
        <v>8734</v>
      </c>
      <c r="G652" s="489"/>
      <c r="H652" s="629"/>
      <c r="I652" s="639"/>
      <c r="J652" s="639"/>
      <c r="K652" s="491" t="s">
        <v>8033</v>
      </c>
      <c r="L652" s="491"/>
      <c r="M652" s="639"/>
      <c r="N652" s="639"/>
      <c r="O652" s="639"/>
      <c r="P652" s="639"/>
      <c r="Q652" s="470"/>
      <c r="R652" s="489"/>
      <c r="S652" s="489"/>
      <c r="T652" s="489" t="s">
        <v>3448</v>
      </c>
    </row>
    <row r="653" spans="1:21" ht="47.1" customHeight="1">
      <c r="A653" s="489" t="s">
        <v>254</v>
      </c>
      <c r="B653" s="490" t="s">
        <v>7912</v>
      </c>
      <c r="C653" s="491" t="s">
        <v>8044</v>
      </c>
      <c r="D653" s="489" t="s">
        <v>8063</v>
      </c>
      <c r="E653" s="491" t="s">
        <v>8214</v>
      </c>
      <c r="F653" s="491" t="s">
        <v>8704</v>
      </c>
      <c r="G653" s="489"/>
      <c r="H653" s="629"/>
      <c r="I653" s="639"/>
      <c r="J653" s="639"/>
      <c r="K653" s="491" t="s">
        <v>8008</v>
      </c>
      <c r="L653" s="491"/>
      <c r="M653" s="639"/>
      <c r="N653" s="639"/>
      <c r="O653" s="639"/>
      <c r="P653" s="639"/>
      <c r="Q653" s="470"/>
      <c r="R653" s="489"/>
      <c r="S653" s="489"/>
      <c r="T653" s="489" t="s">
        <v>4836</v>
      </c>
    </row>
    <row r="654" spans="1:21" s="627" customFormat="1" ht="53.25" customHeight="1">
      <c r="A654" s="489" t="s">
        <v>254</v>
      </c>
      <c r="B654" s="490" t="s">
        <v>7912</v>
      </c>
      <c r="C654" s="491" t="s">
        <v>8045</v>
      </c>
      <c r="D654" s="489" t="s">
        <v>8064</v>
      </c>
      <c r="E654" s="491" t="s">
        <v>8216</v>
      </c>
      <c r="F654" s="491" t="s">
        <v>8684</v>
      </c>
      <c r="G654" s="639"/>
      <c r="H654" s="491"/>
      <c r="I654" s="489"/>
      <c r="J654" s="489"/>
      <c r="K654" s="491" t="s">
        <v>8008</v>
      </c>
      <c r="L654" s="491"/>
      <c r="M654" s="489"/>
      <c r="N654" s="489"/>
      <c r="O654" s="489"/>
      <c r="P654" s="489"/>
      <c r="Q654" s="470"/>
      <c r="R654" s="489"/>
      <c r="S654" s="489"/>
      <c r="T654" s="489" t="s">
        <v>4836</v>
      </c>
      <c r="U654" s="468"/>
    </row>
    <row r="655" spans="1:21" ht="67.5">
      <c r="A655" s="489" t="s">
        <v>254</v>
      </c>
      <c r="B655" s="490" t="s">
        <v>7912</v>
      </c>
      <c r="C655" s="491" t="s">
        <v>8046</v>
      </c>
      <c r="D655" s="489" t="s">
        <v>8065</v>
      </c>
      <c r="E655" s="491" t="s">
        <v>8215</v>
      </c>
      <c r="F655" s="491" t="s">
        <v>8103</v>
      </c>
      <c r="G655" s="639"/>
      <c r="H655" s="491"/>
      <c r="I655" s="489"/>
      <c r="J655" s="489"/>
      <c r="K655" s="491" t="s">
        <v>8008</v>
      </c>
      <c r="L655" s="491"/>
      <c r="M655" s="489"/>
      <c r="N655" s="489"/>
      <c r="O655" s="489"/>
      <c r="P655" s="489"/>
      <c r="Q655" s="470"/>
      <c r="R655" s="489"/>
      <c r="S655" s="489"/>
      <c r="T655" s="489" t="s">
        <v>4836</v>
      </c>
    </row>
    <row r="656" spans="1:21" ht="45.75" customHeight="1">
      <c r="A656" s="489" t="s">
        <v>256</v>
      </c>
      <c r="B656" s="489" t="s">
        <v>7962</v>
      </c>
      <c r="C656" s="491" t="s">
        <v>8601</v>
      </c>
      <c r="D656" s="489" t="s">
        <v>8602</v>
      </c>
      <c r="E656" s="491"/>
      <c r="F656" s="491" t="s">
        <v>8603</v>
      </c>
      <c r="G656" s="639"/>
      <c r="H656" s="490"/>
      <c r="I656" s="490"/>
      <c r="J656" s="490"/>
      <c r="K656" s="491" t="s">
        <v>8016</v>
      </c>
      <c r="L656" s="491"/>
      <c r="M656" s="490"/>
      <c r="N656" s="490"/>
      <c r="O656" s="490"/>
      <c r="P656" s="490"/>
      <c r="Q656" s="493"/>
      <c r="R656" s="672"/>
      <c r="S656" s="672"/>
      <c r="T656" s="672" t="s">
        <v>4836</v>
      </c>
      <c r="U656" s="616"/>
    </row>
    <row r="657" spans="1:21" ht="45.75" customHeight="1">
      <c r="A657" s="489" t="s">
        <v>256</v>
      </c>
      <c r="B657" s="489" t="s">
        <v>7962</v>
      </c>
      <c r="C657" s="491" t="s">
        <v>8076</v>
      </c>
      <c r="D657" s="489" t="s">
        <v>7984</v>
      </c>
      <c r="E657" s="491" t="s">
        <v>8009</v>
      </c>
      <c r="F657" s="491" t="s">
        <v>8622</v>
      </c>
      <c r="G657" s="489" t="s">
        <v>4836</v>
      </c>
      <c r="H657" s="490"/>
      <c r="I657" s="490"/>
      <c r="J657" s="490"/>
      <c r="K657" s="491" t="s">
        <v>8016</v>
      </c>
      <c r="L657" s="491"/>
      <c r="M657" s="490"/>
      <c r="N657" s="490"/>
      <c r="O657" s="490"/>
      <c r="P657" s="490"/>
      <c r="Q657" s="493"/>
      <c r="R657" s="672"/>
      <c r="S657" s="672"/>
      <c r="T657" s="672" t="s">
        <v>4836</v>
      </c>
      <c r="U657" s="616"/>
    </row>
    <row r="658" spans="1:21" ht="45">
      <c r="A658" s="489" t="s">
        <v>256</v>
      </c>
      <c r="B658" s="489" t="s">
        <v>8075</v>
      </c>
      <c r="C658" s="491" t="s">
        <v>8077</v>
      </c>
      <c r="D658" s="489" t="s">
        <v>7984</v>
      </c>
      <c r="E658" s="491" t="s">
        <v>7985</v>
      </c>
      <c r="F658" s="491" t="s">
        <v>7986</v>
      </c>
      <c r="G658" s="489"/>
      <c r="H658" s="629"/>
      <c r="I658" s="639"/>
      <c r="J658" s="639"/>
      <c r="K658" s="491" t="s">
        <v>8018</v>
      </c>
      <c r="L658" s="491"/>
      <c r="M658" s="639"/>
      <c r="N658" s="639"/>
      <c r="O658" s="639"/>
      <c r="P658" s="639"/>
      <c r="Q658" s="470"/>
      <c r="R658" s="489"/>
      <c r="S658" s="489"/>
      <c r="T658" s="489" t="s">
        <v>4836</v>
      </c>
      <c r="U658" s="796" t="s">
        <v>3448</v>
      </c>
    </row>
    <row r="659" spans="1:21" ht="45">
      <c r="A659" s="489" t="s">
        <v>256</v>
      </c>
      <c r="B659" s="489" t="s">
        <v>7962</v>
      </c>
      <c r="C659" s="681" t="s">
        <v>8010</v>
      </c>
      <c r="D659" s="680" t="s">
        <v>4196</v>
      </c>
      <c r="E659" s="681" t="s">
        <v>8011</v>
      </c>
      <c r="F659" s="682" t="s">
        <v>8014</v>
      </c>
      <c r="G659" s="680" t="s">
        <v>4836</v>
      </c>
      <c r="H659" s="629"/>
      <c r="I659" s="639"/>
      <c r="J659" s="639"/>
      <c r="K659" s="491" t="s">
        <v>8018</v>
      </c>
      <c r="L659" s="491"/>
      <c r="M659" s="639"/>
      <c r="N659" s="639"/>
      <c r="O659" s="639"/>
      <c r="P659" s="639"/>
      <c r="Q659" s="470"/>
      <c r="R659" s="489"/>
      <c r="S659" s="489"/>
      <c r="T659" s="489" t="s">
        <v>4836</v>
      </c>
    </row>
    <row r="660" spans="1:21" s="627" customFormat="1" ht="38.25" customHeight="1">
      <c r="A660" s="489" t="s">
        <v>256</v>
      </c>
      <c r="B660" s="489" t="s">
        <v>7962</v>
      </c>
      <c r="C660" s="681" t="s">
        <v>8012</v>
      </c>
      <c r="D660" s="680" t="s">
        <v>4196</v>
      </c>
      <c r="E660" s="681" t="s">
        <v>8013</v>
      </c>
      <c r="F660" s="682" t="s">
        <v>8015</v>
      </c>
      <c r="G660" s="680"/>
      <c r="H660" s="491"/>
      <c r="I660" s="489"/>
      <c r="J660" s="489"/>
      <c r="K660" s="491" t="s">
        <v>8007</v>
      </c>
      <c r="L660" s="489"/>
      <c r="M660" s="489"/>
      <c r="N660" s="489"/>
      <c r="O660" s="489"/>
      <c r="P660" s="489"/>
      <c r="Q660" s="470"/>
      <c r="R660" s="489"/>
      <c r="S660" s="489"/>
      <c r="T660" s="489"/>
      <c r="U660" s="796" t="s">
        <v>3448</v>
      </c>
    </row>
    <row r="661" spans="1:21" s="627" customFormat="1" ht="58.5" customHeight="1">
      <c r="A661" s="489" t="s">
        <v>256</v>
      </c>
      <c r="B661" s="489" t="s">
        <v>7962</v>
      </c>
      <c r="C661" s="491" t="s">
        <v>8247</v>
      </c>
      <c r="D661" s="489" t="s">
        <v>8078</v>
      </c>
      <c r="E661" s="491" t="s">
        <v>8217</v>
      </c>
      <c r="F661" s="491" t="s">
        <v>8017</v>
      </c>
      <c r="G661" s="639" t="s">
        <v>4836</v>
      </c>
      <c r="H661" s="491"/>
      <c r="I661" s="489"/>
      <c r="J661" s="489"/>
      <c r="K661" s="491" t="s">
        <v>8007</v>
      </c>
      <c r="L661" s="491"/>
      <c r="M661" s="489"/>
      <c r="N661" s="489"/>
      <c r="O661" s="489"/>
      <c r="P661" s="489"/>
      <c r="Q661" s="470"/>
      <c r="R661" s="489"/>
      <c r="S661" s="489"/>
      <c r="T661" s="489"/>
      <c r="U661" s="468"/>
    </row>
    <row r="662" spans="1:21" s="627" customFormat="1" ht="51" customHeight="1">
      <c r="A662" s="489" t="s">
        <v>256</v>
      </c>
      <c r="B662" s="489" t="s">
        <v>7962</v>
      </c>
      <c r="C662" s="491" t="s">
        <v>8248</v>
      </c>
      <c r="D662" s="489" t="s">
        <v>8078</v>
      </c>
      <c r="E662" s="491" t="s">
        <v>8218</v>
      </c>
      <c r="F662" s="491" t="s">
        <v>8017</v>
      </c>
      <c r="G662" s="639"/>
      <c r="H662" s="491"/>
      <c r="I662" s="489"/>
      <c r="J662" s="489"/>
      <c r="K662" s="491" t="s">
        <v>8007</v>
      </c>
      <c r="L662" s="491"/>
      <c r="M662" s="489"/>
      <c r="N662" s="489"/>
      <c r="O662" s="489"/>
      <c r="P662" s="489"/>
      <c r="Q662" s="470"/>
      <c r="R662" s="489"/>
      <c r="S662" s="489"/>
      <c r="T662" s="489"/>
      <c r="U662" s="796" t="s">
        <v>3448</v>
      </c>
    </row>
    <row r="663" spans="1:21" s="627" customFormat="1" ht="39" customHeight="1">
      <c r="A663" s="489" t="s">
        <v>258</v>
      </c>
      <c r="B663" s="490" t="s">
        <v>8062</v>
      </c>
      <c r="C663" s="491" t="s">
        <v>8591</v>
      </c>
      <c r="D663" s="489" t="s">
        <v>8580</v>
      </c>
      <c r="E663" s="491"/>
      <c r="F663" s="491" t="s">
        <v>8595</v>
      </c>
      <c r="G663" s="489"/>
      <c r="H663" s="491"/>
      <c r="I663" s="489"/>
      <c r="J663" s="489"/>
      <c r="K663" s="491" t="s">
        <v>8007</v>
      </c>
      <c r="L663" s="491"/>
      <c r="M663" s="489"/>
      <c r="N663" s="489"/>
      <c r="O663" s="489"/>
      <c r="P663" s="489"/>
      <c r="Q663" s="470"/>
      <c r="R663" s="489"/>
      <c r="S663" s="489"/>
      <c r="T663" s="489"/>
      <c r="U663" s="468"/>
    </row>
    <row r="664" spans="1:21" s="627" customFormat="1" ht="47.25" customHeight="1">
      <c r="A664" s="489" t="s">
        <v>258</v>
      </c>
      <c r="B664" s="490" t="s">
        <v>8062</v>
      </c>
      <c r="C664" s="491" t="s">
        <v>8068</v>
      </c>
      <c r="D664" s="489" t="s">
        <v>8078</v>
      </c>
      <c r="E664" s="491" t="s">
        <v>8219</v>
      </c>
      <c r="F664" s="491" t="s">
        <v>9294</v>
      </c>
      <c r="G664" s="489" t="s">
        <v>4836</v>
      </c>
      <c r="H664" s="491"/>
      <c r="I664" s="489"/>
      <c r="J664" s="489"/>
      <c r="K664" s="491" t="s">
        <v>8007</v>
      </c>
      <c r="L664" s="491"/>
      <c r="M664" s="489"/>
      <c r="N664" s="489"/>
      <c r="O664" s="489"/>
      <c r="P664" s="489"/>
      <c r="Q664" s="470"/>
      <c r="R664" s="489"/>
      <c r="S664" s="489"/>
      <c r="T664" s="489"/>
      <c r="U664" s="468"/>
    </row>
    <row r="665" spans="1:21" s="627" customFormat="1" ht="51" customHeight="1">
      <c r="A665" s="489" t="s">
        <v>258</v>
      </c>
      <c r="B665" s="490" t="s">
        <v>8062</v>
      </c>
      <c r="C665" s="491" t="s">
        <v>8067</v>
      </c>
      <c r="D665" s="489" t="s">
        <v>8078</v>
      </c>
      <c r="E665" s="491" t="s">
        <v>8220</v>
      </c>
      <c r="F665" s="491" t="s">
        <v>9295</v>
      </c>
      <c r="G665" s="489"/>
      <c r="H665" s="491"/>
      <c r="I665" s="489"/>
      <c r="J665" s="489"/>
      <c r="K665" s="491" t="s">
        <v>8007</v>
      </c>
      <c r="L665" s="491"/>
      <c r="M665" s="489"/>
      <c r="N665" s="489"/>
      <c r="O665" s="489"/>
      <c r="P665" s="489"/>
      <c r="Q665" s="470"/>
      <c r="R665" s="489"/>
      <c r="S665" s="489"/>
      <c r="T665" s="489"/>
      <c r="U665" s="796" t="s">
        <v>3448</v>
      </c>
    </row>
    <row r="666" spans="1:21" s="627" customFormat="1" ht="30.75" customHeight="1">
      <c r="A666" s="489" t="s">
        <v>260</v>
      </c>
      <c r="B666" s="490" t="s">
        <v>8268</v>
      </c>
      <c r="C666" s="491" t="s">
        <v>8594</v>
      </c>
      <c r="D666" s="489" t="s">
        <v>8580</v>
      </c>
      <c r="E666" s="491"/>
      <c r="F666" s="491" t="s">
        <v>8596</v>
      </c>
      <c r="G666" s="489"/>
      <c r="H666" s="491"/>
      <c r="I666" s="489"/>
      <c r="J666" s="489"/>
      <c r="K666" s="491" t="s">
        <v>8007</v>
      </c>
      <c r="L666" s="491"/>
      <c r="M666" s="489"/>
      <c r="N666" s="489"/>
      <c r="O666" s="489"/>
      <c r="P666" s="489"/>
      <c r="Q666" s="470"/>
      <c r="R666" s="489"/>
      <c r="S666" s="489"/>
      <c r="T666" s="489"/>
      <c r="U666" s="468"/>
    </row>
    <row r="667" spans="1:21" s="627" customFormat="1" ht="53.25" customHeight="1">
      <c r="A667" s="489" t="s">
        <v>260</v>
      </c>
      <c r="B667" s="490" t="s">
        <v>8268</v>
      </c>
      <c r="C667" s="491" t="s">
        <v>8069</v>
      </c>
      <c r="D667" s="489" t="s">
        <v>8078</v>
      </c>
      <c r="E667" s="491" t="s">
        <v>8221</v>
      </c>
      <c r="F667" s="491" t="s">
        <v>9294</v>
      </c>
      <c r="G667" s="489" t="s">
        <v>4836</v>
      </c>
      <c r="H667" s="491"/>
      <c r="I667" s="489"/>
      <c r="J667" s="489"/>
      <c r="K667" s="491" t="s">
        <v>8007</v>
      </c>
      <c r="L667" s="491"/>
      <c r="M667" s="489"/>
      <c r="N667" s="489"/>
      <c r="O667" s="489"/>
      <c r="P667" s="489"/>
      <c r="Q667" s="470"/>
      <c r="R667" s="489"/>
      <c r="S667" s="489"/>
      <c r="T667" s="489"/>
      <c r="U667" s="468"/>
    </row>
    <row r="668" spans="1:21" s="627" customFormat="1" ht="49.5" customHeight="1">
      <c r="A668" s="489" t="s">
        <v>260</v>
      </c>
      <c r="B668" s="490" t="s">
        <v>8268</v>
      </c>
      <c r="C668" s="491" t="s">
        <v>8070</v>
      </c>
      <c r="D668" s="489" t="s">
        <v>8078</v>
      </c>
      <c r="E668" s="491" t="s">
        <v>8225</v>
      </c>
      <c r="F668" s="491" t="s">
        <v>9295</v>
      </c>
      <c r="G668" s="489"/>
      <c r="H668" s="491"/>
      <c r="I668" s="489"/>
      <c r="J668" s="489"/>
      <c r="K668" s="491" t="s">
        <v>8007</v>
      </c>
      <c r="L668" s="491"/>
      <c r="M668" s="489"/>
      <c r="N668" s="489"/>
      <c r="O668" s="489"/>
      <c r="P668" s="489"/>
      <c r="Q668" s="470"/>
      <c r="R668" s="489"/>
      <c r="S668" s="489"/>
      <c r="T668" s="489"/>
      <c r="U668" s="468"/>
    </row>
    <row r="669" spans="1:21" s="627" customFormat="1" ht="27" customHeight="1">
      <c r="A669" s="489" t="s">
        <v>262</v>
      </c>
      <c r="B669" s="490" t="s">
        <v>8269</v>
      </c>
      <c r="C669" s="491" t="s">
        <v>8593</v>
      </c>
      <c r="D669" s="489" t="s">
        <v>8580</v>
      </c>
      <c r="E669" s="491"/>
      <c r="F669" s="491" t="s">
        <v>8597</v>
      </c>
      <c r="G669" s="489"/>
      <c r="H669" s="491"/>
      <c r="I669" s="489"/>
      <c r="J669" s="489"/>
      <c r="K669" s="491" t="s">
        <v>8007</v>
      </c>
      <c r="L669" s="491"/>
      <c r="M669" s="489"/>
      <c r="N669" s="489"/>
      <c r="O669" s="489"/>
      <c r="P669" s="489"/>
      <c r="Q669" s="470"/>
      <c r="R669" s="489"/>
      <c r="S669" s="489"/>
      <c r="T669" s="489"/>
      <c r="U669" s="468"/>
    </row>
    <row r="670" spans="1:21" s="627" customFormat="1" ht="60" customHeight="1">
      <c r="A670" s="489" t="s">
        <v>262</v>
      </c>
      <c r="B670" s="490" t="s">
        <v>8269</v>
      </c>
      <c r="C670" s="491" t="s">
        <v>8071</v>
      </c>
      <c r="D670" s="489" t="s">
        <v>8078</v>
      </c>
      <c r="E670" s="491" t="s">
        <v>8222</v>
      </c>
      <c r="F670" s="491" t="s">
        <v>9294</v>
      </c>
      <c r="G670" s="489" t="s">
        <v>4836</v>
      </c>
      <c r="H670" s="491"/>
      <c r="I670" s="489"/>
      <c r="J670" s="489"/>
      <c r="K670" s="491" t="s">
        <v>8007</v>
      </c>
      <c r="L670" s="491"/>
      <c r="M670" s="489"/>
      <c r="N670" s="489"/>
      <c r="O670" s="489"/>
      <c r="P670" s="489"/>
      <c r="Q670" s="470"/>
      <c r="R670" s="489"/>
      <c r="S670" s="489"/>
      <c r="T670" s="489"/>
      <c r="U670" s="468"/>
    </row>
    <row r="671" spans="1:21" s="627" customFormat="1" ht="58.5" customHeight="1">
      <c r="A671" s="489" t="s">
        <v>262</v>
      </c>
      <c r="B671" s="490" t="s">
        <v>8269</v>
      </c>
      <c r="C671" s="491" t="s">
        <v>8072</v>
      </c>
      <c r="D671" s="489" t="s">
        <v>8078</v>
      </c>
      <c r="E671" s="491" t="s">
        <v>8223</v>
      </c>
      <c r="F671" s="491" t="s">
        <v>9295</v>
      </c>
      <c r="G671" s="489"/>
      <c r="H671" s="491"/>
      <c r="I671" s="489"/>
      <c r="J671" s="489"/>
      <c r="K671" s="491" t="s">
        <v>8007</v>
      </c>
      <c r="L671" s="491"/>
      <c r="M671" s="489"/>
      <c r="N671" s="489"/>
      <c r="O671" s="489"/>
      <c r="P671" s="489"/>
      <c r="Q671" s="470"/>
      <c r="R671" s="489"/>
      <c r="S671" s="489"/>
      <c r="T671" s="489"/>
      <c r="U671" s="468"/>
    </row>
    <row r="672" spans="1:21" s="627" customFormat="1" ht="16.5" customHeight="1">
      <c r="A672" s="489" t="s">
        <v>264</v>
      </c>
      <c r="B672" s="490" t="s">
        <v>8270</v>
      </c>
      <c r="C672" s="491" t="s">
        <v>8600</v>
      </c>
      <c r="D672" s="489" t="s">
        <v>8580</v>
      </c>
      <c r="E672" s="491"/>
      <c r="F672" s="491" t="s">
        <v>8599</v>
      </c>
      <c r="G672" s="489"/>
      <c r="H672" s="491"/>
      <c r="I672" s="489"/>
      <c r="J672" s="489"/>
      <c r="K672" s="491"/>
      <c r="L672" s="491"/>
      <c r="M672" s="489"/>
      <c r="N672" s="489"/>
      <c r="O672" s="489"/>
      <c r="P672" s="489"/>
      <c r="Q672" s="470"/>
      <c r="R672" s="489"/>
      <c r="S672" s="489"/>
      <c r="T672" s="489"/>
      <c r="U672" s="468"/>
    </row>
    <row r="673" spans="1:21" s="627" customFormat="1" ht="36" customHeight="1">
      <c r="A673" s="489" t="s">
        <v>264</v>
      </c>
      <c r="B673" s="490" t="s">
        <v>8270</v>
      </c>
      <c r="C673" s="491" t="s">
        <v>8073</v>
      </c>
      <c r="D673" s="489" t="s">
        <v>8078</v>
      </c>
      <c r="E673" s="491" t="s">
        <v>8224</v>
      </c>
      <c r="F673" s="491" t="s">
        <v>9296</v>
      </c>
      <c r="G673" s="489" t="s">
        <v>4836</v>
      </c>
      <c r="H673" s="491"/>
      <c r="I673" s="489"/>
      <c r="J673" s="489"/>
      <c r="K673" s="491" t="s">
        <v>8007</v>
      </c>
      <c r="L673" s="491"/>
      <c r="M673" s="489"/>
      <c r="N673" s="489"/>
      <c r="O673" s="489"/>
      <c r="P673" s="489"/>
      <c r="Q673" s="470"/>
      <c r="R673" s="489"/>
      <c r="S673" s="489"/>
      <c r="T673" s="489"/>
      <c r="U673" s="468"/>
    </row>
    <row r="674" spans="1:21" s="627" customFormat="1" ht="58.5" customHeight="1">
      <c r="A674" s="489" t="s">
        <v>264</v>
      </c>
      <c r="B674" s="490" t="s">
        <v>8270</v>
      </c>
      <c r="C674" s="491" t="s">
        <v>8074</v>
      </c>
      <c r="D674" s="489" t="s">
        <v>8078</v>
      </c>
      <c r="E674" s="491" t="s">
        <v>8226</v>
      </c>
      <c r="F674" s="491" t="s">
        <v>9295</v>
      </c>
      <c r="G674" s="489"/>
      <c r="H674" s="491"/>
      <c r="I674" s="489"/>
      <c r="J674" s="489"/>
      <c r="K674" s="491" t="s">
        <v>8007</v>
      </c>
      <c r="L674" s="491"/>
      <c r="M674" s="489"/>
      <c r="N674" s="489"/>
      <c r="O674" s="489"/>
      <c r="P674" s="489"/>
      <c r="Q674" s="470"/>
      <c r="R674" s="489"/>
      <c r="S674" s="489"/>
      <c r="T674" s="489"/>
      <c r="U674" s="468"/>
    </row>
    <row r="675" spans="1:21" s="627" customFormat="1" ht="18" customHeight="1">
      <c r="A675" s="489" t="s">
        <v>1806</v>
      </c>
      <c r="B675" s="490" t="s">
        <v>8315</v>
      </c>
      <c r="C675" s="491" t="s">
        <v>8344</v>
      </c>
      <c r="D675" s="489"/>
      <c r="E675" s="491"/>
      <c r="F675" s="491"/>
      <c r="G675" s="489"/>
      <c r="H675" s="491"/>
      <c r="I675" s="489"/>
      <c r="J675" s="489"/>
      <c r="K675" s="499"/>
      <c r="L675" s="491"/>
      <c r="M675" s="489"/>
      <c r="N675" s="489"/>
      <c r="O675" s="489"/>
      <c r="P675" s="489"/>
      <c r="Q675" s="470"/>
      <c r="R675" s="489"/>
      <c r="S675" s="489"/>
      <c r="T675" s="489"/>
      <c r="U675" s="468"/>
    </row>
    <row r="676" spans="1:21" s="627" customFormat="1" ht="21.75" customHeight="1">
      <c r="A676" s="489" t="s">
        <v>1807</v>
      </c>
      <c r="B676" s="490" t="s">
        <v>8316</v>
      </c>
      <c r="C676" s="491" t="s">
        <v>8592</v>
      </c>
      <c r="D676" s="489" t="s">
        <v>8580</v>
      </c>
      <c r="E676" s="491"/>
      <c r="F676" s="491" t="s">
        <v>8598</v>
      </c>
      <c r="G676" s="489"/>
      <c r="H676" s="491"/>
      <c r="I676" s="489"/>
      <c r="J676" s="489"/>
      <c r="K676" s="491"/>
      <c r="L676" s="491"/>
      <c r="M676" s="489"/>
      <c r="N676" s="489"/>
      <c r="O676" s="489"/>
      <c r="P676" s="489"/>
      <c r="Q676" s="470"/>
      <c r="R676" s="489"/>
      <c r="S676" s="489"/>
      <c r="T676" s="489"/>
      <c r="U676" s="468"/>
    </row>
    <row r="677" spans="1:21" s="627" customFormat="1" ht="64.5" customHeight="1">
      <c r="A677" s="489" t="s">
        <v>1807</v>
      </c>
      <c r="B677" s="490" t="s">
        <v>8316</v>
      </c>
      <c r="C677" s="491" t="s">
        <v>8227</v>
      </c>
      <c r="D677" s="489" t="s">
        <v>8078</v>
      </c>
      <c r="E677" s="491" t="s">
        <v>8229</v>
      </c>
      <c r="F677" s="491" t="s">
        <v>9296</v>
      </c>
      <c r="G677" s="489" t="s">
        <v>4836</v>
      </c>
      <c r="H677" s="491"/>
      <c r="I677" s="489"/>
      <c r="J677" s="489"/>
      <c r="K677" s="491" t="s">
        <v>8007</v>
      </c>
      <c r="L677" s="489"/>
      <c r="M677" s="489"/>
      <c r="N677" s="489"/>
      <c r="O677" s="489"/>
      <c r="P677" s="489"/>
      <c r="Q677" s="470"/>
      <c r="R677" s="530" t="s">
        <v>4836</v>
      </c>
      <c r="S677" s="489"/>
      <c r="T677" s="489"/>
      <c r="U677" s="468"/>
    </row>
    <row r="678" spans="1:21" s="627" customFormat="1" ht="67.5" customHeight="1">
      <c r="A678" s="489" t="s">
        <v>1807</v>
      </c>
      <c r="B678" s="490" t="s">
        <v>8316</v>
      </c>
      <c r="C678" s="491" t="s">
        <v>8228</v>
      </c>
      <c r="D678" s="489" t="s">
        <v>8078</v>
      </c>
      <c r="E678" s="491" t="s">
        <v>8230</v>
      </c>
      <c r="F678" s="491" t="s">
        <v>9295</v>
      </c>
      <c r="G678" s="489"/>
      <c r="H678" s="491"/>
      <c r="I678" s="489"/>
      <c r="J678" s="489"/>
      <c r="K678" s="491" t="s">
        <v>8007</v>
      </c>
      <c r="L678" s="489"/>
      <c r="M678" s="489"/>
      <c r="N678" s="489"/>
      <c r="O678" s="489"/>
      <c r="P678" s="489"/>
      <c r="Q678" s="470"/>
      <c r="R678" s="530" t="s">
        <v>4836</v>
      </c>
      <c r="S678" s="489"/>
      <c r="T678" s="489"/>
      <c r="U678" s="468"/>
    </row>
    <row r="679" spans="1:21" s="627" customFormat="1" ht="60.75" customHeight="1">
      <c r="A679" s="489" t="s">
        <v>1808</v>
      </c>
      <c r="B679" s="490" t="s">
        <v>8317</v>
      </c>
      <c r="C679" s="491" t="s">
        <v>7901</v>
      </c>
      <c r="D679" s="489" t="s">
        <v>7917</v>
      </c>
      <c r="E679" s="491" t="s">
        <v>7918</v>
      </c>
      <c r="F679" s="491" t="s">
        <v>8337</v>
      </c>
      <c r="G679" s="489"/>
      <c r="H679" s="491"/>
      <c r="I679" s="489"/>
      <c r="J679" s="489"/>
      <c r="K679" s="489"/>
      <c r="L679" s="489"/>
      <c r="M679" s="489"/>
      <c r="N679" s="489"/>
      <c r="O679" s="489"/>
      <c r="P679" s="489"/>
      <c r="Q679" s="470"/>
      <c r="R679" s="489" t="s">
        <v>8961</v>
      </c>
      <c r="S679" s="489"/>
      <c r="T679" s="489"/>
      <c r="U679" s="468"/>
    </row>
    <row r="680" spans="1:21" s="627" customFormat="1" ht="125.25" customHeight="1">
      <c r="A680" s="489" t="s">
        <v>1809</v>
      </c>
      <c r="B680" s="490" t="s">
        <v>8318</v>
      </c>
      <c r="C680" s="491" t="s">
        <v>9303</v>
      </c>
      <c r="D680" s="489" t="s">
        <v>7919</v>
      </c>
      <c r="E680" s="491" t="s">
        <v>8342</v>
      </c>
      <c r="F680" s="491" t="s">
        <v>9304</v>
      </c>
      <c r="G680" s="489"/>
      <c r="H680" s="491"/>
      <c r="I680" s="489"/>
      <c r="J680" s="489"/>
      <c r="K680" s="489"/>
      <c r="L680" s="489"/>
      <c r="M680" s="489"/>
      <c r="N680" s="489"/>
      <c r="O680" s="489"/>
      <c r="P680" s="489"/>
      <c r="Q680" s="470"/>
      <c r="R680" s="489" t="s">
        <v>8987</v>
      </c>
      <c r="S680" s="489"/>
      <c r="T680" s="489"/>
      <c r="U680" s="468"/>
    </row>
    <row r="681" spans="1:21" s="627" customFormat="1" ht="72.75" customHeight="1">
      <c r="A681" s="489" t="s">
        <v>1810</v>
      </c>
      <c r="B681" s="490" t="s">
        <v>8319</v>
      </c>
      <c r="C681" s="491" t="s">
        <v>9297</v>
      </c>
      <c r="D681" s="680" t="s">
        <v>8580</v>
      </c>
      <c r="E681" s="491"/>
      <c r="F681" s="491"/>
      <c r="G681" s="489"/>
      <c r="H681" s="491"/>
      <c r="I681" s="489"/>
      <c r="J681" s="489"/>
      <c r="K681" s="491"/>
      <c r="L681" s="489"/>
      <c r="M681" s="489"/>
      <c r="N681" s="489"/>
      <c r="O681" s="489"/>
      <c r="P681" s="489"/>
      <c r="Q681" s="470"/>
      <c r="R681" s="489"/>
      <c r="S681" s="489"/>
      <c r="T681" s="489" t="s">
        <v>4836</v>
      </c>
      <c r="U681" s="468"/>
    </row>
    <row r="682" spans="1:21" s="627" customFormat="1" ht="116.45" customHeight="1">
      <c r="A682" s="489" t="s">
        <v>1810</v>
      </c>
      <c r="B682" s="490" t="s">
        <v>8319</v>
      </c>
      <c r="C682" s="491" t="s">
        <v>9298</v>
      </c>
      <c r="D682" s="680" t="s">
        <v>4513</v>
      </c>
      <c r="E682" s="491" t="s">
        <v>8944</v>
      </c>
      <c r="F682" s="491" t="s">
        <v>9305</v>
      </c>
      <c r="G682" s="489" t="s">
        <v>4836</v>
      </c>
      <c r="H682" s="491"/>
      <c r="I682" s="489"/>
      <c r="J682" s="489"/>
      <c r="K682" s="491"/>
      <c r="L682" s="491"/>
      <c r="M682" s="489"/>
      <c r="N682" s="489"/>
      <c r="O682" s="489"/>
      <c r="P682" s="489"/>
      <c r="Q682" s="470"/>
      <c r="R682" s="489"/>
      <c r="S682" s="489" t="s">
        <v>8314</v>
      </c>
      <c r="T682" s="489" t="s">
        <v>4836</v>
      </c>
      <c r="U682" s="468"/>
    </row>
    <row r="683" spans="1:21" s="627" customFormat="1" ht="139.5" customHeight="1">
      <c r="A683" s="489" t="s">
        <v>1810</v>
      </c>
      <c r="B683" s="490" t="s">
        <v>8319</v>
      </c>
      <c r="C683" s="491" t="s">
        <v>8950</v>
      </c>
      <c r="D683" s="680" t="s">
        <v>4513</v>
      </c>
      <c r="E683" s="491" t="s">
        <v>8945</v>
      </c>
      <c r="F683" s="491" t="s">
        <v>9306</v>
      </c>
      <c r="G683" s="489"/>
      <c r="H683" s="491"/>
      <c r="I683" s="489"/>
      <c r="J683" s="489"/>
      <c r="K683" s="491"/>
      <c r="L683" s="491"/>
      <c r="M683" s="489"/>
      <c r="N683" s="489"/>
      <c r="O683" s="489"/>
      <c r="P683" s="489"/>
      <c r="Q683" s="470"/>
      <c r="R683" s="489"/>
      <c r="S683" s="489" t="s">
        <v>8314</v>
      </c>
      <c r="T683" s="489" t="s">
        <v>4836</v>
      </c>
      <c r="U683" s="468"/>
    </row>
    <row r="684" spans="1:21" s="627" customFormat="1" ht="93" customHeight="1">
      <c r="A684" s="489" t="s">
        <v>1811</v>
      </c>
      <c r="B684" s="490" t="s">
        <v>8320</v>
      </c>
      <c r="C684" s="491" t="s">
        <v>7911</v>
      </c>
      <c r="D684" s="489" t="s">
        <v>8706</v>
      </c>
      <c r="E684" s="491" t="s">
        <v>7920</v>
      </c>
      <c r="F684" s="491" t="s">
        <v>8401</v>
      </c>
      <c r="G684" s="489"/>
      <c r="H684" s="491"/>
      <c r="I684" s="489"/>
      <c r="J684" s="489"/>
      <c r="K684" s="489"/>
      <c r="L684" s="489"/>
      <c r="M684" s="489"/>
      <c r="N684" s="489"/>
      <c r="O684" s="489"/>
      <c r="P684" s="489"/>
      <c r="Q684" s="470"/>
      <c r="R684" s="489"/>
      <c r="S684" s="489"/>
      <c r="T684" s="489" t="s">
        <v>4836</v>
      </c>
      <c r="U684" s="468"/>
    </row>
    <row r="685" spans="1:21" s="627" customFormat="1" ht="81" customHeight="1">
      <c r="A685" s="489" t="s">
        <v>1812</v>
      </c>
      <c r="B685" s="490" t="s">
        <v>8321</v>
      </c>
      <c r="C685" s="491" t="s">
        <v>8334</v>
      </c>
      <c r="D685" s="489" t="s">
        <v>8705</v>
      </c>
      <c r="E685" s="491" t="s">
        <v>8338</v>
      </c>
      <c r="F685" s="491" t="s">
        <v>9299</v>
      </c>
      <c r="G685" s="489"/>
      <c r="H685" s="491"/>
      <c r="I685" s="489"/>
      <c r="J685" s="489"/>
      <c r="K685" s="499"/>
      <c r="L685" s="491"/>
      <c r="M685" s="489"/>
      <c r="N685" s="489"/>
      <c r="O685" s="489"/>
      <c r="P685" s="489"/>
      <c r="Q685" s="470"/>
      <c r="R685" s="489" t="s">
        <v>8963</v>
      </c>
      <c r="S685" s="489"/>
      <c r="T685" s="489" t="s">
        <v>4836</v>
      </c>
      <c r="U685" s="468"/>
    </row>
    <row r="686" spans="1:21" s="627" customFormat="1" ht="45">
      <c r="A686" s="489" t="s">
        <v>1813</v>
      </c>
      <c r="B686" s="490" t="s">
        <v>8323</v>
      </c>
      <c r="C686" s="491" t="s">
        <v>8322</v>
      </c>
      <c r="D686" s="676" t="s">
        <v>8888</v>
      </c>
      <c r="E686" s="675" t="s">
        <v>8340</v>
      </c>
      <c r="F686" s="491" t="s">
        <v>9300</v>
      </c>
      <c r="G686" s="489"/>
      <c r="H686" s="491"/>
      <c r="I686" s="489"/>
      <c r="J686" s="489"/>
      <c r="K686" s="499"/>
      <c r="L686" s="491"/>
      <c r="M686" s="489"/>
      <c r="N686" s="489"/>
      <c r="O686" s="489"/>
      <c r="P686" s="489"/>
      <c r="Q686" s="470"/>
      <c r="R686" s="489" t="s">
        <v>8959</v>
      </c>
      <c r="S686" s="489"/>
      <c r="T686" s="489" t="s">
        <v>4836</v>
      </c>
      <c r="U686" s="468"/>
    </row>
    <row r="687" spans="1:21" s="627" customFormat="1" ht="106.5" customHeight="1">
      <c r="A687" s="489" t="s">
        <v>1814</v>
      </c>
      <c r="B687" s="490" t="s">
        <v>8351</v>
      </c>
      <c r="C687" s="491" t="s">
        <v>8353</v>
      </c>
      <c r="D687" s="489" t="s">
        <v>8352</v>
      </c>
      <c r="E687" s="491" t="s">
        <v>8356</v>
      </c>
      <c r="F687" s="491" t="s">
        <v>8625</v>
      </c>
      <c r="G687" s="489"/>
      <c r="H687" s="491"/>
      <c r="I687" s="489"/>
      <c r="J687" s="489"/>
      <c r="K687" s="499"/>
      <c r="L687" s="491"/>
      <c r="M687" s="489"/>
      <c r="N687" s="489"/>
      <c r="O687" s="489"/>
      <c r="P687" s="489"/>
      <c r="Q687" s="470"/>
      <c r="R687" s="489"/>
      <c r="S687" s="489"/>
      <c r="T687" s="489" t="s">
        <v>4836</v>
      </c>
      <c r="U687" s="468"/>
    </row>
    <row r="688" spans="1:21" s="627" customFormat="1" ht="90.75" customHeight="1">
      <c r="A688" s="489" t="s">
        <v>1815</v>
      </c>
      <c r="B688" s="489" t="s">
        <v>8411</v>
      </c>
      <c r="C688" s="491" t="s">
        <v>8413</v>
      </c>
      <c r="D688" s="489" t="s">
        <v>4679</v>
      </c>
      <c r="E688" s="491"/>
      <c r="F688" s="491" t="s">
        <v>8515</v>
      </c>
      <c r="G688" s="489" t="s">
        <v>4836</v>
      </c>
      <c r="H688" s="491"/>
      <c r="I688" s="489"/>
      <c r="J688" s="489"/>
      <c r="K688" s="491" t="s">
        <v>8032</v>
      </c>
      <c r="L688" s="491"/>
      <c r="M688" s="489"/>
      <c r="N688" s="489"/>
      <c r="O688" s="489"/>
      <c r="P688" s="489"/>
      <c r="Q688" s="470"/>
      <c r="R688" s="489"/>
      <c r="S688" s="489"/>
      <c r="T688" s="489" t="s">
        <v>4836</v>
      </c>
      <c r="U688" s="468"/>
    </row>
    <row r="689" spans="1:21" s="627" customFormat="1" ht="45">
      <c r="A689" s="489" t="s">
        <v>1815</v>
      </c>
      <c r="B689" s="489" t="s">
        <v>8411</v>
      </c>
      <c r="C689" s="491" t="s">
        <v>8414</v>
      </c>
      <c r="D689" s="489" t="s">
        <v>7961</v>
      </c>
      <c r="E689" s="491" t="s">
        <v>8447</v>
      </c>
      <c r="F689" s="491" t="s">
        <v>8431</v>
      </c>
      <c r="G689" s="489" t="s">
        <v>4836</v>
      </c>
      <c r="H689" s="491"/>
      <c r="I689" s="489"/>
      <c r="J689" s="489"/>
      <c r="K689" s="491" t="s">
        <v>8032</v>
      </c>
      <c r="L689" s="491"/>
      <c r="M689" s="489"/>
      <c r="N689" s="489"/>
      <c r="O689" s="489"/>
      <c r="P689" s="489"/>
      <c r="Q689" s="470"/>
      <c r="R689" s="489"/>
      <c r="S689" s="489"/>
      <c r="T689" s="489" t="s">
        <v>4836</v>
      </c>
      <c r="U689" s="468"/>
    </row>
    <row r="690" spans="1:21" s="627" customFormat="1" ht="45">
      <c r="A690" s="489" t="s">
        <v>1815</v>
      </c>
      <c r="B690" s="489" t="s">
        <v>8411</v>
      </c>
      <c r="C690" s="491" t="s">
        <v>8415</v>
      </c>
      <c r="D690" s="489" t="s">
        <v>7961</v>
      </c>
      <c r="E690" s="491" t="s">
        <v>8448</v>
      </c>
      <c r="F690" s="491" t="s">
        <v>8432</v>
      </c>
      <c r="G690" s="489" t="s">
        <v>4836</v>
      </c>
      <c r="H690" s="491"/>
      <c r="I690" s="489"/>
      <c r="J690" s="489"/>
      <c r="K690" s="491" t="s">
        <v>8032</v>
      </c>
      <c r="L690" s="491"/>
      <c r="M690" s="489"/>
      <c r="N690" s="489"/>
      <c r="O690" s="489"/>
      <c r="P690" s="489"/>
      <c r="Q690" s="470"/>
      <c r="R690" s="489"/>
      <c r="S690" s="489"/>
      <c r="T690" s="489" t="s">
        <v>4836</v>
      </c>
      <c r="U690" s="468"/>
    </row>
    <row r="691" spans="1:21" s="627" customFormat="1" ht="45">
      <c r="A691" s="489" t="s">
        <v>1815</v>
      </c>
      <c r="B691" s="489" t="s">
        <v>8411</v>
      </c>
      <c r="C691" s="491" t="s">
        <v>8416</v>
      </c>
      <c r="D691" s="489" t="s">
        <v>7961</v>
      </c>
      <c r="E691" s="491" t="s">
        <v>8449</v>
      </c>
      <c r="F691" s="491" t="s">
        <v>8433</v>
      </c>
      <c r="G691" s="489" t="s">
        <v>4836</v>
      </c>
      <c r="H691" s="491"/>
      <c r="I691" s="489"/>
      <c r="J691" s="489"/>
      <c r="K691" s="491" t="s">
        <v>8032</v>
      </c>
      <c r="L691" s="491"/>
      <c r="M691" s="489"/>
      <c r="N691" s="489"/>
      <c r="O691" s="489"/>
      <c r="P691" s="489"/>
      <c r="Q691" s="470"/>
      <c r="R691" s="489"/>
      <c r="S691" s="489"/>
      <c r="T691" s="489" t="s">
        <v>4836</v>
      </c>
      <c r="U691" s="468"/>
    </row>
    <row r="692" spans="1:21" s="627" customFormat="1" ht="45">
      <c r="A692" s="489" t="s">
        <v>1815</v>
      </c>
      <c r="B692" s="489" t="s">
        <v>8411</v>
      </c>
      <c r="C692" s="491" t="s">
        <v>8417</v>
      </c>
      <c r="D692" s="489" t="s">
        <v>7961</v>
      </c>
      <c r="E692" s="491" t="s">
        <v>8450</v>
      </c>
      <c r="F692" s="491" t="s">
        <v>8434</v>
      </c>
      <c r="G692" s="489" t="s">
        <v>4836</v>
      </c>
      <c r="H692" s="491"/>
      <c r="I692" s="489"/>
      <c r="J692" s="489"/>
      <c r="K692" s="491" t="s">
        <v>8032</v>
      </c>
      <c r="L692" s="491"/>
      <c r="M692" s="489"/>
      <c r="N692" s="489"/>
      <c r="O692" s="489"/>
      <c r="P692" s="489"/>
      <c r="Q692" s="470"/>
      <c r="R692" s="489"/>
      <c r="S692" s="489"/>
      <c r="T692" s="489" t="s">
        <v>4836</v>
      </c>
      <c r="U692" s="468"/>
    </row>
    <row r="693" spans="1:21" s="627" customFormat="1" ht="45">
      <c r="A693" s="489" t="s">
        <v>1815</v>
      </c>
      <c r="B693" s="489" t="s">
        <v>8411</v>
      </c>
      <c r="C693" s="491" t="s">
        <v>8418</v>
      </c>
      <c r="D693" s="489" t="s">
        <v>7961</v>
      </c>
      <c r="E693" s="491" t="s">
        <v>8451</v>
      </c>
      <c r="F693" s="491" t="s">
        <v>8435</v>
      </c>
      <c r="G693" s="489" t="s">
        <v>4836</v>
      </c>
      <c r="H693" s="491"/>
      <c r="I693" s="489"/>
      <c r="J693" s="489"/>
      <c r="K693" s="491" t="s">
        <v>8032</v>
      </c>
      <c r="L693" s="491"/>
      <c r="M693" s="489"/>
      <c r="N693" s="489"/>
      <c r="O693" s="489"/>
      <c r="P693" s="489"/>
      <c r="Q693" s="470"/>
      <c r="R693" s="489"/>
      <c r="S693" s="489"/>
      <c r="T693" s="489" t="s">
        <v>4836</v>
      </c>
      <c r="U693" s="468"/>
    </row>
    <row r="694" spans="1:21" s="627" customFormat="1" ht="73.5" customHeight="1">
      <c r="A694" s="489" t="s">
        <v>1815</v>
      </c>
      <c r="B694" s="489" t="s">
        <v>8411</v>
      </c>
      <c r="C694" s="491" t="s">
        <v>8419</v>
      </c>
      <c r="D694" s="489" t="s">
        <v>7961</v>
      </c>
      <c r="E694" s="491" t="s">
        <v>8452</v>
      </c>
      <c r="F694" s="491" t="s">
        <v>8436</v>
      </c>
      <c r="G694" s="489" t="s">
        <v>4836</v>
      </c>
      <c r="H694" s="491"/>
      <c r="I694" s="489"/>
      <c r="J694" s="489"/>
      <c r="K694" s="491" t="s">
        <v>8032</v>
      </c>
      <c r="L694" s="491"/>
      <c r="M694" s="489"/>
      <c r="N694" s="489"/>
      <c r="O694" s="489"/>
      <c r="P694" s="489"/>
      <c r="Q694" s="470"/>
      <c r="R694" s="489"/>
      <c r="S694" s="489"/>
      <c r="T694" s="489" t="s">
        <v>4836</v>
      </c>
      <c r="U694" s="468"/>
    </row>
    <row r="695" spans="1:21" s="627" customFormat="1" ht="48" customHeight="1">
      <c r="A695" s="489" t="s">
        <v>1815</v>
      </c>
      <c r="B695" s="489" t="s">
        <v>8411</v>
      </c>
      <c r="C695" s="491" t="s">
        <v>8420</v>
      </c>
      <c r="D695" s="489" t="s">
        <v>7961</v>
      </c>
      <c r="E695" s="491" t="s">
        <v>8453</v>
      </c>
      <c r="F695" s="491" t="s">
        <v>8437</v>
      </c>
      <c r="G695" s="489" t="s">
        <v>4836</v>
      </c>
      <c r="H695" s="491"/>
      <c r="I695" s="489"/>
      <c r="J695" s="489"/>
      <c r="K695" s="491" t="s">
        <v>8032</v>
      </c>
      <c r="L695" s="491"/>
      <c r="M695" s="489"/>
      <c r="N695" s="489"/>
      <c r="O695" s="489"/>
      <c r="P695" s="489"/>
      <c r="Q695" s="470"/>
      <c r="R695" s="489"/>
      <c r="S695" s="489"/>
      <c r="T695" s="489" t="s">
        <v>4836</v>
      </c>
      <c r="U695" s="468"/>
    </row>
    <row r="696" spans="1:21" s="627" customFormat="1" ht="45">
      <c r="A696" s="489" t="s">
        <v>1815</v>
      </c>
      <c r="B696" s="489" t="s">
        <v>8411</v>
      </c>
      <c r="C696" s="491" t="s">
        <v>8421</v>
      </c>
      <c r="D696" s="489" t="s">
        <v>7961</v>
      </c>
      <c r="E696" s="491" t="s">
        <v>8454</v>
      </c>
      <c r="F696" s="491" t="s">
        <v>8438</v>
      </c>
      <c r="G696" s="489" t="s">
        <v>4836</v>
      </c>
      <c r="H696" s="491"/>
      <c r="I696" s="489"/>
      <c r="J696" s="489"/>
      <c r="K696" s="491" t="s">
        <v>8032</v>
      </c>
      <c r="L696" s="491"/>
      <c r="M696" s="489"/>
      <c r="N696" s="489"/>
      <c r="O696" s="489"/>
      <c r="P696" s="489"/>
      <c r="Q696" s="470"/>
      <c r="R696" s="489"/>
      <c r="S696" s="489"/>
      <c r="T696" s="489" t="s">
        <v>4836</v>
      </c>
      <c r="U696" s="468"/>
    </row>
    <row r="697" spans="1:21" s="627" customFormat="1" ht="67.5">
      <c r="A697" s="489" t="s">
        <v>1816</v>
      </c>
      <c r="B697" s="489" t="s">
        <v>8412</v>
      </c>
      <c r="C697" s="491" t="s">
        <v>8422</v>
      </c>
      <c r="D697" s="489" t="s">
        <v>4679</v>
      </c>
      <c r="E697" s="491"/>
      <c r="F697" s="491" t="s">
        <v>8516</v>
      </c>
      <c r="G697" s="489"/>
      <c r="H697" s="491"/>
      <c r="I697" s="489"/>
      <c r="J697" s="489"/>
      <c r="K697" s="491" t="s">
        <v>8032</v>
      </c>
      <c r="L697" s="491"/>
      <c r="M697" s="489"/>
      <c r="N697" s="489"/>
      <c r="O697" s="489"/>
      <c r="P697" s="489"/>
      <c r="Q697" s="470"/>
      <c r="R697" s="489"/>
      <c r="S697" s="489"/>
      <c r="T697" s="489" t="s">
        <v>4836</v>
      </c>
      <c r="U697" s="468"/>
    </row>
    <row r="698" spans="1:21" s="627" customFormat="1" ht="45">
      <c r="A698" s="489" t="s">
        <v>1816</v>
      </c>
      <c r="B698" s="489" t="s">
        <v>8412</v>
      </c>
      <c r="C698" s="491" t="s">
        <v>8423</v>
      </c>
      <c r="D698" s="489" t="s">
        <v>7961</v>
      </c>
      <c r="E698" s="491" t="s">
        <v>8455</v>
      </c>
      <c r="F698" s="491" t="s">
        <v>8439</v>
      </c>
      <c r="G698" s="489"/>
      <c r="H698" s="491"/>
      <c r="I698" s="489"/>
      <c r="J698" s="489"/>
      <c r="K698" s="491" t="s">
        <v>8032</v>
      </c>
      <c r="L698" s="491"/>
      <c r="M698" s="489"/>
      <c r="N698" s="489"/>
      <c r="O698" s="489"/>
      <c r="P698" s="489"/>
      <c r="Q698" s="470"/>
      <c r="R698" s="489"/>
      <c r="S698" s="489"/>
      <c r="T698" s="489" t="s">
        <v>4836</v>
      </c>
      <c r="U698" s="468"/>
    </row>
    <row r="699" spans="1:21" s="627" customFormat="1" ht="45">
      <c r="A699" s="489" t="s">
        <v>1816</v>
      </c>
      <c r="B699" s="489" t="s">
        <v>8412</v>
      </c>
      <c r="C699" s="491" t="s">
        <v>8424</v>
      </c>
      <c r="D699" s="489" t="s">
        <v>7961</v>
      </c>
      <c r="E699" s="491" t="s">
        <v>8456</v>
      </c>
      <c r="F699" s="491" t="s">
        <v>8440</v>
      </c>
      <c r="G699" s="489"/>
      <c r="H699" s="491"/>
      <c r="I699" s="489"/>
      <c r="J699" s="489"/>
      <c r="K699" s="491" t="s">
        <v>8032</v>
      </c>
      <c r="L699" s="491"/>
      <c r="M699" s="489"/>
      <c r="N699" s="489"/>
      <c r="O699" s="489"/>
      <c r="P699" s="489"/>
      <c r="Q699" s="470"/>
      <c r="R699" s="489"/>
      <c r="S699" s="489"/>
      <c r="T699" s="489" t="s">
        <v>4836</v>
      </c>
      <c r="U699" s="468"/>
    </row>
    <row r="700" spans="1:21" s="627" customFormat="1" ht="45">
      <c r="A700" s="489" t="s">
        <v>1816</v>
      </c>
      <c r="B700" s="489" t="s">
        <v>8412</v>
      </c>
      <c r="C700" s="491" t="s">
        <v>8425</v>
      </c>
      <c r="D700" s="489" t="s">
        <v>7961</v>
      </c>
      <c r="E700" s="491" t="s">
        <v>8457</v>
      </c>
      <c r="F700" s="491" t="s">
        <v>8441</v>
      </c>
      <c r="G700" s="489"/>
      <c r="H700" s="491"/>
      <c r="I700" s="489"/>
      <c r="J700" s="489"/>
      <c r="K700" s="491" t="s">
        <v>8032</v>
      </c>
      <c r="L700" s="491"/>
      <c r="M700" s="489"/>
      <c r="N700" s="489"/>
      <c r="O700" s="489"/>
      <c r="P700" s="489"/>
      <c r="Q700" s="470"/>
      <c r="R700" s="489"/>
      <c r="S700" s="489"/>
      <c r="T700" s="489" t="s">
        <v>4836</v>
      </c>
      <c r="U700" s="468"/>
    </row>
    <row r="701" spans="1:21" s="627" customFormat="1" ht="45">
      <c r="A701" s="489" t="s">
        <v>1816</v>
      </c>
      <c r="B701" s="489" t="s">
        <v>8412</v>
      </c>
      <c r="C701" s="491" t="s">
        <v>8426</v>
      </c>
      <c r="D701" s="489" t="s">
        <v>7961</v>
      </c>
      <c r="E701" s="491" t="s">
        <v>8458</v>
      </c>
      <c r="F701" s="491" t="s">
        <v>8442</v>
      </c>
      <c r="G701" s="489"/>
      <c r="H701" s="491"/>
      <c r="I701" s="489"/>
      <c r="J701" s="489"/>
      <c r="K701" s="491" t="s">
        <v>8032</v>
      </c>
      <c r="L701" s="491"/>
      <c r="M701" s="489"/>
      <c r="N701" s="489"/>
      <c r="O701" s="489"/>
      <c r="P701" s="489"/>
      <c r="Q701" s="470"/>
      <c r="R701" s="489"/>
      <c r="S701" s="489"/>
      <c r="T701" s="489" t="s">
        <v>4836</v>
      </c>
      <c r="U701" s="468"/>
    </row>
    <row r="702" spans="1:21" s="627" customFormat="1" ht="45">
      <c r="A702" s="489" t="s">
        <v>1816</v>
      </c>
      <c r="B702" s="489" t="s">
        <v>8412</v>
      </c>
      <c r="C702" s="491" t="s">
        <v>8427</v>
      </c>
      <c r="D702" s="489" t="s">
        <v>7961</v>
      </c>
      <c r="E702" s="491" t="s">
        <v>8459</v>
      </c>
      <c r="F702" s="491" t="s">
        <v>8443</v>
      </c>
      <c r="G702" s="489"/>
      <c r="H702" s="491"/>
      <c r="I702" s="489"/>
      <c r="J702" s="489"/>
      <c r="K702" s="491" t="s">
        <v>8032</v>
      </c>
      <c r="L702" s="491"/>
      <c r="M702" s="489"/>
      <c r="N702" s="489"/>
      <c r="O702" s="489"/>
      <c r="P702" s="489"/>
      <c r="Q702" s="470"/>
      <c r="R702" s="489"/>
      <c r="S702" s="489"/>
      <c r="T702" s="489" t="s">
        <v>4836</v>
      </c>
      <c r="U702" s="468"/>
    </row>
    <row r="703" spans="1:21" s="627" customFormat="1" ht="63" customHeight="1">
      <c r="A703" s="489" t="s">
        <v>1816</v>
      </c>
      <c r="B703" s="489" t="s">
        <v>8412</v>
      </c>
      <c r="C703" s="491" t="s">
        <v>8428</v>
      </c>
      <c r="D703" s="489" t="s">
        <v>7961</v>
      </c>
      <c r="E703" s="491" t="s">
        <v>8460</v>
      </c>
      <c r="F703" s="491" t="s">
        <v>8444</v>
      </c>
      <c r="G703" s="489"/>
      <c r="H703" s="491"/>
      <c r="I703" s="489"/>
      <c r="J703" s="489"/>
      <c r="K703" s="491" t="s">
        <v>8032</v>
      </c>
      <c r="L703" s="491"/>
      <c r="M703" s="489"/>
      <c r="N703" s="489"/>
      <c r="O703" s="489"/>
      <c r="P703" s="489"/>
      <c r="Q703" s="470"/>
      <c r="R703" s="489"/>
      <c r="S703" s="489"/>
      <c r="T703" s="489" t="s">
        <v>4836</v>
      </c>
      <c r="U703" s="468"/>
    </row>
    <row r="704" spans="1:21" s="627" customFormat="1" ht="45">
      <c r="A704" s="489" t="s">
        <v>1816</v>
      </c>
      <c r="B704" s="489" t="s">
        <v>8412</v>
      </c>
      <c r="C704" s="491" t="s">
        <v>8429</v>
      </c>
      <c r="D704" s="489" t="s">
        <v>7961</v>
      </c>
      <c r="E704" s="491" t="s">
        <v>8461</v>
      </c>
      <c r="F704" s="491" t="s">
        <v>8445</v>
      </c>
      <c r="G704" s="489"/>
      <c r="H704" s="491"/>
      <c r="I704" s="489"/>
      <c r="J704" s="489"/>
      <c r="K704" s="491" t="s">
        <v>8032</v>
      </c>
      <c r="L704" s="491"/>
      <c r="M704" s="489"/>
      <c r="N704" s="489"/>
      <c r="O704" s="489"/>
      <c r="P704" s="489"/>
      <c r="Q704" s="470"/>
      <c r="R704" s="489"/>
      <c r="S704" s="489"/>
      <c r="T704" s="489" t="s">
        <v>4836</v>
      </c>
      <c r="U704" s="468"/>
    </row>
    <row r="705" spans="1:21" s="627" customFormat="1" ht="45">
      <c r="A705" s="489" t="s">
        <v>1816</v>
      </c>
      <c r="B705" s="489" t="s">
        <v>8412</v>
      </c>
      <c r="C705" s="491" t="s">
        <v>8430</v>
      </c>
      <c r="D705" s="489" t="s">
        <v>7961</v>
      </c>
      <c r="E705" s="491" t="s">
        <v>8462</v>
      </c>
      <c r="F705" s="491" t="s">
        <v>8446</v>
      </c>
      <c r="G705" s="489"/>
      <c r="H705" s="491"/>
      <c r="I705" s="489"/>
      <c r="J705" s="489"/>
      <c r="K705" s="491" t="s">
        <v>8032</v>
      </c>
      <c r="L705" s="491"/>
      <c r="M705" s="489"/>
      <c r="N705" s="489"/>
      <c r="O705" s="489"/>
      <c r="P705" s="489"/>
      <c r="Q705" s="470"/>
      <c r="R705" s="489"/>
      <c r="S705" s="489"/>
      <c r="T705" s="489" t="s">
        <v>4836</v>
      </c>
      <c r="U705" s="468"/>
    </row>
    <row r="706" spans="1:21" s="627" customFormat="1" ht="56.25">
      <c r="A706" s="489" t="s">
        <v>1817</v>
      </c>
      <c r="B706" s="489" t="s">
        <v>8517</v>
      </c>
      <c r="C706" s="491" t="s">
        <v>8463</v>
      </c>
      <c r="D706" s="489" t="s">
        <v>8575</v>
      </c>
      <c r="E706" s="491"/>
      <c r="F706" s="491" t="s">
        <v>8464</v>
      </c>
      <c r="G706" s="489" t="s">
        <v>4836</v>
      </c>
      <c r="H706" s="491"/>
      <c r="I706" s="489"/>
      <c r="J706" s="489"/>
      <c r="K706" s="491" t="s">
        <v>8032</v>
      </c>
      <c r="L706" s="491"/>
      <c r="M706" s="489"/>
      <c r="N706" s="489"/>
      <c r="O706" s="489"/>
      <c r="P706" s="489"/>
      <c r="Q706" s="470"/>
      <c r="R706" s="489"/>
      <c r="S706" s="489"/>
      <c r="T706" s="489" t="s">
        <v>4836</v>
      </c>
      <c r="U706" s="468"/>
    </row>
    <row r="707" spans="1:21" s="627" customFormat="1" ht="45">
      <c r="A707" s="489" t="s">
        <v>1817</v>
      </c>
      <c r="B707" s="489" t="s">
        <v>8517</v>
      </c>
      <c r="C707" s="491" t="s">
        <v>8465</v>
      </c>
      <c r="D707" s="489" t="s">
        <v>7961</v>
      </c>
      <c r="E707" s="491" t="s">
        <v>8499</v>
      </c>
      <c r="F707" s="491" t="s">
        <v>8466</v>
      </c>
      <c r="G707" s="489" t="s">
        <v>4836</v>
      </c>
      <c r="H707" s="491"/>
      <c r="I707" s="489"/>
      <c r="J707" s="489"/>
      <c r="K707" s="491" t="s">
        <v>8032</v>
      </c>
      <c r="L707" s="491"/>
      <c r="M707" s="489"/>
      <c r="N707" s="489"/>
      <c r="O707" s="489"/>
      <c r="P707" s="489"/>
      <c r="Q707" s="470"/>
      <c r="R707" s="489"/>
      <c r="S707" s="489"/>
      <c r="T707" s="489" t="s">
        <v>4836</v>
      </c>
      <c r="U707" s="468"/>
    </row>
    <row r="708" spans="1:21" s="627" customFormat="1" ht="45">
      <c r="A708" s="489" t="s">
        <v>1817</v>
      </c>
      <c r="B708" s="489" t="s">
        <v>8517</v>
      </c>
      <c r="C708" s="491" t="s">
        <v>8467</v>
      </c>
      <c r="D708" s="489" t="s">
        <v>7961</v>
      </c>
      <c r="E708" s="491" t="s">
        <v>8500</v>
      </c>
      <c r="F708" s="491" t="s">
        <v>8468</v>
      </c>
      <c r="G708" s="489" t="s">
        <v>4836</v>
      </c>
      <c r="H708" s="491"/>
      <c r="I708" s="489"/>
      <c r="J708" s="489"/>
      <c r="K708" s="491" t="s">
        <v>8032</v>
      </c>
      <c r="L708" s="491"/>
      <c r="M708" s="489"/>
      <c r="N708" s="489"/>
      <c r="O708" s="489"/>
      <c r="P708" s="489"/>
      <c r="Q708" s="470"/>
      <c r="R708" s="489"/>
      <c r="S708" s="489"/>
      <c r="T708" s="489" t="s">
        <v>4836</v>
      </c>
      <c r="U708" s="468"/>
    </row>
    <row r="709" spans="1:21" s="627" customFormat="1" ht="45">
      <c r="A709" s="489" t="s">
        <v>1817</v>
      </c>
      <c r="B709" s="489" t="s">
        <v>8517</v>
      </c>
      <c r="C709" s="491" t="s">
        <v>8469</v>
      </c>
      <c r="D709" s="489" t="s">
        <v>7961</v>
      </c>
      <c r="E709" s="491" t="s">
        <v>8501</v>
      </c>
      <c r="F709" s="491" t="s">
        <v>8470</v>
      </c>
      <c r="G709" s="489" t="s">
        <v>4836</v>
      </c>
      <c r="H709" s="491"/>
      <c r="I709" s="489"/>
      <c r="J709" s="489"/>
      <c r="K709" s="491" t="s">
        <v>8032</v>
      </c>
      <c r="L709" s="491"/>
      <c r="M709" s="489"/>
      <c r="N709" s="489"/>
      <c r="O709" s="489"/>
      <c r="P709" s="489"/>
      <c r="Q709" s="470"/>
      <c r="R709" s="489"/>
      <c r="S709" s="489"/>
      <c r="T709" s="489" t="s">
        <v>4836</v>
      </c>
      <c r="U709" s="468"/>
    </row>
    <row r="710" spans="1:21" s="627" customFormat="1" ht="45">
      <c r="A710" s="489" t="s">
        <v>1817</v>
      </c>
      <c r="B710" s="489" t="s">
        <v>8517</v>
      </c>
      <c r="C710" s="491" t="s">
        <v>8471</v>
      </c>
      <c r="D710" s="489" t="s">
        <v>7961</v>
      </c>
      <c r="E710" s="491" t="s">
        <v>8502</v>
      </c>
      <c r="F710" s="491" t="s">
        <v>8472</v>
      </c>
      <c r="G710" s="489" t="s">
        <v>4836</v>
      </c>
      <c r="H710" s="491"/>
      <c r="I710" s="489"/>
      <c r="J710" s="489"/>
      <c r="K710" s="491" t="s">
        <v>8032</v>
      </c>
      <c r="L710" s="491"/>
      <c r="M710" s="489"/>
      <c r="N710" s="489"/>
      <c r="O710" s="489"/>
      <c r="P710" s="489"/>
      <c r="Q710" s="470"/>
      <c r="R710" s="489"/>
      <c r="S710" s="489"/>
      <c r="T710" s="489" t="s">
        <v>4836</v>
      </c>
      <c r="U710" s="468"/>
    </row>
    <row r="711" spans="1:21" s="627" customFormat="1" ht="45">
      <c r="A711" s="489" t="s">
        <v>1817</v>
      </c>
      <c r="B711" s="489" t="s">
        <v>8517</v>
      </c>
      <c r="C711" s="491" t="s">
        <v>8473</v>
      </c>
      <c r="D711" s="489" t="s">
        <v>7961</v>
      </c>
      <c r="E711" s="491" t="s">
        <v>8503</v>
      </c>
      <c r="F711" s="491" t="s">
        <v>8474</v>
      </c>
      <c r="G711" s="489" t="s">
        <v>4836</v>
      </c>
      <c r="H711" s="491"/>
      <c r="I711" s="489"/>
      <c r="J711" s="489"/>
      <c r="K711" s="491" t="s">
        <v>8032</v>
      </c>
      <c r="L711" s="491"/>
      <c r="M711" s="489"/>
      <c r="N711" s="489"/>
      <c r="O711" s="489"/>
      <c r="P711" s="489"/>
      <c r="Q711" s="470"/>
      <c r="R711" s="489"/>
      <c r="S711" s="489"/>
      <c r="T711" s="489" t="s">
        <v>4836</v>
      </c>
      <c r="U711" s="468"/>
    </row>
    <row r="712" spans="1:21" s="627" customFormat="1" ht="66.75" customHeight="1">
      <c r="A712" s="489" t="s">
        <v>1817</v>
      </c>
      <c r="B712" s="489" t="s">
        <v>8517</v>
      </c>
      <c r="C712" s="491" t="s">
        <v>8475</v>
      </c>
      <c r="D712" s="489" t="s">
        <v>7961</v>
      </c>
      <c r="E712" s="491" t="s">
        <v>8504</v>
      </c>
      <c r="F712" s="491" t="s">
        <v>8476</v>
      </c>
      <c r="G712" s="489" t="s">
        <v>4836</v>
      </c>
      <c r="H712" s="491"/>
      <c r="I712" s="489"/>
      <c r="J712" s="489"/>
      <c r="K712" s="491" t="s">
        <v>8032</v>
      </c>
      <c r="L712" s="491"/>
      <c r="M712" s="489"/>
      <c r="N712" s="489"/>
      <c r="O712" s="489"/>
      <c r="P712" s="489"/>
      <c r="Q712" s="470"/>
      <c r="R712" s="489"/>
      <c r="S712" s="489"/>
      <c r="T712" s="489" t="s">
        <v>4836</v>
      </c>
      <c r="U712" s="468"/>
    </row>
    <row r="713" spans="1:21" s="627" customFormat="1" ht="45">
      <c r="A713" s="489" t="s">
        <v>1817</v>
      </c>
      <c r="B713" s="489" t="s">
        <v>8517</v>
      </c>
      <c r="C713" s="491" t="s">
        <v>8477</v>
      </c>
      <c r="D713" s="489" t="s">
        <v>7961</v>
      </c>
      <c r="E713" s="491" t="s">
        <v>8505</v>
      </c>
      <c r="F713" s="491" t="s">
        <v>8478</v>
      </c>
      <c r="G713" s="489" t="s">
        <v>4836</v>
      </c>
      <c r="H713" s="491"/>
      <c r="I713" s="489"/>
      <c r="J713" s="489"/>
      <c r="K713" s="491" t="s">
        <v>8032</v>
      </c>
      <c r="L713" s="491"/>
      <c r="M713" s="489"/>
      <c r="N713" s="489"/>
      <c r="O713" s="489"/>
      <c r="P713" s="489"/>
      <c r="Q713" s="470"/>
      <c r="R713" s="489"/>
      <c r="S713" s="489"/>
      <c r="T713" s="489" t="s">
        <v>4836</v>
      </c>
      <c r="U713" s="468"/>
    </row>
    <row r="714" spans="1:21" s="627" customFormat="1" ht="45">
      <c r="A714" s="489" t="s">
        <v>1817</v>
      </c>
      <c r="B714" s="489" t="s">
        <v>8517</v>
      </c>
      <c r="C714" s="491" t="s">
        <v>8479</v>
      </c>
      <c r="D714" s="489" t="s">
        <v>7961</v>
      </c>
      <c r="E714" s="491" t="s">
        <v>8506</v>
      </c>
      <c r="F714" s="491" t="s">
        <v>8480</v>
      </c>
      <c r="G714" s="489" t="s">
        <v>4836</v>
      </c>
      <c r="H714" s="491"/>
      <c r="I714" s="489"/>
      <c r="J714" s="489"/>
      <c r="K714" s="491" t="s">
        <v>8032</v>
      </c>
      <c r="L714" s="491"/>
      <c r="M714" s="489"/>
      <c r="N714" s="489"/>
      <c r="O714" s="489"/>
      <c r="P714" s="489"/>
      <c r="Q714" s="470"/>
      <c r="R714" s="489"/>
      <c r="S714" s="489"/>
      <c r="T714" s="489" t="s">
        <v>4836</v>
      </c>
      <c r="U714" s="468"/>
    </row>
    <row r="715" spans="1:21" s="627" customFormat="1" ht="56.25">
      <c r="A715" s="489" t="s">
        <v>1818</v>
      </c>
      <c r="B715" s="489" t="s">
        <v>8518</v>
      </c>
      <c r="C715" s="491" t="s">
        <v>8481</v>
      </c>
      <c r="D715" s="489" t="s">
        <v>4679</v>
      </c>
      <c r="E715" s="491"/>
      <c r="F715" s="491" t="s">
        <v>8482</v>
      </c>
      <c r="G715" s="489"/>
      <c r="H715" s="491"/>
      <c r="I715" s="489"/>
      <c r="J715" s="489"/>
      <c r="K715" s="491" t="s">
        <v>8032</v>
      </c>
      <c r="L715" s="491"/>
      <c r="M715" s="489"/>
      <c r="N715" s="489"/>
      <c r="O715" s="489"/>
      <c r="P715" s="489"/>
      <c r="Q715" s="470"/>
      <c r="R715" s="489"/>
      <c r="S715" s="489"/>
      <c r="T715" s="489" t="s">
        <v>4836</v>
      </c>
      <c r="U715" s="468"/>
    </row>
    <row r="716" spans="1:21" s="627" customFormat="1" ht="45">
      <c r="A716" s="489" t="s">
        <v>1818</v>
      </c>
      <c r="B716" s="489" t="s">
        <v>8518</v>
      </c>
      <c r="C716" s="491" t="s">
        <v>8483</v>
      </c>
      <c r="D716" s="489" t="s">
        <v>7961</v>
      </c>
      <c r="E716" s="491" t="s">
        <v>8507</v>
      </c>
      <c r="F716" s="491" t="s">
        <v>8484</v>
      </c>
      <c r="G716" s="489"/>
      <c r="H716" s="491"/>
      <c r="I716" s="489"/>
      <c r="J716" s="489"/>
      <c r="K716" s="491" t="s">
        <v>8032</v>
      </c>
      <c r="L716" s="491"/>
      <c r="M716" s="489"/>
      <c r="N716" s="489"/>
      <c r="O716" s="489"/>
      <c r="P716" s="489"/>
      <c r="Q716" s="470"/>
      <c r="R716" s="489"/>
      <c r="S716" s="489"/>
      <c r="T716" s="489" t="s">
        <v>4836</v>
      </c>
      <c r="U716" s="468"/>
    </row>
    <row r="717" spans="1:21" s="627" customFormat="1" ht="45">
      <c r="A717" s="489" t="s">
        <v>1818</v>
      </c>
      <c r="B717" s="489" t="s">
        <v>8518</v>
      </c>
      <c r="C717" s="491" t="s">
        <v>8485</v>
      </c>
      <c r="D717" s="489" t="s">
        <v>7961</v>
      </c>
      <c r="E717" s="491" t="s">
        <v>8508</v>
      </c>
      <c r="F717" s="491" t="s">
        <v>8486</v>
      </c>
      <c r="G717" s="489"/>
      <c r="H717" s="491"/>
      <c r="I717" s="489"/>
      <c r="J717" s="489"/>
      <c r="K717" s="491" t="s">
        <v>8032</v>
      </c>
      <c r="L717" s="491"/>
      <c r="M717" s="489"/>
      <c r="N717" s="489"/>
      <c r="O717" s="489"/>
      <c r="P717" s="489"/>
      <c r="Q717" s="470"/>
      <c r="R717" s="489"/>
      <c r="S717" s="489"/>
      <c r="T717" s="489" t="s">
        <v>4836</v>
      </c>
      <c r="U717" s="468"/>
    </row>
    <row r="718" spans="1:21" s="627" customFormat="1" ht="45">
      <c r="A718" s="489" t="s">
        <v>1818</v>
      </c>
      <c r="B718" s="489" t="s">
        <v>8518</v>
      </c>
      <c r="C718" s="491" t="s">
        <v>8487</v>
      </c>
      <c r="D718" s="489" t="s">
        <v>7961</v>
      </c>
      <c r="E718" s="491" t="s">
        <v>8509</v>
      </c>
      <c r="F718" s="491" t="s">
        <v>8488</v>
      </c>
      <c r="G718" s="489"/>
      <c r="H718" s="491"/>
      <c r="I718" s="489"/>
      <c r="J718" s="489"/>
      <c r="K718" s="491" t="s">
        <v>8032</v>
      </c>
      <c r="L718" s="491"/>
      <c r="M718" s="489"/>
      <c r="N718" s="489"/>
      <c r="O718" s="489"/>
      <c r="P718" s="489"/>
      <c r="Q718" s="470"/>
      <c r="R718" s="489"/>
      <c r="S718" s="489"/>
      <c r="T718" s="489" t="s">
        <v>4836</v>
      </c>
      <c r="U718" s="468"/>
    </row>
    <row r="719" spans="1:21" s="627" customFormat="1" ht="45">
      <c r="A719" s="489" t="s">
        <v>1818</v>
      </c>
      <c r="B719" s="489" t="s">
        <v>8518</v>
      </c>
      <c r="C719" s="491" t="s">
        <v>8489</v>
      </c>
      <c r="D719" s="489" t="s">
        <v>7961</v>
      </c>
      <c r="E719" s="491" t="s">
        <v>8510</v>
      </c>
      <c r="F719" s="491" t="s">
        <v>8490</v>
      </c>
      <c r="G719" s="489"/>
      <c r="H719" s="491"/>
      <c r="I719" s="489"/>
      <c r="J719" s="489"/>
      <c r="K719" s="491" t="s">
        <v>8032</v>
      </c>
      <c r="L719" s="491"/>
      <c r="M719" s="489"/>
      <c r="N719" s="489"/>
      <c r="O719" s="489"/>
      <c r="P719" s="489"/>
      <c r="Q719" s="470"/>
      <c r="R719" s="489"/>
      <c r="S719" s="489"/>
      <c r="T719" s="489" t="s">
        <v>4836</v>
      </c>
      <c r="U719" s="468"/>
    </row>
    <row r="720" spans="1:21" s="627" customFormat="1" ht="45">
      <c r="A720" s="489" t="s">
        <v>1818</v>
      </c>
      <c r="B720" s="489" t="s">
        <v>8518</v>
      </c>
      <c r="C720" s="491" t="s">
        <v>8491</v>
      </c>
      <c r="D720" s="489" t="s">
        <v>7961</v>
      </c>
      <c r="E720" s="491" t="s">
        <v>8511</v>
      </c>
      <c r="F720" s="491" t="s">
        <v>8492</v>
      </c>
      <c r="G720" s="489"/>
      <c r="H720" s="491"/>
      <c r="I720" s="489"/>
      <c r="J720" s="489"/>
      <c r="K720" s="491" t="s">
        <v>8032</v>
      </c>
      <c r="L720" s="491"/>
      <c r="M720" s="489"/>
      <c r="N720" s="489"/>
      <c r="O720" s="489"/>
      <c r="P720" s="489"/>
      <c r="Q720" s="470"/>
      <c r="R720" s="489"/>
      <c r="S720" s="489"/>
      <c r="T720" s="489" t="s">
        <v>4836</v>
      </c>
      <c r="U720" s="468"/>
    </row>
    <row r="721" spans="1:21" s="627" customFormat="1" ht="96.95" customHeight="1">
      <c r="A721" s="489" t="s">
        <v>1818</v>
      </c>
      <c r="B721" s="489" t="s">
        <v>8518</v>
      </c>
      <c r="C721" s="491" t="s">
        <v>8493</v>
      </c>
      <c r="D721" s="489" t="s">
        <v>7961</v>
      </c>
      <c r="E721" s="491" t="s">
        <v>8512</v>
      </c>
      <c r="F721" s="491" t="s">
        <v>8494</v>
      </c>
      <c r="G721" s="489"/>
      <c r="H721" s="491"/>
      <c r="I721" s="489"/>
      <c r="J721" s="489"/>
      <c r="K721" s="491" t="s">
        <v>8032</v>
      </c>
      <c r="L721" s="491"/>
      <c r="M721" s="489"/>
      <c r="N721" s="489"/>
      <c r="O721" s="489"/>
      <c r="P721" s="489"/>
      <c r="Q721" s="470"/>
      <c r="R721" s="489"/>
      <c r="S721" s="489"/>
      <c r="T721" s="489" t="s">
        <v>4836</v>
      </c>
      <c r="U721" s="468"/>
    </row>
    <row r="722" spans="1:21" s="627" customFormat="1" ht="52.5" customHeight="1">
      <c r="A722" s="489" t="s">
        <v>1818</v>
      </c>
      <c r="B722" s="489" t="s">
        <v>8518</v>
      </c>
      <c r="C722" s="491" t="s">
        <v>8495</v>
      </c>
      <c r="D722" s="489" t="s">
        <v>7961</v>
      </c>
      <c r="E722" s="491" t="s">
        <v>8513</v>
      </c>
      <c r="F722" s="491" t="s">
        <v>8496</v>
      </c>
      <c r="G722" s="489"/>
      <c r="H722" s="491"/>
      <c r="I722" s="489"/>
      <c r="J722" s="489"/>
      <c r="K722" s="491" t="s">
        <v>8032</v>
      </c>
      <c r="L722" s="491"/>
      <c r="M722" s="489"/>
      <c r="N722" s="489"/>
      <c r="O722" s="489"/>
      <c r="P722" s="489"/>
      <c r="Q722" s="470"/>
      <c r="R722" s="489"/>
      <c r="S722" s="489"/>
      <c r="T722" s="489" t="s">
        <v>4836</v>
      </c>
      <c r="U722" s="468"/>
    </row>
    <row r="723" spans="1:21" s="627" customFormat="1" ht="45">
      <c r="A723" s="489" t="s">
        <v>1818</v>
      </c>
      <c r="B723" s="489" t="s">
        <v>8518</v>
      </c>
      <c r="C723" s="491" t="s">
        <v>8497</v>
      </c>
      <c r="D723" s="489" t="s">
        <v>7961</v>
      </c>
      <c r="E723" s="491" t="s">
        <v>8514</v>
      </c>
      <c r="F723" s="491" t="s">
        <v>8498</v>
      </c>
      <c r="G723" s="489"/>
      <c r="H723" s="491"/>
      <c r="I723" s="489"/>
      <c r="J723" s="489"/>
      <c r="K723" s="491" t="s">
        <v>8032</v>
      </c>
      <c r="L723" s="491"/>
      <c r="M723" s="489"/>
      <c r="N723" s="489"/>
      <c r="O723" s="489"/>
      <c r="P723" s="489"/>
      <c r="Q723" s="470"/>
      <c r="R723" s="489"/>
      <c r="S723" s="489"/>
      <c r="T723" s="489" t="s">
        <v>4836</v>
      </c>
      <c r="U723" s="468"/>
    </row>
    <row r="724" spans="1:21" s="627" customFormat="1" ht="112.5">
      <c r="A724" s="489" t="s">
        <v>1819</v>
      </c>
      <c r="B724" s="489" t="s">
        <v>8519</v>
      </c>
      <c r="C724" s="491" t="s">
        <v>8521</v>
      </c>
      <c r="D724" s="489" t="s">
        <v>8575</v>
      </c>
      <c r="E724" s="491"/>
      <c r="F724" s="491" t="s">
        <v>8522</v>
      </c>
      <c r="G724" s="489" t="s">
        <v>4836</v>
      </c>
      <c r="H724" s="491"/>
      <c r="I724" s="489"/>
      <c r="J724" s="489"/>
      <c r="K724" s="491" t="s">
        <v>8032</v>
      </c>
      <c r="L724" s="491"/>
      <c r="M724" s="489"/>
      <c r="N724" s="489"/>
      <c r="O724" s="489"/>
      <c r="P724" s="489"/>
      <c r="Q724" s="470"/>
      <c r="R724" s="489"/>
      <c r="S724" s="489"/>
      <c r="T724" s="489" t="s">
        <v>4836</v>
      </c>
      <c r="U724" s="468"/>
    </row>
    <row r="725" spans="1:21" s="627" customFormat="1" ht="45">
      <c r="A725" s="489" t="s">
        <v>1819</v>
      </c>
      <c r="B725" s="489" t="s">
        <v>8519</v>
      </c>
      <c r="C725" s="491" t="s">
        <v>8523</v>
      </c>
      <c r="D725" s="489" t="s">
        <v>7961</v>
      </c>
      <c r="E725" s="491" t="s">
        <v>8540</v>
      </c>
      <c r="F725" s="491" t="s">
        <v>8556</v>
      </c>
      <c r="G725" s="489" t="s">
        <v>4836</v>
      </c>
      <c r="H725" s="491"/>
      <c r="I725" s="489"/>
      <c r="J725" s="489"/>
      <c r="K725" s="491" t="s">
        <v>8032</v>
      </c>
      <c r="L725" s="491"/>
      <c r="M725" s="489"/>
      <c r="N725" s="489"/>
      <c r="O725" s="489"/>
      <c r="P725" s="489"/>
      <c r="Q725" s="470"/>
      <c r="R725" s="489"/>
      <c r="S725" s="489"/>
      <c r="T725" s="489" t="s">
        <v>4836</v>
      </c>
      <c r="U725" s="468"/>
    </row>
    <row r="726" spans="1:21" s="627" customFormat="1" ht="45">
      <c r="A726" s="489" t="s">
        <v>1819</v>
      </c>
      <c r="B726" s="489" t="s">
        <v>8519</v>
      </c>
      <c r="C726" s="491" t="s">
        <v>8524</v>
      </c>
      <c r="D726" s="489" t="s">
        <v>7961</v>
      </c>
      <c r="E726" s="491" t="s">
        <v>8541</v>
      </c>
      <c r="F726" s="491" t="s">
        <v>8557</v>
      </c>
      <c r="G726" s="489" t="s">
        <v>4836</v>
      </c>
      <c r="H726" s="491"/>
      <c r="I726" s="489"/>
      <c r="J726" s="489"/>
      <c r="K726" s="491" t="s">
        <v>8032</v>
      </c>
      <c r="L726" s="491"/>
      <c r="M726" s="489"/>
      <c r="N726" s="489"/>
      <c r="O726" s="489"/>
      <c r="P726" s="489"/>
      <c r="Q726" s="470"/>
      <c r="R726" s="489"/>
      <c r="S726" s="489"/>
      <c r="T726" s="489" t="s">
        <v>4836</v>
      </c>
      <c r="U726" s="468"/>
    </row>
    <row r="727" spans="1:21" s="627" customFormat="1" ht="45">
      <c r="A727" s="489" t="s">
        <v>1819</v>
      </c>
      <c r="B727" s="489" t="s">
        <v>8519</v>
      </c>
      <c r="C727" s="491" t="s">
        <v>8525</v>
      </c>
      <c r="D727" s="489" t="s">
        <v>7961</v>
      </c>
      <c r="E727" s="491" t="s">
        <v>8542</v>
      </c>
      <c r="F727" s="491" t="s">
        <v>8558</v>
      </c>
      <c r="G727" s="489" t="s">
        <v>4836</v>
      </c>
      <c r="H727" s="491"/>
      <c r="I727" s="489"/>
      <c r="J727" s="489"/>
      <c r="K727" s="491" t="s">
        <v>8032</v>
      </c>
      <c r="L727" s="491"/>
      <c r="M727" s="489"/>
      <c r="N727" s="489"/>
      <c r="O727" s="489"/>
      <c r="P727" s="489"/>
      <c r="Q727" s="470"/>
      <c r="R727" s="489"/>
      <c r="S727" s="489"/>
      <c r="T727" s="489" t="s">
        <v>4836</v>
      </c>
      <c r="U727" s="468"/>
    </row>
    <row r="728" spans="1:21" s="627" customFormat="1" ht="45">
      <c r="A728" s="489" t="s">
        <v>1819</v>
      </c>
      <c r="B728" s="489" t="s">
        <v>8519</v>
      </c>
      <c r="C728" s="491" t="s">
        <v>8526</v>
      </c>
      <c r="D728" s="489" t="s">
        <v>7961</v>
      </c>
      <c r="E728" s="491" t="s">
        <v>8543</v>
      </c>
      <c r="F728" s="491" t="s">
        <v>8559</v>
      </c>
      <c r="G728" s="489" t="s">
        <v>4836</v>
      </c>
      <c r="H728" s="491"/>
      <c r="I728" s="489"/>
      <c r="J728" s="489"/>
      <c r="K728" s="491" t="s">
        <v>8032</v>
      </c>
      <c r="L728" s="491"/>
      <c r="M728" s="489"/>
      <c r="N728" s="489"/>
      <c r="O728" s="489"/>
      <c r="P728" s="489"/>
      <c r="Q728" s="470"/>
      <c r="R728" s="489"/>
      <c r="S728" s="489"/>
      <c r="T728" s="489" t="s">
        <v>4836</v>
      </c>
      <c r="U728" s="468"/>
    </row>
    <row r="729" spans="1:21" s="627" customFormat="1" ht="45">
      <c r="A729" s="489" t="s">
        <v>1819</v>
      </c>
      <c r="B729" s="489" t="s">
        <v>8519</v>
      </c>
      <c r="C729" s="491" t="s">
        <v>8527</v>
      </c>
      <c r="D729" s="489" t="s">
        <v>7961</v>
      </c>
      <c r="E729" s="491" t="s">
        <v>8544</v>
      </c>
      <c r="F729" s="491" t="s">
        <v>8560</v>
      </c>
      <c r="G729" s="489" t="s">
        <v>4836</v>
      </c>
      <c r="H729" s="491"/>
      <c r="I729" s="489"/>
      <c r="J729" s="489"/>
      <c r="K729" s="491" t="s">
        <v>8032</v>
      </c>
      <c r="L729" s="491"/>
      <c r="M729" s="489"/>
      <c r="N729" s="489"/>
      <c r="O729" s="489"/>
      <c r="P729" s="489"/>
      <c r="Q729" s="470"/>
      <c r="R729" s="489"/>
      <c r="S729" s="489"/>
      <c r="T729" s="489" t="s">
        <v>4836</v>
      </c>
      <c r="U729" s="468"/>
    </row>
    <row r="730" spans="1:21" s="627" customFormat="1" ht="92.45" customHeight="1">
      <c r="A730" s="489" t="s">
        <v>1819</v>
      </c>
      <c r="B730" s="489" t="s">
        <v>8519</v>
      </c>
      <c r="C730" s="491" t="s">
        <v>8528</v>
      </c>
      <c r="D730" s="489" t="s">
        <v>7961</v>
      </c>
      <c r="E730" s="491" t="s">
        <v>8545</v>
      </c>
      <c r="F730" s="491" t="s">
        <v>8561</v>
      </c>
      <c r="G730" s="489" t="s">
        <v>4836</v>
      </c>
      <c r="H730" s="491"/>
      <c r="I730" s="489"/>
      <c r="J730" s="489"/>
      <c r="K730" s="491" t="s">
        <v>8032</v>
      </c>
      <c r="L730" s="491"/>
      <c r="M730" s="489"/>
      <c r="N730" s="489"/>
      <c r="O730" s="489"/>
      <c r="P730" s="489"/>
      <c r="Q730" s="470"/>
      <c r="R730" s="489"/>
      <c r="S730" s="489"/>
      <c r="T730" s="489" t="s">
        <v>4836</v>
      </c>
      <c r="U730" s="468"/>
    </row>
    <row r="731" spans="1:21" s="627" customFormat="1" ht="45">
      <c r="A731" s="489" t="s">
        <v>1819</v>
      </c>
      <c r="B731" s="489" t="s">
        <v>8519</v>
      </c>
      <c r="C731" s="491" t="s">
        <v>8529</v>
      </c>
      <c r="D731" s="489" t="s">
        <v>7961</v>
      </c>
      <c r="E731" s="491" t="s">
        <v>8546</v>
      </c>
      <c r="F731" s="491" t="s">
        <v>8562</v>
      </c>
      <c r="G731" s="489" t="s">
        <v>4836</v>
      </c>
      <c r="H731" s="491"/>
      <c r="I731" s="489"/>
      <c r="J731" s="489"/>
      <c r="K731" s="491" t="s">
        <v>8032</v>
      </c>
      <c r="L731" s="491"/>
      <c r="M731" s="489"/>
      <c r="N731" s="489"/>
      <c r="O731" s="489"/>
      <c r="P731" s="489"/>
      <c r="Q731" s="470"/>
      <c r="R731" s="489"/>
      <c r="S731" s="489"/>
      <c r="T731" s="489" t="s">
        <v>4836</v>
      </c>
      <c r="U731" s="468"/>
    </row>
    <row r="732" spans="1:21" s="627" customFormat="1" ht="45">
      <c r="A732" s="489" t="s">
        <v>1819</v>
      </c>
      <c r="B732" s="489" t="s">
        <v>8519</v>
      </c>
      <c r="C732" s="491" t="s">
        <v>8530</v>
      </c>
      <c r="D732" s="489" t="s">
        <v>7961</v>
      </c>
      <c r="E732" s="491" t="s">
        <v>8547</v>
      </c>
      <c r="F732" s="491" t="s">
        <v>8563</v>
      </c>
      <c r="G732" s="489" t="s">
        <v>4836</v>
      </c>
      <c r="H732" s="491"/>
      <c r="I732" s="489"/>
      <c r="J732" s="489"/>
      <c r="K732" s="491" t="s">
        <v>8032</v>
      </c>
      <c r="L732" s="491"/>
      <c r="M732" s="489"/>
      <c r="N732" s="489"/>
      <c r="O732" s="489"/>
      <c r="P732" s="489"/>
      <c r="Q732" s="470"/>
      <c r="R732" s="489"/>
      <c r="S732" s="489"/>
      <c r="T732" s="489" t="s">
        <v>4836</v>
      </c>
      <c r="U732" s="468"/>
    </row>
    <row r="733" spans="1:21" s="627" customFormat="1" ht="112.5">
      <c r="A733" s="489" t="s">
        <v>418</v>
      </c>
      <c r="B733" s="489" t="s">
        <v>8520</v>
      </c>
      <c r="C733" s="491" t="s">
        <v>8531</v>
      </c>
      <c r="D733" s="489" t="s">
        <v>4679</v>
      </c>
      <c r="E733" s="491"/>
      <c r="F733" s="491" t="s">
        <v>8564</v>
      </c>
      <c r="G733" s="489"/>
      <c r="H733" s="491"/>
      <c r="I733" s="489"/>
      <c r="J733" s="489"/>
      <c r="K733" s="491" t="s">
        <v>8032</v>
      </c>
      <c r="L733" s="491"/>
      <c r="M733" s="489"/>
      <c r="N733" s="489"/>
      <c r="O733" s="489"/>
      <c r="P733" s="489"/>
      <c r="Q733" s="470"/>
      <c r="R733" s="489"/>
      <c r="S733" s="489"/>
      <c r="T733" s="489" t="s">
        <v>4836</v>
      </c>
      <c r="U733" s="468"/>
    </row>
    <row r="734" spans="1:21" s="627" customFormat="1" ht="45">
      <c r="A734" s="489" t="s">
        <v>418</v>
      </c>
      <c r="B734" s="489" t="s">
        <v>8520</v>
      </c>
      <c r="C734" s="491" t="s">
        <v>8532</v>
      </c>
      <c r="D734" s="489" t="s">
        <v>7961</v>
      </c>
      <c r="E734" s="491" t="s">
        <v>8548</v>
      </c>
      <c r="F734" s="491" t="s">
        <v>8565</v>
      </c>
      <c r="G734" s="489"/>
      <c r="H734" s="491"/>
      <c r="I734" s="489"/>
      <c r="J734" s="489"/>
      <c r="K734" s="491" t="s">
        <v>8032</v>
      </c>
      <c r="L734" s="491"/>
      <c r="M734" s="489"/>
      <c r="N734" s="489"/>
      <c r="O734" s="489"/>
      <c r="P734" s="489"/>
      <c r="Q734" s="470"/>
      <c r="R734" s="489"/>
      <c r="S734" s="489"/>
      <c r="T734" s="489" t="s">
        <v>4836</v>
      </c>
      <c r="U734" s="468"/>
    </row>
    <row r="735" spans="1:21" s="627" customFormat="1" ht="45">
      <c r="A735" s="489" t="s">
        <v>418</v>
      </c>
      <c r="B735" s="489" t="s">
        <v>8520</v>
      </c>
      <c r="C735" s="491" t="s">
        <v>8533</v>
      </c>
      <c r="D735" s="489" t="s">
        <v>7961</v>
      </c>
      <c r="E735" s="491" t="s">
        <v>8549</v>
      </c>
      <c r="F735" s="491" t="s">
        <v>8566</v>
      </c>
      <c r="G735" s="489"/>
      <c r="H735" s="491"/>
      <c r="I735" s="489"/>
      <c r="J735" s="489"/>
      <c r="K735" s="491" t="s">
        <v>8032</v>
      </c>
      <c r="L735" s="491"/>
      <c r="M735" s="489"/>
      <c r="N735" s="489"/>
      <c r="O735" s="489"/>
      <c r="P735" s="489"/>
      <c r="Q735" s="470"/>
      <c r="R735" s="489"/>
      <c r="S735" s="489"/>
      <c r="T735" s="489" t="s">
        <v>4836</v>
      </c>
      <c r="U735" s="468"/>
    </row>
    <row r="736" spans="1:21" s="627" customFormat="1" ht="45">
      <c r="A736" s="489" t="s">
        <v>418</v>
      </c>
      <c r="B736" s="489" t="s">
        <v>8520</v>
      </c>
      <c r="C736" s="491" t="s">
        <v>8534</v>
      </c>
      <c r="D736" s="489" t="s">
        <v>7961</v>
      </c>
      <c r="E736" s="491" t="s">
        <v>8550</v>
      </c>
      <c r="F736" s="491" t="s">
        <v>8567</v>
      </c>
      <c r="G736" s="489"/>
      <c r="H736" s="491"/>
      <c r="I736" s="489"/>
      <c r="J736" s="489"/>
      <c r="K736" s="491" t="s">
        <v>8032</v>
      </c>
      <c r="L736" s="491"/>
      <c r="M736" s="489"/>
      <c r="N736" s="489"/>
      <c r="O736" s="489"/>
      <c r="P736" s="489"/>
      <c r="Q736" s="470"/>
      <c r="R736" s="489"/>
      <c r="S736" s="489"/>
      <c r="T736" s="489" t="s">
        <v>4836</v>
      </c>
      <c r="U736" s="468"/>
    </row>
    <row r="737" spans="1:21" s="627" customFormat="1" ht="45">
      <c r="A737" s="489" t="s">
        <v>418</v>
      </c>
      <c r="B737" s="489" t="s">
        <v>8520</v>
      </c>
      <c r="C737" s="491" t="s">
        <v>8535</v>
      </c>
      <c r="D737" s="489" t="s">
        <v>7961</v>
      </c>
      <c r="E737" s="491" t="s">
        <v>8551</v>
      </c>
      <c r="F737" s="491" t="s">
        <v>8568</v>
      </c>
      <c r="G737" s="489"/>
      <c r="H737" s="491"/>
      <c r="I737" s="489"/>
      <c r="J737" s="489"/>
      <c r="K737" s="491" t="s">
        <v>8032</v>
      </c>
      <c r="L737" s="491"/>
      <c r="M737" s="489"/>
      <c r="N737" s="489"/>
      <c r="O737" s="489"/>
      <c r="P737" s="489"/>
      <c r="Q737" s="470"/>
      <c r="R737" s="489"/>
      <c r="S737" s="489"/>
      <c r="T737" s="489" t="s">
        <v>4836</v>
      </c>
      <c r="U737" s="468"/>
    </row>
    <row r="738" spans="1:21" s="627" customFormat="1" ht="45">
      <c r="A738" s="489" t="s">
        <v>418</v>
      </c>
      <c r="B738" s="489" t="s">
        <v>8520</v>
      </c>
      <c r="C738" s="491" t="s">
        <v>8536</v>
      </c>
      <c r="D738" s="489" t="s">
        <v>7961</v>
      </c>
      <c r="E738" s="491" t="s">
        <v>8552</v>
      </c>
      <c r="F738" s="491" t="s">
        <v>8569</v>
      </c>
      <c r="G738" s="489"/>
      <c r="H738" s="491"/>
      <c r="I738" s="489"/>
      <c r="J738" s="489"/>
      <c r="K738" s="491" t="s">
        <v>8032</v>
      </c>
      <c r="L738" s="491"/>
      <c r="M738" s="489"/>
      <c r="N738" s="489"/>
      <c r="O738" s="489"/>
      <c r="P738" s="489"/>
      <c r="Q738" s="470"/>
      <c r="R738" s="489"/>
      <c r="S738" s="489"/>
      <c r="T738" s="489" t="s">
        <v>4836</v>
      </c>
      <c r="U738" s="468"/>
    </row>
    <row r="739" spans="1:21" ht="45">
      <c r="A739" s="489" t="s">
        <v>418</v>
      </c>
      <c r="B739" s="489" t="s">
        <v>8520</v>
      </c>
      <c r="C739" s="491" t="s">
        <v>8537</v>
      </c>
      <c r="D739" s="489" t="s">
        <v>7961</v>
      </c>
      <c r="E739" s="491" t="s">
        <v>8553</v>
      </c>
      <c r="F739" s="491" t="s">
        <v>8570</v>
      </c>
      <c r="G739" s="489"/>
    </row>
    <row r="740" spans="1:21" ht="45">
      <c r="A740" s="489" t="s">
        <v>418</v>
      </c>
      <c r="B740" s="489" t="s">
        <v>8520</v>
      </c>
      <c r="C740" s="491" t="s">
        <v>8538</v>
      </c>
      <c r="D740" s="489" t="s">
        <v>7961</v>
      </c>
      <c r="E740" s="491" t="s">
        <v>8554</v>
      </c>
      <c r="F740" s="491" t="s">
        <v>8571</v>
      </c>
      <c r="G740" s="489"/>
    </row>
    <row r="741" spans="1:21" ht="45">
      <c r="A741" s="489" t="s">
        <v>418</v>
      </c>
      <c r="B741" s="489" t="s">
        <v>8520</v>
      </c>
      <c r="C741" s="491" t="s">
        <v>8539</v>
      </c>
      <c r="D741" s="489" t="s">
        <v>7961</v>
      </c>
      <c r="E741" s="491" t="s">
        <v>8555</v>
      </c>
      <c r="F741" s="491" t="s">
        <v>8572</v>
      </c>
      <c r="G741" s="489"/>
    </row>
    <row r="742" spans="1:21">
      <c r="A742" s="489" t="s">
        <v>419</v>
      </c>
      <c r="B742" s="490" t="s">
        <v>8949</v>
      </c>
      <c r="C742" s="491" t="s">
        <v>8970</v>
      </c>
      <c r="D742" s="680" t="s">
        <v>8580</v>
      </c>
      <c r="E742" s="491"/>
      <c r="F742" s="491"/>
      <c r="G742" s="590"/>
    </row>
    <row r="743" spans="1:21" ht="93" customHeight="1">
      <c r="A743" s="489" t="s">
        <v>419</v>
      </c>
      <c r="B743" s="490" t="s">
        <v>8949</v>
      </c>
      <c r="C743" s="491" t="s">
        <v>8972</v>
      </c>
      <c r="D743" s="680" t="s">
        <v>4513</v>
      </c>
      <c r="E743" s="491" t="s">
        <v>8966</v>
      </c>
      <c r="F743" s="491" t="s">
        <v>8980</v>
      </c>
      <c r="G743" s="590" t="s">
        <v>4836</v>
      </c>
    </row>
    <row r="744" spans="1:21" ht="114.6" customHeight="1">
      <c r="A744" s="489" t="s">
        <v>419</v>
      </c>
      <c r="B744" s="490" t="s">
        <v>8949</v>
      </c>
      <c r="C744" s="491" t="s">
        <v>8971</v>
      </c>
      <c r="D744" s="680" t="s">
        <v>4513</v>
      </c>
      <c r="E744" s="491" t="s">
        <v>8967</v>
      </c>
      <c r="F744" s="491" t="s">
        <v>9259</v>
      </c>
      <c r="G744" s="590"/>
    </row>
    <row r="745" spans="1:21" s="627" customFormat="1" ht="59.25" customHeight="1">
      <c r="A745" s="489" t="s">
        <v>1820</v>
      </c>
      <c r="B745" s="490" t="s">
        <v>9140</v>
      </c>
      <c r="C745" s="491" t="s">
        <v>8951</v>
      </c>
      <c r="D745" s="680" t="s">
        <v>8580</v>
      </c>
      <c r="E745" s="491"/>
      <c r="F745" s="491"/>
      <c r="G745" s="489"/>
      <c r="H745" s="491"/>
      <c r="I745" s="489"/>
      <c r="J745" s="489"/>
      <c r="K745" s="491"/>
      <c r="L745" s="489"/>
      <c r="M745" s="489"/>
      <c r="N745" s="489"/>
      <c r="O745" s="489"/>
      <c r="P745" s="489"/>
      <c r="Q745" s="470"/>
      <c r="R745" s="489"/>
      <c r="S745" s="489"/>
      <c r="T745" s="489" t="s">
        <v>4836</v>
      </c>
      <c r="U745" s="468"/>
    </row>
    <row r="746" spans="1:21" s="627" customFormat="1" ht="130.5" customHeight="1">
      <c r="A746" s="489" t="s">
        <v>1820</v>
      </c>
      <c r="B746" s="490" t="s">
        <v>9140</v>
      </c>
      <c r="C746" s="491" t="s">
        <v>8956</v>
      </c>
      <c r="D746" s="680" t="s">
        <v>4513</v>
      </c>
      <c r="E746" s="491" t="s">
        <v>8942</v>
      </c>
      <c r="F746" s="491" t="s">
        <v>9260</v>
      </c>
      <c r="G746" s="489" t="s">
        <v>4836</v>
      </c>
      <c r="H746" s="491"/>
      <c r="I746" s="489"/>
      <c r="J746" s="489"/>
      <c r="K746" s="491"/>
      <c r="L746" s="491"/>
      <c r="M746" s="489"/>
      <c r="N746" s="489"/>
      <c r="O746" s="489"/>
      <c r="P746" s="489"/>
      <c r="Q746" s="470"/>
      <c r="R746" s="489"/>
      <c r="S746" s="489" t="s">
        <v>8314</v>
      </c>
      <c r="T746" s="489" t="s">
        <v>4836</v>
      </c>
      <c r="U746" s="468"/>
    </row>
    <row r="747" spans="1:21" s="627" customFormat="1" ht="123.75" customHeight="1">
      <c r="A747" s="489" t="s">
        <v>1820</v>
      </c>
      <c r="B747" s="490" t="s">
        <v>9140</v>
      </c>
      <c r="C747" s="491" t="s">
        <v>8955</v>
      </c>
      <c r="D747" s="680" t="s">
        <v>4513</v>
      </c>
      <c r="E747" s="491" t="s">
        <v>8943</v>
      </c>
      <c r="F747" s="491" t="s">
        <v>9261</v>
      </c>
      <c r="G747" s="489"/>
      <c r="H747" s="491"/>
      <c r="I747" s="489"/>
      <c r="J747" s="489"/>
      <c r="K747" s="491"/>
      <c r="L747" s="491"/>
      <c r="M747" s="489"/>
      <c r="N747" s="489"/>
      <c r="O747" s="489"/>
      <c r="P747" s="489"/>
      <c r="Q747" s="470"/>
      <c r="R747" s="489"/>
      <c r="S747" s="489" t="s">
        <v>8314</v>
      </c>
      <c r="T747" s="489" t="s">
        <v>4836</v>
      </c>
      <c r="U747" s="468"/>
    </row>
    <row r="748" spans="1:21" s="627" customFormat="1" ht="48" customHeight="1">
      <c r="A748" s="489" t="s">
        <v>1821</v>
      </c>
      <c r="B748" s="490" t="s">
        <v>8952</v>
      </c>
      <c r="C748" s="491" t="s">
        <v>8981</v>
      </c>
      <c r="D748" s="680" t="s">
        <v>8580</v>
      </c>
      <c r="E748" s="491"/>
      <c r="F748" s="491"/>
      <c r="G748" s="489"/>
      <c r="H748" s="491"/>
      <c r="I748" s="489"/>
      <c r="J748" s="489"/>
      <c r="K748" s="491"/>
      <c r="L748" s="491"/>
      <c r="M748" s="489"/>
      <c r="N748" s="489"/>
      <c r="O748" s="489"/>
      <c r="P748" s="489"/>
      <c r="Q748" s="470"/>
      <c r="R748" s="489" t="s">
        <v>8964</v>
      </c>
      <c r="S748" s="489"/>
      <c r="T748" s="489"/>
      <c r="U748" s="468"/>
    </row>
    <row r="749" spans="1:21" s="627" customFormat="1" ht="123.75" customHeight="1">
      <c r="A749" s="489" t="s">
        <v>1821</v>
      </c>
      <c r="B749" s="490" t="s">
        <v>8952</v>
      </c>
      <c r="C749" s="491" t="s">
        <v>8968</v>
      </c>
      <c r="D749" s="680" t="s">
        <v>4513</v>
      </c>
      <c r="E749" s="491" t="s">
        <v>8942</v>
      </c>
      <c r="F749" s="491" t="s">
        <v>9262</v>
      </c>
      <c r="G749" s="489" t="s">
        <v>4836</v>
      </c>
      <c r="H749" s="491"/>
      <c r="I749" s="489"/>
      <c r="J749" s="489"/>
      <c r="K749" s="491"/>
      <c r="L749" s="491"/>
      <c r="M749" s="489"/>
      <c r="N749" s="489"/>
      <c r="O749" s="489"/>
      <c r="P749" s="489"/>
      <c r="Q749" s="470"/>
      <c r="R749" s="489"/>
      <c r="S749" s="489"/>
      <c r="T749" s="489"/>
      <c r="U749" s="468"/>
    </row>
    <row r="750" spans="1:21" s="627" customFormat="1" ht="123.75" customHeight="1">
      <c r="A750" s="489" t="s">
        <v>1821</v>
      </c>
      <c r="B750" s="490" t="s">
        <v>8952</v>
      </c>
      <c r="C750" s="491" t="s">
        <v>8954</v>
      </c>
      <c r="D750" s="680" t="s">
        <v>4513</v>
      </c>
      <c r="E750" s="491" t="s">
        <v>8943</v>
      </c>
      <c r="F750" s="491" t="s">
        <v>9263</v>
      </c>
      <c r="G750" s="489"/>
      <c r="H750" s="491"/>
      <c r="I750" s="489"/>
      <c r="J750" s="489"/>
      <c r="K750" s="491"/>
      <c r="L750" s="491"/>
      <c r="M750" s="489"/>
      <c r="N750" s="489"/>
      <c r="O750" s="489"/>
      <c r="P750" s="489"/>
      <c r="Q750" s="470"/>
      <c r="R750" s="489" t="s">
        <v>8964</v>
      </c>
      <c r="S750" s="489" t="s">
        <v>8314</v>
      </c>
      <c r="T750" s="489" t="s">
        <v>4836</v>
      </c>
      <c r="U750" s="468"/>
    </row>
    <row r="751" spans="1:21" s="627" customFormat="1" ht="42" customHeight="1">
      <c r="A751" s="489" t="s">
        <v>420</v>
      </c>
      <c r="B751" s="489" t="s">
        <v>8953</v>
      </c>
      <c r="C751" s="491" t="s">
        <v>8977</v>
      </c>
      <c r="D751" s="680" t="s">
        <v>8580</v>
      </c>
      <c r="E751" s="491"/>
      <c r="F751" s="491"/>
      <c r="G751" s="489"/>
      <c r="H751" s="491"/>
      <c r="I751" s="489"/>
      <c r="J751" s="489"/>
      <c r="K751" s="491"/>
      <c r="L751" s="491"/>
      <c r="M751" s="489"/>
      <c r="N751" s="489"/>
      <c r="O751" s="489"/>
      <c r="P751" s="489"/>
      <c r="Q751" s="470"/>
      <c r="R751" s="489" t="s">
        <v>8982</v>
      </c>
      <c r="S751" s="489"/>
      <c r="T751" s="489"/>
      <c r="U751" s="468"/>
    </row>
    <row r="752" spans="1:21" s="627" customFormat="1" ht="70.5" customHeight="1">
      <c r="A752" s="489" t="s">
        <v>420</v>
      </c>
      <c r="B752" s="489" t="s">
        <v>8953</v>
      </c>
      <c r="C752" s="491" t="s">
        <v>8973</v>
      </c>
      <c r="D752" s="680" t="s">
        <v>4513</v>
      </c>
      <c r="E752" s="491" t="s">
        <v>8978</v>
      </c>
      <c r="F752" s="491" t="s">
        <v>9307</v>
      </c>
      <c r="G752" s="489"/>
      <c r="H752" s="491"/>
      <c r="I752" s="489"/>
      <c r="J752" s="489"/>
      <c r="K752" s="491"/>
      <c r="L752" s="491"/>
      <c r="M752" s="489"/>
      <c r="N752" s="489"/>
      <c r="O752" s="489"/>
      <c r="P752" s="489"/>
      <c r="Q752" s="470"/>
      <c r="R752" s="489"/>
      <c r="S752" s="489"/>
      <c r="T752" s="489"/>
      <c r="U752" s="468"/>
    </row>
    <row r="753" spans="1:21" s="627" customFormat="1" ht="87" customHeight="1">
      <c r="A753" s="489" t="s">
        <v>9145</v>
      </c>
      <c r="B753" s="489" t="s">
        <v>8953</v>
      </c>
      <c r="C753" s="491" t="s">
        <v>9308</v>
      </c>
      <c r="D753" s="680" t="s">
        <v>4513</v>
      </c>
      <c r="E753" s="491" t="s">
        <v>8979</v>
      </c>
      <c r="F753" s="491" t="s">
        <v>9309</v>
      </c>
      <c r="G753" s="489"/>
      <c r="H753" s="491"/>
      <c r="I753" s="489"/>
      <c r="J753" s="489"/>
      <c r="K753" s="491"/>
      <c r="L753" s="491"/>
      <c r="M753" s="489"/>
      <c r="N753" s="489"/>
      <c r="O753" s="489"/>
      <c r="P753" s="489"/>
      <c r="Q753" s="470"/>
      <c r="R753" s="489" t="s">
        <v>8982</v>
      </c>
      <c r="S753" s="489"/>
      <c r="T753" s="489"/>
      <c r="U753" s="468"/>
    </row>
    <row r="754" spans="1:21" s="627" customFormat="1" ht="39" customHeight="1">
      <c r="A754" s="489" t="s">
        <v>421</v>
      </c>
      <c r="B754" s="490" t="s">
        <v>9146</v>
      </c>
      <c r="C754" s="491" t="s">
        <v>8976</v>
      </c>
      <c r="D754" s="680" t="s">
        <v>8580</v>
      </c>
      <c r="E754" s="491"/>
      <c r="F754" s="491"/>
      <c r="G754" s="489"/>
      <c r="H754" s="491"/>
      <c r="I754" s="489"/>
      <c r="J754" s="489"/>
      <c r="K754" s="491"/>
      <c r="L754" s="491"/>
      <c r="M754" s="489"/>
      <c r="N754" s="489"/>
      <c r="O754" s="489"/>
      <c r="P754" s="489"/>
      <c r="Q754" s="470"/>
      <c r="R754" s="489" t="s">
        <v>8965</v>
      </c>
      <c r="S754" s="489"/>
      <c r="T754" s="489"/>
      <c r="U754" s="468"/>
    </row>
    <row r="755" spans="1:21" s="627" customFormat="1" ht="64.5" customHeight="1">
      <c r="A755" s="489" t="s">
        <v>421</v>
      </c>
      <c r="B755" s="490" t="s">
        <v>9146</v>
      </c>
      <c r="C755" s="491" t="s">
        <v>8974</v>
      </c>
      <c r="D755" s="680" t="s">
        <v>4513</v>
      </c>
      <c r="E755" s="491" t="s">
        <v>8975</v>
      </c>
      <c r="F755" s="491" t="s">
        <v>9310</v>
      </c>
      <c r="G755" s="489" t="s">
        <v>4836</v>
      </c>
      <c r="H755" s="491"/>
      <c r="I755" s="489"/>
      <c r="J755" s="489"/>
      <c r="K755" s="491"/>
      <c r="L755" s="491"/>
      <c r="M755" s="489"/>
      <c r="N755" s="489"/>
      <c r="O755" s="489"/>
      <c r="P755" s="489"/>
      <c r="Q755" s="470"/>
      <c r="R755" s="489"/>
      <c r="S755" s="489"/>
      <c r="T755" s="489"/>
      <c r="U755" s="468"/>
    </row>
    <row r="756" spans="1:21" s="627" customFormat="1" ht="71.099999999999994" customHeight="1">
      <c r="A756" s="489" t="s">
        <v>421</v>
      </c>
      <c r="B756" s="490" t="s">
        <v>9146</v>
      </c>
      <c r="C756" s="491" t="s">
        <v>8958</v>
      </c>
      <c r="D756" s="680" t="s">
        <v>4513</v>
      </c>
      <c r="E756" s="491" t="s">
        <v>8957</v>
      </c>
      <c r="F756" s="491" t="s">
        <v>9417</v>
      </c>
      <c r="G756" s="489"/>
      <c r="H756" s="491"/>
      <c r="I756" s="489"/>
      <c r="J756" s="489"/>
      <c r="K756" s="491"/>
      <c r="L756" s="491"/>
      <c r="M756" s="489"/>
      <c r="N756" s="489"/>
      <c r="O756" s="489"/>
      <c r="P756" s="489"/>
      <c r="Q756" s="470"/>
      <c r="R756" s="489" t="s">
        <v>8965</v>
      </c>
      <c r="S756" s="489" t="s">
        <v>8314</v>
      </c>
      <c r="T756" s="489" t="s">
        <v>4836</v>
      </c>
      <c r="U756" s="468"/>
    </row>
    <row r="757" spans="1:21" s="627" customFormat="1" ht="42.95" customHeight="1">
      <c r="A757" s="489" t="s">
        <v>6474</v>
      </c>
      <c r="B757" s="490" t="s">
        <v>8969</v>
      </c>
      <c r="C757" s="491" t="s">
        <v>8999</v>
      </c>
      <c r="D757" s="680" t="s">
        <v>8580</v>
      </c>
      <c r="E757" s="491"/>
      <c r="F757" s="491" t="s">
        <v>9004</v>
      </c>
      <c r="G757" s="590"/>
      <c r="H757" s="777"/>
      <c r="I757" s="776"/>
      <c r="J757" s="776"/>
      <c r="K757" s="468"/>
      <c r="L757" s="640" t="s">
        <v>3448</v>
      </c>
      <c r="M757" s="590"/>
      <c r="N757" s="590"/>
      <c r="O757" s="590"/>
      <c r="P757" s="590"/>
      <c r="Q757" s="576"/>
      <c r="R757" s="590"/>
      <c r="S757" s="590"/>
      <c r="T757" s="590"/>
      <c r="U757" s="468"/>
    </row>
    <row r="758" spans="1:21" s="627" customFormat="1" ht="45.95" customHeight="1">
      <c r="A758" s="489" t="s">
        <v>6474</v>
      </c>
      <c r="B758" s="490" t="s">
        <v>8969</v>
      </c>
      <c r="C758" s="491" t="s">
        <v>9000</v>
      </c>
      <c r="D758" s="680" t="s">
        <v>7984</v>
      </c>
      <c r="E758" s="491" t="s">
        <v>8009</v>
      </c>
      <c r="F758" s="491" t="s">
        <v>9002</v>
      </c>
      <c r="G758" s="590" t="s">
        <v>4836</v>
      </c>
      <c r="H758" s="777"/>
      <c r="I758" s="776"/>
      <c r="J758" s="776"/>
      <c r="K758" s="468"/>
      <c r="L758" s="640" t="s">
        <v>3448</v>
      </c>
      <c r="M758" s="590"/>
      <c r="N758" s="590"/>
      <c r="O758" s="590"/>
      <c r="P758" s="590"/>
      <c r="Q758" s="576"/>
      <c r="R758" s="590"/>
      <c r="S758" s="590"/>
      <c r="T758" s="590"/>
      <c r="U758" s="468"/>
    </row>
    <row r="759" spans="1:21" s="627" customFormat="1" ht="54.6" customHeight="1">
      <c r="A759" s="489" t="s">
        <v>6474</v>
      </c>
      <c r="B759" s="490" t="s">
        <v>8969</v>
      </c>
      <c r="C759" s="491" t="s">
        <v>9001</v>
      </c>
      <c r="D759" s="680" t="s">
        <v>7984</v>
      </c>
      <c r="E759" s="491" t="s">
        <v>7985</v>
      </c>
      <c r="F759" s="491" t="s">
        <v>9003</v>
      </c>
      <c r="G759" s="590"/>
      <c r="H759" s="777"/>
      <c r="I759" s="776"/>
      <c r="J759" s="776"/>
      <c r="K759" s="468"/>
      <c r="L759" s="640" t="s">
        <v>3448</v>
      </c>
      <c r="M759" s="590"/>
      <c r="N759" s="590"/>
      <c r="O759" s="590"/>
      <c r="P759" s="590"/>
      <c r="Q759" s="576"/>
      <c r="R759" s="590"/>
      <c r="S759" s="590"/>
      <c r="T759" s="590"/>
      <c r="U759" s="468"/>
    </row>
    <row r="760" spans="1:21">
      <c r="C760" s="797" t="s">
        <v>9005</v>
      </c>
      <c r="F760" s="798"/>
      <c r="U760" s="796" t="s">
        <v>3448</v>
      </c>
    </row>
    <row r="761" spans="1:21">
      <c r="A761" s="489" t="s">
        <v>6488</v>
      </c>
      <c r="B761" s="490" t="s">
        <v>8998</v>
      </c>
      <c r="C761" s="643" t="s">
        <v>9006</v>
      </c>
      <c r="D761" s="637" t="s">
        <v>4679</v>
      </c>
      <c r="E761" s="637"/>
      <c r="F761" s="491"/>
      <c r="U761" s="796" t="s">
        <v>3448</v>
      </c>
    </row>
    <row r="762" spans="1:21" ht="69.75" customHeight="1">
      <c r="A762" s="489" t="s">
        <v>6488</v>
      </c>
      <c r="B762" s="490" t="s">
        <v>8998</v>
      </c>
      <c r="C762" s="643" t="s">
        <v>9007</v>
      </c>
      <c r="D762" s="637" t="s">
        <v>4196</v>
      </c>
      <c r="E762" s="637" t="s">
        <v>9008</v>
      </c>
      <c r="F762" s="491" t="s">
        <v>9311</v>
      </c>
      <c r="U762" s="796" t="s">
        <v>3448</v>
      </c>
    </row>
    <row r="763" spans="1:21" ht="45">
      <c r="A763" s="489" t="s">
        <v>6488</v>
      </c>
      <c r="B763" s="490" t="s">
        <v>8998</v>
      </c>
      <c r="C763" s="643" t="s">
        <v>9219</v>
      </c>
      <c r="D763" s="637" t="s">
        <v>4196</v>
      </c>
      <c r="E763" s="637" t="s">
        <v>9009</v>
      </c>
      <c r="F763" s="491" t="s">
        <v>9312</v>
      </c>
      <c r="U763" s="796" t="s">
        <v>3448</v>
      </c>
    </row>
    <row r="764" spans="1:21" ht="45">
      <c r="A764" s="489" t="s">
        <v>6488</v>
      </c>
      <c r="B764" s="490" t="s">
        <v>8998</v>
      </c>
      <c r="C764" s="643" t="s">
        <v>9010</v>
      </c>
      <c r="D764" s="637" t="s">
        <v>4196</v>
      </c>
      <c r="E764" s="637" t="s">
        <v>9011</v>
      </c>
      <c r="F764" s="491" t="s">
        <v>9313</v>
      </c>
      <c r="U764" s="796" t="s">
        <v>3448</v>
      </c>
    </row>
    <row r="765" spans="1:21" ht="45">
      <c r="A765" s="489" t="s">
        <v>6488</v>
      </c>
      <c r="B765" s="490" t="s">
        <v>8998</v>
      </c>
      <c r="C765" s="643" t="s">
        <v>9220</v>
      </c>
      <c r="D765" s="637" t="s">
        <v>4196</v>
      </c>
      <c r="E765" s="637" t="s">
        <v>9012</v>
      </c>
      <c r="F765" s="491" t="s">
        <v>9314</v>
      </c>
      <c r="U765" s="796" t="s">
        <v>3448</v>
      </c>
    </row>
    <row r="766" spans="1:21" ht="45">
      <c r="A766" s="489" t="s">
        <v>6488</v>
      </c>
      <c r="B766" s="490" t="s">
        <v>8998</v>
      </c>
      <c r="C766" s="643" t="s">
        <v>9013</v>
      </c>
      <c r="D766" s="637" t="s">
        <v>4196</v>
      </c>
      <c r="E766" s="637" t="s">
        <v>9014</v>
      </c>
      <c r="F766" s="491" t="s">
        <v>9315</v>
      </c>
      <c r="U766" s="796" t="s">
        <v>3448</v>
      </c>
    </row>
    <row r="767" spans="1:21" ht="45">
      <c r="A767" s="489" t="s">
        <v>6488</v>
      </c>
      <c r="B767" s="490" t="s">
        <v>8998</v>
      </c>
      <c r="C767" s="643" t="s">
        <v>9015</v>
      </c>
      <c r="D767" s="637" t="s">
        <v>4196</v>
      </c>
      <c r="E767" s="637" t="s">
        <v>9016</v>
      </c>
      <c r="F767" s="491" t="s">
        <v>9316</v>
      </c>
      <c r="U767" s="796" t="s">
        <v>3448</v>
      </c>
    </row>
    <row r="768" spans="1:21" ht="45">
      <c r="A768" s="489" t="s">
        <v>6488</v>
      </c>
      <c r="B768" s="490" t="s">
        <v>8998</v>
      </c>
      <c r="C768" s="643" t="s">
        <v>9221</v>
      </c>
      <c r="D768" s="637" t="s">
        <v>4196</v>
      </c>
      <c r="E768" s="637" t="s">
        <v>9017</v>
      </c>
      <c r="F768" s="491" t="s">
        <v>9317</v>
      </c>
      <c r="U768" s="796" t="s">
        <v>3448</v>
      </c>
    </row>
    <row r="769" spans="1:21" ht="45">
      <c r="A769" s="489" t="s">
        <v>6488</v>
      </c>
      <c r="B769" s="490" t="s">
        <v>8998</v>
      </c>
      <c r="C769" s="643" t="s">
        <v>9018</v>
      </c>
      <c r="D769" s="637" t="s">
        <v>4196</v>
      </c>
      <c r="E769" s="637" t="s">
        <v>9019</v>
      </c>
      <c r="F769" s="491" t="s">
        <v>9318</v>
      </c>
      <c r="U769" s="796" t="s">
        <v>3448</v>
      </c>
    </row>
    <row r="770" spans="1:21">
      <c r="A770" s="489" t="s">
        <v>6493</v>
      </c>
      <c r="B770" s="490" t="s">
        <v>9135</v>
      </c>
      <c r="C770" s="643" t="s">
        <v>9020</v>
      </c>
      <c r="D770" s="637" t="s">
        <v>9021</v>
      </c>
      <c r="E770" s="637"/>
      <c r="F770" s="491"/>
      <c r="U770" s="796" t="s">
        <v>3448</v>
      </c>
    </row>
    <row r="771" spans="1:21" ht="45">
      <c r="A771" s="489" t="s">
        <v>6493</v>
      </c>
      <c r="B771" s="490" t="s">
        <v>9135</v>
      </c>
      <c r="C771" s="643" t="s">
        <v>9022</v>
      </c>
      <c r="D771" s="637" t="s">
        <v>4197</v>
      </c>
      <c r="E771" s="637" t="s">
        <v>9023</v>
      </c>
      <c r="F771" s="491" t="s">
        <v>9319</v>
      </c>
      <c r="U771" s="796" t="s">
        <v>3448</v>
      </c>
    </row>
    <row r="772" spans="1:21" ht="45">
      <c r="A772" s="489" t="s">
        <v>6493</v>
      </c>
      <c r="B772" s="490" t="s">
        <v>9135</v>
      </c>
      <c r="C772" s="643" t="s">
        <v>9222</v>
      </c>
      <c r="D772" s="637" t="s">
        <v>4197</v>
      </c>
      <c r="E772" s="637" t="s">
        <v>9024</v>
      </c>
      <c r="F772" s="491" t="s">
        <v>9320</v>
      </c>
      <c r="U772" s="796" t="s">
        <v>3448</v>
      </c>
    </row>
    <row r="773" spans="1:21" ht="45">
      <c r="A773" s="489" t="s">
        <v>6493</v>
      </c>
      <c r="B773" s="490" t="s">
        <v>9135</v>
      </c>
      <c r="C773" s="643" t="s">
        <v>9025</v>
      </c>
      <c r="D773" s="637" t="s">
        <v>4197</v>
      </c>
      <c r="E773" s="637" t="s">
        <v>9026</v>
      </c>
      <c r="F773" s="491" t="s">
        <v>9321</v>
      </c>
      <c r="U773" s="796" t="s">
        <v>3448</v>
      </c>
    </row>
    <row r="774" spans="1:21" ht="45">
      <c r="A774" s="489" t="s">
        <v>6493</v>
      </c>
      <c r="B774" s="490" t="s">
        <v>9135</v>
      </c>
      <c r="C774" s="643" t="s">
        <v>9223</v>
      </c>
      <c r="D774" s="637" t="s">
        <v>4197</v>
      </c>
      <c r="E774" s="637" t="s">
        <v>9027</v>
      </c>
      <c r="F774" s="491" t="s">
        <v>9322</v>
      </c>
      <c r="U774" s="796" t="s">
        <v>3448</v>
      </c>
    </row>
    <row r="775" spans="1:21" ht="45">
      <c r="A775" s="489" t="s">
        <v>6493</v>
      </c>
      <c r="B775" s="490" t="s">
        <v>9135</v>
      </c>
      <c r="C775" s="643" t="s">
        <v>9028</v>
      </c>
      <c r="D775" s="637" t="s">
        <v>4197</v>
      </c>
      <c r="E775" s="637" t="s">
        <v>9029</v>
      </c>
      <c r="F775" s="491" t="s">
        <v>9323</v>
      </c>
      <c r="U775" s="796" t="s">
        <v>3448</v>
      </c>
    </row>
    <row r="776" spans="1:21">
      <c r="A776" s="489" t="s">
        <v>6527</v>
      </c>
      <c r="B776" s="490" t="s">
        <v>9136</v>
      </c>
      <c r="C776" s="643" t="s">
        <v>9030</v>
      </c>
      <c r="D776" s="637" t="s">
        <v>9031</v>
      </c>
      <c r="E776" s="637"/>
      <c r="F776" s="491"/>
      <c r="U776" s="796" t="s">
        <v>3448</v>
      </c>
    </row>
    <row r="777" spans="1:21" ht="45">
      <c r="A777" s="489" t="s">
        <v>6527</v>
      </c>
      <c r="B777" s="490" t="s">
        <v>9136</v>
      </c>
      <c r="C777" s="643" t="s">
        <v>9032</v>
      </c>
      <c r="D777" s="637" t="s">
        <v>4351</v>
      </c>
      <c r="E777" s="637" t="s">
        <v>9033</v>
      </c>
      <c r="F777" s="491" t="s">
        <v>9324</v>
      </c>
      <c r="U777" s="796" t="s">
        <v>3448</v>
      </c>
    </row>
    <row r="778" spans="1:21" ht="45">
      <c r="A778" s="489" t="s">
        <v>6527</v>
      </c>
      <c r="B778" s="490" t="s">
        <v>9136</v>
      </c>
      <c r="C778" s="643" t="s">
        <v>9224</v>
      </c>
      <c r="D778" s="637" t="s">
        <v>4351</v>
      </c>
      <c r="E778" s="637" t="s">
        <v>9034</v>
      </c>
      <c r="F778" s="491" t="s">
        <v>9325</v>
      </c>
      <c r="U778" s="796" t="s">
        <v>3448</v>
      </c>
    </row>
    <row r="779" spans="1:21" ht="45">
      <c r="A779" s="489" t="s">
        <v>6527</v>
      </c>
      <c r="B779" s="490" t="s">
        <v>9136</v>
      </c>
      <c r="C779" s="643" t="s">
        <v>9035</v>
      </c>
      <c r="D779" s="637" t="s">
        <v>4351</v>
      </c>
      <c r="E779" s="637" t="s">
        <v>9036</v>
      </c>
      <c r="F779" s="491" t="s">
        <v>9326</v>
      </c>
      <c r="U779" s="796" t="s">
        <v>3448</v>
      </c>
    </row>
    <row r="780" spans="1:21" ht="45">
      <c r="A780" s="489" t="s">
        <v>6527</v>
      </c>
      <c r="B780" s="490" t="s">
        <v>9136</v>
      </c>
      <c r="C780" s="643" t="s">
        <v>9225</v>
      </c>
      <c r="D780" s="637" t="s">
        <v>4351</v>
      </c>
      <c r="E780" s="637" t="s">
        <v>9037</v>
      </c>
      <c r="F780" s="491" t="s">
        <v>9327</v>
      </c>
      <c r="U780" s="796" t="s">
        <v>3448</v>
      </c>
    </row>
    <row r="781" spans="1:21" ht="45">
      <c r="A781" s="489" t="s">
        <v>6527</v>
      </c>
      <c r="B781" s="490" t="s">
        <v>9136</v>
      </c>
      <c r="C781" s="643" t="s">
        <v>9038</v>
      </c>
      <c r="D781" s="637" t="s">
        <v>4351</v>
      </c>
      <c r="E781" s="637" t="s">
        <v>9039</v>
      </c>
      <c r="F781" s="491" t="s">
        <v>9328</v>
      </c>
      <c r="U781" s="796" t="s">
        <v>3448</v>
      </c>
    </row>
    <row r="782" spans="1:21" ht="22.5">
      <c r="A782" s="489" t="s">
        <v>6529</v>
      </c>
      <c r="B782" s="490" t="s">
        <v>9137</v>
      </c>
      <c r="C782" s="643" t="s">
        <v>9251</v>
      </c>
      <c r="D782" s="637" t="s">
        <v>9021</v>
      </c>
      <c r="E782" s="637"/>
      <c r="F782" s="491"/>
      <c r="U782" s="796" t="s">
        <v>3448</v>
      </c>
    </row>
    <row r="783" spans="1:21" ht="45">
      <c r="A783" s="489" t="s">
        <v>6529</v>
      </c>
      <c r="B783" s="490" t="s">
        <v>9137</v>
      </c>
      <c r="C783" s="643" t="s">
        <v>9040</v>
      </c>
      <c r="D783" s="637" t="s">
        <v>4351</v>
      </c>
      <c r="E783" s="637" t="s">
        <v>9041</v>
      </c>
      <c r="F783" s="491" t="s">
        <v>9329</v>
      </c>
      <c r="U783" s="796" t="s">
        <v>3448</v>
      </c>
    </row>
    <row r="784" spans="1:21" ht="45">
      <c r="A784" s="489" t="s">
        <v>6529</v>
      </c>
      <c r="B784" s="490" t="s">
        <v>9137</v>
      </c>
      <c r="C784" s="643" t="s">
        <v>9226</v>
      </c>
      <c r="D784" s="637" t="s">
        <v>4351</v>
      </c>
      <c r="E784" s="637" t="s">
        <v>9042</v>
      </c>
      <c r="F784" s="491" t="s">
        <v>9330</v>
      </c>
      <c r="U784" s="796" t="s">
        <v>3448</v>
      </c>
    </row>
    <row r="785" spans="1:21" ht="45">
      <c r="A785" s="489" t="s">
        <v>6529</v>
      </c>
      <c r="B785" s="490" t="s">
        <v>9137</v>
      </c>
      <c r="C785" s="643" t="s">
        <v>9043</v>
      </c>
      <c r="D785" s="637" t="s">
        <v>4351</v>
      </c>
      <c r="E785" s="637" t="s">
        <v>9044</v>
      </c>
      <c r="F785" s="491" t="s">
        <v>9331</v>
      </c>
      <c r="U785" s="796" t="s">
        <v>3448</v>
      </c>
    </row>
    <row r="786" spans="1:21" ht="45">
      <c r="A786" s="489" t="s">
        <v>6529</v>
      </c>
      <c r="B786" s="490" t="s">
        <v>9137</v>
      </c>
      <c r="C786" s="643" t="s">
        <v>9227</v>
      </c>
      <c r="D786" s="637" t="s">
        <v>4351</v>
      </c>
      <c r="E786" s="637" t="s">
        <v>9045</v>
      </c>
      <c r="F786" s="491" t="s">
        <v>9332</v>
      </c>
      <c r="U786" s="796" t="s">
        <v>3448</v>
      </c>
    </row>
    <row r="787" spans="1:21" ht="45">
      <c r="A787" s="489" t="s">
        <v>6529</v>
      </c>
      <c r="B787" s="490" t="s">
        <v>9137</v>
      </c>
      <c r="C787" s="643" t="s">
        <v>9046</v>
      </c>
      <c r="D787" s="637" t="s">
        <v>4351</v>
      </c>
      <c r="E787" s="637" t="s">
        <v>9047</v>
      </c>
      <c r="F787" s="491" t="s">
        <v>9333</v>
      </c>
      <c r="U787" s="796" t="s">
        <v>3448</v>
      </c>
    </row>
    <row r="788" spans="1:21" ht="22.5">
      <c r="A788" s="489" t="s">
        <v>6531</v>
      </c>
      <c r="B788" s="490" t="s">
        <v>9138</v>
      </c>
      <c r="C788" s="643" t="s">
        <v>9252</v>
      </c>
      <c r="D788" s="637" t="s">
        <v>8575</v>
      </c>
      <c r="E788" s="637"/>
      <c r="F788" s="491"/>
      <c r="U788" s="796" t="s">
        <v>3448</v>
      </c>
    </row>
    <row r="789" spans="1:21" ht="45">
      <c r="A789" s="489" t="s">
        <v>6531</v>
      </c>
      <c r="B789" s="490" t="s">
        <v>9138</v>
      </c>
      <c r="C789" s="643" t="s">
        <v>9048</v>
      </c>
      <c r="D789" s="637" t="s">
        <v>4196</v>
      </c>
      <c r="E789" s="637" t="s">
        <v>9049</v>
      </c>
      <c r="F789" s="491" t="s">
        <v>9334</v>
      </c>
      <c r="U789" s="796" t="s">
        <v>3448</v>
      </c>
    </row>
    <row r="790" spans="1:21" ht="45">
      <c r="A790" s="489" t="s">
        <v>6531</v>
      </c>
      <c r="B790" s="490" t="s">
        <v>9138</v>
      </c>
      <c r="C790" s="643" t="s">
        <v>9228</v>
      </c>
      <c r="D790" s="637" t="s">
        <v>4196</v>
      </c>
      <c r="E790" s="637" t="s">
        <v>9050</v>
      </c>
      <c r="F790" s="491" t="s">
        <v>9335</v>
      </c>
      <c r="U790" s="796" t="s">
        <v>3448</v>
      </c>
    </row>
    <row r="791" spans="1:21" ht="45">
      <c r="A791" s="489" t="s">
        <v>6531</v>
      </c>
      <c r="B791" s="490" t="s">
        <v>9138</v>
      </c>
      <c r="C791" s="643" t="s">
        <v>9051</v>
      </c>
      <c r="D791" s="637" t="s">
        <v>4196</v>
      </c>
      <c r="E791" s="637" t="s">
        <v>9052</v>
      </c>
      <c r="F791" s="491" t="s">
        <v>9336</v>
      </c>
      <c r="U791" s="796" t="s">
        <v>3448</v>
      </c>
    </row>
    <row r="792" spans="1:21" ht="45">
      <c r="A792" s="489" t="s">
        <v>6531</v>
      </c>
      <c r="B792" s="490" t="s">
        <v>9138</v>
      </c>
      <c r="C792" s="643" t="s">
        <v>9229</v>
      </c>
      <c r="D792" s="637" t="s">
        <v>4196</v>
      </c>
      <c r="E792" s="637" t="s">
        <v>9053</v>
      </c>
      <c r="F792" s="491" t="s">
        <v>9337</v>
      </c>
      <c r="U792" s="796" t="s">
        <v>3448</v>
      </c>
    </row>
    <row r="793" spans="1:21" ht="45">
      <c r="A793" s="489" t="s">
        <v>6531</v>
      </c>
      <c r="B793" s="490" t="s">
        <v>9138</v>
      </c>
      <c r="C793" s="643" t="s">
        <v>9054</v>
      </c>
      <c r="D793" s="637" t="s">
        <v>4196</v>
      </c>
      <c r="E793" s="637" t="s">
        <v>9055</v>
      </c>
      <c r="F793" s="491" t="s">
        <v>9338</v>
      </c>
      <c r="U793" s="796" t="s">
        <v>3448</v>
      </c>
    </row>
    <row r="794" spans="1:21" ht="45">
      <c r="A794" s="489" t="s">
        <v>6531</v>
      </c>
      <c r="B794" s="490" t="s">
        <v>9138</v>
      </c>
      <c r="C794" s="643" t="s">
        <v>9056</v>
      </c>
      <c r="D794" s="637" t="s">
        <v>4196</v>
      </c>
      <c r="E794" s="637" t="s">
        <v>9016</v>
      </c>
      <c r="F794" s="491" t="s">
        <v>9339</v>
      </c>
      <c r="U794" s="796" t="s">
        <v>3448</v>
      </c>
    </row>
    <row r="795" spans="1:21" ht="45">
      <c r="A795" s="489" t="s">
        <v>6531</v>
      </c>
      <c r="B795" s="490" t="s">
        <v>9138</v>
      </c>
      <c r="C795" s="643" t="s">
        <v>9230</v>
      </c>
      <c r="D795" s="637" t="s">
        <v>4196</v>
      </c>
      <c r="E795" s="637" t="s">
        <v>9017</v>
      </c>
      <c r="F795" s="491" t="s">
        <v>9340</v>
      </c>
      <c r="U795" s="796" t="s">
        <v>3448</v>
      </c>
    </row>
    <row r="796" spans="1:21" ht="45">
      <c r="A796" s="489" t="s">
        <v>6531</v>
      </c>
      <c r="B796" s="490" t="s">
        <v>9138</v>
      </c>
      <c r="C796" s="643" t="s">
        <v>9057</v>
      </c>
      <c r="D796" s="637" t="s">
        <v>4196</v>
      </c>
      <c r="E796" s="637" t="s">
        <v>9019</v>
      </c>
      <c r="F796" s="491" t="s">
        <v>9341</v>
      </c>
      <c r="U796" s="796" t="s">
        <v>3448</v>
      </c>
    </row>
    <row r="797" spans="1:21" ht="22.5">
      <c r="A797" s="489" t="s">
        <v>6533</v>
      </c>
      <c r="B797" s="490" t="s">
        <v>9139</v>
      </c>
      <c r="C797" s="643" t="s">
        <v>9253</v>
      </c>
      <c r="D797" s="637" t="s">
        <v>4880</v>
      </c>
      <c r="E797" s="637"/>
      <c r="F797" s="491"/>
      <c r="U797" s="796" t="s">
        <v>3448</v>
      </c>
    </row>
    <row r="798" spans="1:21" ht="45">
      <c r="A798" s="489" t="s">
        <v>6533</v>
      </c>
      <c r="B798" s="490" t="s">
        <v>9139</v>
      </c>
      <c r="C798" s="643" t="s">
        <v>9058</v>
      </c>
      <c r="D798" s="637" t="s">
        <v>4197</v>
      </c>
      <c r="E798" s="637" t="s">
        <v>9059</v>
      </c>
      <c r="F798" s="491" t="s">
        <v>9342</v>
      </c>
      <c r="U798" s="796" t="s">
        <v>3448</v>
      </c>
    </row>
    <row r="799" spans="1:21" ht="45">
      <c r="A799" s="489" t="s">
        <v>6533</v>
      </c>
      <c r="B799" s="490" t="s">
        <v>9139</v>
      </c>
      <c r="C799" s="643" t="s">
        <v>9231</v>
      </c>
      <c r="D799" s="637" t="s">
        <v>4197</v>
      </c>
      <c r="E799" s="637" t="s">
        <v>9060</v>
      </c>
      <c r="F799" s="491" t="s">
        <v>9343</v>
      </c>
      <c r="U799" s="796" t="s">
        <v>3448</v>
      </c>
    </row>
    <row r="800" spans="1:21" ht="45">
      <c r="A800" s="489" t="s">
        <v>6533</v>
      </c>
      <c r="B800" s="490" t="s">
        <v>9139</v>
      </c>
      <c r="C800" s="643" t="s">
        <v>9061</v>
      </c>
      <c r="D800" s="637" t="s">
        <v>4197</v>
      </c>
      <c r="E800" s="637" t="s">
        <v>9062</v>
      </c>
      <c r="F800" s="491" t="s">
        <v>9344</v>
      </c>
      <c r="U800" s="796" t="s">
        <v>3448</v>
      </c>
    </row>
    <row r="801" spans="1:21" ht="45">
      <c r="A801" s="489" t="s">
        <v>6533</v>
      </c>
      <c r="B801" s="490" t="s">
        <v>9139</v>
      </c>
      <c r="C801" s="643" t="s">
        <v>9232</v>
      </c>
      <c r="D801" s="637" t="s">
        <v>4197</v>
      </c>
      <c r="E801" s="637" t="s">
        <v>9063</v>
      </c>
      <c r="F801" s="491" t="s">
        <v>9345</v>
      </c>
      <c r="U801" s="796" t="s">
        <v>3448</v>
      </c>
    </row>
    <row r="802" spans="1:21" ht="45">
      <c r="A802" s="489" t="s">
        <v>6533</v>
      </c>
      <c r="B802" s="490" t="s">
        <v>9139</v>
      </c>
      <c r="C802" s="643" t="s">
        <v>9064</v>
      </c>
      <c r="D802" s="637" t="s">
        <v>4197</v>
      </c>
      <c r="E802" s="637" t="s">
        <v>9065</v>
      </c>
      <c r="F802" s="491" t="s">
        <v>9346</v>
      </c>
      <c r="U802" s="796" t="s">
        <v>3448</v>
      </c>
    </row>
    <row r="803" spans="1:21" ht="45">
      <c r="A803" s="489" t="s">
        <v>6533</v>
      </c>
      <c r="B803" s="490" t="s">
        <v>9139</v>
      </c>
      <c r="C803" s="643" t="s">
        <v>9066</v>
      </c>
      <c r="D803" s="637" t="s">
        <v>4197</v>
      </c>
      <c r="E803" s="637" t="s">
        <v>9067</v>
      </c>
      <c r="F803" s="491" t="s">
        <v>9347</v>
      </c>
      <c r="U803" s="796" t="s">
        <v>3448</v>
      </c>
    </row>
    <row r="804" spans="1:21" ht="45">
      <c r="A804" s="489" t="s">
        <v>6533</v>
      </c>
      <c r="B804" s="490" t="s">
        <v>9139</v>
      </c>
      <c r="C804" s="643" t="s">
        <v>9233</v>
      </c>
      <c r="D804" s="637" t="s">
        <v>4197</v>
      </c>
      <c r="E804" s="637" t="s">
        <v>9068</v>
      </c>
      <c r="F804" s="491" t="s">
        <v>9348</v>
      </c>
      <c r="U804" s="796" t="s">
        <v>3448</v>
      </c>
    </row>
    <row r="805" spans="1:21" ht="45">
      <c r="A805" s="489" t="s">
        <v>6533</v>
      </c>
      <c r="B805" s="490" t="s">
        <v>9139</v>
      </c>
      <c r="C805" s="643" t="s">
        <v>9069</v>
      </c>
      <c r="D805" s="637" t="s">
        <v>4197</v>
      </c>
      <c r="E805" s="637" t="s">
        <v>9070</v>
      </c>
      <c r="F805" s="491" t="s">
        <v>9349</v>
      </c>
      <c r="U805" s="796" t="s">
        <v>3448</v>
      </c>
    </row>
    <row r="806" spans="1:21" ht="45">
      <c r="A806" s="489" t="s">
        <v>6533</v>
      </c>
      <c r="B806" s="490" t="s">
        <v>9139</v>
      </c>
      <c r="C806" s="643" t="s">
        <v>9234</v>
      </c>
      <c r="D806" s="637" t="s">
        <v>4197</v>
      </c>
      <c r="E806" s="637" t="s">
        <v>9071</v>
      </c>
      <c r="F806" s="491" t="s">
        <v>9350</v>
      </c>
      <c r="U806" s="796" t="s">
        <v>3448</v>
      </c>
    </row>
    <row r="807" spans="1:21" ht="45">
      <c r="A807" s="489" t="s">
        <v>6533</v>
      </c>
      <c r="B807" s="490" t="s">
        <v>9139</v>
      </c>
      <c r="C807" s="643" t="s">
        <v>9072</v>
      </c>
      <c r="D807" s="637" t="s">
        <v>4197</v>
      </c>
      <c r="E807" s="637" t="s">
        <v>9073</v>
      </c>
      <c r="F807" s="491" t="s">
        <v>9351</v>
      </c>
      <c r="U807" s="796" t="s">
        <v>3448</v>
      </c>
    </row>
    <row r="808" spans="1:21" ht="22.5">
      <c r="A808" s="489" t="s">
        <v>6567</v>
      </c>
      <c r="B808" s="490" t="s">
        <v>9141</v>
      </c>
      <c r="C808" s="643" t="s">
        <v>9254</v>
      </c>
      <c r="D808" s="637" t="s">
        <v>9074</v>
      </c>
      <c r="E808" s="637"/>
      <c r="F808" s="491"/>
      <c r="U808" s="796" t="s">
        <v>3448</v>
      </c>
    </row>
    <row r="809" spans="1:21" ht="45">
      <c r="A809" s="489" t="s">
        <v>6567</v>
      </c>
      <c r="B809" s="490" t="s">
        <v>9141</v>
      </c>
      <c r="C809" s="570" t="s">
        <v>9075</v>
      </c>
      <c r="D809" s="637" t="s">
        <v>4513</v>
      </c>
      <c r="E809" s="540" t="s">
        <v>9076</v>
      </c>
      <c r="F809" s="491" t="s">
        <v>9352</v>
      </c>
      <c r="U809" s="796" t="s">
        <v>3448</v>
      </c>
    </row>
    <row r="810" spans="1:21" ht="45">
      <c r="A810" s="489" t="s">
        <v>6567</v>
      </c>
      <c r="B810" s="490" t="s">
        <v>9141</v>
      </c>
      <c r="C810" s="643" t="s">
        <v>9235</v>
      </c>
      <c r="D810" s="637" t="s">
        <v>4513</v>
      </c>
      <c r="E810" s="540" t="s">
        <v>9077</v>
      </c>
      <c r="F810" s="491" t="s">
        <v>9353</v>
      </c>
      <c r="U810" s="796" t="s">
        <v>3448</v>
      </c>
    </row>
    <row r="811" spans="1:21" ht="45">
      <c r="A811" s="489" t="s">
        <v>6567</v>
      </c>
      <c r="B811" s="490" t="s">
        <v>9141</v>
      </c>
      <c r="C811" s="643" t="s">
        <v>9078</v>
      </c>
      <c r="D811" s="637" t="s">
        <v>4513</v>
      </c>
      <c r="E811" s="540" t="s">
        <v>9079</v>
      </c>
      <c r="F811" s="491" t="s">
        <v>9354</v>
      </c>
      <c r="U811" s="796" t="s">
        <v>3448</v>
      </c>
    </row>
    <row r="812" spans="1:21" ht="45">
      <c r="A812" s="489" t="s">
        <v>6567</v>
      </c>
      <c r="B812" s="490" t="s">
        <v>9141</v>
      </c>
      <c r="C812" s="643" t="s">
        <v>9236</v>
      </c>
      <c r="D812" s="637" t="s">
        <v>4513</v>
      </c>
      <c r="E812" s="540" t="s">
        <v>9080</v>
      </c>
      <c r="F812" s="491" t="s">
        <v>9355</v>
      </c>
      <c r="U812" s="796" t="s">
        <v>3448</v>
      </c>
    </row>
    <row r="813" spans="1:21" ht="45">
      <c r="A813" s="489" t="s">
        <v>6567</v>
      </c>
      <c r="B813" s="490" t="s">
        <v>9141</v>
      </c>
      <c r="C813" s="643" t="s">
        <v>9081</v>
      </c>
      <c r="D813" s="637" t="s">
        <v>4513</v>
      </c>
      <c r="E813" s="540" t="s">
        <v>9082</v>
      </c>
      <c r="F813" s="491" t="s">
        <v>9356</v>
      </c>
      <c r="U813" s="796" t="s">
        <v>3448</v>
      </c>
    </row>
    <row r="814" spans="1:21" ht="45">
      <c r="A814" s="489" t="s">
        <v>6567</v>
      </c>
      <c r="B814" s="490" t="s">
        <v>9141</v>
      </c>
      <c r="C814" s="643" t="s">
        <v>9083</v>
      </c>
      <c r="D814" s="637" t="s">
        <v>4513</v>
      </c>
      <c r="E814" s="540" t="s">
        <v>9084</v>
      </c>
      <c r="F814" s="491" t="s">
        <v>9357</v>
      </c>
      <c r="U814" s="796" t="s">
        <v>3448</v>
      </c>
    </row>
    <row r="815" spans="1:21" ht="45">
      <c r="A815" s="489" t="s">
        <v>6567</v>
      </c>
      <c r="B815" s="490" t="s">
        <v>9141</v>
      </c>
      <c r="C815" s="643" t="s">
        <v>9237</v>
      </c>
      <c r="D815" s="637" t="s">
        <v>4513</v>
      </c>
      <c r="E815" s="540" t="s">
        <v>9085</v>
      </c>
      <c r="F815" s="491" t="s">
        <v>9382</v>
      </c>
      <c r="U815" s="796" t="s">
        <v>3448</v>
      </c>
    </row>
    <row r="816" spans="1:21" ht="45">
      <c r="A816" s="489" t="s">
        <v>6567</v>
      </c>
      <c r="B816" s="490" t="s">
        <v>9141</v>
      </c>
      <c r="C816" s="643" t="s">
        <v>9086</v>
      </c>
      <c r="D816" s="637" t="s">
        <v>4513</v>
      </c>
      <c r="E816" s="540" t="s">
        <v>9087</v>
      </c>
      <c r="F816" s="491" t="s">
        <v>9358</v>
      </c>
      <c r="U816" s="796" t="s">
        <v>3448</v>
      </c>
    </row>
    <row r="817" spans="1:21" ht="45">
      <c r="A817" s="489" t="s">
        <v>6567</v>
      </c>
      <c r="B817" s="490" t="s">
        <v>9141</v>
      </c>
      <c r="C817" s="643" t="s">
        <v>9238</v>
      </c>
      <c r="D817" s="637" t="s">
        <v>4513</v>
      </c>
      <c r="E817" s="540" t="s">
        <v>9088</v>
      </c>
      <c r="F817" s="491" t="s">
        <v>9359</v>
      </c>
      <c r="U817" s="796" t="s">
        <v>3448</v>
      </c>
    </row>
    <row r="818" spans="1:21" ht="45">
      <c r="A818" s="489" t="s">
        <v>6567</v>
      </c>
      <c r="B818" s="490" t="s">
        <v>9141</v>
      </c>
      <c r="C818" s="643" t="s">
        <v>9089</v>
      </c>
      <c r="D818" s="637" t="s">
        <v>4513</v>
      </c>
      <c r="E818" s="540" t="s">
        <v>9090</v>
      </c>
      <c r="F818" s="491" t="s">
        <v>9360</v>
      </c>
      <c r="U818" s="796" t="s">
        <v>3448</v>
      </c>
    </row>
    <row r="819" spans="1:21" ht="22.5">
      <c r="A819" s="489" t="s">
        <v>6569</v>
      </c>
      <c r="B819" s="490" t="s">
        <v>9142</v>
      </c>
      <c r="C819" s="643" t="s">
        <v>9255</v>
      </c>
      <c r="D819" s="637" t="s">
        <v>4880</v>
      </c>
      <c r="E819" s="540"/>
      <c r="F819" s="491"/>
      <c r="U819" s="796" t="s">
        <v>3448</v>
      </c>
    </row>
    <row r="820" spans="1:21" ht="45">
      <c r="A820" s="489" t="s">
        <v>6569</v>
      </c>
      <c r="B820" s="490" t="s">
        <v>9142</v>
      </c>
      <c r="C820" s="491" t="s">
        <v>9091</v>
      </c>
      <c r="D820" s="667" t="s">
        <v>4513</v>
      </c>
      <c r="E820" s="491" t="s">
        <v>9092</v>
      </c>
      <c r="F820" s="491" t="s">
        <v>9361</v>
      </c>
      <c r="U820" s="796" t="s">
        <v>3448</v>
      </c>
    </row>
    <row r="821" spans="1:21" ht="45">
      <c r="A821" s="489" t="s">
        <v>6569</v>
      </c>
      <c r="B821" s="490" t="s">
        <v>9142</v>
      </c>
      <c r="C821" s="643" t="s">
        <v>9239</v>
      </c>
      <c r="D821" s="667" t="s">
        <v>4513</v>
      </c>
      <c r="E821" s="491" t="s">
        <v>9093</v>
      </c>
      <c r="F821" s="491" t="s">
        <v>9362</v>
      </c>
      <c r="U821" s="796" t="s">
        <v>3448</v>
      </c>
    </row>
    <row r="822" spans="1:21" ht="45">
      <c r="A822" s="489" t="s">
        <v>6569</v>
      </c>
      <c r="B822" s="490" t="s">
        <v>9142</v>
      </c>
      <c r="C822" s="643" t="s">
        <v>9094</v>
      </c>
      <c r="D822" s="667" t="s">
        <v>4513</v>
      </c>
      <c r="E822" s="491" t="s">
        <v>9095</v>
      </c>
      <c r="F822" s="491" t="s">
        <v>9363</v>
      </c>
      <c r="U822" s="796" t="s">
        <v>3448</v>
      </c>
    </row>
    <row r="823" spans="1:21" ht="45">
      <c r="A823" s="489" t="s">
        <v>6569</v>
      </c>
      <c r="B823" s="490" t="s">
        <v>9142</v>
      </c>
      <c r="C823" s="643" t="s">
        <v>9240</v>
      </c>
      <c r="D823" s="667" t="s">
        <v>4513</v>
      </c>
      <c r="E823" s="491" t="s">
        <v>9096</v>
      </c>
      <c r="F823" s="491" t="s">
        <v>9364</v>
      </c>
      <c r="U823" s="796" t="s">
        <v>3448</v>
      </c>
    </row>
    <row r="824" spans="1:21" ht="45">
      <c r="A824" s="489" t="s">
        <v>6569</v>
      </c>
      <c r="B824" s="490" t="s">
        <v>9142</v>
      </c>
      <c r="C824" s="643" t="s">
        <v>9097</v>
      </c>
      <c r="D824" s="667" t="s">
        <v>4513</v>
      </c>
      <c r="E824" s="491" t="s">
        <v>9098</v>
      </c>
      <c r="F824" s="491" t="s">
        <v>9365</v>
      </c>
      <c r="U824" s="796" t="s">
        <v>3448</v>
      </c>
    </row>
    <row r="825" spans="1:21" ht="45">
      <c r="A825" s="489" t="s">
        <v>6569</v>
      </c>
      <c r="B825" s="490" t="s">
        <v>9142</v>
      </c>
      <c r="C825" s="491" t="s">
        <v>9099</v>
      </c>
      <c r="D825" s="667" t="s">
        <v>4513</v>
      </c>
      <c r="E825" s="491" t="s">
        <v>9100</v>
      </c>
      <c r="F825" s="491" t="s">
        <v>9366</v>
      </c>
      <c r="U825" s="796" t="s">
        <v>3448</v>
      </c>
    </row>
    <row r="826" spans="1:21" ht="45">
      <c r="A826" s="489" t="s">
        <v>6569</v>
      </c>
      <c r="B826" s="490" t="s">
        <v>9142</v>
      </c>
      <c r="C826" s="643" t="s">
        <v>9241</v>
      </c>
      <c r="D826" s="667" t="s">
        <v>4513</v>
      </c>
      <c r="E826" s="491" t="s">
        <v>9101</v>
      </c>
      <c r="F826" s="491" t="s">
        <v>9367</v>
      </c>
      <c r="U826" s="796" t="s">
        <v>3448</v>
      </c>
    </row>
    <row r="827" spans="1:21" ht="45">
      <c r="A827" s="489" t="s">
        <v>6569</v>
      </c>
      <c r="B827" s="490" t="s">
        <v>9142</v>
      </c>
      <c r="C827" s="643" t="s">
        <v>9102</v>
      </c>
      <c r="D827" s="667" t="s">
        <v>4513</v>
      </c>
      <c r="E827" s="491" t="s">
        <v>9103</v>
      </c>
      <c r="F827" s="491" t="s">
        <v>9368</v>
      </c>
      <c r="U827" s="796" t="s">
        <v>3448</v>
      </c>
    </row>
    <row r="828" spans="1:21" ht="45">
      <c r="A828" s="489" t="s">
        <v>6569</v>
      </c>
      <c r="B828" s="490" t="s">
        <v>9142</v>
      </c>
      <c r="C828" s="643" t="s">
        <v>9242</v>
      </c>
      <c r="D828" s="667" t="s">
        <v>4513</v>
      </c>
      <c r="E828" s="491" t="s">
        <v>9104</v>
      </c>
      <c r="F828" s="491" t="s">
        <v>9369</v>
      </c>
      <c r="U828" s="796" t="s">
        <v>3448</v>
      </c>
    </row>
    <row r="829" spans="1:21" ht="45">
      <c r="A829" s="489" t="s">
        <v>6569</v>
      </c>
      <c r="B829" s="490" t="s">
        <v>9142</v>
      </c>
      <c r="C829" s="643" t="s">
        <v>9105</v>
      </c>
      <c r="D829" s="667" t="s">
        <v>4513</v>
      </c>
      <c r="E829" s="491" t="s">
        <v>9106</v>
      </c>
      <c r="F829" s="491" t="s">
        <v>9370</v>
      </c>
      <c r="U829" s="796" t="s">
        <v>3448</v>
      </c>
    </row>
    <row r="830" spans="1:21">
      <c r="A830" s="489" t="s">
        <v>6571</v>
      </c>
      <c r="B830" s="490" t="s">
        <v>9143</v>
      </c>
      <c r="C830" s="643" t="s">
        <v>9256</v>
      </c>
      <c r="D830" s="667" t="s">
        <v>4997</v>
      </c>
      <c r="E830" s="491"/>
      <c r="F830" s="491"/>
      <c r="U830" s="796" t="s">
        <v>3448</v>
      </c>
    </row>
    <row r="831" spans="1:21" ht="45">
      <c r="A831" s="489" t="s">
        <v>6571</v>
      </c>
      <c r="B831" s="490" t="s">
        <v>9143</v>
      </c>
      <c r="C831" s="799" t="s">
        <v>9107</v>
      </c>
      <c r="D831" s="667" t="s">
        <v>4196</v>
      </c>
      <c r="E831" s="667" t="s">
        <v>9108</v>
      </c>
      <c r="F831" s="491" t="s">
        <v>9371</v>
      </c>
      <c r="U831" s="796" t="s">
        <v>3448</v>
      </c>
    </row>
    <row r="832" spans="1:21" ht="45">
      <c r="A832" s="489" t="s">
        <v>6571</v>
      </c>
      <c r="B832" s="490" t="s">
        <v>9143</v>
      </c>
      <c r="C832" s="643" t="s">
        <v>9243</v>
      </c>
      <c r="D832" s="667" t="s">
        <v>4196</v>
      </c>
      <c r="E832" s="667" t="s">
        <v>9109</v>
      </c>
      <c r="F832" s="491" t="s">
        <v>9372</v>
      </c>
      <c r="U832" s="796" t="s">
        <v>3448</v>
      </c>
    </row>
    <row r="833" spans="1:21" ht="45">
      <c r="A833" s="489" t="s">
        <v>6571</v>
      </c>
      <c r="B833" s="490" t="s">
        <v>9143</v>
      </c>
      <c r="C833" s="643" t="s">
        <v>9110</v>
      </c>
      <c r="D833" s="667" t="s">
        <v>4196</v>
      </c>
      <c r="E833" s="667" t="s">
        <v>9111</v>
      </c>
      <c r="F833" s="491" t="s">
        <v>9373</v>
      </c>
      <c r="U833" s="796" t="s">
        <v>3448</v>
      </c>
    </row>
    <row r="834" spans="1:21" ht="45">
      <c r="A834" s="489" t="s">
        <v>6571</v>
      </c>
      <c r="B834" s="490" t="s">
        <v>9143</v>
      </c>
      <c r="C834" s="643" t="s">
        <v>9244</v>
      </c>
      <c r="D834" s="667" t="s">
        <v>4196</v>
      </c>
      <c r="E834" s="667" t="s">
        <v>9112</v>
      </c>
      <c r="F834" s="491" t="s">
        <v>9374</v>
      </c>
      <c r="U834" s="796" t="s">
        <v>3448</v>
      </c>
    </row>
    <row r="835" spans="1:21" ht="45">
      <c r="A835" s="489" t="s">
        <v>6571</v>
      </c>
      <c r="B835" s="490" t="s">
        <v>9143</v>
      </c>
      <c r="C835" s="491" t="s">
        <v>9113</v>
      </c>
      <c r="D835" s="489" t="s">
        <v>8078</v>
      </c>
      <c r="E835" s="491" t="s">
        <v>9114</v>
      </c>
      <c r="F835" s="491" t="s">
        <v>9375</v>
      </c>
      <c r="U835" s="796" t="s">
        <v>3448</v>
      </c>
    </row>
    <row r="836" spans="1:21" ht="45">
      <c r="A836" s="489" t="s">
        <v>6571</v>
      </c>
      <c r="B836" s="490" t="s">
        <v>9143</v>
      </c>
      <c r="C836" s="643" t="s">
        <v>9245</v>
      </c>
      <c r="D836" s="489" t="s">
        <v>8078</v>
      </c>
      <c r="E836" s="491" t="s">
        <v>9115</v>
      </c>
      <c r="F836" s="491" t="s">
        <v>9376</v>
      </c>
      <c r="U836" s="796" t="s">
        <v>3448</v>
      </c>
    </row>
    <row r="837" spans="1:21" ht="45">
      <c r="A837" s="489" t="s">
        <v>6571</v>
      </c>
      <c r="B837" s="490" t="s">
        <v>9143</v>
      </c>
      <c r="C837" s="643" t="s">
        <v>9116</v>
      </c>
      <c r="D837" s="489" t="s">
        <v>8078</v>
      </c>
      <c r="E837" s="491" t="s">
        <v>9117</v>
      </c>
      <c r="F837" s="491" t="s">
        <v>9377</v>
      </c>
      <c r="U837" s="796" t="s">
        <v>3448</v>
      </c>
    </row>
    <row r="838" spans="1:21" ht="45">
      <c r="A838" s="489" t="s">
        <v>6571</v>
      </c>
      <c r="B838" s="490" t="s">
        <v>9143</v>
      </c>
      <c r="C838" s="643" t="s">
        <v>9246</v>
      </c>
      <c r="D838" s="489" t="s">
        <v>8078</v>
      </c>
      <c r="E838" s="491" t="s">
        <v>9118</v>
      </c>
      <c r="F838" s="491" t="s">
        <v>9378</v>
      </c>
      <c r="U838" s="796" t="s">
        <v>3448</v>
      </c>
    </row>
    <row r="839" spans="1:21" ht="45">
      <c r="A839" s="489" t="s">
        <v>6571</v>
      </c>
      <c r="B839" s="490" t="s">
        <v>9143</v>
      </c>
      <c r="C839" s="491" t="s">
        <v>9119</v>
      </c>
      <c r="D839" s="489" t="s">
        <v>7984</v>
      </c>
      <c r="E839" s="491" t="s">
        <v>9120</v>
      </c>
      <c r="F839" s="491" t="s">
        <v>9383</v>
      </c>
      <c r="U839" s="796" t="s">
        <v>3448</v>
      </c>
    </row>
    <row r="840" spans="1:21" ht="45">
      <c r="A840" s="489" t="s">
        <v>6571</v>
      </c>
      <c r="B840" s="490" t="s">
        <v>9143</v>
      </c>
      <c r="C840" s="643" t="s">
        <v>9247</v>
      </c>
      <c r="D840" s="489" t="s">
        <v>7984</v>
      </c>
      <c r="E840" s="491" t="s">
        <v>9121</v>
      </c>
      <c r="F840" s="491" t="s">
        <v>9379</v>
      </c>
      <c r="U840" s="796" t="s">
        <v>3448</v>
      </c>
    </row>
    <row r="841" spans="1:21" ht="45">
      <c r="A841" s="489" t="s">
        <v>6571</v>
      </c>
      <c r="B841" s="490" t="s">
        <v>9143</v>
      </c>
      <c r="C841" s="643" t="s">
        <v>9122</v>
      </c>
      <c r="D841" s="489" t="s">
        <v>7984</v>
      </c>
      <c r="E841" s="491" t="s">
        <v>9123</v>
      </c>
      <c r="F841" s="491" t="s">
        <v>9380</v>
      </c>
      <c r="U841" s="796" t="s">
        <v>3448</v>
      </c>
    </row>
    <row r="842" spans="1:21" ht="45">
      <c r="A842" s="535" t="s">
        <v>6571</v>
      </c>
      <c r="B842" s="540" t="s">
        <v>9143</v>
      </c>
      <c r="C842" s="643" t="s">
        <v>9124</v>
      </c>
      <c r="D842" s="535" t="s">
        <v>7984</v>
      </c>
      <c r="E842" s="532" t="s">
        <v>9125</v>
      </c>
      <c r="F842" s="532" t="s">
        <v>9381</v>
      </c>
      <c r="U842" s="796" t="s">
        <v>3448</v>
      </c>
    </row>
    <row r="843" spans="1:21" ht="108.75" customHeight="1">
      <c r="A843" s="489" t="s">
        <v>6573</v>
      </c>
      <c r="B843" s="490" t="s">
        <v>9144</v>
      </c>
      <c r="C843" s="491" t="s">
        <v>9126</v>
      </c>
      <c r="D843" s="491" t="s">
        <v>8580</v>
      </c>
      <c r="E843" s="491"/>
      <c r="F843" s="491" t="s">
        <v>9151</v>
      </c>
      <c r="U843" s="796" t="s">
        <v>3448</v>
      </c>
    </row>
    <row r="844" spans="1:21" ht="67.5">
      <c r="A844" s="489" t="s">
        <v>6573</v>
      </c>
      <c r="B844" s="490" t="s">
        <v>9144</v>
      </c>
      <c r="C844" s="491" t="s">
        <v>9127</v>
      </c>
      <c r="D844" s="491" t="s">
        <v>9148</v>
      </c>
      <c r="E844" s="491" t="s">
        <v>9128</v>
      </c>
      <c r="F844" s="491" t="s">
        <v>9152</v>
      </c>
      <c r="U844" s="796" t="s">
        <v>3448</v>
      </c>
    </row>
    <row r="845" spans="1:21" ht="67.5">
      <c r="A845" s="489" t="s">
        <v>6573</v>
      </c>
      <c r="B845" s="490" t="s">
        <v>9144</v>
      </c>
      <c r="C845" s="491" t="s">
        <v>9129</v>
      </c>
      <c r="D845" s="491" t="s">
        <v>9149</v>
      </c>
      <c r="E845" s="491" t="s">
        <v>9130</v>
      </c>
      <c r="F845" s="491" t="s">
        <v>9152</v>
      </c>
      <c r="U845" s="796" t="s">
        <v>3448</v>
      </c>
    </row>
    <row r="846" spans="1:21" ht="67.5">
      <c r="A846" s="489" t="s">
        <v>6573</v>
      </c>
      <c r="B846" s="490" t="s">
        <v>9144</v>
      </c>
      <c r="C846" s="491" t="s">
        <v>9131</v>
      </c>
      <c r="D846" s="491" t="s">
        <v>9150</v>
      </c>
      <c r="E846" s="491" t="s">
        <v>9132</v>
      </c>
      <c r="F846" s="491" t="s">
        <v>9152</v>
      </c>
      <c r="U846" s="796" t="s">
        <v>3448</v>
      </c>
    </row>
    <row r="847" spans="1:21">
      <c r="A847" s="489" t="s">
        <v>6573</v>
      </c>
      <c r="B847" s="490" t="s">
        <v>9144</v>
      </c>
      <c r="C847" s="491" t="s">
        <v>9133</v>
      </c>
      <c r="D847" s="491" t="s">
        <v>9134</v>
      </c>
      <c r="E847" s="629"/>
      <c r="F847" s="629"/>
      <c r="U847" s="796" t="s">
        <v>3448</v>
      </c>
    </row>
    <row r="848" spans="1:21" ht="22.5">
      <c r="B848" s="590" t="s">
        <v>9384</v>
      </c>
      <c r="C848" s="468" t="s">
        <v>1980</v>
      </c>
    </row>
  </sheetData>
  <autoFilter ref="A1:U525" xr:uid="{00000000-0009-0000-0000-000007000000}"/>
  <customSheetViews>
    <customSheetView guid="{85156661-CBE0-4E0C-831A-9FC01A4A4796}" scale="75" showPageBreaks="1" printArea="1" showRuler="0">
      <selection activeCell="C9" sqref="C9"/>
      <pageMargins left="0.59055118110236227" right="0.59055118110236227" top="0.98425196850393704" bottom="0.98425196850393704" header="0.51181102362204722" footer="0.51181102362204722"/>
      <printOptions headings="1"/>
      <pageSetup paperSize="9" scale="75" orientation="landscape" r:id="rId1"/>
      <headerFooter alignWithMargins="0">
        <oddHeader>&amp;C&amp;"Arial,Fett"&amp;14Annex G - 
InfoType Definitions</oddHeader>
        <oddFooter>&amp;L&amp;F&amp;R&amp;P/&amp;N</oddFooter>
      </headerFooter>
    </customSheetView>
    <customSheetView guid="{5F452B13-A369-42A4-9CF3-F2A6C45D1442}" showPageBreaks="1" printArea="1" showRuler="0">
      <selection activeCell="C5" sqref="C5"/>
      <pageMargins left="0.59055118110236227" right="0.59055118110236227" top="0.98425196850393704" bottom="0.98425196850393704" header="0.51181102362204722" footer="0.51181102362204722"/>
      <printOptions headings="1"/>
      <pageSetup paperSize="9" scale="75" orientation="landscape" r:id="rId2"/>
      <headerFooter alignWithMargins="0">
        <oddHeader>&amp;C&amp;"Arial,Fett"&amp;14Annex G - 
InfoType Definitions</oddHeader>
        <oddFooter>&amp;L&amp;F&amp;R&amp;P/&amp;N</oddFooter>
      </headerFooter>
    </customSheetView>
  </customSheetViews>
  <mergeCells count="3">
    <mergeCell ref="A278:I278"/>
    <mergeCell ref="C551:F551"/>
    <mergeCell ref="C540:F540"/>
  </mergeCells>
  <phoneticPr fontId="8" type="noConversion"/>
  <printOptions headings="1"/>
  <pageMargins left="0.59055118110236227" right="0.59055118110236227" top="0.98425196850393704" bottom="0.98425196850393704" header="0.51181102362204722" footer="0.51181102362204722"/>
  <pageSetup paperSize="9" scale="75" orientation="landscape" r:id="rId3"/>
  <headerFooter alignWithMargins="0">
    <oddHeader>&amp;C&amp;"Arial,Fett"&amp;14Annex G - 
InfoType Definitions</oddHeader>
    <oddFooter>&amp;L&amp;F&amp;R&amp;P/&amp;N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9"/>
  <sheetViews>
    <sheetView zoomScaleNormal="100" workbookViewId="0">
      <selection activeCell="E8" sqref="E8"/>
    </sheetView>
  </sheetViews>
  <sheetFormatPr defaultColWidth="9.140625" defaultRowHeight="12.75"/>
  <cols>
    <col min="1" max="1" width="14" style="355" customWidth="1"/>
    <col min="2" max="2" width="11.85546875" style="355" customWidth="1"/>
    <col min="3" max="3" width="23.28515625" style="355" customWidth="1"/>
    <col min="4" max="4" width="26" style="355" customWidth="1"/>
    <col min="5" max="5" width="35.7109375" style="356" customWidth="1"/>
    <col min="6" max="6" width="10.85546875" style="355" customWidth="1"/>
    <col min="7" max="7" width="11" style="355" customWidth="1"/>
    <col min="8" max="8" width="11.42578125" style="355" customWidth="1"/>
    <col min="9" max="11" width="11.5703125" style="355" customWidth="1"/>
    <col min="12" max="12" width="11.140625" style="355" customWidth="1"/>
    <col min="13" max="13" width="11.7109375" style="355" customWidth="1"/>
    <col min="14" max="14" width="12" style="355" customWidth="1"/>
    <col min="15" max="16384" width="9.140625" style="355"/>
  </cols>
  <sheetData>
    <row r="1" spans="1:5" ht="18">
      <c r="A1" s="354" t="s">
        <v>8735</v>
      </c>
    </row>
    <row r="3" spans="1:5" s="360" customFormat="1">
      <c r="A3" s="357" t="s">
        <v>5524</v>
      </c>
      <c r="B3" s="358" t="s">
        <v>5525</v>
      </c>
      <c r="C3" s="357" t="s">
        <v>5526</v>
      </c>
      <c r="D3" s="357" t="s">
        <v>5527</v>
      </c>
      <c r="E3" s="359" t="s">
        <v>5528</v>
      </c>
    </row>
    <row r="4" spans="1:5" ht="51">
      <c r="A4" s="355" t="s">
        <v>2148</v>
      </c>
      <c r="B4" s="361">
        <v>1</v>
      </c>
      <c r="C4" s="355" t="s">
        <v>5529</v>
      </c>
      <c r="D4" s="355" t="s">
        <v>5529</v>
      </c>
      <c r="E4" s="356" t="s">
        <v>5530</v>
      </c>
    </row>
    <row r="5" spans="1:5" ht="38.25">
      <c r="A5" s="355" t="s">
        <v>1703</v>
      </c>
      <c r="B5" s="361">
        <v>2</v>
      </c>
      <c r="C5" s="355" t="s">
        <v>5529</v>
      </c>
      <c r="D5" s="355" t="s">
        <v>775</v>
      </c>
      <c r="E5" s="356" t="s">
        <v>5531</v>
      </c>
    </row>
    <row r="6" spans="1:5">
      <c r="A6" s="355" t="s">
        <v>1709</v>
      </c>
      <c r="B6" s="361">
        <v>3</v>
      </c>
      <c r="C6" s="355" t="s">
        <v>5532</v>
      </c>
      <c r="D6" s="355" t="s">
        <v>6271</v>
      </c>
    </row>
    <row r="7" spans="1:5">
      <c r="A7" s="355" t="s">
        <v>1158</v>
      </c>
      <c r="B7" s="361">
        <v>4</v>
      </c>
      <c r="C7" s="355" t="s">
        <v>5532</v>
      </c>
      <c r="D7" s="355" t="s">
        <v>6272</v>
      </c>
    </row>
    <row r="8" spans="1:5">
      <c r="A8" s="355" t="s">
        <v>2126</v>
      </c>
      <c r="B8" s="361">
        <v>5</v>
      </c>
      <c r="C8" s="355" t="s">
        <v>5532</v>
      </c>
      <c r="D8" s="355" t="s">
        <v>6273</v>
      </c>
    </row>
    <row r="9" spans="1:5">
      <c r="A9" s="355" t="s">
        <v>1574</v>
      </c>
      <c r="B9" s="361">
        <v>6</v>
      </c>
      <c r="C9" s="355" t="s">
        <v>5532</v>
      </c>
      <c r="D9" s="355" t="s">
        <v>6274</v>
      </c>
    </row>
    <row r="10" spans="1:5">
      <c r="A10" s="355" t="s">
        <v>1575</v>
      </c>
      <c r="B10" s="361">
        <v>7</v>
      </c>
      <c r="C10" s="355" t="s">
        <v>5533</v>
      </c>
      <c r="D10" s="355" t="s">
        <v>6271</v>
      </c>
    </row>
    <row r="11" spans="1:5">
      <c r="A11" s="355" t="s">
        <v>3816</v>
      </c>
      <c r="B11" s="361">
        <v>8</v>
      </c>
      <c r="C11" s="355" t="s">
        <v>5533</v>
      </c>
      <c r="D11" s="355" t="s">
        <v>6272</v>
      </c>
    </row>
    <row r="12" spans="1:5">
      <c r="A12" s="355" t="s">
        <v>3817</v>
      </c>
      <c r="B12" s="361">
        <v>9</v>
      </c>
      <c r="C12" s="355" t="s">
        <v>5533</v>
      </c>
      <c r="D12" s="355" t="s">
        <v>6273</v>
      </c>
    </row>
    <row r="13" spans="1:5">
      <c r="A13" s="355" t="s">
        <v>5534</v>
      </c>
      <c r="B13" s="361">
        <v>10</v>
      </c>
      <c r="C13" s="355" t="s">
        <v>5533</v>
      </c>
      <c r="D13" s="355" t="s">
        <v>6274</v>
      </c>
    </row>
    <row r="14" spans="1:5">
      <c r="A14" s="355" t="s">
        <v>1057</v>
      </c>
      <c r="B14" s="361">
        <v>11</v>
      </c>
      <c r="C14" s="355" t="s">
        <v>5535</v>
      </c>
      <c r="D14" s="355" t="s">
        <v>6271</v>
      </c>
    </row>
    <row r="15" spans="1:5">
      <c r="A15" s="355" t="s">
        <v>117</v>
      </c>
      <c r="B15" s="361">
        <v>12</v>
      </c>
      <c r="C15" s="355" t="s">
        <v>5535</v>
      </c>
      <c r="D15" s="355" t="s">
        <v>6272</v>
      </c>
    </row>
    <row r="16" spans="1:5">
      <c r="A16" s="355" t="s">
        <v>4103</v>
      </c>
      <c r="B16" s="361">
        <v>13</v>
      </c>
      <c r="C16" s="355" t="s">
        <v>5535</v>
      </c>
      <c r="D16" s="355" t="s">
        <v>6273</v>
      </c>
    </row>
    <row r="17" spans="1:14">
      <c r="A17" s="355" t="s">
        <v>5536</v>
      </c>
      <c r="B17" s="361">
        <v>14</v>
      </c>
      <c r="C17" s="355" t="s">
        <v>5535</v>
      </c>
      <c r="D17" s="355" t="s">
        <v>6274</v>
      </c>
    </row>
    <row r="18" spans="1:14" ht="144.75" customHeight="1">
      <c r="A18" s="355" t="s">
        <v>5537</v>
      </c>
      <c r="B18" s="361">
        <v>15</v>
      </c>
      <c r="C18" s="355" t="s">
        <v>5529</v>
      </c>
      <c r="D18" s="355" t="s">
        <v>5529</v>
      </c>
      <c r="E18" s="356" t="s">
        <v>7011</v>
      </c>
    </row>
    <row r="19" spans="1:14" ht="76.5">
      <c r="A19" s="355" t="s">
        <v>5538</v>
      </c>
      <c r="B19" s="361">
        <v>16</v>
      </c>
      <c r="C19" s="355" t="s">
        <v>5529</v>
      </c>
      <c r="D19" s="355" t="s">
        <v>5529</v>
      </c>
      <c r="E19" s="356" t="s">
        <v>6138</v>
      </c>
    </row>
    <row r="20" spans="1:14" ht="38.25">
      <c r="A20" s="355" t="s">
        <v>5539</v>
      </c>
      <c r="B20" s="361">
        <v>17</v>
      </c>
      <c r="C20" s="355" t="s">
        <v>5529</v>
      </c>
      <c r="D20" s="355" t="s">
        <v>5529</v>
      </c>
      <c r="E20" s="356" t="s">
        <v>6139</v>
      </c>
    </row>
    <row r="21" spans="1:14">
      <c r="B21" s="361"/>
      <c r="G21" s="849" t="s">
        <v>6275</v>
      </c>
      <c r="H21" s="849"/>
      <c r="I21" s="849"/>
      <c r="J21" s="849"/>
      <c r="K21" s="849"/>
    </row>
    <row r="22" spans="1:14" ht="25.5">
      <c r="F22" s="362" t="s">
        <v>5540</v>
      </c>
      <c r="G22" s="363">
        <v>0</v>
      </c>
      <c r="H22" s="364" t="s">
        <v>5541</v>
      </c>
      <c r="I22" s="364" t="s">
        <v>5542</v>
      </c>
      <c r="J22" s="364" t="s">
        <v>5543</v>
      </c>
      <c r="K22" s="363" t="s">
        <v>5544</v>
      </c>
      <c r="M22" s="365" t="s">
        <v>5545</v>
      </c>
      <c r="N22" s="365" t="s">
        <v>5546</v>
      </c>
    </row>
    <row r="23" spans="1:14" ht="25.5">
      <c r="F23" s="366" t="s">
        <v>5547</v>
      </c>
      <c r="G23" s="850" t="s">
        <v>5548</v>
      </c>
      <c r="H23" s="367" t="s">
        <v>5549</v>
      </c>
      <c r="I23" s="367" t="s">
        <v>5550</v>
      </c>
      <c r="J23" s="367" t="s">
        <v>5551</v>
      </c>
      <c r="K23" s="367" t="s">
        <v>5552</v>
      </c>
      <c r="M23" s="368" t="s">
        <v>5553</v>
      </c>
      <c r="N23" s="368" t="s">
        <v>5554</v>
      </c>
    </row>
    <row r="24" spans="1:14" ht="38.25">
      <c r="F24" s="369" t="s">
        <v>5555</v>
      </c>
      <c r="G24" s="851"/>
      <c r="H24" s="367" t="s">
        <v>5556</v>
      </c>
      <c r="I24" s="367" t="s">
        <v>5557</v>
      </c>
      <c r="J24" s="367" t="s">
        <v>6674</v>
      </c>
      <c r="K24" s="367" t="s">
        <v>6675</v>
      </c>
    </row>
    <row r="25" spans="1:14" ht="38.25">
      <c r="F25" s="366" t="s">
        <v>5558</v>
      </c>
      <c r="G25" s="851"/>
      <c r="H25" s="367" t="s">
        <v>6676</v>
      </c>
      <c r="I25" s="367" t="s">
        <v>6677</v>
      </c>
      <c r="J25" s="367" t="s">
        <v>6678</v>
      </c>
      <c r="K25" s="367" t="s">
        <v>6679</v>
      </c>
    </row>
    <row r="27" spans="1:14" ht="30.75" customHeight="1">
      <c r="G27" s="852" t="s">
        <v>5559</v>
      </c>
      <c r="H27" s="853"/>
      <c r="I27" s="853"/>
      <c r="J27" s="853"/>
      <c r="K27" s="854"/>
    </row>
    <row r="28" spans="1:14" ht="3.75" customHeight="1"/>
    <row r="29" spans="1:14" ht="31.5" customHeight="1">
      <c r="G29" s="855" t="s">
        <v>5560</v>
      </c>
      <c r="H29" s="856"/>
      <c r="I29" s="856"/>
      <c r="J29" s="856"/>
      <c r="K29" s="857"/>
    </row>
  </sheetData>
  <mergeCells count="4">
    <mergeCell ref="G21:K21"/>
    <mergeCell ref="G23:G25"/>
    <mergeCell ref="G27:K27"/>
    <mergeCell ref="G29:K29"/>
  </mergeCells>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34221-0E8F-48BD-9D72-97189C470E57}">
  <dimension ref="A2:E28"/>
  <sheetViews>
    <sheetView topLeftCell="A13" workbookViewId="0">
      <selection activeCell="B14" sqref="B14"/>
    </sheetView>
  </sheetViews>
  <sheetFormatPr defaultColWidth="9.140625" defaultRowHeight="12.75"/>
  <cols>
    <col min="1" max="1" width="9.140625" style="330"/>
    <col min="2" max="2" width="74.85546875" style="330" customWidth="1"/>
    <col min="3" max="3" width="17" style="330" customWidth="1"/>
    <col min="4" max="5" width="23.5703125" style="330" customWidth="1"/>
    <col min="6" max="16384" width="9.140625" style="330"/>
  </cols>
  <sheetData>
    <row r="2" spans="1:5" ht="13.5" thickBot="1"/>
    <row r="3" spans="1:5" ht="28.5" thickTop="1" thickBot="1">
      <c r="A3" s="401" t="s">
        <v>6802</v>
      </c>
      <c r="B3" s="402" t="s">
        <v>2142</v>
      </c>
      <c r="C3" s="402" t="s">
        <v>4098</v>
      </c>
      <c r="D3" s="403" t="s">
        <v>4100</v>
      </c>
      <c r="E3" s="403" t="s">
        <v>6965</v>
      </c>
    </row>
    <row r="4" spans="1:5" ht="14.25" thickTop="1">
      <c r="A4" s="404" t="s">
        <v>2664</v>
      </c>
      <c r="B4" s="405" t="s">
        <v>1980</v>
      </c>
      <c r="C4" s="406" t="s">
        <v>4103</v>
      </c>
      <c r="D4" s="407" t="s">
        <v>6803</v>
      </c>
      <c r="E4" s="407"/>
    </row>
    <row r="5" spans="1:5" ht="21" customHeight="1" thickBot="1">
      <c r="A5" s="408"/>
      <c r="B5" s="409" t="s">
        <v>6804</v>
      </c>
      <c r="C5" s="410"/>
      <c r="D5" s="411"/>
      <c r="E5" s="411"/>
    </row>
    <row r="6" spans="1:5" ht="27.75" customHeight="1">
      <c r="A6" s="864" t="s">
        <v>1800</v>
      </c>
      <c r="B6" s="412" t="s">
        <v>6805</v>
      </c>
      <c r="C6" s="858" t="s">
        <v>6810</v>
      </c>
      <c r="D6" s="867"/>
      <c r="E6" s="858" t="s">
        <v>6969</v>
      </c>
    </row>
    <row r="7" spans="1:5" ht="57" customHeight="1">
      <c r="A7" s="865"/>
      <c r="B7" s="413" t="s">
        <v>6806</v>
      </c>
      <c r="C7" s="859"/>
      <c r="D7" s="868"/>
      <c r="E7" s="859"/>
    </row>
    <row r="8" spans="1:5" ht="18" customHeight="1">
      <c r="A8" s="865"/>
      <c r="B8" s="413" t="s">
        <v>6807</v>
      </c>
      <c r="C8" s="859"/>
      <c r="D8" s="868"/>
      <c r="E8" s="859"/>
    </row>
    <row r="9" spans="1:5" ht="19.5" customHeight="1">
      <c r="A9" s="865"/>
      <c r="B9" s="413" t="s">
        <v>6808</v>
      </c>
      <c r="C9" s="859"/>
      <c r="D9" s="868"/>
      <c r="E9" s="859"/>
    </row>
    <row r="10" spans="1:5" ht="22.5" customHeight="1" thickBot="1">
      <c r="A10" s="866"/>
      <c r="B10" s="414" t="s">
        <v>6809</v>
      </c>
      <c r="C10" s="860"/>
      <c r="D10" s="869"/>
      <c r="E10" s="860"/>
    </row>
    <row r="11" spans="1:5" ht="13.5">
      <c r="A11" s="864" t="s">
        <v>1801</v>
      </c>
      <c r="B11" s="412" t="s">
        <v>6811</v>
      </c>
      <c r="C11" s="415" t="s">
        <v>6810</v>
      </c>
      <c r="D11" s="416"/>
      <c r="E11" s="416"/>
    </row>
    <row r="12" spans="1:5" ht="27" customHeight="1">
      <c r="A12" s="865"/>
      <c r="B12" s="417" t="s">
        <v>6812</v>
      </c>
      <c r="C12" s="859"/>
      <c r="D12" s="861"/>
      <c r="E12" s="861"/>
    </row>
    <row r="13" spans="1:5" ht="20.25" customHeight="1">
      <c r="A13" s="865"/>
      <c r="B13" s="417" t="s">
        <v>6813</v>
      </c>
      <c r="C13" s="859"/>
      <c r="D13" s="861"/>
      <c r="E13" s="861"/>
    </row>
    <row r="14" spans="1:5" ht="30.75" customHeight="1" thickBot="1">
      <c r="A14" s="866"/>
      <c r="B14" s="409" t="s">
        <v>6814</v>
      </c>
      <c r="C14" s="860"/>
      <c r="D14" s="862"/>
      <c r="E14" s="862"/>
    </row>
    <row r="15" spans="1:5" ht="13.5">
      <c r="A15" s="864" t="s">
        <v>163</v>
      </c>
      <c r="B15" s="412" t="s">
        <v>6815</v>
      </c>
      <c r="C15" s="858" t="s">
        <v>6810</v>
      </c>
      <c r="D15" s="863"/>
      <c r="E15" s="863"/>
    </row>
    <row r="16" spans="1:5" ht="19.5" customHeight="1">
      <c r="A16" s="865"/>
      <c r="B16" s="417" t="s">
        <v>6816</v>
      </c>
      <c r="C16" s="859"/>
      <c r="D16" s="861"/>
      <c r="E16" s="861"/>
    </row>
    <row r="17" spans="1:5" ht="19.5" customHeight="1">
      <c r="A17" s="865"/>
      <c r="B17" s="417" t="s">
        <v>6821</v>
      </c>
      <c r="C17" s="859"/>
      <c r="D17" s="861"/>
      <c r="E17" s="861"/>
    </row>
    <row r="18" spans="1:5" ht="21.75" customHeight="1">
      <c r="A18" s="865"/>
      <c r="B18" s="417" t="s">
        <v>6850</v>
      </c>
      <c r="C18" s="859"/>
      <c r="D18" s="861"/>
      <c r="E18" s="861"/>
    </row>
    <row r="19" spans="1:5" ht="20.25" customHeight="1">
      <c r="A19" s="865"/>
      <c r="B19" s="417" t="s">
        <v>6817</v>
      </c>
      <c r="C19" s="859"/>
      <c r="D19" s="861"/>
      <c r="E19" s="861"/>
    </row>
    <row r="20" spans="1:5" ht="25.5" customHeight="1">
      <c r="A20" s="865"/>
      <c r="B20" s="417" t="s">
        <v>6818</v>
      </c>
      <c r="C20" s="859"/>
      <c r="D20" s="861"/>
      <c r="E20" s="861"/>
    </row>
    <row r="21" spans="1:5" ht="27" customHeight="1" thickBot="1">
      <c r="A21" s="866"/>
      <c r="B21" s="409" t="s">
        <v>6819</v>
      </c>
      <c r="C21" s="860"/>
      <c r="D21" s="862"/>
      <c r="E21" s="862"/>
    </row>
    <row r="22" spans="1:5" ht="13.5">
      <c r="A22" s="864" t="s">
        <v>3254</v>
      </c>
      <c r="B22" s="412" t="s">
        <v>6927</v>
      </c>
      <c r="C22" s="858" t="s">
        <v>6810</v>
      </c>
      <c r="D22" s="863"/>
      <c r="E22" s="863" t="s">
        <v>6971</v>
      </c>
    </row>
    <row r="23" spans="1:5" ht="19.5" customHeight="1">
      <c r="A23" s="865"/>
      <c r="B23" s="417" t="s">
        <v>6822</v>
      </c>
      <c r="C23" s="859"/>
      <c r="D23" s="861"/>
      <c r="E23" s="861"/>
    </row>
    <row r="24" spans="1:5" ht="25.5" customHeight="1">
      <c r="A24" s="865"/>
      <c r="B24" s="417" t="s">
        <v>6953</v>
      </c>
      <c r="C24" s="859"/>
      <c r="D24" s="861"/>
      <c r="E24" s="861"/>
    </row>
    <row r="25" spans="1:5" ht="27" customHeight="1" thickBot="1">
      <c r="A25" s="866"/>
      <c r="B25" s="409" t="s">
        <v>6928</v>
      </c>
      <c r="C25" s="860"/>
      <c r="D25" s="862"/>
      <c r="E25" s="862"/>
    </row>
    <row r="26" spans="1:5" ht="36.75" customHeight="1" thickBot="1">
      <c r="A26" s="418" t="s">
        <v>6823</v>
      </c>
      <c r="B26" s="419" t="s">
        <v>6820</v>
      </c>
      <c r="C26" s="420"/>
      <c r="D26" s="421"/>
      <c r="E26" s="421"/>
    </row>
    <row r="27" spans="1:5" ht="27.75" thickBot="1">
      <c r="A27" s="422" t="s">
        <v>6824</v>
      </c>
      <c r="B27" s="423" t="s">
        <v>7012</v>
      </c>
      <c r="C27" s="424"/>
      <c r="D27" s="425"/>
      <c r="E27" s="425"/>
    </row>
    <row r="28" spans="1:5" ht="13.5" thickTop="1"/>
  </sheetData>
  <mergeCells count="16">
    <mergeCell ref="E6:E10"/>
    <mergeCell ref="E12:E14"/>
    <mergeCell ref="E15:E21"/>
    <mergeCell ref="E22:E25"/>
    <mergeCell ref="A15:A21"/>
    <mergeCell ref="C15:C21"/>
    <mergeCell ref="D15:D21"/>
    <mergeCell ref="A22:A25"/>
    <mergeCell ref="C22:C25"/>
    <mergeCell ref="D22:D25"/>
    <mergeCell ref="A6:A10"/>
    <mergeCell ref="C6:C10"/>
    <mergeCell ref="D6:D10"/>
    <mergeCell ref="C12:C14"/>
    <mergeCell ref="D12:D14"/>
    <mergeCell ref="A11:A14"/>
  </mergeCells>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557D9-3C4E-4F04-BAD4-7BA0535D3F24}">
  <dimension ref="A2:B2"/>
  <sheetViews>
    <sheetView topLeftCell="AK11" zoomScale="75" zoomScaleNormal="75" workbookViewId="0">
      <selection activeCell="AW48" sqref="AW48"/>
    </sheetView>
  </sheetViews>
  <sheetFormatPr defaultRowHeight="12.75"/>
  <cols>
    <col min="1" max="1" width="39.5703125" customWidth="1"/>
    <col min="2" max="2" width="21.85546875" customWidth="1"/>
    <col min="3" max="3" width="25.7109375" customWidth="1"/>
    <col min="4" max="4" width="36.5703125" customWidth="1"/>
  </cols>
  <sheetData>
    <row r="2" spans="1:2">
      <c r="A2" s="296" t="s">
        <v>8333</v>
      </c>
      <c r="B2" s="330"/>
    </row>
  </sheetData>
  <pageMargins left="0.7" right="0.7" top="0.75" bottom="0.75" header="0.3" footer="0.3"/>
  <pageSetup orientation="portrait" r:id="rId1"/>
  <drawing r:id="rId2"/>
  <legacyDrawing r:id="rId3"/>
  <oleObjects>
    <mc:AlternateContent xmlns:mc="http://schemas.openxmlformats.org/markup-compatibility/2006">
      <mc:Choice Requires="x14">
        <oleObject progId="Visio.Drawing.15" shapeId="27649" r:id="rId4">
          <objectPr defaultSize="0" autoPict="0" r:id="rId5">
            <anchor moveWithCells="1">
              <from>
                <xdr:col>0</xdr:col>
                <xdr:colOff>485775</xdr:colOff>
                <xdr:row>50</xdr:row>
                <xdr:rowOff>66675</xdr:rowOff>
              </from>
              <to>
                <xdr:col>3</xdr:col>
                <xdr:colOff>876300</xdr:colOff>
                <xdr:row>108</xdr:row>
                <xdr:rowOff>85725</xdr:rowOff>
              </to>
            </anchor>
          </objectPr>
        </oleObject>
      </mc:Choice>
      <mc:Fallback>
        <oleObject progId="Visio.Drawing.15" shapeId="27649" r:id="rId4"/>
      </mc:Fallback>
    </mc:AlternateContent>
    <mc:AlternateContent xmlns:mc="http://schemas.openxmlformats.org/markup-compatibility/2006">
      <mc:Choice Requires="x14">
        <oleObject progId="Visio.Drawing.15" shapeId="27653" r:id="rId6">
          <objectPr defaultSize="0" autoPict="0" r:id="rId7">
            <anchor moveWithCells="1">
              <from>
                <xdr:col>0</xdr:col>
                <xdr:colOff>0</xdr:colOff>
                <xdr:row>3</xdr:row>
                <xdr:rowOff>19050</xdr:rowOff>
              </from>
              <to>
                <xdr:col>3</xdr:col>
                <xdr:colOff>1924050</xdr:colOff>
                <xdr:row>46</xdr:row>
                <xdr:rowOff>104775</xdr:rowOff>
              </to>
            </anchor>
          </objectPr>
        </oleObject>
      </mc:Choice>
      <mc:Fallback>
        <oleObject progId="Visio.Drawing.15" shapeId="27653" r:id="rId6"/>
      </mc:Fallback>
    </mc:AlternateContent>
    <mc:AlternateContent xmlns:mc="http://schemas.openxmlformats.org/markup-compatibility/2006">
      <mc:Choice Requires="x14">
        <oleObject progId="Visio.Drawing.15" shapeId="27654" r:id="rId8">
          <objectPr defaultSize="0" r:id="rId9">
            <anchor moveWithCells="1">
              <from>
                <xdr:col>18</xdr:col>
                <xdr:colOff>552450</xdr:colOff>
                <xdr:row>11</xdr:row>
                <xdr:rowOff>114300</xdr:rowOff>
              </from>
              <to>
                <xdr:col>41</xdr:col>
                <xdr:colOff>142875</xdr:colOff>
                <xdr:row>35</xdr:row>
                <xdr:rowOff>66675</xdr:rowOff>
              </to>
            </anchor>
          </objectPr>
        </oleObject>
      </mc:Choice>
      <mc:Fallback>
        <oleObject progId="Visio.Drawing.15" shapeId="27654" r:id="rId8"/>
      </mc:Fallback>
    </mc:AlternateContent>
    <mc:AlternateContent xmlns:mc="http://schemas.openxmlformats.org/markup-compatibility/2006">
      <mc:Choice Requires="x14">
        <oleObject progId="Visio.Drawing.15" shapeId="27655" r:id="rId10">
          <objectPr defaultSize="0" autoPict="0" r:id="rId11">
            <anchor moveWithCells="1">
              <from>
                <xdr:col>4</xdr:col>
                <xdr:colOff>0</xdr:colOff>
                <xdr:row>2</xdr:row>
                <xdr:rowOff>0</xdr:rowOff>
              </from>
              <to>
                <xdr:col>18</xdr:col>
                <xdr:colOff>152400</xdr:colOff>
                <xdr:row>82</xdr:row>
                <xdr:rowOff>0</xdr:rowOff>
              </to>
            </anchor>
          </objectPr>
        </oleObject>
      </mc:Choice>
      <mc:Fallback>
        <oleObject progId="Visio.Drawing.15" shapeId="27655" r:id="rId10"/>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DDD1A-16E9-42B9-8EFB-6F374CBB678C}">
  <dimension ref="A1:B25"/>
  <sheetViews>
    <sheetView workbookViewId="0">
      <selection activeCell="G14" sqref="G14"/>
    </sheetView>
  </sheetViews>
  <sheetFormatPr defaultColWidth="9.140625" defaultRowHeight="12.75"/>
  <cols>
    <col min="1" max="1" width="11.28515625" style="330" customWidth="1"/>
    <col min="2" max="2" width="58.5703125" style="330" customWidth="1"/>
    <col min="3" max="16384" width="9.140625" style="330"/>
  </cols>
  <sheetData>
    <row r="1" spans="1:2">
      <c r="A1" s="296" t="s">
        <v>6894</v>
      </c>
    </row>
    <row r="2" spans="1:2" ht="13.5" thickBot="1"/>
    <row r="3" spans="1:2" ht="13.5" thickBot="1">
      <c r="A3" s="426" t="s">
        <v>6802</v>
      </c>
      <c r="B3" s="426" t="s">
        <v>2142</v>
      </c>
    </row>
    <row r="4" spans="1:2">
      <c r="A4" s="427" t="s">
        <v>2664</v>
      </c>
      <c r="B4" s="427" t="s">
        <v>6895</v>
      </c>
    </row>
    <row r="5" spans="1:2">
      <c r="A5" s="427" t="s">
        <v>2671</v>
      </c>
      <c r="B5" s="427" t="s">
        <v>6875</v>
      </c>
    </row>
    <row r="6" spans="1:2">
      <c r="A6" s="427" t="s">
        <v>2672</v>
      </c>
      <c r="B6" s="427" t="s">
        <v>6876</v>
      </c>
    </row>
    <row r="7" spans="1:2">
      <c r="A7" s="427" t="s">
        <v>872</v>
      </c>
      <c r="B7" s="427" t="s">
        <v>6877</v>
      </c>
    </row>
    <row r="8" spans="1:2">
      <c r="A8" s="427" t="s">
        <v>873</v>
      </c>
      <c r="B8" s="427" t="s">
        <v>6878</v>
      </c>
    </row>
    <row r="9" spans="1:2">
      <c r="A9" s="427" t="s">
        <v>874</v>
      </c>
      <c r="B9" s="427" t="s">
        <v>6879</v>
      </c>
    </row>
    <row r="10" spans="1:2">
      <c r="A10" s="427" t="s">
        <v>875</v>
      </c>
      <c r="B10" s="427" t="s">
        <v>6880</v>
      </c>
    </row>
    <row r="11" spans="1:2">
      <c r="A11" s="427" t="s">
        <v>876</v>
      </c>
      <c r="B11" s="427" t="s">
        <v>6881</v>
      </c>
    </row>
    <row r="12" spans="1:2">
      <c r="A12" s="427" t="s">
        <v>877</v>
      </c>
      <c r="B12" s="427" t="s">
        <v>6882</v>
      </c>
    </row>
    <row r="13" spans="1:2">
      <c r="A13" s="427" t="s">
        <v>878</v>
      </c>
      <c r="B13" s="427" t="s">
        <v>6883</v>
      </c>
    </row>
    <row r="14" spans="1:2">
      <c r="A14" s="427" t="s">
        <v>879</v>
      </c>
      <c r="B14" s="427" t="s">
        <v>6884</v>
      </c>
    </row>
    <row r="15" spans="1:2">
      <c r="A15" s="427" t="s">
        <v>880</v>
      </c>
      <c r="B15" s="427" t="s">
        <v>6885</v>
      </c>
    </row>
    <row r="16" spans="1:2">
      <c r="A16" s="427" t="s">
        <v>881</v>
      </c>
      <c r="B16" s="427" t="s">
        <v>6964</v>
      </c>
    </row>
    <row r="17" spans="1:2">
      <c r="A17" s="427" t="s">
        <v>882</v>
      </c>
      <c r="B17" s="427" t="s">
        <v>6886</v>
      </c>
    </row>
    <row r="18" spans="1:2">
      <c r="A18" s="427" t="s">
        <v>883</v>
      </c>
      <c r="B18" s="427" t="s">
        <v>6887</v>
      </c>
    </row>
    <row r="19" spans="1:2">
      <c r="A19" s="427" t="s">
        <v>884</v>
      </c>
      <c r="B19" s="427" t="s">
        <v>6888</v>
      </c>
    </row>
    <row r="20" spans="1:2">
      <c r="A20" s="427" t="s">
        <v>885</v>
      </c>
      <c r="B20" s="427" t="s">
        <v>6889</v>
      </c>
    </row>
    <row r="21" spans="1:2">
      <c r="A21" s="427" t="s">
        <v>907</v>
      </c>
      <c r="B21" s="427" t="s">
        <v>6890</v>
      </c>
    </row>
    <row r="22" spans="1:2">
      <c r="A22" s="427" t="s">
        <v>908</v>
      </c>
      <c r="B22" s="427" t="s">
        <v>6891</v>
      </c>
    </row>
    <row r="23" spans="1:2">
      <c r="A23" s="427" t="s">
        <v>909</v>
      </c>
      <c r="B23" s="427" t="s">
        <v>6892</v>
      </c>
    </row>
    <row r="24" spans="1:2">
      <c r="A24" s="427" t="s">
        <v>910</v>
      </c>
      <c r="B24" s="427" t="s">
        <v>6893</v>
      </c>
    </row>
    <row r="25" spans="1:2" ht="13.5" thickBot="1">
      <c r="A25" s="428" t="s">
        <v>6896</v>
      </c>
      <c r="B25" s="428" t="s">
        <v>6383</v>
      </c>
    </row>
  </sheetData>
  <pageMargins left="0.7" right="0.7" top="0.75" bottom="0.75" header="0.3" footer="0.3"/>
  <pageSetup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E792-7B9E-4D46-A093-6F2F56F8119F}">
  <dimension ref="A2:I24"/>
  <sheetViews>
    <sheetView workbookViewId="0">
      <selection activeCell="I24" sqref="I24"/>
    </sheetView>
  </sheetViews>
  <sheetFormatPr defaultColWidth="9.140625" defaultRowHeight="12.75"/>
  <cols>
    <col min="1" max="1" width="9.140625" style="330"/>
    <col min="2" max="2" width="22.42578125" style="330" customWidth="1"/>
    <col min="3" max="3" width="11.5703125" style="330" customWidth="1"/>
    <col min="4" max="4" width="11.28515625" style="330" customWidth="1"/>
    <col min="5" max="5" width="13.5703125" style="330" customWidth="1"/>
    <col min="6" max="7" width="12.7109375" style="330" customWidth="1"/>
    <col min="8" max="8" width="9.140625" style="330"/>
    <col min="9" max="9" width="35.7109375" style="330" customWidth="1"/>
    <col min="10" max="16384" width="9.140625" style="330"/>
  </cols>
  <sheetData>
    <row r="2" spans="1:9">
      <c r="A2" s="429" t="s">
        <v>6848</v>
      </c>
    </row>
    <row r="3" spans="1:9" ht="13.5" thickBot="1">
      <c r="A3" s="430"/>
    </row>
    <row r="4" spans="1:9" ht="13.5" thickBot="1">
      <c r="A4" s="883" t="s">
        <v>6825</v>
      </c>
      <c r="B4" s="883" t="s">
        <v>2142</v>
      </c>
      <c r="C4" s="874" t="s">
        <v>6826</v>
      </c>
      <c r="D4" s="875"/>
      <c r="E4" s="875"/>
      <c r="F4" s="875"/>
      <c r="G4" s="876"/>
    </row>
    <row r="5" spans="1:9">
      <c r="A5" s="870"/>
      <c r="B5" s="870"/>
      <c r="C5" s="870" t="s">
        <v>6827</v>
      </c>
      <c r="D5" s="870" t="s">
        <v>6828</v>
      </c>
      <c r="E5" s="431" t="s">
        <v>6829</v>
      </c>
      <c r="F5" s="870" t="s">
        <v>6831</v>
      </c>
      <c r="G5" s="877" t="s">
        <v>7914</v>
      </c>
      <c r="H5" s="618"/>
      <c r="I5" s="753" t="s">
        <v>6968</v>
      </c>
    </row>
    <row r="6" spans="1:9" ht="13.5" thickBot="1">
      <c r="A6" s="871"/>
      <c r="B6" s="871"/>
      <c r="C6" s="871"/>
      <c r="D6" s="871"/>
      <c r="E6" s="432" t="s">
        <v>6830</v>
      </c>
      <c r="F6" s="871"/>
      <c r="G6" s="878"/>
      <c r="H6" s="618"/>
      <c r="I6" s="618" t="s">
        <v>6967</v>
      </c>
    </row>
    <row r="7" spans="1:9" ht="14.25" thickBot="1">
      <c r="A7" s="433" t="s">
        <v>6832</v>
      </c>
      <c r="B7" s="434" t="s">
        <v>6833</v>
      </c>
      <c r="C7" s="434" t="s">
        <v>7013</v>
      </c>
      <c r="D7" s="434" t="s">
        <v>6834</v>
      </c>
      <c r="E7" s="434" t="s">
        <v>906</v>
      </c>
      <c r="F7" s="434" t="s">
        <v>906</v>
      </c>
      <c r="G7" s="754" t="s">
        <v>906</v>
      </c>
      <c r="H7" s="618"/>
      <c r="I7" s="755" t="s">
        <v>6851</v>
      </c>
    </row>
    <row r="8" spans="1:9" ht="39" thickBot="1">
      <c r="A8" s="433" t="s">
        <v>4101</v>
      </c>
      <c r="B8" s="434" t="s">
        <v>6835</v>
      </c>
      <c r="C8" s="434" t="s">
        <v>6836</v>
      </c>
      <c r="D8" s="434" t="s">
        <v>906</v>
      </c>
      <c r="E8" s="434" t="s">
        <v>6837</v>
      </c>
      <c r="F8" s="434" t="s">
        <v>6837</v>
      </c>
      <c r="G8" s="754" t="s">
        <v>7916</v>
      </c>
      <c r="H8" s="618"/>
      <c r="I8" s="756" t="s">
        <v>7915</v>
      </c>
    </row>
    <row r="9" spans="1:9" ht="13.5" thickBot="1">
      <c r="A9" s="433" t="s">
        <v>4105</v>
      </c>
      <c r="B9" s="434" t="s">
        <v>6838</v>
      </c>
      <c r="C9" s="434" t="s">
        <v>6839</v>
      </c>
      <c r="D9" s="434" t="s">
        <v>906</v>
      </c>
      <c r="E9" s="434" t="s">
        <v>906</v>
      </c>
      <c r="F9" s="434" t="s">
        <v>906</v>
      </c>
      <c r="G9" s="754" t="s">
        <v>906</v>
      </c>
      <c r="H9" s="618"/>
      <c r="I9" s="618"/>
    </row>
    <row r="10" spans="1:9" ht="13.5" thickBot="1">
      <c r="A10" s="433" t="s">
        <v>4107</v>
      </c>
      <c r="B10" s="434" t="s">
        <v>6840</v>
      </c>
      <c r="C10" s="434" t="s">
        <v>6841</v>
      </c>
      <c r="D10" s="434" t="s">
        <v>906</v>
      </c>
      <c r="E10" s="434" t="s">
        <v>906</v>
      </c>
      <c r="F10" s="434" t="s">
        <v>906</v>
      </c>
      <c r="G10" s="754" t="s">
        <v>906</v>
      </c>
      <c r="H10" s="618"/>
      <c r="I10" s="618"/>
    </row>
    <row r="11" spans="1:9" ht="13.5" thickBot="1">
      <c r="A11" s="433" t="s">
        <v>4108</v>
      </c>
      <c r="B11" s="434" t="s">
        <v>6842</v>
      </c>
      <c r="C11" s="434" t="s">
        <v>6843</v>
      </c>
      <c r="D11" s="434" t="s">
        <v>906</v>
      </c>
      <c r="E11" s="434" t="s">
        <v>906</v>
      </c>
      <c r="F11" s="434" t="s">
        <v>906</v>
      </c>
      <c r="G11" s="754" t="s">
        <v>906</v>
      </c>
      <c r="H11" s="618"/>
      <c r="I11" s="618"/>
    </row>
    <row r="12" spans="1:9" s="618" customFormat="1" ht="13.5" thickBot="1">
      <c r="A12" s="804" t="s">
        <v>4109</v>
      </c>
      <c r="B12" s="754" t="s">
        <v>9385</v>
      </c>
      <c r="C12" s="754" t="s">
        <v>906</v>
      </c>
      <c r="D12" s="754" t="s">
        <v>906</v>
      </c>
      <c r="E12" s="754" t="s">
        <v>906</v>
      </c>
      <c r="F12" s="754" t="s">
        <v>906</v>
      </c>
      <c r="G12" s="754" t="s">
        <v>906</v>
      </c>
    </row>
    <row r="13" spans="1:9" s="618" customFormat="1" ht="13.5" thickBot="1">
      <c r="A13" s="804" t="s">
        <v>4110</v>
      </c>
      <c r="B13" s="754" t="s">
        <v>9385</v>
      </c>
      <c r="C13" s="754" t="s">
        <v>906</v>
      </c>
      <c r="D13" s="754" t="s">
        <v>906</v>
      </c>
      <c r="E13" s="754" t="s">
        <v>906</v>
      </c>
      <c r="F13" s="754" t="s">
        <v>906</v>
      </c>
      <c r="G13" s="754" t="s">
        <v>906</v>
      </c>
    </row>
    <row r="14" spans="1:9" s="618" customFormat="1" ht="13.5" thickBot="1">
      <c r="A14" s="804" t="s">
        <v>4111</v>
      </c>
      <c r="B14" s="754" t="s">
        <v>9385</v>
      </c>
      <c r="C14" s="754" t="s">
        <v>906</v>
      </c>
      <c r="D14" s="754" t="s">
        <v>906</v>
      </c>
      <c r="E14" s="754" t="s">
        <v>906</v>
      </c>
      <c r="F14" s="754" t="s">
        <v>906</v>
      </c>
      <c r="G14" s="754" t="s">
        <v>906</v>
      </c>
    </row>
    <row r="15" spans="1:9" s="618" customFormat="1" ht="13.5" thickBot="1">
      <c r="A15" s="755"/>
    </row>
    <row r="16" spans="1:9" s="618" customFormat="1" ht="13.5" thickBot="1">
      <c r="A16" s="872" t="s">
        <v>9386</v>
      </c>
      <c r="B16" s="873"/>
    </row>
    <row r="17" spans="1:2" ht="13.5" thickBot="1">
      <c r="A17" s="435" t="s">
        <v>6825</v>
      </c>
      <c r="B17" s="432" t="s">
        <v>2142</v>
      </c>
    </row>
    <row r="18" spans="1:2" ht="13.5" thickBot="1">
      <c r="A18" s="433" t="s">
        <v>4109</v>
      </c>
      <c r="B18" s="434" t="s">
        <v>6844</v>
      </c>
    </row>
    <row r="19" spans="1:2" ht="13.5" thickBot="1">
      <c r="A19" s="433" t="s">
        <v>4110</v>
      </c>
      <c r="B19" s="434" t="s">
        <v>6845</v>
      </c>
    </row>
    <row r="20" spans="1:2" ht="13.5" thickBot="1">
      <c r="A20" s="433" t="s">
        <v>4111</v>
      </c>
      <c r="B20" s="434" t="s">
        <v>6846</v>
      </c>
    </row>
    <row r="21" spans="1:2" ht="13.5" thickBot="1">
      <c r="A21" s="436"/>
    </row>
    <row r="22" spans="1:2" ht="14.25" thickBot="1">
      <c r="A22" s="879" t="s">
        <v>7014</v>
      </c>
      <c r="B22" s="880"/>
    </row>
    <row r="23" spans="1:2" ht="13.5" thickBot="1">
      <c r="A23" s="881" t="s">
        <v>6847</v>
      </c>
      <c r="B23" s="882"/>
    </row>
    <row r="24" spans="1:2" ht="13.5" thickBot="1">
      <c r="A24" s="881" t="s">
        <v>6966</v>
      </c>
      <c r="B24" s="882"/>
    </row>
  </sheetData>
  <mergeCells count="11">
    <mergeCell ref="A22:B22"/>
    <mergeCell ref="A23:B23"/>
    <mergeCell ref="A24:B24"/>
    <mergeCell ref="A4:A6"/>
    <mergeCell ref="B4:B6"/>
    <mergeCell ref="C5:C6"/>
    <mergeCell ref="D5:D6"/>
    <mergeCell ref="F5:F6"/>
    <mergeCell ref="A16:B16"/>
    <mergeCell ref="C4:G4"/>
    <mergeCell ref="G5:G6"/>
  </mergeCells>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Right="0"/>
  </sheetPr>
  <dimension ref="A1:N26"/>
  <sheetViews>
    <sheetView topLeftCell="A7" zoomScaleNormal="100" workbookViewId="0">
      <selection activeCell="N31" sqref="N31"/>
    </sheetView>
  </sheetViews>
  <sheetFormatPr defaultColWidth="11.42578125" defaultRowHeight="12.75"/>
  <cols>
    <col min="1" max="2" width="8.140625" customWidth="1"/>
    <col min="3" max="4" width="13.42578125" customWidth="1"/>
    <col min="5" max="5" width="11.140625" customWidth="1"/>
    <col min="6" max="6" width="6.28515625" customWidth="1"/>
    <col min="7" max="7" width="8.7109375" customWidth="1"/>
    <col min="8" max="8" width="7.28515625" customWidth="1"/>
    <col min="9" max="9" width="7.5703125" customWidth="1"/>
    <col min="10" max="10" width="14.28515625" customWidth="1"/>
    <col min="11" max="11" width="7.28515625" customWidth="1"/>
    <col min="12" max="12" width="8.140625" customWidth="1"/>
    <col min="13" max="13" width="19.42578125" customWidth="1"/>
    <col min="14" max="14" width="29.85546875" customWidth="1"/>
  </cols>
  <sheetData>
    <row r="1" spans="1:14" ht="72.75" customHeight="1" thickBot="1">
      <c r="A1" s="884" t="s">
        <v>2286</v>
      </c>
      <c r="B1" s="884"/>
      <c r="C1" s="884"/>
      <c r="D1" s="884"/>
      <c r="E1" s="884"/>
      <c r="F1" s="884"/>
      <c r="G1" s="884"/>
      <c r="H1" s="884"/>
      <c r="I1" s="884"/>
      <c r="J1" s="884"/>
      <c r="K1" s="884"/>
      <c r="L1" s="884"/>
      <c r="M1" s="884"/>
      <c r="N1" s="884"/>
    </row>
    <row r="2" spans="1:14" ht="13.5" customHeight="1" thickBot="1">
      <c r="A2" s="896" t="s">
        <v>2287</v>
      </c>
      <c r="B2" s="897"/>
      <c r="C2" s="897"/>
      <c r="D2" s="897"/>
      <c r="E2" s="898"/>
      <c r="F2" s="59"/>
      <c r="G2" s="892" t="s">
        <v>2288</v>
      </c>
      <c r="H2" s="895"/>
      <c r="I2" s="895"/>
      <c r="J2" s="893"/>
      <c r="K2" s="57"/>
      <c r="L2" s="892" t="s">
        <v>2289</v>
      </c>
      <c r="M2" s="893"/>
    </row>
    <row r="3" spans="1:14" ht="41.25" customHeight="1" thickBot="1">
      <c r="A3" s="61" t="s">
        <v>2290</v>
      </c>
      <c r="B3" s="62"/>
      <c r="C3" s="899" t="s">
        <v>2291</v>
      </c>
      <c r="D3" s="901"/>
      <c r="E3" s="900"/>
      <c r="F3" s="63"/>
      <c r="G3" s="61" t="s">
        <v>2290</v>
      </c>
      <c r="H3" s="62"/>
      <c r="I3" s="899" t="s">
        <v>2291</v>
      </c>
      <c r="J3" s="900"/>
      <c r="L3" s="902" t="s">
        <v>2292</v>
      </c>
      <c r="M3" s="890" t="s">
        <v>2293</v>
      </c>
    </row>
    <row r="4" spans="1:14" ht="26.25" customHeight="1" thickBot="1">
      <c r="A4" s="64"/>
      <c r="B4" s="65"/>
      <c r="C4" s="65"/>
      <c r="D4" s="65"/>
      <c r="E4" s="66"/>
      <c r="G4" s="64"/>
      <c r="H4" s="65"/>
      <c r="I4" s="65" t="s">
        <v>2294</v>
      </c>
      <c r="J4" s="66" t="s">
        <v>2295</v>
      </c>
      <c r="L4" s="903"/>
      <c r="M4" s="891"/>
    </row>
    <row r="5" spans="1:14" ht="13.5" thickBot="1"/>
    <row r="6" spans="1:14" ht="13.5" thickBot="1">
      <c r="A6" s="894" t="s">
        <v>2296</v>
      </c>
      <c r="C6" s="894" t="s">
        <v>2297</v>
      </c>
      <c r="E6" s="894" t="s">
        <v>2298</v>
      </c>
      <c r="F6" s="67"/>
      <c r="H6" s="67"/>
      <c r="I6" s="60" t="s">
        <v>2299</v>
      </c>
      <c r="J6" s="68" t="s">
        <v>2300</v>
      </c>
      <c r="K6" s="67"/>
      <c r="L6" s="69">
        <v>1</v>
      </c>
      <c r="M6" s="70" t="s">
        <v>2301</v>
      </c>
      <c r="N6" s="894" t="s">
        <v>2302</v>
      </c>
    </row>
    <row r="7" spans="1:14" ht="13.5" thickBot="1">
      <c r="A7" s="886"/>
      <c r="C7" s="886"/>
      <c r="E7" s="886"/>
      <c r="G7" s="71" t="s">
        <v>1479</v>
      </c>
      <c r="N7" s="886"/>
    </row>
    <row r="8" spans="1:14" ht="13.5" thickBot="1">
      <c r="A8" s="886"/>
      <c r="C8" s="886"/>
      <c r="E8" s="887"/>
      <c r="F8" s="67"/>
      <c r="H8" s="67"/>
      <c r="I8" s="60" t="s">
        <v>2299</v>
      </c>
      <c r="J8" s="68" t="s">
        <v>2303</v>
      </c>
      <c r="K8" s="67"/>
      <c r="L8" s="69">
        <v>2</v>
      </c>
      <c r="M8" s="70" t="s">
        <v>2301</v>
      </c>
      <c r="N8" s="886"/>
    </row>
    <row r="9" spans="1:14" ht="13.5" thickBot="1">
      <c r="A9" s="886"/>
      <c r="C9" s="886"/>
      <c r="N9" s="886"/>
    </row>
    <row r="10" spans="1:14">
      <c r="A10" s="886"/>
      <c r="C10" s="886"/>
      <c r="E10" s="885" t="s">
        <v>2304</v>
      </c>
      <c r="G10" s="894" t="s">
        <v>1479</v>
      </c>
      <c r="H10" s="67"/>
      <c r="I10" s="72" t="s">
        <v>2305</v>
      </c>
      <c r="J10" s="73" t="s">
        <v>2300</v>
      </c>
      <c r="K10" s="67"/>
      <c r="L10" s="894">
        <v>2</v>
      </c>
      <c r="M10" s="74" t="s">
        <v>2301</v>
      </c>
      <c r="N10" s="886"/>
    </row>
    <row r="11" spans="1:14" ht="13.5" thickBot="1">
      <c r="A11" s="886"/>
      <c r="C11" s="887"/>
      <c r="E11" s="887"/>
      <c r="G11" s="887"/>
      <c r="H11" s="67"/>
      <c r="I11" s="75" t="s">
        <v>2306</v>
      </c>
      <c r="J11" s="76" t="s">
        <v>2307</v>
      </c>
      <c r="L11" s="887"/>
      <c r="M11" s="77" t="s">
        <v>2301</v>
      </c>
      <c r="N11" s="887"/>
    </row>
    <row r="12" spans="1:14" ht="13.5" thickBot="1">
      <c r="A12" s="886"/>
    </row>
    <row r="13" spans="1:14" ht="13.5" thickBot="1">
      <c r="A13" s="886"/>
      <c r="C13" s="894" t="s">
        <v>2308</v>
      </c>
      <c r="E13" s="894" t="s">
        <v>2298</v>
      </c>
      <c r="F13" s="67"/>
      <c r="H13" s="67"/>
      <c r="I13" s="60" t="s">
        <v>2299</v>
      </c>
      <c r="J13" s="68" t="s">
        <v>2309</v>
      </c>
      <c r="K13" s="67"/>
      <c r="L13" s="69">
        <v>1</v>
      </c>
      <c r="M13" s="78" t="s">
        <v>2301</v>
      </c>
      <c r="N13" s="885" t="s">
        <v>2310</v>
      </c>
    </row>
    <row r="14" spans="1:14" ht="13.5" thickBot="1">
      <c r="A14" s="886"/>
      <c r="C14" s="886"/>
      <c r="E14" s="886"/>
      <c r="N14" s="886"/>
    </row>
    <row r="15" spans="1:14" ht="13.5" thickBot="1">
      <c r="A15" s="886"/>
      <c r="C15" s="886"/>
      <c r="E15" s="886">
        <v>1</v>
      </c>
      <c r="F15" s="67"/>
      <c r="G15" s="71" t="s">
        <v>2311</v>
      </c>
      <c r="H15" s="67"/>
      <c r="I15" s="60" t="s">
        <v>2299</v>
      </c>
      <c r="J15" s="68" t="s">
        <v>2312</v>
      </c>
      <c r="K15" s="67"/>
      <c r="L15" s="69">
        <v>2</v>
      </c>
      <c r="M15" s="78" t="s">
        <v>2301</v>
      </c>
      <c r="N15" s="887"/>
    </row>
    <row r="16" spans="1:14" ht="13.5" thickBot="1">
      <c r="A16" s="886"/>
      <c r="C16" s="886"/>
      <c r="E16" s="886"/>
      <c r="N16" s="79"/>
    </row>
    <row r="17" spans="1:14" ht="13.5" thickBot="1">
      <c r="A17" s="886"/>
      <c r="C17" s="886"/>
      <c r="E17" s="887"/>
      <c r="F17" s="67"/>
      <c r="H17" s="67"/>
      <c r="I17" s="60" t="s">
        <v>2299</v>
      </c>
      <c r="J17" s="68" t="s">
        <v>2313</v>
      </c>
      <c r="K17" s="67"/>
      <c r="L17" s="69">
        <v>4</v>
      </c>
      <c r="M17" s="80" t="s">
        <v>2314</v>
      </c>
      <c r="N17" s="69" t="s">
        <v>2315</v>
      </c>
    </row>
    <row r="18" spans="1:14" ht="13.5" thickBot="1">
      <c r="A18" s="886"/>
      <c r="C18" s="886"/>
    </row>
    <row r="19" spans="1:14" ht="12.75" customHeight="1">
      <c r="A19" s="886"/>
      <c r="C19" s="886"/>
      <c r="E19" s="885" t="s">
        <v>2304</v>
      </c>
      <c r="H19" s="67"/>
      <c r="I19" s="72" t="s">
        <v>2305</v>
      </c>
      <c r="J19" s="73" t="s">
        <v>2309</v>
      </c>
      <c r="K19" s="67"/>
      <c r="L19" s="894">
        <v>2</v>
      </c>
      <c r="M19" s="81" t="s">
        <v>2301</v>
      </c>
      <c r="N19" s="885" t="s">
        <v>2316</v>
      </c>
    </row>
    <row r="20" spans="1:14" ht="13.5" thickBot="1">
      <c r="A20" s="886"/>
      <c r="C20" s="886"/>
      <c r="E20" s="886"/>
      <c r="H20" s="67"/>
      <c r="I20" s="75" t="s">
        <v>2306</v>
      </c>
      <c r="J20" s="76" t="s">
        <v>2317</v>
      </c>
      <c r="L20" s="887"/>
      <c r="M20" s="82" t="s">
        <v>2301</v>
      </c>
      <c r="N20" s="888"/>
    </row>
    <row r="21" spans="1:14" ht="13.5" thickBot="1">
      <c r="A21" s="886"/>
      <c r="C21" s="886"/>
      <c r="E21" s="886"/>
    </row>
    <row r="22" spans="1:14" ht="13.5" customHeight="1" thickBot="1">
      <c r="A22" s="886"/>
      <c r="C22" s="886"/>
      <c r="E22" s="886"/>
      <c r="G22" s="894" t="s">
        <v>2311</v>
      </c>
      <c r="H22" s="67"/>
      <c r="I22" s="72" t="s">
        <v>2305</v>
      </c>
      <c r="J22" s="73" t="s">
        <v>2312</v>
      </c>
      <c r="K22" s="67"/>
      <c r="L22" s="894">
        <v>4</v>
      </c>
      <c r="M22" s="80" t="s">
        <v>2314</v>
      </c>
      <c r="N22" s="885" t="s">
        <v>2318</v>
      </c>
    </row>
    <row r="23" spans="1:14" ht="13.5" thickBot="1">
      <c r="A23" s="886"/>
      <c r="C23" s="886"/>
      <c r="E23" s="886"/>
      <c r="G23" s="887"/>
      <c r="H23" s="67"/>
      <c r="I23" s="75" t="s">
        <v>2306</v>
      </c>
      <c r="J23" s="76" t="s">
        <v>2319</v>
      </c>
      <c r="L23" s="887"/>
      <c r="M23" s="80" t="s">
        <v>2314</v>
      </c>
      <c r="N23" s="889"/>
    </row>
    <row r="24" spans="1:14" ht="13.5" thickBot="1">
      <c r="A24" s="886"/>
      <c r="C24" s="886"/>
      <c r="E24" s="886"/>
      <c r="N24" s="889"/>
    </row>
    <row r="25" spans="1:14" ht="13.5" thickBot="1">
      <c r="A25" s="886"/>
      <c r="C25" s="886"/>
      <c r="E25" s="886"/>
      <c r="H25" s="67"/>
      <c r="I25" s="72" t="s">
        <v>2305</v>
      </c>
      <c r="J25" s="73" t="s">
        <v>2320</v>
      </c>
      <c r="K25" s="67"/>
      <c r="L25" s="894">
        <v>4</v>
      </c>
      <c r="M25" s="80" t="s">
        <v>2314</v>
      </c>
      <c r="N25" s="889"/>
    </row>
    <row r="26" spans="1:14" ht="13.5" thickBot="1">
      <c r="A26" s="887"/>
      <c r="C26" s="887"/>
      <c r="E26" s="887"/>
      <c r="H26" s="67"/>
      <c r="I26" s="75" t="s">
        <v>2306</v>
      </c>
      <c r="J26" s="76" t="s">
        <v>2321</v>
      </c>
      <c r="L26" s="887"/>
      <c r="M26" s="80" t="s">
        <v>2314</v>
      </c>
      <c r="N26" s="888"/>
    </row>
  </sheetData>
  <mergeCells count="25">
    <mergeCell ref="L3:L4"/>
    <mergeCell ref="L10:L11"/>
    <mergeCell ref="E13:E17"/>
    <mergeCell ref="E19:E26"/>
    <mergeCell ref="E6:E8"/>
    <mergeCell ref="E10:E11"/>
    <mergeCell ref="L19:L20"/>
    <mergeCell ref="L22:L23"/>
    <mergeCell ref="L25:L26"/>
    <mergeCell ref="A1:N1"/>
    <mergeCell ref="N13:N15"/>
    <mergeCell ref="N19:N20"/>
    <mergeCell ref="N22:N26"/>
    <mergeCell ref="M3:M4"/>
    <mergeCell ref="L2:M2"/>
    <mergeCell ref="N6:N11"/>
    <mergeCell ref="G2:J2"/>
    <mergeCell ref="A2:E2"/>
    <mergeCell ref="I3:J3"/>
    <mergeCell ref="C3:E3"/>
    <mergeCell ref="G22:G23"/>
    <mergeCell ref="G10:G11"/>
    <mergeCell ref="A6:A26"/>
    <mergeCell ref="C13:C26"/>
    <mergeCell ref="C6:C11"/>
  </mergeCells>
  <phoneticPr fontId="0" type="noConversion"/>
  <pageMargins left="0.75" right="0.75" top="1" bottom="1" header="0.4921259845" footer="0.4921259845"/>
  <pageSetup paperSize="9" scale="81" orientation="landscape" horizontalDpi="4294967292"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T312"/>
  <sheetViews>
    <sheetView topLeftCell="A255" zoomScaleNormal="100" workbookViewId="0">
      <selection activeCell="A280" sqref="A280:T280"/>
    </sheetView>
  </sheetViews>
  <sheetFormatPr defaultColWidth="9.140625" defaultRowHeight="12.75"/>
  <cols>
    <col min="1" max="1" width="15.140625" style="618" customWidth="1"/>
    <col min="2" max="16384" width="9.140625" style="618"/>
  </cols>
  <sheetData>
    <row r="2" spans="1:2" ht="16.5">
      <c r="A2" s="757" t="s">
        <v>4222</v>
      </c>
    </row>
    <row r="3" spans="1:2" ht="15">
      <c r="A3" s="758" t="s">
        <v>4223</v>
      </c>
    </row>
    <row r="4" spans="1:2" ht="15">
      <c r="A4" s="759" t="s">
        <v>4224</v>
      </c>
      <c r="B4" s="759" t="s">
        <v>4225</v>
      </c>
    </row>
    <row r="5" spans="1:2" ht="15">
      <c r="A5" s="759" t="s">
        <v>4226</v>
      </c>
      <c r="B5" s="759" t="s">
        <v>4227</v>
      </c>
    </row>
    <row r="6" spans="1:2" ht="15">
      <c r="A6" s="759" t="s">
        <v>4228</v>
      </c>
      <c r="B6" s="759" t="s">
        <v>4229</v>
      </c>
    </row>
    <row r="7" spans="1:2" ht="15">
      <c r="A7" s="759" t="s">
        <v>4230</v>
      </c>
      <c r="B7" s="759" t="s">
        <v>4231</v>
      </c>
    </row>
    <row r="8" spans="1:2" ht="15">
      <c r="A8" s="758" t="s">
        <v>4232</v>
      </c>
    </row>
    <row r="9" spans="1:2" ht="15">
      <c r="A9" s="758" t="s">
        <v>4233</v>
      </c>
    </row>
    <row r="10" spans="1:2" ht="15">
      <c r="A10" s="759" t="s">
        <v>4234</v>
      </c>
      <c r="B10" s="759" t="s">
        <v>4235</v>
      </c>
    </row>
    <row r="11" spans="1:2" ht="15">
      <c r="A11" s="759" t="s">
        <v>4236</v>
      </c>
      <c r="B11" s="759" t="s">
        <v>4237</v>
      </c>
    </row>
    <row r="12" spans="1:2" ht="15">
      <c r="A12" s="759" t="s">
        <v>4238</v>
      </c>
      <c r="B12" s="759" t="s">
        <v>4239</v>
      </c>
    </row>
    <row r="14" spans="1:2" ht="16.5">
      <c r="A14" s="757" t="s">
        <v>4240</v>
      </c>
    </row>
    <row r="15" spans="1:2" ht="15">
      <c r="A15" s="758" t="s">
        <v>4241</v>
      </c>
    </row>
    <row r="16" spans="1:2" ht="15">
      <c r="A16" s="758" t="s">
        <v>4242</v>
      </c>
    </row>
    <row r="17" spans="1:2" ht="15">
      <c r="A17" s="759" t="s">
        <v>4243</v>
      </c>
      <c r="B17" s="759" t="s">
        <v>4244</v>
      </c>
    </row>
    <row r="18" spans="1:2" ht="15">
      <c r="A18" s="759" t="s">
        <v>4245</v>
      </c>
      <c r="B18" s="759" t="s">
        <v>4246</v>
      </c>
    </row>
    <row r="19" spans="1:2" ht="15">
      <c r="A19" s="759" t="s">
        <v>4247</v>
      </c>
      <c r="B19" s="759" t="s">
        <v>4248</v>
      </c>
    </row>
    <row r="20" spans="1:2" ht="15">
      <c r="A20" s="758" t="s">
        <v>4249</v>
      </c>
    </row>
    <row r="21" spans="1:2" ht="15">
      <c r="A21" s="759" t="s">
        <v>4250</v>
      </c>
      <c r="B21" s="759" t="s">
        <v>4251</v>
      </c>
    </row>
    <row r="22" spans="1:2" ht="15">
      <c r="A22" s="759" t="s">
        <v>4252</v>
      </c>
      <c r="B22" s="759" t="s">
        <v>4253</v>
      </c>
    </row>
    <row r="23" spans="1:2" ht="15">
      <c r="A23" s="759" t="s">
        <v>4254</v>
      </c>
      <c r="B23" s="759" t="s">
        <v>4255</v>
      </c>
    </row>
    <row r="25" spans="1:2" ht="16.5">
      <c r="A25" s="757" t="s">
        <v>4256</v>
      </c>
    </row>
    <row r="26" spans="1:2" ht="15">
      <c r="A26" s="758" t="s">
        <v>4257</v>
      </c>
    </row>
    <row r="27" spans="1:2" ht="15">
      <c r="A27" s="760" t="s">
        <v>8889</v>
      </c>
    </row>
    <row r="28" spans="1:2" ht="15">
      <c r="A28" s="761" t="s">
        <v>8890</v>
      </c>
    </row>
    <row r="29" spans="1:2" ht="15">
      <c r="A29" s="761" t="s">
        <v>8891</v>
      </c>
    </row>
    <row r="30" spans="1:2" ht="15">
      <c r="A30" s="761" t="s">
        <v>8892</v>
      </c>
    </row>
    <row r="31" spans="1:2" ht="15">
      <c r="A31" s="760" t="s">
        <v>4258</v>
      </c>
    </row>
    <row r="32" spans="1:2" ht="15">
      <c r="A32" s="760"/>
    </row>
    <row r="33" spans="1:1" ht="15">
      <c r="A33" s="760" t="s">
        <v>8893</v>
      </c>
    </row>
    <row r="34" spans="1:1" ht="15">
      <c r="A34" s="761" t="s">
        <v>4259</v>
      </c>
    </row>
    <row r="35" spans="1:1" ht="15">
      <c r="A35" s="761" t="s">
        <v>4260</v>
      </c>
    </row>
    <row r="36" spans="1:1" ht="15">
      <c r="A36" s="761" t="s">
        <v>4261</v>
      </c>
    </row>
    <row r="37" spans="1:1" ht="15">
      <c r="A37" s="760" t="s">
        <v>4262</v>
      </c>
    </row>
    <row r="38" spans="1:1" ht="15">
      <c r="A38" s="760" t="s">
        <v>4263</v>
      </c>
    </row>
    <row r="39" spans="1:1" ht="15">
      <c r="A39" s="758" t="s">
        <v>4264</v>
      </c>
    </row>
    <row r="40" spans="1:1" ht="15">
      <c r="A40" s="759" t="s">
        <v>4265</v>
      </c>
    </row>
    <row r="41" spans="1:1" ht="15">
      <c r="A41" s="759" t="s">
        <v>4266</v>
      </c>
    </row>
    <row r="42" spans="1:1" ht="15">
      <c r="A42" s="759" t="s">
        <v>4267</v>
      </c>
    </row>
    <row r="43" spans="1:1" ht="15">
      <c r="A43" s="759" t="s">
        <v>4268</v>
      </c>
    </row>
    <row r="44" spans="1:1" ht="15">
      <c r="A44" s="759" t="s">
        <v>4269</v>
      </c>
    </row>
    <row r="45" spans="1:1" ht="15">
      <c r="A45" s="759" t="s">
        <v>4270</v>
      </c>
    </row>
    <row r="46" spans="1:1" ht="15">
      <c r="A46" s="758" t="s">
        <v>4271</v>
      </c>
    </row>
    <row r="47" spans="1:1" ht="15">
      <c r="A47" s="762" t="s">
        <v>8894</v>
      </c>
    </row>
    <row r="48" spans="1:1" ht="15">
      <c r="A48" s="762" t="s">
        <v>8895</v>
      </c>
    </row>
    <row r="49" spans="1:1" ht="15">
      <c r="A49" s="758" t="s">
        <v>4272</v>
      </c>
    </row>
    <row r="50" spans="1:1" ht="15">
      <c r="A50" s="758" t="s">
        <v>4273</v>
      </c>
    </row>
    <row r="51" spans="1:1" ht="15">
      <c r="A51" s="758" t="s">
        <v>4274</v>
      </c>
    </row>
    <row r="52" spans="1:1" ht="15">
      <c r="A52" s="758" t="s">
        <v>4275</v>
      </c>
    </row>
    <row r="53" spans="1:1" ht="15">
      <c r="A53" s="758" t="s">
        <v>4276</v>
      </c>
    </row>
    <row r="54" spans="1:1" ht="15">
      <c r="A54" s="758"/>
    </row>
    <row r="55" spans="1:1" ht="15">
      <c r="A55" s="758"/>
    </row>
    <row r="56" spans="1:1" ht="15">
      <c r="A56" s="758"/>
    </row>
    <row r="57" spans="1:1" ht="15">
      <c r="A57" s="758"/>
    </row>
    <row r="58" spans="1:1" ht="15">
      <c r="A58" s="758"/>
    </row>
    <row r="59" spans="1:1" ht="15">
      <c r="A59" s="758"/>
    </row>
    <row r="60" spans="1:1" ht="15">
      <c r="A60" s="758"/>
    </row>
    <row r="61" spans="1:1" ht="15">
      <c r="A61" s="758"/>
    </row>
    <row r="62" spans="1:1" ht="15">
      <c r="A62" s="758"/>
    </row>
    <row r="63" spans="1:1" ht="15">
      <c r="A63" s="758"/>
    </row>
    <row r="64" spans="1:1" ht="15">
      <c r="A64" s="758"/>
    </row>
    <row r="65" spans="1:2" ht="15">
      <c r="A65" s="758"/>
    </row>
    <row r="66" spans="1:2" ht="15">
      <c r="A66" s="758"/>
    </row>
    <row r="67" spans="1:2" ht="15">
      <c r="A67" s="758"/>
    </row>
    <row r="68" spans="1:2" ht="15">
      <c r="A68" s="758"/>
    </row>
    <row r="69" spans="1:2" ht="15">
      <c r="A69" s="758"/>
    </row>
    <row r="70" spans="1:2" ht="15">
      <c r="A70" s="758"/>
    </row>
    <row r="71" spans="1:2" ht="15">
      <c r="A71" s="758"/>
    </row>
    <row r="72" spans="1:2" ht="15">
      <c r="A72" s="758"/>
    </row>
    <row r="73" spans="1:2" ht="15">
      <c r="A73" s="758"/>
    </row>
    <row r="74" spans="1:2" ht="15">
      <c r="A74" s="758"/>
    </row>
    <row r="75" spans="1:2" ht="15">
      <c r="A75" s="758"/>
    </row>
    <row r="77" spans="1:2" ht="15">
      <c r="A77" s="758" t="s">
        <v>4277</v>
      </c>
    </row>
    <row r="78" spans="1:2" ht="15">
      <c r="A78" s="759" t="s">
        <v>4278</v>
      </c>
    </row>
    <row r="79" spans="1:2" ht="15">
      <c r="A79" s="759" t="s">
        <v>4730</v>
      </c>
    </row>
    <row r="80" spans="1:2" ht="15">
      <c r="A80" s="759" t="s">
        <v>4731</v>
      </c>
      <c r="B80" s="759"/>
    </row>
    <row r="81" spans="1:2" ht="15">
      <c r="A81" s="759" t="s">
        <v>4732</v>
      </c>
      <c r="B81" s="759"/>
    </row>
    <row r="82" spans="1:2" ht="15">
      <c r="A82" s="759" t="s">
        <v>4733</v>
      </c>
      <c r="B82" s="759"/>
    </row>
    <row r="83" spans="1:2" ht="15">
      <c r="A83" s="758" t="s">
        <v>4279</v>
      </c>
    </row>
    <row r="84" spans="1:2" ht="15">
      <c r="A84" s="758" t="s">
        <v>4280</v>
      </c>
    </row>
    <row r="85" spans="1:2" ht="15">
      <c r="A85" s="758" t="s">
        <v>4281</v>
      </c>
    </row>
    <row r="86" spans="1:2" ht="15">
      <c r="A86" s="758" t="s">
        <v>4282</v>
      </c>
    </row>
    <row r="87" spans="1:2" ht="15">
      <c r="A87" s="758" t="s">
        <v>4283</v>
      </c>
    </row>
    <row r="88" spans="1:2" ht="15">
      <c r="A88" s="763"/>
    </row>
    <row r="89" spans="1:2" ht="16.5">
      <c r="A89" s="757" t="s">
        <v>4284</v>
      </c>
    </row>
    <row r="90" spans="1:2" ht="15">
      <c r="A90" s="758" t="s">
        <v>4285</v>
      </c>
    </row>
    <row r="91" spans="1:2" ht="15">
      <c r="A91" s="758" t="s">
        <v>4286</v>
      </c>
    </row>
    <row r="93" spans="1:2" ht="16.5">
      <c r="A93" s="757" t="s">
        <v>4287</v>
      </c>
    </row>
    <row r="94" spans="1:2" ht="15">
      <c r="A94" s="758" t="s">
        <v>4288</v>
      </c>
    </row>
    <row r="95" spans="1:2" ht="15">
      <c r="A95" s="758"/>
    </row>
    <row r="96" spans="1:2" ht="16.5">
      <c r="A96" s="757" t="s">
        <v>4289</v>
      </c>
    </row>
    <row r="97" spans="1:1" ht="15">
      <c r="A97" s="758" t="s">
        <v>4290</v>
      </c>
    </row>
    <row r="99" spans="1:1" ht="16.5">
      <c r="A99" s="757" t="s">
        <v>4756</v>
      </c>
    </row>
    <row r="100" spans="1:1" ht="15">
      <c r="A100" s="758" t="s">
        <v>4291</v>
      </c>
    </row>
    <row r="101" spans="1:1" ht="15">
      <c r="A101" s="758" t="s">
        <v>4292</v>
      </c>
    </row>
    <row r="102" spans="1:1" ht="15">
      <c r="A102" s="758"/>
    </row>
    <row r="103" spans="1:1" ht="15">
      <c r="A103" s="758" t="s">
        <v>4293</v>
      </c>
    </row>
    <row r="104" spans="1:1" ht="16.5" customHeight="1">
      <c r="A104" s="758" t="s">
        <v>8896</v>
      </c>
    </row>
    <row r="105" spans="1:1" ht="15">
      <c r="A105" s="758" t="s">
        <v>4294</v>
      </c>
    </row>
    <row r="106" spans="1:1" ht="15">
      <c r="A106" s="758" t="s">
        <v>4295</v>
      </c>
    </row>
    <row r="107" spans="1:1" ht="15">
      <c r="A107" s="762" t="s">
        <v>8897</v>
      </c>
    </row>
    <row r="108" spans="1:1" ht="15">
      <c r="A108" s="762" t="s">
        <v>8898</v>
      </c>
    </row>
    <row r="110" spans="1:1" ht="16.5">
      <c r="A110" s="757" t="s">
        <v>4296</v>
      </c>
    </row>
    <row r="111" spans="1:1" ht="15">
      <c r="A111" s="758" t="s">
        <v>4297</v>
      </c>
    </row>
    <row r="112" spans="1:1" ht="15">
      <c r="A112" s="760" t="s">
        <v>4298</v>
      </c>
    </row>
    <row r="113" spans="1:2" ht="15">
      <c r="A113" s="760" t="s">
        <v>4299</v>
      </c>
    </row>
    <row r="114" spans="1:2" ht="15">
      <c r="A114" s="760" t="s">
        <v>4300</v>
      </c>
    </row>
    <row r="115" spans="1:2" ht="15">
      <c r="A115" s="758" t="s">
        <v>4301</v>
      </c>
    </row>
    <row r="116" spans="1:2" ht="15">
      <c r="A116" s="758" t="s">
        <v>4302</v>
      </c>
    </row>
    <row r="117" spans="1:2" ht="15">
      <c r="A117" s="758" t="s">
        <v>4303</v>
      </c>
    </row>
    <row r="118" spans="1:2" ht="15">
      <c r="A118" s="758" t="s">
        <v>4304</v>
      </c>
    </row>
    <row r="119" spans="1:2" ht="15">
      <c r="A119" s="758" t="s">
        <v>4305</v>
      </c>
    </row>
    <row r="120" spans="1:2" ht="15">
      <c r="A120" s="758" t="s">
        <v>4306</v>
      </c>
    </row>
    <row r="121" spans="1:2" ht="15">
      <c r="A121" s="758" t="s">
        <v>4307</v>
      </c>
    </row>
    <row r="122" spans="1:2" ht="15">
      <c r="A122" s="758" t="s">
        <v>4308</v>
      </c>
    </row>
    <row r="123" spans="1:2" ht="15">
      <c r="A123" s="758" t="s">
        <v>4309</v>
      </c>
    </row>
    <row r="124" spans="1:2" ht="15">
      <c r="A124" s="758" t="s">
        <v>4310</v>
      </c>
    </row>
    <row r="125" spans="1:2" ht="15">
      <c r="A125" s="758"/>
    </row>
    <row r="126" spans="1:2" ht="15">
      <c r="A126" s="758" t="s">
        <v>4311</v>
      </c>
    </row>
    <row r="127" spans="1:2" ht="15">
      <c r="A127" s="759" t="s">
        <v>4312</v>
      </c>
      <c r="B127" s="759" t="s">
        <v>4313</v>
      </c>
    </row>
    <row r="128" spans="1:2" ht="15">
      <c r="A128" s="759" t="s">
        <v>4314</v>
      </c>
      <c r="B128" s="759" t="s">
        <v>4315</v>
      </c>
    </row>
    <row r="129" spans="1:2" ht="15">
      <c r="A129" s="759" t="s">
        <v>4316</v>
      </c>
      <c r="B129" s="759" t="s">
        <v>4317</v>
      </c>
    </row>
    <row r="130" spans="1:2" ht="15">
      <c r="A130" s="759" t="s">
        <v>4318</v>
      </c>
      <c r="B130" s="759" t="s">
        <v>4319</v>
      </c>
    </row>
    <row r="131" spans="1:2" ht="15">
      <c r="A131" s="759" t="s">
        <v>4320</v>
      </c>
      <c r="B131" s="759" t="s">
        <v>4321</v>
      </c>
    </row>
    <row r="132" spans="1:2" ht="15">
      <c r="A132" s="759" t="s">
        <v>4322</v>
      </c>
      <c r="B132" s="759" t="s">
        <v>4323</v>
      </c>
    </row>
    <row r="133" spans="1:2" ht="15">
      <c r="A133" s="759" t="s">
        <v>4324</v>
      </c>
      <c r="B133" s="759" t="s">
        <v>4325</v>
      </c>
    </row>
    <row r="134" spans="1:2" ht="15">
      <c r="A134" s="759" t="s">
        <v>4326</v>
      </c>
      <c r="B134" s="759" t="s">
        <v>4327</v>
      </c>
    </row>
    <row r="135" spans="1:2" ht="15">
      <c r="A135" s="759" t="s">
        <v>4328</v>
      </c>
      <c r="B135" s="759" t="s">
        <v>4329</v>
      </c>
    </row>
    <row r="136" spans="1:2" ht="15">
      <c r="A136" s="758" t="s">
        <v>4330</v>
      </c>
    </row>
    <row r="137" spans="1:2" ht="15">
      <c r="A137" s="758" t="s">
        <v>4331</v>
      </c>
    </row>
    <row r="138" spans="1:2" ht="15">
      <c r="A138" s="758" t="s">
        <v>4332</v>
      </c>
    </row>
    <row r="139" spans="1:2" ht="15">
      <c r="A139" s="758" t="s">
        <v>4333</v>
      </c>
    </row>
    <row r="140" spans="1:2" ht="15">
      <c r="A140" s="758" t="s">
        <v>4334</v>
      </c>
    </row>
    <row r="141" spans="1:2" ht="15">
      <c r="A141" s="758" t="s">
        <v>4335</v>
      </c>
    </row>
    <row r="142" spans="1:2" ht="15">
      <c r="A142" s="758" t="s">
        <v>4336</v>
      </c>
    </row>
    <row r="144" spans="1:2" ht="16.5">
      <c r="A144" s="757" t="s">
        <v>4337</v>
      </c>
    </row>
    <row r="145" spans="1:1" ht="15">
      <c r="A145" s="758" t="s">
        <v>4354</v>
      </c>
    </row>
    <row r="146" spans="1:1" ht="15">
      <c r="A146" s="758" t="s">
        <v>4338</v>
      </c>
    </row>
    <row r="147" spans="1:1" ht="15">
      <c r="A147" s="758" t="s">
        <v>4339</v>
      </c>
    </row>
    <row r="148" spans="1:1" ht="15">
      <c r="A148" s="758" t="s">
        <v>4340</v>
      </c>
    </row>
    <row r="149" spans="1:1" ht="15">
      <c r="A149" s="758" t="s">
        <v>4341</v>
      </c>
    </row>
    <row r="150" spans="1:1" ht="15">
      <c r="A150" s="758" t="s">
        <v>4342</v>
      </c>
    </row>
    <row r="151" spans="1:1" ht="15">
      <c r="A151" s="758" t="s">
        <v>4355</v>
      </c>
    </row>
    <row r="152" spans="1:1" ht="15">
      <c r="A152" s="758"/>
    </row>
    <row r="153" spans="1:1" ht="16.5">
      <c r="A153" s="757" t="s">
        <v>5199</v>
      </c>
    </row>
    <row r="154" spans="1:1" ht="15">
      <c r="A154" s="758" t="s">
        <v>4343</v>
      </c>
    </row>
    <row r="155" spans="1:1" ht="15">
      <c r="A155" s="758" t="s">
        <v>5146</v>
      </c>
    </row>
    <row r="156" spans="1:1" ht="15">
      <c r="A156" s="759" t="s">
        <v>8899</v>
      </c>
    </row>
    <row r="157" spans="1:1" ht="15">
      <c r="A157" s="759" t="s">
        <v>8900</v>
      </c>
    </row>
    <row r="158" spans="1:1" ht="15">
      <c r="A158" s="759" t="s">
        <v>8901</v>
      </c>
    </row>
    <row r="159" spans="1:1" ht="15">
      <c r="A159" s="758" t="s">
        <v>4344</v>
      </c>
    </row>
    <row r="160" spans="1:1" ht="15">
      <c r="A160" s="758" t="s">
        <v>4345</v>
      </c>
    </row>
    <row r="161" spans="1:1" ht="15">
      <c r="A161" s="759" t="s">
        <v>8902</v>
      </c>
    </row>
    <row r="162" spans="1:1" ht="15">
      <c r="A162" s="759" t="s">
        <v>8903</v>
      </c>
    </row>
    <row r="163" spans="1:1" ht="15">
      <c r="A163" s="759" t="s">
        <v>8904</v>
      </c>
    </row>
    <row r="164" spans="1:1" ht="15">
      <c r="A164" s="758" t="s">
        <v>5147</v>
      </c>
    </row>
    <row r="165" spans="1:1" ht="15">
      <c r="A165" s="758" t="s">
        <v>4344</v>
      </c>
    </row>
    <row r="166" spans="1:1" ht="15">
      <c r="A166" s="758" t="s">
        <v>4346</v>
      </c>
    </row>
    <row r="167" spans="1:1" ht="15">
      <c r="A167" s="759" t="s">
        <v>8905</v>
      </c>
    </row>
    <row r="168" spans="1:1" ht="15">
      <c r="A168" s="759" t="s">
        <v>8906</v>
      </c>
    </row>
    <row r="169" spans="1:1" ht="15">
      <c r="A169" s="759" t="s">
        <v>8907</v>
      </c>
    </row>
    <row r="170" spans="1:1" ht="15">
      <c r="A170" s="764" t="s">
        <v>5148</v>
      </c>
    </row>
    <row r="172" spans="1:1" ht="16.5">
      <c r="A172" s="757" t="s">
        <v>5198</v>
      </c>
    </row>
    <row r="173" spans="1:1" ht="15">
      <c r="A173" s="764" t="s">
        <v>5200</v>
      </c>
    </row>
    <row r="174" spans="1:1" ht="15">
      <c r="A174" s="764" t="s">
        <v>5201</v>
      </c>
    </row>
    <row r="175" spans="1:1" ht="15">
      <c r="A175" s="764" t="s">
        <v>5440</v>
      </c>
    </row>
    <row r="176" spans="1:1" ht="15">
      <c r="A176" s="764" t="s">
        <v>5441</v>
      </c>
    </row>
    <row r="177" spans="1:1" ht="15">
      <c r="A177" s="764"/>
    </row>
    <row r="178" spans="1:1" ht="16.5">
      <c r="A178" s="765" t="s">
        <v>6977</v>
      </c>
    </row>
    <row r="179" spans="1:1">
      <c r="A179" s="766" t="s">
        <v>5202</v>
      </c>
    </row>
    <row r="180" spans="1:1">
      <c r="A180" s="756" t="s">
        <v>5203</v>
      </c>
    </row>
    <row r="181" spans="1:1">
      <c r="A181" s="756" t="s">
        <v>5204</v>
      </c>
    </row>
    <row r="182" spans="1:1">
      <c r="A182" s="756" t="s">
        <v>5205</v>
      </c>
    </row>
    <row r="183" spans="1:1">
      <c r="A183" s="756" t="s">
        <v>5206</v>
      </c>
    </row>
    <row r="184" spans="1:1">
      <c r="A184" s="767" t="s">
        <v>5207</v>
      </c>
    </row>
    <row r="185" spans="1:1">
      <c r="A185" s="756" t="s">
        <v>7015</v>
      </c>
    </row>
    <row r="186" spans="1:1">
      <c r="A186" s="768" t="s">
        <v>8908</v>
      </c>
    </row>
    <row r="187" spans="1:1">
      <c r="A187" s="769" t="s">
        <v>5208</v>
      </c>
    </row>
    <row r="188" spans="1:1">
      <c r="A188" s="768" t="s">
        <v>8909</v>
      </c>
    </row>
    <row r="189" spans="1:1">
      <c r="A189" s="767" t="s">
        <v>5209</v>
      </c>
    </row>
    <row r="190" spans="1:1">
      <c r="A190" s="769" t="s">
        <v>7016</v>
      </c>
    </row>
    <row r="191" spans="1:1">
      <c r="A191" s="768" t="s">
        <v>8910</v>
      </c>
    </row>
    <row r="192" spans="1:1">
      <c r="A192" s="767" t="s">
        <v>5210</v>
      </c>
    </row>
    <row r="193" spans="1:1">
      <c r="A193" s="769" t="s">
        <v>5211</v>
      </c>
    </row>
    <row r="194" spans="1:1">
      <c r="A194" s="768" t="s">
        <v>8911</v>
      </c>
    </row>
    <row r="195" spans="1:1">
      <c r="A195" s="769" t="s">
        <v>7017</v>
      </c>
    </row>
    <row r="196" spans="1:1">
      <c r="A196" s="769" t="s">
        <v>7018</v>
      </c>
    </row>
    <row r="197" spans="1:1">
      <c r="A197" s="769" t="s">
        <v>7019</v>
      </c>
    </row>
    <row r="198" spans="1:1">
      <c r="A198" s="769" t="s">
        <v>5212</v>
      </c>
    </row>
    <row r="199" spans="1:1">
      <c r="A199" s="768" t="s">
        <v>5213</v>
      </c>
    </row>
    <row r="200" spans="1:1">
      <c r="A200" s="769" t="s">
        <v>5214</v>
      </c>
    </row>
    <row r="201" spans="1:1">
      <c r="A201" s="770" t="s">
        <v>6427</v>
      </c>
    </row>
    <row r="202" spans="1:1">
      <c r="A202" s="770" t="s">
        <v>5231</v>
      </c>
    </row>
    <row r="203" spans="1:1">
      <c r="A203" s="771" t="s">
        <v>5215</v>
      </c>
    </row>
    <row r="204" spans="1:1">
      <c r="A204" s="771" t="s">
        <v>5216</v>
      </c>
    </row>
    <row r="205" spans="1:1">
      <c r="A205" s="771" t="s">
        <v>5217</v>
      </c>
    </row>
    <row r="206" spans="1:1">
      <c r="A206" s="771" t="s">
        <v>6426</v>
      </c>
    </row>
    <row r="207" spans="1:1">
      <c r="A207" s="766" t="s">
        <v>6296</v>
      </c>
    </row>
    <row r="208" spans="1:1">
      <c r="A208" s="756" t="s">
        <v>5233</v>
      </c>
    </row>
    <row r="209" spans="1:1">
      <c r="A209" s="756" t="s">
        <v>5232</v>
      </c>
    </row>
    <row r="210" spans="1:1">
      <c r="A210" s="769" t="s">
        <v>5218</v>
      </c>
    </row>
    <row r="211" spans="1:1">
      <c r="A211" s="756" t="s">
        <v>5234</v>
      </c>
    </row>
    <row r="212" spans="1:1">
      <c r="A212" s="756" t="s">
        <v>5235</v>
      </c>
    </row>
    <row r="213" spans="1:1">
      <c r="A213" s="769" t="s">
        <v>5219</v>
      </c>
    </row>
    <row r="214" spans="1:1">
      <c r="A214" s="767" t="s">
        <v>5207</v>
      </c>
    </row>
    <row r="215" spans="1:1">
      <c r="A215" s="769" t="s">
        <v>5220</v>
      </c>
    </row>
    <row r="216" spans="1:1">
      <c r="A216" s="767" t="s">
        <v>5209</v>
      </c>
    </row>
    <row r="217" spans="1:1">
      <c r="A217" s="769" t="s">
        <v>5221</v>
      </c>
    </row>
    <row r="218" spans="1:1">
      <c r="A218" s="768" t="s">
        <v>8912</v>
      </c>
    </row>
    <row r="219" spans="1:1">
      <c r="A219" s="768" t="s">
        <v>8913</v>
      </c>
    </row>
    <row r="220" spans="1:1">
      <c r="A220" s="767" t="s">
        <v>5222</v>
      </c>
    </row>
    <row r="221" spans="1:1">
      <c r="A221" s="769" t="s">
        <v>5223</v>
      </c>
    </row>
    <row r="222" spans="1:1">
      <c r="A222" s="766" t="s">
        <v>5224</v>
      </c>
    </row>
    <row r="223" spans="1:1">
      <c r="A223" s="756" t="s">
        <v>5233</v>
      </c>
    </row>
    <row r="224" spans="1:1">
      <c r="A224" s="756" t="s">
        <v>5236</v>
      </c>
    </row>
    <row r="225" spans="1:1">
      <c r="A225" s="769" t="s">
        <v>5225</v>
      </c>
    </row>
    <row r="226" spans="1:1">
      <c r="A226" s="769" t="s">
        <v>5226</v>
      </c>
    </row>
    <row r="227" spans="1:1">
      <c r="A227" s="767" t="s">
        <v>5207</v>
      </c>
    </row>
    <row r="228" spans="1:1">
      <c r="A228" s="769" t="s">
        <v>7020</v>
      </c>
    </row>
    <row r="229" spans="1:1">
      <c r="A229" s="768" t="s">
        <v>8914</v>
      </c>
    </row>
    <row r="230" spans="1:1">
      <c r="A230" s="767" t="s">
        <v>5209</v>
      </c>
    </row>
    <row r="231" spans="1:1">
      <c r="A231" s="769" t="s">
        <v>7021</v>
      </c>
    </row>
    <row r="232" spans="1:1">
      <c r="A232" s="768" t="s">
        <v>8915</v>
      </c>
    </row>
    <row r="233" spans="1:1">
      <c r="A233" s="767" t="s">
        <v>5227</v>
      </c>
    </row>
    <row r="234" spans="1:1">
      <c r="A234" s="769" t="s">
        <v>5228</v>
      </c>
    </row>
    <row r="235" spans="1:1">
      <c r="A235" s="772" t="s">
        <v>7022</v>
      </c>
    </row>
    <row r="236" spans="1:1">
      <c r="A236" s="772" t="s">
        <v>7023</v>
      </c>
    </row>
    <row r="237" spans="1:1">
      <c r="A237" s="772" t="s">
        <v>8916</v>
      </c>
    </row>
    <row r="238" spans="1:1">
      <c r="A238" s="768" t="s">
        <v>8917</v>
      </c>
    </row>
    <row r="239" spans="1:1">
      <c r="A239" s="769" t="s">
        <v>7024</v>
      </c>
    </row>
    <row r="240" spans="1:1">
      <c r="A240" s="769" t="s">
        <v>7025</v>
      </c>
    </row>
    <row r="241" spans="1:1">
      <c r="A241" s="769" t="s">
        <v>7019</v>
      </c>
    </row>
    <row r="242" spans="1:1">
      <c r="A242" s="769" t="s">
        <v>5229</v>
      </c>
    </row>
    <row r="243" spans="1:1">
      <c r="A243" s="768" t="s">
        <v>8918</v>
      </c>
    </row>
    <row r="244" spans="1:1">
      <c r="A244" s="769" t="s">
        <v>7024</v>
      </c>
    </row>
    <row r="245" spans="1:1">
      <c r="A245" s="769" t="s">
        <v>7025</v>
      </c>
    </row>
    <row r="246" spans="1:1">
      <c r="A246" s="769" t="s">
        <v>7019</v>
      </c>
    </row>
    <row r="247" spans="1:1">
      <c r="A247" s="769" t="s">
        <v>5230</v>
      </c>
    </row>
    <row r="248" spans="1:1">
      <c r="A248" s="768" t="s">
        <v>8919</v>
      </c>
    </row>
    <row r="249" spans="1:1">
      <c r="A249" s="769" t="s">
        <v>7024</v>
      </c>
    </row>
    <row r="250" spans="1:1">
      <c r="A250" s="769" t="s">
        <v>7025</v>
      </c>
    </row>
    <row r="251" spans="1:1">
      <c r="A251" s="769" t="s">
        <v>7026</v>
      </c>
    </row>
    <row r="252" spans="1:1">
      <c r="A252" s="769" t="s">
        <v>8920</v>
      </c>
    </row>
    <row r="253" spans="1:1">
      <c r="A253" s="769" t="s">
        <v>6428</v>
      </c>
    </row>
    <row r="254" spans="1:1" ht="16.5">
      <c r="A254" s="765" t="s">
        <v>6091</v>
      </c>
    </row>
    <row r="255" spans="1:1">
      <c r="A255" s="756" t="s">
        <v>6083</v>
      </c>
    </row>
    <row r="256" spans="1:1">
      <c r="A256" s="756"/>
    </row>
    <row r="257" spans="1:1">
      <c r="A257" s="618" t="s">
        <v>6084</v>
      </c>
    </row>
    <row r="258" spans="1:1">
      <c r="A258" s="618" t="s">
        <v>6085</v>
      </c>
    </row>
    <row r="259" spans="1:1">
      <c r="A259" s="618" t="s">
        <v>6086</v>
      </c>
    </row>
    <row r="260" spans="1:1">
      <c r="A260" s="618" t="s">
        <v>6087</v>
      </c>
    </row>
    <row r="262" spans="1:1">
      <c r="A262" s="618" t="s">
        <v>6088</v>
      </c>
    </row>
    <row r="263" spans="1:1">
      <c r="A263" s="618" t="s">
        <v>6089</v>
      </c>
    </row>
    <row r="264" spans="1:1">
      <c r="A264" s="618" t="s">
        <v>6090</v>
      </c>
    </row>
    <row r="266" spans="1:1">
      <c r="A266" s="618" t="s">
        <v>6092</v>
      </c>
    </row>
    <row r="268" spans="1:1">
      <c r="A268" s="618" t="s">
        <v>6093</v>
      </c>
    </row>
    <row r="269" spans="1:1">
      <c r="A269" s="618" t="s">
        <v>6094</v>
      </c>
    </row>
    <row r="271" spans="1:1">
      <c r="A271" s="618" t="s">
        <v>6095</v>
      </c>
    </row>
    <row r="272" spans="1:1">
      <c r="A272" s="618" t="s">
        <v>6096</v>
      </c>
    </row>
    <row r="274" spans="1:20">
      <c r="A274" s="753" t="s">
        <v>8988</v>
      </c>
    </row>
    <row r="275" spans="1:20">
      <c r="A275" s="618" t="s">
        <v>8989</v>
      </c>
    </row>
    <row r="276" spans="1:20">
      <c r="A276" s="618" t="s">
        <v>8990</v>
      </c>
    </row>
    <row r="277" spans="1:20">
      <c r="A277" s="618" t="s">
        <v>8991</v>
      </c>
    </row>
    <row r="279" spans="1:20">
      <c r="A279" s="773" t="s">
        <v>7817</v>
      </c>
    </row>
    <row r="280" spans="1:20" ht="24.75" customHeight="1">
      <c r="A280" s="904" t="s">
        <v>7812</v>
      </c>
      <c r="B280" s="904"/>
      <c r="C280" s="904"/>
      <c r="D280" s="904"/>
      <c r="E280" s="904"/>
      <c r="F280" s="904"/>
      <c r="G280" s="904"/>
      <c r="H280" s="904"/>
      <c r="I280" s="904"/>
      <c r="J280" s="904"/>
      <c r="K280" s="904"/>
      <c r="L280" s="904"/>
      <c r="M280" s="904"/>
      <c r="N280" s="904"/>
      <c r="O280" s="904"/>
      <c r="P280" s="904"/>
      <c r="Q280" s="904"/>
      <c r="R280" s="904"/>
      <c r="S280" s="904"/>
      <c r="T280" s="904"/>
    </row>
    <row r="281" spans="1:20" ht="38.25" customHeight="1">
      <c r="A281" s="904" t="s">
        <v>7813</v>
      </c>
      <c r="B281" s="904"/>
      <c r="C281" s="904"/>
      <c r="D281" s="904"/>
      <c r="E281" s="904"/>
      <c r="F281" s="904"/>
      <c r="G281" s="904"/>
      <c r="H281" s="904"/>
      <c r="I281" s="904"/>
      <c r="J281" s="904"/>
      <c r="K281" s="904"/>
      <c r="L281" s="904"/>
      <c r="M281" s="904"/>
      <c r="N281" s="904"/>
      <c r="O281" s="904"/>
      <c r="P281" s="904"/>
      <c r="Q281" s="904"/>
      <c r="R281" s="904"/>
      <c r="S281" s="904"/>
      <c r="T281" s="904"/>
    </row>
    <row r="282" spans="1:20" ht="52.5" customHeight="1">
      <c r="A282" s="904" t="s">
        <v>7814</v>
      </c>
      <c r="B282" s="904"/>
      <c r="C282" s="904"/>
      <c r="D282" s="904"/>
      <c r="E282" s="904"/>
      <c r="F282" s="904"/>
      <c r="G282" s="904"/>
      <c r="H282" s="904"/>
      <c r="I282" s="904"/>
      <c r="J282" s="904"/>
      <c r="K282" s="904"/>
      <c r="L282" s="904"/>
      <c r="M282" s="904"/>
      <c r="N282" s="904"/>
      <c r="O282" s="904"/>
      <c r="P282" s="904"/>
      <c r="Q282" s="904"/>
      <c r="R282" s="904"/>
      <c r="S282" s="904"/>
      <c r="T282" s="904"/>
    </row>
    <row r="284" spans="1:20">
      <c r="A284" s="905" t="s">
        <v>7815</v>
      </c>
      <c r="B284" s="905"/>
      <c r="C284" s="905"/>
      <c r="D284" s="905"/>
      <c r="E284" s="905"/>
      <c r="F284" s="905"/>
      <c r="G284" s="905"/>
      <c r="H284" s="905"/>
      <c r="I284" s="905"/>
      <c r="J284" s="905"/>
      <c r="K284" s="905"/>
      <c r="L284" s="905"/>
      <c r="M284" s="905"/>
      <c r="N284" s="905"/>
      <c r="O284" s="905"/>
      <c r="P284" s="905"/>
    </row>
    <row r="286" spans="1:20" ht="39.75" customHeight="1">
      <c r="A286" s="904" t="s">
        <v>7816</v>
      </c>
      <c r="B286" s="904"/>
      <c r="C286" s="904"/>
      <c r="D286" s="904"/>
      <c r="E286" s="904"/>
      <c r="F286" s="904"/>
      <c r="G286" s="904"/>
      <c r="H286" s="904"/>
      <c r="I286" s="904"/>
      <c r="J286" s="904"/>
      <c r="K286" s="904"/>
      <c r="L286" s="904"/>
      <c r="M286" s="904"/>
      <c r="N286" s="904"/>
      <c r="O286" s="904"/>
      <c r="P286" s="904"/>
      <c r="Q286" s="904"/>
      <c r="R286" s="904"/>
      <c r="S286" s="904"/>
      <c r="T286" s="904"/>
    </row>
    <row r="288" spans="1:20">
      <c r="A288" s="773" t="s">
        <v>8286</v>
      </c>
    </row>
    <row r="289" spans="1:1">
      <c r="A289" s="618" t="s">
        <v>8284</v>
      </c>
    </row>
    <row r="290" spans="1:1">
      <c r="A290" s="618" t="s">
        <v>8293</v>
      </c>
    </row>
    <row r="291" spans="1:1">
      <c r="A291" s="618" t="s">
        <v>8287</v>
      </c>
    </row>
    <row r="292" spans="1:1">
      <c r="A292" s="618" t="s">
        <v>8288</v>
      </c>
    </row>
    <row r="293" spans="1:1">
      <c r="A293" s="618" t="s">
        <v>8285</v>
      </c>
    </row>
    <row r="294" spans="1:1">
      <c r="A294" s="618" t="s">
        <v>8289</v>
      </c>
    </row>
    <row r="295" spans="1:1">
      <c r="A295" s="618" t="s">
        <v>8290</v>
      </c>
    </row>
    <row r="296" spans="1:1">
      <c r="A296" s="618" t="s">
        <v>8291</v>
      </c>
    </row>
    <row r="297" spans="1:1">
      <c r="A297" s="618" t="s">
        <v>8292</v>
      </c>
    </row>
    <row r="299" spans="1:1">
      <c r="A299" s="753" t="s">
        <v>8298</v>
      </c>
    </row>
    <row r="300" spans="1:1" ht="15">
      <c r="A300" s="763" t="s">
        <v>8921</v>
      </c>
    </row>
    <row r="301" spans="1:1" ht="15">
      <c r="A301" s="758" t="s">
        <v>8302</v>
      </c>
    </row>
    <row r="302" spans="1:1" ht="15">
      <c r="A302" s="763" t="s">
        <v>8922</v>
      </c>
    </row>
    <row r="303" spans="1:1" ht="15">
      <c r="A303" s="758" t="s">
        <v>8303</v>
      </c>
    </row>
    <row r="304" spans="1:1" ht="15">
      <c r="A304" s="758" t="s">
        <v>8304</v>
      </c>
    </row>
    <row r="305" spans="1:1" ht="15">
      <c r="A305" s="758" t="s">
        <v>8305</v>
      </c>
    </row>
    <row r="306" spans="1:1" ht="15">
      <c r="A306" s="758" t="s">
        <v>8299</v>
      </c>
    </row>
    <row r="307" spans="1:1" ht="15">
      <c r="A307" s="758" t="s">
        <v>8300</v>
      </c>
    </row>
    <row r="308" spans="1:1" ht="15">
      <c r="A308" s="758" t="s">
        <v>8301</v>
      </c>
    </row>
    <row r="309" spans="1:1" ht="15">
      <c r="A309" s="759" t="s">
        <v>8923</v>
      </c>
    </row>
    <row r="310" spans="1:1" ht="15">
      <c r="A310" s="759" t="s">
        <v>8306</v>
      </c>
    </row>
    <row r="311" spans="1:1" ht="15.95" customHeight="1">
      <c r="A311" s="759" t="s">
        <v>8924</v>
      </c>
    </row>
    <row r="312" spans="1:1">
      <c r="A312" s="618" t="s">
        <v>8307</v>
      </c>
    </row>
  </sheetData>
  <mergeCells count="5">
    <mergeCell ref="A280:T280"/>
    <mergeCell ref="A281:T281"/>
    <mergeCell ref="A282:T282"/>
    <mergeCell ref="A284:P284"/>
    <mergeCell ref="A286:T286"/>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481"/>
  <sheetViews>
    <sheetView workbookViewId="0">
      <pane ySplit="1110" topLeftCell="A15" activePane="bottomLeft"/>
      <selection activeCell="H2" sqref="H2"/>
      <selection pane="bottomLeft" activeCell="I15" sqref="I15"/>
    </sheetView>
  </sheetViews>
  <sheetFormatPr defaultRowHeight="12.75"/>
  <cols>
    <col min="1" max="1" width="9.140625" style="57"/>
    <col min="2" max="3" width="11.28515625" style="57" customWidth="1"/>
    <col min="4" max="4" width="10.140625" customWidth="1"/>
    <col min="5" max="5" width="11.85546875" customWidth="1"/>
    <col min="6" max="6" width="13.42578125" customWidth="1"/>
    <col min="7" max="7" width="12.140625" customWidth="1"/>
    <col min="8" max="8" width="13.28515625" customWidth="1"/>
    <col min="9" max="9" width="14.28515625" customWidth="1"/>
    <col min="10" max="10" width="21.28515625" customWidth="1"/>
    <col min="11" max="11" width="27.42578125" customWidth="1"/>
    <col min="12" max="12" width="30.5703125" customWidth="1"/>
    <col min="13" max="13" width="22.85546875" customWidth="1"/>
    <col min="14" max="14" width="24.5703125" customWidth="1"/>
  </cols>
  <sheetData>
    <row r="1" spans="1:14" ht="15.75">
      <c r="B1" s="172" t="s">
        <v>4495</v>
      </c>
    </row>
    <row r="2" spans="1:14" s="57" customFormat="1">
      <c r="A2" s="57" t="s">
        <v>4206</v>
      </c>
    </row>
    <row r="3" spans="1:14" s="57" customFormat="1" ht="14.25">
      <c r="A3" s="57" t="s">
        <v>4554</v>
      </c>
      <c r="B3" s="59" t="s">
        <v>4207</v>
      </c>
      <c r="C3" s="59" t="s">
        <v>4208</v>
      </c>
      <c r="D3" s="59" t="s">
        <v>4198</v>
      </c>
      <c r="E3" s="59" t="s">
        <v>4493</v>
      </c>
      <c r="F3" s="59" t="s">
        <v>4199</v>
      </c>
      <c r="G3" s="59" t="s">
        <v>4494</v>
      </c>
      <c r="H3" s="59" t="s">
        <v>4200</v>
      </c>
      <c r="I3" s="59" t="s">
        <v>4417</v>
      </c>
      <c r="J3" s="59" t="s">
        <v>4497</v>
      </c>
      <c r="K3" s="59" t="s">
        <v>4498</v>
      </c>
      <c r="L3" s="59" t="s">
        <v>4499</v>
      </c>
      <c r="M3" s="59" t="s">
        <v>4500</v>
      </c>
      <c r="N3" s="59" t="s">
        <v>4496</v>
      </c>
    </row>
    <row r="4" spans="1:14" s="57" customFormat="1">
      <c r="A4" s="57">
        <v>1</v>
      </c>
      <c r="B4" s="57">
        <v>0</v>
      </c>
      <c r="C4" s="57">
        <f>B4*1.609344</f>
        <v>0</v>
      </c>
      <c r="D4" s="300">
        <f t="shared" ref="D4:D67" si="0">C4</f>
        <v>0</v>
      </c>
      <c r="E4" s="285">
        <f>(D4)^2</f>
        <v>0</v>
      </c>
      <c r="F4" s="300">
        <f t="shared" ref="F4:F67" si="1">C5</f>
        <v>0</v>
      </c>
      <c r="G4" s="285">
        <f>(F4)^2</f>
        <v>0</v>
      </c>
      <c r="H4" s="284">
        <f>(D4+F4)/2</f>
        <v>0</v>
      </c>
      <c r="I4" s="301">
        <f>H4/3600</f>
        <v>0</v>
      </c>
      <c r="J4" s="57">
        <f>IF(I4=0,0,(G4-E4))</f>
        <v>0</v>
      </c>
      <c r="K4" s="57">
        <f>MAX(0,J4)</f>
        <v>0</v>
      </c>
      <c r="N4" s="57">
        <f>IF(M4=0,0,(L4)/M4)</f>
        <v>0</v>
      </c>
    </row>
    <row r="5" spans="1:14" s="57" customFormat="1">
      <c r="A5" s="57">
        <v>2</v>
      </c>
      <c r="B5" s="57">
        <v>0</v>
      </c>
      <c r="C5" s="57">
        <f t="shared" ref="C5:C68" si="2">B5*1.609344</f>
        <v>0</v>
      </c>
      <c r="D5" s="300">
        <f t="shared" si="0"/>
        <v>0</v>
      </c>
      <c r="E5" s="285">
        <f t="shared" ref="E5:E68" si="3">(D5)^2</f>
        <v>0</v>
      </c>
      <c r="F5" s="300">
        <f t="shared" si="1"/>
        <v>0</v>
      </c>
      <c r="G5" s="285">
        <f t="shared" ref="G5:G68" si="4">(F5)^2</f>
        <v>0</v>
      </c>
      <c r="H5" s="284">
        <f t="shared" ref="H5:H68" si="5">(D5+F5)/2</f>
        <v>0</v>
      </c>
      <c r="I5" s="301">
        <f t="shared" ref="I5:I68" si="6">H5/3600</f>
        <v>0</v>
      </c>
      <c r="J5" s="57">
        <f t="shared" ref="J5:J68" si="7">IF(I5=0,0,(G5-E5))</f>
        <v>0</v>
      </c>
      <c r="K5" s="57">
        <f t="shared" ref="K5:K68" si="8">MAX(0,J5)</f>
        <v>0</v>
      </c>
      <c r="L5" s="57">
        <f>L4+K5</f>
        <v>0</v>
      </c>
      <c r="M5" s="301">
        <f>M4+I5</f>
        <v>0</v>
      </c>
      <c r="N5" s="57">
        <f t="shared" ref="N5:N68" si="9">IF(M5=0,0,(L5)/M5)</f>
        <v>0</v>
      </c>
    </row>
    <row r="6" spans="1:14" s="57" customFormat="1">
      <c r="A6" s="57">
        <v>3</v>
      </c>
      <c r="B6" s="57">
        <v>0</v>
      </c>
      <c r="C6" s="57">
        <f t="shared" si="2"/>
        <v>0</v>
      </c>
      <c r="D6" s="300">
        <f t="shared" si="0"/>
        <v>0</v>
      </c>
      <c r="E6" s="285">
        <f t="shared" si="3"/>
        <v>0</v>
      </c>
      <c r="F6" s="300">
        <f t="shared" si="1"/>
        <v>0</v>
      </c>
      <c r="G6" s="285">
        <f t="shared" si="4"/>
        <v>0</v>
      </c>
      <c r="H6" s="284">
        <f t="shared" si="5"/>
        <v>0</v>
      </c>
      <c r="I6" s="301">
        <f t="shared" si="6"/>
        <v>0</v>
      </c>
      <c r="J6" s="57">
        <f t="shared" si="7"/>
        <v>0</v>
      </c>
      <c r="K6" s="57">
        <f t="shared" si="8"/>
        <v>0</v>
      </c>
      <c r="L6" s="57">
        <f t="shared" ref="L6:L69" si="10">L5+K6</f>
        <v>0</v>
      </c>
      <c r="M6" s="301">
        <f t="shared" ref="M6:M69" si="11">M5+I6</f>
        <v>0</v>
      </c>
      <c r="N6" s="57">
        <f t="shared" si="9"/>
        <v>0</v>
      </c>
    </row>
    <row r="7" spans="1:14" s="57" customFormat="1">
      <c r="A7" s="57">
        <v>4</v>
      </c>
      <c r="B7" s="57">
        <v>0</v>
      </c>
      <c r="C7" s="57">
        <f t="shared" si="2"/>
        <v>0</v>
      </c>
      <c r="D7" s="300">
        <f t="shared" si="0"/>
        <v>0</v>
      </c>
      <c r="E7" s="285">
        <f t="shared" si="3"/>
        <v>0</v>
      </c>
      <c r="F7" s="300">
        <f t="shared" si="1"/>
        <v>0</v>
      </c>
      <c r="G7" s="285">
        <f t="shared" si="4"/>
        <v>0</v>
      </c>
      <c r="H7" s="284">
        <f t="shared" si="5"/>
        <v>0</v>
      </c>
      <c r="I7" s="301">
        <f t="shared" si="6"/>
        <v>0</v>
      </c>
      <c r="J7" s="57">
        <f t="shared" si="7"/>
        <v>0</v>
      </c>
      <c r="K7" s="57">
        <f t="shared" si="8"/>
        <v>0</v>
      </c>
      <c r="L7" s="57">
        <f t="shared" si="10"/>
        <v>0</v>
      </c>
      <c r="M7" s="301">
        <f t="shared" si="11"/>
        <v>0</v>
      </c>
      <c r="N7" s="57">
        <f t="shared" si="9"/>
        <v>0</v>
      </c>
    </row>
    <row r="8" spans="1:14" s="57" customFormat="1">
      <c r="A8" s="57">
        <v>5</v>
      </c>
      <c r="B8" s="57">
        <v>0</v>
      </c>
      <c r="C8" s="57">
        <f t="shared" si="2"/>
        <v>0</v>
      </c>
      <c r="D8" s="300">
        <f t="shared" si="0"/>
        <v>0</v>
      </c>
      <c r="E8" s="285">
        <f t="shared" si="3"/>
        <v>0</v>
      </c>
      <c r="F8" s="300">
        <f t="shared" si="1"/>
        <v>0</v>
      </c>
      <c r="G8" s="285">
        <f t="shared" si="4"/>
        <v>0</v>
      </c>
      <c r="H8" s="284">
        <f t="shared" si="5"/>
        <v>0</v>
      </c>
      <c r="I8" s="301">
        <f t="shared" si="6"/>
        <v>0</v>
      </c>
      <c r="J8" s="57">
        <f t="shared" si="7"/>
        <v>0</v>
      </c>
      <c r="K8" s="57">
        <f t="shared" si="8"/>
        <v>0</v>
      </c>
      <c r="L8" s="57">
        <f t="shared" si="10"/>
        <v>0</v>
      </c>
      <c r="M8" s="301">
        <f t="shared" si="11"/>
        <v>0</v>
      </c>
      <c r="N8" s="57">
        <f t="shared" si="9"/>
        <v>0</v>
      </c>
    </row>
    <row r="9" spans="1:14" s="57" customFormat="1">
      <c r="A9" s="57">
        <v>6</v>
      </c>
      <c r="B9" s="57">
        <v>0</v>
      </c>
      <c r="C9" s="57">
        <f t="shared" si="2"/>
        <v>0</v>
      </c>
      <c r="D9" s="300">
        <f t="shared" si="0"/>
        <v>0</v>
      </c>
      <c r="E9" s="285">
        <f t="shared" si="3"/>
        <v>0</v>
      </c>
      <c r="F9" s="300">
        <f t="shared" si="1"/>
        <v>0</v>
      </c>
      <c r="G9" s="285">
        <f t="shared" si="4"/>
        <v>0</v>
      </c>
      <c r="H9" s="284">
        <f t="shared" si="5"/>
        <v>0</v>
      </c>
      <c r="I9" s="301">
        <f t="shared" si="6"/>
        <v>0</v>
      </c>
      <c r="J9" s="57">
        <f t="shared" si="7"/>
        <v>0</v>
      </c>
      <c r="K9" s="57">
        <f t="shared" si="8"/>
        <v>0</v>
      </c>
      <c r="L9" s="57">
        <f t="shared" si="10"/>
        <v>0</v>
      </c>
      <c r="M9" s="301">
        <f t="shared" si="11"/>
        <v>0</v>
      </c>
      <c r="N9" s="57">
        <f t="shared" si="9"/>
        <v>0</v>
      </c>
    </row>
    <row r="10" spans="1:14" s="57" customFormat="1">
      <c r="A10" s="57">
        <v>7</v>
      </c>
      <c r="B10" s="57">
        <v>0</v>
      </c>
      <c r="C10" s="57">
        <f t="shared" si="2"/>
        <v>0</v>
      </c>
      <c r="D10" s="300">
        <f t="shared" si="0"/>
        <v>0</v>
      </c>
      <c r="E10" s="285">
        <f t="shared" si="3"/>
        <v>0</v>
      </c>
      <c r="F10" s="300">
        <f t="shared" si="1"/>
        <v>0</v>
      </c>
      <c r="G10" s="285">
        <f t="shared" si="4"/>
        <v>0</v>
      </c>
      <c r="H10" s="284">
        <f t="shared" si="5"/>
        <v>0</v>
      </c>
      <c r="I10" s="301">
        <f t="shared" si="6"/>
        <v>0</v>
      </c>
      <c r="J10" s="57">
        <f t="shared" si="7"/>
        <v>0</v>
      </c>
      <c r="K10" s="57">
        <f t="shared" si="8"/>
        <v>0</v>
      </c>
      <c r="L10" s="57">
        <f t="shared" si="10"/>
        <v>0</v>
      </c>
      <c r="M10" s="301">
        <f t="shared" si="11"/>
        <v>0</v>
      </c>
      <c r="N10" s="57">
        <f t="shared" si="9"/>
        <v>0</v>
      </c>
    </row>
    <row r="11" spans="1:14" s="57" customFormat="1">
      <c r="A11" s="57">
        <v>8</v>
      </c>
      <c r="B11" s="57">
        <v>0</v>
      </c>
      <c r="C11" s="57">
        <f t="shared" si="2"/>
        <v>0</v>
      </c>
      <c r="D11" s="300">
        <f t="shared" si="0"/>
        <v>0</v>
      </c>
      <c r="E11" s="285">
        <f t="shared" si="3"/>
        <v>0</v>
      </c>
      <c r="F11" s="300">
        <f t="shared" si="1"/>
        <v>0</v>
      </c>
      <c r="G11" s="285">
        <f t="shared" si="4"/>
        <v>0</v>
      </c>
      <c r="H11" s="284">
        <f t="shared" si="5"/>
        <v>0</v>
      </c>
      <c r="I11" s="301">
        <f t="shared" si="6"/>
        <v>0</v>
      </c>
      <c r="J11" s="57">
        <f t="shared" si="7"/>
        <v>0</v>
      </c>
      <c r="K11" s="57">
        <f t="shared" si="8"/>
        <v>0</v>
      </c>
      <c r="L11" s="57">
        <f t="shared" si="10"/>
        <v>0</v>
      </c>
      <c r="M11" s="301">
        <f t="shared" si="11"/>
        <v>0</v>
      </c>
      <c r="N11" s="57">
        <f t="shared" si="9"/>
        <v>0</v>
      </c>
    </row>
    <row r="12" spans="1:14" s="57" customFormat="1">
      <c r="A12" s="57">
        <v>9</v>
      </c>
      <c r="B12" s="57">
        <v>0</v>
      </c>
      <c r="C12" s="57">
        <f t="shared" si="2"/>
        <v>0</v>
      </c>
      <c r="D12" s="300">
        <f t="shared" si="0"/>
        <v>0</v>
      </c>
      <c r="E12" s="285">
        <f t="shared" si="3"/>
        <v>0</v>
      </c>
      <c r="F12" s="300">
        <f t="shared" si="1"/>
        <v>0</v>
      </c>
      <c r="G12" s="285">
        <f t="shared" si="4"/>
        <v>0</v>
      </c>
      <c r="H12" s="284">
        <f t="shared" si="5"/>
        <v>0</v>
      </c>
      <c r="I12" s="301">
        <f t="shared" si="6"/>
        <v>0</v>
      </c>
      <c r="J12" s="57">
        <f t="shared" si="7"/>
        <v>0</v>
      </c>
      <c r="K12" s="57">
        <f t="shared" si="8"/>
        <v>0</v>
      </c>
      <c r="L12" s="57">
        <f t="shared" si="10"/>
        <v>0</v>
      </c>
      <c r="M12" s="301">
        <f t="shared" si="11"/>
        <v>0</v>
      </c>
      <c r="N12" s="57">
        <f t="shared" si="9"/>
        <v>0</v>
      </c>
    </row>
    <row r="13" spans="1:14" s="57" customFormat="1">
      <c r="A13" s="57">
        <v>10</v>
      </c>
      <c r="B13" s="57">
        <v>0</v>
      </c>
      <c r="C13" s="57">
        <f t="shared" si="2"/>
        <v>0</v>
      </c>
      <c r="D13" s="300">
        <f t="shared" si="0"/>
        <v>0</v>
      </c>
      <c r="E13" s="285">
        <f t="shared" si="3"/>
        <v>0</v>
      </c>
      <c r="F13" s="300">
        <f t="shared" si="1"/>
        <v>0</v>
      </c>
      <c r="G13" s="285">
        <f t="shared" si="4"/>
        <v>0</v>
      </c>
      <c r="H13" s="284">
        <f t="shared" si="5"/>
        <v>0</v>
      </c>
      <c r="I13" s="301">
        <f t="shared" si="6"/>
        <v>0</v>
      </c>
      <c r="J13" s="57">
        <f t="shared" si="7"/>
        <v>0</v>
      </c>
      <c r="K13" s="57">
        <f t="shared" si="8"/>
        <v>0</v>
      </c>
      <c r="L13" s="57">
        <f t="shared" si="10"/>
        <v>0</v>
      </c>
      <c r="M13" s="301">
        <f t="shared" si="11"/>
        <v>0</v>
      </c>
      <c r="N13" s="57">
        <f t="shared" si="9"/>
        <v>0</v>
      </c>
    </row>
    <row r="14" spans="1:14" s="57" customFormat="1">
      <c r="A14" s="57">
        <v>11</v>
      </c>
      <c r="B14" s="57">
        <v>0</v>
      </c>
      <c r="C14" s="57">
        <f t="shared" si="2"/>
        <v>0</v>
      </c>
      <c r="D14" s="300">
        <f t="shared" si="0"/>
        <v>0</v>
      </c>
      <c r="E14" s="285">
        <f t="shared" si="3"/>
        <v>0</v>
      </c>
      <c r="F14" s="300">
        <f t="shared" si="1"/>
        <v>0</v>
      </c>
      <c r="G14" s="285">
        <f t="shared" si="4"/>
        <v>0</v>
      </c>
      <c r="H14" s="284">
        <f t="shared" si="5"/>
        <v>0</v>
      </c>
      <c r="I14" s="301">
        <f t="shared" si="6"/>
        <v>0</v>
      </c>
      <c r="J14" s="57">
        <f t="shared" si="7"/>
        <v>0</v>
      </c>
      <c r="K14" s="57">
        <f t="shared" si="8"/>
        <v>0</v>
      </c>
      <c r="L14" s="57">
        <f t="shared" si="10"/>
        <v>0</v>
      </c>
      <c r="M14" s="301">
        <f t="shared" si="11"/>
        <v>0</v>
      </c>
      <c r="N14" s="57">
        <f t="shared" si="9"/>
        <v>0</v>
      </c>
    </row>
    <row r="15" spans="1:14" s="57" customFormat="1">
      <c r="A15" s="57">
        <v>12</v>
      </c>
      <c r="B15" s="57">
        <v>0</v>
      </c>
      <c r="C15" s="57">
        <f t="shared" si="2"/>
        <v>0</v>
      </c>
      <c r="D15" s="300">
        <f t="shared" si="0"/>
        <v>0</v>
      </c>
      <c r="E15" s="285">
        <f t="shared" si="3"/>
        <v>0</v>
      </c>
      <c r="F15" s="300">
        <f t="shared" si="1"/>
        <v>0</v>
      </c>
      <c r="G15" s="285">
        <f t="shared" si="4"/>
        <v>0</v>
      </c>
      <c r="H15" s="284">
        <f t="shared" si="5"/>
        <v>0</v>
      </c>
      <c r="I15" s="301">
        <f t="shared" si="6"/>
        <v>0</v>
      </c>
      <c r="J15" s="57">
        <f t="shared" si="7"/>
        <v>0</v>
      </c>
      <c r="K15" s="57">
        <f t="shared" si="8"/>
        <v>0</v>
      </c>
      <c r="L15" s="57">
        <f t="shared" si="10"/>
        <v>0</v>
      </c>
      <c r="M15" s="301">
        <f t="shared" si="11"/>
        <v>0</v>
      </c>
      <c r="N15" s="57">
        <f t="shared" si="9"/>
        <v>0</v>
      </c>
    </row>
    <row r="16" spans="1:14" s="57" customFormat="1">
      <c r="A16" s="57">
        <v>13</v>
      </c>
      <c r="B16" s="57">
        <v>0</v>
      </c>
      <c r="C16" s="57">
        <f t="shared" si="2"/>
        <v>0</v>
      </c>
      <c r="D16" s="300">
        <f t="shared" si="0"/>
        <v>0</v>
      </c>
      <c r="E16" s="285">
        <f t="shared" si="3"/>
        <v>0</v>
      </c>
      <c r="F16" s="300">
        <f t="shared" si="1"/>
        <v>0</v>
      </c>
      <c r="G16" s="285">
        <f t="shared" si="4"/>
        <v>0</v>
      </c>
      <c r="H16" s="284">
        <f t="shared" si="5"/>
        <v>0</v>
      </c>
      <c r="I16" s="301">
        <f t="shared" si="6"/>
        <v>0</v>
      </c>
      <c r="J16" s="57">
        <f t="shared" si="7"/>
        <v>0</v>
      </c>
      <c r="K16" s="57">
        <f t="shared" si="8"/>
        <v>0</v>
      </c>
      <c r="L16" s="57">
        <f t="shared" si="10"/>
        <v>0</v>
      </c>
      <c r="M16" s="301">
        <f t="shared" si="11"/>
        <v>0</v>
      </c>
      <c r="N16" s="57">
        <f t="shared" si="9"/>
        <v>0</v>
      </c>
    </row>
    <row r="17" spans="1:14" s="57" customFormat="1">
      <c r="A17" s="57">
        <v>14</v>
      </c>
      <c r="B17" s="57">
        <v>0</v>
      </c>
      <c r="C17" s="57">
        <f t="shared" si="2"/>
        <v>0</v>
      </c>
      <c r="D17" s="300">
        <f t="shared" si="0"/>
        <v>0</v>
      </c>
      <c r="E17" s="285">
        <f t="shared" si="3"/>
        <v>0</v>
      </c>
      <c r="F17" s="300">
        <f t="shared" si="1"/>
        <v>0</v>
      </c>
      <c r="G17" s="285">
        <f t="shared" si="4"/>
        <v>0</v>
      </c>
      <c r="H17" s="284">
        <f t="shared" si="5"/>
        <v>0</v>
      </c>
      <c r="I17" s="301">
        <f t="shared" si="6"/>
        <v>0</v>
      </c>
      <c r="J17" s="57">
        <f t="shared" si="7"/>
        <v>0</v>
      </c>
      <c r="K17" s="57">
        <f t="shared" si="8"/>
        <v>0</v>
      </c>
      <c r="L17" s="57">
        <f t="shared" si="10"/>
        <v>0</v>
      </c>
      <c r="M17" s="301">
        <f t="shared" si="11"/>
        <v>0</v>
      </c>
      <c r="N17" s="57">
        <f t="shared" si="9"/>
        <v>0</v>
      </c>
    </row>
    <row r="18" spans="1:14" s="57" customFormat="1">
      <c r="A18" s="57">
        <v>15</v>
      </c>
      <c r="B18" s="57">
        <v>0</v>
      </c>
      <c r="C18" s="57">
        <f t="shared" si="2"/>
        <v>0</v>
      </c>
      <c r="D18" s="300">
        <f t="shared" si="0"/>
        <v>0</v>
      </c>
      <c r="E18" s="285">
        <f t="shared" si="3"/>
        <v>0</v>
      </c>
      <c r="F18" s="300">
        <f t="shared" si="1"/>
        <v>0</v>
      </c>
      <c r="G18" s="285">
        <f t="shared" si="4"/>
        <v>0</v>
      </c>
      <c r="H18" s="284">
        <f t="shared" si="5"/>
        <v>0</v>
      </c>
      <c r="I18" s="301">
        <f t="shared" si="6"/>
        <v>0</v>
      </c>
      <c r="J18" s="57">
        <f t="shared" si="7"/>
        <v>0</v>
      </c>
      <c r="K18" s="57">
        <f t="shared" si="8"/>
        <v>0</v>
      </c>
      <c r="L18" s="57">
        <f t="shared" si="10"/>
        <v>0</v>
      </c>
      <c r="M18" s="301">
        <f t="shared" si="11"/>
        <v>0</v>
      </c>
      <c r="N18" s="57">
        <f t="shared" si="9"/>
        <v>0</v>
      </c>
    </row>
    <row r="19" spans="1:14" s="57" customFormat="1">
      <c r="A19" s="57">
        <v>16</v>
      </c>
      <c r="B19" s="57">
        <v>0</v>
      </c>
      <c r="C19" s="57">
        <f t="shared" si="2"/>
        <v>0</v>
      </c>
      <c r="D19" s="300">
        <f t="shared" si="0"/>
        <v>0</v>
      </c>
      <c r="E19" s="285">
        <f t="shared" si="3"/>
        <v>0</v>
      </c>
      <c r="F19" s="300">
        <f t="shared" si="1"/>
        <v>0</v>
      </c>
      <c r="G19" s="285">
        <f t="shared" si="4"/>
        <v>0</v>
      </c>
      <c r="H19" s="284">
        <f t="shared" si="5"/>
        <v>0</v>
      </c>
      <c r="I19" s="301">
        <f t="shared" si="6"/>
        <v>0</v>
      </c>
      <c r="J19" s="57">
        <f t="shared" si="7"/>
        <v>0</v>
      </c>
      <c r="K19" s="57">
        <f t="shared" si="8"/>
        <v>0</v>
      </c>
      <c r="L19" s="57">
        <f t="shared" si="10"/>
        <v>0</v>
      </c>
      <c r="M19" s="301">
        <f t="shared" si="11"/>
        <v>0</v>
      </c>
      <c r="N19" s="57">
        <f t="shared" si="9"/>
        <v>0</v>
      </c>
    </row>
    <row r="20" spans="1:14" s="57" customFormat="1">
      <c r="A20" s="57">
        <v>17</v>
      </c>
      <c r="B20" s="57">
        <v>0</v>
      </c>
      <c r="C20" s="57">
        <f t="shared" si="2"/>
        <v>0</v>
      </c>
      <c r="D20" s="300">
        <f t="shared" si="0"/>
        <v>0</v>
      </c>
      <c r="E20" s="285">
        <f t="shared" si="3"/>
        <v>0</v>
      </c>
      <c r="F20" s="300">
        <f t="shared" si="1"/>
        <v>0</v>
      </c>
      <c r="G20" s="285">
        <f t="shared" si="4"/>
        <v>0</v>
      </c>
      <c r="H20" s="284">
        <f t="shared" si="5"/>
        <v>0</v>
      </c>
      <c r="I20" s="301">
        <f t="shared" si="6"/>
        <v>0</v>
      </c>
      <c r="J20" s="57">
        <f t="shared" si="7"/>
        <v>0</v>
      </c>
      <c r="K20" s="57">
        <f t="shared" si="8"/>
        <v>0</v>
      </c>
      <c r="L20" s="57">
        <f t="shared" si="10"/>
        <v>0</v>
      </c>
      <c r="M20" s="301">
        <f t="shared" si="11"/>
        <v>0</v>
      </c>
      <c r="N20" s="57">
        <f t="shared" si="9"/>
        <v>0</v>
      </c>
    </row>
    <row r="21" spans="1:14" s="57" customFormat="1">
      <c r="A21" s="57">
        <v>18</v>
      </c>
      <c r="B21" s="57">
        <v>0</v>
      </c>
      <c r="C21" s="57">
        <f t="shared" si="2"/>
        <v>0</v>
      </c>
      <c r="D21" s="300">
        <f t="shared" si="0"/>
        <v>0</v>
      </c>
      <c r="E21" s="285">
        <f t="shared" si="3"/>
        <v>0</v>
      </c>
      <c r="F21" s="300">
        <f t="shared" si="1"/>
        <v>0</v>
      </c>
      <c r="G21" s="285">
        <f t="shared" si="4"/>
        <v>0</v>
      </c>
      <c r="H21" s="284">
        <f t="shared" si="5"/>
        <v>0</v>
      </c>
      <c r="I21" s="301">
        <f t="shared" si="6"/>
        <v>0</v>
      </c>
      <c r="J21" s="57">
        <f t="shared" si="7"/>
        <v>0</v>
      </c>
      <c r="K21" s="57">
        <f t="shared" si="8"/>
        <v>0</v>
      </c>
      <c r="L21" s="57">
        <f t="shared" si="10"/>
        <v>0</v>
      </c>
      <c r="M21" s="301">
        <f t="shared" si="11"/>
        <v>0</v>
      </c>
      <c r="N21" s="57">
        <f t="shared" si="9"/>
        <v>0</v>
      </c>
    </row>
    <row r="22" spans="1:14" s="57" customFormat="1">
      <c r="A22" s="57">
        <v>19</v>
      </c>
      <c r="B22" s="57">
        <v>0</v>
      </c>
      <c r="C22" s="57">
        <f t="shared" si="2"/>
        <v>0</v>
      </c>
      <c r="D22" s="300">
        <f t="shared" si="0"/>
        <v>0</v>
      </c>
      <c r="E22" s="285">
        <f t="shared" si="3"/>
        <v>0</v>
      </c>
      <c r="F22" s="300">
        <f t="shared" si="1"/>
        <v>0</v>
      </c>
      <c r="G22" s="285">
        <f t="shared" si="4"/>
        <v>0</v>
      </c>
      <c r="H22" s="284">
        <f t="shared" si="5"/>
        <v>0</v>
      </c>
      <c r="I22" s="301">
        <f t="shared" si="6"/>
        <v>0</v>
      </c>
      <c r="J22" s="57">
        <f t="shared" si="7"/>
        <v>0</v>
      </c>
      <c r="K22" s="57">
        <f t="shared" si="8"/>
        <v>0</v>
      </c>
      <c r="L22" s="57">
        <f t="shared" si="10"/>
        <v>0</v>
      </c>
      <c r="M22" s="301">
        <f t="shared" si="11"/>
        <v>0</v>
      </c>
      <c r="N22" s="57">
        <f t="shared" si="9"/>
        <v>0</v>
      </c>
    </row>
    <row r="23" spans="1:14" s="57" customFormat="1">
      <c r="A23" s="57">
        <v>20</v>
      </c>
      <c r="B23" s="57">
        <v>0</v>
      </c>
      <c r="C23" s="57">
        <f t="shared" si="2"/>
        <v>0</v>
      </c>
      <c r="D23" s="300">
        <f t="shared" si="0"/>
        <v>0</v>
      </c>
      <c r="E23" s="285">
        <f t="shared" si="3"/>
        <v>0</v>
      </c>
      <c r="F23" s="300">
        <f t="shared" si="1"/>
        <v>4.8280320000000003</v>
      </c>
      <c r="G23" s="285">
        <f t="shared" si="4"/>
        <v>23.309892993024004</v>
      </c>
      <c r="H23" s="284">
        <f t="shared" si="5"/>
        <v>2.4140160000000002</v>
      </c>
      <c r="I23" s="301">
        <f t="shared" si="6"/>
        <v>6.7056000000000006E-4</v>
      </c>
      <c r="J23" s="57">
        <f t="shared" si="7"/>
        <v>23.309892993024004</v>
      </c>
      <c r="K23" s="57">
        <f t="shared" si="8"/>
        <v>23.309892993024004</v>
      </c>
      <c r="L23" s="57">
        <f t="shared" si="10"/>
        <v>23.309892993024004</v>
      </c>
      <c r="M23" s="301">
        <f t="shared" si="11"/>
        <v>6.7056000000000006E-4</v>
      </c>
      <c r="N23" s="57">
        <f t="shared" si="9"/>
        <v>34761.830400000006</v>
      </c>
    </row>
    <row r="24" spans="1:14" s="57" customFormat="1">
      <c r="A24" s="57">
        <v>21</v>
      </c>
      <c r="B24" s="57">
        <v>3</v>
      </c>
      <c r="C24" s="284">
        <f t="shared" si="2"/>
        <v>4.8280320000000003</v>
      </c>
      <c r="D24" s="300">
        <f t="shared" si="0"/>
        <v>4.8280320000000003</v>
      </c>
      <c r="E24" s="285">
        <f t="shared" si="3"/>
        <v>23.309892993024004</v>
      </c>
      <c r="F24" s="300">
        <f t="shared" si="1"/>
        <v>9.4951296000000021</v>
      </c>
      <c r="G24" s="285">
        <f t="shared" si="4"/>
        <v>90.157486120796193</v>
      </c>
      <c r="H24" s="284">
        <f t="shared" si="5"/>
        <v>7.1615808000000012</v>
      </c>
      <c r="I24" s="301">
        <f t="shared" si="6"/>
        <v>1.9893280000000003E-3</v>
      </c>
      <c r="J24" s="57">
        <f t="shared" si="7"/>
        <v>66.847593127772186</v>
      </c>
      <c r="K24" s="57">
        <f t="shared" si="8"/>
        <v>66.847593127772186</v>
      </c>
      <c r="L24" s="57">
        <f t="shared" si="10"/>
        <v>90.157486120796193</v>
      </c>
      <c r="M24" s="301">
        <f t="shared" si="11"/>
        <v>2.6598880000000004E-3</v>
      </c>
      <c r="N24" s="57">
        <f t="shared" si="9"/>
        <v>33895.218941848747</v>
      </c>
    </row>
    <row r="25" spans="1:14">
      <c r="A25" s="57">
        <v>22</v>
      </c>
      <c r="B25" s="57">
        <v>5.9</v>
      </c>
      <c r="C25" s="284">
        <f t="shared" si="2"/>
        <v>9.4951296000000021</v>
      </c>
      <c r="D25" s="300">
        <f t="shared" si="0"/>
        <v>9.4951296000000021</v>
      </c>
      <c r="E25" s="285">
        <f t="shared" si="3"/>
        <v>90.157486120796193</v>
      </c>
      <c r="F25" s="300">
        <f t="shared" si="1"/>
        <v>13.8403584</v>
      </c>
      <c r="G25" s="285">
        <f t="shared" si="4"/>
        <v>191.55552064045054</v>
      </c>
      <c r="H25" s="284">
        <f t="shared" si="5"/>
        <v>11.667744000000001</v>
      </c>
      <c r="I25" s="301">
        <f t="shared" si="6"/>
        <v>3.2410400000000002E-3</v>
      </c>
      <c r="J25" s="57">
        <f t="shared" si="7"/>
        <v>101.39803451965435</v>
      </c>
      <c r="K25" s="57">
        <f t="shared" si="8"/>
        <v>101.39803451965435</v>
      </c>
      <c r="L25" s="57">
        <f t="shared" si="10"/>
        <v>191.55552064045054</v>
      </c>
      <c r="M25" s="301">
        <f t="shared" si="11"/>
        <v>5.9009280000000006E-3</v>
      </c>
      <c r="N25" s="57">
        <f t="shared" si="9"/>
        <v>32461.931519999995</v>
      </c>
    </row>
    <row r="26" spans="1:14">
      <c r="A26" s="57">
        <v>23</v>
      </c>
      <c r="B26" s="57">
        <v>8.6</v>
      </c>
      <c r="C26" s="284">
        <f t="shared" si="2"/>
        <v>13.8403584</v>
      </c>
      <c r="D26" s="300">
        <f t="shared" si="0"/>
        <v>13.8403584</v>
      </c>
      <c r="E26" s="285">
        <f t="shared" si="3"/>
        <v>191.55552064045054</v>
      </c>
      <c r="F26" s="300">
        <f t="shared" si="1"/>
        <v>18.507456000000001</v>
      </c>
      <c r="G26" s="285">
        <f t="shared" si="4"/>
        <v>342.52592759193607</v>
      </c>
      <c r="H26" s="284">
        <f t="shared" si="5"/>
        <v>16.173907200000002</v>
      </c>
      <c r="I26" s="301">
        <f t="shared" si="6"/>
        <v>4.4927520000000009E-3</v>
      </c>
      <c r="J26" s="57">
        <f t="shared" si="7"/>
        <v>150.97040695148553</v>
      </c>
      <c r="K26" s="57">
        <f t="shared" si="8"/>
        <v>150.97040695148553</v>
      </c>
      <c r="L26" s="57">
        <f t="shared" si="10"/>
        <v>342.52592759193607</v>
      </c>
      <c r="M26" s="301">
        <f t="shared" si="11"/>
        <v>1.0393680000000002E-2</v>
      </c>
      <c r="N26" s="57">
        <f t="shared" si="9"/>
        <v>32955.211974193546</v>
      </c>
    </row>
    <row r="27" spans="1:14">
      <c r="A27" s="57">
        <v>24</v>
      </c>
      <c r="B27" s="57">
        <v>11.5</v>
      </c>
      <c r="C27" s="284">
        <f t="shared" si="2"/>
        <v>18.507456000000001</v>
      </c>
      <c r="D27" s="300">
        <f t="shared" si="0"/>
        <v>18.507456000000001</v>
      </c>
      <c r="E27" s="285">
        <f t="shared" si="3"/>
        <v>342.52592759193607</v>
      </c>
      <c r="F27" s="300">
        <f t="shared" si="1"/>
        <v>23.013619200000004</v>
      </c>
      <c r="G27" s="285">
        <f t="shared" si="4"/>
        <v>529.62666868260885</v>
      </c>
      <c r="H27" s="284">
        <f t="shared" si="5"/>
        <v>20.760537600000003</v>
      </c>
      <c r="I27" s="301">
        <f t="shared" si="6"/>
        <v>5.766816000000001E-3</v>
      </c>
      <c r="J27" s="57">
        <f t="shared" si="7"/>
        <v>187.10074109067278</v>
      </c>
      <c r="K27" s="57">
        <f t="shared" si="8"/>
        <v>187.10074109067278</v>
      </c>
      <c r="L27" s="57">
        <f t="shared" si="10"/>
        <v>529.62666868260885</v>
      </c>
      <c r="M27" s="301">
        <f t="shared" si="11"/>
        <v>1.6160496000000003E-2</v>
      </c>
      <c r="N27" s="57">
        <f t="shared" si="9"/>
        <v>32772.921615933614</v>
      </c>
    </row>
    <row r="28" spans="1:14">
      <c r="A28" s="57">
        <v>25</v>
      </c>
      <c r="B28" s="57">
        <v>14.3</v>
      </c>
      <c r="C28" s="284">
        <f t="shared" si="2"/>
        <v>23.013619200000004</v>
      </c>
      <c r="D28" s="300">
        <f t="shared" si="0"/>
        <v>23.013619200000004</v>
      </c>
      <c r="E28" s="285">
        <f t="shared" si="3"/>
        <v>529.62666868260885</v>
      </c>
      <c r="F28" s="300">
        <f t="shared" si="1"/>
        <v>27.1979136</v>
      </c>
      <c r="G28" s="285">
        <f t="shared" si="4"/>
        <v>739.7265041930649</v>
      </c>
      <c r="H28" s="284">
        <f t="shared" si="5"/>
        <v>25.1057664</v>
      </c>
      <c r="I28" s="301">
        <f t="shared" si="6"/>
        <v>6.973824E-3</v>
      </c>
      <c r="J28" s="57">
        <f t="shared" si="7"/>
        <v>210.09983551045605</v>
      </c>
      <c r="K28" s="57">
        <f t="shared" si="8"/>
        <v>210.09983551045605</v>
      </c>
      <c r="L28" s="57">
        <f t="shared" si="10"/>
        <v>739.7265041930649</v>
      </c>
      <c r="M28" s="301">
        <f t="shared" si="11"/>
        <v>2.3134320000000003E-2</v>
      </c>
      <c r="N28" s="57">
        <f t="shared" si="9"/>
        <v>31975.286249739122</v>
      </c>
    </row>
    <row r="29" spans="1:14">
      <c r="A29" s="57">
        <v>26</v>
      </c>
      <c r="B29" s="57">
        <v>16.899999999999999</v>
      </c>
      <c r="C29" s="284">
        <f t="shared" si="2"/>
        <v>27.1979136</v>
      </c>
      <c r="D29" s="300">
        <f t="shared" si="0"/>
        <v>27.1979136</v>
      </c>
      <c r="E29" s="285">
        <f t="shared" si="3"/>
        <v>739.7265041930649</v>
      </c>
      <c r="F29" s="300">
        <f t="shared" si="1"/>
        <v>27.841651200000005</v>
      </c>
      <c r="G29" s="285">
        <f t="shared" si="4"/>
        <v>775.15754154246167</v>
      </c>
      <c r="H29" s="284">
        <f t="shared" si="5"/>
        <v>27.519782400000004</v>
      </c>
      <c r="I29" s="301">
        <f t="shared" si="6"/>
        <v>7.6443840000000015E-3</v>
      </c>
      <c r="J29" s="57">
        <f t="shared" si="7"/>
        <v>35.431037349396775</v>
      </c>
      <c r="K29" s="57">
        <f t="shared" si="8"/>
        <v>35.431037349396775</v>
      </c>
      <c r="L29" s="57">
        <f t="shared" si="10"/>
        <v>775.15754154246167</v>
      </c>
      <c r="M29" s="301">
        <f t="shared" si="11"/>
        <v>3.0778704000000004E-2</v>
      </c>
      <c r="N29" s="57">
        <f t="shared" si="9"/>
        <v>25184.866183529415</v>
      </c>
    </row>
    <row r="30" spans="1:14">
      <c r="A30" s="57">
        <v>27</v>
      </c>
      <c r="B30" s="57">
        <v>17.3</v>
      </c>
      <c r="C30" s="284">
        <f t="shared" si="2"/>
        <v>27.841651200000005</v>
      </c>
      <c r="D30" s="300">
        <f t="shared" si="0"/>
        <v>27.841651200000005</v>
      </c>
      <c r="E30" s="285">
        <f t="shared" si="3"/>
        <v>775.15754154246167</v>
      </c>
      <c r="F30" s="300">
        <f t="shared" si="1"/>
        <v>29.129126400000004</v>
      </c>
      <c r="G30" s="285">
        <f t="shared" si="4"/>
        <v>848.50600482717721</v>
      </c>
      <c r="H30" s="284">
        <f t="shared" si="5"/>
        <v>28.485388800000003</v>
      </c>
      <c r="I30" s="301">
        <f t="shared" si="6"/>
        <v>7.9126080000000015E-3</v>
      </c>
      <c r="J30" s="57">
        <f t="shared" si="7"/>
        <v>73.348463284715535</v>
      </c>
      <c r="K30" s="57">
        <f t="shared" si="8"/>
        <v>73.348463284715535</v>
      </c>
      <c r="L30" s="57">
        <f t="shared" si="10"/>
        <v>848.50600482717721</v>
      </c>
      <c r="M30" s="301">
        <f t="shared" si="11"/>
        <v>3.8691312000000005E-2</v>
      </c>
      <c r="N30" s="57">
        <f t="shared" si="9"/>
        <v>21930.142995077993</v>
      </c>
    </row>
    <row r="31" spans="1:14">
      <c r="A31" s="57">
        <v>28</v>
      </c>
      <c r="B31" s="57">
        <v>18.100000000000001</v>
      </c>
      <c r="C31" s="284">
        <f t="shared" si="2"/>
        <v>29.129126400000004</v>
      </c>
      <c r="D31" s="300">
        <f t="shared" si="0"/>
        <v>29.129126400000004</v>
      </c>
      <c r="E31" s="285">
        <f t="shared" si="3"/>
        <v>848.50600482717721</v>
      </c>
      <c r="F31" s="300">
        <f t="shared" si="1"/>
        <v>33.313420800000003</v>
      </c>
      <c r="G31" s="285">
        <f t="shared" si="4"/>
        <v>1109.7840053978728</v>
      </c>
      <c r="H31" s="284">
        <f t="shared" si="5"/>
        <v>31.221273600000004</v>
      </c>
      <c r="I31" s="301">
        <f t="shared" si="6"/>
        <v>8.6725760000000013E-3</v>
      </c>
      <c r="J31" s="57">
        <f t="shared" si="7"/>
        <v>261.27800057069555</v>
      </c>
      <c r="K31" s="57">
        <f t="shared" si="8"/>
        <v>261.27800057069555</v>
      </c>
      <c r="L31" s="57">
        <f t="shared" si="10"/>
        <v>1109.7840053978728</v>
      </c>
      <c r="M31" s="301">
        <f t="shared" si="11"/>
        <v>4.7363888000000007E-2</v>
      </c>
      <c r="N31" s="57">
        <f t="shared" si="9"/>
        <v>23431.015743426142</v>
      </c>
    </row>
    <row r="32" spans="1:14">
      <c r="A32" s="57">
        <v>29</v>
      </c>
      <c r="B32" s="57">
        <v>20.7</v>
      </c>
      <c r="C32" s="284">
        <f t="shared" si="2"/>
        <v>33.313420800000003</v>
      </c>
      <c r="D32" s="300">
        <f t="shared" si="0"/>
        <v>33.313420800000003</v>
      </c>
      <c r="E32" s="285">
        <f t="shared" si="3"/>
        <v>1109.7840053978728</v>
      </c>
      <c r="F32" s="300">
        <f t="shared" si="1"/>
        <v>34.922764800000003</v>
      </c>
      <c r="G32" s="285">
        <f t="shared" si="4"/>
        <v>1219.5995012761193</v>
      </c>
      <c r="H32" s="284">
        <f t="shared" si="5"/>
        <v>34.118092799999999</v>
      </c>
      <c r="I32" s="301">
        <f t="shared" si="6"/>
        <v>9.4772480000000006E-3</v>
      </c>
      <c r="J32" s="57">
        <f t="shared" si="7"/>
        <v>109.81549587824657</v>
      </c>
      <c r="K32" s="57">
        <f t="shared" si="8"/>
        <v>109.81549587824657</v>
      </c>
      <c r="L32" s="57">
        <f t="shared" si="10"/>
        <v>1219.5995012761193</v>
      </c>
      <c r="M32" s="301">
        <f t="shared" si="11"/>
        <v>5.6841136000000007E-2</v>
      </c>
      <c r="N32" s="57">
        <f t="shared" si="9"/>
        <v>21456.283021439249</v>
      </c>
    </row>
    <row r="33" spans="1:14">
      <c r="A33" s="57">
        <v>30</v>
      </c>
      <c r="B33" s="57">
        <v>21.7</v>
      </c>
      <c r="C33" s="284">
        <f t="shared" si="2"/>
        <v>34.922764800000003</v>
      </c>
      <c r="D33" s="300">
        <f t="shared" si="0"/>
        <v>34.922764800000003</v>
      </c>
      <c r="E33" s="285">
        <f t="shared" si="3"/>
        <v>1219.5995012761193</v>
      </c>
      <c r="F33" s="300">
        <f t="shared" si="1"/>
        <v>36.049305599999997</v>
      </c>
      <c r="G33" s="285">
        <f t="shared" si="4"/>
        <v>1299.5524342421911</v>
      </c>
      <c r="H33" s="284">
        <f t="shared" si="5"/>
        <v>35.486035200000003</v>
      </c>
      <c r="I33" s="301">
        <f t="shared" si="6"/>
        <v>9.8572320000000005E-3</v>
      </c>
      <c r="J33" s="57">
        <f t="shared" si="7"/>
        <v>79.952932966071785</v>
      </c>
      <c r="K33" s="57">
        <f t="shared" si="8"/>
        <v>79.952932966071785</v>
      </c>
      <c r="L33" s="57">
        <f t="shared" si="10"/>
        <v>1299.5524342421911</v>
      </c>
      <c r="M33" s="301">
        <f t="shared" si="11"/>
        <v>6.6698368000000008E-2</v>
      </c>
      <c r="N33" s="57">
        <f t="shared" si="9"/>
        <v>19484.021471742621</v>
      </c>
    </row>
    <row r="34" spans="1:14">
      <c r="A34" s="57">
        <v>31</v>
      </c>
      <c r="B34" s="57">
        <v>22.4</v>
      </c>
      <c r="C34" s="284">
        <f t="shared" si="2"/>
        <v>36.049305599999997</v>
      </c>
      <c r="D34" s="300">
        <f t="shared" si="0"/>
        <v>36.049305599999997</v>
      </c>
      <c r="E34" s="285">
        <f t="shared" si="3"/>
        <v>1299.5524342421911</v>
      </c>
      <c r="F34" s="300">
        <f t="shared" si="1"/>
        <v>36.210239999999999</v>
      </c>
      <c r="G34" s="285">
        <f t="shared" si="4"/>
        <v>1311.1814808575998</v>
      </c>
      <c r="H34" s="284">
        <f t="shared" si="5"/>
        <v>36.129772799999998</v>
      </c>
      <c r="I34" s="301">
        <f t="shared" si="6"/>
        <v>1.0036047999999999E-2</v>
      </c>
      <c r="J34" s="57">
        <f t="shared" si="7"/>
        <v>11.629046615408697</v>
      </c>
      <c r="K34" s="57">
        <f t="shared" si="8"/>
        <v>11.629046615408697</v>
      </c>
      <c r="L34" s="57">
        <f t="shared" si="10"/>
        <v>1311.1814808575998</v>
      </c>
      <c r="M34" s="301">
        <f t="shared" si="11"/>
        <v>7.6734416E-2</v>
      </c>
      <c r="N34" s="57">
        <f t="shared" si="9"/>
        <v>17087.267346344302</v>
      </c>
    </row>
    <row r="35" spans="1:14">
      <c r="A35" s="57">
        <v>32</v>
      </c>
      <c r="B35" s="57">
        <v>22.5</v>
      </c>
      <c r="C35" s="284">
        <f t="shared" si="2"/>
        <v>36.210239999999999</v>
      </c>
      <c r="D35" s="300">
        <f t="shared" si="0"/>
        <v>36.210239999999999</v>
      </c>
      <c r="E35" s="285">
        <f t="shared" si="3"/>
        <v>1311.1814808575998</v>
      </c>
      <c r="F35" s="300">
        <f t="shared" si="1"/>
        <v>35.566502400000005</v>
      </c>
      <c r="G35" s="285">
        <f t="shared" si="4"/>
        <v>1264.9760929692061</v>
      </c>
      <c r="H35" s="284">
        <f t="shared" si="5"/>
        <v>35.888371200000002</v>
      </c>
      <c r="I35" s="301">
        <f t="shared" si="6"/>
        <v>9.9689920000000012E-3</v>
      </c>
      <c r="J35" s="57">
        <f t="shared" si="7"/>
        <v>-46.205387888393716</v>
      </c>
      <c r="K35" s="57">
        <f t="shared" si="8"/>
        <v>0</v>
      </c>
      <c r="L35" s="57">
        <f t="shared" si="10"/>
        <v>1311.1814808575998</v>
      </c>
      <c r="M35" s="301">
        <f t="shared" si="11"/>
        <v>8.6703407999999996E-2</v>
      </c>
      <c r="N35" s="57">
        <f t="shared" si="9"/>
        <v>15122.606032482598</v>
      </c>
    </row>
    <row r="36" spans="1:14">
      <c r="A36" s="57">
        <v>33</v>
      </c>
      <c r="B36" s="57">
        <v>22.1</v>
      </c>
      <c r="C36" s="284">
        <f t="shared" si="2"/>
        <v>35.566502400000005</v>
      </c>
      <c r="D36" s="300">
        <f t="shared" si="0"/>
        <v>35.566502400000005</v>
      </c>
      <c r="E36" s="285">
        <f t="shared" si="3"/>
        <v>1264.9760929692061</v>
      </c>
      <c r="F36" s="300">
        <f t="shared" si="1"/>
        <v>34.600896000000006</v>
      </c>
      <c r="G36" s="285">
        <f t="shared" si="4"/>
        <v>1197.2220040028164</v>
      </c>
      <c r="H36" s="284">
        <f t="shared" si="5"/>
        <v>35.083699200000005</v>
      </c>
      <c r="I36" s="301">
        <f t="shared" si="6"/>
        <v>9.7454720000000016E-3</v>
      </c>
      <c r="J36" s="57">
        <f t="shared" si="7"/>
        <v>-67.754088966389645</v>
      </c>
      <c r="K36" s="57">
        <f t="shared" si="8"/>
        <v>0</v>
      </c>
      <c r="L36" s="57">
        <f t="shared" si="10"/>
        <v>1311.1814808575998</v>
      </c>
      <c r="M36" s="301">
        <f t="shared" si="11"/>
        <v>9.6448880000000001E-2</v>
      </c>
      <c r="N36" s="57">
        <f t="shared" si="9"/>
        <v>13594.574461181921</v>
      </c>
    </row>
    <row r="37" spans="1:14">
      <c r="A37" s="57">
        <v>34</v>
      </c>
      <c r="B37" s="57">
        <v>21.5</v>
      </c>
      <c r="C37" s="284">
        <f t="shared" si="2"/>
        <v>34.600896000000006</v>
      </c>
      <c r="D37" s="300">
        <f t="shared" si="0"/>
        <v>34.600896000000006</v>
      </c>
      <c r="E37" s="285">
        <f t="shared" si="3"/>
        <v>1197.2220040028164</v>
      </c>
      <c r="F37" s="300">
        <f t="shared" si="1"/>
        <v>33.6352896</v>
      </c>
      <c r="G37" s="285">
        <f t="shared" si="4"/>
        <v>1131.3327064758682</v>
      </c>
      <c r="H37" s="284">
        <f t="shared" si="5"/>
        <v>34.118092799999999</v>
      </c>
      <c r="I37" s="301">
        <f t="shared" si="6"/>
        <v>9.4772480000000006E-3</v>
      </c>
      <c r="J37" s="57">
        <f t="shared" si="7"/>
        <v>-65.889297526948212</v>
      </c>
      <c r="K37" s="57">
        <f t="shared" si="8"/>
        <v>0</v>
      </c>
      <c r="L37" s="57">
        <f t="shared" si="10"/>
        <v>1311.1814808575998</v>
      </c>
      <c r="M37" s="301">
        <f t="shared" si="11"/>
        <v>0.10592612800000001</v>
      </c>
      <c r="N37" s="57">
        <f t="shared" si="9"/>
        <v>12378.263093479634</v>
      </c>
    </row>
    <row r="38" spans="1:14" ht="12.75" customHeight="1">
      <c r="A38" s="57">
        <v>35</v>
      </c>
      <c r="B38" s="57">
        <v>20.9</v>
      </c>
      <c r="C38" s="284">
        <f t="shared" si="2"/>
        <v>33.6352896</v>
      </c>
      <c r="D38" s="300">
        <f t="shared" si="0"/>
        <v>33.6352896</v>
      </c>
      <c r="E38" s="285">
        <f t="shared" si="3"/>
        <v>1131.3327064758682</v>
      </c>
      <c r="F38" s="300">
        <f t="shared" si="1"/>
        <v>32.830617599999997</v>
      </c>
      <c r="G38" s="285">
        <f t="shared" si="4"/>
        <v>1077.8494519974295</v>
      </c>
      <c r="H38" s="284">
        <f t="shared" si="5"/>
        <v>33.232953600000002</v>
      </c>
      <c r="I38" s="301">
        <f t="shared" si="6"/>
        <v>9.2313760000000012E-3</v>
      </c>
      <c r="J38" s="57">
        <f t="shared" si="7"/>
        <v>-53.483254478438766</v>
      </c>
      <c r="K38" s="57">
        <f t="shared" si="8"/>
        <v>0</v>
      </c>
      <c r="L38" s="57">
        <f t="shared" si="10"/>
        <v>1311.1814808575998</v>
      </c>
      <c r="M38" s="301">
        <f t="shared" si="11"/>
        <v>0.11515750400000001</v>
      </c>
      <c r="N38" s="57">
        <f t="shared" si="9"/>
        <v>11385.983850931674</v>
      </c>
    </row>
    <row r="39" spans="1:14" ht="12" customHeight="1">
      <c r="A39" s="57">
        <v>36</v>
      </c>
      <c r="B39" s="57">
        <v>20.399999999999999</v>
      </c>
      <c r="C39" s="284">
        <f t="shared" si="2"/>
        <v>32.830617599999997</v>
      </c>
      <c r="D39" s="300">
        <f t="shared" si="0"/>
        <v>32.830617599999997</v>
      </c>
      <c r="E39" s="285">
        <f t="shared" si="3"/>
        <v>1077.8494519974295</v>
      </c>
      <c r="F39" s="300">
        <f t="shared" si="1"/>
        <v>31.865011200000005</v>
      </c>
      <c r="G39" s="285">
        <f t="shared" si="4"/>
        <v>1015.3789387761258</v>
      </c>
      <c r="H39" s="284">
        <f t="shared" si="5"/>
        <v>32.347814400000004</v>
      </c>
      <c r="I39" s="301">
        <f t="shared" si="6"/>
        <v>8.9855040000000018E-3</v>
      </c>
      <c r="J39" s="57">
        <f t="shared" si="7"/>
        <v>-62.47051322130369</v>
      </c>
      <c r="K39" s="57">
        <f t="shared" si="8"/>
        <v>0</v>
      </c>
      <c r="L39" s="57">
        <f t="shared" si="10"/>
        <v>1311.1814808575998</v>
      </c>
      <c r="M39" s="301">
        <f t="shared" si="11"/>
        <v>0.12414300800000001</v>
      </c>
      <c r="N39" s="57">
        <f t="shared" si="9"/>
        <v>10561.863305725601</v>
      </c>
    </row>
    <row r="40" spans="1:14">
      <c r="A40" s="57">
        <v>37</v>
      </c>
      <c r="B40" s="57">
        <v>19.8</v>
      </c>
      <c r="C40" s="284">
        <f t="shared" si="2"/>
        <v>31.865011200000005</v>
      </c>
      <c r="D40" s="300">
        <f t="shared" si="0"/>
        <v>31.865011200000005</v>
      </c>
      <c r="E40" s="285">
        <f t="shared" si="3"/>
        <v>1015.3789387761258</v>
      </c>
      <c r="F40" s="300">
        <f t="shared" si="1"/>
        <v>27.358848000000002</v>
      </c>
      <c r="G40" s="285">
        <f t="shared" si="4"/>
        <v>748.50656388710411</v>
      </c>
      <c r="H40" s="284">
        <f t="shared" si="5"/>
        <v>29.611929600000003</v>
      </c>
      <c r="I40" s="301">
        <f t="shared" si="6"/>
        <v>8.2255360000000003E-3</v>
      </c>
      <c r="J40" s="57">
        <f t="shared" si="7"/>
        <v>-266.87237488902167</v>
      </c>
      <c r="K40" s="57">
        <f t="shared" si="8"/>
        <v>0</v>
      </c>
      <c r="L40" s="57">
        <f t="shared" si="10"/>
        <v>1311.1814808575998</v>
      </c>
      <c r="M40" s="301">
        <f t="shared" si="11"/>
        <v>0.132368544</v>
      </c>
      <c r="N40" s="57">
        <f t="shared" si="9"/>
        <v>9905.5367781155001</v>
      </c>
    </row>
    <row r="41" spans="1:14">
      <c r="A41" s="57">
        <v>38</v>
      </c>
      <c r="B41" s="57">
        <v>17</v>
      </c>
      <c r="C41" s="284">
        <f t="shared" si="2"/>
        <v>27.358848000000002</v>
      </c>
      <c r="D41" s="300">
        <f t="shared" si="0"/>
        <v>27.358848000000002</v>
      </c>
      <c r="E41" s="285">
        <f t="shared" si="3"/>
        <v>748.50656388710411</v>
      </c>
      <c r="F41" s="300">
        <f t="shared" si="1"/>
        <v>23.979225600000003</v>
      </c>
      <c r="G41" s="285">
        <f t="shared" si="4"/>
        <v>575.0032603756955</v>
      </c>
      <c r="H41" s="284">
        <f t="shared" si="5"/>
        <v>25.669036800000001</v>
      </c>
      <c r="I41" s="301">
        <f t="shared" si="6"/>
        <v>7.1302880000000003E-3</v>
      </c>
      <c r="J41" s="57">
        <f t="shared" si="7"/>
        <v>-173.5033035114086</v>
      </c>
      <c r="K41" s="57">
        <f t="shared" si="8"/>
        <v>0</v>
      </c>
      <c r="L41" s="57">
        <f t="shared" si="10"/>
        <v>1311.1814808575998</v>
      </c>
      <c r="M41" s="301">
        <f t="shared" si="11"/>
        <v>0.13949883200000002</v>
      </c>
      <c r="N41" s="57">
        <f t="shared" si="9"/>
        <v>9399.229097900974</v>
      </c>
    </row>
    <row r="42" spans="1:14">
      <c r="A42" s="57">
        <v>39</v>
      </c>
      <c r="B42" s="57">
        <v>14.9</v>
      </c>
      <c r="C42" s="284">
        <f t="shared" si="2"/>
        <v>23.979225600000003</v>
      </c>
      <c r="D42" s="300">
        <f t="shared" si="0"/>
        <v>23.979225600000003</v>
      </c>
      <c r="E42" s="285">
        <f t="shared" si="3"/>
        <v>575.0032603756955</v>
      </c>
      <c r="F42" s="300">
        <f t="shared" si="1"/>
        <v>23.979225600000003</v>
      </c>
      <c r="G42" s="285">
        <f t="shared" si="4"/>
        <v>575.0032603756955</v>
      </c>
      <c r="H42" s="284">
        <f t="shared" si="5"/>
        <v>23.979225600000003</v>
      </c>
      <c r="I42" s="301">
        <f t="shared" si="6"/>
        <v>6.6608960000000012E-3</v>
      </c>
      <c r="J42" s="57">
        <f t="shared" si="7"/>
        <v>0</v>
      </c>
      <c r="K42" s="57">
        <f t="shared" si="8"/>
        <v>0</v>
      </c>
      <c r="L42" s="57">
        <f t="shared" si="10"/>
        <v>1311.1814808575998</v>
      </c>
      <c r="M42" s="301">
        <f t="shared" si="11"/>
        <v>0.14615972800000002</v>
      </c>
      <c r="N42" s="57">
        <f t="shared" si="9"/>
        <v>8970.8806851200461</v>
      </c>
    </row>
    <row r="43" spans="1:14">
      <c r="A43" s="57">
        <v>40</v>
      </c>
      <c r="B43" s="57">
        <v>14.9</v>
      </c>
      <c r="C43" s="284">
        <f t="shared" si="2"/>
        <v>23.979225600000003</v>
      </c>
      <c r="D43" s="300">
        <f t="shared" si="0"/>
        <v>23.979225600000003</v>
      </c>
      <c r="E43" s="285">
        <f t="shared" si="3"/>
        <v>575.0032603756955</v>
      </c>
      <c r="F43" s="300">
        <f t="shared" si="1"/>
        <v>24.462028799999999</v>
      </c>
      <c r="G43" s="285">
        <f t="shared" si="4"/>
        <v>598.39085301202942</v>
      </c>
      <c r="H43" s="284">
        <f t="shared" si="5"/>
        <v>24.220627200000003</v>
      </c>
      <c r="I43" s="301">
        <f t="shared" si="6"/>
        <v>6.7279520000000006E-3</v>
      </c>
      <c r="J43" s="57">
        <f t="shared" si="7"/>
        <v>23.38759263633392</v>
      </c>
      <c r="K43" s="57">
        <f t="shared" si="8"/>
        <v>23.38759263633392</v>
      </c>
      <c r="L43" s="57">
        <f t="shared" si="10"/>
        <v>1334.5690734939337</v>
      </c>
      <c r="M43" s="301">
        <f t="shared" si="11"/>
        <v>0.15288768000000003</v>
      </c>
      <c r="N43" s="57">
        <f t="shared" si="9"/>
        <v>8729.0818559999971</v>
      </c>
    </row>
    <row r="44" spans="1:14">
      <c r="A44" s="57">
        <v>41</v>
      </c>
      <c r="B44" s="57">
        <v>15.2</v>
      </c>
      <c r="C44" s="284">
        <f t="shared" si="2"/>
        <v>24.462028799999999</v>
      </c>
      <c r="D44" s="300">
        <f t="shared" si="0"/>
        <v>24.462028799999999</v>
      </c>
      <c r="E44" s="285">
        <f t="shared" si="3"/>
        <v>598.39085301202942</v>
      </c>
      <c r="F44" s="300">
        <f t="shared" si="1"/>
        <v>24.944832000000002</v>
      </c>
      <c r="G44" s="285">
        <f t="shared" si="4"/>
        <v>622.24464350822404</v>
      </c>
      <c r="H44" s="284">
        <f t="shared" si="5"/>
        <v>24.703430400000002</v>
      </c>
      <c r="I44" s="301">
        <f t="shared" si="6"/>
        <v>6.8620640000000002E-3</v>
      </c>
      <c r="J44" s="57">
        <f t="shared" si="7"/>
        <v>23.85379049619462</v>
      </c>
      <c r="K44" s="57">
        <f t="shared" si="8"/>
        <v>23.85379049619462</v>
      </c>
      <c r="L44" s="57">
        <f t="shared" si="10"/>
        <v>1358.4228639901285</v>
      </c>
      <c r="M44" s="301">
        <f t="shared" si="11"/>
        <v>0.15974974400000003</v>
      </c>
      <c r="N44" s="57">
        <f t="shared" si="9"/>
        <v>8503.4431353462969</v>
      </c>
    </row>
    <row r="45" spans="1:14">
      <c r="A45" s="57">
        <v>42</v>
      </c>
      <c r="B45" s="57">
        <v>15.5</v>
      </c>
      <c r="C45" s="284">
        <f t="shared" si="2"/>
        <v>24.944832000000002</v>
      </c>
      <c r="D45" s="300">
        <f t="shared" si="0"/>
        <v>24.944832000000002</v>
      </c>
      <c r="E45" s="285">
        <f t="shared" si="3"/>
        <v>622.24464350822404</v>
      </c>
      <c r="F45" s="300">
        <f t="shared" si="1"/>
        <v>25.749504000000002</v>
      </c>
      <c r="G45" s="285">
        <f t="shared" si="4"/>
        <v>663.03695624601608</v>
      </c>
      <c r="H45" s="284">
        <f t="shared" si="5"/>
        <v>25.347168000000003</v>
      </c>
      <c r="I45" s="301">
        <f t="shared" si="6"/>
        <v>7.0408800000000011E-3</v>
      </c>
      <c r="J45" s="57">
        <f t="shared" si="7"/>
        <v>40.792312737792031</v>
      </c>
      <c r="K45" s="57">
        <f t="shared" si="8"/>
        <v>40.792312737792031</v>
      </c>
      <c r="L45" s="57">
        <f t="shared" si="10"/>
        <v>1399.2151767279206</v>
      </c>
      <c r="M45" s="301">
        <f t="shared" si="11"/>
        <v>0.16679062400000003</v>
      </c>
      <c r="N45" s="57">
        <f t="shared" si="9"/>
        <v>8389.0517534601968</v>
      </c>
    </row>
    <row r="46" spans="1:14">
      <c r="A46" s="57">
        <v>43</v>
      </c>
      <c r="B46" s="57">
        <v>16</v>
      </c>
      <c r="C46" s="284">
        <f t="shared" si="2"/>
        <v>25.749504000000002</v>
      </c>
      <c r="D46" s="300">
        <f t="shared" si="0"/>
        <v>25.749504000000002</v>
      </c>
      <c r="E46" s="285">
        <f t="shared" si="3"/>
        <v>663.03695624601608</v>
      </c>
      <c r="F46" s="300">
        <f t="shared" si="1"/>
        <v>27.519782400000004</v>
      </c>
      <c r="G46" s="285">
        <f t="shared" si="4"/>
        <v>757.33842334334997</v>
      </c>
      <c r="H46" s="284">
        <f t="shared" si="5"/>
        <v>26.634643200000003</v>
      </c>
      <c r="I46" s="301">
        <f t="shared" si="6"/>
        <v>7.3985120000000012E-3</v>
      </c>
      <c r="J46" s="57">
        <f t="shared" si="7"/>
        <v>94.301467097333898</v>
      </c>
      <c r="K46" s="57">
        <f t="shared" si="8"/>
        <v>94.301467097333898</v>
      </c>
      <c r="L46" s="57">
        <f t="shared" si="10"/>
        <v>1493.5166438252545</v>
      </c>
      <c r="M46" s="301">
        <f t="shared" si="11"/>
        <v>0.17418913600000002</v>
      </c>
      <c r="N46" s="57">
        <f t="shared" si="9"/>
        <v>8574.1090295393296</v>
      </c>
    </row>
    <row r="47" spans="1:14">
      <c r="A47" s="57">
        <v>44</v>
      </c>
      <c r="B47" s="57">
        <v>17.100000000000001</v>
      </c>
      <c r="C47" s="284">
        <f t="shared" si="2"/>
        <v>27.519782400000004</v>
      </c>
      <c r="D47" s="300">
        <f t="shared" si="0"/>
        <v>27.519782400000004</v>
      </c>
      <c r="E47" s="285">
        <f t="shared" si="3"/>
        <v>757.33842334334997</v>
      </c>
      <c r="F47" s="300">
        <f t="shared" si="1"/>
        <v>30.738470400000004</v>
      </c>
      <c r="G47" s="285">
        <f t="shared" si="4"/>
        <v>944.8535625316764</v>
      </c>
      <c r="H47" s="284">
        <f t="shared" si="5"/>
        <v>29.129126400000004</v>
      </c>
      <c r="I47" s="301">
        <f t="shared" si="6"/>
        <v>8.0914240000000016E-3</v>
      </c>
      <c r="J47" s="57">
        <f t="shared" si="7"/>
        <v>187.51513918832643</v>
      </c>
      <c r="K47" s="57">
        <f t="shared" si="8"/>
        <v>187.51513918832643</v>
      </c>
      <c r="L47" s="57">
        <f t="shared" si="10"/>
        <v>1681.0317830135809</v>
      </c>
      <c r="M47" s="301">
        <f t="shared" si="11"/>
        <v>0.18228056000000004</v>
      </c>
      <c r="N47" s="57">
        <f t="shared" si="9"/>
        <v>9222.2219583568349</v>
      </c>
    </row>
    <row r="48" spans="1:14">
      <c r="A48" s="57">
        <v>45</v>
      </c>
      <c r="B48" s="57">
        <v>19.100000000000001</v>
      </c>
      <c r="C48" s="284">
        <f t="shared" si="2"/>
        <v>30.738470400000004</v>
      </c>
      <c r="D48" s="300">
        <f t="shared" si="0"/>
        <v>30.738470400000004</v>
      </c>
      <c r="E48" s="285">
        <f t="shared" si="3"/>
        <v>944.8535625316764</v>
      </c>
      <c r="F48" s="300">
        <f t="shared" si="1"/>
        <v>33.957158400000004</v>
      </c>
      <c r="G48" s="285">
        <f t="shared" si="4"/>
        <v>1153.0886066026908</v>
      </c>
      <c r="H48" s="284">
        <f t="shared" si="5"/>
        <v>32.347814400000004</v>
      </c>
      <c r="I48" s="301">
        <f t="shared" si="6"/>
        <v>8.9855040000000018E-3</v>
      </c>
      <c r="J48" s="57">
        <f t="shared" si="7"/>
        <v>208.23504407101439</v>
      </c>
      <c r="K48" s="57">
        <f t="shared" si="8"/>
        <v>208.23504407101439</v>
      </c>
      <c r="L48" s="57">
        <f t="shared" si="10"/>
        <v>1889.2668270845952</v>
      </c>
      <c r="M48" s="301">
        <f t="shared" si="11"/>
        <v>0.19126606400000004</v>
      </c>
      <c r="N48" s="57">
        <f t="shared" si="9"/>
        <v>9877.6896830197475</v>
      </c>
    </row>
    <row r="49" spans="1:14">
      <c r="A49" s="57">
        <v>46</v>
      </c>
      <c r="B49" s="57">
        <v>21.1</v>
      </c>
      <c r="C49" s="284">
        <f t="shared" si="2"/>
        <v>33.957158400000004</v>
      </c>
      <c r="D49" s="300">
        <f t="shared" si="0"/>
        <v>33.957158400000004</v>
      </c>
      <c r="E49" s="285">
        <f t="shared" si="3"/>
        <v>1153.0886066026908</v>
      </c>
      <c r="F49" s="300">
        <f t="shared" si="1"/>
        <v>36.532108800000003</v>
      </c>
      <c r="G49" s="285">
        <f t="shared" si="4"/>
        <v>1334.5949733750376</v>
      </c>
      <c r="H49" s="284">
        <f t="shared" si="5"/>
        <v>35.2446336</v>
      </c>
      <c r="I49" s="301">
        <f t="shared" si="6"/>
        <v>9.7901759999999994E-3</v>
      </c>
      <c r="J49" s="57">
        <f t="shared" si="7"/>
        <v>181.50636677234684</v>
      </c>
      <c r="K49" s="57">
        <f t="shared" si="8"/>
        <v>181.50636677234684</v>
      </c>
      <c r="L49" s="57">
        <f t="shared" si="10"/>
        <v>2070.7731938569423</v>
      </c>
      <c r="M49" s="301">
        <f t="shared" si="11"/>
        <v>0.20105624000000005</v>
      </c>
      <c r="N49" s="57">
        <f t="shared" si="9"/>
        <v>10299.472395668703</v>
      </c>
    </row>
    <row r="50" spans="1:14">
      <c r="A50" s="57">
        <v>47</v>
      </c>
      <c r="B50" s="57">
        <v>22.7</v>
      </c>
      <c r="C50" s="284">
        <f t="shared" si="2"/>
        <v>36.532108800000003</v>
      </c>
      <c r="D50" s="300">
        <f t="shared" si="0"/>
        <v>36.532108800000003</v>
      </c>
      <c r="E50" s="285">
        <f t="shared" si="3"/>
        <v>1334.5949733750376</v>
      </c>
      <c r="F50" s="300">
        <f t="shared" si="1"/>
        <v>36.8539776</v>
      </c>
      <c r="G50" s="285">
        <f t="shared" si="4"/>
        <v>1358.2156649413018</v>
      </c>
      <c r="H50" s="284">
        <f t="shared" si="5"/>
        <v>36.693043200000005</v>
      </c>
      <c r="I50" s="301">
        <f t="shared" si="6"/>
        <v>1.0192512000000001E-2</v>
      </c>
      <c r="J50" s="57">
        <f t="shared" si="7"/>
        <v>23.620691566264213</v>
      </c>
      <c r="K50" s="57">
        <f t="shared" si="8"/>
        <v>23.620691566264213</v>
      </c>
      <c r="L50" s="57">
        <f t="shared" si="10"/>
        <v>2094.3938854232065</v>
      </c>
      <c r="M50" s="301">
        <f t="shared" si="11"/>
        <v>0.21124875200000004</v>
      </c>
      <c r="N50" s="57">
        <f t="shared" si="9"/>
        <v>9914.3491528092254</v>
      </c>
    </row>
    <row r="51" spans="1:14">
      <c r="A51" s="57">
        <v>48</v>
      </c>
      <c r="B51" s="57">
        <v>22.9</v>
      </c>
      <c r="C51" s="284">
        <f t="shared" si="2"/>
        <v>36.8539776</v>
      </c>
      <c r="D51" s="300">
        <f t="shared" si="0"/>
        <v>36.8539776</v>
      </c>
      <c r="E51" s="285">
        <f t="shared" si="3"/>
        <v>1358.2156649413018</v>
      </c>
      <c r="F51" s="300">
        <f t="shared" si="1"/>
        <v>36.532108800000003</v>
      </c>
      <c r="G51" s="285">
        <f t="shared" si="4"/>
        <v>1334.5949733750376</v>
      </c>
      <c r="H51" s="284">
        <f t="shared" si="5"/>
        <v>36.693043200000005</v>
      </c>
      <c r="I51" s="301">
        <f t="shared" si="6"/>
        <v>1.0192512000000001E-2</v>
      </c>
      <c r="J51" s="57">
        <f t="shared" si="7"/>
        <v>-23.620691566264213</v>
      </c>
      <c r="K51" s="57">
        <f t="shared" si="8"/>
        <v>0</v>
      </c>
      <c r="L51" s="57">
        <f t="shared" si="10"/>
        <v>2094.3938854232065</v>
      </c>
      <c r="M51" s="301">
        <f t="shared" si="11"/>
        <v>0.22144126400000003</v>
      </c>
      <c r="N51" s="57">
        <f t="shared" si="9"/>
        <v>9458.0108855556664</v>
      </c>
    </row>
    <row r="52" spans="1:14">
      <c r="A52" s="57">
        <v>49</v>
      </c>
      <c r="B52" s="57">
        <v>22.7</v>
      </c>
      <c r="C52" s="284">
        <f t="shared" si="2"/>
        <v>36.532108800000003</v>
      </c>
      <c r="D52" s="300">
        <f t="shared" si="0"/>
        <v>36.532108800000003</v>
      </c>
      <c r="E52" s="285">
        <f t="shared" si="3"/>
        <v>1334.5949733750376</v>
      </c>
      <c r="F52" s="300">
        <f t="shared" si="1"/>
        <v>36.371174400000008</v>
      </c>
      <c r="G52" s="285">
        <f t="shared" si="4"/>
        <v>1322.8623272352158</v>
      </c>
      <c r="H52" s="284">
        <f t="shared" si="5"/>
        <v>36.451641600000002</v>
      </c>
      <c r="I52" s="301">
        <f t="shared" si="6"/>
        <v>1.0125456000000001E-2</v>
      </c>
      <c r="J52" s="57">
        <f t="shared" si="7"/>
        <v>-11.732646139821782</v>
      </c>
      <c r="K52" s="57">
        <f t="shared" si="8"/>
        <v>0</v>
      </c>
      <c r="L52" s="57">
        <f t="shared" si="10"/>
        <v>2094.3938854232065</v>
      </c>
      <c r="M52" s="301">
        <f t="shared" si="11"/>
        <v>0.23156672000000003</v>
      </c>
      <c r="N52" s="57">
        <f t="shared" si="9"/>
        <v>9044.451143166023</v>
      </c>
    </row>
    <row r="53" spans="1:14">
      <c r="A53" s="57">
        <v>50</v>
      </c>
      <c r="B53" s="57">
        <v>22.6</v>
      </c>
      <c r="C53" s="284">
        <f t="shared" si="2"/>
        <v>36.371174400000008</v>
      </c>
      <c r="D53" s="300">
        <f t="shared" si="0"/>
        <v>36.371174400000008</v>
      </c>
      <c r="E53" s="285">
        <f t="shared" si="3"/>
        <v>1322.8623272352158</v>
      </c>
      <c r="F53" s="300">
        <f t="shared" si="1"/>
        <v>34.279027200000002</v>
      </c>
      <c r="G53" s="285">
        <f t="shared" si="4"/>
        <v>1175.05170577834</v>
      </c>
      <c r="H53" s="284">
        <f t="shared" si="5"/>
        <v>35.325100800000001</v>
      </c>
      <c r="I53" s="301">
        <f t="shared" si="6"/>
        <v>9.8125280000000009E-3</v>
      </c>
      <c r="J53" s="57">
        <f t="shared" si="7"/>
        <v>-147.81062145687588</v>
      </c>
      <c r="K53" s="57">
        <f t="shared" si="8"/>
        <v>0</v>
      </c>
      <c r="L53" s="57">
        <f t="shared" si="10"/>
        <v>2094.3938854232065</v>
      </c>
      <c r="M53" s="301">
        <f t="shared" si="11"/>
        <v>0.24137924800000005</v>
      </c>
      <c r="N53" s="57">
        <f t="shared" si="9"/>
        <v>8676.7769092693761</v>
      </c>
    </row>
    <row r="54" spans="1:14">
      <c r="A54" s="57">
        <v>51</v>
      </c>
      <c r="B54" s="57">
        <v>21.3</v>
      </c>
      <c r="C54" s="284">
        <f t="shared" si="2"/>
        <v>34.279027200000002</v>
      </c>
      <c r="D54" s="300">
        <f t="shared" si="0"/>
        <v>34.279027200000002</v>
      </c>
      <c r="E54" s="285">
        <f t="shared" si="3"/>
        <v>1175.05170577834</v>
      </c>
      <c r="F54" s="300">
        <f t="shared" si="1"/>
        <v>30.577536000000002</v>
      </c>
      <c r="G54" s="285">
        <f t="shared" si="4"/>
        <v>934.98570783129617</v>
      </c>
      <c r="H54" s="284">
        <f t="shared" si="5"/>
        <v>32.428281600000005</v>
      </c>
      <c r="I54" s="301">
        <f t="shared" si="6"/>
        <v>9.0078560000000016E-3</v>
      </c>
      <c r="J54" s="57">
        <f t="shared" si="7"/>
        <v>-240.0659979470438</v>
      </c>
      <c r="K54" s="57">
        <f t="shared" si="8"/>
        <v>0</v>
      </c>
      <c r="L54" s="57">
        <f t="shared" si="10"/>
        <v>2094.3938854232065</v>
      </c>
      <c r="M54" s="301">
        <f t="shared" si="11"/>
        <v>0.25038710400000003</v>
      </c>
      <c r="N54" s="57">
        <f t="shared" si="9"/>
        <v>8364.623624638456</v>
      </c>
    </row>
    <row r="55" spans="1:14">
      <c r="A55" s="57">
        <v>52</v>
      </c>
      <c r="B55" s="57">
        <v>19</v>
      </c>
      <c r="C55" s="284">
        <f t="shared" si="2"/>
        <v>30.577536000000002</v>
      </c>
      <c r="D55" s="300">
        <f t="shared" si="0"/>
        <v>30.577536000000002</v>
      </c>
      <c r="E55" s="285">
        <f t="shared" si="3"/>
        <v>934.98570783129617</v>
      </c>
      <c r="F55" s="300">
        <f t="shared" si="1"/>
        <v>27.519782400000004</v>
      </c>
      <c r="G55" s="285">
        <f t="shared" si="4"/>
        <v>757.33842334334997</v>
      </c>
      <c r="H55" s="284">
        <f t="shared" si="5"/>
        <v>29.048659200000003</v>
      </c>
      <c r="I55" s="301">
        <f t="shared" si="6"/>
        <v>8.0690720000000001E-3</v>
      </c>
      <c r="J55" s="57">
        <f t="shared" si="7"/>
        <v>-177.64728448794619</v>
      </c>
      <c r="K55" s="57">
        <f t="shared" si="8"/>
        <v>0</v>
      </c>
      <c r="L55" s="57">
        <f t="shared" si="10"/>
        <v>2094.3938854232065</v>
      </c>
      <c r="M55" s="301">
        <f t="shared" si="11"/>
        <v>0.25845617600000004</v>
      </c>
      <c r="N55" s="57">
        <f t="shared" si="9"/>
        <v>8103.4778036149783</v>
      </c>
    </row>
    <row r="56" spans="1:14">
      <c r="A56" s="57">
        <v>53</v>
      </c>
      <c r="B56" s="57">
        <v>17.100000000000001</v>
      </c>
      <c r="C56" s="284">
        <f t="shared" si="2"/>
        <v>27.519782400000004</v>
      </c>
      <c r="D56" s="300">
        <f t="shared" si="0"/>
        <v>27.519782400000004</v>
      </c>
      <c r="E56" s="285">
        <f t="shared" si="3"/>
        <v>757.33842334334997</v>
      </c>
      <c r="F56" s="300">
        <f t="shared" si="1"/>
        <v>25.427635200000005</v>
      </c>
      <c r="G56" s="285">
        <f t="shared" si="4"/>
        <v>646.56463186427925</v>
      </c>
      <c r="H56" s="284">
        <f t="shared" si="5"/>
        <v>26.473708800000004</v>
      </c>
      <c r="I56" s="301">
        <f t="shared" si="6"/>
        <v>7.3538080000000016E-3</v>
      </c>
      <c r="J56" s="57">
        <f t="shared" si="7"/>
        <v>-110.77379147907072</v>
      </c>
      <c r="K56" s="57">
        <f t="shared" si="8"/>
        <v>0</v>
      </c>
      <c r="L56" s="57">
        <f t="shared" si="10"/>
        <v>2094.3938854232065</v>
      </c>
      <c r="M56" s="301">
        <f t="shared" si="11"/>
        <v>0.26580998400000005</v>
      </c>
      <c r="N56" s="57">
        <f t="shared" si="9"/>
        <v>7879.2897614530766</v>
      </c>
    </row>
    <row r="57" spans="1:14">
      <c r="A57" s="57">
        <v>54</v>
      </c>
      <c r="B57" s="57">
        <v>15.8</v>
      </c>
      <c r="C57" s="284">
        <f t="shared" si="2"/>
        <v>25.427635200000005</v>
      </c>
      <c r="D57" s="300">
        <f t="shared" si="0"/>
        <v>25.427635200000005</v>
      </c>
      <c r="E57" s="285">
        <f t="shared" si="3"/>
        <v>646.56463186427925</v>
      </c>
      <c r="F57" s="300">
        <f t="shared" si="1"/>
        <v>25.427635200000005</v>
      </c>
      <c r="G57" s="285">
        <f t="shared" si="4"/>
        <v>646.56463186427925</v>
      </c>
      <c r="H57" s="284">
        <f t="shared" si="5"/>
        <v>25.427635200000005</v>
      </c>
      <c r="I57" s="301">
        <f t="shared" si="6"/>
        <v>7.0632320000000009E-3</v>
      </c>
      <c r="J57" s="57">
        <f t="shared" si="7"/>
        <v>0</v>
      </c>
      <c r="K57" s="57">
        <f t="shared" si="8"/>
        <v>0</v>
      </c>
      <c r="L57" s="57">
        <f t="shared" si="10"/>
        <v>2094.3938854232065</v>
      </c>
      <c r="M57" s="301">
        <f t="shared" si="11"/>
        <v>0.27287321600000003</v>
      </c>
      <c r="N57" s="57">
        <f t="shared" si="9"/>
        <v>7675.3369792922667</v>
      </c>
    </row>
    <row r="58" spans="1:14">
      <c r="A58" s="57">
        <v>55</v>
      </c>
      <c r="B58" s="57">
        <v>15.8</v>
      </c>
      <c r="C58" s="284">
        <f t="shared" si="2"/>
        <v>25.427635200000005</v>
      </c>
      <c r="D58" s="300">
        <f t="shared" si="0"/>
        <v>25.427635200000005</v>
      </c>
      <c r="E58" s="285">
        <f t="shared" si="3"/>
        <v>646.56463186427925</v>
      </c>
      <c r="F58" s="300">
        <f t="shared" si="1"/>
        <v>28.485388799999999</v>
      </c>
      <c r="G58" s="285">
        <f t="shared" si="4"/>
        <v>811.4173750871654</v>
      </c>
      <c r="H58" s="284">
        <f t="shared" si="5"/>
        <v>26.956512000000004</v>
      </c>
      <c r="I58" s="301">
        <f t="shared" si="6"/>
        <v>7.4879200000000012E-3</v>
      </c>
      <c r="J58" s="57">
        <f t="shared" si="7"/>
        <v>164.85274322288615</v>
      </c>
      <c r="K58" s="57">
        <f t="shared" si="8"/>
        <v>164.85274322288615</v>
      </c>
      <c r="L58" s="57">
        <f t="shared" si="10"/>
        <v>2259.2466286460926</v>
      </c>
      <c r="M58" s="301">
        <f t="shared" si="11"/>
        <v>0.28036113600000001</v>
      </c>
      <c r="N58" s="57">
        <f t="shared" si="9"/>
        <v>8058.344536905046</v>
      </c>
    </row>
    <row r="59" spans="1:14">
      <c r="A59" s="57">
        <v>56</v>
      </c>
      <c r="B59" s="57">
        <v>17.7</v>
      </c>
      <c r="C59" s="284">
        <f t="shared" si="2"/>
        <v>28.485388799999999</v>
      </c>
      <c r="D59" s="300">
        <f t="shared" si="0"/>
        <v>28.485388799999999</v>
      </c>
      <c r="E59" s="285">
        <f t="shared" si="3"/>
        <v>811.4173750871654</v>
      </c>
      <c r="F59" s="300">
        <f t="shared" si="1"/>
        <v>31.865011200000005</v>
      </c>
      <c r="G59" s="285">
        <f t="shared" si="4"/>
        <v>1015.3789387761258</v>
      </c>
      <c r="H59" s="284">
        <f t="shared" si="5"/>
        <v>30.175200000000004</v>
      </c>
      <c r="I59" s="301">
        <f t="shared" si="6"/>
        <v>8.3820000000000006E-3</v>
      </c>
      <c r="J59" s="57">
        <f t="shared" si="7"/>
        <v>203.96156368896038</v>
      </c>
      <c r="K59" s="57">
        <f t="shared" si="8"/>
        <v>203.96156368896038</v>
      </c>
      <c r="L59" s="57">
        <f t="shared" si="10"/>
        <v>2463.2081923350529</v>
      </c>
      <c r="M59" s="301">
        <f t="shared" si="11"/>
        <v>0.28874313600000001</v>
      </c>
      <c r="N59" s="57">
        <f t="shared" si="9"/>
        <v>8530.7939314444957</v>
      </c>
    </row>
    <row r="60" spans="1:14">
      <c r="A60" s="57">
        <v>57</v>
      </c>
      <c r="B60" s="57">
        <v>19.8</v>
      </c>
      <c r="C60" s="284">
        <f t="shared" si="2"/>
        <v>31.865011200000005</v>
      </c>
      <c r="D60" s="300">
        <f t="shared" si="0"/>
        <v>31.865011200000005</v>
      </c>
      <c r="E60" s="285">
        <f t="shared" si="3"/>
        <v>1015.3789387761258</v>
      </c>
      <c r="F60" s="300">
        <f t="shared" si="1"/>
        <v>34.761830400000008</v>
      </c>
      <c r="G60" s="285">
        <f t="shared" si="4"/>
        <v>1208.3848527583648</v>
      </c>
      <c r="H60" s="284">
        <f t="shared" si="5"/>
        <v>33.313420800000003</v>
      </c>
      <c r="I60" s="301">
        <f t="shared" si="6"/>
        <v>9.253728000000001E-3</v>
      </c>
      <c r="J60" s="57">
        <f t="shared" si="7"/>
        <v>193.00591398223901</v>
      </c>
      <c r="K60" s="57">
        <f t="shared" si="8"/>
        <v>193.00591398223901</v>
      </c>
      <c r="L60" s="57">
        <f t="shared" si="10"/>
        <v>2656.2141063172921</v>
      </c>
      <c r="M60" s="301">
        <f t="shared" si="11"/>
        <v>0.29799686400000003</v>
      </c>
      <c r="N60" s="57">
        <f t="shared" si="9"/>
        <v>8913.5639572277232</v>
      </c>
    </row>
    <row r="61" spans="1:14">
      <c r="A61" s="57">
        <v>58</v>
      </c>
      <c r="B61" s="57">
        <v>21.6</v>
      </c>
      <c r="C61" s="284">
        <f t="shared" si="2"/>
        <v>34.761830400000008</v>
      </c>
      <c r="D61" s="300">
        <f t="shared" si="0"/>
        <v>34.761830400000008</v>
      </c>
      <c r="E61" s="285">
        <f t="shared" si="3"/>
        <v>1208.3848527583648</v>
      </c>
      <c r="F61" s="300">
        <f t="shared" si="1"/>
        <v>37.3367808</v>
      </c>
      <c r="G61" s="285">
        <f t="shared" si="4"/>
        <v>1394.0352005072486</v>
      </c>
      <c r="H61" s="284">
        <f t="shared" si="5"/>
        <v>36.049305600000004</v>
      </c>
      <c r="I61" s="301">
        <f t="shared" si="6"/>
        <v>1.0013696000000001E-2</v>
      </c>
      <c r="J61" s="57">
        <f t="shared" si="7"/>
        <v>185.65034774888386</v>
      </c>
      <c r="K61" s="57">
        <f t="shared" si="8"/>
        <v>185.65034774888386</v>
      </c>
      <c r="L61" s="57">
        <f t="shared" si="10"/>
        <v>2841.8644540661762</v>
      </c>
      <c r="M61" s="301">
        <f t="shared" si="11"/>
        <v>0.30801056000000004</v>
      </c>
      <c r="N61" s="57">
        <f t="shared" si="9"/>
        <v>9226.5163053701017</v>
      </c>
    </row>
    <row r="62" spans="1:14">
      <c r="A62" s="57">
        <v>59</v>
      </c>
      <c r="B62" s="57">
        <v>23.2</v>
      </c>
      <c r="C62" s="284">
        <f t="shared" si="2"/>
        <v>37.3367808</v>
      </c>
      <c r="D62" s="300">
        <f t="shared" si="0"/>
        <v>37.3367808</v>
      </c>
      <c r="E62" s="285">
        <f t="shared" si="3"/>
        <v>1394.0352005072486</v>
      </c>
      <c r="F62" s="300">
        <f t="shared" si="1"/>
        <v>38.9461248</v>
      </c>
      <c r="G62" s="285">
        <f t="shared" si="4"/>
        <v>1516.8006369371751</v>
      </c>
      <c r="H62" s="284">
        <f t="shared" si="5"/>
        <v>38.141452799999996</v>
      </c>
      <c r="I62" s="301">
        <f t="shared" si="6"/>
        <v>1.0594847999999999E-2</v>
      </c>
      <c r="J62" s="57">
        <f t="shared" si="7"/>
        <v>122.76543642992647</v>
      </c>
      <c r="K62" s="57">
        <f t="shared" si="8"/>
        <v>122.76543642992647</v>
      </c>
      <c r="L62" s="57">
        <f t="shared" si="10"/>
        <v>2964.6298904961027</v>
      </c>
      <c r="M62" s="301">
        <f t="shared" si="11"/>
        <v>0.31860540800000003</v>
      </c>
      <c r="N62" s="57">
        <f t="shared" si="9"/>
        <v>9305.0206181563062</v>
      </c>
    </row>
    <row r="63" spans="1:14">
      <c r="A63" s="57">
        <v>60</v>
      </c>
      <c r="B63" s="57">
        <v>24.2</v>
      </c>
      <c r="C63" s="284">
        <f t="shared" si="2"/>
        <v>38.9461248</v>
      </c>
      <c r="D63" s="300">
        <f t="shared" si="0"/>
        <v>38.9461248</v>
      </c>
      <c r="E63" s="285">
        <f t="shared" si="3"/>
        <v>1516.8006369371751</v>
      </c>
      <c r="F63" s="300">
        <f t="shared" si="1"/>
        <v>39.589862400000008</v>
      </c>
      <c r="G63" s="285">
        <f t="shared" si="4"/>
        <v>1567.3572048509345</v>
      </c>
      <c r="H63" s="284">
        <f t="shared" si="5"/>
        <v>39.267993600000004</v>
      </c>
      <c r="I63" s="301">
        <f t="shared" si="6"/>
        <v>1.0907776000000001E-2</v>
      </c>
      <c r="J63" s="57">
        <f t="shared" si="7"/>
        <v>50.556567913759409</v>
      </c>
      <c r="K63" s="57">
        <f t="shared" si="8"/>
        <v>50.556567913759409</v>
      </c>
      <c r="L63" s="57">
        <f t="shared" si="10"/>
        <v>3015.1864584098621</v>
      </c>
      <c r="M63" s="301">
        <f t="shared" si="11"/>
        <v>0.32951318400000001</v>
      </c>
      <c r="N63" s="57">
        <f t="shared" si="9"/>
        <v>9150.4273723076949</v>
      </c>
    </row>
    <row r="64" spans="1:14">
      <c r="A64" s="57">
        <v>61</v>
      </c>
      <c r="B64" s="57">
        <v>24.6</v>
      </c>
      <c r="C64" s="284">
        <f t="shared" si="2"/>
        <v>39.589862400000008</v>
      </c>
      <c r="D64" s="300">
        <f t="shared" si="0"/>
        <v>39.589862400000008</v>
      </c>
      <c r="E64" s="285">
        <f t="shared" si="3"/>
        <v>1567.3572048509345</v>
      </c>
      <c r="F64" s="300">
        <f t="shared" si="1"/>
        <v>40.072665600000001</v>
      </c>
      <c r="G64" s="285">
        <f t="shared" si="4"/>
        <v>1605.8185282894235</v>
      </c>
      <c r="H64" s="284">
        <f t="shared" si="5"/>
        <v>39.831264000000004</v>
      </c>
      <c r="I64" s="301">
        <f t="shared" si="6"/>
        <v>1.1064240000000001E-2</v>
      </c>
      <c r="J64" s="57">
        <f t="shared" si="7"/>
        <v>38.461323438488989</v>
      </c>
      <c r="K64" s="57">
        <f t="shared" si="8"/>
        <v>38.461323438488989</v>
      </c>
      <c r="L64" s="57">
        <f t="shared" si="10"/>
        <v>3053.6477818483509</v>
      </c>
      <c r="M64" s="301">
        <f t="shared" si="11"/>
        <v>0.34057742400000002</v>
      </c>
      <c r="N64" s="57">
        <f t="shared" si="9"/>
        <v>8966.0898423154158</v>
      </c>
    </row>
    <row r="65" spans="1:14">
      <c r="A65" s="57">
        <v>62</v>
      </c>
      <c r="B65" s="57">
        <v>24.9</v>
      </c>
      <c r="C65" s="284">
        <f t="shared" si="2"/>
        <v>40.072665600000001</v>
      </c>
      <c r="D65" s="300">
        <f t="shared" si="0"/>
        <v>40.072665600000001</v>
      </c>
      <c r="E65" s="285">
        <f t="shared" si="3"/>
        <v>1605.8185282894235</v>
      </c>
      <c r="F65" s="300">
        <f t="shared" si="1"/>
        <v>40.233600000000003</v>
      </c>
      <c r="G65" s="285">
        <f t="shared" si="4"/>
        <v>1618.7425689600002</v>
      </c>
      <c r="H65" s="284">
        <f t="shared" si="5"/>
        <v>40.153132800000002</v>
      </c>
      <c r="I65" s="301">
        <f t="shared" si="6"/>
        <v>1.1153648E-2</v>
      </c>
      <c r="J65" s="57">
        <f t="shared" si="7"/>
        <v>12.924040670576687</v>
      </c>
      <c r="K65" s="57">
        <f t="shared" si="8"/>
        <v>12.924040670576687</v>
      </c>
      <c r="L65" s="57">
        <f t="shared" si="10"/>
        <v>3066.5718225189275</v>
      </c>
      <c r="M65" s="301">
        <f t="shared" si="11"/>
        <v>0.35173107200000003</v>
      </c>
      <c r="N65" s="57">
        <f t="shared" si="9"/>
        <v>8718.5127122318245</v>
      </c>
    </row>
    <row r="66" spans="1:14">
      <c r="A66" s="57">
        <v>63</v>
      </c>
      <c r="B66" s="57">
        <v>25</v>
      </c>
      <c r="C66" s="284">
        <f t="shared" si="2"/>
        <v>40.233600000000003</v>
      </c>
      <c r="D66" s="300">
        <f t="shared" si="0"/>
        <v>40.233600000000003</v>
      </c>
      <c r="E66" s="285">
        <f t="shared" si="3"/>
        <v>1618.7425689600002</v>
      </c>
      <c r="F66" s="300">
        <f t="shared" si="1"/>
        <v>39.589862400000008</v>
      </c>
      <c r="G66" s="285">
        <f t="shared" si="4"/>
        <v>1567.3572048509345</v>
      </c>
      <c r="H66" s="284">
        <f t="shared" si="5"/>
        <v>39.911731200000006</v>
      </c>
      <c r="I66" s="301">
        <f t="shared" si="6"/>
        <v>1.1086592000000001E-2</v>
      </c>
      <c r="J66" s="57">
        <f t="shared" si="7"/>
        <v>-51.385364109065677</v>
      </c>
      <c r="K66" s="57">
        <f t="shared" si="8"/>
        <v>0</v>
      </c>
      <c r="L66" s="57">
        <f t="shared" si="10"/>
        <v>3066.5718225189275</v>
      </c>
      <c r="M66" s="301">
        <f t="shared" si="11"/>
        <v>0.36281766400000004</v>
      </c>
      <c r="N66" s="57">
        <f t="shared" si="9"/>
        <v>8452.1017767175945</v>
      </c>
    </row>
    <row r="67" spans="1:14">
      <c r="A67" s="57">
        <v>64</v>
      </c>
      <c r="B67" s="57">
        <v>24.6</v>
      </c>
      <c r="C67" s="284">
        <f t="shared" si="2"/>
        <v>39.589862400000008</v>
      </c>
      <c r="D67" s="300">
        <f t="shared" si="0"/>
        <v>39.589862400000008</v>
      </c>
      <c r="E67" s="285">
        <f t="shared" si="3"/>
        <v>1567.3572048509345</v>
      </c>
      <c r="F67" s="300">
        <f t="shared" si="1"/>
        <v>39.428927999999999</v>
      </c>
      <c r="G67" s="285">
        <f t="shared" si="4"/>
        <v>1554.640363229184</v>
      </c>
      <c r="H67" s="284">
        <f t="shared" si="5"/>
        <v>39.5093952</v>
      </c>
      <c r="I67" s="301">
        <f t="shared" si="6"/>
        <v>1.0974832E-2</v>
      </c>
      <c r="J67" s="57">
        <f t="shared" si="7"/>
        <v>-12.716841621750518</v>
      </c>
      <c r="K67" s="57">
        <f t="shared" si="8"/>
        <v>0</v>
      </c>
      <c r="L67" s="57">
        <f t="shared" si="10"/>
        <v>3066.5718225189275</v>
      </c>
      <c r="M67" s="301">
        <f t="shared" si="11"/>
        <v>0.37379249600000003</v>
      </c>
      <c r="N67" s="57">
        <f t="shared" si="9"/>
        <v>8203.9416396388206</v>
      </c>
    </row>
    <row r="68" spans="1:14">
      <c r="A68" s="57">
        <v>65</v>
      </c>
      <c r="B68" s="57">
        <v>24.5</v>
      </c>
      <c r="C68" s="284">
        <f t="shared" si="2"/>
        <v>39.428927999999999</v>
      </c>
      <c r="D68" s="300">
        <f t="shared" ref="D68:D131" si="12">C68</f>
        <v>39.428927999999999</v>
      </c>
      <c r="E68" s="285">
        <f t="shared" si="3"/>
        <v>1554.640363229184</v>
      </c>
      <c r="F68" s="300">
        <f t="shared" ref="F68:F131" si="13">C69</f>
        <v>39.750796800000003</v>
      </c>
      <c r="G68" s="285">
        <f t="shared" si="4"/>
        <v>1580.1258462348906</v>
      </c>
      <c r="H68" s="284">
        <f t="shared" si="5"/>
        <v>39.589862400000001</v>
      </c>
      <c r="I68" s="301">
        <f t="shared" si="6"/>
        <v>1.0997184E-2</v>
      </c>
      <c r="J68" s="57">
        <f t="shared" si="7"/>
        <v>25.485483005706556</v>
      </c>
      <c r="K68" s="57">
        <f t="shared" si="8"/>
        <v>25.485483005706556</v>
      </c>
      <c r="L68" s="57">
        <f t="shared" si="10"/>
        <v>3092.0573055246341</v>
      </c>
      <c r="M68" s="301">
        <f t="shared" si="11"/>
        <v>0.38478968000000002</v>
      </c>
      <c r="N68" s="57">
        <f t="shared" si="9"/>
        <v>8035.7074688817902</v>
      </c>
    </row>
    <row r="69" spans="1:14">
      <c r="A69" s="57">
        <v>66</v>
      </c>
      <c r="B69" s="57">
        <v>24.7</v>
      </c>
      <c r="C69" s="284">
        <f t="shared" ref="C69:C132" si="14">B69*1.609344</f>
        <v>39.750796800000003</v>
      </c>
      <c r="D69" s="300">
        <f t="shared" si="12"/>
        <v>39.750796800000003</v>
      </c>
      <c r="E69" s="285">
        <f t="shared" ref="E69:E132" si="15">(D69)^2</f>
        <v>1580.1258462348906</v>
      </c>
      <c r="F69" s="300">
        <f t="shared" si="13"/>
        <v>39.911731200000006</v>
      </c>
      <c r="G69" s="285">
        <f t="shared" ref="G69:G132" si="16">(F69)^2</f>
        <v>1592.9462873810539</v>
      </c>
      <c r="H69" s="284">
        <f t="shared" ref="H69:H132" si="17">(D69+F69)/2</f>
        <v>39.831264000000004</v>
      </c>
      <c r="I69" s="301">
        <f t="shared" ref="I69:I132" si="18">H69/3600</f>
        <v>1.1064240000000001E-2</v>
      </c>
      <c r="J69" s="57">
        <f t="shared" ref="J69:J132" si="19">IF(I69=0,0,(G69-E69))</f>
        <v>12.820441146163375</v>
      </c>
      <c r="K69" s="57">
        <f t="shared" ref="K69:K132" si="20">MAX(0,J69)</f>
        <v>12.820441146163375</v>
      </c>
      <c r="L69" s="57">
        <f t="shared" si="10"/>
        <v>3104.8777466707975</v>
      </c>
      <c r="M69" s="301">
        <f t="shared" si="11"/>
        <v>0.39585392000000003</v>
      </c>
      <c r="N69" s="57">
        <f t="shared" ref="N69:N132" si="21">IF(M69=0,0,(L69)/M69)</f>
        <v>7843.4937480745357</v>
      </c>
    </row>
    <row r="70" spans="1:14">
      <c r="A70" s="57">
        <v>67</v>
      </c>
      <c r="B70" s="57">
        <v>24.8</v>
      </c>
      <c r="C70" s="284">
        <f t="shared" si="14"/>
        <v>39.911731200000006</v>
      </c>
      <c r="D70" s="300">
        <f t="shared" si="12"/>
        <v>39.911731200000006</v>
      </c>
      <c r="E70" s="285">
        <f t="shared" si="15"/>
        <v>1592.9462873810539</v>
      </c>
      <c r="F70" s="300">
        <f t="shared" si="13"/>
        <v>39.750796800000003</v>
      </c>
      <c r="G70" s="285">
        <f t="shared" si="16"/>
        <v>1580.1258462348906</v>
      </c>
      <c r="H70" s="284">
        <f t="shared" si="17"/>
        <v>39.831264000000004</v>
      </c>
      <c r="I70" s="301">
        <f t="shared" si="18"/>
        <v>1.1064240000000001E-2</v>
      </c>
      <c r="J70" s="57">
        <f t="shared" si="19"/>
        <v>-12.820441146163375</v>
      </c>
      <c r="K70" s="57">
        <f t="shared" si="20"/>
        <v>0</v>
      </c>
      <c r="L70" s="57">
        <f t="shared" ref="L70:L133" si="22">L69+K70</f>
        <v>3104.8777466707975</v>
      </c>
      <c r="M70" s="301">
        <f t="shared" ref="M70:M133" si="23">M69+I70</f>
        <v>0.40691816000000003</v>
      </c>
      <c r="N70" s="57">
        <f t="shared" si="21"/>
        <v>7630.2265464652583</v>
      </c>
    </row>
    <row r="71" spans="1:14">
      <c r="A71" s="57">
        <v>68</v>
      </c>
      <c r="B71" s="57">
        <v>24.7</v>
      </c>
      <c r="C71" s="284">
        <f t="shared" si="14"/>
        <v>39.750796800000003</v>
      </c>
      <c r="D71" s="300">
        <f t="shared" si="12"/>
        <v>39.750796800000003</v>
      </c>
      <c r="E71" s="285">
        <f t="shared" si="15"/>
        <v>1580.1258462348906</v>
      </c>
      <c r="F71" s="300">
        <f t="shared" si="13"/>
        <v>39.589862400000008</v>
      </c>
      <c r="G71" s="285">
        <f t="shared" si="16"/>
        <v>1567.3572048509345</v>
      </c>
      <c r="H71" s="284">
        <f t="shared" si="17"/>
        <v>39.670329600000002</v>
      </c>
      <c r="I71" s="301">
        <f t="shared" si="18"/>
        <v>1.1019536E-2</v>
      </c>
      <c r="J71" s="57">
        <f t="shared" si="19"/>
        <v>-12.768641383956037</v>
      </c>
      <c r="K71" s="57">
        <f t="shared" si="20"/>
        <v>0</v>
      </c>
      <c r="L71" s="57">
        <f t="shared" si="22"/>
        <v>3104.8777466707975</v>
      </c>
      <c r="M71" s="301">
        <f t="shared" si="23"/>
        <v>0.41793769600000003</v>
      </c>
      <c r="N71" s="57">
        <f t="shared" si="21"/>
        <v>7429.0445116269129</v>
      </c>
    </row>
    <row r="72" spans="1:14">
      <c r="A72" s="57">
        <v>69</v>
      </c>
      <c r="B72" s="57">
        <v>24.6</v>
      </c>
      <c r="C72" s="284">
        <f t="shared" si="14"/>
        <v>39.589862400000008</v>
      </c>
      <c r="D72" s="300">
        <f t="shared" si="12"/>
        <v>39.589862400000008</v>
      </c>
      <c r="E72" s="285">
        <f t="shared" si="15"/>
        <v>1567.3572048509345</v>
      </c>
      <c r="F72" s="300">
        <f t="shared" si="13"/>
        <v>39.589862400000008</v>
      </c>
      <c r="G72" s="285">
        <f t="shared" si="16"/>
        <v>1567.3572048509345</v>
      </c>
      <c r="H72" s="284">
        <f t="shared" si="17"/>
        <v>39.589862400000008</v>
      </c>
      <c r="I72" s="301">
        <f t="shared" si="18"/>
        <v>1.0997184000000002E-2</v>
      </c>
      <c r="J72" s="57">
        <f t="shared" si="19"/>
        <v>0</v>
      </c>
      <c r="K72" s="57">
        <f t="shared" si="20"/>
        <v>0</v>
      </c>
      <c r="L72" s="57">
        <f t="shared" si="22"/>
        <v>3104.8777466707975</v>
      </c>
      <c r="M72" s="301">
        <f t="shared" si="23"/>
        <v>0.42893488000000002</v>
      </c>
      <c r="N72" s="57">
        <f t="shared" si="21"/>
        <v>7238.5760436894225</v>
      </c>
    </row>
    <row r="73" spans="1:14">
      <c r="A73" s="57">
        <v>70</v>
      </c>
      <c r="B73" s="57">
        <v>24.6</v>
      </c>
      <c r="C73" s="284">
        <f t="shared" si="14"/>
        <v>39.589862400000008</v>
      </c>
      <c r="D73" s="300">
        <f t="shared" si="12"/>
        <v>39.589862400000008</v>
      </c>
      <c r="E73" s="285">
        <f t="shared" si="15"/>
        <v>1567.3572048509345</v>
      </c>
      <c r="F73" s="300">
        <f t="shared" si="13"/>
        <v>40.394534400000005</v>
      </c>
      <c r="G73" s="285">
        <f t="shared" si="16"/>
        <v>1631.7184093927838</v>
      </c>
      <c r="H73" s="284">
        <f t="shared" si="17"/>
        <v>39.992198400000007</v>
      </c>
      <c r="I73" s="301">
        <f t="shared" si="18"/>
        <v>1.1108944000000003E-2</v>
      </c>
      <c r="J73" s="57">
        <f t="shared" si="19"/>
        <v>64.361204541849247</v>
      </c>
      <c r="K73" s="57">
        <f t="shared" si="20"/>
        <v>64.361204541849247</v>
      </c>
      <c r="L73" s="57">
        <f t="shared" si="22"/>
        <v>3169.2389512126465</v>
      </c>
      <c r="M73" s="301">
        <f t="shared" si="23"/>
        <v>0.44004382400000003</v>
      </c>
      <c r="N73" s="57">
        <f t="shared" si="21"/>
        <v>7202.098469203027</v>
      </c>
    </row>
    <row r="74" spans="1:14">
      <c r="A74" s="57">
        <v>71</v>
      </c>
      <c r="B74" s="57">
        <v>25.1</v>
      </c>
      <c r="C74" s="284">
        <f t="shared" si="14"/>
        <v>40.394534400000005</v>
      </c>
      <c r="D74" s="300">
        <f t="shared" si="12"/>
        <v>40.394534400000005</v>
      </c>
      <c r="E74" s="285">
        <f t="shared" si="15"/>
        <v>1631.7184093927838</v>
      </c>
      <c r="F74" s="300">
        <f t="shared" si="13"/>
        <v>41.199206400000008</v>
      </c>
      <c r="G74" s="285">
        <f t="shared" si="16"/>
        <v>1697.3746079898017</v>
      </c>
      <c r="H74" s="284">
        <f t="shared" si="17"/>
        <v>40.796870400000003</v>
      </c>
      <c r="I74" s="301">
        <f t="shared" si="18"/>
        <v>1.1332464E-2</v>
      </c>
      <c r="J74" s="57">
        <f t="shared" si="19"/>
        <v>65.656198597017919</v>
      </c>
      <c r="K74" s="57">
        <f t="shared" si="20"/>
        <v>65.656198597017919</v>
      </c>
      <c r="L74" s="57">
        <f t="shared" si="22"/>
        <v>3234.8951498096644</v>
      </c>
      <c r="M74" s="301">
        <f t="shared" si="23"/>
        <v>0.45137628800000001</v>
      </c>
      <c r="N74" s="57">
        <f t="shared" si="21"/>
        <v>7166.7370125779944</v>
      </c>
    </row>
    <row r="75" spans="1:14">
      <c r="A75" s="57">
        <v>72</v>
      </c>
      <c r="B75" s="57">
        <v>25.6</v>
      </c>
      <c r="C75" s="284">
        <f t="shared" si="14"/>
        <v>41.199206400000008</v>
      </c>
      <c r="D75" s="300">
        <f t="shared" si="12"/>
        <v>41.199206400000008</v>
      </c>
      <c r="E75" s="285">
        <f t="shared" si="15"/>
        <v>1697.3746079898017</v>
      </c>
      <c r="F75" s="300">
        <f t="shared" si="13"/>
        <v>41.360140800000003</v>
      </c>
      <c r="G75" s="285">
        <f t="shared" si="16"/>
        <v>1710.661246995825</v>
      </c>
      <c r="H75" s="284">
        <f t="shared" si="17"/>
        <v>41.27967360000001</v>
      </c>
      <c r="I75" s="301">
        <f t="shared" si="18"/>
        <v>1.1466576000000003E-2</v>
      </c>
      <c r="J75" s="57">
        <f t="shared" si="19"/>
        <v>13.286639006023279</v>
      </c>
      <c r="K75" s="57">
        <f t="shared" si="20"/>
        <v>13.286639006023279</v>
      </c>
      <c r="L75" s="57">
        <f t="shared" si="22"/>
        <v>3248.1817888156875</v>
      </c>
      <c r="M75" s="301">
        <f t="shared" si="23"/>
        <v>0.46284286400000002</v>
      </c>
      <c r="N75" s="57">
        <f t="shared" si="21"/>
        <v>7017.8932019046688</v>
      </c>
    </row>
    <row r="76" spans="1:14">
      <c r="A76" s="57">
        <v>73</v>
      </c>
      <c r="B76" s="57">
        <v>25.7</v>
      </c>
      <c r="C76" s="284">
        <f t="shared" si="14"/>
        <v>41.360140800000003</v>
      </c>
      <c r="D76" s="300">
        <f t="shared" si="12"/>
        <v>41.360140800000003</v>
      </c>
      <c r="E76" s="285">
        <f t="shared" si="15"/>
        <v>1710.661246995825</v>
      </c>
      <c r="F76" s="300">
        <f t="shared" si="13"/>
        <v>40.877337599999997</v>
      </c>
      <c r="G76" s="285">
        <f t="shared" si="16"/>
        <v>1670.9567292643735</v>
      </c>
      <c r="H76" s="284">
        <f t="shared" si="17"/>
        <v>41.1187392</v>
      </c>
      <c r="I76" s="301">
        <f t="shared" si="18"/>
        <v>1.1421872E-2</v>
      </c>
      <c r="J76" s="57">
        <f t="shared" si="19"/>
        <v>-39.70451773145146</v>
      </c>
      <c r="K76" s="57">
        <f t="shared" si="20"/>
        <v>0</v>
      </c>
      <c r="L76" s="57">
        <f t="shared" si="22"/>
        <v>3248.1817888156875</v>
      </c>
      <c r="M76" s="301">
        <f t="shared" si="23"/>
        <v>0.47426473600000002</v>
      </c>
      <c r="N76" s="57">
        <f t="shared" si="21"/>
        <v>6848.878995750777</v>
      </c>
    </row>
    <row r="77" spans="1:14">
      <c r="A77" s="57">
        <v>74</v>
      </c>
      <c r="B77" s="57">
        <v>25.4</v>
      </c>
      <c r="C77" s="284">
        <f t="shared" si="14"/>
        <v>40.877337599999997</v>
      </c>
      <c r="D77" s="300">
        <f t="shared" si="12"/>
        <v>40.877337599999997</v>
      </c>
      <c r="E77" s="285">
        <f t="shared" si="15"/>
        <v>1670.9567292643735</v>
      </c>
      <c r="F77" s="300">
        <f t="shared" si="13"/>
        <v>40.072665600000001</v>
      </c>
      <c r="G77" s="285">
        <f t="shared" si="16"/>
        <v>1605.8185282894235</v>
      </c>
      <c r="H77" s="284">
        <f t="shared" si="17"/>
        <v>40.475001599999999</v>
      </c>
      <c r="I77" s="301">
        <f t="shared" si="18"/>
        <v>1.1243056E-2</v>
      </c>
      <c r="J77" s="57">
        <f t="shared" si="19"/>
        <v>-65.138200974949996</v>
      </c>
      <c r="K77" s="57">
        <f t="shared" si="20"/>
        <v>0</v>
      </c>
      <c r="L77" s="57">
        <f t="shared" si="22"/>
        <v>3248.1817888156875</v>
      </c>
      <c r="M77" s="301">
        <f t="shared" si="23"/>
        <v>0.48550779199999999</v>
      </c>
      <c r="N77" s="57">
        <f t="shared" si="21"/>
        <v>6690.2773597826981</v>
      </c>
    </row>
    <row r="78" spans="1:14">
      <c r="A78" s="57">
        <v>75</v>
      </c>
      <c r="B78" s="57">
        <v>24.9</v>
      </c>
      <c r="C78" s="284">
        <f t="shared" si="14"/>
        <v>40.072665600000001</v>
      </c>
      <c r="D78" s="300">
        <f t="shared" si="12"/>
        <v>40.072665600000001</v>
      </c>
      <c r="E78" s="285">
        <f t="shared" si="15"/>
        <v>1605.8185282894235</v>
      </c>
      <c r="F78" s="300">
        <f t="shared" si="13"/>
        <v>40.233600000000003</v>
      </c>
      <c r="G78" s="285">
        <f t="shared" si="16"/>
        <v>1618.7425689600002</v>
      </c>
      <c r="H78" s="284">
        <f t="shared" si="17"/>
        <v>40.153132800000002</v>
      </c>
      <c r="I78" s="301">
        <f t="shared" si="18"/>
        <v>1.1153648E-2</v>
      </c>
      <c r="J78" s="57">
        <f t="shared" si="19"/>
        <v>12.924040670576687</v>
      </c>
      <c r="K78" s="57">
        <f t="shared" si="20"/>
        <v>12.924040670576687</v>
      </c>
      <c r="L78" s="57">
        <f t="shared" si="22"/>
        <v>3261.1058294862642</v>
      </c>
      <c r="M78" s="301">
        <f t="shared" si="23"/>
        <v>0.49666144000000001</v>
      </c>
      <c r="N78" s="57">
        <f t="shared" si="21"/>
        <v>6566.0539893861378</v>
      </c>
    </row>
    <row r="79" spans="1:14">
      <c r="A79" s="57">
        <v>76</v>
      </c>
      <c r="B79" s="57">
        <v>25</v>
      </c>
      <c r="C79" s="284">
        <f t="shared" si="14"/>
        <v>40.233600000000003</v>
      </c>
      <c r="D79" s="300">
        <f t="shared" si="12"/>
        <v>40.233600000000003</v>
      </c>
      <c r="E79" s="285">
        <f t="shared" si="15"/>
        <v>1618.7425689600002</v>
      </c>
      <c r="F79" s="300">
        <f t="shared" si="13"/>
        <v>40.877337599999997</v>
      </c>
      <c r="G79" s="285">
        <f t="shared" si="16"/>
        <v>1670.9567292643735</v>
      </c>
      <c r="H79" s="284">
        <f t="shared" si="17"/>
        <v>40.5554688</v>
      </c>
      <c r="I79" s="301">
        <f t="shared" si="18"/>
        <v>1.1265407999999999E-2</v>
      </c>
      <c r="J79" s="57">
        <f t="shared" si="19"/>
        <v>52.214160304373308</v>
      </c>
      <c r="K79" s="57">
        <f t="shared" si="20"/>
        <v>52.214160304373308</v>
      </c>
      <c r="L79" s="57">
        <f t="shared" si="22"/>
        <v>3313.3199897906375</v>
      </c>
      <c r="M79" s="301">
        <f t="shared" si="23"/>
        <v>0.50792684799999999</v>
      </c>
      <c r="N79" s="57">
        <f t="shared" si="21"/>
        <v>6523.2227885513103</v>
      </c>
    </row>
    <row r="80" spans="1:14">
      <c r="A80" s="57">
        <v>77</v>
      </c>
      <c r="B80" s="57">
        <v>25.4</v>
      </c>
      <c r="C80" s="284">
        <f t="shared" si="14"/>
        <v>40.877337599999997</v>
      </c>
      <c r="D80" s="300">
        <f t="shared" si="12"/>
        <v>40.877337599999997</v>
      </c>
      <c r="E80" s="285">
        <f t="shared" si="15"/>
        <v>1670.9567292643735</v>
      </c>
      <c r="F80" s="300">
        <f t="shared" si="13"/>
        <v>41.842944000000003</v>
      </c>
      <c r="G80" s="285">
        <f t="shared" si="16"/>
        <v>1750.8319625871363</v>
      </c>
      <c r="H80" s="284">
        <f t="shared" si="17"/>
        <v>41.360140799999996</v>
      </c>
      <c r="I80" s="301">
        <f t="shared" si="18"/>
        <v>1.1488927999999999E-2</v>
      </c>
      <c r="J80" s="57">
        <f t="shared" si="19"/>
        <v>79.875233322762824</v>
      </c>
      <c r="K80" s="57">
        <f t="shared" si="20"/>
        <v>79.875233322762824</v>
      </c>
      <c r="L80" s="57">
        <f t="shared" si="22"/>
        <v>3393.1952231134001</v>
      </c>
      <c r="M80" s="301">
        <f t="shared" si="23"/>
        <v>0.519415776</v>
      </c>
      <c r="N80" s="57">
        <f t="shared" si="21"/>
        <v>6532.7149846010843</v>
      </c>
    </row>
    <row r="81" spans="1:14">
      <c r="A81" s="57">
        <v>78</v>
      </c>
      <c r="B81" s="57">
        <v>26</v>
      </c>
      <c r="C81" s="284">
        <f t="shared" si="14"/>
        <v>41.842944000000003</v>
      </c>
      <c r="D81" s="300">
        <f t="shared" si="12"/>
        <v>41.842944000000003</v>
      </c>
      <c r="E81" s="285">
        <f t="shared" si="15"/>
        <v>1750.8319625871363</v>
      </c>
      <c r="F81" s="300">
        <f t="shared" si="13"/>
        <v>41.842944000000003</v>
      </c>
      <c r="G81" s="285">
        <f t="shared" si="16"/>
        <v>1750.8319625871363</v>
      </c>
      <c r="H81" s="284">
        <f t="shared" si="17"/>
        <v>41.842944000000003</v>
      </c>
      <c r="I81" s="301">
        <f t="shared" si="18"/>
        <v>1.1623040000000001E-2</v>
      </c>
      <c r="J81" s="57">
        <f t="shared" si="19"/>
        <v>0</v>
      </c>
      <c r="K81" s="57">
        <f t="shared" si="20"/>
        <v>0</v>
      </c>
      <c r="L81" s="57">
        <f t="shared" si="22"/>
        <v>3393.1952231134001</v>
      </c>
      <c r="M81" s="301">
        <f t="shared" si="23"/>
        <v>0.53103881600000002</v>
      </c>
      <c r="N81" s="57">
        <f t="shared" si="21"/>
        <v>6389.7310721508538</v>
      </c>
    </row>
    <row r="82" spans="1:14">
      <c r="A82" s="57">
        <v>79</v>
      </c>
      <c r="B82" s="57">
        <v>26</v>
      </c>
      <c r="C82" s="284">
        <f t="shared" si="14"/>
        <v>41.842944000000003</v>
      </c>
      <c r="D82" s="300">
        <f t="shared" si="12"/>
        <v>41.842944000000003</v>
      </c>
      <c r="E82" s="285">
        <f t="shared" si="15"/>
        <v>1750.8319625871363</v>
      </c>
      <c r="F82" s="300">
        <f t="shared" si="13"/>
        <v>41.360140800000003</v>
      </c>
      <c r="G82" s="285">
        <f t="shared" si="16"/>
        <v>1710.661246995825</v>
      </c>
      <c r="H82" s="284">
        <f t="shared" si="17"/>
        <v>41.6015424</v>
      </c>
      <c r="I82" s="301">
        <f t="shared" si="18"/>
        <v>1.1555984E-2</v>
      </c>
      <c r="J82" s="57">
        <f t="shared" si="19"/>
        <v>-40.170715591311364</v>
      </c>
      <c r="K82" s="57">
        <f t="shared" si="20"/>
        <v>0</v>
      </c>
      <c r="L82" s="57">
        <f t="shared" si="22"/>
        <v>3393.1952231134001</v>
      </c>
      <c r="M82" s="301">
        <f t="shared" si="23"/>
        <v>0.54259480000000004</v>
      </c>
      <c r="N82" s="57">
        <f t="shared" si="21"/>
        <v>6253.6449356193607</v>
      </c>
    </row>
    <row r="83" spans="1:14">
      <c r="A83" s="57">
        <v>80</v>
      </c>
      <c r="B83" s="57">
        <v>25.7</v>
      </c>
      <c r="C83" s="284">
        <f t="shared" si="14"/>
        <v>41.360140800000003</v>
      </c>
      <c r="D83" s="300">
        <f t="shared" si="12"/>
        <v>41.360140800000003</v>
      </c>
      <c r="E83" s="285">
        <f t="shared" si="15"/>
        <v>1710.661246995825</v>
      </c>
      <c r="F83" s="300">
        <f t="shared" si="13"/>
        <v>42.003878400000005</v>
      </c>
      <c r="G83" s="285">
        <f t="shared" si="16"/>
        <v>1764.3258006419869</v>
      </c>
      <c r="H83" s="284">
        <f t="shared" si="17"/>
        <v>41.682009600000001</v>
      </c>
      <c r="I83" s="301">
        <f t="shared" si="18"/>
        <v>1.1578336E-2</v>
      </c>
      <c r="J83" s="57">
        <f t="shared" si="19"/>
        <v>53.664553646161949</v>
      </c>
      <c r="K83" s="57">
        <f t="shared" si="20"/>
        <v>53.664553646161949</v>
      </c>
      <c r="L83" s="57">
        <f t="shared" si="22"/>
        <v>3446.859776759562</v>
      </c>
      <c r="M83" s="301">
        <f t="shared" si="23"/>
        <v>0.55417313600000007</v>
      </c>
      <c r="N83" s="57">
        <f t="shared" si="21"/>
        <v>6219.8247313806305</v>
      </c>
    </row>
    <row r="84" spans="1:14">
      <c r="A84" s="57">
        <v>81</v>
      </c>
      <c r="B84" s="57">
        <v>26.1</v>
      </c>
      <c r="C84" s="284">
        <f t="shared" si="14"/>
        <v>42.003878400000005</v>
      </c>
      <c r="D84" s="300">
        <f t="shared" si="12"/>
        <v>42.003878400000005</v>
      </c>
      <c r="E84" s="285">
        <f t="shared" si="15"/>
        <v>1764.3258006419869</v>
      </c>
      <c r="F84" s="300">
        <f t="shared" si="13"/>
        <v>42.969484800000004</v>
      </c>
      <c r="G84" s="285">
        <f t="shared" si="16"/>
        <v>1846.3766239774313</v>
      </c>
      <c r="H84" s="284">
        <f t="shared" si="17"/>
        <v>42.486681600000004</v>
      </c>
      <c r="I84" s="301">
        <f t="shared" si="18"/>
        <v>1.1801856000000001E-2</v>
      </c>
      <c r="J84" s="57">
        <f t="shared" si="19"/>
        <v>82.05082333544442</v>
      </c>
      <c r="K84" s="57">
        <f t="shared" si="20"/>
        <v>82.05082333544442</v>
      </c>
      <c r="L84" s="57">
        <f t="shared" si="22"/>
        <v>3528.9106000950064</v>
      </c>
      <c r="M84" s="301">
        <f t="shared" si="23"/>
        <v>0.56597499200000012</v>
      </c>
      <c r="N84" s="57">
        <f t="shared" si="21"/>
        <v>6235.0998718597193</v>
      </c>
    </row>
    <row r="85" spans="1:14">
      <c r="A85" s="57">
        <v>82</v>
      </c>
      <c r="B85" s="57">
        <v>26.7</v>
      </c>
      <c r="C85" s="284">
        <f t="shared" si="14"/>
        <v>42.969484800000004</v>
      </c>
      <c r="D85" s="300">
        <f t="shared" si="12"/>
        <v>42.969484800000004</v>
      </c>
      <c r="E85" s="285">
        <f t="shared" si="15"/>
        <v>1846.3766239774313</v>
      </c>
      <c r="F85" s="300">
        <f t="shared" si="13"/>
        <v>44.256960000000007</v>
      </c>
      <c r="G85" s="285">
        <f t="shared" si="16"/>
        <v>1958.6785084416006</v>
      </c>
      <c r="H85" s="284">
        <f t="shared" si="17"/>
        <v>43.613222400000005</v>
      </c>
      <c r="I85" s="301">
        <f t="shared" si="18"/>
        <v>1.2114784000000002E-2</v>
      </c>
      <c r="J85" s="57">
        <f t="shared" si="19"/>
        <v>112.30188446416923</v>
      </c>
      <c r="K85" s="57">
        <f t="shared" si="20"/>
        <v>112.30188446416923</v>
      </c>
      <c r="L85" s="57">
        <f t="shared" si="22"/>
        <v>3641.2124845591757</v>
      </c>
      <c r="M85" s="301">
        <f t="shared" si="23"/>
        <v>0.57808977600000011</v>
      </c>
      <c r="N85" s="57">
        <f t="shared" si="21"/>
        <v>6298.6972538313412</v>
      </c>
    </row>
    <row r="86" spans="1:14">
      <c r="A86" s="57">
        <v>83</v>
      </c>
      <c r="B86" s="57">
        <v>27.5</v>
      </c>
      <c r="C86" s="284">
        <f t="shared" si="14"/>
        <v>44.256960000000007</v>
      </c>
      <c r="D86" s="300">
        <f t="shared" si="12"/>
        <v>44.256960000000007</v>
      </c>
      <c r="E86" s="285">
        <f t="shared" si="15"/>
        <v>1958.6785084416006</v>
      </c>
      <c r="F86" s="300">
        <f t="shared" si="13"/>
        <v>46.027238400000009</v>
      </c>
      <c r="G86" s="285">
        <f t="shared" si="16"/>
        <v>2118.5066747304354</v>
      </c>
      <c r="H86" s="284">
        <f t="shared" si="17"/>
        <v>45.142099200000004</v>
      </c>
      <c r="I86" s="301">
        <f t="shared" si="18"/>
        <v>1.2539472000000001E-2</v>
      </c>
      <c r="J86" s="57">
        <f t="shared" si="19"/>
        <v>159.82816628883484</v>
      </c>
      <c r="K86" s="57">
        <f t="shared" si="20"/>
        <v>159.82816628883484</v>
      </c>
      <c r="L86" s="57">
        <f t="shared" si="22"/>
        <v>3801.0406508480105</v>
      </c>
      <c r="M86" s="301">
        <f t="shared" si="23"/>
        <v>0.59062924800000016</v>
      </c>
      <c r="N86" s="57">
        <f t="shared" si="21"/>
        <v>6435.5780952588539</v>
      </c>
    </row>
    <row r="87" spans="1:14">
      <c r="A87" s="57">
        <v>84</v>
      </c>
      <c r="B87" s="57">
        <v>28.6</v>
      </c>
      <c r="C87" s="284">
        <f t="shared" si="14"/>
        <v>46.027238400000009</v>
      </c>
      <c r="D87" s="300">
        <f t="shared" si="12"/>
        <v>46.027238400000009</v>
      </c>
      <c r="E87" s="285">
        <f t="shared" si="15"/>
        <v>2118.5066747304354</v>
      </c>
      <c r="F87" s="300">
        <f t="shared" si="13"/>
        <v>47.153779200000002</v>
      </c>
      <c r="G87" s="285">
        <f t="shared" si="16"/>
        <v>2223.4788928423527</v>
      </c>
      <c r="H87" s="284">
        <f t="shared" si="17"/>
        <v>46.590508800000009</v>
      </c>
      <c r="I87" s="301">
        <f t="shared" si="18"/>
        <v>1.2941808000000003E-2</v>
      </c>
      <c r="J87" s="57">
        <f t="shared" si="19"/>
        <v>104.9722181119173</v>
      </c>
      <c r="K87" s="57">
        <f t="shared" si="20"/>
        <v>104.9722181119173</v>
      </c>
      <c r="L87" s="57">
        <f t="shared" si="22"/>
        <v>3906.0128689599278</v>
      </c>
      <c r="M87" s="301">
        <f t="shared" si="23"/>
        <v>0.60357105600000016</v>
      </c>
      <c r="N87" s="57">
        <f t="shared" si="21"/>
        <v>6471.5046060126624</v>
      </c>
    </row>
    <row r="88" spans="1:14">
      <c r="A88" s="57">
        <v>85</v>
      </c>
      <c r="B88" s="57">
        <v>29.3</v>
      </c>
      <c r="C88" s="284">
        <f t="shared" si="14"/>
        <v>47.153779200000002</v>
      </c>
      <c r="D88" s="300">
        <f t="shared" si="12"/>
        <v>47.153779200000002</v>
      </c>
      <c r="E88" s="285">
        <f t="shared" si="15"/>
        <v>2223.4788928423527</v>
      </c>
      <c r="F88" s="300">
        <f t="shared" si="13"/>
        <v>47.958451200000006</v>
      </c>
      <c r="G88" s="285">
        <f t="shared" si="16"/>
        <v>2300.013041502782</v>
      </c>
      <c r="H88" s="284">
        <f t="shared" si="17"/>
        <v>47.556115200000008</v>
      </c>
      <c r="I88" s="301">
        <f t="shared" si="18"/>
        <v>1.3210032000000002E-2</v>
      </c>
      <c r="J88" s="57">
        <f t="shared" si="19"/>
        <v>76.53414866042931</v>
      </c>
      <c r="K88" s="57">
        <f t="shared" si="20"/>
        <v>76.53414866042931</v>
      </c>
      <c r="L88" s="57">
        <f t="shared" si="22"/>
        <v>3982.5470176203571</v>
      </c>
      <c r="M88" s="301">
        <f t="shared" si="23"/>
        <v>0.6167810880000002</v>
      </c>
      <c r="N88" s="57">
        <f t="shared" si="21"/>
        <v>6456.9862713111524</v>
      </c>
    </row>
    <row r="89" spans="1:14">
      <c r="A89" s="57">
        <v>86</v>
      </c>
      <c r="B89" s="57">
        <v>29.8</v>
      </c>
      <c r="C89" s="284">
        <f t="shared" si="14"/>
        <v>47.958451200000006</v>
      </c>
      <c r="D89" s="300">
        <f t="shared" si="12"/>
        <v>47.958451200000006</v>
      </c>
      <c r="E89" s="285">
        <f t="shared" si="15"/>
        <v>2300.013041502782</v>
      </c>
      <c r="F89" s="300">
        <f t="shared" si="13"/>
        <v>48.441254400000005</v>
      </c>
      <c r="G89" s="285">
        <f t="shared" si="16"/>
        <v>2346.55512784552</v>
      </c>
      <c r="H89" s="284">
        <f t="shared" si="17"/>
        <v>48.199852800000002</v>
      </c>
      <c r="I89" s="301">
        <f t="shared" si="18"/>
        <v>1.3388848E-2</v>
      </c>
      <c r="J89" s="57">
        <f t="shared" si="19"/>
        <v>46.542086342738003</v>
      </c>
      <c r="K89" s="57">
        <f t="shared" si="20"/>
        <v>46.542086342738003</v>
      </c>
      <c r="L89" s="57">
        <f t="shared" si="22"/>
        <v>4029.0891039630951</v>
      </c>
      <c r="M89" s="301">
        <f t="shared" si="23"/>
        <v>0.63016993600000015</v>
      </c>
      <c r="N89" s="57">
        <f t="shared" si="21"/>
        <v>6393.65490765509</v>
      </c>
    </row>
    <row r="90" spans="1:14">
      <c r="A90" s="57">
        <v>87</v>
      </c>
      <c r="B90" s="57">
        <v>30.1</v>
      </c>
      <c r="C90" s="284">
        <f t="shared" si="14"/>
        <v>48.441254400000005</v>
      </c>
      <c r="D90" s="300">
        <f t="shared" si="12"/>
        <v>48.441254400000005</v>
      </c>
      <c r="E90" s="285">
        <f t="shared" si="15"/>
        <v>2346.55512784552</v>
      </c>
      <c r="F90" s="300">
        <f t="shared" si="13"/>
        <v>48.924057599999998</v>
      </c>
      <c r="G90" s="285">
        <f t="shared" si="16"/>
        <v>2393.5634120481177</v>
      </c>
      <c r="H90" s="284">
        <f t="shared" si="17"/>
        <v>48.682656000000001</v>
      </c>
      <c r="I90" s="301">
        <f t="shared" si="18"/>
        <v>1.3522960000000001E-2</v>
      </c>
      <c r="J90" s="57">
        <f t="shared" si="19"/>
        <v>47.008284202597679</v>
      </c>
      <c r="K90" s="57">
        <f t="shared" si="20"/>
        <v>47.008284202597679</v>
      </c>
      <c r="L90" s="57">
        <f t="shared" si="22"/>
        <v>4076.0973881656928</v>
      </c>
      <c r="M90" s="301">
        <f t="shared" si="23"/>
        <v>0.64369289600000013</v>
      </c>
      <c r="N90" s="57">
        <f t="shared" si="21"/>
        <v>6332.3634818640157</v>
      </c>
    </row>
    <row r="91" spans="1:14">
      <c r="A91" s="57">
        <v>88</v>
      </c>
      <c r="B91" s="57">
        <v>30.4</v>
      </c>
      <c r="C91" s="284">
        <f t="shared" si="14"/>
        <v>48.924057599999998</v>
      </c>
      <c r="D91" s="300">
        <f t="shared" si="12"/>
        <v>48.924057599999998</v>
      </c>
      <c r="E91" s="285">
        <f t="shared" si="15"/>
        <v>2393.5634120481177</v>
      </c>
      <c r="F91" s="300">
        <f t="shared" si="13"/>
        <v>49.406860800000004</v>
      </c>
      <c r="G91" s="285">
        <f t="shared" si="16"/>
        <v>2441.0378941105769</v>
      </c>
      <c r="H91" s="284">
        <f t="shared" si="17"/>
        <v>49.165459200000001</v>
      </c>
      <c r="I91" s="301">
        <f t="shared" si="18"/>
        <v>1.3657072000000001E-2</v>
      </c>
      <c r="J91" s="57">
        <f t="shared" si="19"/>
        <v>47.474482062459174</v>
      </c>
      <c r="K91" s="57">
        <f t="shared" si="20"/>
        <v>47.474482062459174</v>
      </c>
      <c r="L91" s="57">
        <f t="shared" si="22"/>
        <v>4123.571870228152</v>
      </c>
      <c r="M91" s="301">
        <f t="shared" si="23"/>
        <v>0.65734996800000012</v>
      </c>
      <c r="N91" s="57">
        <f t="shared" si="21"/>
        <v>6273.0236114169111</v>
      </c>
    </row>
    <row r="92" spans="1:14">
      <c r="A92" s="57">
        <v>89</v>
      </c>
      <c r="B92" s="57">
        <v>30.7</v>
      </c>
      <c r="C92" s="284">
        <f t="shared" si="14"/>
        <v>49.406860800000004</v>
      </c>
      <c r="D92" s="300">
        <f t="shared" si="12"/>
        <v>49.406860800000004</v>
      </c>
      <c r="E92" s="285">
        <f t="shared" si="15"/>
        <v>2441.0378941105769</v>
      </c>
      <c r="F92" s="300">
        <f t="shared" si="13"/>
        <v>49.406860800000004</v>
      </c>
      <c r="G92" s="285">
        <f t="shared" si="16"/>
        <v>2441.0378941105769</v>
      </c>
      <c r="H92" s="284">
        <f t="shared" si="17"/>
        <v>49.406860800000004</v>
      </c>
      <c r="I92" s="301">
        <f t="shared" si="18"/>
        <v>1.3724128E-2</v>
      </c>
      <c r="J92" s="57">
        <f t="shared" si="19"/>
        <v>0</v>
      </c>
      <c r="K92" s="57">
        <f t="shared" si="20"/>
        <v>0</v>
      </c>
      <c r="L92" s="57">
        <f t="shared" si="22"/>
        <v>4123.571870228152</v>
      </c>
      <c r="M92" s="301">
        <f t="shared" si="23"/>
        <v>0.67107409600000012</v>
      </c>
      <c r="N92" s="57">
        <f t="shared" si="21"/>
        <v>6144.7340834746674</v>
      </c>
    </row>
    <row r="93" spans="1:14">
      <c r="A93" s="57">
        <v>90</v>
      </c>
      <c r="B93" s="57">
        <v>30.7</v>
      </c>
      <c r="C93" s="284">
        <f t="shared" si="14"/>
        <v>49.406860800000004</v>
      </c>
      <c r="D93" s="300">
        <f t="shared" si="12"/>
        <v>49.406860800000004</v>
      </c>
      <c r="E93" s="285">
        <f t="shared" si="15"/>
        <v>2441.0378941105769</v>
      </c>
      <c r="F93" s="300">
        <f t="shared" si="13"/>
        <v>49.084992</v>
      </c>
      <c r="G93" s="285">
        <f t="shared" si="16"/>
        <v>2409.3364396400639</v>
      </c>
      <c r="H93" s="284">
        <f t="shared" si="17"/>
        <v>49.245926400000002</v>
      </c>
      <c r="I93" s="301">
        <f t="shared" si="18"/>
        <v>1.3679424000000001E-2</v>
      </c>
      <c r="J93" s="57">
        <f t="shared" si="19"/>
        <v>-31.701454470512999</v>
      </c>
      <c r="K93" s="57">
        <f t="shared" si="20"/>
        <v>0</v>
      </c>
      <c r="L93" s="57">
        <f t="shared" si="22"/>
        <v>4123.571870228152</v>
      </c>
      <c r="M93" s="301">
        <f t="shared" si="23"/>
        <v>0.68475352000000012</v>
      </c>
      <c r="N93" s="57">
        <f t="shared" si="21"/>
        <v>6021.9798070233373</v>
      </c>
    </row>
    <row r="94" spans="1:14">
      <c r="A94" s="57">
        <v>91</v>
      </c>
      <c r="B94" s="57">
        <v>30.5</v>
      </c>
      <c r="C94" s="284">
        <f t="shared" si="14"/>
        <v>49.084992</v>
      </c>
      <c r="D94" s="300">
        <f t="shared" si="12"/>
        <v>49.084992</v>
      </c>
      <c r="E94" s="285">
        <f t="shared" si="15"/>
        <v>2409.3364396400639</v>
      </c>
      <c r="F94" s="300">
        <f t="shared" si="13"/>
        <v>48.924057599999998</v>
      </c>
      <c r="G94" s="285">
        <f t="shared" si="16"/>
        <v>2393.5634120481177</v>
      </c>
      <c r="H94" s="284">
        <f t="shared" si="17"/>
        <v>49.004524799999999</v>
      </c>
      <c r="I94" s="301">
        <f t="shared" si="18"/>
        <v>1.3612368E-2</v>
      </c>
      <c r="J94" s="57">
        <f t="shared" si="19"/>
        <v>-15.773027591946175</v>
      </c>
      <c r="K94" s="57">
        <f t="shared" si="20"/>
        <v>0</v>
      </c>
      <c r="L94" s="57">
        <f t="shared" si="22"/>
        <v>4123.571870228152</v>
      </c>
      <c r="M94" s="301">
        <f t="shared" si="23"/>
        <v>0.6983658880000001</v>
      </c>
      <c r="N94" s="57">
        <f t="shared" si="21"/>
        <v>5904.6009277992562</v>
      </c>
    </row>
    <row r="95" spans="1:14">
      <c r="A95" s="57">
        <v>92</v>
      </c>
      <c r="B95" s="57">
        <v>30.4</v>
      </c>
      <c r="C95" s="284">
        <f t="shared" si="14"/>
        <v>48.924057599999998</v>
      </c>
      <c r="D95" s="300">
        <f t="shared" si="12"/>
        <v>48.924057599999998</v>
      </c>
      <c r="E95" s="285">
        <f t="shared" si="15"/>
        <v>2393.5634120481177</v>
      </c>
      <c r="F95" s="300">
        <f t="shared" si="13"/>
        <v>48.763123200000003</v>
      </c>
      <c r="G95" s="285">
        <f t="shared" si="16"/>
        <v>2377.8421842183784</v>
      </c>
      <c r="H95" s="284">
        <f t="shared" si="17"/>
        <v>48.843590399999997</v>
      </c>
      <c r="I95" s="301">
        <f t="shared" si="18"/>
        <v>1.3567663999999998E-2</v>
      </c>
      <c r="J95" s="57">
        <f t="shared" si="19"/>
        <v>-15.721227829739291</v>
      </c>
      <c r="K95" s="57">
        <f t="shared" si="20"/>
        <v>0</v>
      </c>
      <c r="L95" s="57">
        <f t="shared" si="22"/>
        <v>4123.571870228152</v>
      </c>
      <c r="M95" s="301">
        <f t="shared" si="23"/>
        <v>0.71193355200000008</v>
      </c>
      <c r="N95" s="57">
        <f t="shared" si="21"/>
        <v>5792.0740757954209</v>
      </c>
    </row>
    <row r="96" spans="1:14">
      <c r="A96" s="57">
        <v>93</v>
      </c>
      <c r="B96" s="57">
        <v>30.3</v>
      </c>
      <c r="C96" s="284">
        <f t="shared" si="14"/>
        <v>48.763123200000003</v>
      </c>
      <c r="D96" s="300">
        <f t="shared" si="12"/>
        <v>48.763123200000003</v>
      </c>
      <c r="E96" s="285">
        <f t="shared" si="15"/>
        <v>2377.8421842183784</v>
      </c>
      <c r="F96" s="300">
        <f t="shared" si="13"/>
        <v>48.924057599999998</v>
      </c>
      <c r="G96" s="285">
        <f t="shared" si="16"/>
        <v>2393.5634120481177</v>
      </c>
      <c r="H96" s="284">
        <f t="shared" si="17"/>
        <v>48.843590399999997</v>
      </c>
      <c r="I96" s="301">
        <f t="shared" si="18"/>
        <v>1.3567663999999998E-2</v>
      </c>
      <c r="J96" s="57">
        <f t="shared" si="19"/>
        <v>15.721227829739291</v>
      </c>
      <c r="K96" s="57">
        <f t="shared" si="20"/>
        <v>15.721227829739291</v>
      </c>
      <c r="L96" s="57">
        <f t="shared" si="22"/>
        <v>4139.2930980578913</v>
      </c>
      <c r="M96" s="301">
        <f t="shared" si="23"/>
        <v>0.72550121600000006</v>
      </c>
      <c r="N96" s="57">
        <f t="shared" si="21"/>
        <v>5705.4254448801512</v>
      </c>
    </row>
    <row r="97" spans="1:14">
      <c r="A97" s="57">
        <v>94</v>
      </c>
      <c r="B97" s="57">
        <v>30.4</v>
      </c>
      <c r="C97" s="284">
        <f t="shared" si="14"/>
        <v>48.924057599999998</v>
      </c>
      <c r="D97" s="300">
        <f t="shared" si="12"/>
        <v>48.924057599999998</v>
      </c>
      <c r="E97" s="285">
        <f t="shared" si="15"/>
        <v>2393.5634120481177</v>
      </c>
      <c r="F97" s="300">
        <f t="shared" si="13"/>
        <v>49.567795200000006</v>
      </c>
      <c r="G97" s="285">
        <f t="shared" si="16"/>
        <v>2456.9663209891437</v>
      </c>
      <c r="H97" s="284">
        <f t="shared" si="17"/>
        <v>49.245926400000002</v>
      </c>
      <c r="I97" s="301">
        <f t="shared" si="18"/>
        <v>1.3679424000000001E-2</v>
      </c>
      <c r="J97" s="57">
        <f t="shared" si="19"/>
        <v>63.402908941025999</v>
      </c>
      <c r="K97" s="57">
        <f t="shared" si="20"/>
        <v>63.402908941025999</v>
      </c>
      <c r="L97" s="57">
        <f t="shared" si="22"/>
        <v>4202.6960069989173</v>
      </c>
      <c r="M97" s="301">
        <f t="shared" si="23"/>
        <v>0.73918064000000006</v>
      </c>
      <c r="N97" s="57">
        <f t="shared" si="21"/>
        <v>5685.6142863791956</v>
      </c>
    </row>
    <row r="98" spans="1:14">
      <c r="A98" s="57">
        <v>95</v>
      </c>
      <c r="B98" s="57">
        <v>30.8</v>
      </c>
      <c r="C98" s="284">
        <f t="shared" si="14"/>
        <v>49.567795200000006</v>
      </c>
      <c r="D98" s="300">
        <f t="shared" si="12"/>
        <v>49.567795200000006</v>
      </c>
      <c r="E98" s="285">
        <f t="shared" si="15"/>
        <v>2456.9663209891437</v>
      </c>
      <c r="F98" s="300">
        <f t="shared" si="13"/>
        <v>48.924057599999998</v>
      </c>
      <c r="G98" s="285">
        <f t="shared" si="16"/>
        <v>2393.5634120481177</v>
      </c>
      <c r="H98" s="284">
        <f t="shared" si="17"/>
        <v>49.245926400000002</v>
      </c>
      <c r="I98" s="301">
        <f t="shared" si="18"/>
        <v>1.3679424000000001E-2</v>
      </c>
      <c r="J98" s="57">
        <f t="shared" si="19"/>
        <v>-63.402908941025999</v>
      </c>
      <c r="K98" s="57">
        <f t="shared" si="20"/>
        <v>0</v>
      </c>
      <c r="L98" s="57">
        <f t="shared" si="22"/>
        <v>4202.6960069989173</v>
      </c>
      <c r="M98" s="301">
        <f t="shared" si="23"/>
        <v>0.75286006400000005</v>
      </c>
      <c r="N98" s="57">
        <f t="shared" si="21"/>
        <v>5582.3070022730244</v>
      </c>
    </row>
    <row r="99" spans="1:14">
      <c r="A99" s="57">
        <v>96</v>
      </c>
      <c r="B99" s="57">
        <v>30.4</v>
      </c>
      <c r="C99" s="284">
        <f t="shared" si="14"/>
        <v>48.924057599999998</v>
      </c>
      <c r="D99" s="300">
        <f t="shared" si="12"/>
        <v>48.924057599999998</v>
      </c>
      <c r="E99" s="285">
        <f t="shared" si="15"/>
        <v>2393.5634120481177</v>
      </c>
      <c r="F99" s="300">
        <f t="shared" si="13"/>
        <v>48.119385600000001</v>
      </c>
      <c r="G99" s="285">
        <f t="shared" si="16"/>
        <v>2315.4752705214873</v>
      </c>
      <c r="H99" s="284">
        <f t="shared" si="17"/>
        <v>48.521721599999999</v>
      </c>
      <c r="I99" s="301">
        <f t="shared" si="18"/>
        <v>1.3478255999999999E-2</v>
      </c>
      <c r="J99" s="57">
        <f t="shared" si="19"/>
        <v>-78.088141526630352</v>
      </c>
      <c r="K99" s="57">
        <f t="shared" si="20"/>
        <v>0</v>
      </c>
      <c r="L99" s="57">
        <f t="shared" si="22"/>
        <v>4202.6960069989173</v>
      </c>
      <c r="M99" s="301">
        <f t="shared" si="23"/>
        <v>0.76633832000000002</v>
      </c>
      <c r="N99" s="57">
        <f t="shared" si="21"/>
        <v>5484.1261324357592</v>
      </c>
    </row>
    <row r="100" spans="1:14">
      <c r="A100" s="57">
        <v>97</v>
      </c>
      <c r="B100" s="57">
        <v>29.9</v>
      </c>
      <c r="C100" s="284">
        <f t="shared" si="14"/>
        <v>48.119385600000001</v>
      </c>
      <c r="D100" s="300">
        <f t="shared" si="12"/>
        <v>48.119385600000001</v>
      </c>
      <c r="E100" s="285">
        <f t="shared" si="15"/>
        <v>2315.4752705214873</v>
      </c>
      <c r="F100" s="300">
        <f t="shared" si="13"/>
        <v>47.475648000000007</v>
      </c>
      <c r="G100" s="285">
        <f t="shared" si="16"/>
        <v>2253.9371530199046</v>
      </c>
      <c r="H100" s="284">
        <f t="shared" si="17"/>
        <v>47.797516800000004</v>
      </c>
      <c r="I100" s="301">
        <f t="shared" si="18"/>
        <v>1.3277088000000001E-2</v>
      </c>
      <c r="J100" s="57">
        <f t="shared" si="19"/>
        <v>-61.538117501582747</v>
      </c>
      <c r="K100" s="57">
        <f t="shared" si="20"/>
        <v>0</v>
      </c>
      <c r="L100" s="57">
        <f t="shared" si="22"/>
        <v>4202.6960069989173</v>
      </c>
      <c r="M100" s="301">
        <f t="shared" si="23"/>
        <v>0.77961540800000007</v>
      </c>
      <c r="N100" s="57">
        <f t="shared" si="21"/>
        <v>5390.7297930147079</v>
      </c>
    </row>
    <row r="101" spans="1:14">
      <c r="A101" s="57">
        <v>98</v>
      </c>
      <c r="B101" s="57">
        <v>29.5</v>
      </c>
      <c r="C101" s="284">
        <f t="shared" si="14"/>
        <v>47.475648000000007</v>
      </c>
      <c r="D101" s="300">
        <f t="shared" si="12"/>
        <v>47.475648000000007</v>
      </c>
      <c r="E101" s="285">
        <f t="shared" si="15"/>
        <v>2253.9371530199046</v>
      </c>
      <c r="F101" s="300">
        <f t="shared" si="13"/>
        <v>47.958451200000006</v>
      </c>
      <c r="G101" s="285">
        <f t="shared" si="16"/>
        <v>2300.013041502782</v>
      </c>
      <c r="H101" s="284">
        <f t="shared" si="17"/>
        <v>47.71704960000001</v>
      </c>
      <c r="I101" s="301">
        <f t="shared" si="18"/>
        <v>1.3254736000000003E-2</v>
      </c>
      <c r="J101" s="57">
        <f t="shared" si="19"/>
        <v>46.075888482877417</v>
      </c>
      <c r="K101" s="57">
        <f t="shared" si="20"/>
        <v>46.075888482877417</v>
      </c>
      <c r="L101" s="57">
        <f t="shared" si="22"/>
        <v>4248.7718954817947</v>
      </c>
      <c r="M101" s="301">
        <f t="shared" si="23"/>
        <v>0.79287014400000011</v>
      </c>
      <c r="N101" s="57">
        <f t="shared" si="21"/>
        <v>5358.7235282273332</v>
      </c>
    </row>
    <row r="102" spans="1:14">
      <c r="A102" s="57">
        <v>99</v>
      </c>
      <c r="B102" s="57">
        <v>29.8</v>
      </c>
      <c r="C102" s="284">
        <f t="shared" si="14"/>
        <v>47.958451200000006</v>
      </c>
      <c r="D102" s="300">
        <f t="shared" si="12"/>
        <v>47.958451200000006</v>
      </c>
      <c r="E102" s="285">
        <f t="shared" si="15"/>
        <v>2300.013041502782</v>
      </c>
      <c r="F102" s="300">
        <f t="shared" si="13"/>
        <v>48.763123200000003</v>
      </c>
      <c r="G102" s="285">
        <f t="shared" si="16"/>
        <v>2377.8421842183784</v>
      </c>
      <c r="H102" s="284">
        <f t="shared" si="17"/>
        <v>48.360787200000004</v>
      </c>
      <c r="I102" s="301">
        <f t="shared" si="18"/>
        <v>1.3433552000000001E-2</v>
      </c>
      <c r="J102" s="57">
        <f t="shared" si="19"/>
        <v>77.82914271559639</v>
      </c>
      <c r="K102" s="57">
        <f t="shared" si="20"/>
        <v>77.82914271559639</v>
      </c>
      <c r="L102" s="57">
        <f t="shared" si="22"/>
        <v>4326.6010381973911</v>
      </c>
      <c r="M102" s="301">
        <f t="shared" si="23"/>
        <v>0.80630369600000007</v>
      </c>
      <c r="N102" s="57">
        <f t="shared" si="21"/>
        <v>5365.9694971773897</v>
      </c>
    </row>
    <row r="103" spans="1:14">
      <c r="A103" s="57">
        <v>100</v>
      </c>
      <c r="B103" s="57">
        <v>30.3</v>
      </c>
      <c r="C103" s="284">
        <f t="shared" si="14"/>
        <v>48.763123200000003</v>
      </c>
      <c r="D103" s="300">
        <f t="shared" si="12"/>
        <v>48.763123200000003</v>
      </c>
      <c r="E103" s="285">
        <f t="shared" si="15"/>
        <v>2377.8421842183784</v>
      </c>
      <c r="F103" s="300">
        <f t="shared" si="13"/>
        <v>49.406860800000004</v>
      </c>
      <c r="G103" s="285">
        <f t="shared" si="16"/>
        <v>2441.0378941105769</v>
      </c>
      <c r="H103" s="284">
        <f t="shared" si="17"/>
        <v>49.084992</v>
      </c>
      <c r="I103" s="301">
        <f t="shared" si="18"/>
        <v>1.3634719999999999E-2</v>
      </c>
      <c r="J103" s="57">
        <f t="shared" si="19"/>
        <v>63.195709892198465</v>
      </c>
      <c r="K103" s="57">
        <f t="shared" si="20"/>
        <v>63.195709892198465</v>
      </c>
      <c r="L103" s="57">
        <f t="shared" si="22"/>
        <v>4389.7967480895895</v>
      </c>
      <c r="M103" s="301">
        <f t="shared" si="23"/>
        <v>0.81993841600000006</v>
      </c>
      <c r="N103" s="57">
        <f t="shared" si="21"/>
        <v>5353.8127527977531</v>
      </c>
    </row>
    <row r="104" spans="1:14">
      <c r="A104" s="57">
        <v>101</v>
      </c>
      <c r="B104" s="57">
        <v>30.7</v>
      </c>
      <c r="C104" s="284">
        <f t="shared" si="14"/>
        <v>49.406860800000004</v>
      </c>
      <c r="D104" s="300">
        <f t="shared" si="12"/>
        <v>49.406860800000004</v>
      </c>
      <c r="E104" s="285">
        <f t="shared" si="15"/>
        <v>2441.0378941105769</v>
      </c>
      <c r="F104" s="300">
        <f t="shared" si="13"/>
        <v>49.728729600000001</v>
      </c>
      <c r="G104" s="285">
        <f t="shared" si="16"/>
        <v>2472.9465476299165</v>
      </c>
      <c r="H104" s="284">
        <f t="shared" si="17"/>
        <v>49.567795200000006</v>
      </c>
      <c r="I104" s="301">
        <f t="shared" si="18"/>
        <v>1.3768832000000002E-2</v>
      </c>
      <c r="J104" s="57">
        <f t="shared" si="19"/>
        <v>31.908653519339623</v>
      </c>
      <c r="K104" s="57">
        <f t="shared" si="20"/>
        <v>31.908653519339623</v>
      </c>
      <c r="L104" s="57">
        <f t="shared" si="22"/>
        <v>4421.7054016089296</v>
      </c>
      <c r="M104" s="301">
        <f t="shared" si="23"/>
        <v>0.83370724800000007</v>
      </c>
      <c r="N104" s="57">
        <f t="shared" si="21"/>
        <v>5303.6667393935495</v>
      </c>
    </row>
    <row r="105" spans="1:14">
      <c r="A105" s="57">
        <v>102</v>
      </c>
      <c r="B105" s="57">
        <v>30.9</v>
      </c>
      <c r="C105" s="284">
        <f t="shared" si="14"/>
        <v>49.728729600000001</v>
      </c>
      <c r="D105" s="300">
        <f t="shared" si="12"/>
        <v>49.728729600000001</v>
      </c>
      <c r="E105" s="285">
        <f t="shared" si="15"/>
        <v>2472.9465476299165</v>
      </c>
      <c r="F105" s="300">
        <f t="shared" si="13"/>
        <v>49.889664000000003</v>
      </c>
      <c r="G105" s="285">
        <f t="shared" si="16"/>
        <v>2488.9785740328962</v>
      </c>
      <c r="H105" s="284">
        <f t="shared" si="17"/>
        <v>49.809196800000002</v>
      </c>
      <c r="I105" s="301">
        <f t="shared" si="18"/>
        <v>1.3835888000000001E-2</v>
      </c>
      <c r="J105" s="57">
        <f t="shared" si="19"/>
        <v>16.032026402979682</v>
      </c>
      <c r="K105" s="57">
        <f t="shared" si="20"/>
        <v>16.032026402979682</v>
      </c>
      <c r="L105" s="57">
        <f t="shared" si="22"/>
        <v>4437.7374280119093</v>
      </c>
      <c r="M105" s="301">
        <f t="shared" si="23"/>
        <v>0.84754313600000009</v>
      </c>
      <c r="N105" s="57">
        <f t="shared" si="21"/>
        <v>5236.0018499541111</v>
      </c>
    </row>
    <row r="106" spans="1:14">
      <c r="A106" s="57">
        <v>103</v>
      </c>
      <c r="B106" s="57">
        <v>31</v>
      </c>
      <c r="C106" s="284">
        <f t="shared" si="14"/>
        <v>49.889664000000003</v>
      </c>
      <c r="D106" s="300">
        <f t="shared" si="12"/>
        <v>49.889664000000003</v>
      </c>
      <c r="E106" s="285">
        <f t="shared" si="15"/>
        <v>2488.9785740328962</v>
      </c>
      <c r="F106" s="300">
        <f t="shared" si="13"/>
        <v>49.728729600000001</v>
      </c>
      <c r="G106" s="285">
        <f t="shared" si="16"/>
        <v>2472.9465476299165</v>
      </c>
      <c r="H106" s="284">
        <f t="shared" si="17"/>
        <v>49.809196800000002</v>
      </c>
      <c r="I106" s="301">
        <f t="shared" si="18"/>
        <v>1.3835888000000001E-2</v>
      </c>
      <c r="J106" s="57">
        <f t="shared" si="19"/>
        <v>-16.032026402979682</v>
      </c>
      <c r="K106" s="57">
        <f t="shared" si="20"/>
        <v>0</v>
      </c>
      <c r="L106" s="57">
        <f t="shared" si="22"/>
        <v>4437.7374280119093</v>
      </c>
      <c r="M106" s="301">
        <f t="shared" si="23"/>
        <v>0.8613790240000001</v>
      </c>
      <c r="N106" s="57">
        <f t="shared" si="21"/>
        <v>5151.8986466658016</v>
      </c>
    </row>
    <row r="107" spans="1:14">
      <c r="A107" s="57">
        <v>104</v>
      </c>
      <c r="B107" s="57">
        <v>30.9</v>
      </c>
      <c r="C107" s="284">
        <f t="shared" si="14"/>
        <v>49.728729600000001</v>
      </c>
      <c r="D107" s="300">
        <f t="shared" si="12"/>
        <v>49.728729600000001</v>
      </c>
      <c r="E107" s="285">
        <f t="shared" si="15"/>
        <v>2472.9465476299165</v>
      </c>
      <c r="F107" s="300">
        <f t="shared" si="13"/>
        <v>48.924057599999998</v>
      </c>
      <c r="G107" s="285">
        <f t="shared" si="16"/>
        <v>2393.5634120481177</v>
      </c>
      <c r="H107" s="284">
        <f t="shared" si="17"/>
        <v>49.326393600000003</v>
      </c>
      <c r="I107" s="301">
        <f t="shared" si="18"/>
        <v>1.3701776000000001E-2</v>
      </c>
      <c r="J107" s="57">
        <f t="shared" si="19"/>
        <v>-79.383135581798797</v>
      </c>
      <c r="K107" s="57">
        <f t="shared" si="20"/>
        <v>0</v>
      </c>
      <c r="L107" s="57">
        <f t="shared" si="22"/>
        <v>4437.7374280119093</v>
      </c>
      <c r="M107" s="301">
        <f t="shared" si="23"/>
        <v>0.8750808000000001</v>
      </c>
      <c r="N107" s="57">
        <f t="shared" si="21"/>
        <v>5071.2316257103448</v>
      </c>
    </row>
    <row r="108" spans="1:14">
      <c r="A108" s="57">
        <v>105</v>
      </c>
      <c r="B108" s="57">
        <v>30.4</v>
      </c>
      <c r="C108" s="284">
        <f t="shared" si="14"/>
        <v>48.924057599999998</v>
      </c>
      <c r="D108" s="300">
        <f t="shared" si="12"/>
        <v>48.924057599999998</v>
      </c>
      <c r="E108" s="285">
        <f t="shared" si="15"/>
        <v>2393.5634120481177</v>
      </c>
      <c r="F108" s="300">
        <f t="shared" si="13"/>
        <v>47.958451200000006</v>
      </c>
      <c r="G108" s="285">
        <f t="shared" si="16"/>
        <v>2300.013041502782</v>
      </c>
      <c r="H108" s="284">
        <f t="shared" si="17"/>
        <v>48.441254400000005</v>
      </c>
      <c r="I108" s="301">
        <f t="shared" si="18"/>
        <v>1.3455904000000001E-2</v>
      </c>
      <c r="J108" s="57">
        <f t="shared" si="19"/>
        <v>-93.550370545335682</v>
      </c>
      <c r="K108" s="57">
        <f t="shared" si="20"/>
        <v>0</v>
      </c>
      <c r="L108" s="57">
        <f t="shared" si="22"/>
        <v>4437.7374280119093</v>
      </c>
      <c r="M108" s="301">
        <f t="shared" si="23"/>
        <v>0.88853670400000007</v>
      </c>
      <c r="N108" s="57">
        <f t="shared" si="21"/>
        <v>4994.4334409981884</v>
      </c>
    </row>
    <row r="109" spans="1:14">
      <c r="A109" s="57">
        <v>106</v>
      </c>
      <c r="B109" s="57">
        <v>29.8</v>
      </c>
      <c r="C109" s="284">
        <f t="shared" si="14"/>
        <v>47.958451200000006</v>
      </c>
      <c r="D109" s="300">
        <f t="shared" si="12"/>
        <v>47.958451200000006</v>
      </c>
      <c r="E109" s="285">
        <f t="shared" si="15"/>
        <v>2300.013041502782</v>
      </c>
      <c r="F109" s="300">
        <f t="shared" si="13"/>
        <v>48.119385600000001</v>
      </c>
      <c r="G109" s="285">
        <f t="shared" si="16"/>
        <v>2315.4752705214873</v>
      </c>
      <c r="H109" s="284">
        <f t="shared" si="17"/>
        <v>48.0389184</v>
      </c>
      <c r="I109" s="301">
        <f t="shared" si="18"/>
        <v>1.3344144E-2</v>
      </c>
      <c r="J109" s="57">
        <f t="shared" si="19"/>
        <v>15.46222901870533</v>
      </c>
      <c r="K109" s="57">
        <f t="shared" si="20"/>
        <v>15.46222901870533</v>
      </c>
      <c r="L109" s="57">
        <f t="shared" si="22"/>
        <v>4453.1996570306146</v>
      </c>
      <c r="M109" s="301">
        <f t="shared" si="23"/>
        <v>0.90188084800000001</v>
      </c>
      <c r="N109" s="57">
        <f t="shared" si="21"/>
        <v>4937.6807001789384</v>
      </c>
    </row>
    <row r="110" spans="1:14">
      <c r="A110" s="57">
        <v>107</v>
      </c>
      <c r="B110" s="57">
        <v>29.9</v>
      </c>
      <c r="C110" s="284">
        <f t="shared" si="14"/>
        <v>48.119385600000001</v>
      </c>
      <c r="D110" s="300">
        <f t="shared" si="12"/>
        <v>48.119385600000001</v>
      </c>
      <c r="E110" s="285">
        <f t="shared" si="15"/>
        <v>2315.4752705214873</v>
      </c>
      <c r="F110" s="300">
        <f t="shared" si="13"/>
        <v>48.6021888</v>
      </c>
      <c r="G110" s="285">
        <f t="shared" si="16"/>
        <v>2362.1727561508455</v>
      </c>
      <c r="H110" s="284">
        <f t="shared" si="17"/>
        <v>48.360787200000004</v>
      </c>
      <c r="I110" s="301">
        <f t="shared" si="18"/>
        <v>1.3433552000000001E-2</v>
      </c>
      <c r="J110" s="57">
        <f t="shared" si="19"/>
        <v>46.697485629358198</v>
      </c>
      <c r="K110" s="57">
        <f t="shared" si="20"/>
        <v>46.697485629358198</v>
      </c>
      <c r="L110" s="57">
        <f t="shared" si="22"/>
        <v>4499.8971426599728</v>
      </c>
      <c r="M110" s="301">
        <f t="shared" si="23"/>
        <v>0.91531439999999997</v>
      </c>
      <c r="N110" s="57">
        <f t="shared" si="21"/>
        <v>4916.2311252395602</v>
      </c>
    </row>
    <row r="111" spans="1:14">
      <c r="A111" s="57">
        <v>108</v>
      </c>
      <c r="B111" s="57">
        <v>30.2</v>
      </c>
      <c r="C111" s="284">
        <f t="shared" si="14"/>
        <v>48.6021888</v>
      </c>
      <c r="D111" s="300">
        <f t="shared" si="12"/>
        <v>48.6021888</v>
      </c>
      <c r="E111" s="285">
        <f t="shared" si="15"/>
        <v>2362.1727561508455</v>
      </c>
      <c r="F111" s="300">
        <f t="shared" si="13"/>
        <v>49.406860800000004</v>
      </c>
      <c r="G111" s="285">
        <f t="shared" si="16"/>
        <v>2441.0378941105769</v>
      </c>
      <c r="H111" s="284">
        <f t="shared" si="17"/>
        <v>49.004524799999999</v>
      </c>
      <c r="I111" s="301">
        <f t="shared" si="18"/>
        <v>1.3612368E-2</v>
      </c>
      <c r="J111" s="57">
        <f t="shared" si="19"/>
        <v>78.865137959731328</v>
      </c>
      <c r="K111" s="57">
        <f t="shared" si="20"/>
        <v>78.865137959731328</v>
      </c>
      <c r="L111" s="57">
        <f t="shared" si="22"/>
        <v>4578.7622806197041</v>
      </c>
      <c r="M111" s="301">
        <f t="shared" si="23"/>
        <v>0.92892676799999996</v>
      </c>
      <c r="N111" s="57">
        <f t="shared" si="21"/>
        <v>4929.0885335104313</v>
      </c>
    </row>
    <row r="112" spans="1:14">
      <c r="A112" s="57">
        <v>109</v>
      </c>
      <c r="B112" s="57">
        <v>30.7</v>
      </c>
      <c r="C112" s="284">
        <f t="shared" si="14"/>
        <v>49.406860800000004</v>
      </c>
      <c r="D112" s="300">
        <f t="shared" si="12"/>
        <v>49.406860800000004</v>
      </c>
      <c r="E112" s="285">
        <f t="shared" si="15"/>
        <v>2441.0378941105769</v>
      </c>
      <c r="F112" s="300">
        <f t="shared" si="13"/>
        <v>50.211532800000001</v>
      </c>
      <c r="G112" s="285">
        <f t="shared" si="16"/>
        <v>2521.1980261254757</v>
      </c>
      <c r="H112" s="284">
        <f t="shared" si="17"/>
        <v>49.809196800000002</v>
      </c>
      <c r="I112" s="301">
        <f t="shared" si="18"/>
        <v>1.3835888000000001E-2</v>
      </c>
      <c r="J112" s="57">
        <f t="shared" si="19"/>
        <v>80.160132014898863</v>
      </c>
      <c r="K112" s="57">
        <f t="shared" si="20"/>
        <v>80.160132014898863</v>
      </c>
      <c r="L112" s="57">
        <f t="shared" si="22"/>
        <v>4658.9224126346035</v>
      </c>
      <c r="M112" s="301">
        <f t="shared" si="23"/>
        <v>0.94276265599999998</v>
      </c>
      <c r="N112" s="57">
        <f t="shared" si="21"/>
        <v>4941.7765786372047</v>
      </c>
    </row>
    <row r="113" spans="1:14">
      <c r="A113" s="57">
        <v>110</v>
      </c>
      <c r="B113" s="57">
        <v>31.2</v>
      </c>
      <c r="C113" s="284">
        <f t="shared" si="14"/>
        <v>50.211532800000001</v>
      </c>
      <c r="D113" s="300">
        <f t="shared" si="12"/>
        <v>50.211532800000001</v>
      </c>
      <c r="E113" s="285">
        <f t="shared" si="15"/>
        <v>2521.1980261254757</v>
      </c>
      <c r="F113" s="300">
        <f t="shared" si="13"/>
        <v>51.177139200000006</v>
      </c>
      <c r="G113" s="285">
        <f t="shared" si="16"/>
        <v>2619.0995766961773</v>
      </c>
      <c r="H113" s="284">
        <f t="shared" si="17"/>
        <v>50.694336000000007</v>
      </c>
      <c r="I113" s="301">
        <f t="shared" si="18"/>
        <v>1.4081760000000002E-2</v>
      </c>
      <c r="J113" s="57">
        <f t="shared" si="19"/>
        <v>97.901550570701602</v>
      </c>
      <c r="K113" s="57">
        <f t="shared" si="20"/>
        <v>97.901550570701602</v>
      </c>
      <c r="L113" s="57">
        <f t="shared" si="22"/>
        <v>4756.8239632053046</v>
      </c>
      <c r="M113" s="301">
        <f t="shared" si="23"/>
        <v>0.95684441600000003</v>
      </c>
      <c r="N113" s="57">
        <f t="shared" si="21"/>
        <v>4971.3661737095872</v>
      </c>
    </row>
    <row r="114" spans="1:14">
      <c r="A114" s="57">
        <v>111</v>
      </c>
      <c r="B114" s="57">
        <v>31.8</v>
      </c>
      <c r="C114" s="284">
        <f t="shared" si="14"/>
        <v>51.177139200000006</v>
      </c>
      <c r="D114" s="300">
        <f t="shared" si="12"/>
        <v>51.177139200000006</v>
      </c>
      <c r="E114" s="285">
        <f t="shared" si="15"/>
        <v>2619.0995766961773</v>
      </c>
      <c r="F114" s="300">
        <f t="shared" si="13"/>
        <v>51.820876800000008</v>
      </c>
      <c r="G114" s="285">
        <f t="shared" si="16"/>
        <v>2685.4032723207793</v>
      </c>
      <c r="H114" s="284">
        <f t="shared" si="17"/>
        <v>51.499008000000003</v>
      </c>
      <c r="I114" s="301">
        <f t="shared" si="18"/>
        <v>1.4305280000000002E-2</v>
      </c>
      <c r="J114" s="57">
        <f t="shared" si="19"/>
        <v>66.303695624601914</v>
      </c>
      <c r="K114" s="57">
        <f t="shared" si="20"/>
        <v>66.303695624601914</v>
      </c>
      <c r="L114" s="57">
        <f t="shared" si="22"/>
        <v>4823.1276588299061</v>
      </c>
      <c r="M114" s="301">
        <f t="shared" si="23"/>
        <v>0.97114969600000001</v>
      </c>
      <c r="N114" s="57">
        <f t="shared" si="21"/>
        <v>4966.4101000036826</v>
      </c>
    </row>
    <row r="115" spans="1:14">
      <c r="A115" s="57">
        <v>112</v>
      </c>
      <c r="B115" s="57">
        <v>32.200000000000003</v>
      </c>
      <c r="C115" s="284">
        <f t="shared" si="14"/>
        <v>51.820876800000008</v>
      </c>
      <c r="D115" s="300">
        <f t="shared" si="12"/>
        <v>51.820876800000008</v>
      </c>
      <c r="E115" s="285">
        <f t="shared" si="15"/>
        <v>2685.4032723207793</v>
      </c>
      <c r="F115" s="300">
        <f t="shared" si="13"/>
        <v>52.142745599999998</v>
      </c>
      <c r="G115" s="285">
        <f t="shared" si="16"/>
        <v>2718.865918706319</v>
      </c>
      <c r="H115" s="284">
        <f t="shared" si="17"/>
        <v>51.981811200000003</v>
      </c>
      <c r="I115" s="301">
        <f t="shared" si="18"/>
        <v>1.4439392000000001E-2</v>
      </c>
      <c r="J115" s="57">
        <f t="shared" si="19"/>
        <v>33.462646385539756</v>
      </c>
      <c r="K115" s="57">
        <f t="shared" si="20"/>
        <v>33.462646385539756</v>
      </c>
      <c r="L115" s="57">
        <f t="shared" si="22"/>
        <v>4856.5903052154463</v>
      </c>
      <c r="M115" s="301">
        <f t="shared" si="23"/>
        <v>0.985589088</v>
      </c>
      <c r="N115" s="57">
        <f t="shared" si="21"/>
        <v>4927.6015373411337</v>
      </c>
    </row>
    <row r="116" spans="1:14">
      <c r="A116" s="57">
        <v>113</v>
      </c>
      <c r="B116" s="57">
        <v>32.4</v>
      </c>
      <c r="C116" s="284">
        <f t="shared" si="14"/>
        <v>52.142745599999998</v>
      </c>
      <c r="D116" s="300">
        <f t="shared" si="12"/>
        <v>52.142745599999998</v>
      </c>
      <c r="E116" s="285">
        <f t="shared" si="15"/>
        <v>2718.865918706319</v>
      </c>
      <c r="F116" s="300">
        <f t="shared" si="13"/>
        <v>51.820876800000008</v>
      </c>
      <c r="G116" s="285">
        <f t="shared" si="16"/>
        <v>2685.4032723207793</v>
      </c>
      <c r="H116" s="284">
        <f t="shared" si="17"/>
        <v>51.981811200000003</v>
      </c>
      <c r="I116" s="301">
        <f t="shared" si="18"/>
        <v>1.4439392000000001E-2</v>
      </c>
      <c r="J116" s="57">
        <f t="shared" si="19"/>
        <v>-33.462646385539756</v>
      </c>
      <c r="K116" s="57">
        <f t="shared" si="20"/>
        <v>0</v>
      </c>
      <c r="L116" s="57">
        <f t="shared" si="22"/>
        <v>4856.5903052154463</v>
      </c>
      <c r="M116" s="301">
        <f t="shared" si="23"/>
        <v>1.0000284800000001</v>
      </c>
      <c r="N116" s="57">
        <f t="shared" si="21"/>
        <v>4856.4519934626724</v>
      </c>
    </row>
    <row r="117" spans="1:14">
      <c r="A117" s="57">
        <v>114</v>
      </c>
      <c r="B117" s="57">
        <v>32.200000000000003</v>
      </c>
      <c r="C117" s="284">
        <f t="shared" si="14"/>
        <v>51.820876800000008</v>
      </c>
      <c r="D117" s="300">
        <f t="shared" si="12"/>
        <v>51.820876800000008</v>
      </c>
      <c r="E117" s="285">
        <f t="shared" si="15"/>
        <v>2685.4032723207793</v>
      </c>
      <c r="F117" s="300">
        <f t="shared" si="13"/>
        <v>51.016204800000004</v>
      </c>
      <c r="G117" s="285">
        <f t="shared" si="16"/>
        <v>2602.6531521955435</v>
      </c>
      <c r="H117" s="284">
        <f t="shared" si="17"/>
        <v>51.418540800000002</v>
      </c>
      <c r="I117" s="301">
        <f t="shared" si="18"/>
        <v>1.4282928E-2</v>
      </c>
      <c r="J117" s="57">
        <f t="shared" si="19"/>
        <v>-82.750120125235753</v>
      </c>
      <c r="K117" s="57">
        <f t="shared" si="20"/>
        <v>0</v>
      </c>
      <c r="L117" s="57">
        <f t="shared" si="22"/>
        <v>4856.5903052154463</v>
      </c>
      <c r="M117" s="301">
        <f t="shared" si="23"/>
        <v>1.0143114080000002</v>
      </c>
      <c r="N117" s="57">
        <f t="shared" si="21"/>
        <v>4788.0663343731667</v>
      </c>
    </row>
    <row r="118" spans="1:14">
      <c r="A118" s="57">
        <v>115</v>
      </c>
      <c r="B118" s="57">
        <v>31.7</v>
      </c>
      <c r="C118" s="284">
        <f t="shared" si="14"/>
        <v>51.016204800000004</v>
      </c>
      <c r="D118" s="300">
        <f t="shared" si="12"/>
        <v>51.016204800000004</v>
      </c>
      <c r="E118" s="285">
        <f t="shared" si="15"/>
        <v>2602.6531521955435</v>
      </c>
      <c r="F118" s="300">
        <f t="shared" si="13"/>
        <v>46.027238400000009</v>
      </c>
      <c r="G118" s="285">
        <f t="shared" si="16"/>
        <v>2118.5066747304354</v>
      </c>
      <c r="H118" s="284">
        <f t="shared" si="17"/>
        <v>48.521721600000006</v>
      </c>
      <c r="I118" s="301">
        <f t="shared" si="18"/>
        <v>1.3478256000000001E-2</v>
      </c>
      <c r="J118" s="57">
        <f t="shared" si="19"/>
        <v>-484.14647746510809</v>
      </c>
      <c r="K118" s="57">
        <f t="shared" si="20"/>
        <v>0</v>
      </c>
      <c r="L118" s="57">
        <f t="shared" si="22"/>
        <v>4856.5903052154463</v>
      </c>
      <c r="M118" s="301">
        <f t="shared" si="23"/>
        <v>1.0277896640000002</v>
      </c>
      <c r="N118" s="57">
        <f t="shared" si="21"/>
        <v>4725.2764600826395</v>
      </c>
    </row>
    <row r="119" spans="1:14">
      <c r="A119" s="57">
        <v>116</v>
      </c>
      <c r="B119" s="57">
        <v>28.6</v>
      </c>
      <c r="C119" s="284">
        <f t="shared" si="14"/>
        <v>46.027238400000009</v>
      </c>
      <c r="D119" s="300">
        <f t="shared" si="12"/>
        <v>46.027238400000009</v>
      </c>
      <c r="E119" s="285">
        <f t="shared" si="15"/>
        <v>2118.5066747304354</v>
      </c>
      <c r="F119" s="300">
        <f t="shared" si="13"/>
        <v>40.716403200000002</v>
      </c>
      <c r="G119" s="285">
        <f t="shared" si="16"/>
        <v>1657.8254895449704</v>
      </c>
      <c r="H119" s="284">
        <f t="shared" si="17"/>
        <v>43.371820800000009</v>
      </c>
      <c r="I119" s="301">
        <f t="shared" si="18"/>
        <v>1.2047728000000002E-2</v>
      </c>
      <c r="J119" s="57">
        <f t="shared" si="19"/>
        <v>-460.68118518546498</v>
      </c>
      <c r="K119" s="57">
        <f t="shared" si="20"/>
        <v>0</v>
      </c>
      <c r="L119" s="57">
        <f t="shared" si="22"/>
        <v>4856.5903052154463</v>
      </c>
      <c r="M119" s="301">
        <f t="shared" si="23"/>
        <v>1.0398373920000001</v>
      </c>
      <c r="N119" s="57">
        <f t="shared" si="21"/>
        <v>4670.528625513638</v>
      </c>
    </row>
    <row r="120" spans="1:14">
      <c r="A120" s="57">
        <v>117</v>
      </c>
      <c r="B120" s="57">
        <v>25.3</v>
      </c>
      <c r="C120" s="284">
        <f t="shared" si="14"/>
        <v>40.716403200000002</v>
      </c>
      <c r="D120" s="300">
        <f t="shared" si="12"/>
        <v>40.716403200000002</v>
      </c>
      <c r="E120" s="285">
        <f t="shared" si="15"/>
        <v>1657.8254895449704</v>
      </c>
      <c r="F120" s="300">
        <f t="shared" si="13"/>
        <v>35.405568000000002</v>
      </c>
      <c r="G120" s="285">
        <f t="shared" si="16"/>
        <v>1253.5542454026242</v>
      </c>
      <c r="H120" s="284">
        <f t="shared" si="17"/>
        <v>38.060985600000002</v>
      </c>
      <c r="I120" s="301">
        <f t="shared" si="18"/>
        <v>1.0572496000000001E-2</v>
      </c>
      <c r="J120" s="57">
        <f t="shared" si="19"/>
        <v>-404.27124414234618</v>
      </c>
      <c r="K120" s="57">
        <f t="shared" si="20"/>
        <v>0</v>
      </c>
      <c r="L120" s="57">
        <f t="shared" si="22"/>
        <v>4856.5903052154463</v>
      </c>
      <c r="M120" s="301">
        <f t="shared" si="23"/>
        <v>1.0504098880000001</v>
      </c>
      <c r="N120" s="57">
        <f t="shared" si="21"/>
        <v>4623.5192192092591</v>
      </c>
    </row>
    <row r="121" spans="1:14">
      <c r="A121" s="57">
        <v>118</v>
      </c>
      <c r="B121" s="57">
        <v>22</v>
      </c>
      <c r="C121" s="284">
        <f t="shared" si="14"/>
        <v>35.405568000000002</v>
      </c>
      <c r="D121" s="300">
        <f t="shared" si="12"/>
        <v>35.405568000000002</v>
      </c>
      <c r="E121" s="285">
        <f t="shared" si="15"/>
        <v>1253.5542454026242</v>
      </c>
      <c r="F121" s="300">
        <f t="shared" si="13"/>
        <v>30.094732799999999</v>
      </c>
      <c r="G121" s="285">
        <f t="shared" si="16"/>
        <v>905.69294230339574</v>
      </c>
      <c r="H121" s="284">
        <f t="shared" si="17"/>
        <v>32.750150400000003</v>
      </c>
      <c r="I121" s="301">
        <f t="shared" si="18"/>
        <v>9.0972640000000007E-3</v>
      </c>
      <c r="J121" s="57">
        <f t="shared" si="19"/>
        <v>-347.86130309922851</v>
      </c>
      <c r="K121" s="57">
        <f t="shared" si="20"/>
        <v>0</v>
      </c>
      <c r="L121" s="57">
        <f t="shared" si="22"/>
        <v>4856.5903052154463</v>
      </c>
      <c r="M121" s="301">
        <f t="shared" si="23"/>
        <v>1.0595071520000001</v>
      </c>
      <c r="N121" s="57">
        <f t="shared" si="21"/>
        <v>4583.8202187194347</v>
      </c>
    </row>
    <row r="122" spans="1:14">
      <c r="A122" s="57">
        <v>119</v>
      </c>
      <c r="B122" s="57">
        <v>18.7</v>
      </c>
      <c r="C122" s="284">
        <f t="shared" si="14"/>
        <v>30.094732799999999</v>
      </c>
      <c r="D122" s="300">
        <f t="shared" si="12"/>
        <v>30.094732799999999</v>
      </c>
      <c r="E122" s="285">
        <f t="shared" si="15"/>
        <v>905.69294230339574</v>
      </c>
      <c r="F122" s="300">
        <f t="shared" si="13"/>
        <v>24.783897600000003</v>
      </c>
      <c r="G122" s="285">
        <f t="shared" si="16"/>
        <v>614.24158024728592</v>
      </c>
      <c r="H122" s="284">
        <f t="shared" si="17"/>
        <v>27.439315200000003</v>
      </c>
      <c r="I122" s="301">
        <f t="shared" si="18"/>
        <v>7.6220320000000008E-3</v>
      </c>
      <c r="J122" s="57">
        <f t="shared" si="19"/>
        <v>-291.45136205610982</v>
      </c>
      <c r="K122" s="57">
        <f t="shared" si="20"/>
        <v>0</v>
      </c>
      <c r="L122" s="57">
        <f t="shared" si="22"/>
        <v>4856.5903052154463</v>
      </c>
      <c r="M122" s="301">
        <f t="shared" si="23"/>
        <v>1.0671291840000001</v>
      </c>
      <c r="N122" s="57">
        <f t="shared" si="21"/>
        <v>4551.0800173331645</v>
      </c>
    </row>
    <row r="123" spans="1:14">
      <c r="A123" s="57">
        <v>120</v>
      </c>
      <c r="B123" s="57">
        <v>15.4</v>
      </c>
      <c r="C123" s="284">
        <f t="shared" si="14"/>
        <v>24.783897600000003</v>
      </c>
      <c r="D123" s="300">
        <f t="shared" si="12"/>
        <v>24.783897600000003</v>
      </c>
      <c r="E123" s="285">
        <f t="shared" si="15"/>
        <v>614.24158024728592</v>
      </c>
      <c r="F123" s="300">
        <f t="shared" si="13"/>
        <v>19.4730624</v>
      </c>
      <c r="G123" s="285">
        <f t="shared" si="16"/>
        <v>379.20015923429378</v>
      </c>
      <c r="H123" s="284">
        <f t="shared" si="17"/>
        <v>22.128480000000003</v>
      </c>
      <c r="I123" s="301">
        <f t="shared" si="18"/>
        <v>6.1468000000000009E-3</v>
      </c>
      <c r="J123" s="57">
        <f t="shared" si="19"/>
        <v>-235.04142101299215</v>
      </c>
      <c r="K123" s="57">
        <f t="shared" si="20"/>
        <v>0</v>
      </c>
      <c r="L123" s="57">
        <f t="shared" si="22"/>
        <v>4856.5903052154463</v>
      </c>
      <c r="M123" s="301">
        <f t="shared" si="23"/>
        <v>1.0732759840000001</v>
      </c>
      <c r="N123" s="57">
        <f t="shared" si="21"/>
        <v>4525.01535263594</v>
      </c>
    </row>
    <row r="124" spans="1:14">
      <c r="A124" s="57">
        <v>121</v>
      </c>
      <c r="B124" s="57">
        <v>12.1</v>
      </c>
      <c r="C124" s="284">
        <f t="shared" si="14"/>
        <v>19.4730624</v>
      </c>
      <c r="D124" s="300">
        <f t="shared" si="12"/>
        <v>19.4730624</v>
      </c>
      <c r="E124" s="285">
        <f t="shared" si="15"/>
        <v>379.20015923429378</v>
      </c>
      <c r="F124" s="300">
        <f t="shared" si="13"/>
        <v>14.162227200000002</v>
      </c>
      <c r="G124" s="285">
        <f t="shared" si="16"/>
        <v>200.5686792644199</v>
      </c>
      <c r="H124" s="284">
        <f t="shared" si="17"/>
        <v>16.8176448</v>
      </c>
      <c r="I124" s="301">
        <f t="shared" si="18"/>
        <v>4.6715680000000001E-3</v>
      </c>
      <c r="J124" s="57">
        <f t="shared" si="19"/>
        <v>-178.63147996987388</v>
      </c>
      <c r="K124" s="57">
        <f t="shared" si="20"/>
        <v>0</v>
      </c>
      <c r="L124" s="57">
        <f t="shared" si="22"/>
        <v>4856.5903052154463</v>
      </c>
      <c r="M124" s="301">
        <f t="shared" si="23"/>
        <v>1.0779475520000001</v>
      </c>
      <c r="N124" s="57">
        <f t="shared" si="21"/>
        <v>4505.4050136341384</v>
      </c>
    </row>
    <row r="125" spans="1:14">
      <c r="A125" s="57">
        <v>122</v>
      </c>
      <c r="B125" s="57">
        <v>8.8000000000000007</v>
      </c>
      <c r="C125" s="284">
        <f t="shared" si="14"/>
        <v>14.162227200000002</v>
      </c>
      <c r="D125" s="300">
        <f t="shared" si="12"/>
        <v>14.162227200000002</v>
      </c>
      <c r="E125" s="285">
        <f t="shared" si="15"/>
        <v>200.5686792644199</v>
      </c>
      <c r="F125" s="300">
        <f t="shared" si="13"/>
        <v>8.8513920000000006</v>
      </c>
      <c r="G125" s="285">
        <f t="shared" si="16"/>
        <v>78.347140337664015</v>
      </c>
      <c r="H125" s="284">
        <f t="shared" si="17"/>
        <v>11.5068096</v>
      </c>
      <c r="I125" s="301">
        <f t="shared" si="18"/>
        <v>3.1963360000000001E-3</v>
      </c>
      <c r="J125" s="57">
        <f t="shared" si="19"/>
        <v>-122.22153892675588</v>
      </c>
      <c r="K125" s="57">
        <f t="shared" si="20"/>
        <v>0</v>
      </c>
      <c r="L125" s="57">
        <f t="shared" si="22"/>
        <v>4856.5903052154463</v>
      </c>
      <c r="M125" s="301">
        <f t="shared" si="23"/>
        <v>1.0811438880000002</v>
      </c>
      <c r="N125" s="57">
        <f t="shared" si="21"/>
        <v>4492.0850583539032</v>
      </c>
    </row>
    <row r="126" spans="1:14">
      <c r="A126" s="57">
        <v>123</v>
      </c>
      <c r="B126" s="57">
        <v>5.5</v>
      </c>
      <c r="C126" s="284">
        <f t="shared" si="14"/>
        <v>8.8513920000000006</v>
      </c>
      <c r="D126" s="300">
        <f t="shared" si="12"/>
        <v>8.8513920000000006</v>
      </c>
      <c r="E126" s="285">
        <f t="shared" si="15"/>
        <v>78.347140337664015</v>
      </c>
      <c r="F126" s="300">
        <f t="shared" si="13"/>
        <v>3.5405568000000005</v>
      </c>
      <c r="G126" s="285">
        <f t="shared" si="16"/>
        <v>12.535542454026244</v>
      </c>
      <c r="H126" s="284">
        <f t="shared" si="17"/>
        <v>6.1959744000000008</v>
      </c>
      <c r="I126" s="301">
        <f t="shared" si="18"/>
        <v>1.7211040000000002E-3</v>
      </c>
      <c r="J126" s="57">
        <f t="shared" si="19"/>
        <v>-65.811597883637774</v>
      </c>
      <c r="K126" s="57">
        <f t="shared" si="20"/>
        <v>0</v>
      </c>
      <c r="L126" s="57">
        <f t="shared" si="22"/>
        <v>4856.5903052154463</v>
      </c>
      <c r="M126" s="301">
        <f t="shared" si="23"/>
        <v>1.0828649920000002</v>
      </c>
      <c r="N126" s="57">
        <f t="shared" si="21"/>
        <v>4484.9453450753399</v>
      </c>
    </row>
    <row r="127" spans="1:14">
      <c r="A127" s="57">
        <v>124</v>
      </c>
      <c r="B127" s="57">
        <v>2.2000000000000002</v>
      </c>
      <c r="C127" s="284">
        <f t="shared" si="14"/>
        <v>3.5405568000000005</v>
      </c>
      <c r="D127" s="300">
        <f t="shared" si="12"/>
        <v>3.5405568000000005</v>
      </c>
      <c r="E127" s="285">
        <f t="shared" si="15"/>
        <v>12.535542454026244</v>
      </c>
      <c r="F127" s="300">
        <f t="shared" si="13"/>
        <v>0</v>
      </c>
      <c r="G127" s="285">
        <f t="shared" si="16"/>
        <v>0</v>
      </c>
      <c r="H127" s="284">
        <f t="shared" si="17"/>
        <v>1.7702784000000003</v>
      </c>
      <c r="I127" s="301">
        <f t="shared" si="18"/>
        <v>4.9174400000000012E-4</v>
      </c>
      <c r="J127" s="57">
        <f t="shared" si="19"/>
        <v>-12.535542454026244</v>
      </c>
      <c r="K127" s="57">
        <f t="shared" si="20"/>
        <v>0</v>
      </c>
      <c r="L127" s="57">
        <f t="shared" si="22"/>
        <v>4856.5903052154463</v>
      </c>
      <c r="M127" s="301">
        <f t="shared" si="23"/>
        <v>1.0833567360000003</v>
      </c>
      <c r="N127" s="57">
        <f t="shared" si="21"/>
        <v>4482.909593701409</v>
      </c>
    </row>
    <row r="128" spans="1:14">
      <c r="A128" s="57">
        <v>125</v>
      </c>
      <c r="B128" s="57">
        <v>0</v>
      </c>
      <c r="C128" s="284">
        <f t="shared" si="14"/>
        <v>0</v>
      </c>
      <c r="D128" s="300">
        <f t="shared" si="12"/>
        <v>0</v>
      </c>
      <c r="E128" s="285">
        <f t="shared" si="15"/>
        <v>0</v>
      </c>
      <c r="F128" s="300">
        <f t="shared" si="13"/>
        <v>0</v>
      </c>
      <c r="G128" s="285">
        <f t="shared" si="16"/>
        <v>0</v>
      </c>
      <c r="H128" s="284">
        <f t="shared" si="17"/>
        <v>0</v>
      </c>
      <c r="I128" s="301">
        <f t="shared" si="18"/>
        <v>0</v>
      </c>
      <c r="J128" s="57">
        <f t="shared" si="19"/>
        <v>0</v>
      </c>
      <c r="K128" s="57">
        <f t="shared" si="20"/>
        <v>0</v>
      </c>
      <c r="L128" s="57">
        <f t="shared" si="22"/>
        <v>4856.5903052154463</v>
      </c>
      <c r="M128" s="301">
        <f t="shared" si="23"/>
        <v>1.0833567360000003</v>
      </c>
      <c r="N128" s="57">
        <f t="shared" si="21"/>
        <v>4482.909593701409</v>
      </c>
    </row>
    <row r="129" spans="1:14">
      <c r="A129" s="57">
        <v>126</v>
      </c>
      <c r="B129" s="57">
        <v>0</v>
      </c>
      <c r="C129" s="284">
        <f t="shared" si="14"/>
        <v>0</v>
      </c>
      <c r="D129" s="300">
        <f t="shared" si="12"/>
        <v>0</v>
      </c>
      <c r="E129" s="285">
        <f t="shared" si="15"/>
        <v>0</v>
      </c>
      <c r="F129" s="300">
        <f t="shared" si="13"/>
        <v>0</v>
      </c>
      <c r="G129" s="285">
        <f t="shared" si="16"/>
        <v>0</v>
      </c>
      <c r="H129" s="284">
        <f t="shared" si="17"/>
        <v>0</v>
      </c>
      <c r="I129" s="301">
        <f t="shared" si="18"/>
        <v>0</v>
      </c>
      <c r="J129" s="57">
        <f t="shared" si="19"/>
        <v>0</v>
      </c>
      <c r="K129" s="57">
        <f t="shared" si="20"/>
        <v>0</v>
      </c>
      <c r="L129" s="57">
        <f t="shared" si="22"/>
        <v>4856.5903052154463</v>
      </c>
      <c r="M129" s="301">
        <f t="shared" si="23"/>
        <v>1.0833567360000003</v>
      </c>
      <c r="N129" s="57">
        <f t="shared" si="21"/>
        <v>4482.909593701409</v>
      </c>
    </row>
    <row r="130" spans="1:14">
      <c r="A130" s="57">
        <v>127</v>
      </c>
      <c r="B130" s="57">
        <v>0</v>
      </c>
      <c r="C130" s="284">
        <f t="shared" si="14"/>
        <v>0</v>
      </c>
      <c r="D130" s="300">
        <f t="shared" si="12"/>
        <v>0</v>
      </c>
      <c r="E130" s="285">
        <f t="shared" si="15"/>
        <v>0</v>
      </c>
      <c r="F130" s="300">
        <f t="shared" si="13"/>
        <v>0</v>
      </c>
      <c r="G130" s="285">
        <f t="shared" si="16"/>
        <v>0</v>
      </c>
      <c r="H130" s="284">
        <f t="shared" si="17"/>
        <v>0</v>
      </c>
      <c r="I130" s="301">
        <f t="shared" si="18"/>
        <v>0</v>
      </c>
      <c r="J130" s="57">
        <f t="shared" si="19"/>
        <v>0</v>
      </c>
      <c r="K130" s="57">
        <f t="shared" si="20"/>
        <v>0</v>
      </c>
      <c r="L130" s="57">
        <f t="shared" si="22"/>
        <v>4856.5903052154463</v>
      </c>
      <c r="M130" s="301">
        <f t="shared" si="23"/>
        <v>1.0833567360000003</v>
      </c>
      <c r="N130" s="57">
        <f t="shared" si="21"/>
        <v>4482.909593701409</v>
      </c>
    </row>
    <row r="131" spans="1:14">
      <c r="A131" s="57">
        <v>128</v>
      </c>
      <c r="B131" s="57">
        <v>0</v>
      </c>
      <c r="C131" s="284">
        <f t="shared" si="14"/>
        <v>0</v>
      </c>
      <c r="D131" s="300">
        <f t="shared" si="12"/>
        <v>0</v>
      </c>
      <c r="E131" s="285">
        <f t="shared" si="15"/>
        <v>0</v>
      </c>
      <c r="F131" s="300">
        <f t="shared" si="13"/>
        <v>0</v>
      </c>
      <c r="G131" s="285">
        <f t="shared" si="16"/>
        <v>0</v>
      </c>
      <c r="H131" s="284">
        <f t="shared" si="17"/>
        <v>0</v>
      </c>
      <c r="I131" s="301">
        <f t="shared" si="18"/>
        <v>0</v>
      </c>
      <c r="J131" s="57">
        <f t="shared" si="19"/>
        <v>0</v>
      </c>
      <c r="K131" s="57">
        <f t="shared" si="20"/>
        <v>0</v>
      </c>
      <c r="L131" s="57">
        <f t="shared" si="22"/>
        <v>4856.5903052154463</v>
      </c>
      <c r="M131" s="301">
        <f t="shared" si="23"/>
        <v>1.0833567360000003</v>
      </c>
      <c r="N131" s="57">
        <f t="shared" si="21"/>
        <v>4482.909593701409</v>
      </c>
    </row>
    <row r="132" spans="1:14">
      <c r="A132" s="57">
        <v>129</v>
      </c>
      <c r="B132" s="57">
        <v>0</v>
      </c>
      <c r="C132" s="284">
        <f t="shared" si="14"/>
        <v>0</v>
      </c>
      <c r="D132" s="300">
        <f t="shared" ref="D132:D195" si="24">C132</f>
        <v>0</v>
      </c>
      <c r="E132" s="285">
        <f t="shared" si="15"/>
        <v>0</v>
      </c>
      <c r="F132" s="300">
        <f t="shared" ref="F132:F195" si="25">C133</f>
        <v>0</v>
      </c>
      <c r="G132" s="285">
        <f t="shared" si="16"/>
        <v>0</v>
      </c>
      <c r="H132" s="284">
        <f t="shared" si="17"/>
        <v>0</v>
      </c>
      <c r="I132" s="301">
        <f t="shared" si="18"/>
        <v>0</v>
      </c>
      <c r="J132" s="57">
        <f t="shared" si="19"/>
        <v>0</v>
      </c>
      <c r="K132" s="57">
        <f t="shared" si="20"/>
        <v>0</v>
      </c>
      <c r="L132" s="57">
        <f t="shared" si="22"/>
        <v>4856.5903052154463</v>
      </c>
      <c r="M132" s="301">
        <f t="shared" si="23"/>
        <v>1.0833567360000003</v>
      </c>
      <c r="N132" s="57">
        <f t="shared" si="21"/>
        <v>4482.909593701409</v>
      </c>
    </row>
    <row r="133" spans="1:14">
      <c r="A133" s="57">
        <v>130</v>
      </c>
      <c r="B133" s="57">
        <v>0</v>
      </c>
      <c r="C133" s="284">
        <f t="shared" ref="C133:C196" si="26">B133*1.609344</f>
        <v>0</v>
      </c>
      <c r="D133" s="300">
        <f t="shared" si="24"/>
        <v>0</v>
      </c>
      <c r="E133" s="285">
        <f t="shared" ref="E133:E196" si="27">(D133)^2</f>
        <v>0</v>
      </c>
      <c r="F133" s="300">
        <f t="shared" si="25"/>
        <v>0</v>
      </c>
      <c r="G133" s="285">
        <f t="shared" ref="G133:G196" si="28">(F133)^2</f>
        <v>0</v>
      </c>
      <c r="H133" s="284">
        <f t="shared" ref="H133:H196" si="29">(D133+F133)/2</f>
        <v>0</v>
      </c>
      <c r="I133" s="301">
        <f t="shared" ref="I133:I196" si="30">H133/3600</f>
        <v>0</v>
      </c>
      <c r="J133" s="57">
        <f t="shared" ref="J133:J196" si="31">IF(I133=0,0,(G133-E133))</f>
        <v>0</v>
      </c>
      <c r="K133" s="57">
        <f t="shared" ref="K133:K196" si="32">MAX(0,J133)</f>
        <v>0</v>
      </c>
      <c r="L133" s="57">
        <f t="shared" si="22"/>
        <v>4856.5903052154463</v>
      </c>
      <c r="M133" s="301">
        <f t="shared" si="23"/>
        <v>1.0833567360000003</v>
      </c>
      <c r="N133" s="57">
        <f t="shared" ref="N133:N196" si="33">IF(M133=0,0,(L133)/M133)</f>
        <v>4482.909593701409</v>
      </c>
    </row>
    <row r="134" spans="1:14">
      <c r="A134" s="57">
        <v>131</v>
      </c>
      <c r="B134" s="57">
        <v>0</v>
      </c>
      <c r="C134" s="284">
        <f t="shared" si="26"/>
        <v>0</v>
      </c>
      <c r="D134" s="300">
        <f t="shared" si="24"/>
        <v>0</v>
      </c>
      <c r="E134" s="285">
        <f t="shared" si="27"/>
        <v>0</v>
      </c>
      <c r="F134" s="300">
        <f t="shared" si="25"/>
        <v>0</v>
      </c>
      <c r="G134" s="285">
        <f t="shared" si="28"/>
        <v>0</v>
      </c>
      <c r="H134" s="284">
        <f t="shared" si="29"/>
        <v>0</v>
      </c>
      <c r="I134" s="301">
        <f t="shared" si="30"/>
        <v>0</v>
      </c>
      <c r="J134" s="57">
        <f t="shared" si="31"/>
        <v>0</v>
      </c>
      <c r="K134" s="57">
        <f t="shared" si="32"/>
        <v>0</v>
      </c>
      <c r="L134" s="57">
        <f t="shared" ref="L134:L197" si="34">L133+K134</f>
        <v>4856.5903052154463</v>
      </c>
      <c r="M134" s="301">
        <f t="shared" ref="M134:M197" si="35">M133+I134</f>
        <v>1.0833567360000003</v>
      </c>
      <c r="N134" s="57">
        <f t="shared" si="33"/>
        <v>4482.909593701409</v>
      </c>
    </row>
    <row r="135" spans="1:14">
      <c r="A135" s="57">
        <v>132</v>
      </c>
      <c r="B135" s="57">
        <v>0</v>
      </c>
      <c r="C135" s="284">
        <f t="shared" si="26"/>
        <v>0</v>
      </c>
      <c r="D135" s="300">
        <f t="shared" si="24"/>
        <v>0</v>
      </c>
      <c r="E135" s="285">
        <f t="shared" si="27"/>
        <v>0</v>
      </c>
      <c r="F135" s="300">
        <f t="shared" si="25"/>
        <v>0</v>
      </c>
      <c r="G135" s="285">
        <f t="shared" si="28"/>
        <v>0</v>
      </c>
      <c r="H135" s="284">
        <f t="shared" si="29"/>
        <v>0</v>
      </c>
      <c r="I135" s="301">
        <f t="shared" si="30"/>
        <v>0</v>
      </c>
      <c r="J135" s="57">
        <f t="shared" si="31"/>
        <v>0</v>
      </c>
      <c r="K135" s="57">
        <f t="shared" si="32"/>
        <v>0</v>
      </c>
      <c r="L135" s="57">
        <f t="shared" si="34"/>
        <v>4856.5903052154463</v>
      </c>
      <c r="M135" s="301">
        <f t="shared" si="35"/>
        <v>1.0833567360000003</v>
      </c>
      <c r="N135" s="57">
        <f t="shared" si="33"/>
        <v>4482.909593701409</v>
      </c>
    </row>
    <row r="136" spans="1:14">
      <c r="A136" s="57">
        <v>133</v>
      </c>
      <c r="B136" s="57">
        <v>0</v>
      </c>
      <c r="C136" s="284">
        <f t="shared" si="26"/>
        <v>0</v>
      </c>
      <c r="D136" s="300">
        <f t="shared" si="24"/>
        <v>0</v>
      </c>
      <c r="E136" s="285">
        <f t="shared" si="27"/>
        <v>0</v>
      </c>
      <c r="F136" s="300">
        <f t="shared" si="25"/>
        <v>0</v>
      </c>
      <c r="G136" s="285">
        <f t="shared" si="28"/>
        <v>0</v>
      </c>
      <c r="H136" s="284">
        <f t="shared" si="29"/>
        <v>0</v>
      </c>
      <c r="I136" s="301">
        <f t="shared" si="30"/>
        <v>0</v>
      </c>
      <c r="J136" s="57">
        <f t="shared" si="31"/>
        <v>0</v>
      </c>
      <c r="K136" s="57">
        <f t="shared" si="32"/>
        <v>0</v>
      </c>
      <c r="L136" s="57">
        <f t="shared" si="34"/>
        <v>4856.5903052154463</v>
      </c>
      <c r="M136" s="301">
        <f t="shared" si="35"/>
        <v>1.0833567360000003</v>
      </c>
      <c r="N136" s="57">
        <f t="shared" si="33"/>
        <v>4482.909593701409</v>
      </c>
    </row>
    <row r="137" spans="1:14">
      <c r="A137" s="57">
        <v>134</v>
      </c>
      <c r="B137" s="57">
        <v>0</v>
      </c>
      <c r="C137" s="284">
        <f t="shared" si="26"/>
        <v>0</v>
      </c>
      <c r="D137" s="300">
        <f t="shared" si="24"/>
        <v>0</v>
      </c>
      <c r="E137" s="285">
        <f t="shared" si="27"/>
        <v>0</v>
      </c>
      <c r="F137" s="300">
        <f t="shared" si="25"/>
        <v>0</v>
      </c>
      <c r="G137" s="285">
        <f t="shared" si="28"/>
        <v>0</v>
      </c>
      <c r="H137" s="284">
        <f t="shared" si="29"/>
        <v>0</v>
      </c>
      <c r="I137" s="301">
        <f t="shared" si="30"/>
        <v>0</v>
      </c>
      <c r="J137" s="57">
        <f t="shared" si="31"/>
        <v>0</v>
      </c>
      <c r="K137" s="57">
        <f t="shared" si="32"/>
        <v>0</v>
      </c>
      <c r="L137" s="57">
        <f t="shared" si="34"/>
        <v>4856.5903052154463</v>
      </c>
      <c r="M137" s="301">
        <f t="shared" si="35"/>
        <v>1.0833567360000003</v>
      </c>
      <c r="N137" s="57">
        <f t="shared" si="33"/>
        <v>4482.909593701409</v>
      </c>
    </row>
    <row r="138" spans="1:14">
      <c r="A138" s="57">
        <v>135</v>
      </c>
      <c r="B138" s="57">
        <v>0</v>
      </c>
      <c r="C138" s="284">
        <f t="shared" si="26"/>
        <v>0</v>
      </c>
      <c r="D138" s="300">
        <f t="shared" si="24"/>
        <v>0</v>
      </c>
      <c r="E138" s="285">
        <f t="shared" si="27"/>
        <v>0</v>
      </c>
      <c r="F138" s="300">
        <f t="shared" si="25"/>
        <v>0</v>
      </c>
      <c r="G138" s="285">
        <f t="shared" si="28"/>
        <v>0</v>
      </c>
      <c r="H138" s="284">
        <f t="shared" si="29"/>
        <v>0</v>
      </c>
      <c r="I138" s="301">
        <f t="shared" si="30"/>
        <v>0</v>
      </c>
      <c r="J138" s="57">
        <f t="shared" si="31"/>
        <v>0</v>
      </c>
      <c r="K138" s="57">
        <f t="shared" si="32"/>
        <v>0</v>
      </c>
      <c r="L138" s="57">
        <f t="shared" si="34"/>
        <v>4856.5903052154463</v>
      </c>
      <c r="M138" s="301">
        <f t="shared" si="35"/>
        <v>1.0833567360000003</v>
      </c>
      <c r="N138" s="57">
        <f t="shared" si="33"/>
        <v>4482.909593701409</v>
      </c>
    </row>
    <row r="139" spans="1:14">
      <c r="A139" s="57">
        <v>136</v>
      </c>
      <c r="B139" s="57">
        <v>0</v>
      </c>
      <c r="C139" s="284">
        <f t="shared" si="26"/>
        <v>0</v>
      </c>
      <c r="D139" s="300">
        <f t="shared" si="24"/>
        <v>0</v>
      </c>
      <c r="E139" s="285">
        <f t="shared" si="27"/>
        <v>0</v>
      </c>
      <c r="F139" s="300">
        <f t="shared" si="25"/>
        <v>0</v>
      </c>
      <c r="G139" s="285">
        <f t="shared" si="28"/>
        <v>0</v>
      </c>
      <c r="H139" s="284">
        <f t="shared" si="29"/>
        <v>0</v>
      </c>
      <c r="I139" s="301">
        <f t="shared" si="30"/>
        <v>0</v>
      </c>
      <c r="J139" s="57">
        <f t="shared" si="31"/>
        <v>0</v>
      </c>
      <c r="K139" s="57">
        <f t="shared" si="32"/>
        <v>0</v>
      </c>
      <c r="L139" s="57">
        <f t="shared" si="34"/>
        <v>4856.5903052154463</v>
      </c>
      <c r="M139" s="301">
        <f t="shared" si="35"/>
        <v>1.0833567360000003</v>
      </c>
      <c r="N139" s="57">
        <f t="shared" si="33"/>
        <v>4482.909593701409</v>
      </c>
    </row>
    <row r="140" spans="1:14">
      <c r="A140" s="57">
        <v>137</v>
      </c>
      <c r="B140" s="57">
        <v>0</v>
      </c>
      <c r="C140" s="284">
        <f t="shared" si="26"/>
        <v>0</v>
      </c>
      <c r="D140" s="300">
        <f t="shared" si="24"/>
        <v>0</v>
      </c>
      <c r="E140" s="285">
        <f t="shared" si="27"/>
        <v>0</v>
      </c>
      <c r="F140" s="300">
        <f t="shared" si="25"/>
        <v>0</v>
      </c>
      <c r="G140" s="285">
        <f t="shared" si="28"/>
        <v>0</v>
      </c>
      <c r="H140" s="284">
        <f t="shared" si="29"/>
        <v>0</v>
      </c>
      <c r="I140" s="301">
        <f t="shared" si="30"/>
        <v>0</v>
      </c>
      <c r="J140" s="57">
        <f t="shared" si="31"/>
        <v>0</v>
      </c>
      <c r="K140" s="57">
        <f t="shared" si="32"/>
        <v>0</v>
      </c>
      <c r="L140" s="57">
        <f t="shared" si="34"/>
        <v>4856.5903052154463</v>
      </c>
      <c r="M140" s="301">
        <f t="shared" si="35"/>
        <v>1.0833567360000003</v>
      </c>
      <c r="N140" s="57">
        <f t="shared" si="33"/>
        <v>4482.909593701409</v>
      </c>
    </row>
    <row r="141" spans="1:14">
      <c r="A141" s="57">
        <v>138</v>
      </c>
      <c r="B141" s="57">
        <v>0</v>
      </c>
      <c r="C141" s="284">
        <f t="shared" si="26"/>
        <v>0</v>
      </c>
      <c r="D141" s="300">
        <f t="shared" si="24"/>
        <v>0</v>
      </c>
      <c r="E141" s="285">
        <f t="shared" si="27"/>
        <v>0</v>
      </c>
      <c r="F141" s="300">
        <f t="shared" si="25"/>
        <v>0</v>
      </c>
      <c r="G141" s="285">
        <f t="shared" si="28"/>
        <v>0</v>
      </c>
      <c r="H141" s="284">
        <f t="shared" si="29"/>
        <v>0</v>
      </c>
      <c r="I141" s="301">
        <f t="shared" si="30"/>
        <v>0</v>
      </c>
      <c r="J141" s="57">
        <f t="shared" si="31"/>
        <v>0</v>
      </c>
      <c r="K141" s="57">
        <f t="shared" si="32"/>
        <v>0</v>
      </c>
      <c r="L141" s="57">
        <f t="shared" si="34"/>
        <v>4856.5903052154463</v>
      </c>
      <c r="M141" s="301">
        <f t="shared" si="35"/>
        <v>1.0833567360000003</v>
      </c>
      <c r="N141" s="57">
        <f t="shared" si="33"/>
        <v>4482.909593701409</v>
      </c>
    </row>
    <row r="142" spans="1:14">
      <c r="A142" s="57">
        <v>139</v>
      </c>
      <c r="B142" s="57">
        <v>0</v>
      </c>
      <c r="C142" s="284">
        <f t="shared" si="26"/>
        <v>0</v>
      </c>
      <c r="D142" s="300">
        <f t="shared" si="24"/>
        <v>0</v>
      </c>
      <c r="E142" s="285">
        <f t="shared" si="27"/>
        <v>0</v>
      </c>
      <c r="F142" s="300">
        <f t="shared" si="25"/>
        <v>0</v>
      </c>
      <c r="G142" s="285">
        <f t="shared" si="28"/>
        <v>0</v>
      </c>
      <c r="H142" s="284">
        <f t="shared" si="29"/>
        <v>0</v>
      </c>
      <c r="I142" s="301">
        <f t="shared" si="30"/>
        <v>0</v>
      </c>
      <c r="J142" s="57">
        <f t="shared" si="31"/>
        <v>0</v>
      </c>
      <c r="K142" s="57">
        <f t="shared" si="32"/>
        <v>0</v>
      </c>
      <c r="L142" s="57">
        <f t="shared" si="34"/>
        <v>4856.5903052154463</v>
      </c>
      <c r="M142" s="301">
        <f t="shared" si="35"/>
        <v>1.0833567360000003</v>
      </c>
      <c r="N142" s="57">
        <f t="shared" si="33"/>
        <v>4482.909593701409</v>
      </c>
    </row>
    <row r="143" spans="1:14">
      <c r="A143" s="57">
        <v>140</v>
      </c>
      <c r="B143" s="57">
        <v>0</v>
      </c>
      <c r="C143" s="284">
        <f t="shared" si="26"/>
        <v>0</v>
      </c>
      <c r="D143" s="300">
        <f t="shared" si="24"/>
        <v>0</v>
      </c>
      <c r="E143" s="285">
        <f t="shared" si="27"/>
        <v>0</v>
      </c>
      <c r="F143" s="300">
        <f t="shared" si="25"/>
        <v>0</v>
      </c>
      <c r="G143" s="285">
        <f t="shared" si="28"/>
        <v>0</v>
      </c>
      <c r="H143" s="284">
        <f t="shared" si="29"/>
        <v>0</v>
      </c>
      <c r="I143" s="301">
        <f t="shared" si="30"/>
        <v>0</v>
      </c>
      <c r="J143" s="57">
        <f t="shared" si="31"/>
        <v>0</v>
      </c>
      <c r="K143" s="57">
        <f t="shared" si="32"/>
        <v>0</v>
      </c>
      <c r="L143" s="57">
        <f t="shared" si="34"/>
        <v>4856.5903052154463</v>
      </c>
      <c r="M143" s="301">
        <f t="shared" si="35"/>
        <v>1.0833567360000003</v>
      </c>
      <c r="N143" s="57">
        <f t="shared" si="33"/>
        <v>4482.909593701409</v>
      </c>
    </row>
    <row r="144" spans="1:14">
      <c r="A144" s="57">
        <v>141</v>
      </c>
      <c r="B144" s="57">
        <v>0</v>
      </c>
      <c r="C144" s="284">
        <f t="shared" si="26"/>
        <v>0</v>
      </c>
      <c r="D144" s="300">
        <f t="shared" si="24"/>
        <v>0</v>
      </c>
      <c r="E144" s="285">
        <f t="shared" si="27"/>
        <v>0</v>
      </c>
      <c r="F144" s="300">
        <f t="shared" si="25"/>
        <v>0</v>
      </c>
      <c r="G144" s="285">
        <f t="shared" si="28"/>
        <v>0</v>
      </c>
      <c r="H144" s="284">
        <f t="shared" si="29"/>
        <v>0</v>
      </c>
      <c r="I144" s="301">
        <f t="shared" si="30"/>
        <v>0</v>
      </c>
      <c r="J144" s="57">
        <f t="shared" si="31"/>
        <v>0</v>
      </c>
      <c r="K144" s="57">
        <f t="shared" si="32"/>
        <v>0</v>
      </c>
      <c r="L144" s="57">
        <f t="shared" si="34"/>
        <v>4856.5903052154463</v>
      </c>
      <c r="M144" s="301">
        <f t="shared" si="35"/>
        <v>1.0833567360000003</v>
      </c>
      <c r="N144" s="57">
        <f t="shared" si="33"/>
        <v>4482.909593701409</v>
      </c>
    </row>
    <row r="145" spans="1:14">
      <c r="A145" s="57">
        <v>142</v>
      </c>
      <c r="B145" s="57">
        <v>0</v>
      </c>
      <c r="C145" s="284">
        <f t="shared" si="26"/>
        <v>0</v>
      </c>
      <c r="D145" s="300">
        <f t="shared" si="24"/>
        <v>0</v>
      </c>
      <c r="E145" s="285">
        <f t="shared" si="27"/>
        <v>0</v>
      </c>
      <c r="F145" s="300">
        <f t="shared" si="25"/>
        <v>0</v>
      </c>
      <c r="G145" s="285">
        <f t="shared" si="28"/>
        <v>0</v>
      </c>
      <c r="H145" s="284">
        <f t="shared" si="29"/>
        <v>0</v>
      </c>
      <c r="I145" s="301">
        <f t="shared" si="30"/>
        <v>0</v>
      </c>
      <c r="J145" s="57">
        <f t="shared" si="31"/>
        <v>0</v>
      </c>
      <c r="K145" s="57">
        <f t="shared" si="32"/>
        <v>0</v>
      </c>
      <c r="L145" s="57">
        <f t="shared" si="34"/>
        <v>4856.5903052154463</v>
      </c>
      <c r="M145" s="301">
        <f t="shared" si="35"/>
        <v>1.0833567360000003</v>
      </c>
      <c r="N145" s="57">
        <f t="shared" si="33"/>
        <v>4482.909593701409</v>
      </c>
    </row>
    <row r="146" spans="1:14">
      <c r="A146" s="57">
        <v>143</v>
      </c>
      <c r="B146" s="57">
        <v>0</v>
      </c>
      <c r="C146" s="284">
        <f t="shared" si="26"/>
        <v>0</v>
      </c>
      <c r="D146" s="300">
        <f t="shared" si="24"/>
        <v>0</v>
      </c>
      <c r="E146" s="285">
        <f t="shared" si="27"/>
        <v>0</v>
      </c>
      <c r="F146" s="300">
        <f t="shared" si="25"/>
        <v>0</v>
      </c>
      <c r="G146" s="285">
        <f t="shared" si="28"/>
        <v>0</v>
      </c>
      <c r="H146" s="284">
        <f t="shared" si="29"/>
        <v>0</v>
      </c>
      <c r="I146" s="301">
        <f t="shared" si="30"/>
        <v>0</v>
      </c>
      <c r="J146" s="57">
        <f t="shared" si="31"/>
        <v>0</v>
      </c>
      <c r="K146" s="57">
        <f t="shared" si="32"/>
        <v>0</v>
      </c>
      <c r="L146" s="57">
        <f t="shared" si="34"/>
        <v>4856.5903052154463</v>
      </c>
      <c r="M146" s="301">
        <f t="shared" si="35"/>
        <v>1.0833567360000003</v>
      </c>
      <c r="N146" s="57">
        <f t="shared" si="33"/>
        <v>4482.909593701409</v>
      </c>
    </row>
    <row r="147" spans="1:14">
      <c r="A147" s="57">
        <v>144</v>
      </c>
      <c r="B147" s="57">
        <v>0</v>
      </c>
      <c r="C147" s="284">
        <f t="shared" si="26"/>
        <v>0</v>
      </c>
      <c r="D147" s="300">
        <f t="shared" si="24"/>
        <v>0</v>
      </c>
      <c r="E147" s="285">
        <f t="shared" si="27"/>
        <v>0</v>
      </c>
      <c r="F147" s="300">
        <f t="shared" si="25"/>
        <v>0</v>
      </c>
      <c r="G147" s="285">
        <f t="shared" si="28"/>
        <v>0</v>
      </c>
      <c r="H147" s="284">
        <f t="shared" si="29"/>
        <v>0</v>
      </c>
      <c r="I147" s="301">
        <f t="shared" si="30"/>
        <v>0</v>
      </c>
      <c r="J147" s="57">
        <f t="shared" si="31"/>
        <v>0</v>
      </c>
      <c r="K147" s="57">
        <f t="shared" si="32"/>
        <v>0</v>
      </c>
      <c r="L147" s="57">
        <f t="shared" si="34"/>
        <v>4856.5903052154463</v>
      </c>
      <c r="M147" s="301">
        <f t="shared" si="35"/>
        <v>1.0833567360000003</v>
      </c>
      <c r="N147" s="57">
        <f t="shared" si="33"/>
        <v>4482.909593701409</v>
      </c>
    </row>
    <row r="148" spans="1:14">
      <c r="A148" s="57">
        <v>145</v>
      </c>
      <c r="B148" s="57">
        <v>0</v>
      </c>
      <c r="C148" s="284">
        <f t="shared" si="26"/>
        <v>0</v>
      </c>
      <c r="D148" s="300">
        <f t="shared" si="24"/>
        <v>0</v>
      </c>
      <c r="E148" s="285">
        <f t="shared" si="27"/>
        <v>0</v>
      </c>
      <c r="F148" s="300">
        <f t="shared" si="25"/>
        <v>0</v>
      </c>
      <c r="G148" s="285">
        <f t="shared" si="28"/>
        <v>0</v>
      </c>
      <c r="H148" s="284">
        <f t="shared" si="29"/>
        <v>0</v>
      </c>
      <c r="I148" s="301">
        <f t="shared" si="30"/>
        <v>0</v>
      </c>
      <c r="J148" s="57">
        <f t="shared" si="31"/>
        <v>0</v>
      </c>
      <c r="K148" s="57">
        <f t="shared" si="32"/>
        <v>0</v>
      </c>
      <c r="L148" s="57">
        <f t="shared" si="34"/>
        <v>4856.5903052154463</v>
      </c>
      <c r="M148" s="301">
        <f t="shared" si="35"/>
        <v>1.0833567360000003</v>
      </c>
      <c r="N148" s="57">
        <f t="shared" si="33"/>
        <v>4482.909593701409</v>
      </c>
    </row>
    <row r="149" spans="1:14">
      <c r="A149" s="57">
        <v>146</v>
      </c>
      <c r="B149" s="57">
        <v>0</v>
      </c>
      <c r="C149" s="284">
        <f t="shared" si="26"/>
        <v>0</v>
      </c>
      <c r="D149" s="300">
        <f t="shared" si="24"/>
        <v>0</v>
      </c>
      <c r="E149" s="285">
        <f t="shared" si="27"/>
        <v>0</v>
      </c>
      <c r="F149" s="300">
        <f t="shared" si="25"/>
        <v>0</v>
      </c>
      <c r="G149" s="285">
        <f t="shared" si="28"/>
        <v>0</v>
      </c>
      <c r="H149" s="284">
        <f t="shared" si="29"/>
        <v>0</v>
      </c>
      <c r="I149" s="301">
        <f t="shared" si="30"/>
        <v>0</v>
      </c>
      <c r="J149" s="57">
        <f t="shared" si="31"/>
        <v>0</v>
      </c>
      <c r="K149" s="57">
        <f t="shared" si="32"/>
        <v>0</v>
      </c>
      <c r="L149" s="57">
        <f t="shared" si="34"/>
        <v>4856.5903052154463</v>
      </c>
      <c r="M149" s="301">
        <f t="shared" si="35"/>
        <v>1.0833567360000003</v>
      </c>
      <c r="N149" s="57">
        <f t="shared" si="33"/>
        <v>4482.909593701409</v>
      </c>
    </row>
    <row r="150" spans="1:14">
      <c r="A150" s="57">
        <v>147</v>
      </c>
      <c r="B150" s="57">
        <v>0</v>
      </c>
      <c r="C150" s="284">
        <f t="shared" si="26"/>
        <v>0</v>
      </c>
      <c r="D150" s="300">
        <f t="shared" si="24"/>
        <v>0</v>
      </c>
      <c r="E150" s="285">
        <f t="shared" si="27"/>
        <v>0</v>
      </c>
      <c r="F150" s="300">
        <f t="shared" si="25"/>
        <v>0</v>
      </c>
      <c r="G150" s="285">
        <f t="shared" si="28"/>
        <v>0</v>
      </c>
      <c r="H150" s="284">
        <f t="shared" si="29"/>
        <v>0</v>
      </c>
      <c r="I150" s="301">
        <f t="shared" si="30"/>
        <v>0</v>
      </c>
      <c r="J150" s="57">
        <f t="shared" si="31"/>
        <v>0</v>
      </c>
      <c r="K150" s="57">
        <f t="shared" si="32"/>
        <v>0</v>
      </c>
      <c r="L150" s="57">
        <f t="shared" si="34"/>
        <v>4856.5903052154463</v>
      </c>
      <c r="M150" s="301">
        <f t="shared" si="35"/>
        <v>1.0833567360000003</v>
      </c>
      <c r="N150" s="57">
        <f t="shared" si="33"/>
        <v>4482.909593701409</v>
      </c>
    </row>
    <row r="151" spans="1:14">
      <c r="A151" s="57">
        <v>148</v>
      </c>
      <c r="B151" s="57">
        <v>0</v>
      </c>
      <c r="C151" s="284">
        <f t="shared" si="26"/>
        <v>0</v>
      </c>
      <c r="D151" s="300">
        <f t="shared" si="24"/>
        <v>0</v>
      </c>
      <c r="E151" s="285">
        <f t="shared" si="27"/>
        <v>0</v>
      </c>
      <c r="F151" s="300">
        <f t="shared" si="25"/>
        <v>0</v>
      </c>
      <c r="G151" s="285">
        <f t="shared" si="28"/>
        <v>0</v>
      </c>
      <c r="H151" s="284">
        <f t="shared" si="29"/>
        <v>0</v>
      </c>
      <c r="I151" s="301">
        <f t="shared" si="30"/>
        <v>0</v>
      </c>
      <c r="J151" s="57">
        <f t="shared" si="31"/>
        <v>0</v>
      </c>
      <c r="K151" s="57">
        <f t="shared" si="32"/>
        <v>0</v>
      </c>
      <c r="L151" s="57">
        <f t="shared" si="34"/>
        <v>4856.5903052154463</v>
      </c>
      <c r="M151" s="301">
        <f t="shared" si="35"/>
        <v>1.0833567360000003</v>
      </c>
      <c r="N151" s="57">
        <f t="shared" si="33"/>
        <v>4482.909593701409</v>
      </c>
    </row>
    <row r="152" spans="1:14">
      <c r="A152" s="57">
        <v>149</v>
      </c>
      <c r="B152" s="57">
        <v>0</v>
      </c>
      <c r="C152" s="284">
        <f t="shared" si="26"/>
        <v>0</v>
      </c>
      <c r="D152" s="300">
        <f t="shared" si="24"/>
        <v>0</v>
      </c>
      <c r="E152" s="285">
        <f t="shared" si="27"/>
        <v>0</v>
      </c>
      <c r="F152" s="300">
        <f t="shared" si="25"/>
        <v>0</v>
      </c>
      <c r="G152" s="285">
        <f t="shared" si="28"/>
        <v>0</v>
      </c>
      <c r="H152" s="284">
        <f t="shared" si="29"/>
        <v>0</v>
      </c>
      <c r="I152" s="301">
        <f t="shared" si="30"/>
        <v>0</v>
      </c>
      <c r="J152" s="57">
        <f t="shared" si="31"/>
        <v>0</v>
      </c>
      <c r="K152" s="57">
        <f t="shared" si="32"/>
        <v>0</v>
      </c>
      <c r="L152" s="57">
        <f t="shared" si="34"/>
        <v>4856.5903052154463</v>
      </c>
      <c r="M152" s="301">
        <f t="shared" si="35"/>
        <v>1.0833567360000003</v>
      </c>
      <c r="N152" s="57">
        <f t="shared" si="33"/>
        <v>4482.909593701409</v>
      </c>
    </row>
    <row r="153" spans="1:14">
      <c r="A153" s="57">
        <v>150</v>
      </c>
      <c r="B153" s="57">
        <v>0</v>
      </c>
      <c r="C153" s="284">
        <f t="shared" si="26"/>
        <v>0</v>
      </c>
      <c r="D153" s="300">
        <f t="shared" si="24"/>
        <v>0</v>
      </c>
      <c r="E153" s="285">
        <f t="shared" si="27"/>
        <v>0</v>
      </c>
      <c r="F153" s="300">
        <f t="shared" si="25"/>
        <v>0</v>
      </c>
      <c r="G153" s="285">
        <f t="shared" si="28"/>
        <v>0</v>
      </c>
      <c r="H153" s="284">
        <f t="shared" si="29"/>
        <v>0</v>
      </c>
      <c r="I153" s="301">
        <f t="shared" si="30"/>
        <v>0</v>
      </c>
      <c r="J153" s="57">
        <f t="shared" si="31"/>
        <v>0</v>
      </c>
      <c r="K153" s="57">
        <f t="shared" si="32"/>
        <v>0</v>
      </c>
      <c r="L153" s="57">
        <f t="shared" si="34"/>
        <v>4856.5903052154463</v>
      </c>
      <c r="M153" s="301">
        <f t="shared" si="35"/>
        <v>1.0833567360000003</v>
      </c>
      <c r="N153" s="57">
        <f t="shared" si="33"/>
        <v>4482.909593701409</v>
      </c>
    </row>
    <row r="154" spans="1:14">
      <c r="A154" s="57">
        <v>151</v>
      </c>
      <c r="B154" s="57">
        <v>0</v>
      </c>
      <c r="C154" s="284">
        <f t="shared" si="26"/>
        <v>0</v>
      </c>
      <c r="D154" s="300">
        <f t="shared" si="24"/>
        <v>0</v>
      </c>
      <c r="E154" s="285">
        <f t="shared" si="27"/>
        <v>0</v>
      </c>
      <c r="F154" s="300">
        <f t="shared" si="25"/>
        <v>0</v>
      </c>
      <c r="G154" s="285">
        <f t="shared" si="28"/>
        <v>0</v>
      </c>
      <c r="H154" s="284">
        <f t="shared" si="29"/>
        <v>0</v>
      </c>
      <c r="I154" s="301">
        <f t="shared" si="30"/>
        <v>0</v>
      </c>
      <c r="J154" s="57">
        <f t="shared" si="31"/>
        <v>0</v>
      </c>
      <c r="K154" s="57">
        <f t="shared" si="32"/>
        <v>0</v>
      </c>
      <c r="L154" s="57">
        <f t="shared" si="34"/>
        <v>4856.5903052154463</v>
      </c>
      <c r="M154" s="301">
        <f t="shared" si="35"/>
        <v>1.0833567360000003</v>
      </c>
      <c r="N154" s="57">
        <f t="shared" si="33"/>
        <v>4482.909593701409</v>
      </c>
    </row>
    <row r="155" spans="1:14">
      <c r="A155" s="57">
        <v>152</v>
      </c>
      <c r="B155" s="57">
        <v>0</v>
      </c>
      <c r="C155" s="284">
        <f t="shared" si="26"/>
        <v>0</v>
      </c>
      <c r="D155" s="300">
        <f t="shared" si="24"/>
        <v>0</v>
      </c>
      <c r="E155" s="285">
        <f t="shared" si="27"/>
        <v>0</v>
      </c>
      <c r="F155" s="300">
        <f t="shared" si="25"/>
        <v>0</v>
      </c>
      <c r="G155" s="285">
        <f t="shared" si="28"/>
        <v>0</v>
      </c>
      <c r="H155" s="284">
        <f t="shared" si="29"/>
        <v>0</v>
      </c>
      <c r="I155" s="301">
        <f t="shared" si="30"/>
        <v>0</v>
      </c>
      <c r="J155" s="57">
        <f t="shared" si="31"/>
        <v>0</v>
      </c>
      <c r="K155" s="57">
        <f t="shared" si="32"/>
        <v>0</v>
      </c>
      <c r="L155" s="57">
        <f t="shared" si="34"/>
        <v>4856.5903052154463</v>
      </c>
      <c r="M155" s="301">
        <f t="shared" si="35"/>
        <v>1.0833567360000003</v>
      </c>
      <c r="N155" s="57">
        <f t="shared" si="33"/>
        <v>4482.909593701409</v>
      </c>
    </row>
    <row r="156" spans="1:14">
      <c r="A156" s="57">
        <v>153</v>
      </c>
      <c r="B156" s="57">
        <v>0</v>
      </c>
      <c r="C156" s="284">
        <f t="shared" si="26"/>
        <v>0</v>
      </c>
      <c r="D156" s="300">
        <f t="shared" si="24"/>
        <v>0</v>
      </c>
      <c r="E156" s="285">
        <f t="shared" si="27"/>
        <v>0</v>
      </c>
      <c r="F156" s="300">
        <f t="shared" si="25"/>
        <v>0</v>
      </c>
      <c r="G156" s="285">
        <f t="shared" si="28"/>
        <v>0</v>
      </c>
      <c r="H156" s="284">
        <f t="shared" si="29"/>
        <v>0</v>
      </c>
      <c r="I156" s="301">
        <f t="shared" si="30"/>
        <v>0</v>
      </c>
      <c r="J156" s="57">
        <f t="shared" si="31"/>
        <v>0</v>
      </c>
      <c r="K156" s="57">
        <f t="shared" si="32"/>
        <v>0</v>
      </c>
      <c r="L156" s="57">
        <f t="shared" si="34"/>
        <v>4856.5903052154463</v>
      </c>
      <c r="M156" s="301">
        <f t="shared" si="35"/>
        <v>1.0833567360000003</v>
      </c>
      <c r="N156" s="57">
        <f t="shared" si="33"/>
        <v>4482.909593701409</v>
      </c>
    </row>
    <row r="157" spans="1:14">
      <c r="A157" s="57">
        <v>154</v>
      </c>
      <c r="B157" s="57">
        <v>0</v>
      </c>
      <c r="C157" s="284">
        <f t="shared" si="26"/>
        <v>0</v>
      </c>
      <c r="D157" s="300">
        <f t="shared" si="24"/>
        <v>0</v>
      </c>
      <c r="E157" s="285">
        <f t="shared" si="27"/>
        <v>0</v>
      </c>
      <c r="F157" s="300">
        <f t="shared" si="25"/>
        <v>0</v>
      </c>
      <c r="G157" s="285">
        <f t="shared" si="28"/>
        <v>0</v>
      </c>
      <c r="H157" s="284">
        <f t="shared" si="29"/>
        <v>0</v>
      </c>
      <c r="I157" s="301">
        <f t="shared" si="30"/>
        <v>0</v>
      </c>
      <c r="J157" s="57">
        <f t="shared" si="31"/>
        <v>0</v>
      </c>
      <c r="K157" s="57">
        <f t="shared" si="32"/>
        <v>0</v>
      </c>
      <c r="L157" s="57">
        <f t="shared" si="34"/>
        <v>4856.5903052154463</v>
      </c>
      <c r="M157" s="301">
        <f t="shared" si="35"/>
        <v>1.0833567360000003</v>
      </c>
      <c r="N157" s="57">
        <f t="shared" si="33"/>
        <v>4482.909593701409</v>
      </c>
    </row>
    <row r="158" spans="1:14">
      <c r="A158" s="57">
        <v>155</v>
      </c>
      <c r="B158" s="57">
        <v>0</v>
      </c>
      <c r="C158" s="284">
        <f t="shared" si="26"/>
        <v>0</v>
      </c>
      <c r="D158" s="300">
        <f t="shared" si="24"/>
        <v>0</v>
      </c>
      <c r="E158" s="285">
        <f t="shared" si="27"/>
        <v>0</v>
      </c>
      <c r="F158" s="300">
        <f t="shared" si="25"/>
        <v>0</v>
      </c>
      <c r="G158" s="285">
        <f t="shared" si="28"/>
        <v>0</v>
      </c>
      <c r="H158" s="284">
        <f t="shared" si="29"/>
        <v>0</v>
      </c>
      <c r="I158" s="301">
        <f t="shared" si="30"/>
        <v>0</v>
      </c>
      <c r="J158" s="57">
        <f t="shared" si="31"/>
        <v>0</v>
      </c>
      <c r="K158" s="57">
        <f t="shared" si="32"/>
        <v>0</v>
      </c>
      <c r="L158" s="57">
        <f t="shared" si="34"/>
        <v>4856.5903052154463</v>
      </c>
      <c r="M158" s="301">
        <f t="shared" si="35"/>
        <v>1.0833567360000003</v>
      </c>
      <c r="N158" s="57">
        <f t="shared" si="33"/>
        <v>4482.909593701409</v>
      </c>
    </row>
    <row r="159" spans="1:14">
      <c r="A159" s="57">
        <v>156</v>
      </c>
      <c r="B159" s="57">
        <v>0</v>
      </c>
      <c r="C159" s="284">
        <f t="shared" si="26"/>
        <v>0</v>
      </c>
      <c r="D159" s="300">
        <f t="shared" si="24"/>
        <v>0</v>
      </c>
      <c r="E159" s="285">
        <f t="shared" si="27"/>
        <v>0</v>
      </c>
      <c r="F159" s="300">
        <f t="shared" si="25"/>
        <v>0</v>
      </c>
      <c r="G159" s="285">
        <f t="shared" si="28"/>
        <v>0</v>
      </c>
      <c r="H159" s="284">
        <f t="shared" si="29"/>
        <v>0</v>
      </c>
      <c r="I159" s="301">
        <f t="shared" si="30"/>
        <v>0</v>
      </c>
      <c r="J159" s="57">
        <f t="shared" si="31"/>
        <v>0</v>
      </c>
      <c r="K159" s="57">
        <f t="shared" si="32"/>
        <v>0</v>
      </c>
      <c r="L159" s="57">
        <f t="shared" si="34"/>
        <v>4856.5903052154463</v>
      </c>
      <c r="M159" s="301">
        <f t="shared" si="35"/>
        <v>1.0833567360000003</v>
      </c>
      <c r="N159" s="57">
        <f t="shared" si="33"/>
        <v>4482.909593701409</v>
      </c>
    </row>
    <row r="160" spans="1:14">
      <c r="A160" s="57">
        <v>157</v>
      </c>
      <c r="B160" s="57">
        <v>0</v>
      </c>
      <c r="C160" s="284">
        <f t="shared" si="26"/>
        <v>0</v>
      </c>
      <c r="D160" s="300">
        <f t="shared" si="24"/>
        <v>0</v>
      </c>
      <c r="E160" s="285">
        <f t="shared" si="27"/>
        <v>0</v>
      </c>
      <c r="F160" s="300">
        <f t="shared" si="25"/>
        <v>0</v>
      </c>
      <c r="G160" s="285">
        <f t="shared" si="28"/>
        <v>0</v>
      </c>
      <c r="H160" s="284">
        <f t="shared" si="29"/>
        <v>0</v>
      </c>
      <c r="I160" s="301">
        <f t="shared" si="30"/>
        <v>0</v>
      </c>
      <c r="J160" s="57">
        <f t="shared" si="31"/>
        <v>0</v>
      </c>
      <c r="K160" s="57">
        <f t="shared" si="32"/>
        <v>0</v>
      </c>
      <c r="L160" s="57">
        <f t="shared" si="34"/>
        <v>4856.5903052154463</v>
      </c>
      <c r="M160" s="301">
        <f t="shared" si="35"/>
        <v>1.0833567360000003</v>
      </c>
      <c r="N160" s="57">
        <f t="shared" si="33"/>
        <v>4482.909593701409</v>
      </c>
    </row>
    <row r="161" spans="1:14">
      <c r="A161" s="57">
        <v>158</v>
      </c>
      <c r="B161" s="57">
        <v>0</v>
      </c>
      <c r="C161" s="284">
        <f t="shared" si="26"/>
        <v>0</v>
      </c>
      <c r="D161" s="300">
        <f t="shared" si="24"/>
        <v>0</v>
      </c>
      <c r="E161" s="285">
        <f t="shared" si="27"/>
        <v>0</v>
      </c>
      <c r="F161" s="300">
        <f t="shared" si="25"/>
        <v>0</v>
      </c>
      <c r="G161" s="285">
        <f t="shared" si="28"/>
        <v>0</v>
      </c>
      <c r="H161" s="284">
        <f t="shared" si="29"/>
        <v>0</v>
      </c>
      <c r="I161" s="301">
        <f t="shared" si="30"/>
        <v>0</v>
      </c>
      <c r="J161" s="57">
        <f t="shared" si="31"/>
        <v>0</v>
      </c>
      <c r="K161" s="57">
        <f t="shared" si="32"/>
        <v>0</v>
      </c>
      <c r="L161" s="57">
        <f t="shared" si="34"/>
        <v>4856.5903052154463</v>
      </c>
      <c r="M161" s="301">
        <f t="shared" si="35"/>
        <v>1.0833567360000003</v>
      </c>
      <c r="N161" s="57">
        <f t="shared" si="33"/>
        <v>4482.909593701409</v>
      </c>
    </row>
    <row r="162" spans="1:14">
      <c r="A162" s="57">
        <v>159</v>
      </c>
      <c r="B162" s="57">
        <v>0</v>
      </c>
      <c r="C162" s="284">
        <f t="shared" si="26"/>
        <v>0</v>
      </c>
      <c r="D162" s="300">
        <f t="shared" si="24"/>
        <v>0</v>
      </c>
      <c r="E162" s="285">
        <f t="shared" si="27"/>
        <v>0</v>
      </c>
      <c r="F162" s="300">
        <f t="shared" si="25"/>
        <v>0</v>
      </c>
      <c r="G162" s="285">
        <f t="shared" si="28"/>
        <v>0</v>
      </c>
      <c r="H162" s="284">
        <f t="shared" si="29"/>
        <v>0</v>
      </c>
      <c r="I162" s="301">
        <f t="shared" si="30"/>
        <v>0</v>
      </c>
      <c r="J162" s="57">
        <f t="shared" si="31"/>
        <v>0</v>
      </c>
      <c r="K162" s="57">
        <f t="shared" si="32"/>
        <v>0</v>
      </c>
      <c r="L162" s="57">
        <f t="shared" si="34"/>
        <v>4856.5903052154463</v>
      </c>
      <c r="M162" s="301">
        <f t="shared" si="35"/>
        <v>1.0833567360000003</v>
      </c>
      <c r="N162" s="57">
        <f t="shared" si="33"/>
        <v>4482.909593701409</v>
      </c>
    </row>
    <row r="163" spans="1:14">
      <c r="A163" s="57">
        <v>160</v>
      </c>
      <c r="B163" s="57">
        <v>0</v>
      </c>
      <c r="C163" s="284">
        <f t="shared" si="26"/>
        <v>0</v>
      </c>
      <c r="D163" s="300">
        <f t="shared" si="24"/>
        <v>0</v>
      </c>
      <c r="E163" s="285">
        <f t="shared" si="27"/>
        <v>0</v>
      </c>
      <c r="F163" s="300">
        <f t="shared" si="25"/>
        <v>0</v>
      </c>
      <c r="G163" s="285">
        <f t="shared" si="28"/>
        <v>0</v>
      </c>
      <c r="H163" s="284">
        <f t="shared" si="29"/>
        <v>0</v>
      </c>
      <c r="I163" s="301">
        <f t="shared" si="30"/>
        <v>0</v>
      </c>
      <c r="J163" s="57">
        <f t="shared" si="31"/>
        <v>0</v>
      </c>
      <c r="K163" s="57">
        <f t="shared" si="32"/>
        <v>0</v>
      </c>
      <c r="L163" s="57">
        <f t="shared" si="34"/>
        <v>4856.5903052154463</v>
      </c>
      <c r="M163" s="301">
        <f t="shared" si="35"/>
        <v>1.0833567360000003</v>
      </c>
      <c r="N163" s="57">
        <f t="shared" si="33"/>
        <v>4482.909593701409</v>
      </c>
    </row>
    <row r="164" spans="1:14">
      <c r="A164" s="57">
        <v>161</v>
      </c>
      <c r="B164" s="57">
        <v>0</v>
      </c>
      <c r="C164" s="284">
        <f t="shared" si="26"/>
        <v>0</v>
      </c>
      <c r="D164" s="300">
        <f t="shared" si="24"/>
        <v>0</v>
      </c>
      <c r="E164" s="285">
        <f t="shared" si="27"/>
        <v>0</v>
      </c>
      <c r="F164" s="300">
        <f t="shared" si="25"/>
        <v>0</v>
      </c>
      <c r="G164" s="285">
        <f t="shared" si="28"/>
        <v>0</v>
      </c>
      <c r="H164" s="284">
        <f t="shared" si="29"/>
        <v>0</v>
      </c>
      <c r="I164" s="301">
        <f t="shared" si="30"/>
        <v>0</v>
      </c>
      <c r="J164" s="57">
        <f t="shared" si="31"/>
        <v>0</v>
      </c>
      <c r="K164" s="57">
        <f t="shared" si="32"/>
        <v>0</v>
      </c>
      <c r="L164" s="57">
        <f t="shared" si="34"/>
        <v>4856.5903052154463</v>
      </c>
      <c r="M164" s="301">
        <f t="shared" si="35"/>
        <v>1.0833567360000003</v>
      </c>
      <c r="N164" s="57">
        <f t="shared" si="33"/>
        <v>4482.909593701409</v>
      </c>
    </row>
    <row r="165" spans="1:14">
      <c r="A165" s="57">
        <v>162</v>
      </c>
      <c r="B165" s="57">
        <v>0</v>
      </c>
      <c r="C165" s="284">
        <f t="shared" si="26"/>
        <v>0</v>
      </c>
      <c r="D165" s="300">
        <f t="shared" si="24"/>
        <v>0</v>
      </c>
      <c r="E165" s="285">
        <f t="shared" si="27"/>
        <v>0</v>
      </c>
      <c r="F165" s="300">
        <f t="shared" si="25"/>
        <v>0</v>
      </c>
      <c r="G165" s="285">
        <f t="shared" si="28"/>
        <v>0</v>
      </c>
      <c r="H165" s="284">
        <f t="shared" si="29"/>
        <v>0</v>
      </c>
      <c r="I165" s="301">
        <f t="shared" si="30"/>
        <v>0</v>
      </c>
      <c r="J165" s="57">
        <f t="shared" si="31"/>
        <v>0</v>
      </c>
      <c r="K165" s="57">
        <f t="shared" si="32"/>
        <v>0</v>
      </c>
      <c r="L165" s="57">
        <f t="shared" si="34"/>
        <v>4856.5903052154463</v>
      </c>
      <c r="M165" s="301">
        <f t="shared" si="35"/>
        <v>1.0833567360000003</v>
      </c>
      <c r="N165" s="57">
        <f t="shared" si="33"/>
        <v>4482.909593701409</v>
      </c>
    </row>
    <row r="166" spans="1:14">
      <c r="A166" s="57">
        <v>163</v>
      </c>
      <c r="B166" s="57">
        <v>0</v>
      </c>
      <c r="C166" s="284">
        <f t="shared" si="26"/>
        <v>0</v>
      </c>
      <c r="D166" s="300">
        <f t="shared" si="24"/>
        <v>0</v>
      </c>
      <c r="E166" s="285">
        <f t="shared" si="27"/>
        <v>0</v>
      </c>
      <c r="F166" s="300">
        <f t="shared" si="25"/>
        <v>5.3108351999999996</v>
      </c>
      <c r="G166" s="285">
        <f t="shared" si="28"/>
        <v>28.204970521559037</v>
      </c>
      <c r="H166" s="284">
        <f t="shared" si="29"/>
        <v>2.6554175999999998</v>
      </c>
      <c r="I166" s="301">
        <f t="shared" si="30"/>
        <v>7.3761599999999997E-4</v>
      </c>
      <c r="J166" s="57">
        <f t="shared" si="31"/>
        <v>28.204970521559037</v>
      </c>
      <c r="K166" s="57">
        <f t="shared" si="32"/>
        <v>28.204970521559037</v>
      </c>
      <c r="L166" s="57">
        <f t="shared" si="34"/>
        <v>4884.7952757370049</v>
      </c>
      <c r="M166" s="301">
        <f t="shared" si="35"/>
        <v>1.0840943520000004</v>
      </c>
      <c r="N166" s="57">
        <f t="shared" si="33"/>
        <v>4505.8765104026697</v>
      </c>
    </row>
    <row r="167" spans="1:14">
      <c r="A167" s="57">
        <v>164</v>
      </c>
      <c r="B167" s="57">
        <v>3.3</v>
      </c>
      <c r="C167" s="284">
        <f t="shared" si="26"/>
        <v>5.3108351999999996</v>
      </c>
      <c r="D167" s="300">
        <f t="shared" si="24"/>
        <v>5.3108351999999996</v>
      </c>
      <c r="E167" s="285">
        <f t="shared" si="27"/>
        <v>28.204970521559037</v>
      </c>
      <c r="F167" s="300">
        <f t="shared" si="25"/>
        <v>10.621670399999999</v>
      </c>
      <c r="G167" s="285">
        <f t="shared" si="28"/>
        <v>112.81988208623615</v>
      </c>
      <c r="H167" s="284">
        <f t="shared" si="29"/>
        <v>7.9662527999999995</v>
      </c>
      <c r="I167" s="301">
        <f t="shared" si="30"/>
        <v>2.2128479999999999E-3</v>
      </c>
      <c r="J167" s="57">
        <f t="shared" si="31"/>
        <v>84.614911564677115</v>
      </c>
      <c r="K167" s="57">
        <f t="shared" si="32"/>
        <v>84.614911564677115</v>
      </c>
      <c r="L167" s="57">
        <f t="shared" si="34"/>
        <v>4969.4101873016816</v>
      </c>
      <c r="M167" s="301">
        <f t="shared" si="35"/>
        <v>1.0863072000000005</v>
      </c>
      <c r="N167" s="57">
        <f t="shared" si="33"/>
        <v>4574.5901226666629</v>
      </c>
    </row>
    <row r="168" spans="1:14">
      <c r="A168" s="57">
        <v>165</v>
      </c>
      <c r="B168" s="57">
        <v>6.6</v>
      </c>
      <c r="C168" s="284">
        <f t="shared" si="26"/>
        <v>10.621670399999999</v>
      </c>
      <c r="D168" s="300">
        <f t="shared" si="24"/>
        <v>10.621670399999999</v>
      </c>
      <c r="E168" s="285">
        <f t="shared" si="27"/>
        <v>112.81988208623615</v>
      </c>
      <c r="F168" s="300">
        <f t="shared" si="25"/>
        <v>15.932505600000002</v>
      </c>
      <c r="G168" s="285">
        <f t="shared" si="28"/>
        <v>253.84473469403144</v>
      </c>
      <c r="H168" s="284">
        <f t="shared" si="29"/>
        <v>13.277088000000001</v>
      </c>
      <c r="I168" s="301">
        <f t="shared" si="30"/>
        <v>3.6880800000000003E-3</v>
      </c>
      <c r="J168" s="57">
        <f t="shared" si="31"/>
        <v>141.02485260779531</v>
      </c>
      <c r="K168" s="57">
        <f t="shared" si="32"/>
        <v>141.02485260779531</v>
      </c>
      <c r="L168" s="57">
        <f t="shared" si="34"/>
        <v>5110.4350399094765</v>
      </c>
      <c r="M168" s="301">
        <f t="shared" si="35"/>
        <v>1.0899952800000006</v>
      </c>
      <c r="N168" s="57">
        <f t="shared" si="33"/>
        <v>4688.4928161427215</v>
      </c>
    </row>
    <row r="169" spans="1:14">
      <c r="A169" s="57">
        <v>166</v>
      </c>
      <c r="B169" s="57">
        <v>9.9</v>
      </c>
      <c r="C169" s="284">
        <f t="shared" si="26"/>
        <v>15.932505600000002</v>
      </c>
      <c r="D169" s="300">
        <f t="shared" si="24"/>
        <v>15.932505600000002</v>
      </c>
      <c r="E169" s="285">
        <f t="shared" si="27"/>
        <v>253.84473469403144</v>
      </c>
      <c r="F169" s="300">
        <f t="shared" si="25"/>
        <v>21.243340799999999</v>
      </c>
      <c r="G169" s="285">
        <f t="shared" si="28"/>
        <v>451.27952834494459</v>
      </c>
      <c r="H169" s="284">
        <f t="shared" si="29"/>
        <v>18.587923199999999</v>
      </c>
      <c r="I169" s="301">
        <f t="shared" si="30"/>
        <v>5.1633119999999998E-3</v>
      </c>
      <c r="J169" s="57">
        <f t="shared" si="31"/>
        <v>197.43479365091315</v>
      </c>
      <c r="K169" s="57">
        <f t="shared" si="32"/>
        <v>197.43479365091315</v>
      </c>
      <c r="L169" s="57">
        <f t="shared" si="34"/>
        <v>5307.8698335603895</v>
      </c>
      <c r="M169" s="301">
        <f t="shared" si="35"/>
        <v>1.0951585920000007</v>
      </c>
      <c r="N169" s="57">
        <f t="shared" si="33"/>
        <v>4846.6677541807449</v>
      </c>
    </row>
    <row r="170" spans="1:14">
      <c r="A170" s="57">
        <v>167</v>
      </c>
      <c r="B170" s="57">
        <v>13.2</v>
      </c>
      <c r="C170" s="284">
        <f t="shared" si="26"/>
        <v>21.243340799999999</v>
      </c>
      <c r="D170" s="300">
        <f t="shared" si="24"/>
        <v>21.243340799999999</v>
      </c>
      <c r="E170" s="285">
        <f t="shared" si="27"/>
        <v>451.27952834494459</v>
      </c>
      <c r="F170" s="300">
        <f t="shared" si="25"/>
        <v>26.554176000000002</v>
      </c>
      <c r="G170" s="285">
        <f t="shared" si="28"/>
        <v>705.1242630389761</v>
      </c>
      <c r="H170" s="284">
        <f t="shared" si="29"/>
        <v>23.898758399999998</v>
      </c>
      <c r="I170" s="301">
        <f t="shared" si="30"/>
        <v>6.6385439999999997E-3</v>
      </c>
      <c r="J170" s="57">
        <f t="shared" si="31"/>
        <v>253.8447346940315</v>
      </c>
      <c r="K170" s="57">
        <f t="shared" si="32"/>
        <v>253.8447346940315</v>
      </c>
      <c r="L170" s="57">
        <f t="shared" si="34"/>
        <v>5561.7145682544206</v>
      </c>
      <c r="M170" s="301">
        <f t="shared" si="35"/>
        <v>1.1017971360000007</v>
      </c>
      <c r="N170" s="57">
        <f t="shared" si="33"/>
        <v>5047.8571658353058</v>
      </c>
    </row>
    <row r="171" spans="1:14">
      <c r="A171" s="57">
        <v>168</v>
      </c>
      <c r="B171" s="57">
        <v>16.5</v>
      </c>
      <c r="C171" s="284">
        <f t="shared" si="26"/>
        <v>26.554176000000002</v>
      </c>
      <c r="D171" s="300">
        <f t="shared" si="24"/>
        <v>26.554176000000002</v>
      </c>
      <c r="E171" s="285">
        <f t="shared" si="27"/>
        <v>705.1242630389761</v>
      </c>
      <c r="F171" s="300">
        <f t="shared" si="25"/>
        <v>31.865011200000005</v>
      </c>
      <c r="G171" s="285">
        <f t="shared" si="28"/>
        <v>1015.3789387761258</v>
      </c>
      <c r="H171" s="284">
        <f t="shared" si="29"/>
        <v>29.209593600000005</v>
      </c>
      <c r="I171" s="301">
        <f t="shared" si="30"/>
        <v>8.1137760000000014E-3</v>
      </c>
      <c r="J171" s="57">
        <f t="shared" si="31"/>
        <v>310.25467573714968</v>
      </c>
      <c r="K171" s="57">
        <f t="shared" si="32"/>
        <v>310.25467573714968</v>
      </c>
      <c r="L171" s="57">
        <f t="shared" si="34"/>
        <v>5871.9692439915707</v>
      </c>
      <c r="M171" s="301">
        <f t="shared" si="35"/>
        <v>1.1099109120000008</v>
      </c>
      <c r="N171" s="57">
        <f t="shared" si="33"/>
        <v>5290.4869936007681</v>
      </c>
    </row>
    <row r="172" spans="1:14">
      <c r="A172" s="57">
        <v>169</v>
      </c>
      <c r="B172" s="57">
        <v>19.8</v>
      </c>
      <c r="C172" s="284">
        <f t="shared" si="26"/>
        <v>31.865011200000005</v>
      </c>
      <c r="D172" s="300">
        <f t="shared" si="24"/>
        <v>31.865011200000005</v>
      </c>
      <c r="E172" s="285">
        <f t="shared" si="27"/>
        <v>1015.3789387761258</v>
      </c>
      <c r="F172" s="300">
        <f t="shared" si="25"/>
        <v>35.7274368</v>
      </c>
      <c r="G172" s="285">
        <f t="shared" si="28"/>
        <v>1276.4497402979941</v>
      </c>
      <c r="H172" s="284">
        <f t="shared" si="29"/>
        <v>33.796224000000002</v>
      </c>
      <c r="I172" s="301">
        <f t="shared" si="30"/>
        <v>9.3878400000000015E-3</v>
      </c>
      <c r="J172" s="57">
        <f t="shared" si="31"/>
        <v>261.07080152186836</v>
      </c>
      <c r="K172" s="57">
        <f t="shared" si="32"/>
        <v>261.07080152186836</v>
      </c>
      <c r="L172" s="57">
        <f t="shared" si="34"/>
        <v>6133.0400455134386</v>
      </c>
      <c r="M172" s="301">
        <f t="shared" si="35"/>
        <v>1.1192987520000008</v>
      </c>
      <c r="N172" s="57">
        <f t="shared" si="33"/>
        <v>5479.359317210633</v>
      </c>
    </row>
    <row r="173" spans="1:14">
      <c r="A173" s="57">
        <v>170</v>
      </c>
      <c r="B173" s="57">
        <v>22.2</v>
      </c>
      <c r="C173" s="284">
        <f t="shared" si="26"/>
        <v>35.7274368</v>
      </c>
      <c r="D173" s="300">
        <f t="shared" si="24"/>
        <v>35.7274368</v>
      </c>
      <c r="E173" s="285">
        <f t="shared" si="27"/>
        <v>1276.4497402979941</v>
      </c>
      <c r="F173" s="300">
        <f t="shared" si="25"/>
        <v>39.107059200000002</v>
      </c>
      <c r="G173" s="285">
        <f t="shared" si="28"/>
        <v>1529.3620792723048</v>
      </c>
      <c r="H173" s="284">
        <f t="shared" si="29"/>
        <v>37.417248000000001</v>
      </c>
      <c r="I173" s="301">
        <f t="shared" si="30"/>
        <v>1.0393680000000001E-2</v>
      </c>
      <c r="J173" s="57">
        <f t="shared" si="31"/>
        <v>252.91233897431061</v>
      </c>
      <c r="K173" s="57">
        <f t="shared" si="32"/>
        <v>252.91233897431061</v>
      </c>
      <c r="L173" s="57">
        <f t="shared" si="34"/>
        <v>6385.9523844877494</v>
      </c>
      <c r="M173" s="301">
        <f t="shared" si="35"/>
        <v>1.1296924320000008</v>
      </c>
      <c r="N173" s="57">
        <f t="shared" si="33"/>
        <v>5652.8239046287117</v>
      </c>
    </row>
    <row r="174" spans="1:14">
      <c r="A174" s="57">
        <v>171</v>
      </c>
      <c r="B174" s="57">
        <v>24.3</v>
      </c>
      <c r="C174" s="284">
        <f t="shared" si="26"/>
        <v>39.107059200000002</v>
      </c>
      <c r="D174" s="300">
        <f t="shared" si="24"/>
        <v>39.107059200000002</v>
      </c>
      <c r="E174" s="285">
        <f t="shared" si="27"/>
        <v>1529.3620792723048</v>
      </c>
      <c r="F174" s="300">
        <f t="shared" si="25"/>
        <v>41.521075200000006</v>
      </c>
      <c r="G174" s="285">
        <f t="shared" si="28"/>
        <v>1723.9996857640556</v>
      </c>
      <c r="H174" s="284">
        <f t="shared" si="29"/>
        <v>40.314067200000004</v>
      </c>
      <c r="I174" s="301">
        <f t="shared" si="30"/>
        <v>1.1198352000000002E-2</v>
      </c>
      <c r="J174" s="57">
        <f t="shared" si="31"/>
        <v>194.63760649175083</v>
      </c>
      <c r="K174" s="57">
        <f t="shared" si="32"/>
        <v>194.63760649175083</v>
      </c>
      <c r="L174" s="57">
        <f t="shared" si="34"/>
        <v>6580.5899909795007</v>
      </c>
      <c r="M174" s="301">
        <f t="shared" si="35"/>
        <v>1.1408907840000009</v>
      </c>
      <c r="N174" s="57">
        <f t="shared" si="33"/>
        <v>5767.9403526319447</v>
      </c>
    </row>
    <row r="175" spans="1:14">
      <c r="A175" s="57">
        <v>172</v>
      </c>
      <c r="B175" s="57">
        <v>25.8</v>
      </c>
      <c r="C175" s="284">
        <f t="shared" si="26"/>
        <v>41.521075200000006</v>
      </c>
      <c r="D175" s="300">
        <f t="shared" si="24"/>
        <v>41.521075200000006</v>
      </c>
      <c r="E175" s="285">
        <f t="shared" si="27"/>
        <v>1723.9996857640556</v>
      </c>
      <c r="F175" s="300">
        <f t="shared" si="25"/>
        <v>42.486681599999997</v>
      </c>
      <c r="G175" s="285">
        <f t="shared" si="28"/>
        <v>1805.1181133797784</v>
      </c>
      <c r="H175" s="284">
        <f t="shared" si="29"/>
        <v>42.003878400000005</v>
      </c>
      <c r="I175" s="301">
        <f t="shared" si="30"/>
        <v>1.1667744000000001E-2</v>
      </c>
      <c r="J175" s="57">
        <f t="shared" si="31"/>
        <v>81.118427615722794</v>
      </c>
      <c r="K175" s="57">
        <f t="shared" si="32"/>
        <v>81.118427615722794</v>
      </c>
      <c r="L175" s="57">
        <f t="shared" si="34"/>
        <v>6661.7084185952235</v>
      </c>
      <c r="M175" s="301">
        <f t="shared" si="35"/>
        <v>1.1525585280000008</v>
      </c>
      <c r="N175" s="57">
        <f t="shared" si="33"/>
        <v>5779.9306991854728</v>
      </c>
    </row>
    <row r="176" spans="1:14">
      <c r="A176" s="57">
        <v>173</v>
      </c>
      <c r="B176" s="57">
        <v>26.4</v>
      </c>
      <c r="C176" s="284">
        <f t="shared" si="26"/>
        <v>42.486681599999997</v>
      </c>
      <c r="D176" s="300">
        <f t="shared" si="24"/>
        <v>42.486681599999997</v>
      </c>
      <c r="E176" s="285">
        <f t="shared" si="27"/>
        <v>1805.1181133797784</v>
      </c>
      <c r="F176" s="300">
        <f t="shared" si="25"/>
        <v>41.360140800000003</v>
      </c>
      <c r="G176" s="285">
        <f t="shared" si="28"/>
        <v>1710.661246995825</v>
      </c>
      <c r="H176" s="284">
        <f t="shared" si="29"/>
        <v>41.923411200000004</v>
      </c>
      <c r="I176" s="301">
        <f t="shared" si="30"/>
        <v>1.1645392000000001E-2</v>
      </c>
      <c r="J176" s="57">
        <f t="shared" si="31"/>
        <v>-94.456866383953411</v>
      </c>
      <c r="K176" s="57">
        <f t="shared" si="32"/>
        <v>0</v>
      </c>
      <c r="L176" s="57">
        <f t="shared" si="34"/>
        <v>6661.7084185952235</v>
      </c>
      <c r="M176" s="301">
        <f t="shared" si="35"/>
        <v>1.1642039200000007</v>
      </c>
      <c r="N176" s="57">
        <f t="shared" si="33"/>
        <v>5722.1147465258655</v>
      </c>
    </row>
    <row r="177" spans="1:14">
      <c r="A177" s="57">
        <v>174</v>
      </c>
      <c r="B177" s="57">
        <v>25.7</v>
      </c>
      <c r="C177" s="284">
        <f t="shared" si="26"/>
        <v>41.360140800000003</v>
      </c>
      <c r="D177" s="300">
        <f t="shared" si="24"/>
        <v>41.360140800000003</v>
      </c>
      <c r="E177" s="285">
        <f t="shared" si="27"/>
        <v>1710.661246995825</v>
      </c>
      <c r="F177" s="300">
        <f t="shared" si="25"/>
        <v>40.394534400000005</v>
      </c>
      <c r="G177" s="285">
        <f t="shared" si="28"/>
        <v>1631.7184093927838</v>
      </c>
      <c r="H177" s="284">
        <f t="shared" si="29"/>
        <v>40.877337600000004</v>
      </c>
      <c r="I177" s="301">
        <f t="shared" si="30"/>
        <v>1.1354816000000002E-2</v>
      </c>
      <c r="J177" s="57">
        <f t="shared" si="31"/>
        <v>-78.942837603041198</v>
      </c>
      <c r="K177" s="57">
        <f t="shared" si="32"/>
        <v>0</v>
      </c>
      <c r="L177" s="57">
        <f t="shared" si="34"/>
        <v>6661.7084185952235</v>
      </c>
      <c r="M177" s="301">
        <f t="shared" si="35"/>
        <v>1.1755587360000008</v>
      </c>
      <c r="N177" s="57">
        <f t="shared" si="33"/>
        <v>5666.8443818150645</v>
      </c>
    </row>
    <row r="178" spans="1:14">
      <c r="A178" s="57">
        <v>175</v>
      </c>
      <c r="B178" s="57">
        <v>25.1</v>
      </c>
      <c r="C178" s="284">
        <f t="shared" si="26"/>
        <v>40.394534400000005</v>
      </c>
      <c r="D178" s="300">
        <f t="shared" si="24"/>
        <v>40.394534400000005</v>
      </c>
      <c r="E178" s="285">
        <f t="shared" si="27"/>
        <v>1631.7184093927838</v>
      </c>
      <c r="F178" s="300">
        <f t="shared" si="25"/>
        <v>39.750796800000003</v>
      </c>
      <c r="G178" s="285">
        <f t="shared" si="28"/>
        <v>1580.1258462348906</v>
      </c>
      <c r="H178" s="284">
        <f t="shared" si="29"/>
        <v>40.072665600000008</v>
      </c>
      <c r="I178" s="301">
        <f t="shared" si="30"/>
        <v>1.1131296000000002E-2</v>
      </c>
      <c r="J178" s="57">
        <f t="shared" si="31"/>
        <v>-51.59256315789321</v>
      </c>
      <c r="K178" s="57">
        <f t="shared" si="32"/>
        <v>0</v>
      </c>
      <c r="L178" s="57">
        <f t="shared" si="34"/>
        <v>6661.7084185952235</v>
      </c>
      <c r="M178" s="301">
        <f t="shared" si="35"/>
        <v>1.1866900320000009</v>
      </c>
      <c r="N178" s="57">
        <f t="shared" si="33"/>
        <v>5613.6886962535964</v>
      </c>
    </row>
    <row r="179" spans="1:14">
      <c r="A179" s="57">
        <v>176</v>
      </c>
      <c r="B179" s="57">
        <v>24.7</v>
      </c>
      <c r="C179" s="284">
        <f t="shared" si="26"/>
        <v>39.750796800000003</v>
      </c>
      <c r="D179" s="300">
        <f t="shared" si="24"/>
        <v>39.750796800000003</v>
      </c>
      <c r="E179" s="285">
        <f t="shared" si="27"/>
        <v>1580.1258462348906</v>
      </c>
      <c r="F179" s="300">
        <f t="shared" si="25"/>
        <v>40.233600000000003</v>
      </c>
      <c r="G179" s="285">
        <f t="shared" si="28"/>
        <v>1618.7425689600002</v>
      </c>
      <c r="H179" s="284">
        <f t="shared" si="29"/>
        <v>39.992198400000007</v>
      </c>
      <c r="I179" s="301">
        <f t="shared" si="30"/>
        <v>1.1108944000000003E-2</v>
      </c>
      <c r="J179" s="57">
        <f t="shared" si="31"/>
        <v>38.616722725109639</v>
      </c>
      <c r="K179" s="57">
        <f t="shared" si="32"/>
        <v>38.616722725109639</v>
      </c>
      <c r="L179" s="57">
        <f t="shared" si="34"/>
        <v>6700.3251413203334</v>
      </c>
      <c r="M179" s="301">
        <f t="shared" si="35"/>
        <v>1.197798976000001</v>
      </c>
      <c r="N179" s="57">
        <f t="shared" si="33"/>
        <v>5593.8644760707557</v>
      </c>
    </row>
    <row r="180" spans="1:14">
      <c r="A180" s="57">
        <v>177</v>
      </c>
      <c r="B180" s="57">
        <v>25</v>
      </c>
      <c r="C180" s="284">
        <f t="shared" si="26"/>
        <v>40.233600000000003</v>
      </c>
      <c r="D180" s="300">
        <f t="shared" si="24"/>
        <v>40.233600000000003</v>
      </c>
      <c r="E180" s="285">
        <f t="shared" si="27"/>
        <v>1618.7425689600002</v>
      </c>
      <c r="F180" s="300">
        <f t="shared" si="25"/>
        <v>40.5554688</v>
      </c>
      <c r="G180" s="285">
        <f t="shared" si="28"/>
        <v>1644.7460495877735</v>
      </c>
      <c r="H180" s="284">
        <f t="shared" si="29"/>
        <v>40.394534399999998</v>
      </c>
      <c r="I180" s="301">
        <f t="shared" si="30"/>
        <v>1.1220704E-2</v>
      </c>
      <c r="J180" s="57">
        <f t="shared" si="31"/>
        <v>26.003480627773342</v>
      </c>
      <c r="K180" s="57">
        <f t="shared" si="32"/>
        <v>26.003480627773342</v>
      </c>
      <c r="L180" s="57">
        <f t="shared" si="34"/>
        <v>6726.328621948107</v>
      </c>
      <c r="M180" s="301">
        <f t="shared" si="35"/>
        <v>1.209019680000001</v>
      </c>
      <c r="N180" s="57">
        <f t="shared" si="33"/>
        <v>5563.4566857903428</v>
      </c>
    </row>
    <row r="181" spans="1:14">
      <c r="A181" s="57">
        <v>178</v>
      </c>
      <c r="B181" s="57">
        <v>25.2</v>
      </c>
      <c r="C181" s="284">
        <f t="shared" si="26"/>
        <v>40.5554688</v>
      </c>
      <c r="D181" s="300">
        <f t="shared" si="24"/>
        <v>40.5554688</v>
      </c>
      <c r="E181" s="285">
        <f t="shared" si="27"/>
        <v>1644.7460495877735</v>
      </c>
      <c r="F181" s="300">
        <f t="shared" si="25"/>
        <v>40.877337599999997</v>
      </c>
      <c r="G181" s="285">
        <f t="shared" si="28"/>
        <v>1670.9567292643735</v>
      </c>
      <c r="H181" s="284">
        <f t="shared" si="29"/>
        <v>40.716403200000002</v>
      </c>
      <c r="I181" s="301">
        <f t="shared" si="30"/>
        <v>1.1310112000000001E-2</v>
      </c>
      <c r="J181" s="57">
        <f t="shared" si="31"/>
        <v>26.210679676599966</v>
      </c>
      <c r="K181" s="57">
        <f t="shared" si="32"/>
        <v>26.210679676599966</v>
      </c>
      <c r="L181" s="57">
        <f t="shared" si="34"/>
        <v>6752.5393016247072</v>
      </c>
      <c r="M181" s="301">
        <f t="shared" si="35"/>
        <v>1.2203297920000011</v>
      </c>
      <c r="N181" s="57">
        <f t="shared" si="33"/>
        <v>5533.372491511459</v>
      </c>
    </row>
    <row r="182" spans="1:14">
      <c r="A182" s="57">
        <v>179</v>
      </c>
      <c r="B182" s="57">
        <v>25.4</v>
      </c>
      <c r="C182" s="284">
        <f t="shared" si="26"/>
        <v>40.877337599999997</v>
      </c>
      <c r="D182" s="300">
        <f t="shared" si="24"/>
        <v>40.877337599999997</v>
      </c>
      <c r="E182" s="285">
        <f t="shared" si="27"/>
        <v>1670.9567292643735</v>
      </c>
      <c r="F182" s="300">
        <f t="shared" si="25"/>
        <v>41.521075200000006</v>
      </c>
      <c r="G182" s="285">
        <f t="shared" si="28"/>
        <v>1723.9996857640556</v>
      </c>
      <c r="H182" s="284">
        <f t="shared" si="29"/>
        <v>41.199206400000001</v>
      </c>
      <c r="I182" s="301">
        <f t="shared" si="30"/>
        <v>1.1444224000000001E-2</v>
      </c>
      <c r="J182" s="57">
        <f t="shared" si="31"/>
        <v>53.042956499682077</v>
      </c>
      <c r="K182" s="57">
        <f t="shared" si="32"/>
        <v>53.042956499682077</v>
      </c>
      <c r="L182" s="57">
        <f t="shared" si="34"/>
        <v>6805.5822581243892</v>
      </c>
      <c r="M182" s="301">
        <f t="shared" si="35"/>
        <v>1.231774016000001</v>
      </c>
      <c r="N182" s="57">
        <f t="shared" si="33"/>
        <v>5525.0250205995444</v>
      </c>
    </row>
    <row r="183" spans="1:14">
      <c r="A183" s="57">
        <v>180</v>
      </c>
      <c r="B183" s="57">
        <v>25.8</v>
      </c>
      <c r="C183" s="284">
        <f t="shared" si="26"/>
        <v>41.521075200000006</v>
      </c>
      <c r="D183" s="300">
        <f t="shared" si="24"/>
        <v>41.521075200000006</v>
      </c>
      <c r="E183" s="285">
        <f t="shared" si="27"/>
        <v>1723.9996857640556</v>
      </c>
      <c r="F183" s="300">
        <f t="shared" si="25"/>
        <v>43.7741568</v>
      </c>
      <c r="G183" s="285">
        <f t="shared" si="28"/>
        <v>1916.1768035509863</v>
      </c>
      <c r="H183" s="284">
        <f t="shared" si="29"/>
        <v>42.647615999999999</v>
      </c>
      <c r="I183" s="301">
        <f t="shared" si="30"/>
        <v>1.1846559999999999E-2</v>
      </c>
      <c r="J183" s="57">
        <f t="shared" si="31"/>
        <v>192.17711778693069</v>
      </c>
      <c r="K183" s="57">
        <f t="shared" si="32"/>
        <v>192.17711778693069</v>
      </c>
      <c r="L183" s="57">
        <f t="shared" si="34"/>
        <v>6997.7593759113197</v>
      </c>
      <c r="M183" s="301">
        <f t="shared" si="35"/>
        <v>1.243620576000001</v>
      </c>
      <c r="N183" s="57">
        <f t="shared" si="33"/>
        <v>5626.9247316725923</v>
      </c>
    </row>
    <row r="184" spans="1:14">
      <c r="A184" s="57">
        <v>181</v>
      </c>
      <c r="B184" s="57">
        <v>27.2</v>
      </c>
      <c r="C184" s="284">
        <f t="shared" si="26"/>
        <v>43.7741568</v>
      </c>
      <c r="D184" s="300">
        <f t="shared" si="24"/>
        <v>43.7741568</v>
      </c>
      <c r="E184" s="285">
        <f t="shared" si="27"/>
        <v>1916.1768035509863</v>
      </c>
      <c r="F184" s="300">
        <f t="shared" si="25"/>
        <v>42.647615999999999</v>
      </c>
      <c r="G184" s="285">
        <f t="shared" si="28"/>
        <v>1818.819150483456</v>
      </c>
      <c r="H184" s="284">
        <f t="shared" si="29"/>
        <v>43.2108864</v>
      </c>
      <c r="I184" s="301">
        <f t="shared" si="30"/>
        <v>1.2003023999999999E-2</v>
      </c>
      <c r="J184" s="57">
        <f t="shared" si="31"/>
        <v>-97.357653067530237</v>
      </c>
      <c r="K184" s="57">
        <f t="shared" si="32"/>
        <v>0</v>
      </c>
      <c r="L184" s="57">
        <f t="shared" si="34"/>
        <v>6997.7593759113197</v>
      </c>
      <c r="M184" s="301">
        <f t="shared" si="35"/>
        <v>1.255623600000001</v>
      </c>
      <c r="N184" s="57">
        <f t="shared" si="33"/>
        <v>5573.1346367743599</v>
      </c>
    </row>
    <row r="185" spans="1:14">
      <c r="A185" s="57">
        <v>182</v>
      </c>
      <c r="B185" s="57">
        <v>26.5</v>
      </c>
      <c r="C185" s="284">
        <f t="shared" si="26"/>
        <v>42.647615999999999</v>
      </c>
      <c r="D185" s="300">
        <f t="shared" si="24"/>
        <v>42.647615999999999</v>
      </c>
      <c r="E185" s="285">
        <f t="shared" si="27"/>
        <v>1818.819150483456</v>
      </c>
      <c r="F185" s="300">
        <f t="shared" si="25"/>
        <v>38.624256000000003</v>
      </c>
      <c r="G185" s="285">
        <f t="shared" si="28"/>
        <v>1491.8331515535363</v>
      </c>
      <c r="H185" s="284">
        <f t="shared" si="29"/>
        <v>40.635936000000001</v>
      </c>
      <c r="I185" s="301">
        <f t="shared" si="30"/>
        <v>1.1287760000000001E-2</v>
      </c>
      <c r="J185" s="57">
        <f t="shared" si="31"/>
        <v>-326.98599892991979</v>
      </c>
      <c r="K185" s="57">
        <f t="shared" si="32"/>
        <v>0</v>
      </c>
      <c r="L185" s="57">
        <f t="shared" si="34"/>
        <v>6997.7593759113197</v>
      </c>
      <c r="M185" s="301">
        <f t="shared" si="35"/>
        <v>1.266911360000001</v>
      </c>
      <c r="N185" s="57">
        <f t="shared" si="33"/>
        <v>5523.4798556951246</v>
      </c>
    </row>
    <row r="186" spans="1:14">
      <c r="A186" s="57">
        <v>183</v>
      </c>
      <c r="B186" s="57">
        <v>24</v>
      </c>
      <c r="C186" s="284">
        <f t="shared" si="26"/>
        <v>38.624256000000003</v>
      </c>
      <c r="D186" s="300">
        <f t="shared" si="24"/>
        <v>38.624256000000003</v>
      </c>
      <c r="E186" s="285">
        <f t="shared" si="27"/>
        <v>1491.8331515535363</v>
      </c>
      <c r="F186" s="300">
        <f t="shared" si="25"/>
        <v>36.532108800000003</v>
      </c>
      <c r="G186" s="285">
        <f t="shared" si="28"/>
        <v>1334.5949733750376</v>
      </c>
      <c r="H186" s="284">
        <f t="shared" si="29"/>
        <v>37.578182400000003</v>
      </c>
      <c r="I186" s="301">
        <f t="shared" si="30"/>
        <v>1.0438384E-2</v>
      </c>
      <c r="J186" s="57">
        <f t="shared" si="31"/>
        <v>-157.23817817849863</v>
      </c>
      <c r="K186" s="57">
        <f t="shared" si="32"/>
        <v>0</v>
      </c>
      <c r="L186" s="57">
        <f t="shared" si="34"/>
        <v>6997.7593759113197</v>
      </c>
      <c r="M186" s="301">
        <f t="shared" si="35"/>
        <v>1.277349744000001</v>
      </c>
      <c r="N186" s="57">
        <f t="shared" si="33"/>
        <v>5478.3424890335391</v>
      </c>
    </row>
    <row r="187" spans="1:14">
      <c r="A187" s="57">
        <v>184</v>
      </c>
      <c r="B187" s="57">
        <v>22.7</v>
      </c>
      <c r="C187" s="284">
        <f t="shared" si="26"/>
        <v>36.532108800000003</v>
      </c>
      <c r="D187" s="300">
        <f t="shared" si="24"/>
        <v>36.532108800000003</v>
      </c>
      <c r="E187" s="285">
        <f t="shared" si="27"/>
        <v>1334.5949733750376</v>
      </c>
      <c r="F187" s="300">
        <f t="shared" si="25"/>
        <v>31.2212736</v>
      </c>
      <c r="G187" s="285">
        <f t="shared" si="28"/>
        <v>974.76792520605693</v>
      </c>
      <c r="H187" s="284">
        <f t="shared" si="29"/>
        <v>33.876691200000003</v>
      </c>
      <c r="I187" s="301">
        <f t="shared" si="30"/>
        <v>9.4101920000000013E-3</v>
      </c>
      <c r="J187" s="57">
        <f t="shared" si="31"/>
        <v>-359.8270481689807</v>
      </c>
      <c r="K187" s="57">
        <f t="shared" si="32"/>
        <v>0</v>
      </c>
      <c r="L187" s="57">
        <f t="shared" si="34"/>
        <v>6997.7593759113197</v>
      </c>
      <c r="M187" s="301">
        <f t="shared" si="35"/>
        <v>1.286759936000001</v>
      </c>
      <c r="N187" s="57">
        <f t="shared" si="33"/>
        <v>5438.2788740411279</v>
      </c>
    </row>
    <row r="188" spans="1:14">
      <c r="A188" s="57">
        <v>185</v>
      </c>
      <c r="B188" s="57">
        <v>19.399999999999999</v>
      </c>
      <c r="C188" s="284">
        <f t="shared" si="26"/>
        <v>31.2212736</v>
      </c>
      <c r="D188" s="300">
        <f t="shared" si="24"/>
        <v>31.2212736</v>
      </c>
      <c r="E188" s="285">
        <f t="shared" si="27"/>
        <v>974.76792520605693</v>
      </c>
      <c r="F188" s="300">
        <f t="shared" si="25"/>
        <v>28.485388799999999</v>
      </c>
      <c r="G188" s="285">
        <f t="shared" si="28"/>
        <v>811.4173750871654</v>
      </c>
      <c r="H188" s="284">
        <f t="shared" si="29"/>
        <v>29.8533312</v>
      </c>
      <c r="I188" s="301">
        <f t="shared" si="30"/>
        <v>8.2925919999999997E-3</v>
      </c>
      <c r="J188" s="57">
        <f t="shared" si="31"/>
        <v>-163.35055011889153</v>
      </c>
      <c r="K188" s="57">
        <f t="shared" si="32"/>
        <v>0</v>
      </c>
      <c r="L188" s="57">
        <f t="shared" si="34"/>
        <v>6997.7593759113197</v>
      </c>
      <c r="M188" s="301">
        <f t="shared" si="35"/>
        <v>1.2950525280000011</v>
      </c>
      <c r="N188" s="57">
        <f t="shared" si="33"/>
        <v>5403.4560178946758</v>
      </c>
    </row>
    <row r="189" spans="1:14">
      <c r="A189" s="57">
        <v>186</v>
      </c>
      <c r="B189" s="57">
        <v>17.7</v>
      </c>
      <c r="C189" s="284">
        <f t="shared" si="26"/>
        <v>28.485388799999999</v>
      </c>
      <c r="D189" s="300">
        <f t="shared" si="24"/>
        <v>28.485388799999999</v>
      </c>
      <c r="E189" s="285">
        <f t="shared" si="27"/>
        <v>811.4173750871654</v>
      </c>
      <c r="F189" s="300">
        <f t="shared" si="25"/>
        <v>27.680716799999999</v>
      </c>
      <c r="G189" s="285">
        <f t="shared" si="28"/>
        <v>766.22208256180215</v>
      </c>
      <c r="H189" s="284">
        <f t="shared" si="29"/>
        <v>28.083052799999997</v>
      </c>
      <c r="I189" s="301">
        <f t="shared" si="30"/>
        <v>7.8008479999999991E-3</v>
      </c>
      <c r="J189" s="57">
        <f t="shared" si="31"/>
        <v>-45.195292525363243</v>
      </c>
      <c r="K189" s="57">
        <f t="shared" si="32"/>
        <v>0</v>
      </c>
      <c r="L189" s="57">
        <f t="shared" si="34"/>
        <v>6997.7593759113197</v>
      </c>
      <c r="M189" s="301">
        <f t="shared" si="35"/>
        <v>1.3028533760000012</v>
      </c>
      <c r="N189" s="57">
        <f t="shared" si="33"/>
        <v>5371.1027693659007</v>
      </c>
    </row>
    <row r="190" spans="1:14">
      <c r="A190" s="57">
        <v>187</v>
      </c>
      <c r="B190" s="57">
        <v>17.2</v>
      </c>
      <c r="C190" s="284">
        <f t="shared" si="26"/>
        <v>27.680716799999999</v>
      </c>
      <c r="D190" s="300">
        <f t="shared" si="24"/>
        <v>27.680716799999999</v>
      </c>
      <c r="E190" s="285">
        <f t="shared" si="27"/>
        <v>766.22208256180215</v>
      </c>
      <c r="F190" s="300">
        <f t="shared" si="25"/>
        <v>29.129126400000004</v>
      </c>
      <c r="G190" s="285">
        <f t="shared" si="28"/>
        <v>848.50600482717721</v>
      </c>
      <c r="H190" s="284">
        <f t="shared" si="29"/>
        <v>28.404921600000002</v>
      </c>
      <c r="I190" s="301">
        <f t="shared" si="30"/>
        <v>7.890256E-3</v>
      </c>
      <c r="J190" s="57">
        <f t="shared" si="31"/>
        <v>82.283922265375054</v>
      </c>
      <c r="K190" s="57">
        <f t="shared" si="32"/>
        <v>82.283922265375054</v>
      </c>
      <c r="L190" s="57">
        <f t="shared" si="34"/>
        <v>7080.0432981766944</v>
      </c>
      <c r="M190" s="301">
        <f t="shared" si="35"/>
        <v>1.3107436320000012</v>
      </c>
      <c r="N190" s="57">
        <f t="shared" si="33"/>
        <v>5401.5469732808042</v>
      </c>
    </row>
    <row r="191" spans="1:14">
      <c r="A191" s="57">
        <v>188</v>
      </c>
      <c r="B191" s="57">
        <v>18.100000000000001</v>
      </c>
      <c r="C191" s="284">
        <f t="shared" si="26"/>
        <v>29.129126400000004</v>
      </c>
      <c r="D191" s="300">
        <f t="shared" si="24"/>
        <v>29.129126400000004</v>
      </c>
      <c r="E191" s="285">
        <f t="shared" si="27"/>
        <v>848.50600482717721</v>
      </c>
      <c r="F191" s="300">
        <f t="shared" si="25"/>
        <v>29.933798400000004</v>
      </c>
      <c r="G191" s="285">
        <f t="shared" si="28"/>
        <v>896.03228665184281</v>
      </c>
      <c r="H191" s="284">
        <f t="shared" si="29"/>
        <v>29.531462400000002</v>
      </c>
      <c r="I191" s="301">
        <f t="shared" si="30"/>
        <v>8.2031840000000005E-3</v>
      </c>
      <c r="J191" s="57">
        <f t="shared" si="31"/>
        <v>47.526281824665602</v>
      </c>
      <c r="K191" s="57">
        <f t="shared" si="32"/>
        <v>47.526281824665602</v>
      </c>
      <c r="L191" s="57">
        <f t="shared" si="34"/>
        <v>7127.56958000136</v>
      </c>
      <c r="M191" s="301">
        <f t="shared" si="35"/>
        <v>1.3189468160000013</v>
      </c>
      <c r="N191" s="57">
        <f t="shared" si="33"/>
        <v>5403.9855842082361</v>
      </c>
    </row>
    <row r="192" spans="1:14">
      <c r="A192" s="57">
        <v>189</v>
      </c>
      <c r="B192" s="57">
        <v>18.600000000000001</v>
      </c>
      <c r="C192" s="284">
        <f t="shared" si="26"/>
        <v>29.933798400000004</v>
      </c>
      <c r="D192" s="300">
        <f t="shared" si="24"/>
        <v>29.933798400000004</v>
      </c>
      <c r="E192" s="285">
        <f t="shared" si="27"/>
        <v>896.03228665184281</v>
      </c>
      <c r="F192" s="300">
        <f t="shared" si="25"/>
        <v>32.186880000000002</v>
      </c>
      <c r="G192" s="285">
        <f t="shared" si="28"/>
        <v>1035.9952441344001</v>
      </c>
      <c r="H192" s="284">
        <f t="shared" si="29"/>
        <v>31.060339200000001</v>
      </c>
      <c r="I192" s="301">
        <f t="shared" si="30"/>
        <v>8.627872E-3</v>
      </c>
      <c r="J192" s="57">
        <f t="shared" si="31"/>
        <v>139.96295748255727</v>
      </c>
      <c r="K192" s="57">
        <f t="shared" si="32"/>
        <v>139.96295748255727</v>
      </c>
      <c r="L192" s="57">
        <f t="shared" si="34"/>
        <v>7267.5325374839176</v>
      </c>
      <c r="M192" s="301">
        <f t="shared" si="35"/>
        <v>1.3275746880000012</v>
      </c>
      <c r="N192" s="57">
        <f t="shared" si="33"/>
        <v>5474.2927860672735</v>
      </c>
    </row>
    <row r="193" spans="1:14">
      <c r="A193" s="57">
        <v>190</v>
      </c>
      <c r="B193" s="57">
        <v>20</v>
      </c>
      <c r="C193" s="284">
        <f t="shared" si="26"/>
        <v>32.186880000000002</v>
      </c>
      <c r="D193" s="300">
        <f t="shared" si="24"/>
        <v>32.186880000000002</v>
      </c>
      <c r="E193" s="285">
        <f t="shared" si="27"/>
        <v>1035.9952441344001</v>
      </c>
      <c r="F193" s="300">
        <f t="shared" si="25"/>
        <v>35.7274368</v>
      </c>
      <c r="G193" s="285">
        <f t="shared" si="28"/>
        <v>1276.4497402979941</v>
      </c>
      <c r="H193" s="284">
        <f t="shared" si="29"/>
        <v>33.957158399999997</v>
      </c>
      <c r="I193" s="301">
        <f t="shared" si="30"/>
        <v>9.4325439999999993E-3</v>
      </c>
      <c r="J193" s="57">
        <f t="shared" si="31"/>
        <v>240.45449616359406</v>
      </c>
      <c r="K193" s="57">
        <f t="shared" si="32"/>
        <v>240.45449616359406</v>
      </c>
      <c r="L193" s="57">
        <f t="shared" si="34"/>
        <v>7507.9870336475115</v>
      </c>
      <c r="M193" s="301">
        <f t="shared" si="35"/>
        <v>1.3370072320000013</v>
      </c>
      <c r="N193" s="57">
        <f t="shared" si="33"/>
        <v>5615.5171445231972</v>
      </c>
    </row>
    <row r="194" spans="1:14">
      <c r="A194" s="57">
        <v>191</v>
      </c>
      <c r="B194" s="57">
        <v>22.2</v>
      </c>
      <c r="C194" s="284">
        <f t="shared" si="26"/>
        <v>35.7274368</v>
      </c>
      <c r="D194" s="300">
        <f t="shared" si="24"/>
        <v>35.7274368</v>
      </c>
      <c r="E194" s="285">
        <f t="shared" si="27"/>
        <v>1276.4497402979941</v>
      </c>
      <c r="F194" s="300">
        <f t="shared" si="25"/>
        <v>39.428927999999999</v>
      </c>
      <c r="G194" s="285">
        <f t="shared" si="28"/>
        <v>1554.640363229184</v>
      </c>
      <c r="H194" s="284">
        <f t="shared" si="29"/>
        <v>37.578182400000003</v>
      </c>
      <c r="I194" s="301">
        <f t="shared" si="30"/>
        <v>1.0438384E-2</v>
      </c>
      <c r="J194" s="57">
        <f t="shared" si="31"/>
        <v>278.19062293118986</v>
      </c>
      <c r="K194" s="57">
        <f t="shared" si="32"/>
        <v>278.19062293118986</v>
      </c>
      <c r="L194" s="57">
        <f t="shared" si="34"/>
        <v>7786.1776565787013</v>
      </c>
      <c r="M194" s="301">
        <f t="shared" si="35"/>
        <v>1.3474456160000012</v>
      </c>
      <c r="N194" s="57">
        <f t="shared" si="33"/>
        <v>5778.4726627354248</v>
      </c>
    </row>
    <row r="195" spans="1:14">
      <c r="A195" s="57">
        <v>192</v>
      </c>
      <c r="B195" s="57">
        <v>24.5</v>
      </c>
      <c r="C195" s="284">
        <f t="shared" si="26"/>
        <v>39.428927999999999</v>
      </c>
      <c r="D195" s="300">
        <f t="shared" si="24"/>
        <v>39.428927999999999</v>
      </c>
      <c r="E195" s="285">
        <f t="shared" si="27"/>
        <v>1554.640363229184</v>
      </c>
      <c r="F195" s="300">
        <f t="shared" si="25"/>
        <v>43.935091200000002</v>
      </c>
      <c r="G195" s="285">
        <f t="shared" si="28"/>
        <v>1930.2922387523176</v>
      </c>
      <c r="H195" s="284">
        <f t="shared" si="29"/>
        <v>41.682009600000001</v>
      </c>
      <c r="I195" s="301">
        <f t="shared" si="30"/>
        <v>1.1578336E-2</v>
      </c>
      <c r="J195" s="57">
        <f t="shared" si="31"/>
        <v>375.65187552313364</v>
      </c>
      <c r="K195" s="57">
        <f t="shared" si="32"/>
        <v>375.65187552313364</v>
      </c>
      <c r="L195" s="57">
        <f t="shared" si="34"/>
        <v>8161.829532101835</v>
      </c>
      <c r="M195" s="301">
        <f t="shared" si="35"/>
        <v>1.3590239520000011</v>
      </c>
      <c r="N195" s="57">
        <f t="shared" si="33"/>
        <v>6005.6553970888572</v>
      </c>
    </row>
    <row r="196" spans="1:14">
      <c r="A196" s="57">
        <v>193</v>
      </c>
      <c r="B196" s="57">
        <v>27.3</v>
      </c>
      <c r="C196" s="284">
        <f t="shared" si="26"/>
        <v>43.935091200000002</v>
      </c>
      <c r="D196" s="300">
        <f t="shared" ref="D196:D259" si="36">C196</f>
        <v>43.935091200000002</v>
      </c>
      <c r="E196" s="285">
        <f t="shared" si="27"/>
        <v>1930.2922387523176</v>
      </c>
      <c r="F196" s="300">
        <f t="shared" ref="F196:F259" si="37">C197</f>
        <v>49.084992</v>
      </c>
      <c r="G196" s="285">
        <f t="shared" si="28"/>
        <v>2409.3364396400639</v>
      </c>
      <c r="H196" s="284">
        <f t="shared" si="29"/>
        <v>46.510041600000001</v>
      </c>
      <c r="I196" s="301">
        <f t="shared" si="30"/>
        <v>1.2919456000000001E-2</v>
      </c>
      <c r="J196" s="57">
        <f t="shared" si="31"/>
        <v>479.04420088774623</v>
      </c>
      <c r="K196" s="57">
        <f t="shared" si="32"/>
        <v>479.04420088774623</v>
      </c>
      <c r="L196" s="57">
        <f t="shared" si="34"/>
        <v>8640.8737329895812</v>
      </c>
      <c r="M196" s="301">
        <f t="shared" si="35"/>
        <v>1.3719434080000013</v>
      </c>
      <c r="N196" s="57">
        <f t="shared" si="33"/>
        <v>6298.2727148972699</v>
      </c>
    </row>
    <row r="197" spans="1:14">
      <c r="A197" s="57">
        <v>194</v>
      </c>
      <c r="B197" s="57">
        <v>30.5</v>
      </c>
      <c r="C197" s="284">
        <f t="shared" ref="C197:C260" si="38">B197*1.609344</f>
        <v>49.084992</v>
      </c>
      <c r="D197" s="300">
        <f t="shared" si="36"/>
        <v>49.084992</v>
      </c>
      <c r="E197" s="285">
        <f t="shared" ref="E197:E260" si="39">(D197)^2</f>
        <v>2409.3364396400639</v>
      </c>
      <c r="F197" s="300">
        <f t="shared" si="37"/>
        <v>53.913024000000007</v>
      </c>
      <c r="G197" s="285">
        <f t="shared" ref="G197:G260" si="40">(F197)^2</f>
        <v>2906.6141568245766</v>
      </c>
      <c r="H197" s="284">
        <f t="shared" ref="H197:H260" si="41">(D197+F197)/2</f>
        <v>51.499008000000003</v>
      </c>
      <c r="I197" s="301">
        <f t="shared" ref="I197:I260" si="42">H197/3600</f>
        <v>1.4305280000000002E-2</v>
      </c>
      <c r="J197" s="57">
        <f t="shared" ref="J197:J260" si="43">IF(I197=0,0,(G197-E197))</f>
        <v>497.27771718451277</v>
      </c>
      <c r="K197" s="57">
        <f t="shared" ref="K197:K260" si="44">MAX(0,J197)</f>
        <v>497.27771718451277</v>
      </c>
      <c r="L197" s="57">
        <f t="shared" si="34"/>
        <v>9138.151450174093</v>
      </c>
      <c r="M197" s="301">
        <f t="shared" si="35"/>
        <v>1.3862486880000013</v>
      </c>
      <c r="N197" s="57">
        <f t="shared" ref="N197:N260" si="45">IF(M197=0,0,(L197)/M197)</f>
        <v>6592.0000713278105</v>
      </c>
    </row>
    <row r="198" spans="1:14">
      <c r="A198" s="57">
        <v>195</v>
      </c>
      <c r="B198" s="57">
        <v>33.5</v>
      </c>
      <c r="C198" s="284">
        <f t="shared" si="38"/>
        <v>53.913024000000007</v>
      </c>
      <c r="D198" s="300">
        <f t="shared" si="36"/>
        <v>53.913024000000007</v>
      </c>
      <c r="E198" s="285">
        <f t="shared" si="39"/>
        <v>2906.6141568245766</v>
      </c>
      <c r="F198" s="300">
        <f t="shared" si="37"/>
        <v>58.258252800000008</v>
      </c>
      <c r="G198" s="285">
        <f t="shared" si="40"/>
        <v>3394.0240193087088</v>
      </c>
      <c r="H198" s="284">
        <f t="shared" si="41"/>
        <v>56.085638400000008</v>
      </c>
      <c r="I198" s="301">
        <f t="shared" si="42"/>
        <v>1.5579344000000002E-2</v>
      </c>
      <c r="J198" s="57">
        <f t="shared" si="43"/>
        <v>487.40986248413219</v>
      </c>
      <c r="K198" s="57">
        <f t="shared" si="44"/>
        <v>487.40986248413219</v>
      </c>
      <c r="L198" s="57">
        <f t="shared" ref="L198:L261" si="46">L197+K198</f>
        <v>9625.5613126582248</v>
      </c>
      <c r="M198" s="301">
        <f t="shared" ref="M198:M261" si="47">M197+I198</f>
        <v>1.4018280320000014</v>
      </c>
      <c r="N198" s="57">
        <f t="shared" si="45"/>
        <v>6866.4351781618643</v>
      </c>
    </row>
    <row r="199" spans="1:14">
      <c r="A199" s="57">
        <v>196</v>
      </c>
      <c r="B199" s="57">
        <v>36.200000000000003</v>
      </c>
      <c r="C199" s="284">
        <f t="shared" si="38"/>
        <v>58.258252800000008</v>
      </c>
      <c r="D199" s="300">
        <f t="shared" si="36"/>
        <v>58.258252800000008</v>
      </c>
      <c r="E199" s="285">
        <f t="shared" si="39"/>
        <v>3394.0240193087088</v>
      </c>
      <c r="F199" s="300">
        <f t="shared" si="37"/>
        <v>60.028531199999996</v>
      </c>
      <c r="G199" s="285">
        <f t="shared" si="40"/>
        <v>3603.4245580293732</v>
      </c>
      <c r="H199" s="284">
        <f t="shared" si="41"/>
        <v>59.143392000000006</v>
      </c>
      <c r="I199" s="301">
        <f t="shared" si="42"/>
        <v>1.6428720000000001E-2</v>
      </c>
      <c r="J199" s="57">
        <f t="shared" si="43"/>
        <v>209.40053872066437</v>
      </c>
      <c r="K199" s="57">
        <f t="shared" si="44"/>
        <v>209.40053872066437</v>
      </c>
      <c r="L199" s="57">
        <f t="shared" si="46"/>
        <v>9834.9618513788882</v>
      </c>
      <c r="M199" s="301">
        <f t="shared" si="47"/>
        <v>1.4182567520000013</v>
      </c>
      <c r="N199" s="57">
        <f t="shared" si="45"/>
        <v>6934.5425907613653</v>
      </c>
    </row>
    <row r="200" spans="1:14">
      <c r="A200" s="57">
        <v>197</v>
      </c>
      <c r="B200" s="57">
        <v>37.299999999999997</v>
      </c>
      <c r="C200" s="284">
        <f t="shared" si="38"/>
        <v>60.028531199999996</v>
      </c>
      <c r="D200" s="300">
        <f t="shared" si="36"/>
        <v>60.028531199999996</v>
      </c>
      <c r="E200" s="285">
        <f t="shared" si="39"/>
        <v>3603.4245580293732</v>
      </c>
      <c r="F200" s="300">
        <f t="shared" si="37"/>
        <v>63.247219199999996</v>
      </c>
      <c r="G200" s="285">
        <f t="shared" si="40"/>
        <v>4000.2107365328484</v>
      </c>
      <c r="H200" s="284">
        <f t="shared" si="41"/>
        <v>61.637875199999996</v>
      </c>
      <c r="I200" s="301">
        <f t="shared" si="42"/>
        <v>1.7121631999999998E-2</v>
      </c>
      <c r="J200" s="57">
        <f t="shared" si="43"/>
        <v>396.78617850347518</v>
      </c>
      <c r="K200" s="57">
        <f t="shared" si="44"/>
        <v>396.78617850347518</v>
      </c>
      <c r="L200" s="57">
        <f t="shared" si="46"/>
        <v>10231.748029882363</v>
      </c>
      <c r="M200" s="301">
        <f t="shared" si="47"/>
        <v>1.4353783840000014</v>
      </c>
      <c r="N200" s="57">
        <f t="shared" si="45"/>
        <v>7128.2584048460585</v>
      </c>
    </row>
    <row r="201" spans="1:14">
      <c r="A201" s="57">
        <v>198</v>
      </c>
      <c r="B201" s="57">
        <v>39.299999999999997</v>
      </c>
      <c r="C201" s="284">
        <f t="shared" si="38"/>
        <v>63.247219199999996</v>
      </c>
      <c r="D201" s="300">
        <f t="shared" si="36"/>
        <v>63.247219199999996</v>
      </c>
      <c r="E201" s="285">
        <f t="shared" si="39"/>
        <v>4000.2107365328484</v>
      </c>
      <c r="F201" s="300">
        <f t="shared" si="37"/>
        <v>65.178432000000001</v>
      </c>
      <c r="G201" s="285">
        <f t="shared" si="40"/>
        <v>4248.2279979786244</v>
      </c>
      <c r="H201" s="284">
        <f t="shared" si="41"/>
        <v>64.212825600000002</v>
      </c>
      <c r="I201" s="301">
        <f t="shared" si="42"/>
        <v>1.7836896000000001E-2</v>
      </c>
      <c r="J201" s="57">
        <f t="shared" si="43"/>
        <v>248.01726144577606</v>
      </c>
      <c r="K201" s="57">
        <f t="shared" si="44"/>
        <v>248.01726144577606</v>
      </c>
      <c r="L201" s="57">
        <f t="shared" si="46"/>
        <v>10479.765291328138</v>
      </c>
      <c r="M201" s="301">
        <f t="shared" si="47"/>
        <v>1.4532152800000013</v>
      </c>
      <c r="N201" s="57">
        <f t="shared" si="45"/>
        <v>7211.4334576279216</v>
      </c>
    </row>
    <row r="202" spans="1:14">
      <c r="A202" s="57">
        <v>199</v>
      </c>
      <c r="B202" s="57">
        <v>40.5</v>
      </c>
      <c r="C202" s="284">
        <f t="shared" si="38"/>
        <v>65.178432000000001</v>
      </c>
      <c r="D202" s="300">
        <f t="shared" si="36"/>
        <v>65.178432000000001</v>
      </c>
      <c r="E202" s="285">
        <f t="shared" si="39"/>
        <v>4248.2279979786244</v>
      </c>
      <c r="F202" s="300">
        <f t="shared" si="37"/>
        <v>67.753382400000007</v>
      </c>
      <c r="G202" s="285">
        <f t="shared" si="40"/>
        <v>4590.5208266406307</v>
      </c>
      <c r="H202" s="284">
        <f t="shared" si="41"/>
        <v>66.465907200000004</v>
      </c>
      <c r="I202" s="301">
        <f t="shared" si="42"/>
        <v>1.8462752000000002E-2</v>
      </c>
      <c r="J202" s="57">
        <f t="shared" si="43"/>
        <v>342.29282866200629</v>
      </c>
      <c r="K202" s="57">
        <f t="shared" si="44"/>
        <v>342.29282866200629</v>
      </c>
      <c r="L202" s="57">
        <f t="shared" si="46"/>
        <v>10822.058119990144</v>
      </c>
      <c r="M202" s="301">
        <f t="shared" si="47"/>
        <v>1.4716780320000014</v>
      </c>
      <c r="N202" s="57">
        <f t="shared" si="45"/>
        <v>7353.5500868237013</v>
      </c>
    </row>
    <row r="203" spans="1:14">
      <c r="A203" s="57">
        <v>200</v>
      </c>
      <c r="B203" s="57">
        <v>42.1</v>
      </c>
      <c r="C203" s="284">
        <f t="shared" si="38"/>
        <v>67.753382400000007</v>
      </c>
      <c r="D203" s="300">
        <f t="shared" si="36"/>
        <v>67.753382400000007</v>
      </c>
      <c r="E203" s="285">
        <f t="shared" si="39"/>
        <v>4590.5208266406307</v>
      </c>
      <c r="F203" s="300">
        <f t="shared" si="37"/>
        <v>70.006464000000008</v>
      </c>
      <c r="G203" s="285">
        <f t="shared" si="40"/>
        <v>4900.9050017832969</v>
      </c>
      <c r="H203" s="284">
        <f t="shared" si="41"/>
        <v>68.879923200000007</v>
      </c>
      <c r="I203" s="301">
        <f t="shared" si="42"/>
        <v>1.9133312000000003E-2</v>
      </c>
      <c r="J203" s="57">
        <f t="shared" si="43"/>
        <v>310.38417514266621</v>
      </c>
      <c r="K203" s="57">
        <f t="shared" si="44"/>
        <v>310.38417514266621</v>
      </c>
      <c r="L203" s="57">
        <f t="shared" si="46"/>
        <v>11132.442295132811</v>
      </c>
      <c r="M203" s="301">
        <f t="shared" si="47"/>
        <v>1.4908113440000013</v>
      </c>
      <c r="N203" s="57">
        <f t="shared" si="45"/>
        <v>7467.371602675973</v>
      </c>
    </row>
    <row r="204" spans="1:14">
      <c r="A204" s="57">
        <v>201</v>
      </c>
      <c r="B204" s="57">
        <v>43.5</v>
      </c>
      <c r="C204" s="284">
        <f t="shared" si="38"/>
        <v>70.006464000000008</v>
      </c>
      <c r="D204" s="300">
        <f t="shared" si="36"/>
        <v>70.006464000000008</v>
      </c>
      <c r="E204" s="285">
        <f t="shared" si="39"/>
        <v>4900.9050017832969</v>
      </c>
      <c r="F204" s="300">
        <f t="shared" si="37"/>
        <v>72.581414400000014</v>
      </c>
      <c r="G204" s="285">
        <f t="shared" si="40"/>
        <v>5268.061716304529</v>
      </c>
      <c r="H204" s="284">
        <f t="shared" si="41"/>
        <v>71.293939200000011</v>
      </c>
      <c r="I204" s="301">
        <f t="shared" si="42"/>
        <v>1.9803872000000004E-2</v>
      </c>
      <c r="J204" s="57">
        <f t="shared" si="43"/>
        <v>367.15671452123206</v>
      </c>
      <c r="K204" s="57">
        <f t="shared" si="44"/>
        <v>367.15671452123206</v>
      </c>
      <c r="L204" s="57">
        <f t="shared" si="46"/>
        <v>11499.599009654043</v>
      </c>
      <c r="M204" s="301">
        <f t="shared" si="47"/>
        <v>1.5106152160000013</v>
      </c>
      <c r="N204" s="57">
        <f t="shared" si="45"/>
        <v>7612.5269280049624</v>
      </c>
    </row>
    <row r="205" spans="1:14">
      <c r="A205" s="57">
        <v>202</v>
      </c>
      <c r="B205" s="57">
        <v>45.1</v>
      </c>
      <c r="C205" s="284">
        <f t="shared" si="38"/>
        <v>72.581414400000014</v>
      </c>
      <c r="D205" s="300">
        <f t="shared" si="36"/>
        <v>72.581414400000014</v>
      </c>
      <c r="E205" s="285">
        <f t="shared" si="39"/>
        <v>5268.061716304529</v>
      </c>
      <c r="F205" s="300">
        <f t="shared" si="37"/>
        <v>74.029824000000005</v>
      </c>
      <c r="G205" s="285">
        <f t="shared" si="40"/>
        <v>5480.4148414709771</v>
      </c>
      <c r="H205" s="284">
        <f t="shared" si="41"/>
        <v>73.30561920000001</v>
      </c>
      <c r="I205" s="301">
        <f t="shared" si="42"/>
        <v>2.0362672000000002E-2</v>
      </c>
      <c r="J205" s="57">
        <f t="shared" si="43"/>
        <v>212.35312516644808</v>
      </c>
      <c r="K205" s="57">
        <f t="shared" si="44"/>
        <v>212.35312516644808</v>
      </c>
      <c r="L205" s="57">
        <f t="shared" si="46"/>
        <v>11711.952134820491</v>
      </c>
      <c r="M205" s="301">
        <f t="shared" si="47"/>
        <v>1.5309778880000013</v>
      </c>
      <c r="N205" s="57">
        <f t="shared" si="45"/>
        <v>7649.9812483382393</v>
      </c>
    </row>
    <row r="206" spans="1:14">
      <c r="A206" s="57">
        <v>203</v>
      </c>
      <c r="B206" s="57">
        <v>46</v>
      </c>
      <c r="C206" s="284">
        <f t="shared" si="38"/>
        <v>74.029824000000005</v>
      </c>
      <c r="D206" s="300">
        <f t="shared" si="36"/>
        <v>74.029824000000005</v>
      </c>
      <c r="E206" s="285">
        <f t="shared" si="39"/>
        <v>5480.4148414709771</v>
      </c>
      <c r="F206" s="300">
        <f t="shared" si="37"/>
        <v>75.317299199999994</v>
      </c>
      <c r="G206" s="285">
        <f t="shared" si="40"/>
        <v>5672.6955587823195</v>
      </c>
      <c r="H206" s="284">
        <f t="shared" si="41"/>
        <v>74.673561599999999</v>
      </c>
      <c r="I206" s="301">
        <f t="shared" si="42"/>
        <v>2.0742655999999998E-2</v>
      </c>
      <c r="J206" s="57">
        <f t="shared" si="43"/>
        <v>192.28071731134241</v>
      </c>
      <c r="K206" s="57">
        <f t="shared" si="44"/>
        <v>192.28071731134241</v>
      </c>
      <c r="L206" s="57">
        <f t="shared" si="46"/>
        <v>11904.232852131834</v>
      </c>
      <c r="M206" s="301">
        <f t="shared" si="47"/>
        <v>1.5517205440000013</v>
      </c>
      <c r="N206" s="57">
        <f t="shared" si="45"/>
        <v>7671.6344951168121</v>
      </c>
    </row>
    <row r="207" spans="1:14">
      <c r="A207" s="57">
        <v>204</v>
      </c>
      <c r="B207" s="57">
        <v>46.8</v>
      </c>
      <c r="C207" s="284">
        <f t="shared" si="38"/>
        <v>75.317299199999994</v>
      </c>
      <c r="D207" s="300">
        <f t="shared" si="36"/>
        <v>75.317299199999994</v>
      </c>
      <c r="E207" s="285">
        <f t="shared" si="39"/>
        <v>5672.6955587823195</v>
      </c>
      <c r="F207" s="300">
        <f t="shared" si="37"/>
        <v>76.443840000000009</v>
      </c>
      <c r="G207" s="285">
        <f t="shared" si="40"/>
        <v>5843.660673945601</v>
      </c>
      <c r="H207" s="284">
        <f t="shared" si="41"/>
        <v>75.880569600000001</v>
      </c>
      <c r="I207" s="301">
        <f t="shared" si="42"/>
        <v>2.1077936000000002E-2</v>
      </c>
      <c r="J207" s="57">
        <f t="shared" si="43"/>
        <v>170.96511516328155</v>
      </c>
      <c r="K207" s="57">
        <f t="shared" si="44"/>
        <v>170.96511516328155</v>
      </c>
      <c r="L207" s="57">
        <f t="shared" si="46"/>
        <v>12075.197967295117</v>
      </c>
      <c r="M207" s="301">
        <f t="shared" si="47"/>
        <v>1.5727984800000012</v>
      </c>
      <c r="N207" s="57">
        <f t="shared" si="45"/>
        <v>7677.5239300174726</v>
      </c>
    </row>
    <row r="208" spans="1:14">
      <c r="A208" s="57">
        <v>205</v>
      </c>
      <c r="B208" s="57">
        <v>47.5</v>
      </c>
      <c r="C208" s="284">
        <f t="shared" si="38"/>
        <v>76.443840000000009</v>
      </c>
      <c r="D208" s="300">
        <f t="shared" si="36"/>
        <v>76.443840000000009</v>
      </c>
      <c r="E208" s="285">
        <f t="shared" si="39"/>
        <v>5843.660673945601</v>
      </c>
      <c r="F208" s="300">
        <f t="shared" si="37"/>
        <v>76.443840000000009</v>
      </c>
      <c r="G208" s="285">
        <f t="shared" si="40"/>
        <v>5843.660673945601</v>
      </c>
      <c r="H208" s="284">
        <f t="shared" si="41"/>
        <v>76.443840000000009</v>
      </c>
      <c r="I208" s="301">
        <f t="shared" si="42"/>
        <v>2.1234400000000004E-2</v>
      </c>
      <c r="J208" s="57">
        <f t="shared" si="43"/>
        <v>0</v>
      </c>
      <c r="K208" s="57">
        <f t="shared" si="44"/>
        <v>0</v>
      </c>
      <c r="L208" s="57">
        <f t="shared" si="46"/>
        <v>12075.197967295117</v>
      </c>
      <c r="M208" s="301">
        <f t="shared" si="47"/>
        <v>1.5940328800000012</v>
      </c>
      <c r="N208" s="57">
        <f t="shared" si="45"/>
        <v>7575.2502465915932</v>
      </c>
    </row>
    <row r="209" spans="1:14">
      <c r="A209" s="57">
        <v>206</v>
      </c>
      <c r="B209" s="57">
        <v>47.5</v>
      </c>
      <c r="C209" s="284">
        <f t="shared" si="38"/>
        <v>76.443840000000009</v>
      </c>
      <c r="D209" s="300">
        <f t="shared" si="36"/>
        <v>76.443840000000009</v>
      </c>
      <c r="E209" s="285">
        <f t="shared" si="39"/>
        <v>5843.660673945601</v>
      </c>
      <c r="F209" s="300">
        <f t="shared" si="37"/>
        <v>76.121971200000004</v>
      </c>
      <c r="G209" s="285">
        <f t="shared" si="40"/>
        <v>5794.5544993736303</v>
      </c>
      <c r="H209" s="284">
        <f t="shared" si="41"/>
        <v>76.282905600000007</v>
      </c>
      <c r="I209" s="301">
        <f t="shared" si="42"/>
        <v>2.1189696000000001E-2</v>
      </c>
      <c r="J209" s="57">
        <f t="shared" si="43"/>
        <v>-49.106174571970769</v>
      </c>
      <c r="K209" s="57">
        <f t="shared" si="44"/>
        <v>0</v>
      </c>
      <c r="L209" s="57">
        <f t="shared" si="46"/>
        <v>12075.197967295117</v>
      </c>
      <c r="M209" s="301">
        <f t="shared" si="47"/>
        <v>1.6152225760000012</v>
      </c>
      <c r="N209" s="57">
        <f t="shared" si="45"/>
        <v>7475.8724566608016</v>
      </c>
    </row>
    <row r="210" spans="1:14">
      <c r="A210" s="57">
        <v>207</v>
      </c>
      <c r="B210" s="57">
        <v>47.3</v>
      </c>
      <c r="C210" s="284">
        <f t="shared" si="38"/>
        <v>76.121971200000004</v>
      </c>
      <c r="D210" s="300">
        <f t="shared" si="36"/>
        <v>76.121971200000004</v>
      </c>
      <c r="E210" s="285">
        <f t="shared" si="39"/>
        <v>5794.5544993736303</v>
      </c>
      <c r="F210" s="300">
        <f t="shared" si="37"/>
        <v>75.961036800000016</v>
      </c>
      <c r="G210" s="285">
        <f t="shared" si="40"/>
        <v>5770.0791117309564</v>
      </c>
      <c r="H210" s="284">
        <f t="shared" si="41"/>
        <v>76.041504000000003</v>
      </c>
      <c r="I210" s="301">
        <f t="shared" si="42"/>
        <v>2.1122640000000002E-2</v>
      </c>
      <c r="J210" s="57">
        <f t="shared" si="43"/>
        <v>-24.475387642673923</v>
      </c>
      <c r="K210" s="57">
        <f t="shared" si="44"/>
        <v>0</v>
      </c>
      <c r="L210" s="57">
        <f t="shared" si="46"/>
        <v>12075.197967295117</v>
      </c>
      <c r="M210" s="301">
        <f t="shared" si="47"/>
        <v>1.6363452160000012</v>
      </c>
      <c r="N210" s="57">
        <f t="shared" si="45"/>
        <v>7379.3707154365575</v>
      </c>
    </row>
    <row r="211" spans="1:14">
      <c r="A211" s="57">
        <v>208</v>
      </c>
      <c r="B211" s="57">
        <v>47.2</v>
      </c>
      <c r="C211" s="284">
        <f t="shared" si="38"/>
        <v>75.961036800000016</v>
      </c>
      <c r="D211" s="300">
        <f t="shared" si="36"/>
        <v>75.961036800000016</v>
      </c>
      <c r="E211" s="285">
        <f t="shared" si="39"/>
        <v>5770.0791117309564</v>
      </c>
      <c r="F211" s="300">
        <f t="shared" si="37"/>
        <v>75.639168000000012</v>
      </c>
      <c r="G211" s="285">
        <f t="shared" si="40"/>
        <v>5721.283735732226</v>
      </c>
      <c r="H211" s="284">
        <f t="shared" si="41"/>
        <v>75.800102400000014</v>
      </c>
      <c r="I211" s="301">
        <f t="shared" si="42"/>
        <v>2.1055584000000006E-2</v>
      </c>
      <c r="J211" s="57">
        <f t="shared" si="43"/>
        <v>-48.795375998730378</v>
      </c>
      <c r="K211" s="57">
        <f t="shared" si="44"/>
        <v>0</v>
      </c>
      <c r="L211" s="57">
        <f t="shared" si="46"/>
        <v>12075.197967295117</v>
      </c>
      <c r="M211" s="301">
        <f t="shared" si="47"/>
        <v>1.6574008000000011</v>
      </c>
      <c r="N211" s="57">
        <f t="shared" si="45"/>
        <v>7285.623349098847</v>
      </c>
    </row>
    <row r="212" spans="1:14">
      <c r="A212" s="57">
        <v>209</v>
      </c>
      <c r="B212" s="57">
        <v>47</v>
      </c>
      <c r="C212" s="284">
        <f t="shared" si="38"/>
        <v>75.639168000000012</v>
      </c>
      <c r="D212" s="300">
        <f t="shared" si="36"/>
        <v>75.639168000000012</v>
      </c>
      <c r="E212" s="285">
        <f t="shared" si="39"/>
        <v>5721.283735732226</v>
      </c>
      <c r="F212" s="300">
        <f t="shared" si="37"/>
        <v>75.639168000000012</v>
      </c>
      <c r="G212" s="285">
        <f t="shared" si="40"/>
        <v>5721.283735732226</v>
      </c>
      <c r="H212" s="284">
        <f t="shared" si="41"/>
        <v>75.639168000000012</v>
      </c>
      <c r="I212" s="301">
        <f t="shared" si="42"/>
        <v>2.1010880000000003E-2</v>
      </c>
      <c r="J212" s="57">
        <f t="shared" si="43"/>
        <v>0</v>
      </c>
      <c r="K212" s="57">
        <f t="shared" si="44"/>
        <v>0</v>
      </c>
      <c r="L212" s="57">
        <f t="shared" si="46"/>
        <v>12075.197967295117</v>
      </c>
      <c r="M212" s="301">
        <f t="shared" si="47"/>
        <v>1.6784116800000011</v>
      </c>
      <c r="N212" s="57">
        <f t="shared" si="45"/>
        <v>7194.4196475653152</v>
      </c>
    </row>
    <row r="213" spans="1:14">
      <c r="A213" s="57">
        <v>210</v>
      </c>
      <c r="B213" s="57">
        <v>47</v>
      </c>
      <c r="C213" s="284">
        <f t="shared" si="38"/>
        <v>75.639168000000012</v>
      </c>
      <c r="D213" s="300">
        <f t="shared" si="36"/>
        <v>75.639168000000012</v>
      </c>
      <c r="E213" s="285">
        <f t="shared" si="39"/>
        <v>5721.283735732226</v>
      </c>
      <c r="F213" s="300">
        <f t="shared" si="37"/>
        <v>75.639168000000012</v>
      </c>
      <c r="G213" s="285">
        <f t="shared" si="40"/>
        <v>5721.283735732226</v>
      </c>
      <c r="H213" s="284">
        <f t="shared" si="41"/>
        <v>75.639168000000012</v>
      </c>
      <c r="I213" s="301">
        <f t="shared" si="42"/>
        <v>2.1010880000000003E-2</v>
      </c>
      <c r="J213" s="57">
        <f t="shared" si="43"/>
        <v>0</v>
      </c>
      <c r="K213" s="57">
        <f t="shared" si="44"/>
        <v>0</v>
      </c>
      <c r="L213" s="57">
        <f t="shared" si="46"/>
        <v>12075.197967295117</v>
      </c>
      <c r="M213" s="301">
        <f t="shared" si="47"/>
        <v>1.699422560000001</v>
      </c>
      <c r="N213" s="57">
        <f t="shared" si="45"/>
        <v>7105.4711473849738</v>
      </c>
    </row>
    <row r="214" spans="1:14">
      <c r="A214" s="57">
        <v>211</v>
      </c>
      <c r="B214" s="57">
        <v>47</v>
      </c>
      <c r="C214" s="284">
        <f t="shared" si="38"/>
        <v>75.639168000000012</v>
      </c>
      <c r="D214" s="300">
        <f t="shared" si="36"/>
        <v>75.639168000000012</v>
      </c>
      <c r="E214" s="285">
        <f t="shared" si="39"/>
        <v>5721.283735732226</v>
      </c>
      <c r="F214" s="300">
        <f t="shared" si="37"/>
        <v>75.639168000000012</v>
      </c>
      <c r="G214" s="285">
        <f t="shared" si="40"/>
        <v>5721.283735732226</v>
      </c>
      <c r="H214" s="284">
        <f t="shared" si="41"/>
        <v>75.639168000000012</v>
      </c>
      <c r="I214" s="301">
        <f t="shared" si="42"/>
        <v>2.1010880000000003E-2</v>
      </c>
      <c r="J214" s="57">
        <f t="shared" si="43"/>
        <v>0</v>
      </c>
      <c r="K214" s="57">
        <f t="shared" si="44"/>
        <v>0</v>
      </c>
      <c r="L214" s="57">
        <f t="shared" si="46"/>
        <v>12075.197967295117</v>
      </c>
      <c r="M214" s="301">
        <f t="shared" si="47"/>
        <v>1.720433440000001</v>
      </c>
      <c r="N214" s="57">
        <f t="shared" si="45"/>
        <v>7018.6952232776348</v>
      </c>
    </row>
    <row r="215" spans="1:14">
      <c r="A215" s="57">
        <v>212</v>
      </c>
      <c r="B215" s="57">
        <v>47</v>
      </c>
      <c r="C215" s="284">
        <f t="shared" si="38"/>
        <v>75.639168000000012</v>
      </c>
      <c r="D215" s="300">
        <f t="shared" si="36"/>
        <v>75.639168000000012</v>
      </c>
      <c r="E215" s="285">
        <f t="shared" si="39"/>
        <v>5721.283735732226</v>
      </c>
      <c r="F215" s="300">
        <f t="shared" si="37"/>
        <v>75.639168000000012</v>
      </c>
      <c r="G215" s="285">
        <f t="shared" si="40"/>
        <v>5721.283735732226</v>
      </c>
      <c r="H215" s="284">
        <f t="shared" si="41"/>
        <v>75.639168000000012</v>
      </c>
      <c r="I215" s="301">
        <f t="shared" si="42"/>
        <v>2.1010880000000003E-2</v>
      </c>
      <c r="J215" s="57">
        <f t="shared" si="43"/>
        <v>0</v>
      </c>
      <c r="K215" s="57">
        <f t="shared" si="44"/>
        <v>0</v>
      </c>
      <c r="L215" s="57">
        <f t="shared" si="46"/>
        <v>12075.197967295117</v>
      </c>
      <c r="M215" s="301">
        <f t="shared" si="47"/>
        <v>1.7414443200000009</v>
      </c>
      <c r="N215" s="57">
        <f t="shared" si="45"/>
        <v>6934.0132375263711</v>
      </c>
    </row>
    <row r="216" spans="1:14">
      <c r="A216" s="57">
        <v>213</v>
      </c>
      <c r="B216" s="57">
        <v>47</v>
      </c>
      <c r="C216" s="284">
        <f t="shared" si="38"/>
        <v>75.639168000000012</v>
      </c>
      <c r="D216" s="300">
        <f t="shared" si="36"/>
        <v>75.639168000000012</v>
      </c>
      <c r="E216" s="285">
        <f t="shared" si="39"/>
        <v>5721.283735732226</v>
      </c>
      <c r="F216" s="300">
        <f t="shared" si="37"/>
        <v>75.961036800000016</v>
      </c>
      <c r="G216" s="285">
        <f t="shared" si="40"/>
        <v>5770.0791117309564</v>
      </c>
      <c r="H216" s="284">
        <f t="shared" si="41"/>
        <v>75.800102400000014</v>
      </c>
      <c r="I216" s="301">
        <f t="shared" si="42"/>
        <v>2.1055584000000006E-2</v>
      </c>
      <c r="J216" s="57">
        <f t="shared" si="43"/>
        <v>48.795375998730378</v>
      </c>
      <c r="K216" s="57">
        <f t="shared" si="44"/>
        <v>48.795375998730378</v>
      </c>
      <c r="L216" s="57">
        <f t="shared" si="46"/>
        <v>12123.993343293847</v>
      </c>
      <c r="M216" s="301">
        <f t="shared" si="47"/>
        <v>1.7624999040000009</v>
      </c>
      <c r="N216" s="57">
        <f t="shared" si="45"/>
        <v>6878.8618460508242</v>
      </c>
    </row>
    <row r="217" spans="1:14">
      <c r="A217" s="57">
        <v>214</v>
      </c>
      <c r="B217" s="57">
        <v>47.2</v>
      </c>
      <c r="C217" s="284">
        <f t="shared" si="38"/>
        <v>75.961036800000016</v>
      </c>
      <c r="D217" s="300">
        <f t="shared" si="36"/>
        <v>75.961036800000016</v>
      </c>
      <c r="E217" s="285">
        <f t="shared" si="39"/>
        <v>5770.0791117309564</v>
      </c>
      <c r="F217" s="300">
        <f t="shared" si="37"/>
        <v>76.282905600000007</v>
      </c>
      <c r="G217" s="285">
        <f t="shared" si="40"/>
        <v>5819.0816867785124</v>
      </c>
      <c r="H217" s="284">
        <f t="shared" si="41"/>
        <v>76.121971200000019</v>
      </c>
      <c r="I217" s="301">
        <f t="shared" si="42"/>
        <v>2.1144992000000005E-2</v>
      </c>
      <c r="J217" s="57">
        <f t="shared" si="43"/>
        <v>49.002575047556093</v>
      </c>
      <c r="K217" s="57">
        <f t="shared" si="44"/>
        <v>49.002575047556093</v>
      </c>
      <c r="L217" s="57">
        <f t="shared" si="46"/>
        <v>12172.995918341403</v>
      </c>
      <c r="M217" s="301">
        <f t="shared" si="47"/>
        <v>1.7836448960000009</v>
      </c>
      <c r="N217" s="57">
        <f t="shared" si="45"/>
        <v>6824.7866745452211</v>
      </c>
    </row>
    <row r="218" spans="1:14">
      <c r="A218" s="57">
        <v>215</v>
      </c>
      <c r="B218" s="57">
        <v>47.4</v>
      </c>
      <c r="C218" s="284">
        <f t="shared" si="38"/>
        <v>76.282905600000007</v>
      </c>
      <c r="D218" s="300">
        <f t="shared" si="36"/>
        <v>76.282905600000007</v>
      </c>
      <c r="E218" s="285">
        <f t="shared" si="39"/>
        <v>5819.0816867785124</v>
      </c>
      <c r="F218" s="300">
        <f t="shared" si="37"/>
        <v>77.087577600000003</v>
      </c>
      <c r="G218" s="285">
        <f t="shared" si="40"/>
        <v>5942.4946202360225</v>
      </c>
      <c r="H218" s="284">
        <f t="shared" si="41"/>
        <v>76.685241600000012</v>
      </c>
      <c r="I218" s="301">
        <f t="shared" si="42"/>
        <v>2.1301456000000003E-2</v>
      </c>
      <c r="J218" s="57">
        <f t="shared" si="43"/>
        <v>123.41293345751001</v>
      </c>
      <c r="K218" s="57">
        <f t="shared" si="44"/>
        <v>123.41293345751001</v>
      </c>
      <c r="L218" s="57">
        <f t="shared" si="46"/>
        <v>12296.408851798913</v>
      </c>
      <c r="M218" s="301">
        <f t="shared" si="47"/>
        <v>1.8049463520000009</v>
      </c>
      <c r="N218" s="57">
        <f t="shared" si="45"/>
        <v>6812.61736016346</v>
      </c>
    </row>
    <row r="219" spans="1:14">
      <c r="A219" s="57">
        <v>216</v>
      </c>
      <c r="B219" s="57">
        <v>47.9</v>
      </c>
      <c r="C219" s="284">
        <f t="shared" si="38"/>
        <v>77.087577600000003</v>
      </c>
      <c r="D219" s="300">
        <f t="shared" si="36"/>
        <v>77.087577600000003</v>
      </c>
      <c r="E219" s="285">
        <f t="shared" si="39"/>
        <v>5942.4946202360225</v>
      </c>
      <c r="F219" s="300">
        <f t="shared" si="37"/>
        <v>78.053184000000002</v>
      </c>
      <c r="G219" s="285">
        <f t="shared" si="40"/>
        <v>6092.2995325378561</v>
      </c>
      <c r="H219" s="284">
        <f t="shared" si="41"/>
        <v>77.570380800000009</v>
      </c>
      <c r="I219" s="301">
        <f t="shared" si="42"/>
        <v>2.1547328000000001E-2</v>
      </c>
      <c r="J219" s="57">
        <f t="shared" si="43"/>
        <v>149.80491230183361</v>
      </c>
      <c r="K219" s="57">
        <f t="shared" si="44"/>
        <v>149.80491230183361</v>
      </c>
      <c r="L219" s="57">
        <f t="shared" si="46"/>
        <v>12446.213764100747</v>
      </c>
      <c r="M219" s="301">
        <f t="shared" si="47"/>
        <v>1.8264936800000009</v>
      </c>
      <c r="N219" s="57">
        <f t="shared" si="45"/>
        <v>6814.265989740923</v>
      </c>
    </row>
    <row r="220" spans="1:14">
      <c r="A220" s="57">
        <v>217</v>
      </c>
      <c r="B220" s="57">
        <v>48.5</v>
      </c>
      <c r="C220" s="284">
        <f t="shared" si="38"/>
        <v>78.053184000000002</v>
      </c>
      <c r="D220" s="300">
        <f t="shared" si="36"/>
        <v>78.053184000000002</v>
      </c>
      <c r="E220" s="285">
        <f t="shared" si="39"/>
        <v>6092.2995325378561</v>
      </c>
      <c r="F220" s="300">
        <f t="shared" si="37"/>
        <v>79.018790400000015</v>
      </c>
      <c r="G220" s="285">
        <f t="shared" si="40"/>
        <v>6243.9692362791347</v>
      </c>
      <c r="H220" s="284">
        <f t="shared" si="41"/>
        <v>78.535987200000008</v>
      </c>
      <c r="I220" s="301">
        <f t="shared" si="42"/>
        <v>2.1815552000000002E-2</v>
      </c>
      <c r="J220" s="57">
        <f t="shared" si="43"/>
        <v>151.66970374127868</v>
      </c>
      <c r="K220" s="57">
        <f t="shared" si="44"/>
        <v>151.66970374127868</v>
      </c>
      <c r="L220" s="57">
        <f t="shared" si="46"/>
        <v>12597.883467842024</v>
      </c>
      <c r="M220" s="301">
        <f t="shared" si="47"/>
        <v>1.848309232000001</v>
      </c>
      <c r="N220" s="57">
        <f t="shared" si="45"/>
        <v>6815.8959819782031</v>
      </c>
    </row>
    <row r="221" spans="1:14">
      <c r="A221" s="57">
        <v>218</v>
      </c>
      <c r="B221" s="57">
        <v>49.1</v>
      </c>
      <c r="C221" s="284">
        <f t="shared" si="38"/>
        <v>79.018790400000015</v>
      </c>
      <c r="D221" s="300">
        <f t="shared" si="36"/>
        <v>79.018790400000015</v>
      </c>
      <c r="E221" s="285">
        <f t="shared" si="39"/>
        <v>6243.9692362791347</v>
      </c>
      <c r="F221" s="300">
        <f t="shared" si="37"/>
        <v>79.662528000000009</v>
      </c>
      <c r="G221" s="285">
        <f t="shared" si="40"/>
        <v>6346.1183673507858</v>
      </c>
      <c r="H221" s="284">
        <f t="shared" si="41"/>
        <v>79.340659200000005</v>
      </c>
      <c r="I221" s="301">
        <f t="shared" si="42"/>
        <v>2.2039072E-2</v>
      </c>
      <c r="J221" s="57">
        <f t="shared" si="43"/>
        <v>102.14913107165103</v>
      </c>
      <c r="K221" s="57">
        <f t="shared" si="44"/>
        <v>102.14913107165103</v>
      </c>
      <c r="L221" s="57">
        <f t="shared" si="46"/>
        <v>12700.032598913676</v>
      </c>
      <c r="M221" s="301">
        <f t="shared" si="47"/>
        <v>1.8703483040000011</v>
      </c>
      <c r="N221" s="57">
        <f t="shared" si="45"/>
        <v>6790.196548820817</v>
      </c>
    </row>
    <row r="222" spans="1:14">
      <c r="A222" s="57">
        <v>219</v>
      </c>
      <c r="B222" s="57">
        <v>49.5</v>
      </c>
      <c r="C222" s="284">
        <f t="shared" si="38"/>
        <v>79.662528000000009</v>
      </c>
      <c r="D222" s="300">
        <f t="shared" si="36"/>
        <v>79.662528000000009</v>
      </c>
      <c r="E222" s="285">
        <f t="shared" si="39"/>
        <v>6346.1183673507858</v>
      </c>
      <c r="F222" s="300">
        <f t="shared" si="37"/>
        <v>80.467200000000005</v>
      </c>
      <c r="G222" s="285">
        <f t="shared" si="40"/>
        <v>6474.9702758400008</v>
      </c>
      <c r="H222" s="284">
        <f t="shared" si="41"/>
        <v>80.064864</v>
      </c>
      <c r="I222" s="301">
        <f t="shared" si="42"/>
        <v>2.2240240000000001E-2</v>
      </c>
      <c r="J222" s="57">
        <f t="shared" si="43"/>
        <v>128.85190848921502</v>
      </c>
      <c r="K222" s="57">
        <f t="shared" si="44"/>
        <v>128.85190848921502</v>
      </c>
      <c r="L222" s="57">
        <f t="shared" si="46"/>
        <v>12828.88450740289</v>
      </c>
      <c r="M222" s="301">
        <f t="shared" si="47"/>
        <v>1.892588544000001</v>
      </c>
      <c r="N222" s="57">
        <f t="shared" si="45"/>
        <v>6778.4857665306063</v>
      </c>
    </row>
    <row r="223" spans="1:14">
      <c r="A223" s="57">
        <v>220</v>
      </c>
      <c r="B223" s="57">
        <v>50</v>
      </c>
      <c r="C223" s="284">
        <f t="shared" si="38"/>
        <v>80.467200000000005</v>
      </c>
      <c r="D223" s="300">
        <f t="shared" si="36"/>
        <v>80.467200000000005</v>
      </c>
      <c r="E223" s="285">
        <f t="shared" si="39"/>
        <v>6474.9702758400008</v>
      </c>
      <c r="F223" s="300">
        <f t="shared" si="37"/>
        <v>81.432806400000004</v>
      </c>
      <c r="G223" s="285">
        <f t="shared" si="40"/>
        <v>6631.3019581798817</v>
      </c>
      <c r="H223" s="284">
        <f t="shared" si="41"/>
        <v>80.950003199999998</v>
      </c>
      <c r="I223" s="301">
        <f t="shared" si="42"/>
        <v>2.2486111999999999E-2</v>
      </c>
      <c r="J223" s="57">
        <f t="shared" si="43"/>
        <v>156.3316823398809</v>
      </c>
      <c r="K223" s="57">
        <f t="shared" si="44"/>
        <v>156.3316823398809</v>
      </c>
      <c r="L223" s="57">
        <f t="shared" si="46"/>
        <v>12985.216189742772</v>
      </c>
      <c r="M223" s="301">
        <f t="shared" si="47"/>
        <v>1.9150746560000009</v>
      </c>
      <c r="N223" s="57">
        <f t="shared" si="45"/>
        <v>6780.527406103779</v>
      </c>
    </row>
    <row r="224" spans="1:14">
      <c r="A224" s="57">
        <v>221</v>
      </c>
      <c r="B224" s="57">
        <v>50.6</v>
      </c>
      <c r="C224" s="284">
        <f t="shared" si="38"/>
        <v>81.432806400000004</v>
      </c>
      <c r="D224" s="300">
        <f t="shared" si="36"/>
        <v>81.432806400000004</v>
      </c>
      <c r="E224" s="285">
        <f t="shared" si="39"/>
        <v>6631.3019581798817</v>
      </c>
      <c r="F224" s="300">
        <f t="shared" si="37"/>
        <v>82.076544000000013</v>
      </c>
      <c r="G224" s="285">
        <f t="shared" si="40"/>
        <v>6736.5590749839384</v>
      </c>
      <c r="H224" s="284">
        <f t="shared" si="41"/>
        <v>81.754675200000008</v>
      </c>
      <c r="I224" s="301">
        <f t="shared" si="42"/>
        <v>2.2709632000000004E-2</v>
      </c>
      <c r="J224" s="57">
        <f t="shared" si="43"/>
        <v>105.25711680405675</v>
      </c>
      <c r="K224" s="57">
        <f t="shared" si="44"/>
        <v>105.25711680405675</v>
      </c>
      <c r="L224" s="57">
        <f t="shared" si="46"/>
        <v>13090.473306546828</v>
      </c>
      <c r="M224" s="301">
        <f t="shared" si="47"/>
        <v>1.9377842880000009</v>
      </c>
      <c r="N224" s="57">
        <f t="shared" si="45"/>
        <v>6755.3821070856065</v>
      </c>
    </row>
    <row r="225" spans="1:14">
      <c r="A225" s="57">
        <v>222</v>
      </c>
      <c r="B225" s="57">
        <v>51</v>
      </c>
      <c r="C225" s="284">
        <f t="shared" si="38"/>
        <v>82.076544000000013</v>
      </c>
      <c r="D225" s="300">
        <f t="shared" si="36"/>
        <v>82.076544000000013</v>
      </c>
      <c r="E225" s="285">
        <f t="shared" si="39"/>
        <v>6736.5590749839384</v>
      </c>
      <c r="F225" s="300">
        <f t="shared" si="37"/>
        <v>82.881216000000009</v>
      </c>
      <c r="G225" s="285">
        <f t="shared" si="40"/>
        <v>6869.2959656386574</v>
      </c>
      <c r="H225" s="284">
        <f t="shared" si="41"/>
        <v>82.478880000000004</v>
      </c>
      <c r="I225" s="301">
        <f t="shared" si="42"/>
        <v>2.2910800000000002E-2</v>
      </c>
      <c r="J225" s="57">
        <f t="shared" si="43"/>
        <v>132.73689065471899</v>
      </c>
      <c r="K225" s="57">
        <f t="shared" si="44"/>
        <v>132.73689065471899</v>
      </c>
      <c r="L225" s="57">
        <f t="shared" si="46"/>
        <v>13223.210197201548</v>
      </c>
      <c r="M225" s="301">
        <f t="shared" si="47"/>
        <v>1.9606950880000009</v>
      </c>
      <c r="N225" s="57">
        <f t="shared" si="45"/>
        <v>6744.1440936590652</v>
      </c>
    </row>
    <row r="226" spans="1:14">
      <c r="A226" s="57">
        <v>223</v>
      </c>
      <c r="B226" s="57">
        <v>51.5</v>
      </c>
      <c r="C226" s="284">
        <f t="shared" si="38"/>
        <v>82.881216000000009</v>
      </c>
      <c r="D226" s="300">
        <f t="shared" si="36"/>
        <v>82.881216000000009</v>
      </c>
      <c r="E226" s="285">
        <f t="shared" si="39"/>
        <v>6869.2959656386574</v>
      </c>
      <c r="F226" s="300">
        <f t="shared" si="37"/>
        <v>84.00775680000001</v>
      </c>
      <c r="G226" s="285">
        <f t="shared" si="40"/>
        <v>7057.3032025679477</v>
      </c>
      <c r="H226" s="284">
        <f t="shared" si="41"/>
        <v>83.444486400000017</v>
      </c>
      <c r="I226" s="301">
        <f t="shared" si="42"/>
        <v>2.3179024000000003E-2</v>
      </c>
      <c r="J226" s="57">
        <f t="shared" si="43"/>
        <v>188.00723692929023</v>
      </c>
      <c r="K226" s="57">
        <f t="shared" si="44"/>
        <v>188.00723692929023</v>
      </c>
      <c r="L226" s="57">
        <f t="shared" si="46"/>
        <v>13411.217434130838</v>
      </c>
      <c r="M226" s="301">
        <f t="shared" si="47"/>
        <v>1.983874112000001</v>
      </c>
      <c r="N226" s="57">
        <f t="shared" si="45"/>
        <v>6760.1151469286533</v>
      </c>
    </row>
    <row r="227" spans="1:14">
      <c r="A227" s="57">
        <v>224</v>
      </c>
      <c r="B227" s="57">
        <v>52.2</v>
      </c>
      <c r="C227" s="284">
        <f t="shared" si="38"/>
        <v>84.00775680000001</v>
      </c>
      <c r="D227" s="300">
        <f t="shared" si="36"/>
        <v>84.00775680000001</v>
      </c>
      <c r="E227" s="285">
        <f t="shared" si="39"/>
        <v>7057.3032025679477</v>
      </c>
      <c r="F227" s="300">
        <f t="shared" si="37"/>
        <v>85.617100800000017</v>
      </c>
      <c r="G227" s="285">
        <f t="shared" si="40"/>
        <v>7330.2879493973633</v>
      </c>
      <c r="H227" s="284">
        <f t="shared" si="41"/>
        <v>84.812428800000021</v>
      </c>
      <c r="I227" s="301">
        <f t="shared" si="42"/>
        <v>2.3559008000000006E-2</v>
      </c>
      <c r="J227" s="57">
        <f t="shared" si="43"/>
        <v>272.9847468294156</v>
      </c>
      <c r="K227" s="57">
        <f t="shared" si="44"/>
        <v>272.9847468294156</v>
      </c>
      <c r="L227" s="57">
        <f t="shared" si="46"/>
        <v>13684.202180960254</v>
      </c>
      <c r="M227" s="301">
        <f t="shared" si="47"/>
        <v>2.0074331200000008</v>
      </c>
      <c r="N227" s="57">
        <f t="shared" si="45"/>
        <v>6816.7661700033368</v>
      </c>
    </row>
    <row r="228" spans="1:14">
      <c r="A228" s="57">
        <v>225</v>
      </c>
      <c r="B228" s="57">
        <v>53.2</v>
      </c>
      <c r="C228" s="284">
        <f t="shared" si="38"/>
        <v>85.617100800000017</v>
      </c>
      <c r="D228" s="300">
        <f t="shared" si="36"/>
        <v>85.617100800000017</v>
      </c>
      <c r="E228" s="285">
        <f t="shared" si="39"/>
        <v>7330.2879493973633</v>
      </c>
      <c r="F228" s="300">
        <f t="shared" si="37"/>
        <v>87.065510400000008</v>
      </c>
      <c r="G228" s="285">
        <f t="shared" si="40"/>
        <v>7580.4031012125097</v>
      </c>
      <c r="H228" s="284">
        <f t="shared" si="41"/>
        <v>86.341305600000013</v>
      </c>
      <c r="I228" s="301">
        <f t="shared" si="42"/>
        <v>2.3983696000000002E-2</v>
      </c>
      <c r="J228" s="57">
        <f t="shared" si="43"/>
        <v>250.11515181514642</v>
      </c>
      <c r="K228" s="57">
        <f t="shared" si="44"/>
        <v>250.11515181514642</v>
      </c>
      <c r="L228" s="57">
        <f t="shared" si="46"/>
        <v>13934.317332775401</v>
      </c>
      <c r="M228" s="301">
        <f t="shared" si="47"/>
        <v>2.031416816000001</v>
      </c>
      <c r="N228" s="57">
        <f t="shared" si="45"/>
        <v>6859.4082824484185</v>
      </c>
    </row>
    <row r="229" spans="1:14">
      <c r="A229" s="57">
        <v>226</v>
      </c>
      <c r="B229" s="57">
        <v>54.1</v>
      </c>
      <c r="C229" s="284">
        <f t="shared" si="38"/>
        <v>87.065510400000008</v>
      </c>
      <c r="D229" s="300">
        <f t="shared" si="36"/>
        <v>87.065510400000008</v>
      </c>
      <c r="E229" s="285">
        <f t="shared" si="39"/>
        <v>7580.4031012125097</v>
      </c>
      <c r="F229" s="300">
        <f t="shared" si="37"/>
        <v>87.870182400000004</v>
      </c>
      <c r="G229" s="285">
        <f t="shared" si="40"/>
        <v>7721.1689550092706</v>
      </c>
      <c r="H229" s="284">
        <f t="shared" si="41"/>
        <v>87.467846400000013</v>
      </c>
      <c r="I229" s="301">
        <f t="shared" si="42"/>
        <v>2.4296624000000003E-2</v>
      </c>
      <c r="J229" s="57">
        <f t="shared" si="43"/>
        <v>140.76585379676089</v>
      </c>
      <c r="K229" s="57">
        <f t="shared" si="44"/>
        <v>140.76585379676089</v>
      </c>
      <c r="L229" s="57">
        <f t="shared" si="46"/>
        <v>14075.083186572163</v>
      </c>
      <c r="M229" s="301">
        <f t="shared" si="47"/>
        <v>2.0557134400000012</v>
      </c>
      <c r="N229" s="57">
        <f t="shared" si="45"/>
        <v>6846.8118720730617</v>
      </c>
    </row>
    <row r="230" spans="1:14">
      <c r="A230" s="57">
        <v>227</v>
      </c>
      <c r="B230" s="57">
        <v>54.6</v>
      </c>
      <c r="C230" s="284">
        <f t="shared" si="38"/>
        <v>87.870182400000004</v>
      </c>
      <c r="D230" s="300">
        <f t="shared" si="36"/>
        <v>87.870182400000004</v>
      </c>
      <c r="E230" s="285">
        <f t="shared" si="39"/>
        <v>7721.1689550092706</v>
      </c>
      <c r="F230" s="300">
        <f t="shared" si="37"/>
        <v>88.352985599999997</v>
      </c>
      <c r="G230" s="285">
        <f t="shared" si="40"/>
        <v>7806.250064433807</v>
      </c>
      <c r="H230" s="284">
        <f t="shared" si="41"/>
        <v>88.111583999999993</v>
      </c>
      <c r="I230" s="301">
        <f t="shared" si="42"/>
        <v>2.4475439999999998E-2</v>
      </c>
      <c r="J230" s="57">
        <f t="shared" si="43"/>
        <v>85.081109424536407</v>
      </c>
      <c r="K230" s="57">
        <f t="shared" si="44"/>
        <v>85.081109424536407</v>
      </c>
      <c r="L230" s="57">
        <f t="shared" si="46"/>
        <v>14160.164295996699</v>
      </c>
      <c r="M230" s="301">
        <f t="shared" si="47"/>
        <v>2.080188880000001</v>
      </c>
      <c r="N230" s="57">
        <f t="shared" si="45"/>
        <v>6807.1531542831308</v>
      </c>
    </row>
    <row r="231" spans="1:14">
      <c r="A231" s="57">
        <v>228</v>
      </c>
      <c r="B231" s="57">
        <v>54.9</v>
      </c>
      <c r="C231" s="284">
        <f t="shared" si="38"/>
        <v>88.352985599999997</v>
      </c>
      <c r="D231" s="300">
        <f t="shared" si="36"/>
        <v>88.352985599999997</v>
      </c>
      <c r="E231" s="285">
        <f t="shared" si="39"/>
        <v>7806.250064433807</v>
      </c>
      <c r="F231" s="300">
        <f t="shared" si="37"/>
        <v>88.513920000000013</v>
      </c>
      <c r="G231" s="285">
        <f t="shared" si="40"/>
        <v>7834.7140337664023</v>
      </c>
      <c r="H231" s="284">
        <f t="shared" si="41"/>
        <v>88.433452799999998</v>
      </c>
      <c r="I231" s="301">
        <f t="shared" si="42"/>
        <v>2.4564848E-2</v>
      </c>
      <c r="J231" s="57">
        <f t="shared" si="43"/>
        <v>28.463969332595298</v>
      </c>
      <c r="K231" s="57">
        <f t="shared" si="44"/>
        <v>28.463969332595298</v>
      </c>
      <c r="L231" s="57">
        <f t="shared" si="46"/>
        <v>14188.628265329295</v>
      </c>
      <c r="M231" s="301">
        <f t="shared" si="47"/>
        <v>2.1047537280000008</v>
      </c>
      <c r="N231" s="57">
        <f t="shared" si="45"/>
        <v>6741.2296633923761</v>
      </c>
    </row>
    <row r="232" spans="1:14">
      <c r="A232" s="57">
        <v>229</v>
      </c>
      <c r="B232" s="57">
        <v>55</v>
      </c>
      <c r="C232" s="284">
        <f t="shared" si="38"/>
        <v>88.513920000000013</v>
      </c>
      <c r="D232" s="300">
        <f t="shared" si="36"/>
        <v>88.513920000000013</v>
      </c>
      <c r="E232" s="285">
        <f t="shared" si="39"/>
        <v>7834.7140337664023</v>
      </c>
      <c r="F232" s="300">
        <f t="shared" si="37"/>
        <v>88.352985599999997</v>
      </c>
      <c r="G232" s="285">
        <f t="shared" si="40"/>
        <v>7806.250064433807</v>
      </c>
      <c r="H232" s="284">
        <f t="shared" si="41"/>
        <v>88.433452799999998</v>
      </c>
      <c r="I232" s="301">
        <f t="shared" si="42"/>
        <v>2.4564848E-2</v>
      </c>
      <c r="J232" s="57">
        <f t="shared" si="43"/>
        <v>-28.463969332595298</v>
      </c>
      <c r="K232" s="57">
        <f t="shared" si="44"/>
        <v>0</v>
      </c>
      <c r="L232" s="57">
        <f t="shared" si="46"/>
        <v>14188.628265329295</v>
      </c>
      <c r="M232" s="301">
        <f t="shared" si="47"/>
        <v>2.1293185760000006</v>
      </c>
      <c r="N232" s="57">
        <f t="shared" si="45"/>
        <v>6663.4595805683193</v>
      </c>
    </row>
    <row r="233" spans="1:14">
      <c r="A233" s="57">
        <v>230</v>
      </c>
      <c r="B233" s="57">
        <v>54.9</v>
      </c>
      <c r="C233" s="284">
        <f t="shared" si="38"/>
        <v>88.352985599999997</v>
      </c>
      <c r="D233" s="300">
        <f t="shared" si="36"/>
        <v>88.352985599999997</v>
      </c>
      <c r="E233" s="285">
        <f t="shared" si="39"/>
        <v>7806.250064433807</v>
      </c>
      <c r="F233" s="300">
        <f t="shared" si="37"/>
        <v>87.870182400000004</v>
      </c>
      <c r="G233" s="285">
        <f t="shared" si="40"/>
        <v>7721.1689550092706</v>
      </c>
      <c r="H233" s="284">
        <f t="shared" si="41"/>
        <v>88.111583999999993</v>
      </c>
      <c r="I233" s="301">
        <f t="shared" si="42"/>
        <v>2.4475439999999998E-2</v>
      </c>
      <c r="J233" s="57">
        <f t="shared" si="43"/>
        <v>-85.081109424536407</v>
      </c>
      <c r="K233" s="57">
        <f t="shared" si="44"/>
        <v>0</v>
      </c>
      <c r="L233" s="57">
        <f t="shared" si="46"/>
        <v>14188.628265329295</v>
      </c>
      <c r="M233" s="301">
        <f t="shared" si="47"/>
        <v>2.1537940160000004</v>
      </c>
      <c r="N233" s="57">
        <f t="shared" si="45"/>
        <v>6587.736877308369</v>
      </c>
    </row>
    <row r="234" spans="1:14">
      <c r="A234" s="57">
        <v>231</v>
      </c>
      <c r="B234" s="57">
        <v>54.6</v>
      </c>
      <c r="C234" s="284">
        <f t="shared" si="38"/>
        <v>87.870182400000004</v>
      </c>
      <c r="D234" s="300">
        <f t="shared" si="36"/>
        <v>87.870182400000004</v>
      </c>
      <c r="E234" s="285">
        <f t="shared" si="39"/>
        <v>7721.1689550092706</v>
      </c>
      <c r="F234" s="300">
        <f t="shared" si="37"/>
        <v>87.870182400000004</v>
      </c>
      <c r="G234" s="285">
        <f t="shared" si="40"/>
        <v>7721.1689550092706</v>
      </c>
      <c r="H234" s="284">
        <f t="shared" si="41"/>
        <v>87.870182400000004</v>
      </c>
      <c r="I234" s="301">
        <f t="shared" si="42"/>
        <v>2.4408384000000002E-2</v>
      </c>
      <c r="J234" s="57">
        <f t="shared" si="43"/>
        <v>0</v>
      </c>
      <c r="K234" s="57">
        <f t="shared" si="44"/>
        <v>0</v>
      </c>
      <c r="L234" s="57">
        <f t="shared" si="46"/>
        <v>14188.628265329295</v>
      </c>
      <c r="M234" s="301">
        <f t="shared" si="47"/>
        <v>2.1782024000000004</v>
      </c>
      <c r="N234" s="57">
        <f t="shared" si="45"/>
        <v>6513.9163676108756</v>
      </c>
    </row>
    <row r="235" spans="1:14">
      <c r="A235" s="57">
        <v>232</v>
      </c>
      <c r="B235" s="57">
        <v>54.6</v>
      </c>
      <c r="C235" s="284">
        <f t="shared" si="38"/>
        <v>87.870182400000004</v>
      </c>
      <c r="D235" s="300">
        <f t="shared" si="36"/>
        <v>87.870182400000004</v>
      </c>
      <c r="E235" s="285">
        <f t="shared" si="39"/>
        <v>7721.1689550092706</v>
      </c>
      <c r="F235" s="300">
        <f t="shared" si="37"/>
        <v>88.192051199999995</v>
      </c>
      <c r="G235" s="285">
        <f t="shared" si="40"/>
        <v>7777.8378948634208</v>
      </c>
      <c r="H235" s="284">
        <f t="shared" si="41"/>
        <v>88.031116800000007</v>
      </c>
      <c r="I235" s="301">
        <f t="shared" si="42"/>
        <v>2.4453088000000001E-2</v>
      </c>
      <c r="J235" s="57">
        <f t="shared" si="43"/>
        <v>56.668939854150267</v>
      </c>
      <c r="K235" s="57">
        <f t="shared" si="44"/>
        <v>56.668939854150267</v>
      </c>
      <c r="L235" s="57">
        <f t="shared" si="46"/>
        <v>14245.297205183444</v>
      </c>
      <c r="M235" s="301">
        <f t="shared" si="47"/>
        <v>2.2026554880000004</v>
      </c>
      <c r="N235" s="57">
        <f t="shared" si="45"/>
        <v>6467.3287687481707</v>
      </c>
    </row>
    <row r="236" spans="1:14">
      <c r="A236" s="57">
        <v>233</v>
      </c>
      <c r="B236" s="57">
        <v>54.8</v>
      </c>
      <c r="C236" s="284">
        <f t="shared" si="38"/>
        <v>88.192051199999995</v>
      </c>
      <c r="D236" s="300">
        <f t="shared" si="36"/>
        <v>88.192051199999995</v>
      </c>
      <c r="E236" s="285">
        <f t="shared" si="39"/>
        <v>7777.8378948634208</v>
      </c>
      <c r="F236" s="300">
        <f t="shared" si="37"/>
        <v>88.674854400000015</v>
      </c>
      <c r="G236" s="285">
        <f t="shared" si="40"/>
        <v>7863.2298028612022</v>
      </c>
      <c r="H236" s="284">
        <f t="shared" si="41"/>
        <v>88.433452799999998</v>
      </c>
      <c r="I236" s="301">
        <f t="shared" si="42"/>
        <v>2.4564848E-2</v>
      </c>
      <c r="J236" s="57">
        <f t="shared" si="43"/>
        <v>85.391907997781345</v>
      </c>
      <c r="K236" s="57">
        <f t="shared" si="44"/>
        <v>85.391907997781345</v>
      </c>
      <c r="L236" s="57">
        <f t="shared" si="46"/>
        <v>14330.689113181226</v>
      </c>
      <c r="M236" s="301">
        <f t="shared" si="47"/>
        <v>2.2272203360000002</v>
      </c>
      <c r="N236" s="57">
        <f t="shared" si="45"/>
        <v>6434.3383012201557</v>
      </c>
    </row>
    <row r="237" spans="1:14">
      <c r="A237" s="57">
        <v>234</v>
      </c>
      <c r="B237" s="57">
        <v>55.1</v>
      </c>
      <c r="C237" s="284">
        <f t="shared" si="38"/>
        <v>88.674854400000015</v>
      </c>
      <c r="D237" s="300">
        <f t="shared" si="36"/>
        <v>88.674854400000015</v>
      </c>
      <c r="E237" s="285">
        <f t="shared" si="39"/>
        <v>7863.2298028612022</v>
      </c>
      <c r="F237" s="300">
        <f t="shared" si="37"/>
        <v>89.31859200000001</v>
      </c>
      <c r="G237" s="285">
        <f t="shared" si="40"/>
        <v>7977.8108768624661</v>
      </c>
      <c r="H237" s="284">
        <f t="shared" si="41"/>
        <v>88.996723200000019</v>
      </c>
      <c r="I237" s="301">
        <f t="shared" si="42"/>
        <v>2.4721312000000006E-2</v>
      </c>
      <c r="J237" s="57">
        <f t="shared" si="43"/>
        <v>114.58107400126391</v>
      </c>
      <c r="K237" s="57">
        <f t="shared" si="44"/>
        <v>114.58107400126391</v>
      </c>
      <c r="L237" s="57">
        <f t="shared" si="46"/>
        <v>14445.27018718249</v>
      </c>
      <c r="M237" s="301">
        <f t="shared" si="47"/>
        <v>2.2519416480000003</v>
      </c>
      <c r="N237" s="57">
        <f t="shared" si="45"/>
        <v>6414.5845874877168</v>
      </c>
    </row>
    <row r="238" spans="1:14">
      <c r="A238" s="57">
        <v>235</v>
      </c>
      <c r="B238" s="57">
        <v>55.5</v>
      </c>
      <c r="C238" s="284">
        <f t="shared" si="38"/>
        <v>89.31859200000001</v>
      </c>
      <c r="D238" s="300">
        <f t="shared" si="36"/>
        <v>89.31859200000001</v>
      </c>
      <c r="E238" s="285">
        <f t="shared" si="39"/>
        <v>7977.8108768624661</v>
      </c>
      <c r="F238" s="300">
        <f t="shared" si="37"/>
        <v>89.640460800000014</v>
      </c>
      <c r="G238" s="285">
        <f t="shared" si="40"/>
        <v>8035.4122124363394</v>
      </c>
      <c r="H238" s="284">
        <f t="shared" si="41"/>
        <v>89.479526400000012</v>
      </c>
      <c r="I238" s="301">
        <f t="shared" si="42"/>
        <v>2.4855424000000004E-2</v>
      </c>
      <c r="J238" s="57">
        <f t="shared" si="43"/>
        <v>57.601335573873257</v>
      </c>
      <c r="K238" s="57">
        <f t="shared" si="44"/>
        <v>57.601335573873257</v>
      </c>
      <c r="L238" s="57">
        <f t="shared" si="46"/>
        <v>14502.871522756363</v>
      </c>
      <c r="M238" s="301">
        <f t="shared" si="47"/>
        <v>2.2767970720000004</v>
      </c>
      <c r="N238" s="57">
        <f t="shared" si="45"/>
        <v>6369.8568928747991</v>
      </c>
    </row>
    <row r="239" spans="1:14">
      <c r="A239" s="57">
        <v>236</v>
      </c>
      <c r="B239" s="57">
        <v>55.7</v>
      </c>
      <c r="C239" s="284">
        <f t="shared" si="38"/>
        <v>89.640460800000014</v>
      </c>
      <c r="D239" s="300">
        <f t="shared" si="36"/>
        <v>89.640460800000014</v>
      </c>
      <c r="E239" s="285">
        <f t="shared" si="39"/>
        <v>8035.4122124363394</v>
      </c>
      <c r="F239" s="300">
        <f t="shared" si="37"/>
        <v>90.284198400000008</v>
      </c>
      <c r="G239" s="285">
        <f t="shared" si="40"/>
        <v>8151.2364807305639</v>
      </c>
      <c r="H239" s="284">
        <f t="shared" si="41"/>
        <v>89.962329600000004</v>
      </c>
      <c r="I239" s="301">
        <f t="shared" si="42"/>
        <v>2.4989536E-2</v>
      </c>
      <c r="J239" s="57">
        <f t="shared" si="43"/>
        <v>115.82426829422457</v>
      </c>
      <c r="K239" s="57">
        <f t="shared" si="44"/>
        <v>115.82426829422457</v>
      </c>
      <c r="L239" s="57">
        <f t="shared" si="46"/>
        <v>14618.695791050588</v>
      </c>
      <c r="M239" s="301">
        <f t="shared" si="47"/>
        <v>2.3017866080000005</v>
      </c>
      <c r="N239" s="57">
        <f t="shared" si="45"/>
        <v>6351.0213067720588</v>
      </c>
    </row>
    <row r="240" spans="1:14">
      <c r="A240" s="57">
        <v>237</v>
      </c>
      <c r="B240" s="57">
        <v>56.1</v>
      </c>
      <c r="C240" s="284">
        <f t="shared" si="38"/>
        <v>90.284198400000008</v>
      </c>
      <c r="D240" s="300">
        <f t="shared" si="36"/>
        <v>90.284198400000008</v>
      </c>
      <c r="E240" s="285">
        <f t="shared" si="39"/>
        <v>8151.2364807305639</v>
      </c>
      <c r="F240" s="300">
        <f t="shared" si="37"/>
        <v>90.606067199999998</v>
      </c>
      <c r="G240" s="285">
        <f t="shared" si="40"/>
        <v>8209.4594134509152</v>
      </c>
      <c r="H240" s="284">
        <f t="shared" si="41"/>
        <v>90.44513280000001</v>
      </c>
      <c r="I240" s="301">
        <f t="shared" si="42"/>
        <v>2.5123648000000002E-2</v>
      </c>
      <c r="J240" s="57">
        <f t="shared" si="43"/>
        <v>58.222932720351309</v>
      </c>
      <c r="K240" s="57">
        <f t="shared" si="44"/>
        <v>58.222932720351309</v>
      </c>
      <c r="L240" s="57">
        <f t="shared" si="46"/>
        <v>14676.918723770939</v>
      </c>
      <c r="M240" s="301">
        <f t="shared" si="47"/>
        <v>2.3269102560000006</v>
      </c>
      <c r="N240" s="57">
        <f t="shared" si="45"/>
        <v>6307.4708987706381</v>
      </c>
    </row>
    <row r="241" spans="1:14">
      <c r="A241" s="57">
        <v>238</v>
      </c>
      <c r="B241" s="57">
        <v>56.3</v>
      </c>
      <c r="C241" s="284">
        <f t="shared" si="38"/>
        <v>90.606067199999998</v>
      </c>
      <c r="D241" s="300">
        <f t="shared" si="36"/>
        <v>90.606067199999998</v>
      </c>
      <c r="E241" s="285">
        <f t="shared" si="39"/>
        <v>8209.4594134509152</v>
      </c>
      <c r="F241" s="300">
        <f t="shared" si="37"/>
        <v>91.088870400000005</v>
      </c>
      <c r="G241" s="285">
        <f t="shared" si="40"/>
        <v>8297.1823107479977</v>
      </c>
      <c r="H241" s="284">
        <f t="shared" si="41"/>
        <v>90.847468800000001</v>
      </c>
      <c r="I241" s="301">
        <f t="shared" si="42"/>
        <v>2.5235408000000001E-2</v>
      </c>
      <c r="J241" s="57">
        <f t="shared" si="43"/>
        <v>87.722897297082454</v>
      </c>
      <c r="K241" s="57">
        <f t="shared" si="44"/>
        <v>87.722897297082454</v>
      </c>
      <c r="L241" s="57">
        <f t="shared" si="46"/>
        <v>14764.641621068022</v>
      </c>
      <c r="M241" s="301">
        <f t="shared" si="47"/>
        <v>2.3521456640000005</v>
      </c>
      <c r="N241" s="57">
        <f t="shared" si="45"/>
        <v>6277.094929554507</v>
      </c>
    </row>
    <row r="242" spans="1:14">
      <c r="A242" s="57">
        <v>239</v>
      </c>
      <c r="B242" s="57">
        <v>56.6</v>
      </c>
      <c r="C242" s="284">
        <f t="shared" si="38"/>
        <v>91.088870400000005</v>
      </c>
      <c r="D242" s="300">
        <f t="shared" si="36"/>
        <v>91.088870400000005</v>
      </c>
      <c r="E242" s="285">
        <f t="shared" si="39"/>
        <v>8297.1823107479977</v>
      </c>
      <c r="F242" s="300">
        <f t="shared" si="37"/>
        <v>91.249804800000007</v>
      </c>
      <c r="G242" s="285">
        <f t="shared" si="40"/>
        <v>8326.5268760381041</v>
      </c>
      <c r="H242" s="284">
        <f t="shared" si="41"/>
        <v>91.169337600000006</v>
      </c>
      <c r="I242" s="301">
        <f t="shared" si="42"/>
        <v>2.5324816E-2</v>
      </c>
      <c r="J242" s="57">
        <f t="shared" si="43"/>
        <v>29.344565290106402</v>
      </c>
      <c r="K242" s="57">
        <f t="shared" si="44"/>
        <v>29.344565290106402</v>
      </c>
      <c r="L242" s="57">
        <f t="shared" si="46"/>
        <v>14793.986186358128</v>
      </c>
      <c r="M242" s="301">
        <f t="shared" si="47"/>
        <v>2.3774704800000004</v>
      </c>
      <c r="N242" s="57">
        <f t="shared" si="45"/>
        <v>6222.574080649837</v>
      </c>
    </row>
    <row r="243" spans="1:14">
      <c r="A243" s="57">
        <v>240</v>
      </c>
      <c r="B243" s="57">
        <v>56.7</v>
      </c>
      <c r="C243" s="284">
        <f t="shared" si="38"/>
        <v>91.249804800000007</v>
      </c>
      <c r="D243" s="300">
        <f t="shared" si="36"/>
        <v>91.249804800000007</v>
      </c>
      <c r="E243" s="285">
        <f t="shared" si="39"/>
        <v>8326.5268760381041</v>
      </c>
      <c r="F243" s="300">
        <f t="shared" si="37"/>
        <v>91.249804800000007</v>
      </c>
      <c r="G243" s="285">
        <f t="shared" si="40"/>
        <v>8326.5268760381041</v>
      </c>
      <c r="H243" s="284">
        <f t="shared" si="41"/>
        <v>91.249804800000007</v>
      </c>
      <c r="I243" s="301">
        <f t="shared" si="42"/>
        <v>2.5347168000000003E-2</v>
      </c>
      <c r="J243" s="57">
        <f t="shared" si="43"/>
        <v>0</v>
      </c>
      <c r="K243" s="57">
        <f t="shared" si="44"/>
        <v>0</v>
      </c>
      <c r="L243" s="57">
        <f t="shared" si="46"/>
        <v>14793.986186358128</v>
      </c>
      <c r="M243" s="301">
        <f t="shared" si="47"/>
        <v>2.4028176480000005</v>
      </c>
      <c r="N243" s="57">
        <f t="shared" si="45"/>
        <v>6156.9325490313386</v>
      </c>
    </row>
    <row r="244" spans="1:14">
      <c r="A244" s="57">
        <v>241</v>
      </c>
      <c r="B244" s="57">
        <v>56.7</v>
      </c>
      <c r="C244" s="284">
        <f t="shared" si="38"/>
        <v>91.249804800000007</v>
      </c>
      <c r="D244" s="300">
        <f t="shared" si="36"/>
        <v>91.249804800000007</v>
      </c>
      <c r="E244" s="285">
        <f t="shared" si="39"/>
        <v>8326.5268760381041</v>
      </c>
      <c r="F244" s="300">
        <f t="shared" si="37"/>
        <v>90.927936000000003</v>
      </c>
      <c r="G244" s="285">
        <f t="shared" si="40"/>
        <v>8267.8895452200959</v>
      </c>
      <c r="H244" s="284">
        <f t="shared" si="41"/>
        <v>91.088870400000005</v>
      </c>
      <c r="I244" s="301">
        <f t="shared" si="42"/>
        <v>2.5302464E-2</v>
      </c>
      <c r="J244" s="57">
        <f t="shared" si="43"/>
        <v>-58.637330818008195</v>
      </c>
      <c r="K244" s="57">
        <f t="shared" si="44"/>
        <v>0</v>
      </c>
      <c r="L244" s="57">
        <f t="shared" si="46"/>
        <v>14793.986186358128</v>
      </c>
      <c r="M244" s="301">
        <f t="shared" si="47"/>
        <v>2.4281201120000007</v>
      </c>
      <c r="N244" s="57">
        <f t="shared" si="45"/>
        <v>6092.773628967052</v>
      </c>
    </row>
    <row r="245" spans="1:14">
      <c r="A245" s="57">
        <v>242</v>
      </c>
      <c r="B245" s="57">
        <v>56.5</v>
      </c>
      <c r="C245" s="284">
        <f t="shared" si="38"/>
        <v>90.927936000000003</v>
      </c>
      <c r="D245" s="300">
        <f t="shared" si="36"/>
        <v>90.927936000000003</v>
      </c>
      <c r="E245" s="285">
        <f t="shared" si="39"/>
        <v>8267.8895452200959</v>
      </c>
      <c r="F245" s="300">
        <f t="shared" si="37"/>
        <v>90.927936000000003</v>
      </c>
      <c r="G245" s="285">
        <f t="shared" si="40"/>
        <v>8267.8895452200959</v>
      </c>
      <c r="H245" s="284">
        <f t="shared" si="41"/>
        <v>90.927936000000003</v>
      </c>
      <c r="I245" s="301">
        <f t="shared" si="42"/>
        <v>2.5257760000000001E-2</v>
      </c>
      <c r="J245" s="57">
        <f t="shared" si="43"/>
        <v>0</v>
      </c>
      <c r="K245" s="57">
        <f t="shared" si="44"/>
        <v>0</v>
      </c>
      <c r="L245" s="57">
        <f t="shared" si="46"/>
        <v>14793.986186358128</v>
      </c>
      <c r="M245" s="301">
        <f t="shared" si="47"/>
        <v>2.4533778720000008</v>
      </c>
      <c r="N245" s="57">
        <f t="shared" si="45"/>
        <v>6030.0479413299781</v>
      </c>
    </row>
    <row r="246" spans="1:14">
      <c r="A246" s="57">
        <v>243</v>
      </c>
      <c r="B246" s="57">
        <v>56.5</v>
      </c>
      <c r="C246" s="284">
        <f t="shared" si="38"/>
        <v>90.927936000000003</v>
      </c>
      <c r="D246" s="300">
        <f t="shared" si="36"/>
        <v>90.927936000000003</v>
      </c>
      <c r="E246" s="285">
        <f t="shared" si="39"/>
        <v>8267.8895452200959</v>
      </c>
      <c r="F246" s="300">
        <f t="shared" si="37"/>
        <v>90.927936000000003</v>
      </c>
      <c r="G246" s="285">
        <f t="shared" si="40"/>
        <v>8267.8895452200959</v>
      </c>
      <c r="H246" s="284">
        <f t="shared" si="41"/>
        <v>90.927936000000003</v>
      </c>
      <c r="I246" s="301">
        <f t="shared" si="42"/>
        <v>2.5257760000000001E-2</v>
      </c>
      <c r="J246" s="57">
        <f t="shared" si="43"/>
        <v>0</v>
      </c>
      <c r="K246" s="57">
        <f t="shared" si="44"/>
        <v>0</v>
      </c>
      <c r="L246" s="57">
        <f t="shared" si="46"/>
        <v>14793.986186358128</v>
      </c>
      <c r="M246" s="301">
        <f t="shared" si="47"/>
        <v>2.4786356320000009</v>
      </c>
      <c r="N246" s="57">
        <f t="shared" si="45"/>
        <v>5968.6006266362438</v>
      </c>
    </row>
    <row r="247" spans="1:14">
      <c r="A247" s="57">
        <v>244</v>
      </c>
      <c r="B247" s="57">
        <v>56.5</v>
      </c>
      <c r="C247" s="284">
        <f t="shared" si="38"/>
        <v>90.927936000000003</v>
      </c>
      <c r="D247" s="300">
        <f t="shared" si="36"/>
        <v>90.927936000000003</v>
      </c>
      <c r="E247" s="285">
        <f t="shared" si="39"/>
        <v>8267.8895452200959</v>
      </c>
      <c r="F247" s="300">
        <f t="shared" si="37"/>
        <v>90.927936000000003</v>
      </c>
      <c r="G247" s="285">
        <f t="shared" si="40"/>
        <v>8267.8895452200959</v>
      </c>
      <c r="H247" s="284">
        <f t="shared" si="41"/>
        <v>90.927936000000003</v>
      </c>
      <c r="I247" s="301">
        <f t="shared" si="42"/>
        <v>2.5257760000000001E-2</v>
      </c>
      <c r="J247" s="57">
        <f t="shared" si="43"/>
        <v>0</v>
      </c>
      <c r="K247" s="57">
        <f t="shared" si="44"/>
        <v>0</v>
      </c>
      <c r="L247" s="57">
        <f t="shared" si="46"/>
        <v>14793.986186358128</v>
      </c>
      <c r="M247" s="301">
        <f t="shared" si="47"/>
        <v>2.5038933920000011</v>
      </c>
      <c r="N247" s="57">
        <f t="shared" si="45"/>
        <v>5908.3929985299155</v>
      </c>
    </row>
    <row r="248" spans="1:14">
      <c r="A248" s="57">
        <v>245</v>
      </c>
      <c r="B248" s="57">
        <v>56.5</v>
      </c>
      <c r="C248" s="284">
        <f t="shared" si="38"/>
        <v>90.927936000000003</v>
      </c>
      <c r="D248" s="300">
        <f t="shared" si="36"/>
        <v>90.927936000000003</v>
      </c>
      <c r="E248" s="285">
        <f t="shared" si="39"/>
        <v>8267.8895452200959</v>
      </c>
      <c r="F248" s="300">
        <f t="shared" si="37"/>
        <v>90.927936000000003</v>
      </c>
      <c r="G248" s="285">
        <f t="shared" si="40"/>
        <v>8267.8895452200959</v>
      </c>
      <c r="H248" s="284">
        <f t="shared" si="41"/>
        <v>90.927936000000003</v>
      </c>
      <c r="I248" s="301">
        <f t="shared" si="42"/>
        <v>2.5257760000000001E-2</v>
      </c>
      <c r="J248" s="57">
        <f t="shared" si="43"/>
        <v>0</v>
      </c>
      <c r="K248" s="57">
        <f t="shared" si="44"/>
        <v>0</v>
      </c>
      <c r="L248" s="57">
        <f t="shared" si="46"/>
        <v>14793.986186358128</v>
      </c>
      <c r="M248" s="301">
        <f t="shared" si="47"/>
        <v>2.5291511520000012</v>
      </c>
      <c r="N248" s="57">
        <f t="shared" si="45"/>
        <v>5849.3879160442211</v>
      </c>
    </row>
    <row r="249" spans="1:14">
      <c r="A249" s="57">
        <v>246</v>
      </c>
      <c r="B249" s="57">
        <v>56.5</v>
      </c>
      <c r="C249" s="284">
        <f t="shared" si="38"/>
        <v>90.927936000000003</v>
      </c>
      <c r="D249" s="300">
        <f t="shared" si="36"/>
        <v>90.927936000000003</v>
      </c>
      <c r="E249" s="285">
        <f t="shared" si="39"/>
        <v>8267.8895452200959</v>
      </c>
      <c r="F249" s="300">
        <f t="shared" si="37"/>
        <v>90.927936000000003</v>
      </c>
      <c r="G249" s="285">
        <f t="shared" si="40"/>
        <v>8267.8895452200959</v>
      </c>
      <c r="H249" s="284">
        <f t="shared" si="41"/>
        <v>90.927936000000003</v>
      </c>
      <c r="I249" s="301">
        <f t="shared" si="42"/>
        <v>2.5257760000000001E-2</v>
      </c>
      <c r="J249" s="57">
        <f t="shared" si="43"/>
        <v>0</v>
      </c>
      <c r="K249" s="57">
        <f t="shared" si="44"/>
        <v>0</v>
      </c>
      <c r="L249" s="57">
        <f t="shared" si="46"/>
        <v>14793.986186358128</v>
      </c>
      <c r="M249" s="301">
        <f t="shared" si="47"/>
        <v>2.5544089120000013</v>
      </c>
      <c r="N249" s="57">
        <f t="shared" si="45"/>
        <v>5791.549707198219</v>
      </c>
    </row>
    <row r="250" spans="1:14">
      <c r="A250" s="57">
        <v>247</v>
      </c>
      <c r="B250" s="57">
        <v>56.5</v>
      </c>
      <c r="C250" s="284">
        <f t="shared" si="38"/>
        <v>90.927936000000003</v>
      </c>
      <c r="D250" s="300">
        <f t="shared" si="36"/>
        <v>90.927936000000003</v>
      </c>
      <c r="E250" s="285">
        <f t="shared" si="39"/>
        <v>8267.8895452200959</v>
      </c>
      <c r="F250" s="300">
        <f t="shared" si="37"/>
        <v>90.7670016</v>
      </c>
      <c r="G250" s="285">
        <f t="shared" si="40"/>
        <v>8238.6485794544024</v>
      </c>
      <c r="H250" s="284">
        <f t="shared" si="41"/>
        <v>90.847468800000001</v>
      </c>
      <c r="I250" s="301">
        <f t="shared" si="42"/>
        <v>2.5235408000000001E-2</v>
      </c>
      <c r="J250" s="57">
        <f t="shared" si="43"/>
        <v>-29.240965765693545</v>
      </c>
      <c r="K250" s="57">
        <f t="shared" si="44"/>
        <v>0</v>
      </c>
      <c r="L250" s="57">
        <f t="shared" si="46"/>
        <v>14793.986186358128</v>
      </c>
      <c r="M250" s="301">
        <f t="shared" si="47"/>
        <v>2.5796443200000012</v>
      </c>
      <c r="N250" s="57">
        <f t="shared" si="45"/>
        <v>5734.893788132048</v>
      </c>
    </row>
    <row r="251" spans="1:14">
      <c r="A251" s="57">
        <v>248</v>
      </c>
      <c r="B251" s="57">
        <v>56.4</v>
      </c>
      <c r="C251" s="284">
        <f t="shared" si="38"/>
        <v>90.7670016</v>
      </c>
      <c r="D251" s="300">
        <f t="shared" si="36"/>
        <v>90.7670016</v>
      </c>
      <c r="E251" s="285">
        <f t="shared" si="39"/>
        <v>8238.6485794544024</v>
      </c>
      <c r="F251" s="300">
        <f t="shared" si="37"/>
        <v>90.284198400000008</v>
      </c>
      <c r="G251" s="285">
        <f t="shared" si="40"/>
        <v>8151.2364807305639</v>
      </c>
      <c r="H251" s="284">
        <f t="shared" si="41"/>
        <v>90.525599999999997</v>
      </c>
      <c r="I251" s="301">
        <f t="shared" si="42"/>
        <v>2.5145999999999998E-2</v>
      </c>
      <c r="J251" s="57">
        <f t="shared" si="43"/>
        <v>-87.412098723838426</v>
      </c>
      <c r="K251" s="57">
        <f t="shared" si="44"/>
        <v>0</v>
      </c>
      <c r="L251" s="57">
        <f t="shared" si="46"/>
        <v>14793.986186358128</v>
      </c>
      <c r="M251" s="301">
        <f t="shared" si="47"/>
        <v>2.6047903200000011</v>
      </c>
      <c r="N251" s="57">
        <f t="shared" si="45"/>
        <v>5679.5305452294997</v>
      </c>
    </row>
    <row r="252" spans="1:14">
      <c r="A252" s="57">
        <v>249</v>
      </c>
      <c r="B252" s="57">
        <v>56.1</v>
      </c>
      <c r="C252" s="284">
        <f t="shared" si="38"/>
        <v>90.284198400000008</v>
      </c>
      <c r="D252" s="300">
        <f t="shared" si="36"/>
        <v>90.284198400000008</v>
      </c>
      <c r="E252" s="285">
        <f t="shared" si="39"/>
        <v>8151.2364807305639</v>
      </c>
      <c r="F252" s="300">
        <f t="shared" si="37"/>
        <v>89.801395200000002</v>
      </c>
      <c r="G252" s="285">
        <f t="shared" si="40"/>
        <v>8064.2905798665834</v>
      </c>
      <c r="H252" s="284">
        <f t="shared" si="41"/>
        <v>90.042796800000005</v>
      </c>
      <c r="I252" s="301">
        <f t="shared" si="42"/>
        <v>2.5011888000000003E-2</v>
      </c>
      <c r="J252" s="57">
        <f t="shared" si="43"/>
        <v>-86.945900863980569</v>
      </c>
      <c r="K252" s="57">
        <f t="shared" si="44"/>
        <v>0</v>
      </c>
      <c r="L252" s="57">
        <f t="shared" si="46"/>
        <v>14793.986186358128</v>
      </c>
      <c r="M252" s="301">
        <f t="shared" si="47"/>
        <v>2.629802208000001</v>
      </c>
      <c r="N252" s="57">
        <f t="shared" si="45"/>
        <v>5625.5128774909454</v>
      </c>
    </row>
    <row r="253" spans="1:14">
      <c r="A253" s="57">
        <v>250</v>
      </c>
      <c r="B253" s="57">
        <v>55.8</v>
      </c>
      <c r="C253" s="284">
        <f t="shared" si="38"/>
        <v>89.801395200000002</v>
      </c>
      <c r="D253" s="300">
        <f t="shared" si="36"/>
        <v>89.801395200000002</v>
      </c>
      <c r="E253" s="285">
        <f t="shared" si="39"/>
        <v>8064.2905798665834</v>
      </c>
      <c r="F253" s="300">
        <f t="shared" si="37"/>
        <v>88.674854400000015</v>
      </c>
      <c r="G253" s="285">
        <f t="shared" si="40"/>
        <v>7863.2298028612022</v>
      </c>
      <c r="H253" s="284">
        <f t="shared" si="41"/>
        <v>89.238124800000008</v>
      </c>
      <c r="I253" s="301">
        <f t="shared" si="42"/>
        <v>2.4788368000000002E-2</v>
      </c>
      <c r="J253" s="57">
        <f t="shared" si="43"/>
        <v>-201.06077700538117</v>
      </c>
      <c r="K253" s="57">
        <f t="shared" si="44"/>
        <v>0</v>
      </c>
      <c r="L253" s="57">
        <f t="shared" si="46"/>
        <v>14793.986186358128</v>
      </c>
      <c r="M253" s="301">
        <f t="shared" si="47"/>
        <v>2.6545905760000008</v>
      </c>
      <c r="N253" s="57">
        <f t="shared" si="45"/>
        <v>5572.9822595279657</v>
      </c>
    </row>
    <row r="254" spans="1:14">
      <c r="A254" s="57">
        <v>251</v>
      </c>
      <c r="B254" s="57">
        <v>55.1</v>
      </c>
      <c r="C254" s="284">
        <f t="shared" si="38"/>
        <v>88.674854400000015</v>
      </c>
      <c r="D254" s="300">
        <f t="shared" si="36"/>
        <v>88.674854400000015</v>
      </c>
      <c r="E254" s="285">
        <f t="shared" si="39"/>
        <v>7863.2298028612022</v>
      </c>
      <c r="F254" s="300">
        <f t="shared" si="37"/>
        <v>87.870182400000004</v>
      </c>
      <c r="G254" s="285">
        <f t="shared" si="40"/>
        <v>7721.1689550092706</v>
      </c>
      <c r="H254" s="284">
        <f t="shared" si="41"/>
        <v>88.27251840000001</v>
      </c>
      <c r="I254" s="301">
        <f t="shared" si="42"/>
        <v>2.4520144000000004E-2</v>
      </c>
      <c r="J254" s="57">
        <f t="shared" si="43"/>
        <v>-142.06084785193161</v>
      </c>
      <c r="K254" s="57">
        <f t="shared" si="44"/>
        <v>0</v>
      </c>
      <c r="L254" s="57">
        <f t="shared" si="46"/>
        <v>14793.986186358128</v>
      </c>
      <c r="M254" s="301">
        <f t="shared" si="47"/>
        <v>2.6791107200000006</v>
      </c>
      <c r="N254" s="57">
        <f t="shared" si="45"/>
        <v>5521.9764065436329</v>
      </c>
    </row>
    <row r="255" spans="1:14">
      <c r="A255" s="57">
        <v>252</v>
      </c>
      <c r="B255" s="57">
        <v>54.6</v>
      </c>
      <c r="C255" s="284">
        <f t="shared" si="38"/>
        <v>87.870182400000004</v>
      </c>
      <c r="D255" s="300">
        <f t="shared" si="36"/>
        <v>87.870182400000004</v>
      </c>
      <c r="E255" s="285">
        <f t="shared" si="39"/>
        <v>7721.1689550092706</v>
      </c>
      <c r="F255" s="300">
        <f t="shared" si="37"/>
        <v>87.22644480000001</v>
      </c>
      <c r="G255" s="285">
        <f t="shared" si="40"/>
        <v>7608.452672447449</v>
      </c>
      <c r="H255" s="284">
        <f t="shared" si="41"/>
        <v>87.5483136</v>
      </c>
      <c r="I255" s="301">
        <f t="shared" si="42"/>
        <v>2.4318975999999999E-2</v>
      </c>
      <c r="J255" s="57">
        <f t="shared" si="43"/>
        <v>-112.71628256182157</v>
      </c>
      <c r="K255" s="57">
        <f t="shared" si="44"/>
        <v>0</v>
      </c>
      <c r="L255" s="57">
        <f t="shared" si="46"/>
        <v>14793.986186358128</v>
      </c>
      <c r="M255" s="301">
        <f t="shared" si="47"/>
        <v>2.7034296960000006</v>
      </c>
      <c r="N255" s="57">
        <f t="shared" si="45"/>
        <v>5472.3029077646579</v>
      </c>
    </row>
    <row r="256" spans="1:14">
      <c r="A256" s="57">
        <v>253</v>
      </c>
      <c r="B256" s="57">
        <v>54.2</v>
      </c>
      <c r="C256" s="284">
        <f t="shared" si="38"/>
        <v>87.22644480000001</v>
      </c>
      <c r="D256" s="300">
        <f t="shared" si="36"/>
        <v>87.22644480000001</v>
      </c>
      <c r="E256" s="285">
        <f t="shared" si="39"/>
        <v>7608.452672447449</v>
      </c>
      <c r="F256" s="300">
        <f t="shared" si="37"/>
        <v>86.904576000000006</v>
      </c>
      <c r="G256" s="285">
        <f t="shared" si="40"/>
        <v>7552.4053297397768</v>
      </c>
      <c r="H256" s="284">
        <f t="shared" si="41"/>
        <v>87.065510400000008</v>
      </c>
      <c r="I256" s="301">
        <f t="shared" si="42"/>
        <v>2.4184864000000004E-2</v>
      </c>
      <c r="J256" s="57">
        <f t="shared" si="43"/>
        <v>-56.047342707672215</v>
      </c>
      <c r="K256" s="57">
        <f t="shared" si="44"/>
        <v>0</v>
      </c>
      <c r="L256" s="57">
        <f t="shared" si="46"/>
        <v>14793.986186358128</v>
      </c>
      <c r="M256" s="301">
        <f t="shared" si="47"/>
        <v>2.7276145600000006</v>
      </c>
      <c r="N256" s="57">
        <f t="shared" si="45"/>
        <v>5423.7817920865346</v>
      </c>
    </row>
    <row r="257" spans="1:14">
      <c r="A257" s="57">
        <v>254</v>
      </c>
      <c r="B257" s="57">
        <v>54</v>
      </c>
      <c r="C257" s="284">
        <f t="shared" si="38"/>
        <v>86.904576000000006</v>
      </c>
      <c r="D257" s="300">
        <f t="shared" si="36"/>
        <v>86.904576000000006</v>
      </c>
      <c r="E257" s="285">
        <f t="shared" si="39"/>
        <v>7552.4053297397768</v>
      </c>
      <c r="F257" s="300">
        <f t="shared" si="37"/>
        <v>86.421772800000014</v>
      </c>
      <c r="G257" s="285">
        <f t="shared" si="40"/>
        <v>7468.7228138948221</v>
      </c>
      <c r="H257" s="284">
        <f t="shared" si="41"/>
        <v>86.663174400000003</v>
      </c>
      <c r="I257" s="301">
        <f t="shared" si="42"/>
        <v>2.4073104000000001E-2</v>
      </c>
      <c r="J257" s="57">
        <f t="shared" si="43"/>
        <v>-83.682515844954651</v>
      </c>
      <c r="K257" s="57">
        <f t="shared" si="44"/>
        <v>0</v>
      </c>
      <c r="L257" s="57">
        <f t="shared" si="46"/>
        <v>14793.986186358128</v>
      </c>
      <c r="M257" s="301">
        <f t="shared" si="47"/>
        <v>2.7516876640000008</v>
      </c>
      <c r="N257" s="57">
        <f t="shared" si="45"/>
        <v>5376.3319071077985</v>
      </c>
    </row>
    <row r="258" spans="1:14">
      <c r="A258" s="57">
        <v>255</v>
      </c>
      <c r="B258" s="57">
        <v>53.7</v>
      </c>
      <c r="C258" s="284">
        <f t="shared" si="38"/>
        <v>86.421772800000014</v>
      </c>
      <c r="D258" s="300">
        <f t="shared" si="36"/>
        <v>86.421772800000014</v>
      </c>
      <c r="E258" s="285">
        <f t="shared" si="39"/>
        <v>7468.7228138948221</v>
      </c>
      <c r="F258" s="300">
        <f t="shared" si="37"/>
        <v>86.260838400000011</v>
      </c>
      <c r="G258" s="285">
        <f t="shared" si="40"/>
        <v>7440.9322414709168</v>
      </c>
      <c r="H258" s="284">
        <f t="shared" si="41"/>
        <v>86.341305600000013</v>
      </c>
      <c r="I258" s="301">
        <f t="shared" si="42"/>
        <v>2.3983696000000002E-2</v>
      </c>
      <c r="J258" s="57">
        <f t="shared" si="43"/>
        <v>-27.79057242390536</v>
      </c>
      <c r="K258" s="57">
        <f t="shared" si="44"/>
        <v>0</v>
      </c>
      <c r="L258" s="57">
        <f t="shared" si="46"/>
        <v>14793.986186358128</v>
      </c>
      <c r="M258" s="301">
        <f t="shared" si="47"/>
        <v>2.7756713600000009</v>
      </c>
      <c r="N258" s="57">
        <f t="shared" si="45"/>
        <v>5329.8767280425172</v>
      </c>
    </row>
    <row r="259" spans="1:14">
      <c r="A259" s="57">
        <v>256</v>
      </c>
      <c r="B259" s="57">
        <v>53.6</v>
      </c>
      <c r="C259" s="284">
        <f t="shared" si="38"/>
        <v>86.260838400000011</v>
      </c>
      <c r="D259" s="300">
        <f t="shared" si="36"/>
        <v>86.260838400000011</v>
      </c>
      <c r="E259" s="285">
        <f t="shared" si="39"/>
        <v>7440.9322414709168</v>
      </c>
      <c r="F259" s="300">
        <f t="shared" si="37"/>
        <v>86.743641600000004</v>
      </c>
      <c r="G259" s="285">
        <f t="shared" si="40"/>
        <v>7524.4593580292512</v>
      </c>
      <c r="H259" s="284">
        <f t="shared" si="41"/>
        <v>86.50224</v>
      </c>
      <c r="I259" s="301">
        <f t="shared" si="42"/>
        <v>2.4028400000000002E-2</v>
      </c>
      <c r="J259" s="57">
        <f t="shared" si="43"/>
        <v>83.527116558334455</v>
      </c>
      <c r="K259" s="57">
        <f t="shared" si="44"/>
        <v>83.527116558334455</v>
      </c>
      <c r="L259" s="57">
        <f t="shared" si="46"/>
        <v>14877.513302916463</v>
      </c>
      <c r="M259" s="301">
        <f t="shared" si="47"/>
        <v>2.7996997600000011</v>
      </c>
      <c r="N259" s="57">
        <f t="shared" si="45"/>
        <v>5313.9674173192261</v>
      </c>
    </row>
    <row r="260" spans="1:14">
      <c r="A260" s="57">
        <v>257</v>
      </c>
      <c r="B260" s="57">
        <v>53.9</v>
      </c>
      <c r="C260" s="284">
        <f t="shared" si="38"/>
        <v>86.743641600000004</v>
      </c>
      <c r="D260" s="300">
        <f t="shared" ref="D260:D323" si="48">C260</f>
        <v>86.743641600000004</v>
      </c>
      <c r="E260" s="285">
        <f t="shared" si="39"/>
        <v>7524.4593580292512</v>
      </c>
      <c r="F260" s="300">
        <f t="shared" ref="F260:F323" si="49">C261</f>
        <v>86.904576000000006</v>
      </c>
      <c r="G260" s="285">
        <f t="shared" si="40"/>
        <v>7552.4053297397768</v>
      </c>
      <c r="H260" s="284">
        <f t="shared" si="41"/>
        <v>86.824108800000005</v>
      </c>
      <c r="I260" s="301">
        <f t="shared" si="42"/>
        <v>2.4117808000000001E-2</v>
      </c>
      <c r="J260" s="57">
        <f t="shared" si="43"/>
        <v>27.945971710525555</v>
      </c>
      <c r="K260" s="57">
        <f t="shared" si="44"/>
        <v>27.945971710525555</v>
      </c>
      <c r="L260" s="57">
        <f t="shared" si="46"/>
        <v>14905.459274626988</v>
      </c>
      <c r="M260" s="301">
        <f t="shared" si="47"/>
        <v>2.8238175680000013</v>
      </c>
      <c r="N260" s="57">
        <f t="shared" si="45"/>
        <v>5278.4781295853818</v>
      </c>
    </row>
    <row r="261" spans="1:14">
      <c r="A261" s="57">
        <v>258</v>
      </c>
      <c r="B261" s="57">
        <v>54</v>
      </c>
      <c r="C261" s="284">
        <f t="shared" ref="C261:C324" si="50">B261*1.609344</f>
        <v>86.904576000000006</v>
      </c>
      <c r="D261" s="300">
        <f t="shared" si="48"/>
        <v>86.904576000000006</v>
      </c>
      <c r="E261" s="285">
        <f t="shared" ref="E261:E324" si="51">(D261)^2</f>
        <v>7552.4053297397768</v>
      </c>
      <c r="F261" s="300">
        <f t="shared" si="49"/>
        <v>87.065510400000008</v>
      </c>
      <c r="G261" s="285">
        <f t="shared" ref="G261:G324" si="52">(F261)^2</f>
        <v>7580.4031012125097</v>
      </c>
      <c r="H261" s="284">
        <f t="shared" ref="H261:H324" si="53">(D261+F261)/2</f>
        <v>86.985043200000007</v>
      </c>
      <c r="I261" s="301">
        <f t="shared" ref="I261:I324" si="54">H261/3600</f>
        <v>2.4162512000000001E-2</v>
      </c>
      <c r="J261" s="57">
        <f t="shared" ref="J261:J324" si="55">IF(I261=0,0,(G261-E261))</f>
        <v>27.997771472732893</v>
      </c>
      <c r="K261" s="57">
        <f t="shared" ref="K261:K324" si="56">MAX(0,J261)</f>
        <v>27.997771472732893</v>
      </c>
      <c r="L261" s="57">
        <f t="shared" si="46"/>
        <v>14933.45704609972</v>
      </c>
      <c r="M261" s="301">
        <f t="shared" si="47"/>
        <v>2.8479800800000015</v>
      </c>
      <c r="N261" s="57">
        <f t="shared" ref="N261:N324" si="57">IF(M261=0,0,(L261)/M261)</f>
        <v>5243.5258065778717</v>
      </c>
    </row>
    <row r="262" spans="1:14">
      <c r="A262" s="57">
        <v>259</v>
      </c>
      <c r="B262" s="57">
        <v>54.1</v>
      </c>
      <c r="C262" s="284">
        <f t="shared" si="50"/>
        <v>87.065510400000008</v>
      </c>
      <c r="D262" s="300">
        <f t="shared" si="48"/>
        <v>87.065510400000008</v>
      </c>
      <c r="E262" s="285">
        <f t="shared" si="51"/>
        <v>7580.4031012125097</v>
      </c>
      <c r="F262" s="300">
        <f t="shared" si="49"/>
        <v>87.065510400000008</v>
      </c>
      <c r="G262" s="285">
        <f t="shared" si="52"/>
        <v>7580.4031012125097</v>
      </c>
      <c r="H262" s="284">
        <f t="shared" si="53"/>
        <v>87.065510400000008</v>
      </c>
      <c r="I262" s="301">
        <f t="shared" si="54"/>
        <v>2.4184864000000004E-2</v>
      </c>
      <c r="J262" s="57">
        <f t="shared" si="55"/>
        <v>0</v>
      </c>
      <c r="K262" s="57">
        <f t="shared" si="56"/>
        <v>0</v>
      </c>
      <c r="L262" s="57">
        <f t="shared" ref="L262:L325" si="58">L261+K262</f>
        <v>14933.45704609972</v>
      </c>
      <c r="M262" s="301">
        <f t="shared" ref="M262:M325" si="59">M261+I262</f>
        <v>2.8721649440000014</v>
      </c>
      <c r="N262" s="57">
        <f t="shared" si="57"/>
        <v>5199.373064313716</v>
      </c>
    </row>
    <row r="263" spans="1:14">
      <c r="A263" s="57">
        <v>260</v>
      </c>
      <c r="B263" s="57">
        <v>54.1</v>
      </c>
      <c r="C263" s="284">
        <f t="shared" si="50"/>
        <v>87.065510400000008</v>
      </c>
      <c r="D263" s="300">
        <f t="shared" si="48"/>
        <v>87.065510400000008</v>
      </c>
      <c r="E263" s="285">
        <f t="shared" si="51"/>
        <v>7580.4031012125097</v>
      </c>
      <c r="F263" s="300">
        <f t="shared" si="49"/>
        <v>86.582707200000002</v>
      </c>
      <c r="G263" s="285">
        <f t="shared" si="52"/>
        <v>7496.5651860809321</v>
      </c>
      <c r="H263" s="284">
        <f t="shared" si="53"/>
        <v>86.824108800000005</v>
      </c>
      <c r="I263" s="301">
        <f t="shared" si="54"/>
        <v>2.4117808000000001E-2</v>
      </c>
      <c r="J263" s="57">
        <f t="shared" si="55"/>
        <v>-83.837915131577574</v>
      </c>
      <c r="K263" s="57">
        <f t="shared" si="56"/>
        <v>0</v>
      </c>
      <c r="L263" s="57">
        <f t="shared" si="58"/>
        <v>14933.45704609972</v>
      </c>
      <c r="M263" s="301">
        <f t="shared" si="59"/>
        <v>2.8962827520000016</v>
      </c>
      <c r="N263" s="57">
        <f t="shared" si="57"/>
        <v>5156.0770562844937</v>
      </c>
    </row>
    <row r="264" spans="1:14">
      <c r="A264" s="57">
        <v>261</v>
      </c>
      <c r="B264" s="57">
        <v>53.8</v>
      </c>
      <c r="C264" s="284">
        <f t="shared" si="50"/>
        <v>86.582707200000002</v>
      </c>
      <c r="D264" s="300">
        <f t="shared" si="48"/>
        <v>86.582707200000002</v>
      </c>
      <c r="E264" s="285">
        <f t="shared" si="51"/>
        <v>7496.5651860809321</v>
      </c>
      <c r="F264" s="300">
        <f t="shared" si="49"/>
        <v>85.938969600000007</v>
      </c>
      <c r="G264" s="285">
        <f t="shared" si="52"/>
        <v>7385.5064959097253</v>
      </c>
      <c r="H264" s="284">
        <f t="shared" si="53"/>
        <v>86.260838400000011</v>
      </c>
      <c r="I264" s="301">
        <f t="shared" si="54"/>
        <v>2.3961344000000002E-2</v>
      </c>
      <c r="J264" s="57">
        <f t="shared" si="55"/>
        <v>-111.05869017120676</v>
      </c>
      <c r="K264" s="57">
        <f t="shared" si="56"/>
        <v>0</v>
      </c>
      <c r="L264" s="57">
        <f t="shared" si="58"/>
        <v>14933.45704609972</v>
      </c>
      <c r="M264" s="301">
        <f t="shared" si="59"/>
        <v>2.9202440960000016</v>
      </c>
      <c r="N264" s="57">
        <f t="shared" si="57"/>
        <v>5113.7701353646407</v>
      </c>
    </row>
    <row r="265" spans="1:14">
      <c r="A265" s="57">
        <v>262</v>
      </c>
      <c r="B265" s="57">
        <v>53.4</v>
      </c>
      <c r="C265" s="284">
        <f t="shared" si="50"/>
        <v>85.938969600000007</v>
      </c>
      <c r="D265" s="300">
        <f t="shared" si="48"/>
        <v>85.938969600000007</v>
      </c>
      <c r="E265" s="285">
        <f t="shared" si="51"/>
        <v>7385.5064959097253</v>
      </c>
      <c r="F265" s="300">
        <f t="shared" si="49"/>
        <v>85.295231999999999</v>
      </c>
      <c r="G265" s="285">
        <f t="shared" si="52"/>
        <v>7275.2766019338242</v>
      </c>
      <c r="H265" s="284">
        <f t="shared" si="53"/>
        <v>85.617100800000003</v>
      </c>
      <c r="I265" s="301">
        <f t="shared" si="54"/>
        <v>2.3782528000000001E-2</v>
      </c>
      <c r="J265" s="57">
        <f t="shared" si="55"/>
        <v>-110.22989397590118</v>
      </c>
      <c r="K265" s="57">
        <f t="shared" si="56"/>
        <v>0</v>
      </c>
      <c r="L265" s="57">
        <f t="shared" si="58"/>
        <v>14933.45704609972</v>
      </c>
      <c r="M265" s="301">
        <f t="shared" si="59"/>
        <v>2.9440266240000015</v>
      </c>
      <c r="N265" s="57">
        <f t="shared" si="57"/>
        <v>5072.4599174343994</v>
      </c>
    </row>
    <row r="266" spans="1:14">
      <c r="A266" s="57">
        <v>263</v>
      </c>
      <c r="B266" s="57">
        <v>53</v>
      </c>
      <c r="C266" s="284">
        <f t="shared" si="50"/>
        <v>85.295231999999999</v>
      </c>
      <c r="D266" s="300">
        <f t="shared" si="48"/>
        <v>85.295231999999999</v>
      </c>
      <c r="E266" s="285">
        <f t="shared" si="51"/>
        <v>7275.2766019338242</v>
      </c>
      <c r="F266" s="300">
        <f t="shared" si="49"/>
        <v>84.651494400000004</v>
      </c>
      <c r="G266" s="285">
        <f t="shared" si="52"/>
        <v>7165.8755041532322</v>
      </c>
      <c r="H266" s="284">
        <f t="shared" si="53"/>
        <v>84.973363199999994</v>
      </c>
      <c r="I266" s="301">
        <f t="shared" si="54"/>
        <v>2.3603711999999999E-2</v>
      </c>
      <c r="J266" s="57">
        <f t="shared" si="55"/>
        <v>-109.40109778059195</v>
      </c>
      <c r="K266" s="57">
        <f t="shared" si="56"/>
        <v>0</v>
      </c>
      <c r="L266" s="57">
        <f t="shared" si="58"/>
        <v>14933.45704609972</v>
      </c>
      <c r="M266" s="301">
        <f t="shared" si="59"/>
        <v>2.9676303360000014</v>
      </c>
      <c r="N266" s="57">
        <f t="shared" si="57"/>
        <v>5032.1149723210383</v>
      </c>
    </row>
    <row r="267" spans="1:14">
      <c r="A267" s="57">
        <v>264</v>
      </c>
      <c r="B267" s="57">
        <v>52.6</v>
      </c>
      <c r="C267" s="284">
        <f t="shared" si="50"/>
        <v>84.651494400000004</v>
      </c>
      <c r="D267" s="300">
        <f t="shared" si="48"/>
        <v>84.651494400000004</v>
      </c>
      <c r="E267" s="285">
        <f t="shared" si="51"/>
        <v>7165.8755041532322</v>
      </c>
      <c r="F267" s="300">
        <f t="shared" si="49"/>
        <v>83.846822400000008</v>
      </c>
      <c r="G267" s="285">
        <f t="shared" si="52"/>
        <v>7030.2896265771433</v>
      </c>
      <c r="H267" s="284">
        <f t="shared" si="53"/>
        <v>84.249158399999999</v>
      </c>
      <c r="I267" s="301">
        <f t="shared" si="54"/>
        <v>2.3402544000000001E-2</v>
      </c>
      <c r="J267" s="57">
        <f t="shared" si="55"/>
        <v>-135.58587757608893</v>
      </c>
      <c r="K267" s="57">
        <f t="shared" si="56"/>
        <v>0</v>
      </c>
      <c r="L267" s="57">
        <f t="shared" si="58"/>
        <v>14933.45704609972</v>
      </c>
      <c r="M267" s="301">
        <f t="shared" si="59"/>
        <v>2.9910328800000014</v>
      </c>
      <c r="N267" s="57">
        <f t="shared" si="57"/>
        <v>4992.7425224759527</v>
      </c>
    </row>
    <row r="268" spans="1:14">
      <c r="A268" s="57">
        <v>265</v>
      </c>
      <c r="B268" s="57">
        <v>52.1</v>
      </c>
      <c r="C268" s="284">
        <f t="shared" si="50"/>
        <v>83.846822400000008</v>
      </c>
      <c r="D268" s="300">
        <f t="shared" si="48"/>
        <v>83.846822400000008</v>
      </c>
      <c r="E268" s="285">
        <f t="shared" si="51"/>
        <v>7030.2896265771433</v>
      </c>
      <c r="F268" s="300">
        <f t="shared" si="49"/>
        <v>84.3296256</v>
      </c>
      <c r="G268" s="285">
        <f t="shared" si="52"/>
        <v>7111.4857538361757</v>
      </c>
      <c r="H268" s="284">
        <f t="shared" si="53"/>
        <v>84.088223999999997</v>
      </c>
      <c r="I268" s="301">
        <f t="shared" si="54"/>
        <v>2.3357839999999998E-2</v>
      </c>
      <c r="J268" s="57">
        <f t="shared" si="55"/>
        <v>81.196127259032437</v>
      </c>
      <c r="K268" s="57">
        <f t="shared" si="56"/>
        <v>81.196127259032437</v>
      </c>
      <c r="L268" s="57">
        <f t="shared" si="58"/>
        <v>15014.653173358753</v>
      </c>
      <c r="M268" s="301">
        <f t="shared" si="59"/>
        <v>3.0143907200000015</v>
      </c>
      <c r="N268" s="57">
        <f t="shared" si="57"/>
        <v>4980.9910419836833</v>
      </c>
    </row>
    <row r="269" spans="1:14">
      <c r="A269" s="57">
        <v>266</v>
      </c>
      <c r="B269" s="57">
        <v>52.4</v>
      </c>
      <c r="C269" s="284">
        <f t="shared" si="50"/>
        <v>84.3296256</v>
      </c>
      <c r="D269" s="300">
        <f t="shared" si="48"/>
        <v>84.3296256</v>
      </c>
      <c r="E269" s="285">
        <f t="shared" si="51"/>
        <v>7111.4857538361757</v>
      </c>
      <c r="F269" s="300">
        <f t="shared" si="49"/>
        <v>83.685888000000006</v>
      </c>
      <c r="G269" s="285">
        <f t="shared" si="52"/>
        <v>7003.3278503485453</v>
      </c>
      <c r="H269" s="284">
        <f t="shared" si="53"/>
        <v>84.00775680000001</v>
      </c>
      <c r="I269" s="301">
        <f t="shared" si="54"/>
        <v>2.3335488000000001E-2</v>
      </c>
      <c r="J269" s="57">
        <f t="shared" si="55"/>
        <v>-108.15790348763039</v>
      </c>
      <c r="K269" s="57">
        <f t="shared" si="56"/>
        <v>0</v>
      </c>
      <c r="L269" s="57">
        <f t="shared" si="58"/>
        <v>15014.653173358753</v>
      </c>
      <c r="M269" s="301">
        <f t="shared" si="59"/>
        <v>3.0377262080000014</v>
      </c>
      <c r="N269" s="57">
        <f t="shared" si="57"/>
        <v>4942.7276012620641</v>
      </c>
    </row>
    <row r="270" spans="1:14">
      <c r="A270" s="57">
        <v>267</v>
      </c>
      <c r="B270" s="57">
        <v>52</v>
      </c>
      <c r="C270" s="284">
        <f t="shared" si="50"/>
        <v>83.685888000000006</v>
      </c>
      <c r="D270" s="300">
        <f t="shared" si="48"/>
        <v>83.685888000000006</v>
      </c>
      <c r="E270" s="285">
        <f t="shared" si="51"/>
        <v>7003.3278503485453</v>
      </c>
      <c r="F270" s="300">
        <f t="shared" si="49"/>
        <v>83.524953600000003</v>
      </c>
      <c r="G270" s="285">
        <f t="shared" si="52"/>
        <v>6976.4178738821538</v>
      </c>
      <c r="H270" s="284">
        <f t="shared" si="53"/>
        <v>83.605420800000005</v>
      </c>
      <c r="I270" s="301">
        <f t="shared" si="54"/>
        <v>2.3223728000000003E-2</v>
      </c>
      <c r="J270" s="57">
        <f t="shared" si="55"/>
        <v>-26.909976466391527</v>
      </c>
      <c r="K270" s="57">
        <f t="shared" si="56"/>
        <v>0</v>
      </c>
      <c r="L270" s="57">
        <f t="shared" si="58"/>
        <v>15014.653173358753</v>
      </c>
      <c r="M270" s="301">
        <f t="shared" si="59"/>
        <v>3.0609499360000014</v>
      </c>
      <c r="N270" s="57">
        <f t="shared" si="57"/>
        <v>4905.2266411712872</v>
      </c>
    </row>
    <row r="271" spans="1:14">
      <c r="A271" s="57">
        <v>268</v>
      </c>
      <c r="B271" s="57">
        <v>51.9</v>
      </c>
      <c r="C271" s="284">
        <f t="shared" si="50"/>
        <v>83.524953600000003</v>
      </c>
      <c r="D271" s="300">
        <f t="shared" si="48"/>
        <v>83.524953600000003</v>
      </c>
      <c r="E271" s="285">
        <f t="shared" si="51"/>
        <v>6976.4178738821538</v>
      </c>
      <c r="F271" s="300">
        <f t="shared" si="49"/>
        <v>83.203084800000013</v>
      </c>
      <c r="G271" s="285">
        <f t="shared" si="52"/>
        <v>6922.7533202359937</v>
      </c>
      <c r="H271" s="284">
        <f t="shared" si="53"/>
        <v>83.364019200000001</v>
      </c>
      <c r="I271" s="301">
        <f t="shared" si="54"/>
        <v>2.3156672E-2</v>
      </c>
      <c r="J271" s="57">
        <f t="shared" si="55"/>
        <v>-53.66455364616013</v>
      </c>
      <c r="K271" s="57">
        <f t="shared" si="56"/>
        <v>0</v>
      </c>
      <c r="L271" s="57">
        <f t="shared" si="58"/>
        <v>15014.653173358753</v>
      </c>
      <c r="M271" s="301">
        <f t="shared" si="59"/>
        <v>3.0841066080000012</v>
      </c>
      <c r="N271" s="57">
        <f t="shared" si="57"/>
        <v>4868.396291623505</v>
      </c>
    </row>
    <row r="272" spans="1:14">
      <c r="A272" s="57">
        <v>269</v>
      </c>
      <c r="B272" s="57">
        <v>51.7</v>
      </c>
      <c r="C272" s="284">
        <f t="shared" si="50"/>
        <v>83.203084800000013</v>
      </c>
      <c r="D272" s="300">
        <f t="shared" si="48"/>
        <v>83.203084800000013</v>
      </c>
      <c r="E272" s="285">
        <f t="shared" si="51"/>
        <v>6922.7533202359937</v>
      </c>
      <c r="F272" s="300">
        <f t="shared" si="49"/>
        <v>82.881216000000009</v>
      </c>
      <c r="G272" s="285">
        <f t="shared" si="52"/>
        <v>6869.2959656386574</v>
      </c>
      <c r="H272" s="284">
        <f t="shared" si="53"/>
        <v>83.042150400000011</v>
      </c>
      <c r="I272" s="301">
        <f t="shared" si="54"/>
        <v>2.3067264000000004E-2</v>
      </c>
      <c r="J272" s="57">
        <f t="shared" si="55"/>
        <v>-53.457354597336234</v>
      </c>
      <c r="K272" s="57">
        <f t="shared" si="56"/>
        <v>0</v>
      </c>
      <c r="L272" s="57">
        <f t="shared" si="58"/>
        <v>15014.653173358753</v>
      </c>
      <c r="M272" s="301">
        <f t="shared" si="59"/>
        <v>3.1071738720000011</v>
      </c>
      <c r="N272" s="57">
        <f t="shared" si="57"/>
        <v>4832.2539361771342</v>
      </c>
    </row>
    <row r="273" spans="1:14">
      <c r="A273" s="57">
        <v>270</v>
      </c>
      <c r="B273" s="57">
        <v>51.5</v>
      </c>
      <c r="C273" s="284">
        <f t="shared" si="50"/>
        <v>82.881216000000009</v>
      </c>
      <c r="D273" s="300">
        <f t="shared" si="48"/>
        <v>82.881216000000009</v>
      </c>
      <c r="E273" s="285">
        <f t="shared" si="51"/>
        <v>6869.2959656386574</v>
      </c>
      <c r="F273" s="300">
        <f t="shared" si="49"/>
        <v>83.042150400000011</v>
      </c>
      <c r="G273" s="285">
        <f t="shared" si="52"/>
        <v>6895.9987430562223</v>
      </c>
      <c r="H273" s="284">
        <f t="shared" si="53"/>
        <v>82.96168320000001</v>
      </c>
      <c r="I273" s="301">
        <f t="shared" si="54"/>
        <v>2.3044912000000004E-2</v>
      </c>
      <c r="J273" s="57">
        <f t="shared" si="55"/>
        <v>26.702777417564903</v>
      </c>
      <c r="K273" s="57">
        <f t="shared" si="56"/>
        <v>26.702777417564903</v>
      </c>
      <c r="L273" s="57">
        <f t="shared" si="58"/>
        <v>15041.355950776317</v>
      </c>
      <c r="M273" s="301">
        <f t="shared" si="59"/>
        <v>3.1302187840000011</v>
      </c>
      <c r="N273" s="57">
        <f t="shared" si="57"/>
        <v>4805.2091526827635</v>
      </c>
    </row>
    <row r="274" spans="1:14">
      <c r="A274" s="57">
        <v>271</v>
      </c>
      <c r="B274" s="57">
        <v>51.6</v>
      </c>
      <c r="C274" s="284">
        <f t="shared" si="50"/>
        <v>83.042150400000011</v>
      </c>
      <c r="D274" s="300">
        <f t="shared" si="48"/>
        <v>83.042150400000011</v>
      </c>
      <c r="E274" s="285">
        <f t="shared" si="51"/>
        <v>6895.9987430562223</v>
      </c>
      <c r="F274" s="300">
        <f t="shared" si="49"/>
        <v>83.364019200000001</v>
      </c>
      <c r="G274" s="285">
        <f t="shared" si="52"/>
        <v>6949.5596971779687</v>
      </c>
      <c r="H274" s="284">
        <f t="shared" si="53"/>
        <v>83.203084799999999</v>
      </c>
      <c r="I274" s="301">
        <f t="shared" si="54"/>
        <v>2.3111968E-2</v>
      </c>
      <c r="J274" s="57">
        <f t="shared" si="55"/>
        <v>53.560954121746363</v>
      </c>
      <c r="K274" s="57">
        <f t="shared" si="56"/>
        <v>53.560954121746363</v>
      </c>
      <c r="L274" s="57">
        <f t="shared" si="58"/>
        <v>15094.916904898062</v>
      </c>
      <c r="M274" s="301">
        <f t="shared" si="59"/>
        <v>3.1533307520000009</v>
      </c>
      <c r="N274" s="57">
        <f t="shared" si="57"/>
        <v>4786.9754529632219</v>
      </c>
    </row>
    <row r="275" spans="1:14">
      <c r="A275" s="57">
        <v>272</v>
      </c>
      <c r="B275" s="57">
        <v>51.8</v>
      </c>
      <c r="C275" s="284">
        <f t="shared" si="50"/>
        <v>83.364019200000001</v>
      </c>
      <c r="D275" s="300">
        <f t="shared" si="48"/>
        <v>83.364019200000001</v>
      </c>
      <c r="E275" s="285">
        <f t="shared" si="51"/>
        <v>6949.5596971779687</v>
      </c>
      <c r="F275" s="300">
        <f t="shared" si="49"/>
        <v>83.846822400000008</v>
      </c>
      <c r="G275" s="285">
        <f t="shared" si="52"/>
        <v>7030.2896265771433</v>
      </c>
      <c r="H275" s="284">
        <f t="shared" si="53"/>
        <v>83.605420800000005</v>
      </c>
      <c r="I275" s="301">
        <f t="shared" si="54"/>
        <v>2.3223728000000003E-2</v>
      </c>
      <c r="J275" s="57">
        <f t="shared" si="55"/>
        <v>80.72992939917458</v>
      </c>
      <c r="K275" s="57">
        <f t="shared" si="56"/>
        <v>80.72992939917458</v>
      </c>
      <c r="L275" s="57">
        <f t="shared" si="58"/>
        <v>15175.646834297237</v>
      </c>
      <c r="M275" s="301">
        <f t="shared" si="59"/>
        <v>3.176554480000001</v>
      </c>
      <c r="N275" s="57">
        <f t="shared" si="57"/>
        <v>4777.3922751349228</v>
      </c>
    </row>
    <row r="276" spans="1:14">
      <c r="A276" s="57">
        <v>273</v>
      </c>
      <c r="B276" s="57">
        <v>52.1</v>
      </c>
      <c r="C276" s="284">
        <f t="shared" si="50"/>
        <v>83.846822400000008</v>
      </c>
      <c r="D276" s="300">
        <f t="shared" si="48"/>
        <v>83.846822400000008</v>
      </c>
      <c r="E276" s="285">
        <f t="shared" si="51"/>
        <v>7030.2896265771433</v>
      </c>
      <c r="F276" s="300">
        <f t="shared" si="49"/>
        <v>84.490560000000002</v>
      </c>
      <c r="G276" s="285">
        <f t="shared" si="52"/>
        <v>7138.6547291136003</v>
      </c>
      <c r="H276" s="284">
        <f t="shared" si="53"/>
        <v>84.168691200000012</v>
      </c>
      <c r="I276" s="301">
        <f t="shared" si="54"/>
        <v>2.3380192000000004E-2</v>
      </c>
      <c r="J276" s="57">
        <f t="shared" si="55"/>
        <v>108.36510253645702</v>
      </c>
      <c r="K276" s="57">
        <f t="shared" si="56"/>
        <v>108.36510253645702</v>
      </c>
      <c r="L276" s="57">
        <f t="shared" si="58"/>
        <v>15284.011936833693</v>
      </c>
      <c r="M276" s="301">
        <f t="shared" si="59"/>
        <v>3.1999346720000008</v>
      </c>
      <c r="N276" s="57">
        <f t="shared" si="57"/>
        <v>4776.3512394710815</v>
      </c>
    </row>
    <row r="277" spans="1:14">
      <c r="A277" s="57">
        <v>274</v>
      </c>
      <c r="B277" s="57">
        <v>52.5</v>
      </c>
      <c r="C277" s="284">
        <f t="shared" si="50"/>
        <v>84.490560000000002</v>
      </c>
      <c r="D277" s="300">
        <f t="shared" si="48"/>
        <v>84.490560000000002</v>
      </c>
      <c r="E277" s="285">
        <f t="shared" si="51"/>
        <v>7138.6547291136003</v>
      </c>
      <c r="F277" s="300">
        <f t="shared" si="49"/>
        <v>85.295231999999999</v>
      </c>
      <c r="G277" s="285">
        <f t="shared" si="52"/>
        <v>7275.2766019338242</v>
      </c>
      <c r="H277" s="284">
        <f t="shared" si="53"/>
        <v>84.892896000000007</v>
      </c>
      <c r="I277" s="301">
        <f t="shared" si="54"/>
        <v>2.3581360000000003E-2</v>
      </c>
      <c r="J277" s="57">
        <f t="shared" si="55"/>
        <v>136.62187282022387</v>
      </c>
      <c r="K277" s="57">
        <f t="shared" si="56"/>
        <v>136.62187282022387</v>
      </c>
      <c r="L277" s="57">
        <f t="shared" si="58"/>
        <v>15420.633809653917</v>
      </c>
      <c r="M277" s="301">
        <f t="shared" si="59"/>
        <v>3.2235160320000009</v>
      </c>
      <c r="N277" s="57">
        <f t="shared" si="57"/>
        <v>4783.7931180029918</v>
      </c>
    </row>
    <row r="278" spans="1:14">
      <c r="A278" s="57">
        <v>275</v>
      </c>
      <c r="B278" s="57">
        <v>53</v>
      </c>
      <c r="C278" s="284">
        <f t="shared" si="50"/>
        <v>85.295231999999999</v>
      </c>
      <c r="D278" s="300">
        <f t="shared" si="48"/>
        <v>85.295231999999999</v>
      </c>
      <c r="E278" s="285">
        <f t="shared" si="51"/>
        <v>7275.2766019338242</v>
      </c>
      <c r="F278" s="300">
        <f t="shared" si="49"/>
        <v>86.099904000000009</v>
      </c>
      <c r="G278" s="285">
        <f t="shared" si="52"/>
        <v>7413.1934688092178</v>
      </c>
      <c r="H278" s="284">
        <f t="shared" si="53"/>
        <v>85.697568000000004</v>
      </c>
      <c r="I278" s="301">
        <f t="shared" si="54"/>
        <v>2.380488E-2</v>
      </c>
      <c r="J278" s="57">
        <f t="shared" si="55"/>
        <v>137.91686687539368</v>
      </c>
      <c r="K278" s="57">
        <f t="shared" si="56"/>
        <v>137.91686687539368</v>
      </c>
      <c r="L278" s="57">
        <f t="shared" si="58"/>
        <v>15558.55067652931</v>
      </c>
      <c r="M278" s="301">
        <f t="shared" si="59"/>
        <v>3.2473209120000011</v>
      </c>
      <c r="N278" s="57">
        <f t="shared" si="57"/>
        <v>4791.195911384968</v>
      </c>
    </row>
    <row r="279" spans="1:14">
      <c r="A279" s="57">
        <v>276</v>
      </c>
      <c r="B279" s="57">
        <v>53.5</v>
      </c>
      <c r="C279" s="284">
        <f t="shared" si="50"/>
        <v>86.099904000000009</v>
      </c>
      <c r="D279" s="300">
        <f t="shared" si="48"/>
        <v>86.099904000000009</v>
      </c>
      <c r="E279" s="285">
        <f t="shared" si="51"/>
        <v>7413.1934688092178</v>
      </c>
      <c r="F279" s="300">
        <f t="shared" si="49"/>
        <v>86.904576000000006</v>
      </c>
      <c r="G279" s="285">
        <f t="shared" si="52"/>
        <v>7552.4053297397768</v>
      </c>
      <c r="H279" s="284">
        <f t="shared" si="53"/>
        <v>86.50224</v>
      </c>
      <c r="I279" s="301">
        <f t="shared" si="54"/>
        <v>2.4028400000000002E-2</v>
      </c>
      <c r="J279" s="57">
        <f t="shared" si="55"/>
        <v>139.21186093055894</v>
      </c>
      <c r="K279" s="57">
        <f t="shared" si="56"/>
        <v>139.21186093055894</v>
      </c>
      <c r="L279" s="57">
        <f t="shared" si="58"/>
        <v>15697.762537459868</v>
      </c>
      <c r="M279" s="301">
        <f t="shared" si="59"/>
        <v>3.2713493120000012</v>
      </c>
      <c r="N279" s="57">
        <f t="shared" si="57"/>
        <v>4798.5589554368762</v>
      </c>
    </row>
    <row r="280" spans="1:14">
      <c r="A280" s="57">
        <v>277</v>
      </c>
      <c r="B280" s="57">
        <v>54</v>
      </c>
      <c r="C280" s="284">
        <f t="shared" si="50"/>
        <v>86.904576000000006</v>
      </c>
      <c r="D280" s="300">
        <f t="shared" si="48"/>
        <v>86.904576000000006</v>
      </c>
      <c r="E280" s="285">
        <f t="shared" si="51"/>
        <v>7552.4053297397768</v>
      </c>
      <c r="F280" s="300">
        <f t="shared" si="49"/>
        <v>88.352985599999997</v>
      </c>
      <c r="G280" s="285">
        <f t="shared" si="52"/>
        <v>7806.250064433807</v>
      </c>
      <c r="H280" s="284">
        <f t="shared" si="53"/>
        <v>87.628780800000001</v>
      </c>
      <c r="I280" s="301">
        <f t="shared" si="54"/>
        <v>2.4341327999999999E-2</v>
      </c>
      <c r="J280" s="57">
        <f t="shared" si="55"/>
        <v>253.84473469403019</v>
      </c>
      <c r="K280" s="57">
        <f t="shared" si="56"/>
        <v>253.84473469403019</v>
      </c>
      <c r="L280" s="57">
        <f t="shared" si="58"/>
        <v>15951.607272153899</v>
      </c>
      <c r="M280" s="301">
        <f t="shared" si="59"/>
        <v>3.2956906400000014</v>
      </c>
      <c r="N280" s="57">
        <f t="shared" si="57"/>
        <v>4840.1409642483586</v>
      </c>
    </row>
    <row r="281" spans="1:14">
      <c r="A281" s="57">
        <v>278</v>
      </c>
      <c r="B281" s="57">
        <v>54.9</v>
      </c>
      <c r="C281" s="284">
        <f t="shared" si="50"/>
        <v>88.352985599999997</v>
      </c>
      <c r="D281" s="300">
        <f t="shared" si="48"/>
        <v>88.352985599999997</v>
      </c>
      <c r="E281" s="285">
        <f t="shared" si="51"/>
        <v>7806.250064433807</v>
      </c>
      <c r="F281" s="300">
        <f t="shared" si="49"/>
        <v>89.157657600000007</v>
      </c>
      <c r="G281" s="285">
        <f t="shared" si="52"/>
        <v>7949.0879087188387</v>
      </c>
      <c r="H281" s="284">
        <f t="shared" si="53"/>
        <v>88.755321600000002</v>
      </c>
      <c r="I281" s="301">
        <f t="shared" si="54"/>
        <v>2.4654255999999999E-2</v>
      </c>
      <c r="J281" s="57">
        <f t="shared" si="55"/>
        <v>142.83784428503168</v>
      </c>
      <c r="K281" s="57">
        <f t="shared" si="56"/>
        <v>142.83784428503168</v>
      </c>
      <c r="L281" s="57">
        <f t="shared" si="58"/>
        <v>16094.44511643893</v>
      </c>
      <c r="M281" s="301">
        <f t="shared" si="59"/>
        <v>3.3203448960000013</v>
      </c>
      <c r="N281" s="57">
        <f t="shared" si="57"/>
        <v>4847.2208823329793</v>
      </c>
    </row>
    <row r="282" spans="1:14">
      <c r="A282" s="57">
        <v>279</v>
      </c>
      <c r="B282" s="57">
        <v>55.4</v>
      </c>
      <c r="C282" s="284">
        <f t="shared" si="50"/>
        <v>89.157657600000007</v>
      </c>
      <c r="D282" s="300">
        <f t="shared" si="48"/>
        <v>89.157657600000007</v>
      </c>
      <c r="E282" s="285">
        <f t="shared" si="51"/>
        <v>7949.0879087188387</v>
      </c>
      <c r="F282" s="300">
        <f t="shared" si="49"/>
        <v>89.479526400000012</v>
      </c>
      <c r="G282" s="285">
        <f t="shared" si="52"/>
        <v>8006.5856447682991</v>
      </c>
      <c r="H282" s="284">
        <f t="shared" si="53"/>
        <v>89.31859200000001</v>
      </c>
      <c r="I282" s="301">
        <f t="shared" si="54"/>
        <v>2.4810720000000001E-2</v>
      </c>
      <c r="J282" s="57">
        <f t="shared" si="55"/>
        <v>57.4977360494604</v>
      </c>
      <c r="K282" s="57">
        <f t="shared" si="56"/>
        <v>57.4977360494604</v>
      </c>
      <c r="L282" s="57">
        <f t="shared" si="58"/>
        <v>16151.942852488392</v>
      </c>
      <c r="M282" s="301">
        <f t="shared" si="59"/>
        <v>3.3451556160000013</v>
      </c>
      <c r="N282" s="57">
        <f t="shared" si="57"/>
        <v>4828.4578377260123</v>
      </c>
    </row>
    <row r="283" spans="1:14">
      <c r="A283" s="57">
        <v>280</v>
      </c>
      <c r="B283" s="57">
        <v>55.6</v>
      </c>
      <c r="C283" s="284">
        <f t="shared" si="50"/>
        <v>89.479526400000012</v>
      </c>
      <c r="D283" s="300">
        <f t="shared" si="48"/>
        <v>89.479526400000012</v>
      </c>
      <c r="E283" s="285">
        <f t="shared" si="51"/>
        <v>8006.5856447682991</v>
      </c>
      <c r="F283" s="300">
        <f t="shared" si="49"/>
        <v>90.123264000000006</v>
      </c>
      <c r="G283" s="285">
        <f t="shared" si="52"/>
        <v>8122.202714013697</v>
      </c>
      <c r="H283" s="284">
        <f t="shared" si="53"/>
        <v>89.801395200000002</v>
      </c>
      <c r="I283" s="301">
        <f t="shared" si="54"/>
        <v>2.4944832E-2</v>
      </c>
      <c r="J283" s="57">
        <f t="shared" si="55"/>
        <v>115.61706924539794</v>
      </c>
      <c r="K283" s="57">
        <f t="shared" si="56"/>
        <v>115.61706924539794</v>
      </c>
      <c r="L283" s="57">
        <f t="shared" si="58"/>
        <v>16267.559921733789</v>
      </c>
      <c r="M283" s="301">
        <f t="shared" si="59"/>
        <v>3.3701004480000014</v>
      </c>
      <c r="N283" s="57">
        <f t="shared" si="57"/>
        <v>4827.0252393776072</v>
      </c>
    </row>
    <row r="284" spans="1:14">
      <c r="A284" s="57">
        <v>281</v>
      </c>
      <c r="B284" s="57">
        <v>56</v>
      </c>
      <c r="C284" s="284">
        <f t="shared" si="50"/>
        <v>90.123264000000006</v>
      </c>
      <c r="D284" s="300">
        <f t="shared" si="48"/>
        <v>90.123264000000006</v>
      </c>
      <c r="E284" s="285">
        <f t="shared" si="51"/>
        <v>8122.202714013697</v>
      </c>
      <c r="F284" s="300">
        <f t="shared" si="49"/>
        <v>90.123264000000006</v>
      </c>
      <c r="G284" s="285">
        <f t="shared" si="52"/>
        <v>8122.202714013697</v>
      </c>
      <c r="H284" s="284">
        <f t="shared" si="53"/>
        <v>90.123264000000006</v>
      </c>
      <c r="I284" s="301">
        <f t="shared" si="54"/>
        <v>2.5034240000000003E-2</v>
      </c>
      <c r="J284" s="57">
        <f t="shared" si="55"/>
        <v>0</v>
      </c>
      <c r="K284" s="57">
        <f t="shared" si="56"/>
        <v>0</v>
      </c>
      <c r="L284" s="57">
        <f t="shared" si="58"/>
        <v>16267.559921733789</v>
      </c>
      <c r="M284" s="301">
        <f t="shared" si="59"/>
        <v>3.3951346880000015</v>
      </c>
      <c r="N284" s="57">
        <f t="shared" si="57"/>
        <v>4791.432863983563</v>
      </c>
    </row>
    <row r="285" spans="1:14">
      <c r="A285" s="57">
        <v>282</v>
      </c>
      <c r="B285" s="57">
        <v>56</v>
      </c>
      <c r="C285" s="284">
        <f t="shared" si="50"/>
        <v>90.123264000000006</v>
      </c>
      <c r="D285" s="300">
        <f t="shared" si="48"/>
        <v>90.123264000000006</v>
      </c>
      <c r="E285" s="285">
        <f t="shared" si="51"/>
        <v>8122.202714013697</v>
      </c>
      <c r="F285" s="300">
        <f t="shared" si="49"/>
        <v>89.801395200000002</v>
      </c>
      <c r="G285" s="285">
        <f t="shared" si="52"/>
        <v>8064.2905798665834</v>
      </c>
      <c r="H285" s="284">
        <f t="shared" si="53"/>
        <v>89.962329600000004</v>
      </c>
      <c r="I285" s="301">
        <f t="shared" si="54"/>
        <v>2.4989536E-2</v>
      </c>
      <c r="J285" s="57">
        <f t="shared" si="55"/>
        <v>-57.912134147113647</v>
      </c>
      <c r="K285" s="57">
        <f t="shared" si="56"/>
        <v>0</v>
      </c>
      <c r="L285" s="57">
        <f t="shared" si="58"/>
        <v>16267.559921733789</v>
      </c>
      <c r="M285" s="301">
        <f t="shared" si="59"/>
        <v>3.4201242240000016</v>
      </c>
      <c r="N285" s="57">
        <f t="shared" si="57"/>
        <v>4756.4237016830011</v>
      </c>
    </row>
    <row r="286" spans="1:14">
      <c r="A286" s="57">
        <v>283</v>
      </c>
      <c r="B286" s="57">
        <v>55.8</v>
      </c>
      <c r="C286" s="284">
        <f t="shared" si="50"/>
        <v>89.801395200000002</v>
      </c>
      <c r="D286" s="300">
        <f t="shared" si="48"/>
        <v>89.801395200000002</v>
      </c>
      <c r="E286" s="285">
        <f t="shared" si="51"/>
        <v>8064.2905798665834</v>
      </c>
      <c r="F286" s="300">
        <f t="shared" si="49"/>
        <v>88.835788800000017</v>
      </c>
      <c r="G286" s="285">
        <f t="shared" si="52"/>
        <v>7891.7973717182085</v>
      </c>
      <c r="H286" s="284">
        <f t="shared" si="53"/>
        <v>89.31859200000001</v>
      </c>
      <c r="I286" s="301">
        <f t="shared" si="54"/>
        <v>2.4810720000000001E-2</v>
      </c>
      <c r="J286" s="57">
        <f t="shared" si="55"/>
        <v>-172.49320814837483</v>
      </c>
      <c r="K286" s="57">
        <f t="shared" si="56"/>
        <v>0</v>
      </c>
      <c r="L286" s="57">
        <f t="shared" si="58"/>
        <v>16267.559921733789</v>
      </c>
      <c r="M286" s="301">
        <f t="shared" si="59"/>
        <v>3.4449349440000017</v>
      </c>
      <c r="N286" s="57">
        <f t="shared" si="57"/>
        <v>4722.1675259983604</v>
      </c>
    </row>
    <row r="287" spans="1:14">
      <c r="A287" s="57">
        <v>284</v>
      </c>
      <c r="B287" s="57">
        <v>55.2</v>
      </c>
      <c r="C287" s="284">
        <f t="shared" si="50"/>
        <v>88.835788800000017</v>
      </c>
      <c r="D287" s="300">
        <f t="shared" si="48"/>
        <v>88.835788800000017</v>
      </c>
      <c r="E287" s="285">
        <f t="shared" si="51"/>
        <v>7891.7973717182085</v>
      </c>
      <c r="F287" s="300">
        <f t="shared" si="49"/>
        <v>87.709248000000002</v>
      </c>
      <c r="G287" s="285">
        <f t="shared" si="52"/>
        <v>7692.9121847255046</v>
      </c>
      <c r="H287" s="284">
        <f t="shared" si="53"/>
        <v>88.27251840000001</v>
      </c>
      <c r="I287" s="301">
        <f t="shared" si="54"/>
        <v>2.4520144000000004E-2</v>
      </c>
      <c r="J287" s="57">
        <f t="shared" si="55"/>
        <v>-198.88518699270389</v>
      </c>
      <c r="K287" s="57">
        <f t="shared" si="56"/>
        <v>0</v>
      </c>
      <c r="L287" s="57">
        <f t="shared" si="58"/>
        <v>16267.559921733789</v>
      </c>
      <c r="M287" s="301">
        <f t="shared" si="59"/>
        <v>3.4694550880000015</v>
      </c>
      <c r="N287" s="57">
        <f t="shared" si="57"/>
        <v>4688.7939198288832</v>
      </c>
    </row>
    <row r="288" spans="1:14">
      <c r="A288" s="57">
        <v>285</v>
      </c>
      <c r="B288" s="57">
        <v>54.5</v>
      </c>
      <c r="C288" s="284">
        <f t="shared" si="50"/>
        <v>87.709248000000002</v>
      </c>
      <c r="D288" s="300">
        <f t="shared" si="48"/>
        <v>87.709248000000002</v>
      </c>
      <c r="E288" s="285">
        <f t="shared" si="51"/>
        <v>7692.9121847255046</v>
      </c>
      <c r="F288" s="300">
        <f t="shared" si="49"/>
        <v>86.260838400000011</v>
      </c>
      <c r="G288" s="285">
        <f t="shared" si="52"/>
        <v>7440.9322414709168</v>
      </c>
      <c r="H288" s="284">
        <f t="shared" si="53"/>
        <v>86.985043200000007</v>
      </c>
      <c r="I288" s="301">
        <f t="shared" si="54"/>
        <v>2.4162512000000001E-2</v>
      </c>
      <c r="J288" s="57">
        <f t="shared" si="55"/>
        <v>-251.97994325458785</v>
      </c>
      <c r="K288" s="57">
        <f t="shared" si="56"/>
        <v>0</v>
      </c>
      <c r="L288" s="57">
        <f t="shared" si="58"/>
        <v>16267.559921733789</v>
      </c>
      <c r="M288" s="301">
        <f t="shared" si="59"/>
        <v>3.4936176000000017</v>
      </c>
      <c r="N288" s="57">
        <f t="shared" si="57"/>
        <v>4656.3653451178461</v>
      </c>
    </row>
    <row r="289" spans="1:14">
      <c r="A289" s="57">
        <v>286</v>
      </c>
      <c r="B289" s="57">
        <v>53.6</v>
      </c>
      <c r="C289" s="284">
        <f t="shared" si="50"/>
        <v>86.260838400000011</v>
      </c>
      <c r="D289" s="300">
        <f t="shared" si="48"/>
        <v>86.260838400000011</v>
      </c>
      <c r="E289" s="285">
        <f t="shared" si="51"/>
        <v>7440.9322414709168</v>
      </c>
      <c r="F289" s="300">
        <f t="shared" si="49"/>
        <v>84.490560000000002</v>
      </c>
      <c r="G289" s="285">
        <f t="shared" si="52"/>
        <v>7138.6547291136003</v>
      </c>
      <c r="H289" s="284">
        <f t="shared" si="53"/>
        <v>85.375699200000014</v>
      </c>
      <c r="I289" s="301">
        <f t="shared" si="54"/>
        <v>2.3715472000000005E-2</v>
      </c>
      <c r="J289" s="57">
        <f t="shared" si="55"/>
        <v>-302.27751235731648</v>
      </c>
      <c r="K289" s="57">
        <f t="shared" si="56"/>
        <v>0</v>
      </c>
      <c r="L289" s="57">
        <f t="shared" si="58"/>
        <v>16267.559921733789</v>
      </c>
      <c r="M289" s="301">
        <f t="shared" si="59"/>
        <v>3.5173330720000018</v>
      </c>
      <c r="N289" s="57">
        <f t="shared" si="57"/>
        <v>4624.9699953731824</v>
      </c>
    </row>
    <row r="290" spans="1:14">
      <c r="A290" s="57">
        <v>287</v>
      </c>
      <c r="B290" s="57">
        <v>52.5</v>
      </c>
      <c r="C290" s="284">
        <f t="shared" si="50"/>
        <v>84.490560000000002</v>
      </c>
      <c r="D290" s="300">
        <f t="shared" si="48"/>
        <v>84.490560000000002</v>
      </c>
      <c r="E290" s="285">
        <f t="shared" si="51"/>
        <v>7138.6547291136003</v>
      </c>
      <c r="F290" s="300">
        <f t="shared" si="49"/>
        <v>82.881216000000009</v>
      </c>
      <c r="G290" s="285">
        <f t="shared" si="52"/>
        <v>6869.2959656386574</v>
      </c>
      <c r="H290" s="284">
        <f t="shared" si="53"/>
        <v>83.685888000000006</v>
      </c>
      <c r="I290" s="301">
        <f t="shared" si="54"/>
        <v>2.3246080000000002E-2</v>
      </c>
      <c r="J290" s="57">
        <f t="shared" si="55"/>
        <v>-269.35876347494286</v>
      </c>
      <c r="K290" s="57">
        <f t="shared" si="56"/>
        <v>0</v>
      </c>
      <c r="L290" s="57">
        <f t="shared" si="58"/>
        <v>16267.559921733789</v>
      </c>
      <c r="M290" s="301">
        <f t="shared" si="59"/>
        <v>3.5405791520000016</v>
      </c>
      <c r="N290" s="57">
        <f t="shared" si="57"/>
        <v>4594.6042224602079</v>
      </c>
    </row>
    <row r="291" spans="1:14">
      <c r="A291" s="57">
        <v>288</v>
      </c>
      <c r="B291" s="57">
        <v>51.5</v>
      </c>
      <c r="C291" s="284">
        <f t="shared" si="50"/>
        <v>82.881216000000009</v>
      </c>
      <c r="D291" s="300">
        <f t="shared" si="48"/>
        <v>82.881216000000009</v>
      </c>
      <c r="E291" s="285">
        <f t="shared" si="51"/>
        <v>6869.2959656386574</v>
      </c>
      <c r="F291" s="300">
        <f t="shared" si="49"/>
        <v>82.881216000000009</v>
      </c>
      <c r="G291" s="285">
        <f t="shared" si="52"/>
        <v>6869.2959656386574</v>
      </c>
      <c r="H291" s="284">
        <f t="shared" si="53"/>
        <v>82.881216000000009</v>
      </c>
      <c r="I291" s="301">
        <f t="shared" si="54"/>
        <v>2.3022560000000001E-2</v>
      </c>
      <c r="J291" s="57">
        <f t="shared" si="55"/>
        <v>0</v>
      </c>
      <c r="K291" s="57">
        <f t="shared" si="56"/>
        <v>0</v>
      </c>
      <c r="L291" s="57">
        <f t="shared" si="58"/>
        <v>16267.559921733789</v>
      </c>
      <c r="M291" s="301">
        <f t="shared" si="59"/>
        <v>3.5636017120000014</v>
      </c>
      <c r="N291" s="57">
        <f t="shared" si="57"/>
        <v>4564.9208964499967</v>
      </c>
    </row>
    <row r="292" spans="1:14">
      <c r="A292" s="57">
        <v>289</v>
      </c>
      <c r="B292" s="57">
        <v>51.5</v>
      </c>
      <c r="C292" s="284">
        <f t="shared" si="50"/>
        <v>82.881216000000009</v>
      </c>
      <c r="D292" s="300">
        <f t="shared" si="48"/>
        <v>82.881216000000009</v>
      </c>
      <c r="E292" s="285">
        <f t="shared" si="51"/>
        <v>6869.2959656386574</v>
      </c>
      <c r="F292" s="300">
        <f t="shared" si="49"/>
        <v>82.881216000000009</v>
      </c>
      <c r="G292" s="285">
        <f t="shared" si="52"/>
        <v>6869.2959656386574</v>
      </c>
      <c r="H292" s="284">
        <f t="shared" si="53"/>
        <v>82.881216000000009</v>
      </c>
      <c r="I292" s="301">
        <f t="shared" si="54"/>
        <v>2.3022560000000001E-2</v>
      </c>
      <c r="J292" s="57">
        <f t="shared" si="55"/>
        <v>0</v>
      </c>
      <c r="K292" s="57">
        <f t="shared" si="56"/>
        <v>0</v>
      </c>
      <c r="L292" s="57">
        <f t="shared" si="58"/>
        <v>16267.559921733789</v>
      </c>
      <c r="M292" s="301">
        <f t="shared" si="59"/>
        <v>3.5866242720000012</v>
      </c>
      <c r="N292" s="57">
        <f t="shared" si="57"/>
        <v>4535.6186452902539</v>
      </c>
    </row>
    <row r="293" spans="1:14">
      <c r="A293" s="57">
        <v>290</v>
      </c>
      <c r="B293" s="57">
        <v>51.5</v>
      </c>
      <c r="C293" s="284">
        <f t="shared" si="50"/>
        <v>82.881216000000009</v>
      </c>
      <c r="D293" s="300">
        <f t="shared" si="48"/>
        <v>82.881216000000009</v>
      </c>
      <c r="E293" s="285">
        <f t="shared" si="51"/>
        <v>6869.2959656386574</v>
      </c>
      <c r="F293" s="300">
        <f t="shared" si="49"/>
        <v>82.237478400000015</v>
      </c>
      <c r="G293" s="285">
        <f t="shared" si="52"/>
        <v>6763.0028535904694</v>
      </c>
      <c r="H293" s="284">
        <f t="shared" si="53"/>
        <v>82.559347200000019</v>
      </c>
      <c r="I293" s="301">
        <f t="shared" si="54"/>
        <v>2.2933152000000005E-2</v>
      </c>
      <c r="J293" s="57">
        <f t="shared" si="55"/>
        <v>-106.29311204818805</v>
      </c>
      <c r="K293" s="57">
        <f t="shared" si="56"/>
        <v>0</v>
      </c>
      <c r="L293" s="57">
        <f t="shared" si="58"/>
        <v>16267.559921733789</v>
      </c>
      <c r="M293" s="301">
        <f t="shared" si="59"/>
        <v>3.609557424000001</v>
      </c>
      <c r="N293" s="57">
        <f t="shared" si="57"/>
        <v>4506.8018072161813</v>
      </c>
    </row>
    <row r="294" spans="1:14">
      <c r="A294" s="57">
        <v>291</v>
      </c>
      <c r="B294" s="57">
        <v>51.1</v>
      </c>
      <c r="C294" s="284">
        <f t="shared" si="50"/>
        <v>82.237478400000015</v>
      </c>
      <c r="D294" s="300">
        <f t="shared" si="48"/>
        <v>82.237478400000015</v>
      </c>
      <c r="E294" s="285">
        <f t="shared" si="51"/>
        <v>6763.0028535904694</v>
      </c>
      <c r="F294" s="300">
        <f t="shared" si="49"/>
        <v>80.628134400000008</v>
      </c>
      <c r="G294" s="285">
        <f t="shared" si="52"/>
        <v>6500.8960568244647</v>
      </c>
      <c r="H294" s="284">
        <f t="shared" si="53"/>
        <v>81.432806400000004</v>
      </c>
      <c r="I294" s="301">
        <f t="shared" si="54"/>
        <v>2.2620224000000001E-2</v>
      </c>
      <c r="J294" s="57">
        <f t="shared" si="55"/>
        <v>-262.10679676600466</v>
      </c>
      <c r="K294" s="57">
        <f t="shared" si="56"/>
        <v>0</v>
      </c>
      <c r="L294" s="57">
        <f t="shared" si="58"/>
        <v>16267.559921733789</v>
      </c>
      <c r="M294" s="301">
        <f t="shared" si="59"/>
        <v>3.6321776480000012</v>
      </c>
      <c r="N294" s="57">
        <f t="shared" si="57"/>
        <v>4478.7346595481786</v>
      </c>
    </row>
    <row r="295" spans="1:14">
      <c r="A295" s="57">
        <v>292</v>
      </c>
      <c r="B295" s="57">
        <v>50.1</v>
      </c>
      <c r="C295" s="284">
        <f t="shared" si="50"/>
        <v>80.628134400000008</v>
      </c>
      <c r="D295" s="300">
        <f t="shared" si="48"/>
        <v>80.628134400000008</v>
      </c>
      <c r="E295" s="285">
        <f t="shared" si="51"/>
        <v>6500.8960568244647</v>
      </c>
      <c r="F295" s="300">
        <f t="shared" si="49"/>
        <v>80.467200000000005</v>
      </c>
      <c r="G295" s="285">
        <f t="shared" si="52"/>
        <v>6474.9702758400008</v>
      </c>
      <c r="H295" s="284">
        <f t="shared" si="53"/>
        <v>80.547667200000006</v>
      </c>
      <c r="I295" s="301">
        <f t="shared" si="54"/>
        <v>2.2374352E-2</v>
      </c>
      <c r="J295" s="57">
        <f t="shared" si="55"/>
        <v>-25.925780984463927</v>
      </c>
      <c r="K295" s="57">
        <f t="shared" si="56"/>
        <v>0</v>
      </c>
      <c r="L295" s="57">
        <f t="shared" si="58"/>
        <v>16267.559921733789</v>
      </c>
      <c r="M295" s="301">
        <f t="shared" si="59"/>
        <v>3.6545520000000011</v>
      </c>
      <c r="N295" s="57">
        <f t="shared" si="57"/>
        <v>4451.3143941401804</v>
      </c>
    </row>
    <row r="296" spans="1:14">
      <c r="A296" s="57">
        <v>293</v>
      </c>
      <c r="B296" s="57">
        <v>50</v>
      </c>
      <c r="C296" s="284">
        <f t="shared" si="50"/>
        <v>80.467200000000005</v>
      </c>
      <c r="D296" s="300">
        <f t="shared" si="48"/>
        <v>80.467200000000005</v>
      </c>
      <c r="E296" s="285">
        <f t="shared" si="51"/>
        <v>6474.9702758400008</v>
      </c>
      <c r="F296" s="300">
        <f t="shared" si="49"/>
        <v>80.628134400000008</v>
      </c>
      <c r="G296" s="285">
        <f t="shared" si="52"/>
        <v>6500.8960568244647</v>
      </c>
      <c r="H296" s="284">
        <f t="shared" si="53"/>
        <v>80.547667200000006</v>
      </c>
      <c r="I296" s="301">
        <f t="shared" si="54"/>
        <v>2.2374352E-2</v>
      </c>
      <c r="J296" s="57">
        <f t="shared" si="55"/>
        <v>25.925780984463927</v>
      </c>
      <c r="K296" s="57">
        <f t="shared" si="56"/>
        <v>25.925780984463927</v>
      </c>
      <c r="L296" s="57">
        <f t="shared" si="58"/>
        <v>16293.485702718253</v>
      </c>
      <c r="M296" s="301">
        <f t="shared" si="59"/>
        <v>3.6769263520000011</v>
      </c>
      <c r="N296" s="57">
        <f t="shared" si="57"/>
        <v>4431.2787755065292</v>
      </c>
    </row>
    <row r="297" spans="1:14">
      <c r="A297" s="57">
        <v>294</v>
      </c>
      <c r="B297" s="57">
        <v>50.1</v>
      </c>
      <c r="C297" s="284">
        <f t="shared" si="50"/>
        <v>80.628134400000008</v>
      </c>
      <c r="D297" s="300">
        <f t="shared" si="48"/>
        <v>80.628134400000008</v>
      </c>
      <c r="E297" s="285">
        <f t="shared" si="51"/>
        <v>6500.8960568244647</v>
      </c>
      <c r="F297" s="300">
        <f t="shared" si="49"/>
        <v>80.467200000000005</v>
      </c>
      <c r="G297" s="285">
        <f t="shared" si="52"/>
        <v>6474.9702758400008</v>
      </c>
      <c r="H297" s="284">
        <f t="shared" si="53"/>
        <v>80.547667200000006</v>
      </c>
      <c r="I297" s="301">
        <f t="shared" si="54"/>
        <v>2.2374352E-2</v>
      </c>
      <c r="J297" s="57">
        <f t="shared" si="55"/>
        <v>-25.925780984463927</v>
      </c>
      <c r="K297" s="57">
        <f t="shared" si="56"/>
        <v>0</v>
      </c>
      <c r="L297" s="57">
        <f t="shared" si="58"/>
        <v>16293.485702718253</v>
      </c>
      <c r="M297" s="301">
        <f t="shared" si="59"/>
        <v>3.699300704000001</v>
      </c>
      <c r="N297" s="57">
        <f t="shared" si="57"/>
        <v>4404.4772259525535</v>
      </c>
    </row>
    <row r="298" spans="1:14">
      <c r="A298" s="57">
        <v>295</v>
      </c>
      <c r="B298" s="57">
        <v>50</v>
      </c>
      <c r="C298" s="284">
        <f t="shared" si="50"/>
        <v>80.467200000000005</v>
      </c>
      <c r="D298" s="300">
        <f t="shared" si="48"/>
        <v>80.467200000000005</v>
      </c>
      <c r="E298" s="285">
        <f t="shared" si="51"/>
        <v>6474.9702758400008</v>
      </c>
      <c r="F298" s="300">
        <f t="shared" si="49"/>
        <v>79.823462400000011</v>
      </c>
      <c r="G298" s="285">
        <f t="shared" si="52"/>
        <v>6371.7851495242157</v>
      </c>
      <c r="H298" s="284">
        <f t="shared" si="53"/>
        <v>80.145331200000015</v>
      </c>
      <c r="I298" s="301">
        <f t="shared" si="54"/>
        <v>2.2262592000000005E-2</v>
      </c>
      <c r="J298" s="57">
        <f t="shared" si="55"/>
        <v>-103.18512631578506</v>
      </c>
      <c r="K298" s="57">
        <f t="shared" si="56"/>
        <v>0</v>
      </c>
      <c r="L298" s="57">
        <f t="shared" si="58"/>
        <v>16293.485702718253</v>
      </c>
      <c r="M298" s="301">
        <f t="shared" si="59"/>
        <v>3.7215632960000011</v>
      </c>
      <c r="N298" s="57">
        <f t="shared" si="57"/>
        <v>4378.129406056526</v>
      </c>
    </row>
    <row r="299" spans="1:14">
      <c r="A299" s="57">
        <v>296</v>
      </c>
      <c r="B299" s="57">
        <v>49.6</v>
      </c>
      <c r="C299" s="284">
        <f t="shared" si="50"/>
        <v>79.823462400000011</v>
      </c>
      <c r="D299" s="300">
        <f t="shared" si="48"/>
        <v>79.823462400000011</v>
      </c>
      <c r="E299" s="285">
        <f t="shared" si="51"/>
        <v>6371.7851495242157</v>
      </c>
      <c r="F299" s="300">
        <f t="shared" si="49"/>
        <v>79.662528000000009</v>
      </c>
      <c r="G299" s="285">
        <f t="shared" si="52"/>
        <v>6346.1183673507858</v>
      </c>
      <c r="H299" s="284">
        <f t="shared" si="53"/>
        <v>79.74299520000001</v>
      </c>
      <c r="I299" s="301">
        <f t="shared" si="54"/>
        <v>2.2150832000000002E-2</v>
      </c>
      <c r="J299" s="57">
        <f t="shared" si="55"/>
        <v>-25.666782173429965</v>
      </c>
      <c r="K299" s="57">
        <f t="shared" si="56"/>
        <v>0</v>
      </c>
      <c r="L299" s="57">
        <f t="shared" si="58"/>
        <v>16293.485702718253</v>
      </c>
      <c r="M299" s="301">
        <f t="shared" si="59"/>
        <v>3.743714128000001</v>
      </c>
      <c r="N299" s="57">
        <f t="shared" si="57"/>
        <v>4352.2248616303132</v>
      </c>
    </row>
    <row r="300" spans="1:14">
      <c r="A300" s="57">
        <v>297</v>
      </c>
      <c r="B300" s="57">
        <v>49.5</v>
      </c>
      <c r="C300" s="284">
        <f t="shared" si="50"/>
        <v>79.662528000000009</v>
      </c>
      <c r="D300" s="300">
        <f t="shared" si="48"/>
        <v>79.662528000000009</v>
      </c>
      <c r="E300" s="285">
        <f t="shared" si="51"/>
        <v>6346.1183673507858</v>
      </c>
      <c r="F300" s="300">
        <f t="shared" si="49"/>
        <v>79.662528000000009</v>
      </c>
      <c r="G300" s="285">
        <f t="shared" si="52"/>
        <v>6346.1183673507858</v>
      </c>
      <c r="H300" s="284">
        <f t="shared" si="53"/>
        <v>79.662528000000009</v>
      </c>
      <c r="I300" s="301">
        <f t="shared" si="54"/>
        <v>2.2128480000000002E-2</v>
      </c>
      <c r="J300" s="57">
        <f t="shared" si="55"/>
        <v>0</v>
      </c>
      <c r="K300" s="57">
        <f t="shared" si="56"/>
        <v>0</v>
      </c>
      <c r="L300" s="57">
        <f t="shared" si="58"/>
        <v>16293.485702718253</v>
      </c>
      <c r="M300" s="301">
        <f t="shared" si="59"/>
        <v>3.7658426080000011</v>
      </c>
      <c r="N300" s="57">
        <f t="shared" si="57"/>
        <v>4326.6507389621229</v>
      </c>
    </row>
    <row r="301" spans="1:14">
      <c r="A301" s="57">
        <v>298</v>
      </c>
      <c r="B301" s="57">
        <v>49.5</v>
      </c>
      <c r="C301" s="284">
        <f t="shared" si="50"/>
        <v>79.662528000000009</v>
      </c>
      <c r="D301" s="300">
        <f t="shared" si="48"/>
        <v>79.662528000000009</v>
      </c>
      <c r="E301" s="285">
        <f t="shared" si="51"/>
        <v>6346.1183673507858</v>
      </c>
      <c r="F301" s="300">
        <f t="shared" si="49"/>
        <v>79.662528000000009</v>
      </c>
      <c r="G301" s="285">
        <f t="shared" si="52"/>
        <v>6346.1183673507858</v>
      </c>
      <c r="H301" s="284">
        <f t="shared" si="53"/>
        <v>79.662528000000009</v>
      </c>
      <c r="I301" s="301">
        <f t="shared" si="54"/>
        <v>2.2128480000000002E-2</v>
      </c>
      <c r="J301" s="57">
        <f t="shared" si="55"/>
        <v>0</v>
      </c>
      <c r="K301" s="57">
        <f t="shared" si="56"/>
        <v>0</v>
      </c>
      <c r="L301" s="57">
        <f t="shared" si="58"/>
        <v>16293.485702718253</v>
      </c>
      <c r="M301" s="301">
        <f t="shared" si="59"/>
        <v>3.7879710880000013</v>
      </c>
      <c r="N301" s="57">
        <f t="shared" si="57"/>
        <v>4301.3754129050121</v>
      </c>
    </row>
    <row r="302" spans="1:14">
      <c r="A302" s="57">
        <v>299</v>
      </c>
      <c r="B302" s="57">
        <v>49.5</v>
      </c>
      <c r="C302" s="284">
        <f t="shared" si="50"/>
        <v>79.662528000000009</v>
      </c>
      <c r="D302" s="300">
        <f t="shared" si="48"/>
        <v>79.662528000000009</v>
      </c>
      <c r="E302" s="285">
        <f t="shared" si="51"/>
        <v>6346.1183673507858</v>
      </c>
      <c r="F302" s="300">
        <f t="shared" si="49"/>
        <v>79.018790400000015</v>
      </c>
      <c r="G302" s="285">
        <f t="shared" si="52"/>
        <v>6243.9692362791347</v>
      </c>
      <c r="H302" s="284">
        <f t="shared" si="53"/>
        <v>79.340659200000005</v>
      </c>
      <c r="I302" s="301">
        <f t="shared" si="54"/>
        <v>2.2039072E-2</v>
      </c>
      <c r="J302" s="57">
        <f t="shared" si="55"/>
        <v>-102.14913107165103</v>
      </c>
      <c r="K302" s="57">
        <f t="shared" si="56"/>
        <v>0</v>
      </c>
      <c r="L302" s="57">
        <f t="shared" si="58"/>
        <v>16293.485702718253</v>
      </c>
      <c r="M302" s="301">
        <f t="shared" si="59"/>
        <v>3.8100101600000014</v>
      </c>
      <c r="N302" s="57">
        <f t="shared" si="57"/>
        <v>4276.4940298002375</v>
      </c>
    </row>
    <row r="303" spans="1:14">
      <c r="A303" s="57">
        <v>300</v>
      </c>
      <c r="B303" s="57">
        <v>49.1</v>
      </c>
      <c r="C303" s="284">
        <f t="shared" si="50"/>
        <v>79.018790400000015</v>
      </c>
      <c r="D303" s="300">
        <f t="shared" si="48"/>
        <v>79.018790400000015</v>
      </c>
      <c r="E303" s="285">
        <f t="shared" si="51"/>
        <v>6243.9692362791347</v>
      </c>
      <c r="F303" s="300">
        <f t="shared" si="49"/>
        <v>78.214118400000004</v>
      </c>
      <c r="G303" s="285">
        <f t="shared" si="52"/>
        <v>6117.448317089219</v>
      </c>
      <c r="H303" s="284">
        <f t="shared" si="53"/>
        <v>78.616454400000009</v>
      </c>
      <c r="I303" s="301">
        <f t="shared" si="54"/>
        <v>2.1837904000000002E-2</v>
      </c>
      <c r="J303" s="57">
        <f t="shared" si="55"/>
        <v>-126.52091918991573</v>
      </c>
      <c r="K303" s="57">
        <f t="shared" si="56"/>
        <v>0</v>
      </c>
      <c r="L303" s="57">
        <f t="shared" si="58"/>
        <v>16293.485702718253</v>
      </c>
      <c r="M303" s="301">
        <f t="shared" si="59"/>
        <v>3.8318480640000012</v>
      </c>
      <c r="N303" s="57">
        <f t="shared" si="57"/>
        <v>4252.122065014697</v>
      </c>
    </row>
    <row r="304" spans="1:14">
      <c r="A304" s="57">
        <v>301</v>
      </c>
      <c r="B304" s="57">
        <v>48.6</v>
      </c>
      <c r="C304" s="284">
        <f t="shared" si="50"/>
        <v>78.214118400000004</v>
      </c>
      <c r="D304" s="300">
        <f t="shared" si="48"/>
        <v>78.214118400000004</v>
      </c>
      <c r="E304" s="285">
        <f t="shared" si="51"/>
        <v>6117.448317089219</v>
      </c>
      <c r="F304" s="300">
        <f t="shared" si="49"/>
        <v>77.409446400000007</v>
      </c>
      <c r="G304" s="285">
        <f t="shared" si="52"/>
        <v>5992.222391954474</v>
      </c>
      <c r="H304" s="284">
        <f t="shared" si="53"/>
        <v>77.811782399999998</v>
      </c>
      <c r="I304" s="301">
        <f t="shared" si="54"/>
        <v>2.1614384E-2</v>
      </c>
      <c r="J304" s="57">
        <f t="shared" si="55"/>
        <v>-125.22592513474501</v>
      </c>
      <c r="K304" s="57">
        <f t="shared" si="56"/>
        <v>0</v>
      </c>
      <c r="L304" s="57">
        <f t="shared" si="58"/>
        <v>16293.485702718253</v>
      </c>
      <c r="M304" s="301">
        <f t="shared" si="59"/>
        <v>3.853462448000001</v>
      </c>
      <c r="N304" s="57">
        <f t="shared" si="57"/>
        <v>4228.2715668281116</v>
      </c>
    </row>
    <row r="305" spans="1:14">
      <c r="A305" s="57">
        <v>302</v>
      </c>
      <c r="B305" s="57">
        <v>48.1</v>
      </c>
      <c r="C305" s="284">
        <f t="shared" si="50"/>
        <v>77.409446400000007</v>
      </c>
      <c r="D305" s="300">
        <f t="shared" si="48"/>
        <v>77.409446400000007</v>
      </c>
      <c r="E305" s="285">
        <f t="shared" si="51"/>
        <v>5992.222391954474</v>
      </c>
      <c r="F305" s="300">
        <f t="shared" si="49"/>
        <v>75.961036800000016</v>
      </c>
      <c r="G305" s="285">
        <f t="shared" si="52"/>
        <v>5770.0791117309564</v>
      </c>
      <c r="H305" s="284">
        <f t="shared" si="53"/>
        <v>76.685241600000012</v>
      </c>
      <c r="I305" s="301">
        <f t="shared" si="54"/>
        <v>2.1301456000000003E-2</v>
      </c>
      <c r="J305" s="57">
        <f t="shared" si="55"/>
        <v>-222.14328022351765</v>
      </c>
      <c r="K305" s="57">
        <f t="shared" si="56"/>
        <v>0</v>
      </c>
      <c r="L305" s="57">
        <f t="shared" si="58"/>
        <v>16293.485702718253</v>
      </c>
      <c r="M305" s="301">
        <f t="shared" si="59"/>
        <v>3.8747639040000013</v>
      </c>
      <c r="N305" s="57">
        <f t="shared" si="57"/>
        <v>4205.0267077945427</v>
      </c>
    </row>
    <row r="306" spans="1:14">
      <c r="A306" s="57">
        <v>303</v>
      </c>
      <c r="B306" s="57">
        <v>47.2</v>
      </c>
      <c r="C306" s="284">
        <f t="shared" si="50"/>
        <v>75.961036800000016</v>
      </c>
      <c r="D306" s="300">
        <f t="shared" si="48"/>
        <v>75.961036800000016</v>
      </c>
      <c r="E306" s="285">
        <f t="shared" si="51"/>
        <v>5770.0791117309564</v>
      </c>
      <c r="F306" s="300">
        <f t="shared" si="49"/>
        <v>74.190758400000007</v>
      </c>
      <c r="G306" s="285">
        <f t="shared" si="52"/>
        <v>5504.268631967172</v>
      </c>
      <c r="H306" s="284">
        <f t="shared" si="53"/>
        <v>75.075897600000019</v>
      </c>
      <c r="I306" s="301">
        <f t="shared" si="54"/>
        <v>2.0854416000000004E-2</v>
      </c>
      <c r="J306" s="57">
        <f t="shared" si="55"/>
        <v>-265.81047976378431</v>
      </c>
      <c r="K306" s="57">
        <f t="shared" si="56"/>
        <v>0</v>
      </c>
      <c r="L306" s="57">
        <f t="shared" si="58"/>
        <v>16293.485702718253</v>
      </c>
      <c r="M306" s="301">
        <f t="shared" si="59"/>
        <v>3.8956183200000014</v>
      </c>
      <c r="N306" s="57">
        <f t="shared" si="57"/>
        <v>4182.5159356777658</v>
      </c>
    </row>
    <row r="307" spans="1:14">
      <c r="A307" s="57">
        <v>304</v>
      </c>
      <c r="B307" s="57">
        <v>46.1</v>
      </c>
      <c r="C307" s="284">
        <f t="shared" si="50"/>
        <v>74.190758400000007</v>
      </c>
      <c r="D307" s="300">
        <f t="shared" si="48"/>
        <v>74.190758400000007</v>
      </c>
      <c r="E307" s="285">
        <f t="shared" si="51"/>
        <v>5504.268631967172</v>
      </c>
      <c r="F307" s="300">
        <f t="shared" si="49"/>
        <v>72.420479999999998</v>
      </c>
      <c r="G307" s="285">
        <f t="shared" si="52"/>
        <v>5244.7259234303992</v>
      </c>
      <c r="H307" s="284">
        <f t="shared" si="53"/>
        <v>73.305619199999995</v>
      </c>
      <c r="I307" s="301">
        <f t="shared" si="54"/>
        <v>2.0362671999999998E-2</v>
      </c>
      <c r="J307" s="57">
        <f t="shared" si="55"/>
        <v>-259.54270853677281</v>
      </c>
      <c r="K307" s="57">
        <f t="shared" si="56"/>
        <v>0</v>
      </c>
      <c r="L307" s="57">
        <f t="shared" si="58"/>
        <v>16293.485702718253</v>
      </c>
      <c r="M307" s="301">
        <f t="shared" si="59"/>
        <v>3.9159809920000015</v>
      </c>
      <c r="N307" s="57">
        <f t="shared" si="57"/>
        <v>4160.7673111806171</v>
      </c>
    </row>
    <row r="308" spans="1:14">
      <c r="A308" s="57">
        <v>305</v>
      </c>
      <c r="B308" s="57">
        <v>45</v>
      </c>
      <c r="C308" s="284">
        <f t="shared" si="50"/>
        <v>72.420479999999998</v>
      </c>
      <c r="D308" s="300">
        <f t="shared" si="48"/>
        <v>72.420479999999998</v>
      </c>
      <c r="E308" s="285">
        <f t="shared" si="51"/>
        <v>5244.7259234303992</v>
      </c>
      <c r="F308" s="300">
        <f t="shared" si="49"/>
        <v>70.4892672</v>
      </c>
      <c r="G308" s="285">
        <f t="shared" si="52"/>
        <v>4968.7367903929962</v>
      </c>
      <c r="H308" s="284">
        <f t="shared" si="53"/>
        <v>71.454873599999999</v>
      </c>
      <c r="I308" s="301">
        <f t="shared" si="54"/>
        <v>1.9848576E-2</v>
      </c>
      <c r="J308" s="57">
        <f t="shared" si="55"/>
        <v>-275.98913303740301</v>
      </c>
      <c r="K308" s="57">
        <f t="shared" si="56"/>
        <v>0</v>
      </c>
      <c r="L308" s="57">
        <f t="shared" si="58"/>
        <v>16293.485702718253</v>
      </c>
      <c r="M308" s="301">
        <f t="shared" si="59"/>
        <v>3.9358295680000013</v>
      </c>
      <c r="N308" s="57">
        <f t="shared" si="57"/>
        <v>4139.7843634265437</v>
      </c>
    </row>
    <row r="309" spans="1:14">
      <c r="A309" s="57">
        <v>306</v>
      </c>
      <c r="B309" s="57">
        <v>43.8</v>
      </c>
      <c r="C309" s="284">
        <f t="shared" si="50"/>
        <v>70.4892672</v>
      </c>
      <c r="D309" s="300">
        <f t="shared" si="48"/>
        <v>70.4892672</v>
      </c>
      <c r="E309" s="285">
        <f t="shared" si="51"/>
        <v>4968.7367903929962</v>
      </c>
      <c r="F309" s="300">
        <f t="shared" si="49"/>
        <v>68.558054400000003</v>
      </c>
      <c r="G309" s="285">
        <f t="shared" si="52"/>
        <v>4700.2068231133599</v>
      </c>
      <c r="H309" s="284">
        <f t="shared" si="53"/>
        <v>69.523660800000002</v>
      </c>
      <c r="I309" s="301">
        <f t="shared" si="54"/>
        <v>1.9312128000000001E-2</v>
      </c>
      <c r="J309" s="57">
        <f t="shared" si="55"/>
        <v>-268.52996727963637</v>
      </c>
      <c r="K309" s="57">
        <f t="shared" si="56"/>
        <v>0</v>
      </c>
      <c r="L309" s="57">
        <f t="shared" si="58"/>
        <v>16293.485702718253</v>
      </c>
      <c r="M309" s="301">
        <f t="shared" si="59"/>
        <v>3.9551416960000014</v>
      </c>
      <c r="N309" s="57">
        <f t="shared" si="57"/>
        <v>4119.5706639781147</v>
      </c>
    </row>
    <row r="310" spans="1:14">
      <c r="A310" s="57">
        <v>307</v>
      </c>
      <c r="B310" s="57">
        <v>42.6</v>
      </c>
      <c r="C310" s="284">
        <f t="shared" si="50"/>
        <v>68.558054400000003</v>
      </c>
      <c r="D310" s="300">
        <f t="shared" si="48"/>
        <v>68.558054400000003</v>
      </c>
      <c r="E310" s="285">
        <f t="shared" si="51"/>
        <v>4700.2068231133599</v>
      </c>
      <c r="F310" s="300">
        <f t="shared" si="49"/>
        <v>66.787776000000008</v>
      </c>
      <c r="G310" s="285">
        <f t="shared" si="52"/>
        <v>4460.6070230261766</v>
      </c>
      <c r="H310" s="284">
        <f t="shared" si="53"/>
        <v>67.672915200000006</v>
      </c>
      <c r="I310" s="301">
        <f t="shared" si="54"/>
        <v>1.8798032000000003E-2</v>
      </c>
      <c r="J310" s="57">
        <f t="shared" si="55"/>
        <v>-239.59980008718321</v>
      </c>
      <c r="K310" s="57">
        <f t="shared" si="56"/>
        <v>0</v>
      </c>
      <c r="L310" s="57">
        <f t="shared" si="58"/>
        <v>16293.485702718253</v>
      </c>
      <c r="M310" s="301">
        <f t="shared" si="59"/>
        <v>3.9739397280000013</v>
      </c>
      <c r="N310" s="57">
        <f t="shared" si="57"/>
        <v>4100.0837501172709</v>
      </c>
    </row>
    <row r="311" spans="1:14">
      <c r="A311" s="57">
        <v>308</v>
      </c>
      <c r="B311" s="57">
        <v>41.5</v>
      </c>
      <c r="C311" s="284">
        <f t="shared" si="50"/>
        <v>66.787776000000008</v>
      </c>
      <c r="D311" s="300">
        <f t="shared" si="48"/>
        <v>66.787776000000008</v>
      </c>
      <c r="E311" s="285">
        <f t="shared" si="51"/>
        <v>4460.6070230261766</v>
      </c>
      <c r="F311" s="300">
        <f t="shared" si="49"/>
        <v>64.856563199999997</v>
      </c>
      <c r="G311" s="285">
        <f t="shared" si="52"/>
        <v>4206.3737901155937</v>
      </c>
      <c r="H311" s="284">
        <f t="shared" si="53"/>
        <v>65.822169599999995</v>
      </c>
      <c r="I311" s="301">
        <f t="shared" si="54"/>
        <v>1.8283935999999997E-2</v>
      </c>
      <c r="J311" s="57">
        <f t="shared" si="55"/>
        <v>-254.23323291058296</v>
      </c>
      <c r="K311" s="57">
        <f t="shared" si="56"/>
        <v>0</v>
      </c>
      <c r="L311" s="57">
        <f t="shared" si="58"/>
        <v>16293.485702718253</v>
      </c>
      <c r="M311" s="301">
        <f t="shared" si="59"/>
        <v>3.9922236640000013</v>
      </c>
      <c r="N311" s="57">
        <f t="shared" si="57"/>
        <v>4081.3058270370116</v>
      </c>
    </row>
    <row r="312" spans="1:14">
      <c r="A312" s="57">
        <v>309</v>
      </c>
      <c r="B312" s="57">
        <v>40.299999999999997</v>
      </c>
      <c r="C312" s="284">
        <f t="shared" si="50"/>
        <v>64.856563199999997</v>
      </c>
      <c r="D312" s="300">
        <f t="shared" si="48"/>
        <v>64.856563199999997</v>
      </c>
      <c r="E312" s="285">
        <f t="shared" si="51"/>
        <v>4206.3737901155937</v>
      </c>
      <c r="F312" s="300">
        <f t="shared" si="49"/>
        <v>61.959744000000001</v>
      </c>
      <c r="G312" s="285">
        <f t="shared" si="52"/>
        <v>3839.0098765455359</v>
      </c>
      <c r="H312" s="284">
        <f t="shared" si="53"/>
        <v>63.408153599999999</v>
      </c>
      <c r="I312" s="301">
        <f t="shared" si="54"/>
        <v>1.7613376E-2</v>
      </c>
      <c r="J312" s="57">
        <f t="shared" si="55"/>
        <v>-367.36391357005778</v>
      </c>
      <c r="K312" s="57">
        <f t="shared" si="56"/>
        <v>0</v>
      </c>
      <c r="L312" s="57">
        <f t="shared" si="58"/>
        <v>16293.485702718253</v>
      </c>
      <c r="M312" s="301">
        <f t="shared" si="59"/>
        <v>4.0098370400000016</v>
      </c>
      <c r="N312" s="57">
        <f t="shared" si="57"/>
        <v>4063.3785214169816</v>
      </c>
    </row>
    <row r="313" spans="1:14">
      <c r="A313" s="57">
        <v>310</v>
      </c>
      <c r="B313" s="57">
        <v>38.5</v>
      </c>
      <c r="C313" s="284">
        <f t="shared" si="50"/>
        <v>61.959744000000001</v>
      </c>
      <c r="D313" s="300">
        <f t="shared" si="48"/>
        <v>61.959744000000001</v>
      </c>
      <c r="E313" s="285">
        <f t="shared" si="51"/>
        <v>3839.0098765455359</v>
      </c>
      <c r="F313" s="300">
        <f t="shared" si="49"/>
        <v>59.545728000000004</v>
      </c>
      <c r="G313" s="285">
        <f t="shared" si="52"/>
        <v>3545.6937230499843</v>
      </c>
      <c r="H313" s="284">
        <f t="shared" si="53"/>
        <v>60.752735999999999</v>
      </c>
      <c r="I313" s="301">
        <f t="shared" si="54"/>
        <v>1.687576E-2</v>
      </c>
      <c r="J313" s="57">
        <f t="shared" si="55"/>
        <v>-293.31615349555159</v>
      </c>
      <c r="K313" s="57">
        <f t="shared" si="56"/>
        <v>0</v>
      </c>
      <c r="L313" s="57">
        <f t="shared" si="58"/>
        <v>16293.485702718253</v>
      </c>
      <c r="M313" s="301">
        <f t="shared" si="59"/>
        <v>4.0267128000000012</v>
      </c>
      <c r="N313" s="57">
        <f t="shared" si="57"/>
        <v>4046.3490971390484</v>
      </c>
    </row>
    <row r="314" spans="1:14">
      <c r="A314" s="57">
        <v>311</v>
      </c>
      <c r="B314" s="57">
        <v>37</v>
      </c>
      <c r="C314" s="284">
        <f t="shared" si="50"/>
        <v>59.545728000000004</v>
      </c>
      <c r="D314" s="300">
        <f t="shared" si="48"/>
        <v>59.545728000000004</v>
      </c>
      <c r="E314" s="285">
        <f t="shared" si="51"/>
        <v>3545.6937230499843</v>
      </c>
      <c r="F314" s="300">
        <f t="shared" si="49"/>
        <v>56.648908800000008</v>
      </c>
      <c r="G314" s="285">
        <f t="shared" si="52"/>
        <v>3209.0988682307184</v>
      </c>
      <c r="H314" s="284">
        <f t="shared" si="53"/>
        <v>58.097318400000006</v>
      </c>
      <c r="I314" s="301">
        <f t="shared" si="54"/>
        <v>1.6138144E-2</v>
      </c>
      <c r="J314" s="57">
        <f t="shared" si="55"/>
        <v>-336.59485481926595</v>
      </c>
      <c r="K314" s="57">
        <f t="shared" si="56"/>
        <v>0</v>
      </c>
      <c r="L314" s="57">
        <f t="shared" si="58"/>
        <v>16293.485702718253</v>
      </c>
      <c r="M314" s="301">
        <f t="shared" si="59"/>
        <v>4.0428509440000013</v>
      </c>
      <c r="N314" s="57">
        <f t="shared" si="57"/>
        <v>4030.1969893051414</v>
      </c>
    </row>
    <row r="315" spans="1:14">
      <c r="A315" s="57">
        <v>312</v>
      </c>
      <c r="B315" s="57">
        <v>35.200000000000003</v>
      </c>
      <c r="C315" s="284">
        <f t="shared" si="50"/>
        <v>56.648908800000008</v>
      </c>
      <c r="D315" s="300">
        <f t="shared" si="48"/>
        <v>56.648908800000008</v>
      </c>
      <c r="E315" s="285">
        <f t="shared" si="51"/>
        <v>3209.0988682307184</v>
      </c>
      <c r="F315" s="300">
        <f t="shared" si="49"/>
        <v>54.395827199999999</v>
      </c>
      <c r="G315" s="285">
        <f t="shared" si="52"/>
        <v>2958.9060167722596</v>
      </c>
      <c r="H315" s="284">
        <f t="shared" si="53"/>
        <v>55.522368</v>
      </c>
      <c r="I315" s="301">
        <f t="shared" si="54"/>
        <v>1.542288E-2</v>
      </c>
      <c r="J315" s="57">
        <f t="shared" si="55"/>
        <v>-250.19285145845879</v>
      </c>
      <c r="K315" s="57">
        <f t="shared" si="56"/>
        <v>0</v>
      </c>
      <c r="L315" s="57">
        <f t="shared" si="58"/>
        <v>16293.485702718253</v>
      </c>
      <c r="M315" s="301">
        <f t="shared" si="59"/>
        <v>4.0582738240000014</v>
      </c>
      <c r="N315" s="57">
        <f t="shared" si="57"/>
        <v>4014.8808112358283</v>
      </c>
    </row>
    <row r="316" spans="1:14">
      <c r="A316" s="57">
        <v>313</v>
      </c>
      <c r="B316" s="57">
        <v>33.799999999999997</v>
      </c>
      <c r="C316" s="284">
        <f t="shared" si="50"/>
        <v>54.395827199999999</v>
      </c>
      <c r="D316" s="300">
        <f t="shared" si="48"/>
        <v>54.395827199999999</v>
      </c>
      <c r="E316" s="285">
        <f t="shared" si="51"/>
        <v>2958.9060167722596</v>
      </c>
      <c r="F316" s="300">
        <f t="shared" si="49"/>
        <v>52.30368</v>
      </c>
      <c r="G316" s="285">
        <f t="shared" si="52"/>
        <v>2735.6749415424001</v>
      </c>
      <c r="H316" s="284">
        <f t="shared" si="53"/>
        <v>53.3497536</v>
      </c>
      <c r="I316" s="301">
        <f t="shared" si="54"/>
        <v>1.4819376E-2</v>
      </c>
      <c r="J316" s="57">
        <f t="shared" si="55"/>
        <v>-223.23107522985947</v>
      </c>
      <c r="K316" s="57">
        <f t="shared" si="56"/>
        <v>0</v>
      </c>
      <c r="L316" s="57">
        <f t="shared" si="58"/>
        <v>16293.485702718253</v>
      </c>
      <c r="M316" s="301">
        <f t="shared" si="59"/>
        <v>4.0730932000000015</v>
      </c>
      <c r="N316" s="57">
        <f t="shared" si="57"/>
        <v>4000.2732328143748</v>
      </c>
    </row>
    <row r="317" spans="1:14">
      <c r="A317" s="57">
        <v>314</v>
      </c>
      <c r="B317" s="57">
        <v>32.5</v>
      </c>
      <c r="C317" s="284">
        <f t="shared" si="50"/>
        <v>52.30368</v>
      </c>
      <c r="D317" s="300">
        <f t="shared" si="48"/>
        <v>52.30368</v>
      </c>
      <c r="E317" s="285">
        <f t="shared" si="51"/>
        <v>2735.6749415424001</v>
      </c>
      <c r="F317" s="300">
        <f t="shared" si="49"/>
        <v>50.694336000000007</v>
      </c>
      <c r="G317" s="285">
        <f t="shared" si="52"/>
        <v>2569.9157024808969</v>
      </c>
      <c r="H317" s="284">
        <f t="shared" si="53"/>
        <v>51.499008000000003</v>
      </c>
      <c r="I317" s="301">
        <f t="shared" si="54"/>
        <v>1.4305280000000002E-2</v>
      </c>
      <c r="J317" s="57">
        <f t="shared" si="55"/>
        <v>-165.75923906150319</v>
      </c>
      <c r="K317" s="57">
        <f t="shared" si="56"/>
        <v>0</v>
      </c>
      <c r="L317" s="57">
        <f t="shared" si="58"/>
        <v>16293.485702718253</v>
      </c>
      <c r="M317" s="301">
        <f t="shared" si="59"/>
        <v>4.0873984800000018</v>
      </c>
      <c r="N317" s="57">
        <f t="shared" si="57"/>
        <v>3986.2728780772668</v>
      </c>
    </row>
    <row r="318" spans="1:14">
      <c r="A318" s="57">
        <v>315</v>
      </c>
      <c r="B318" s="57">
        <v>31.5</v>
      </c>
      <c r="C318" s="284">
        <f t="shared" si="50"/>
        <v>50.694336000000007</v>
      </c>
      <c r="D318" s="300">
        <f t="shared" si="48"/>
        <v>50.694336000000007</v>
      </c>
      <c r="E318" s="285">
        <f t="shared" si="51"/>
        <v>2569.9157024808969</v>
      </c>
      <c r="F318" s="300">
        <f t="shared" si="49"/>
        <v>49.245926400000009</v>
      </c>
      <c r="G318" s="285">
        <f t="shared" si="52"/>
        <v>2425.1612669942178</v>
      </c>
      <c r="H318" s="284">
        <f t="shared" si="53"/>
        <v>49.970131200000012</v>
      </c>
      <c r="I318" s="301">
        <f t="shared" si="54"/>
        <v>1.3880592000000002E-2</v>
      </c>
      <c r="J318" s="57">
        <f t="shared" si="55"/>
        <v>-144.75443548667909</v>
      </c>
      <c r="K318" s="57">
        <f t="shared" si="56"/>
        <v>0</v>
      </c>
      <c r="L318" s="57">
        <f t="shared" si="58"/>
        <v>16293.485702718253</v>
      </c>
      <c r="M318" s="301">
        <f t="shared" si="59"/>
        <v>4.1012790720000014</v>
      </c>
      <c r="N318" s="57">
        <f t="shared" si="57"/>
        <v>3972.7815192962921</v>
      </c>
    </row>
    <row r="319" spans="1:14">
      <c r="A319" s="57">
        <v>316</v>
      </c>
      <c r="B319" s="57">
        <v>30.6</v>
      </c>
      <c r="C319" s="284">
        <f t="shared" si="50"/>
        <v>49.245926400000009</v>
      </c>
      <c r="D319" s="300">
        <f t="shared" si="48"/>
        <v>49.245926400000009</v>
      </c>
      <c r="E319" s="285">
        <f t="shared" si="51"/>
        <v>2425.1612669942178</v>
      </c>
      <c r="F319" s="300">
        <f t="shared" si="49"/>
        <v>49.084992</v>
      </c>
      <c r="G319" s="285">
        <f t="shared" si="52"/>
        <v>2409.3364396400639</v>
      </c>
      <c r="H319" s="284">
        <f t="shared" si="53"/>
        <v>49.165459200000001</v>
      </c>
      <c r="I319" s="301">
        <f t="shared" si="54"/>
        <v>1.3657072000000001E-2</v>
      </c>
      <c r="J319" s="57">
        <f t="shared" si="55"/>
        <v>-15.824827354153967</v>
      </c>
      <c r="K319" s="57">
        <f t="shared" si="56"/>
        <v>0</v>
      </c>
      <c r="L319" s="57">
        <f t="shared" si="58"/>
        <v>16293.485702718253</v>
      </c>
      <c r="M319" s="301">
        <f t="shared" si="59"/>
        <v>4.1149361440000014</v>
      </c>
      <c r="N319" s="57">
        <f t="shared" si="57"/>
        <v>3959.5962446405943</v>
      </c>
    </row>
    <row r="320" spans="1:14">
      <c r="A320" s="57">
        <v>317</v>
      </c>
      <c r="B320" s="57">
        <v>30.5</v>
      </c>
      <c r="C320" s="284">
        <f t="shared" si="50"/>
        <v>49.084992</v>
      </c>
      <c r="D320" s="300">
        <f t="shared" si="48"/>
        <v>49.084992</v>
      </c>
      <c r="E320" s="285">
        <f t="shared" si="51"/>
        <v>2409.3364396400639</v>
      </c>
      <c r="F320" s="300">
        <f t="shared" si="49"/>
        <v>48.280320000000003</v>
      </c>
      <c r="G320" s="285">
        <f t="shared" si="52"/>
        <v>2330.9892993024005</v>
      </c>
      <c r="H320" s="284">
        <f t="shared" si="53"/>
        <v>48.682656000000001</v>
      </c>
      <c r="I320" s="301">
        <f t="shared" si="54"/>
        <v>1.3522960000000001E-2</v>
      </c>
      <c r="J320" s="57">
        <f t="shared" si="55"/>
        <v>-78.347140337663404</v>
      </c>
      <c r="K320" s="57">
        <f t="shared" si="56"/>
        <v>0</v>
      </c>
      <c r="L320" s="57">
        <f t="shared" si="58"/>
        <v>16293.485702718253</v>
      </c>
      <c r="M320" s="301">
        <f t="shared" si="59"/>
        <v>4.1284591040000018</v>
      </c>
      <c r="N320" s="57">
        <f t="shared" si="57"/>
        <v>3946.6264027980174</v>
      </c>
    </row>
    <row r="321" spans="1:14">
      <c r="A321" s="57">
        <v>318</v>
      </c>
      <c r="B321" s="57">
        <v>30</v>
      </c>
      <c r="C321" s="284">
        <f t="shared" si="50"/>
        <v>48.280320000000003</v>
      </c>
      <c r="D321" s="300">
        <f t="shared" si="48"/>
        <v>48.280320000000003</v>
      </c>
      <c r="E321" s="285">
        <f t="shared" si="51"/>
        <v>2330.9892993024005</v>
      </c>
      <c r="F321" s="300">
        <f t="shared" si="49"/>
        <v>46.670976000000003</v>
      </c>
      <c r="G321" s="285">
        <f t="shared" si="52"/>
        <v>2178.1800007925763</v>
      </c>
      <c r="H321" s="284">
        <f t="shared" si="53"/>
        <v>47.475648000000007</v>
      </c>
      <c r="I321" s="301">
        <f t="shared" si="54"/>
        <v>1.3187680000000002E-2</v>
      </c>
      <c r="J321" s="57">
        <f t="shared" si="55"/>
        <v>-152.8092985098242</v>
      </c>
      <c r="K321" s="57">
        <f t="shared" si="56"/>
        <v>0</v>
      </c>
      <c r="L321" s="57">
        <f t="shared" si="58"/>
        <v>16293.485702718253</v>
      </c>
      <c r="M321" s="301">
        <f t="shared" si="59"/>
        <v>4.1416467840000015</v>
      </c>
      <c r="N321" s="57">
        <f t="shared" si="57"/>
        <v>3934.059699553135</v>
      </c>
    </row>
    <row r="322" spans="1:14">
      <c r="A322" s="57">
        <v>319</v>
      </c>
      <c r="B322" s="57">
        <v>29</v>
      </c>
      <c r="C322" s="284">
        <f t="shared" si="50"/>
        <v>46.670976000000003</v>
      </c>
      <c r="D322" s="300">
        <f t="shared" si="48"/>
        <v>46.670976000000003</v>
      </c>
      <c r="E322" s="285">
        <f t="shared" si="51"/>
        <v>2178.1800007925763</v>
      </c>
      <c r="F322" s="300">
        <f t="shared" si="49"/>
        <v>44.256960000000007</v>
      </c>
      <c r="G322" s="285">
        <f t="shared" si="52"/>
        <v>1958.6785084416006</v>
      </c>
      <c r="H322" s="284">
        <f t="shared" si="53"/>
        <v>45.463968000000008</v>
      </c>
      <c r="I322" s="301">
        <f t="shared" si="54"/>
        <v>1.2628880000000002E-2</v>
      </c>
      <c r="J322" s="57">
        <f t="shared" si="55"/>
        <v>-219.5014923509757</v>
      </c>
      <c r="K322" s="57">
        <f t="shared" si="56"/>
        <v>0</v>
      </c>
      <c r="L322" s="57">
        <f t="shared" si="58"/>
        <v>16293.485702718253</v>
      </c>
      <c r="M322" s="301">
        <f t="shared" si="59"/>
        <v>4.1542756640000018</v>
      </c>
      <c r="N322" s="57">
        <f t="shared" si="57"/>
        <v>3922.1002698289512</v>
      </c>
    </row>
    <row r="323" spans="1:14">
      <c r="A323" s="57">
        <v>320</v>
      </c>
      <c r="B323" s="57">
        <v>27.5</v>
      </c>
      <c r="C323" s="284">
        <f t="shared" si="50"/>
        <v>44.256960000000007</v>
      </c>
      <c r="D323" s="300">
        <f t="shared" si="48"/>
        <v>44.256960000000007</v>
      </c>
      <c r="E323" s="285">
        <f t="shared" si="51"/>
        <v>1958.6785084416006</v>
      </c>
      <c r="F323" s="300">
        <f t="shared" si="49"/>
        <v>39.911731200000006</v>
      </c>
      <c r="G323" s="285">
        <f t="shared" si="52"/>
        <v>1592.9462873810539</v>
      </c>
      <c r="H323" s="284">
        <f t="shared" si="53"/>
        <v>42.084345600000006</v>
      </c>
      <c r="I323" s="301">
        <f t="shared" si="54"/>
        <v>1.1690096000000002E-2</v>
      </c>
      <c r="J323" s="57">
        <f t="shared" si="55"/>
        <v>-365.73222106054664</v>
      </c>
      <c r="K323" s="57">
        <f t="shared" si="56"/>
        <v>0</v>
      </c>
      <c r="L323" s="57">
        <f t="shared" si="58"/>
        <v>16293.485702718253</v>
      </c>
      <c r="M323" s="301">
        <f t="shared" si="59"/>
        <v>4.1659657600000015</v>
      </c>
      <c r="N323" s="57">
        <f t="shared" si="57"/>
        <v>3911.0944835797804</v>
      </c>
    </row>
    <row r="324" spans="1:14">
      <c r="A324" s="57">
        <v>321</v>
      </c>
      <c r="B324" s="57">
        <v>24.8</v>
      </c>
      <c r="C324" s="284">
        <f t="shared" si="50"/>
        <v>39.911731200000006</v>
      </c>
      <c r="D324" s="300">
        <f t="shared" ref="D324:D387" si="60">C324</f>
        <v>39.911731200000006</v>
      </c>
      <c r="E324" s="285">
        <f t="shared" si="51"/>
        <v>1592.9462873810539</v>
      </c>
      <c r="F324" s="300">
        <f t="shared" ref="F324:F387" si="61">C325</f>
        <v>34.600896000000006</v>
      </c>
      <c r="G324" s="285">
        <f t="shared" si="52"/>
        <v>1197.2220040028164</v>
      </c>
      <c r="H324" s="284">
        <f t="shared" si="53"/>
        <v>37.256313600000006</v>
      </c>
      <c r="I324" s="301">
        <f t="shared" si="54"/>
        <v>1.0348976000000001E-2</v>
      </c>
      <c r="J324" s="57">
        <f t="shared" si="55"/>
        <v>-395.72428337823749</v>
      </c>
      <c r="K324" s="57">
        <f t="shared" si="56"/>
        <v>0</v>
      </c>
      <c r="L324" s="57">
        <f t="shared" si="58"/>
        <v>16293.485702718253</v>
      </c>
      <c r="M324" s="301">
        <f t="shared" si="59"/>
        <v>4.1763147360000019</v>
      </c>
      <c r="N324" s="57">
        <f t="shared" si="57"/>
        <v>3901.4027276890192</v>
      </c>
    </row>
    <row r="325" spans="1:14">
      <c r="A325" s="57">
        <v>322</v>
      </c>
      <c r="B325" s="57">
        <v>21.5</v>
      </c>
      <c r="C325" s="284">
        <f t="shared" ref="C325:C388" si="62">B325*1.609344</f>
        <v>34.600896000000006</v>
      </c>
      <c r="D325" s="300">
        <f t="shared" si="60"/>
        <v>34.600896000000006</v>
      </c>
      <c r="E325" s="285">
        <f t="shared" ref="E325:E388" si="63">(D325)^2</f>
        <v>1197.2220040028164</v>
      </c>
      <c r="F325" s="300">
        <f t="shared" si="61"/>
        <v>32.347814400000004</v>
      </c>
      <c r="G325" s="285">
        <f t="shared" ref="G325:G388" si="64">(F325)^2</f>
        <v>1046.3810964568477</v>
      </c>
      <c r="H325" s="284">
        <f t="shared" ref="H325:H388" si="65">(D325+F325)/2</f>
        <v>33.474355200000005</v>
      </c>
      <c r="I325" s="301">
        <f t="shared" ref="I325:I388" si="66">H325/3600</f>
        <v>9.2984320000000006E-3</v>
      </c>
      <c r="J325" s="57">
        <f t="shared" ref="J325:J388" si="67">IF(I325=0,0,(G325-E325))</f>
        <v>-150.84090754596878</v>
      </c>
      <c r="K325" s="57">
        <f t="shared" ref="K325:K388" si="68">MAX(0,J325)</f>
        <v>0</v>
      </c>
      <c r="L325" s="57">
        <f t="shared" si="58"/>
        <v>16293.485702718253</v>
      </c>
      <c r="M325" s="301">
        <f t="shared" si="59"/>
        <v>4.1856131680000015</v>
      </c>
      <c r="N325" s="57">
        <f t="shared" ref="N325:N388" si="69">IF(M325=0,0,(L325)/M325)</f>
        <v>3892.7356754527123</v>
      </c>
    </row>
    <row r="326" spans="1:14">
      <c r="A326" s="57">
        <v>323</v>
      </c>
      <c r="B326" s="57">
        <v>20.100000000000001</v>
      </c>
      <c r="C326" s="284">
        <f t="shared" si="62"/>
        <v>32.347814400000004</v>
      </c>
      <c r="D326" s="300">
        <f t="shared" si="60"/>
        <v>32.347814400000004</v>
      </c>
      <c r="E326" s="285">
        <f t="shared" si="63"/>
        <v>1046.3810964568477</v>
      </c>
      <c r="F326" s="300">
        <f t="shared" si="61"/>
        <v>30.738470400000004</v>
      </c>
      <c r="G326" s="285">
        <f t="shared" si="64"/>
        <v>944.8535625316764</v>
      </c>
      <c r="H326" s="284">
        <f t="shared" si="65"/>
        <v>31.543142400000004</v>
      </c>
      <c r="I326" s="301">
        <f t="shared" si="66"/>
        <v>8.7619840000000004E-3</v>
      </c>
      <c r="J326" s="57">
        <f t="shared" si="67"/>
        <v>-101.52753392517127</v>
      </c>
      <c r="K326" s="57">
        <f t="shared" si="68"/>
        <v>0</v>
      </c>
      <c r="L326" s="57">
        <f t="shared" ref="L326:L389" si="70">L325+K326</f>
        <v>16293.485702718253</v>
      </c>
      <c r="M326" s="301">
        <f t="shared" ref="M326:M389" si="71">M325+I326</f>
        <v>4.1943751520000019</v>
      </c>
      <c r="N326" s="57">
        <f t="shared" si="69"/>
        <v>3884.6038115949259</v>
      </c>
    </row>
    <row r="327" spans="1:14">
      <c r="A327" s="57">
        <v>324</v>
      </c>
      <c r="B327" s="57">
        <v>19.100000000000001</v>
      </c>
      <c r="C327" s="284">
        <f t="shared" si="62"/>
        <v>30.738470400000004</v>
      </c>
      <c r="D327" s="300">
        <f t="shared" si="60"/>
        <v>30.738470400000004</v>
      </c>
      <c r="E327" s="285">
        <f t="shared" si="63"/>
        <v>944.8535625316764</v>
      </c>
      <c r="F327" s="300">
        <f t="shared" si="61"/>
        <v>29.772864000000002</v>
      </c>
      <c r="G327" s="285">
        <f t="shared" si="64"/>
        <v>886.42343076249608</v>
      </c>
      <c r="H327" s="284">
        <f t="shared" si="65"/>
        <v>30.255667200000005</v>
      </c>
      <c r="I327" s="301">
        <f t="shared" si="66"/>
        <v>8.4043520000000021E-3</v>
      </c>
      <c r="J327" s="57">
        <f t="shared" si="67"/>
        <v>-58.430131769180321</v>
      </c>
      <c r="K327" s="57">
        <f t="shared" si="68"/>
        <v>0</v>
      </c>
      <c r="L327" s="57">
        <f t="shared" si="70"/>
        <v>16293.485702718253</v>
      </c>
      <c r="M327" s="301">
        <f t="shared" si="71"/>
        <v>4.2027795040000022</v>
      </c>
      <c r="N327" s="57">
        <f t="shared" si="69"/>
        <v>3876.8357196019688</v>
      </c>
    </row>
    <row r="328" spans="1:14">
      <c r="A328" s="57">
        <v>325</v>
      </c>
      <c r="B328" s="57">
        <v>18.5</v>
      </c>
      <c r="C328" s="284">
        <f t="shared" si="62"/>
        <v>29.772864000000002</v>
      </c>
      <c r="D328" s="300">
        <f t="shared" si="60"/>
        <v>29.772864000000002</v>
      </c>
      <c r="E328" s="285">
        <f t="shared" si="63"/>
        <v>886.42343076249608</v>
      </c>
      <c r="F328" s="300">
        <f t="shared" si="61"/>
        <v>27.358848000000002</v>
      </c>
      <c r="G328" s="285">
        <f t="shared" si="64"/>
        <v>748.50656388710411</v>
      </c>
      <c r="H328" s="284">
        <f t="shared" si="65"/>
        <v>28.565856000000004</v>
      </c>
      <c r="I328" s="301">
        <f t="shared" si="66"/>
        <v>7.9349600000000013E-3</v>
      </c>
      <c r="J328" s="57">
        <f t="shared" si="67"/>
        <v>-137.91686687539197</v>
      </c>
      <c r="K328" s="57">
        <f t="shared" si="68"/>
        <v>0</v>
      </c>
      <c r="L328" s="57">
        <f t="shared" si="70"/>
        <v>16293.485702718253</v>
      </c>
      <c r="M328" s="301">
        <f t="shared" si="71"/>
        <v>4.2107144640000023</v>
      </c>
      <c r="N328" s="57">
        <f t="shared" si="69"/>
        <v>3869.5299436761438</v>
      </c>
    </row>
    <row r="329" spans="1:14">
      <c r="A329" s="57">
        <v>326</v>
      </c>
      <c r="B329" s="57">
        <v>17</v>
      </c>
      <c r="C329" s="284">
        <f t="shared" si="62"/>
        <v>27.358848000000002</v>
      </c>
      <c r="D329" s="300">
        <f t="shared" si="60"/>
        <v>27.358848000000002</v>
      </c>
      <c r="E329" s="285">
        <f t="shared" si="63"/>
        <v>748.50656388710411</v>
      </c>
      <c r="F329" s="300">
        <f t="shared" si="61"/>
        <v>24.944832000000002</v>
      </c>
      <c r="G329" s="285">
        <f t="shared" si="64"/>
        <v>622.24464350822404</v>
      </c>
      <c r="H329" s="284">
        <f t="shared" si="65"/>
        <v>26.15184</v>
      </c>
      <c r="I329" s="301">
        <f t="shared" si="66"/>
        <v>7.2643999999999999E-3</v>
      </c>
      <c r="J329" s="57">
        <f t="shared" si="67"/>
        <v>-126.26192037888006</v>
      </c>
      <c r="K329" s="57">
        <f t="shared" si="68"/>
        <v>0</v>
      </c>
      <c r="L329" s="57">
        <f t="shared" si="70"/>
        <v>16293.485702718253</v>
      </c>
      <c r="M329" s="301">
        <f t="shared" si="71"/>
        <v>4.2179788640000027</v>
      </c>
      <c r="N329" s="57">
        <f t="shared" si="69"/>
        <v>3862.8656586644865</v>
      </c>
    </row>
    <row r="330" spans="1:14">
      <c r="A330" s="57">
        <v>327</v>
      </c>
      <c r="B330" s="57">
        <v>15.5</v>
      </c>
      <c r="C330" s="284">
        <f t="shared" si="62"/>
        <v>24.944832000000002</v>
      </c>
      <c r="D330" s="300">
        <f t="shared" si="60"/>
        <v>24.944832000000002</v>
      </c>
      <c r="E330" s="285">
        <f t="shared" si="63"/>
        <v>622.24464350822404</v>
      </c>
      <c r="F330" s="300">
        <f t="shared" si="61"/>
        <v>20.116800000000001</v>
      </c>
      <c r="G330" s="285">
        <f t="shared" si="64"/>
        <v>404.68564224000005</v>
      </c>
      <c r="H330" s="284">
        <f t="shared" si="65"/>
        <v>22.530816000000002</v>
      </c>
      <c r="I330" s="301">
        <f t="shared" si="66"/>
        <v>6.2585600000000007E-3</v>
      </c>
      <c r="J330" s="57">
        <f t="shared" si="67"/>
        <v>-217.55900126822399</v>
      </c>
      <c r="K330" s="57">
        <f t="shared" si="68"/>
        <v>0</v>
      </c>
      <c r="L330" s="57">
        <f t="shared" si="70"/>
        <v>16293.485702718253</v>
      </c>
      <c r="M330" s="301">
        <f t="shared" si="71"/>
        <v>4.2242374240000027</v>
      </c>
      <c r="N330" s="57">
        <f t="shared" si="69"/>
        <v>3857.142501069382</v>
      </c>
    </row>
    <row r="331" spans="1:14">
      <c r="A331" s="57">
        <v>328</v>
      </c>
      <c r="B331" s="57">
        <v>12.5</v>
      </c>
      <c r="C331" s="284">
        <f t="shared" si="62"/>
        <v>20.116800000000001</v>
      </c>
      <c r="D331" s="300">
        <f t="shared" si="60"/>
        <v>20.116800000000001</v>
      </c>
      <c r="E331" s="285">
        <f t="shared" si="63"/>
        <v>404.68564224000005</v>
      </c>
      <c r="F331" s="300">
        <f t="shared" si="61"/>
        <v>17.380915200000004</v>
      </c>
      <c r="G331" s="285">
        <f t="shared" si="64"/>
        <v>302.0962131895912</v>
      </c>
      <c r="H331" s="284">
        <f t="shared" si="65"/>
        <v>18.748857600000001</v>
      </c>
      <c r="I331" s="301">
        <f t="shared" si="66"/>
        <v>5.2080160000000002E-3</v>
      </c>
      <c r="J331" s="57">
        <f t="shared" si="67"/>
        <v>-102.58942905040885</v>
      </c>
      <c r="K331" s="57">
        <f t="shared" si="68"/>
        <v>0</v>
      </c>
      <c r="L331" s="57">
        <f t="shared" si="70"/>
        <v>16293.485702718253</v>
      </c>
      <c r="M331" s="301">
        <f t="shared" si="71"/>
        <v>4.2294454400000028</v>
      </c>
      <c r="N331" s="57">
        <f t="shared" si="69"/>
        <v>3852.3929280710245</v>
      </c>
    </row>
    <row r="332" spans="1:14">
      <c r="A332" s="57">
        <v>329</v>
      </c>
      <c r="B332" s="57">
        <v>10.8</v>
      </c>
      <c r="C332" s="284">
        <f t="shared" si="62"/>
        <v>17.380915200000004</v>
      </c>
      <c r="D332" s="300">
        <f t="shared" si="60"/>
        <v>17.380915200000004</v>
      </c>
      <c r="E332" s="285">
        <f t="shared" si="63"/>
        <v>302.0962131895912</v>
      </c>
      <c r="F332" s="300">
        <f t="shared" si="61"/>
        <v>12.874752000000001</v>
      </c>
      <c r="G332" s="285">
        <f t="shared" si="64"/>
        <v>165.75923906150402</v>
      </c>
      <c r="H332" s="284">
        <f t="shared" si="65"/>
        <v>15.127833600000002</v>
      </c>
      <c r="I332" s="301">
        <f t="shared" si="66"/>
        <v>4.202176000000001E-3</v>
      </c>
      <c r="J332" s="57">
        <f t="shared" si="67"/>
        <v>-136.33697412808718</v>
      </c>
      <c r="K332" s="57">
        <f t="shared" si="68"/>
        <v>0</v>
      </c>
      <c r="L332" s="57">
        <f t="shared" si="70"/>
        <v>16293.485702718253</v>
      </c>
      <c r="M332" s="301">
        <f t="shared" si="71"/>
        <v>4.2336476160000025</v>
      </c>
      <c r="N332" s="57">
        <f t="shared" si="69"/>
        <v>3848.5691726305081</v>
      </c>
    </row>
    <row r="333" spans="1:14">
      <c r="A333" s="57">
        <v>330</v>
      </c>
      <c r="B333" s="57">
        <v>8</v>
      </c>
      <c r="C333" s="284">
        <f t="shared" si="62"/>
        <v>12.874752000000001</v>
      </c>
      <c r="D333" s="300">
        <f t="shared" si="60"/>
        <v>12.874752000000001</v>
      </c>
      <c r="E333" s="285">
        <f t="shared" si="63"/>
        <v>165.75923906150402</v>
      </c>
      <c r="F333" s="300">
        <f t="shared" si="61"/>
        <v>7.5639168000000012</v>
      </c>
      <c r="G333" s="285">
        <f t="shared" si="64"/>
        <v>57.212837357322258</v>
      </c>
      <c r="H333" s="284">
        <f t="shared" si="65"/>
        <v>10.219334400000001</v>
      </c>
      <c r="I333" s="301">
        <f t="shared" si="66"/>
        <v>2.8387040000000005E-3</v>
      </c>
      <c r="J333" s="57">
        <f t="shared" si="67"/>
        <v>-108.54640170418176</v>
      </c>
      <c r="K333" s="57">
        <f t="shared" si="68"/>
        <v>0</v>
      </c>
      <c r="L333" s="57">
        <f t="shared" si="70"/>
        <v>16293.485702718253</v>
      </c>
      <c r="M333" s="301">
        <f t="shared" si="71"/>
        <v>4.2364863200000027</v>
      </c>
      <c r="N333" s="57">
        <f t="shared" si="69"/>
        <v>3845.9903967583787</v>
      </c>
    </row>
    <row r="334" spans="1:14">
      <c r="A334" s="57">
        <v>331</v>
      </c>
      <c r="B334" s="57">
        <v>4.7</v>
      </c>
      <c r="C334" s="284">
        <f t="shared" si="62"/>
        <v>7.5639168000000012</v>
      </c>
      <c r="D334" s="300">
        <f t="shared" si="60"/>
        <v>7.5639168000000012</v>
      </c>
      <c r="E334" s="285">
        <f t="shared" si="63"/>
        <v>57.212837357322258</v>
      </c>
      <c r="F334" s="300">
        <f t="shared" si="61"/>
        <v>2.2530815999999998</v>
      </c>
      <c r="G334" s="285">
        <f t="shared" si="64"/>
        <v>5.076376696258559</v>
      </c>
      <c r="H334" s="284">
        <f t="shared" si="65"/>
        <v>4.9084992000000005</v>
      </c>
      <c r="I334" s="301">
        <f t="shared" si="66"/>
        <v>1.3634720000000001E-3</v>
      </c>
      <c r="J334" s="57">
        <f t="shared" si="67"/>
        <v>-52.136460661063701</v>
      </c>
      <c r="K334" s="57">
        <f t="shared" si="68"/>
        <v>0</v>
      </c>
      <c r="L334" s="57">
        <f t="shared" si="70"/>
        <v>16293.485702718253</v>
      </c>
      <c r="M334" s="301">
        <f t="shared" si="71"/>
        <v>4.2378497920000031</v>
      </c>
      <c r="N334" s="57">
        <f t="shared" si="69"/>
        <v>3844.7530003248971</v>
      </c>
    </row>
    <row r="335" spans="1:14">
      <c r="A335" s="57">
        <v>332</v>
      </c>
      <c r="B335" s="57">
        <v>1.4</v>
      </c>
      <c r="C335" s="284">
        <f t="shared" si="62"/>
        <v>2.2530815999999998</v>
      </c>
      <c r="D335" s="300">
        <f t="shared" si="60"/>
        <v>2.2530815999999998</v>
      </c>
      <c r="E335" s="285">
        <f t="shared" si="63"/>
        <v>5.076376696258559</v>
      </c>
      <c r="F335" s="300">
        <f t="shared" si="61"/>
        <v>0</v>
      </c>
      <c r="G335" s="285">
        <f t="shared" si="64"/>
        <v>0</v>
      </c>
      <c r="H335" s="284">
        <f t="shared" si="65"/>
        <v>1.1265407999999999</v>
      </c>
      <c r="I335" s="301">
        <f t="shared" si="66"/>
        <v>3.1292799999999997E-4</v>
      </c>
      <c r="J335" s="57">
        <f t="shared" si="67"/>
        <v>-5.076376696258559</v>
      </c>
      <c r="K335" s="57">
        <f t="shared" si="68"/>
        <v>0</v>
      </c>
      <c r="L335" s="57">
        <f t="shared" si="70"/>
        <v>16293.485702718253</v>
      </c>
      <c r="M335" s="301">
        <f t="shared" si="71"/>
        <v>4.2381627200000027</v>
      </c>
      <c r="N335" s="57">
        <f t="shared" si="69"/>
        <v>3844.4691200337497</v>
      </c>
    </row>
    <row r="336" spans="1:14">
      <c r="A336" s="57">
        <v>333</v>
      </c>
      <c r="B336" s="57">
        <v>0</v>
      </c>
      <c r="C336" s="284">
        <f t="shared" si="62"/>
        <v>0</v>
      </c>
      <c r="D336" s="300">
        <f t="shared" si="60"/>
        <v>0</v>
      </c>
      <c r="E336" s="285">
        <f t="shared" si="63"/>
        <v>0</v>
      </c>
      <c r="F336" s="300">
        <f t="shared" si="61"/>
        <v>0</v>
      </c>
      <c r="G336" s="285">
        <f t="shared" si="64"/>
        <v>0</v>
      </c>
      <c r="H336" s="284">
        <f t="shared" si="65"/>
        <v>0</v>
      </c>
      <c r="I336" s="301">
        <f t="shared" si="66"/>
        <v>0</v>
      </c>
      <c r="J336" s="57">
        <f t="shared" si="67"/>
        <v>0</v>
      </c>
      <c r="K336" s="57">
        <f t="shared" si="68"/>
        <v>0</v>
      </c>
      <c r="L336" s="57">
        <f t="shared" si="70"/>
        <v>16293.485702718253</v>
      </c>
      <c r="M336" s="301">
        <f t="shared" si="71"/>
        <v>4.2381627200000027</v>
      </c>
      <c r="N336" s="57">
        <f t="shared" si="69"/>
        <v>3844.4691200337497</v>
      </c>
    </row>
    <row r="337" spans="1:14">
      <c r="A337" s="57">
        <v>334</v>
      </c>
      <c r="B337" s="57">
        <v>0</v>
      </c>
      <c r="C337" s="284">
        <f t="shared" si="62"/>
        <v>0</v>
      </c>
      <c r="D337" s="300">
        <f t="shared" si="60"/>
        <v>0</v>
      </c>
      <c r="E337" s="285">
        <f t="shared" si="63"/>
        <v>0</v>
      </c>
      <c r="F337" s="300">
        <f t="shared" si="61"/>
        <v>0</v>
      </c>
      <c r="G337" s="285">
        <f t="shared" si="64"/>
        <v>0</v>
      </c>
      <c r="H337" s="284">
        <f t="shared" si="65"/>
        <v>0</v>
      </c>
      <c r="I337" s="301">
        <f t="shared" si="66"/>
        <v>0</v>
      </c>
      <c r="J337" s="57">
        <f t="shared" si="67"/>
        <v>0</v>
      </c>
      <c r="K337" s="57">
        <f t="shared" si="68"/>
        <v>0</v>
      </c>
      <c r="L337" s="57">
        <f t="shared" si="70"/>
        <v>16293.485702718253</v>
      </c>
      <c r="M337" s="301">
        <f t="shared" si="71"/>
        <v>4.2381627200000027</v>
      </c>
      <c r="N337" s="57">
        <f t="shared" si="69"/>
        <v>3844.4691200337497</v>
      </c>
    </row>
    <row r="338" spans="1:14">
      <c r="A338" s="57">
        <v>335</v>
      </c>
      <c r="B338" s="57">
        <v>0</v>
      </c>
      <c r="C338" s="284">
        <f t="shared" si="62"/>
        <v>0</v>
      </c>
      <c r="D338" s="300">
        <f t="shared" si="60"/>
        <v>0</v>
      </c>
      <c r="E338" s="285">
        <f t="shared" si="63"/>
        <v>0</v>
      </c>
      <c r="F338" s="300">
        <f t="shared" si="61"/>
        <v>0</v>
      </c>
      <c r="G338" s="285">
        <f t="shared" si="64"/>
        <v>0</v>
      </c>
      <c r="H338" s="284">
        <f t="shared" si="65"/>
        <v>0</v>
      </c>
      <c r="I338" s="301">
        <f t="shared" si="66"/>
        <v>0</v>
      </c>
      <c r="J338" s="57">
        <f t="shared" si="67"/>
        <v>0</v>
      </c>
      <c r="K338" s="57">
        <f t="shared" si="68"/>
        <v>0</v>
      </c>
      <c r="L338" s="57">
        <f t="shared" si="70"/>
        <v>16293.485702718253</v>
      </c>
      <c r="M338" s="301">
        <f t="shared" si="71"/>
        <v>4.2381627200000027</v>
      </c>
      <c r="N338" s="57">
        <f t="shared" si="69"/>
        <v>3844.4691200337497</v>
      </c>
    </row>
    <row r="339" spans="1:14">
      <c r="A339" s="57">
        <v>336</v>
      </c>
      <c r="B339" s="57">
        <v>0</v>
      </c>
      <c r="C339" s="284">
        <f t="shared" si="62"/>
        <v>0</v>
      </c>
      <c r="D339" s="300">
        <f t="shared" si="60"/>
        <v>0</v>
      </c>
      <c r="E339" s="285">
        <f t="shared" si="63"/>
        <v>0</v>
      </c>
      <c r="F339" s="300">
        <f t="shared" si="61"/>
        <v>0</v>
      </c>
      <c r="G339" s="285">
        <f t="shared" si="64"/>
        <v>0</v>
      </c>
      <c r="H339" s="284">
        <f t="shared" si="65"/>
        <v>0</v>
      </c>
      <c r="I339" s="301">
        <f t="shared" si="66"/>
        <v>0</v>
      </c>
      <c r="J339" s="57">
        <f t="shared" si="67"/>
        <v>0</v>
      </c>
      <c r="K339" s="57">
        <f t="shared" si="68"/>
        <v>0</v>
      </c>
      <c r="L339" s="57">
        <f t="shared" si="70"/>
        <v>16293.485702718253</v>
      </c>
      <c r="M339" s="301">
        <f t="shared" si="71"/>
        <v>4.2381627200000027</v>
      </c>
      <c r="N339" s="57">
        <f t="shared" si="69"/>
        <v>3844.4691200337497</v>
      </c>
    </row>
    <row r="340" spans="1:14">
      <c r="A340" s="57">
        <v>337</v>
      </c>
      <c r="B340" s="57">
        <v>0</v>
      </c>
      <c r="C340" s="284">
        <f t="shared" si="62"/>
        <v>0</v>
      </c>
      <c r="D340" s="300">
        <f t="shared" si="60"/>
        <v>0</v>
      </c>
      <c r="E340" s="285">
        <f t="shared" si="63"/>
        <v>0</v>
      </c>
      <c r="F340" s="300">
        <f t="shared" si="61"/>
        <v>0</v>
      </c>
      <c r="G340" s="285">
        <f t="shared" si="64"/>
        <v>0</v>
      </c>
      <c r="H340" s="284">
        <f t="shared" si="65"/>
        <v>0</v>
      </c>
      <c r="I340" s="301">
        <f t="shared" si="66"/>
        <v>0</v>
      </c>
      <c r="J340" s="57">
        <f t="shared" si="67"/>
        <v>0</v>
      </c>
      <c r="K340" s="57">
        <f t="shared" si="68"/>
        <v>0</v>
      </c>
      <c r="L340" s="57">
        <f t="shared" si="70"/>
        <v>16293.485702718253</v>
      </c>
      <c r="M340" s="301">
        <f t="shared" si="71"/>
        <v>4.2381627200000027</v>
      </c>
      <c r="N340" s="57">
        <f t="shared" si="69"/>
        <v>3844.4691200337497</v>
      </c>
    </row>
    <row r="341" spans="1:14">
      <c r="A341" s="57">
        <v>338</v>
      </c>
      <c r="B341" s="57">
        <v>0</v>
      </c>
      <c r="C341" s="284">
        <f t="shared" si="62"/>
        <v>0</v>
      </c>
      <c r="D341" s="300">
        <f t="shared" si="60"/>
        <v>0</v>
      </c>
      <c r="E341" s="285">
        <f t="shared" si="63"/>
        <v>0</v>
      </c>
      <c r="F341" s="300">
        <f t="shared" si="61"/>
        <v>0</v>
      </c>
      <c r="G341" s="285">
        <f t="shared" si="64"/>
        <v>0</v>
      </c>
      <c r="H341" s="284">
        <f t="shared" si="65"/>
        <v>0</v>
      </c>
      <c r="I341" s="301">
        <f t="shared" si="66"/>
        <v>0</v>
      </c>
      <c r="J341" s="57">
        <f t="shared" si="67"/>
        <v>0</v>
      </c>
      <c r="K341" s="57">
        <f t="shared" si="68"/>
        <v>0</v>
      </c>
      <c r="L341" s="57">
        <f t="shared" si="70"/>
        <v>16293.485702718253</v>
      </c>
      <c r="M341" s="301">
        <f t="shared" si="71"/>
        <v>4.2381627200000027</v>
      </c>
      <c r="N341" s="57">
        <f t="shared" si="69"/>
        <v>3844.4691200337497</v>
      </c>
    </row>
    <row r="342" spans="1:14">
      <c r="A342" s="57">
        <v>339</v>
      </c>
      <c r="B342" s="57">
        <v>0</v>
      </c>
      <c r="C342" s="284">
        <f t="shared" si="62"/>
        <v>0</v>
      </c>
      <c r="D342" s="300">
        <f t="shared" si="60"/>
        <v>0</v>
      </c>
      <c r="E342" s="285">
        <f t="shared" si="63"/>
        <v>0</v>
      </c>
      <c r="F342" s="300">
        <f t="shared" si="61"/>
        <v>0</v>
      </c>
      <c r="G342" s="285">
        <f t="shared" si="64"/>
        <v>0</v>
      </c>
      <c r="H342" s="284">
        <f t="shared" si="65"/>
        <v>0</v>
      </c>
      <c r="I342" s="301">
        <f t="shared" si="66"/>
        <v>0</v>
      </c>
      <c r="J342" s="57">
        <f t="shared" si="67"/>
        <v>0</v>
      </c>
      <c r="K342" s="57">
        <f t="shared" si="68"/>
        <v>0</v>
      </c>
      <c r="L342" s="57">
        <f t="shared" si="70"/>
        <v>16293.485702718253</v>
      </c>
      <c r="M342" s="301">
        <f t="shared" si="71"/>
        <v>4.2381627200000027</v>
      </c>
      <c r="N342" s="57">
        <f t="shared" si="69"/>
        <v>3844.4691200337497</v>
      </c>
    </row>
    <row r="343" spans="1:14">
      <c r="A343" s="57">
        <v>340</v>
      </c>
      <c r="B343" s="57">
        <v>0</v>
      </c>
      <c r="C343" s="284">
        <f t="shared" si="62"/>
        <v>0</v>
      </c>
      <c r="D343" s="300">
        <f t="shared" si="60"/>
        <v>0</v>
      </c>
      <c r="E343" s="285">
        <f t="shared" si="63"/>
        <v>0</v>
      </c>
      <c r="F343" s="300">
        <f t="shared" si="61"/>
        <v>0</v>
      </c>
      <c r="G343" s="285">
        <f t="shared" si="64"/>
        <v>0</v>
      </c>
      <c r="H343" s="284">
        <f t="shared" si="65"/>
        <v>0</v>
      </c>
      <c r="I343" s="301">
        <f t="shared" si="66"/>
        <v>0</v>
      </c>
      <c r="J343" s="57">
        <f t="shared" si="67"/>
        <v>0</v>
      </c>
      <c r="K343" s="57">
        <f t="shared" si="68"/>
        <v>0</v>
      </c>
      <c r="L343" s="57">
        <f t="shared" si="70"/>
        <v>16293.485702718253</v>
      </c>
      <c r="M343" s="301">
        <f t="shared" si="71"/>
        <v>4.2381627200000027</v>
      </c>
      <c r="N343" s="57">
        <f t="shared" si="69"/>
        <v>3844.4691200337497</v>
      </c>
    </row>
    <row r="344" spans="1:14">
      <c r="A344" s="57">
        <v>341</v>
      </c>
      <c r="B344" s="57">
        <v>0</v>
      </c>
      <c r="C344" s="284">
        <f t="shared" si="62"/>
        <v>0</v>
      </c>
      <c r="D344" s="300">
        <f t="shared" si="60"/>
        <v>0</v>
      </c>
      <c r="E344" s="285">
        <f t="shared" si="63"/>
        <v>0</v>
      </c>
      <c r="F344" s="300">
        <f t="shared" si="61"/>
        <v>0</v>
      </c>
      <c r="G344" s="285">
        <f t="shared" si="64"/>
        <v>0</v>
      </c>
      <c r="H344" s="284">
        <f t="shared" si="65"/>
        <v>0</v>
      </c>
      <c r="I344" s="301">
        <f t="shared" si="66"/>
        <v>0</v>
      </c>
      <c r="J344" s="57">
        <f t="shared" si="67"/>
        <v>0</v>
      </c>
      <c r="K344" s="57">
        <f t="shared" si="68"/>
        <v>0</v>
      </c>
      <c r="L344" s="57">
        <f t="shared" si="70"/>
        <v>16293.485702718253</v>
      </c>
      <c r="M344" s="301">
        <f t="shared" si="71"/>
        <v>4.2381627200000027</v>
      </c>
      <c r="N344" s="57">
        <f t="shared" si="69"/>
        <v>3844.4691200337497</v>
      </c>
    </row>
    <row r="345" spans="1:14">
      <c r="A345" s="57">
        <v>342</v>
      </c>
      <c r="B345" s="57">
        <v>0</v>
      </c>
      <c r="C345" s="284">
        <f t="shared" si="62"/>
        <v>0</v>
      </c>
      <c r="D345" s="300">
        <f t="shared" si="60"/>
        <v>0</v>
      </c>
      <c r="E345" s="285">
        <f t="shared" si="63"/>
        <v>0</v>
      </c>
      <c r="F345" s="300">
        <f t="shared" si="61"/>
        <v>0</v>
      </c>
      <c r="G345" s="285">
        <f t="shared" si="64"/>
        <v>0</v>
      </c>
      <c r="H345" s="284">
        <f t="shared" si="65"/>
        <v>0</v>
      </c>
      <c r="I345" s="301">
        <f t="shared" si="66"/>
        <v>0</v>
      </c>
      <c r="J345" s="57">
        <f t="shared" si="67"/>
        <v>0</v>
      </c>
      <c r="K345" s="57">
        <f t="shared" si="68"/>
        <v>0</v>
      </c>
      <c r="L345" s="57">
        <f t="shared" si="70"/>
        <v>16293.485702718253</v>
      </c>
      <c r="M345" s="301">
        <f t="shared" si="71"/>
        <v>4.2381627200000027</v>
      </c>
      <c r="N345" s="57">
        <f t="shared" si="69"/>
        <v>3844.4691200337497</v>
      </c>
    </row>
    <row r="346" spans="1:14">
      <c r="A346" s="57">
        <v>343</v>
      </c>
      <c r="B346" s="57">
        <v>0</v>
      </c>
      <c r="C346" s="284">
        <f t="shared" si="62"/>
        <v>0</v>
      </c>
      <c r="D346" s="300">
        <f t="shared" si="60"/>
        <v>0</v>
      </c>
      <c r="E346" s="285">
        <f t="shared" si="63"/>
        <v>0</v>
      </c>
      <c r="F346" s="300">
        <f t="shared" si="61"/>
        <v>0</v>
      </c>
      <c r="G346" s="285">
        <f t="shared" si="64"/>
        <v>0</v>
      </c>
      <c r="H346" s="284">
        <f t="shared" si="65"/>
        <v>0</v>
      </c>
      <c r="I346" s="301">
        <f t="shared" si="66"/>
        <v>0</v>
      </c>
      <c r="J346" s="57">
        <f t="shared" si="67"/>
        <v>0</v>
      </c>
      <c r="K346" s="57">
        <f t="shared" si="68"/>
        <v>0</v>
      </c>
      <c r="L346" s="57">
        <f t="shared" si="70"/>
        <v>16293.485702718253</v>
      </c>
      <c r="M346" s="301">
        <f t="shared" si="71"/>
        <v>4.2381627200000027</v>
      </c>
      <c r="N346" s="57">
        <f t="shared" si="69"/>
        <v>3844.4691200337497</v>
      </c>
    </row>
    <row r="347" spans="1:14">
      <c r="A347" s="57">
        <v>344</v>
      </c>
      <c r="B347" s="57">
        <v>0</v>
      </c>
      <c r="C347" s="284">
        <f t="shared" si="62"/>
        <v>0</v>
      </c>
      <c r="D347" s="300">
        <f t="shared" si="60"/>
        <v>0</v>
      </c>
      <c r="E347" s="285">
        <f t="shared" si="63"/>
        <v>0</v>
      </c>
      <c r="F347" s="300">
        <f t="shared" si="61"/>
        <v>0</v>
      </c>
      <c r="G347" s="285">
        <f t="shared" si="64"/>
        <v>0</v>
      </c>
      <c r="H347" s="284">
        <f t="shared" si="65"/>
        <v>0</v>
      </c>
      <c r="I347" s="301">
        <f t="shared" si="66"/>
        <v>0</v>
      </c>
      <c r="J347" s="57">
        <f t="shared" si="67"/>
        <v>0</v>
      </c>
      <c r="K347" s="57">
        <f t="shared" si="68"/>
        <v>0</v>
      </c>
      <c r="L347" s="57">
        <f t="shared" si="70"/>
        <v>16293.485702718253</v>
      </c>
      <c r="M347" s="301">
        <f t="shared" si="71"/>
        <v>4.2381627200000027</v>
      </c>
      <c r="N347" s="57">
        <f t="shared" si="69"/>
        <v>3844.4691200337497</v>
      </c>
    </row>
    <row r="348" spans="1:14">
      <c r="A348" s="57">
        <v>345</v>
      </c>
      <c r="B348" s="57">
        <v>0</v>
      </c>
      <c r="C348" s="284">
        <f t="shared" si="62"/>
        <v>0</v>
      </c>
      <c r="D348" s="300">
        <f t="shared" si="60"/>
        <v>0</v>
      </c>
      <c r="E348" s="285">
        <f t="shared" si="63"/>
        <v>0</v>
      </c>
      <c r="F348" s="300">
        <f t="shared" si="61"/>
        <v>0</v>
      </c>
      <c r="G348" s="285">
        <f t="shared" si="64"/>
        <v>0</v>
      </c>
      <c r="H348" s="284">
        <f t="shared" si="65"/>
        <v>0</v>
      </c>
      <c r="I348" s="301">
        <f t="shared" si="66"/>
        <v>0</v>
      </c>
      <c r="J348" s="57">
        <f t="shared" si="67"/>
        <v>0</v>
      </c>
      <c r="K348" s="57">
        <f t="shared" si="68"/>
        <v>0</v>
      </c>
      <c r="L348" s="57">
        <f t="shared" si="70"/>
        <v>16293.485702718253</v>
      </c>
      <c r="M348" s="301">
        <f t="shared" si="71"/>
        <v>4.2381627200000027</v>
      </c>
      <c r="N348" s="57">
        <f t="shared" si="69"/>
        <v>3844.4691200337497</v>
      </c>
    </row>
    <row r="349" spans="1:14">
      <c r="A349" s="57">
        <v>346</v>
      </c>
      <c r="B349" s="57">
        <v>0</v>
      </c>
      <c r="C349" s="284">
        <f t="shared" si="62"/>
        <v>0</v>
      </c>
      <c r="D349" s="300">
        <f t="shared" si="60"/>
        <v>0</v>
      </c>
      <c r="E349" s="285">
        <f t="shared" si="63"/>
        <v>0</v>
      </c>
      <c r="F349" s="300">
        <f t="shared" si="61"/>
        <v>1.6093440000000001</v>
      </c>
      <c r="G349" s="285">
        <f t="shared" si="64"/>
        <v>2.5899881103360003</v>
      </c>
      <c r="H349" s="284">
        <f t="shared" si="65"/>
        <v>0.80467200000000005</v>
      </c>
      <c r="I349" s="301">
        <f t="shared" si="66"/>
        <v>2.2352000000000003E-4</v>
      </c>
      <c r="J349" s="57">
        <f t="shared" si="67"/>
        <v>2.5899881103360003</v>
      </c>
      <c r="K349" s="57">
        <f t="shared" si="68"/>
        <v>2.5899881103360003</v>
      </c>
      <c r="L349" s="57">
        <f t="shared" si="70"/>
        <v>16296.075690828589</v>
      </c>
      <c r="M349" s="301">
        <f t="shared" si="71"/>
        <v>4.2383862400000023</v>
      </c>
      <c r="N349" s="57">
        <f t="shared" si="69"/>
        <v>3844.8774528931513</v>
      </c>
    </row>
    <row r="350" spans="1:14">
      <c r="A350" s="57">
        <v>347</v>
      </c>
      <c r="B350" s="57">
        <v>1</v>
      </c>
      <c r="C350" s="284">
        <f t="shared" si="62"/>
        <v>1.6093440000000001</v>
      </c>
      <c r="D350" s="300">
        <f t="shared" si="60"/>
        <v>1.6093440000000001</v>
      </c>
      <c r="E350" s="285">
        <f t="shared" si="63"/>
        <v>2.5899881103360003</v>
      </c>
      <c r="F350" s="300">
        <f t="shared" si="61"/>
        <v>6.9201791999999998</v>
      </c>
      <c r="G350" s="285">
        <f t="shared" si="64"/>
        <v>47.888880160112635</v>
      </c>
      <c r="H350" s="284">
        <f t="shared" si="65"/>
        <v>4.2647615999999999</v>
      </c>
      <c r="I350" s="301">
        <f t="shared" si="66"/>
        <v>1.1846560000000001E-3</v>
      </c>
      <c r="J350" s="57">
        <f t="shared" si="67"/>
        <v>45.298892049776633</v>
      </c>
      <c r="K350" s="57">
        <f t="shared" si="68"/>
        <v>45.298892049776633</v>
      </c>
      <c r="L350" s="57">
        <f t="shared" si="70"/>
        <v>16341.374582878367</v>
      </c>
      <c r="M350" s="301">
        <f t="shared" si="71"/>
        <v>4.2395708960000027</v>
      </c>
      <c r="N350" s="57">
        <f t="shared" si="69"/>
        <v>3854.4878676981925</v>
      </c>
    </row>
    <row r="351" spans="1:14">
      <c r="A351" s="57">
        <v>348</v>
      </c>
      <c r="B351" s="57">
        <v>4.3</v>
      </c>
      <c r="C351" s="284">
        <f t="shared" si="62"/>
        <v>6.9201791999999998</v>
      </c>
      <c r="D351" s="300">
        <f t="shared" si="60"/>
        <v>6.9201791999999998</v>
      </c>
      <c r="E351" s="285">
        <f t="shared" si="63"/>
        <v>47.888880160112635</v>
      </c>
      <c r="F351" s="300">
        <f t="shared" si="61"/>
        <v>12.231014399999999</v>
      </c>
      <c r="G351" s="285">
        <f t="shared" si="64"/>
        <v>149.59771325300736</v>
      </c>
      <c r="H351" s="284">
        <f t="shared" si="65"/>
        <v>9.5755967999999996</v>
      </c>
      <c r="I351" s="301">
        <f t="shared" si="66"/>
        <v>2.659888E-3</v>
      </c>
      <c r="J351" s="57">
        <f t="shared" si="67"/>
        <v>101.70883309289472</v>
      </c>
      <c r="K351" s="57">
        <f t="shared" si="68"/>
        <v>101.70883309289472</v>
      </c>
      <c r="L351" s="57">
        <f t="shared" si="70"/>
        <v>16443.083415971261</v>
      </c>
      <c r="M351" s="301">
        <f t="shared" si="71"/>
        <v>4.2422307840000029</v>
      </c>
      <c r="N351" s="57">
        <f t="shared" si="69"/>
        <v>3876.0464135963543</v>
      </c>
    </row>
    <row r="352" spans="1:14">
      <c r="A352" s="57">
        <v>349</v>
      </c>
      <c r="B352" s="57">
        <v>7.6</v>
      </c>
      <c r="C352" s="284">
        <f t="shared" si="62"/>
        <v>12.231014399999999</v>
      </c>
      <c r="D352" s="300">
        <f t="shared" si="60"/>
        <v>12.231014399999999</v>
      </c>
      <c r="E352" s="285">
        <f t="shared" si="63"/>
        <v>149.59771325300736</v>
      </c>
      <c r="F352" s="300">
        <f t="shared" si="61"/>
        <v>17.541849600000003</v>
      </c>
      <c r="G352" s="285">
        <f t="shared" si="64"/>
        <v>307.71648738902024</v>
      </c>
      <c r="H352" s="284">
        <f t="shared" si="65"/>
        <v>14.886432000000001</v>
      </c>
      <c r="I352" s="301">
        <f t="shared" si="66"/>
        <v>4.1351199999999999E-3</v>
      </c>
      <c r="J352" s="57">
        <f t="shared" si="67"/>
        <v>158.11877413601289</v>
      </c>
      <c r="K352" s="57">
        <f t="shared" si="68"/>
        <v>158.11877413601289</v>
      </c>
      <c r="L352" s="57">
        <f t="shared" si="70"/>
        <v>16601.202190107273</v>
      </c>
      <c r="M352" s="301">
        <f t="shared" si="71"/>
        <v>4.2463659040000028</v>
      </c>
      <c r="N352" s="57">
        <f t="shared" si="69"/>
        <v>3909.5081689661338</v>
      </c>
    </row>
    <row r="353" spans="1:14">
      <c r="A353" s="57">
        <v>350</v>
      </c>
      <c r="B353" s="57">
        <v>10.9</v>
      </c>
      <c r="C353" s="284">
        <f t="shared" si="62"/>
        <v>17.541849600000003</v>
      </c>
      <c r="D353" s="300">
        <f t="shared" si="60"/>
        <v>17.541849600000003</v>
      </c>
      <c r="E353" s="285">
        <f t="shared" si="63"/>
        <v>307.71648738902024</v>
      </c>
      <c r="F353" s="300">
        <f t="shared" si="61"/>
        <v>22.852684799999999</v>
      </c>
      <c r="G353" s="285">
        <f t="shared" si="64"/>
        <v>522.24520256815094</v>
      </c>
      <c r="H353" s="284">
        <f t="shared" si="65"/>
        <v>20.197267199999999</v>
      </c>
      <c r="I353" s="301">
        <f t="shared" si="66"/>
        <v>5.6103519999999999E-3</v>
      </c>
      <c r="J353" s="57">
        <f t="shared" si="67"/>
        <v>214.5287151791307</v>
      </c>
      <c r="K353" s="57">
        <f t="shared" si="68"/>
        <v>214.5287151791307</v>
      </c>
      <c r="L353" s="57">
        <f t="shared" si="70"/>
        <v>16815.730905286404</v>
      </c>
      <c r="M353" s="301">
        <f t="shared" si="71"/>
        <v>4.2519762560000025</v>
      </c>
      <c r="N353" s="57">
        <f t="shared" si="69"/>
        <v>3954.8035767033207</v>
      </c>
    </row>
    <row r="354" spans="1:14">
      <c r="A354" s="57">
        <v>351</v>
      </c>
      <c r="B354" s="57">
        <v>14.2</v>
      </c>
      <c r="C354" s="284">
        <f t="shared" si="62"/>
        <v>22.852684799999999</v>
      </c>
      <c r="D354" s="300">
        <f t="shared" si="60"/>
        <v>22.852684799999999</v>
      </c>
      <c r="E354" s="285">
        <f t="shared" si="63"/>
        <v>522.24520256815094</v>
      </c>
      <c r="F354" s="300">
        <f t="shared" si="61"/>
        <v>27.841651200000005</v>
      </c>
      <c r="G354" s="285">
        <f t="shared" si="64"/>
        <v>775.15754154246167</v>
      </c>
      <c r="H354" s="284">
        <f t="shared" si="65"/>
        <v>25.347168000000003</v>
      </c>
      <c r="I354" s="301">
        <f t="shared" si="66"/>
        <v>7.0408800000000011E-3</v>
      </c>
      <c r="J354" s="57">
        <f t="shared" si="67"/>
        <v>252.91233897431073</v>
      </c>
      <c r="K354" s="57">
        <f t="shared" si="68"/>
        <v>252.91233897431073</v>
      </c>
      <c r="L354" s="57">
        <f t="shared" si="70"/>
        <v>17068.643244260715</v>
      </c>
      <c r="M354" s="301">
        <f t="shared" si="71"/>
        <v>4.2590171360000024</v>
      </c>
      <c r="N354" s="57">
        <f t="shared" si="69"/>
        <v>4007.6484078886092</v>
      </c>
    </row>
    <row r="355" spans="1:14">
      <c r="A355" s="57">
        <v>352</v>
      </c>
      <c r="B355" s="57">
        <v>17.3</v>
      </c>
      <c r="C355" s="284">
        <f t="shared" si="62"/>
        <v>27.841651200000005</v>
      </c>
      <c r="D355" s="300">
        <f t="shared" si="60"/>
        <v>27.841651200000005</v>
      </c>
      <c r="E355" s="285">
        <f t="shared" si="63"/>
        <v>775.15754154246167</v>
      </c>
      <c r="F355" s="300">
        <f t="shared" si="61"/>
        <v>32.186880000000002</v>
      </c>
      <c r="G355" s="285">
        <f t="shared" si="64"/>
        <v>1035.9952441344001</v>
      </c>
      <c r="H355" s="284">
        <f t="shared" si="65"/>
        <v>30.014265600000002</v>
      </c>
      <c r="I355" s="301">
        <f t="shared" si="66"/>
        <v>8.337296000000001E-3</v>
      </c>
      <c r="J355" s="57">
        <f t="shared" si="67"/>
        <v>260.83770259193841</v>
      </c>
      <c r="K355" s="57">
        <f t="shared" si="68"/>
        <v>260.83770259193841</v>
      </c>
      <c r="L355" s="57">
        <f t="shared" si="70"/>
        <v>17329.480946852655</v>
      </c>
      <c r="M355" s="301">
        <f t="shared" si="71"/>
        <v>4.2673544320000021</v>
      </c>
      <c r="N355" s="57">
        <f t="shared" si="69"/>
        <v>4060.9424932933825</v>
      </c>
    </row>
    <row r="356" spans="1:14">
      <c r="A356" s="57">
        <v>353</v>
      </c>
      <c r="B356" s="57">
        <v>20</v>
      </c>
      <c r="C356" s="284">
        <f t="shared" si="62"/>
        <v>32.186880000000002</v>
      </c>
      <c r="D356" s="300">
        <f t="shared" si="60"/>
        <v>32.186880000000002</v>
      </c>
      <c r="E356" s="285">
        <f t="shared" si="63"/>
        <v>1035.9952441344001</v>
      </c>
      <c r="F356" s="300">
        <f t="shared" si="61"/>
        <v>36.210239999999999</v>
      </c>
      <c r="G356" s="285">
        <f t="shared" si="64"/>
        <v>1311.1814808575998</v>
      </c>
      <c r="H356" s="284">
        <f t="shared" si="65"/>
        <v>34.198560000000001</v>
      </c>
      <c r="I356" s="301">
        <f t="shared" si="66"/>
        <v>9.4996000000000004E-3</v>
      </c>
      <c r="J356" s="57">
        <f t="shared" si="67"/>
        <v>275.18623672319973</v>
      </c>
      <c r="K356" s="57">
        <f t="shared" si="68"/>
        <v>275.18623672319973</v>
      </c>
      <c r="L356" s="57">
        <f t="shared" si="70"/>
        <v>17604.667183575853</v>
      </c>
      <c r="M356" s="301">
        <f t="shared" si="71"/>
        <v>4.2768540320000019</v>
      </c>
      <c r="N356" s="57">
        <f t="shared" si="69"/>
        <v>4116.2656129611496</v>
      </c>
    </row>
    <row r="357" spans="1:14">
      <c r="A357" s="57">
        <v>354</v>
      </c>
      <c r="B357" s="57">
        <v>22.5</v>
      </c>
      <c r="C357" s="284">
        <f t="shared" si="62"/>
        <v>36.210239999999999</v>
      </c>
      <c r="D357" s="300">
        <f t="shared" si="60"/>
        <v>36.210239999999999</v>
      </c>
      <c r="E357" s="285">
        <f t="shared" si="63"/>
        <v>1311.1814808575998</v>
      </c>
      <c r="F357" s="300">
        <f t="shared" si="61"/>
        <v>38.141452800000003</v>
      </c>
      <c r="G357" s="285">
        <f t="shared" si="64"/>
        <v>1454.7704216946281</v>
      </c>
      <c r="H357" s="284">
        <f t="shared" si="65"/>
        <v>37.175846399999998</v>
      </c>
      <c r="I357" s="301">
        <f t="shared" si="66"/>
        <v>1.0326624E-2</v>
      </c>
      <c r="J357" s="57">
        <f t="shared" si="67"/>
        <v>143.5889408370283</v>
      </c>
      <c r="K357" s="57">
        <f t="shared" si="68"/>
        <v>143.5889408370283</v>
      </c>
      <c r="L357" s="57">
        <f t="shared" si="70"/>
        <v>17748.256124412881</v>
      </c>
      <c r="M357" s="301">
        <f t="shared" si="71"/>
        <v>4.2871806560000021</v>
      </c>
      <c r="N357" s="57">
        <f t="shared" si="69"/>
        <v>4139.8433022816089</v>
      </c>
    </row>
    <row r="358" spans="1:14">
      <c r="A358" s="57">
        <v>355</v>
      </c>
      <c r="B358" s="57">
        <v>23.7</v>
      </c>
      <c r="C358" s="284">
        <f t="shared" si="62"/>
        <v>38.141452800000003</v>
      </c>
      <c r="D358" s="300">
        <f t="shared" si="60"/>
        <v>38.141452800000003</v>
      </c>
      <c r="E358" s="285">
        <f t="shared" si="63"/>
        <v>1454.7704216946281</v>
      </c>
      <c r="F358" s="300">
        <f t="shared" si="61"/>
        <v>40.5554688</v>
      </c>
      <c r="G358" s="285">
        <f t="shared" si="64"/>
        <v>1644.7460495877735</v>
      </c>
      <c r="H358" s="284">
        <f t="shared" si="65"/>
        <v>39.348460799999998</v>
      </c>
      <c r="I358" s="301">
        <f t="shared" si="66"/>
        <v>1.0930127999999999E-2</v>
      </c>
      <c r="J358" s="57">
        <f t="shared" si="67"/>
        <v>189.97562789314543</v>
      </c>
      <c r="K358" s="57">
        <f t="shared" si="68"/>
        <v>189.97562789314543</v>
      </c>
      <c r="L358" s="57">
        <f t="shared" si="70"/>
        <v>17938.231752306026</v>
      </c>
      <c r="M358" s="301">
        <f t="shared" si="71"/>
        <v>4.2981107840000021</v>
      </c>
      <c r="N358" s="57">
        <f t="shared" si="69"/>
        <v>4173.5154475501804</v>
      </c>
    </row>
    <row r="359" spans="1:14">
      <c r="A359" s="57">
        <v>356</v>
      </c>
      <c r="B359" s="57">
        <v>25.2</v>
      </c>
      <c r="C359" s="284">
        <f t="shared" si="62"/>
        <v>40.5554688</v>
      </c>
      <c r="D359" s="300">
        <f t="shared" si="60"/>
        <v>40.5554688</v>
      </c>
      <c r="E359" s="285">
        <f t="shared" si="63"/>
        <v>1644.7460495877735</v>
      </c>
      <c r="F359" s="300">
        <f t="shared" si="61"/>
        <v>42.808550400000009</v>
      </c>
      <c r="G359" s="285">
        <f t="shared" si="64"/>
        <v>1832.5719873493408</v>
      </c>
      <c r="H359" s="284">
        <f t="shared" si="65"/>
        <v>41.682009600000001</v>
      </c>
      <c r="I359" s="301">
        <f t="shared" si="66"/>
        <v>1.1578336E-2</v>
      </c>
      <c r="J359" s="57">
        <f t="shared" si="67"/>
        <v>187.82593776156727</v>
      </c>
      <c r="K359" s="57">
        <f t="shared" si="68"/>
        <v>187.82593776156727</v>
      </c>
      <c r="L359" s="57">
        <f t="shared" si="70"/>
        <v>18126.057690067595</v>
      </c>
      <c r="M359" s="301">
        <f t="shared" si="71"/>
        <v>4.3096891200000025</v>
      </c>
      <c r="N359" s="57">
        <f t="shared" si="69"/>
        <v>4205.8852008489148</v>
      </c>
    </row>
    <row r="360" spans="1:14">
      <c r="A360" s="57">
        <v>357</v>
      </c>
      <c r="B360" s="57">
        <v>26.6</v>
      </c>
      <c r="C360" s="284">
        <f t="shared" si="62"/>
        <v>42.808550400000009</v>
      </c>
      <c r="D360" s="300">
        <f t="shared" si="60"/>
        <v>42.808550400000009</v>
      </c>
      <c r="E360" s="285">
        <f t="shared" si="63"/>
        <v>1832.5719873493408</v>
      </c>
      <c r="F360" s="300">
        <f t="shared" si="61"/>
        <v>45.222566400000005</v>
      </c>
      <c r="G360" s="285">
        <f t="shared" si="64"/>
        <v>2045.0805118024093</v>
      </c>
      <c r="H360" s="284">
        <f t="shared" si="65"/>
        <v>44.015558400000003</v>
      </c>
      <c r="I360" s="301">
        <f t="shared" si="66"/>
        <v>1.2226544000000001E-2</v>
      </c>
      <c r="J360" s="57">
        <f t="shared" si="67"/>
        <v>212.5085244530685</v>
      </c>
      <c r="K360" s="57">
        <f t="shared" si="68"/>
        <v>212.5085244530685</v>
      </c>
      <c r="L360" s="57">
        <f t="shared" si="70"/>
        <v>18338.566214520662</v>
      </c>
      <c r="M360" s="301">
        <f t="shared" si="71"/>
        <v>4.3219156640000023</v>
      </c>
      <c r="N360" s="57">
        <f t="shared" si="69"/>
        <v>4243.1568869504563</v>
      </c>
    </row>
    <row r="361" spans="1:14">
      <c r="A361" s="57">
        <v>358</v>
      </c>
      <c r="B361" s="57">
        <v>28.1</v>
      </c>
      <c r="C361" s="284">
        <f t="shared" si="62"/>
        <v>45.222566400000005</v>
      </c>
      <c r="D361" s="300">
        <f t="shared" si="60"/>
        <v>45.222566400000005</v>
      </c>
      <c r="E361" s="285">
        <f t="shared" si="63"/>
        <v>2045.0805118024093</v>
      </c>
      <c r="F361" s="300">
        <f t="shared" si="61"/>
        <v>48.280320000000003</v>
      </c>
      <c r="G361" s="285">
        <f t="shared" si="64"/>
        <v>2330.9892993024005</v>
      </c>
      <c r="H361" s="284">
        <f t="shared" si="65"/>
        <v>46.751443200000004</v>
      </c>
      <c r="I361" s="301">
        <f t="shared" si="66"/>
        <v>1.2986512E-2</v>
      </c>
      <c r="J361" s="57">
        <f t="shared" si="67"/>
        <v>285.90878749999115</v>
      </c>
      <c r="K361" s="57">
        <f t="shared" si="68"/>
        <v>285.90878749999115</v>
      </c>
      <c r="L361" s="57">
        <f t="shared" si="70"/>
        <v>18624.475002020652</v>
      </c>
      <c r="M361" s="301">
        <f t="shared" si="71"/>
        <v>4.3349021760000026</v>
      </c>
      <c r="N361" s="57">
        <f t="shared" si="69"/>
        <v>4296.4002982891398</v>
      </c>
    </row>
    <row r="362" spans="1:14">
      <c r="A362" s="57">
        <v>359</v>
      </c>
      <c r="B362" s="57">
        <v>30</v>
      </c>
      <c r="C362" s="284">
        <f t="shared" si="62"/>
        <v>48.280320000000003</v>
      </c>
      <c r="D362" s="300">
        <f t="shared" si="60"/>
        <v>48.280320000000003</v>
      </c>
      <c r="E362" s="285">
        <f t="shared" si="63"/>
        <v>2330.9892993024005</v>
      </c>
      <c r="F362" s="300">
        <f t="shared" si="61"/>
        <v>49.567795200000006</v>
      </c>
      <c r="G362" s="285">
        <f t="shared" si="64"/>
        <v>2456.9663209891437</v>
      </c>
      <c r="H362" s="284">
        <f t="shared" si="65"/>
        <v>48.924057600000005</v>
      </c>
      <c r="I362" s="301">
        <f t="shared" si="66"/>
        <v>1.3590016000000002E-2</v>
      </c>
      <c r="J362" s="57">
        <f t="shared" si="67"/>
        <v>125.97702168674323</v>
      </c>
      <c r="K362" s="57">
        <f t="shared" si="68"/>
        <v>125.97702168674323</v>
      </c>
      <c r="L362" s="57">
        <f t="shared" si="70"/>
        <v>18750.452023707396</v>
      </c>
      <c r="M362" s="301">
        <f t="shared" si="71"/>
        <v>4.3484921920000028</v>
      </c>
      <c r="N362" s="57">
        <f t="shared" si="69"/>
        <v>4311.9433577926002</v>
      </c>
    </row>
    <row r="363" spans="1:14">
      <c r="A363" s="57">
        <v>360</v>
      </c>
      <c r="B363" s="57">
        <v>30.8</v>
      </c>
      <c r="C363" s="284">
        <f t="shared" si="62"/>
        <v>49.567795200000006</v>
      </c>
      <c r="D363" s="300">
        <f t="shared" si="60"/>
        <v>49.567795200000006</v>
      </c>
      <c r="E363" s="285">
        <f t="shared" si="63"/>
        <v>2456.9663209891437</v>
      </c>
      <c r="F363" s="300">
        <f t="shared" si="61"/>
        <v>50.855270400000009</v>
      </c>
      <c r="G363" s="285">
        <f t="shared" si="64"/>
        <v>2586.258527457117</v>
      </c>
      <c r="H363" s="284">
        <f t="shared" si="65"/>
        <v>50.211532800000008</v>
      </c>
      <c r="I363" s="301">
        <f t="shared" si="66"/>
        <v>1.3947648000000002E-2</v>
      </c>
      <c r="J363" s="57">
        <f t="shared" si="67"/>
        <v>129.2922064679733</v>
      </c>
      <c r="K363" s="57">
        <f t="shared" si="68"/>
        <v>129.2922064679733</v>
      </c>
      <c r="L363" s="57">
        <f t="shared" si="70"/>
        <v>18879.744230175369</v>
      </c>
      <c r="M363" s="301">
        <f t="shared" si="71"/>
        <v>4.3624398400000031</v>
      </c>
      <c r="N363" s="57">
        <f t="shared" si="69"/>
        <v>4327.7947484945389</v>
      </c>
    </row>
    <row r="364" spans="1:14">
      <c r="A364" s="57">
        <v>361</v>
      </c>
      <c r="B364" s="57">
        <v>31.6</v>
      </c>
      <c r="C364" s="284">
        <f t="shared" si="62"/>
        <v>50.855270400000009</v>
      </c>
      <c r="D364" s="300">
        <f t="shared" si="60"/>
        <v>50.855270400000009</v>
      </c>
      <c r="E364" s="285">
        <f t="shared" si="63"/>
        <v>2586.258527457117</v>
      </c>
      <c r="F364" s="300">
        <f t="shared" si="61"/>
        <v>51.659942400000006</v>
      </c>
      <c r="G364" s="285">
        <f t="shared" si="64"/>
        <v>2668.7496487713183</v>
      </c>
      <c r="H364" s="284">
        <f t="shared" si="65"/>
        <v>51.257606400000007</v>
      </c>
      <c r="I364" s="301">
        <f t="shared" si="66"/>
        <v>1.4238224000000002E-2</v>
      </c>
      <c r="J364" s="57">
        <f t="shared" si="67"/>
        <v>82.491121314201337</v>
      </c>
      <c r="K364" s="57">
        <f t="shared" si="68"/>
        <v>82.491121314201337</v>
      </c>
      <c r="L364" s="57">
        <f t="shared" si="70"/>
        <v>18962.235351489569</v>
      </c>
      <c r="M364" s="301">
        <f t="shared" si="71"/>
        <v>4.3766780640000027</v>
      </c>
      <c r="N364" s="57">
        <f t="shared" si="69"/>
        <v>4332.5634360593804</v>
      </c>
    </row>
    <row r="365" spans="1:14">
      <c r="A365" s="57">
        <v>362</v>
      </c>
      <c r="B365" s="57">
        <v>32.1</v>
      </c>
      <c r="C365" s="284">
        <f t="shared" si="62"/>
        <v>51.659942400000006</v>
      </c>
      <c r="D365" s="300">
        <f t="shared" si="60"/>
        <v>51.659942400000006</v>
      </c>
      <c r="E365" s="285">
        <f t="shared" si="63"/>
        <v>2668.7496487713183</v>
      </c>
      <c r="F365" s="300">
        <f t="shared" si="61"/>
        <v>52.786483199999999</v>
      </c>
      <c r="G365" s="285">
        <f t="shared" si="64"/>
        <v>2786.412808623882</v>
      </c>
      <c r="H365" s="284">
        <f t="shared" si="65"/>
        <v>52.223212799999999</v>
      </c>
      <c r="I365" s="301">
        <f t="shared" si="66"/>
        <v>1.4506448E-2</v>
      </c>
      <c r="J365" s="57">
        <f t="shared" si="67"/>
        <v>117.66315985256369</v>
      </c>
      <c r="K365" s="57">
        <f t="shared" si="68"/>
        <v>117.66315985256369</v>
      </c>
      <c r="L365" s="57">
        <f t="shared" si="70"/>
        <v>19079.898511342133</v>
      </c>
      <c r="M365" s="301">
        <f t="shared" si="71"/>
        <v>4.3911845120000024</v>
      </c>
      <c r="N365" s="57">
        <f t="shared" si="69"/>
        <v>4345.0459572358141</v>
      </c>
    </row>
    <row r="366" spans="1:14">
      <c r="A366" s="57">
        <v>363</v>
      </c>
      <c r="B366" s="57">
        <v>32.799999999999997</v>
      </c>
      <c r="C366" s="284">
        <f t="shared" si="62"/>
        <v>52.786483199999999</v>
      </c>
      <c r="D366" s="300">
        <f t="shared" si="60"/>
        <v>52.786483199999999</v>
      </c>
      <c r="E366" s="285">
        <f t="shared" si="63"/>
        <v>2786.412808623882</v>
      </c>
      <c r="F366" s="300">
        <f t="shared" si="61"/>
        <v>54.073958400000009</v>
      </c>
      <c r="G366" s="285">
        <f t="shared" si="64"/>
        <v>2923.9929770449316</v>
      </c>
      <c r="H366" s="284">
        <f t="shared" si="65"/>
        <v>53.430220800000001</v>
      </c>
      <c r="I366" s="301">
        <f t="shared" si="66"/>
        <v>1.4841728E-2</v>
      </c>
      <c r="J366" s="57">
        <f t="shared" si="67"/>
        <v>137.58016842104962</v>
      </c>
      <c r="K366" s="57">
        <f t="shared" si="68"/>
        <v>137.58016842104962</v>
      </c>
      <c r="L366" s="57">
        <f t="shared" si="70"/>
        <v>19217.478679763182</v>
      </c>
      <c r="M366" s="301">
        <f t="shared" si="71"/>
        <v>4.4060262400000028</v>
      </c>
      <c r="N366" s="57">
        <f t="shared" si="69"/>
        <v>4361.6350954285672</v>
      </c>
    </row>
    <row r="367" spans="1:14">
      <c r="A367" s="57">
        <v>364</v>
      </c>
      <c r="B367" s="57">
        <v>33.6</v>
      </c>
      <c r="C367" s="284">
        <f t="shared" si="62"/>
        <v>54.073958400000009</v>
      </c>
      <c r="D367" s="300">
        <f t="shared" si="60"/>
        <v>54.073958400000009</v>
      </c>
      <c r="E367" s="285">
        <f t="shared" si="63"/>
        <v>2923.9929770449316</v>
      </c>
      <c r="F367" s="300">
        <f t="shared" si="61"/>
        <v>55.522368</v>
      </c>
      <c r="G367" s="285">
        <f t="shared" si="64"/>
        <v>3082.7333483274242</v>
      </c>
      <c r="H367" s="284">
        <f t="shared" si="65"/>
        <v>54.798163200000005</v>
      </c>
      <c r="I367" s="301">
        <f t="shared" si="66"/>
        <v>1.5221712000000002E-2</v>
      </c>
      <c r="J367" s="57">
        <f t="shared" si="67"/>
        <v>158.74037128249256</v>
      </c>
      <c r="K367" s="57">
        <f t="shared" si="68"/>
        <v>158.74037128249256</v>
      </c>
      <c r="L367" s="57">
        <f t="shared" si="70"/>
        <v>19376.219051045675</v>
      </c>
      <c r="M367" s="301">
        <f t="shared" si="71"/>
        <v>4.4212479520000025</v>
      </c>
      <c r="N367" s="57">
        <f t="shared" si="69"/>
        <v>4382.522595748248</v>
      </c>
    </row>
    <row r="368" spans="1:14">
      <c r="A368" s="57">
        <v>365</v>
      </c>
      <c r="B368" s="57">
        <v>34.5</v>
      </c>
      <c r="C368" s="284">
        <f t="shared" si="62"/>
        <v>55.522368</v>
      </c>
      <c r="D368" s="300">
        <f t="shared" si="60"/>
        <v>55.522368</v>
      </c>
      <c r="E368" s="285">
        <f t="shared" si="63"/>
        <v>3082.7333483274242</v>
      </c>
      <c r="F368" s="300">
        <f t="shared" si="61"/>
        <v>55.683302400000009</v>
      </c>
      <c r="G368" s="285">
        <f t="shared" si="64"/>
        <v>3100.6301661698467</v>
      </c>
      <c r="H368" s="284">
        <f t="shared" si="65"/>
        <v>55.602835200000001</v>
      </c>
      <c r="I368" s="301">
        <f t="shared" si="66"/>
        <v>1.5445232E-2</v>
      </c>
      <c r="J368" s="57">
        <f t="shared" si="67"/>
        <v>17.896817842422479</v>
      </c>
      <c r="K368" s="57">
        <f t="shared" si="68"/>
        <v>17.896817842422479</v>
      </c>
      <c r="L368" s="57">
        <f t="shared" si="70"/>
        <v>19394.115868888097</v>
      </c>
      <c r="M368" s="301">
        <f t="shared" si="71"/>
        <v>4.4366931840000028</v>
      </c>
      <c r="N368" s="57">
        <f t="shared" si="69"/>
        <v>4371.2997641641932</v>
      </c>
    </row>
    <row r="369" spans="1:14">
      <c r="A369" s="57">
        <v>366</v>
      </c>
      <c r="B369" s="57">
        <v>34.6</v>
      </c>
      <c r="C369" s="284">
        <f t="shared" si="62"/>
        <v>55.683302400000009</v>
      </c>
      <c r="D369" s="300">
        <f t="shared" si="60"/>
        <v>55.683302400000009</v>
      </c>
      <c r="E369" s="285">
        <f t="shared" si="63"/>
        <v>3100.6301661698467</v>
      </c>
      <c r="F369" s="300">
        <f t="shared" si="61"/>
        <v>56.166105600000002</v>
      </c>
      <c r="G369" s="285">
        <f t="shared" si="64"/>
        <v>3154.6314182703513</v>
      </c>
      <c r="H369" s="284">
        <f t="shared" si="65"/>
        <v>55.924704000000006</v>
      </c>
      <c r="I369" s="301">
        <f t="shared" si="66"/>
        <v>1.5534640000000002E-2</v>
      </c>
      <c r="J369" s="57">
        <f t="shared" si="67"/>
        <v>54.001252100504644</v>
      </c>
      <c r="K369" s="57">
        <f t="shared" si="68"/>
        <v>54.001252100504644</v>
      </c>
      <c r="L369" s="57">
        <f t="shared" si="70"/>
        <v>19448.117120988602</v>
      </c>
      <c r="M369" s="301">
        <f t="shared" si="71"/>
        <v>4.4522278240000031</v>
      </c>
      <c r="N369" s="57">
        <f t="shared" si="69"/>
        <v>4368.176537631869</v>
      </c>
    </row>
    <row r="370" spans="1:14">
      <c r="A370" s="57">
        <v>367</v>
      </c>
      <c r="B370" s="57">
        <v>34.9</v>
      </c>
      <c r="C370" s="284">
        <f t="shared" si="62"/>
        <v>56.166105600000002</v>
      </c>
      <c r="D370" s="300">
        <f t="shared" si="60"/>
        <v>56.166105600000002</v>
      </c>
      <c r="E370" s="285">
        <f t="shared" si="63"/>
        <v>3154.6314182703513</v>
      </c>
      <c r="F370" s="300">
        <f t="shared" si="61"/>
        <v>56.005171199999999</v>
      </c>
      <c r="G370" s="285">
        <f t="shared" si="64"/>
        <v>3136.5792011413096</v>
      </c>
      <c r="H370" s="284">
        <f t="shared" si="65"/>
        <v>56.085638400000001</v>
      </c>
      <c r="I370" s="301">
        <f t="shared" si="66"/>
        <v>1.5579344E-2</v>
      </c>
      <c r="J370" s="57">
        <f t="shared" si="67"/>
        <v>-18.052217129041765</v>
      </c>
      <c r="K370" s="57">
        <f t="shared" si="68"/>
        <v>0</v>
      </c>
      <c r="L370" s="57">
        <f t="shared" si="70"/>
        <v>19448.117120988602</v>
      </c>
      <c r="M370" s="301">
        <f t="shared" si="71"/>
        <v>4.4678071680000029</v>
      </c>
      <c r="N370" s="57">
        <f t="shared" si="69"/>
        <v>4352.9446078789651</v>
      </c>
    </row>
    <row r="371" spans="1:14">
      <c r="A371" s="57">
        <v>368</v>
      </c>
      <c r="B371" s="57">
        <v>34.799999999999997</v>
      </c>
      <c r="C371" s="284">
        <f t="shared" si="62"/>
        <v>56.005171199999999</v>
      </c>
      <c r="D371" s="300">
        <f t="shared" si="60"/>
        <v>56.005171199999999</v>
      </c>
      <c r="E371" s="285">
        <f t="shared" si="63"/>
        <v>3136.5792011413096</v>
      </c>
      <c r="F371" s="300">
        <f t="shared" si="61"/>
        <v>55.522368</v>
      </c>
      <c r="G371" s="285">
        <f t="shared" si="64"/>
        <v>3082.7333483274242</v>
      </c>
      <c r="H371" s="284">
        <f t="shared" si="65"/>
        <v>55.763769600000003</v>
      </c>
      <c r="I371" s="301">
        <f t="shared" si="66"/>
        <v>1.5489936000000001E-2</v>
      </c>
      <c r="J371" s="57">
        <f t="shared" si="67"/>
        <v>-53.845852813885358</v>
      </c>
      <c r="K371" s="57">
        <f t="shared" si="68"/>
        <v>0</v>
      </c>
      <c r="L371" s="57">
        <f t="shared" si="70"/>
        <v>19448.117120988602</v>
      </c>
      <c r="M371" s="301">
        <f t="shared" si="71"/>
        <v>4.4832971040000027</v>
      </c>
      <c r="N371" s="57">
        <f t="shared" si="69"/>
        <v>4337.9050439545863</v>
      </c>
    </row>
    <row r="372" spans="1:14">
      <c r="A372" s="57">
        <v>369</v>
      </c>
      <c r="B372" s="57">
        <v>34.5</v>
      </c>
      <c r="C372" s="284">
        <f t="shared" si="62"/>
        <v>55.522368</v>
      </c>
      <c r="D372" s="300">
        <f t="shared" si="60"/>
        <v>55.522368</v>
      </c>
      <c r="E372" s="285">
        <f t="shared" si="63"/>
        <v>3082.7333483274242</v>
      </c>
      <c r="F372" s="300">
        <f t="shared" si="61"/>
        <v>55.844236800000012</v>
      </c>
      <c r="G372" s="285">
        <f t="shared" si="64"/>
        <v>3118.5787837744756</v>
      </c>
      <c r="H372" s="284">
        <f t="shared" si="65"/>
        <v>55.683302400000002</v>
      </c>
      <c r="I372" s="301">
        <f t="shared" si="66"/>
        <v>1.5467584000000001E-2</v>
      </c>
      <c r="J372" s="57">
        <f t="shared" si="67"/>
        <v>35.845435447051386</v>
      </c>
      <c r="K372" s="57">
        <f t="shared" si="68"/>
        <v>35.845435447051386</v>
      </c>
      <c r="L372" s="57">
        <f t="shared" si="70"/>
        <v>19483.962556435654</v>
      </c>
      <c r="M372" s="301">
        <f t="shared" si="71"/>
        <v>4.4987646880000023</v>
      </c>
      <c r="N372" s="57">
        <f t="shared" si="69"/>
        <v>4330.9583647277987</v>
      </c>
    </row>
    <row r="373" spans="1:14">
      <c r="A373" s="57">
        <v>370</v>
      </c>
      <c r="B373" s="57">
        <v>34.700000000000003</v>
      </c>
      <c r="C373" s="284">
        <f t="shared" si="62"/>
        <v>55.844236800000012</v>
      </c>
      <c r="D373" s="300">
        <f t="shared" si="60"/>
        <v>55.844236800000012</v>
      </c>
      <c r="E373" s="285">
        <f t="shared" si="63"/>
        <v>3118.5787837744756</v>
      </c>
      <c r="F373" s="300">
        <f t="shared" si="61"/>
        <v>57.131712000000007</v>
      </c>
      <c r="G373" s="285">
        <f t="shared" si="64"/>
        <v>3264.0325160509447</v>
      </c>
      <c r="H373" s="284">
        <f t="shared" si="65"/>
        <v>56.487974400000013</v>
      </c>
      <c r="I373" s="301">
        <f t="shared" si="66"/>
        <v>1.5691104000000004E-2</v>
      </c>
      <c r="J373" s="57">
        <f t="shared" si="67"/>
        <v>145.45373227646905</v>
      </c>
      <c r="K373" s="57">
        <f t="shared" si="68"/>
        <v>145.45373227646905</v>
      </c>
      <c r="L373" s="57">
        <f t="shared" si="70"/>
        <v>19629.416288712124</v>
      </c>
      <c r="M373" s="301">
        <f t="shared" si="71"/>
        <v>4.5144557920000024</v>
      </c>
      <c r="N373" s="57">
        <f t="shared" si="69"/>
        <v>4348.1246008648732</v>
      </c>
    </row>
    <row r="374" spans="1:14">
      <c r="A374" s="57">
        <v>371</v>
      </c>
      <c r="B374" s="57">
        <v>35.5</v>
      </c>
      <c r="C374" s="284">
        <f t="shared" si="62"/>
        <v>57.131712000000007</v>
      </c>
      <c r="D374" s="300">
        <f t="shared" si="60"/>
        <v>57.131712000000007</v>
      </c>
      <c r="E374" s="285">
        <f t="shared" si="63"/>
        <v>3264.0325160509447</v>
      </c>
      <c r="F374" s="300">
        <f t="shared" si="61"/>
        <v>57.936384000000004</v>
      </c>
      <c r="G374" s="285">
        <f t="shared" si="64"/>
        <v>3356.6245909954564</v>
      </c>
      <c r="H374" s="284">
        <f t="shared" si="65"/>
        <v>57.534048000000006</v>
      </c>
      <c r="I374" s="301">
        <f t="shared" si="66"/>
        <v>1.5981680000000002E-2</v>
      </c>
      <c r="J374" s="57">
        <f t="shared" si="67"/>
        <v>92.592074944511751</v>
      </c>
      <c r="K374" s="57">
        <f t="shared" si="68"/>
        <v>92.592074944511751</v>
      </c>
      <c r="L374" s="57">
        <f t="shared" si="70"/>
        <v>19722.008363656634</v>
      </c>
      <c r="M374" s="301">
        <f t="shared" si="71"/>
        <v>4.5304374720000027</v>
      </c>
      <c r="N374" s="57">
        <f t="shared" si="69"/>
        <v>4353.2238300488398</v>
      </c>
    </row>
    <row r="375" spans="1:14">
      <c r="A375" s="57">
        <v>372</v>
      </c>
      <c r="B375" s="57">
        <v>36</v>
      </c>
      <c r="C375" s="284">
        <f t="shared" si="62"/>
        <v>57.936384000000004</v>
      </c>
      <c r="D375" s="300">
        <f t="shared" si="60"/>
        <v>57.936384000000004</v>
      </c>
      <c r="E375" s="285">
        <f t="shared" si="63"/>
        <v>3356.6245909954564</v>
      </c>
      <c r="F375" s="300">
        <f t="shared" si="61"/>
        <v>57.936384000000004</v>
      </c>
      <c r="G375" s="285">
        <f t="shared" si="64"/>
        <v>3356.6245909954564</v>
      </c>
      <c r="H375" s="284">
        <f t="shared" si="65"/>
        <v>57.936384000000004</v>
      </c>
      <c r="I375" s="301">
        <f t="shared" si="66"/>
        <v>1.6093440000000001E-2</v>
      </c>
      <c r="J375" s="57">
        <f t="shared" si="67"/>
        <v>0</v>
      </c>
      <c r="K375" s="57">
        <f t="shared" si="68"/>
        <v>0</v>
      </c>
      <c r="L375" s="57">
        <f t="shared" si="70"/>
        <v>19722.008363656634</v>
      </c>
      <c r="M375" s="301">
        <f t="shared" si="71"/>
        <v>4.5465309120000024</v>
      </c>
      <c r="N375" s="57">
        <f t="shared" si="69"/>
        <v>4337.8146427208594</v>
      </c>
    </row>
    <row r="376" spans="1:14">
      <c r="A376" s="57">
        <v>373</v>
      </c>
      <c r="B376" s="57">
        <v>36</v>
      </c>
      <c r="C376" s="284">
        <f t="shared" si="62"/>
        <v>57.936384000000004</v>
      </c>
      <c r="D376" s="300">
        <f t="shared" si="60"/>
        <v>57.936384000000004</v>
      </c>
      <c r="E376" s="285">
        <f t="shared" si="63"/>
        <v>3356.6245909954564</v>
      </c>
      <c r="F376" s="300">
        <f t="shared" si="61"/>
        <v>57.936384000000004</v>
      </c>
      <c r="G376" s="285">
        <f t="shared" si="64"/>
        <v>3356.6245909954564</v>
      </c>
      <c r="H376" s="284">
        <f t="shared" si="65"/>
        <v>57.936384000000004</v>
      </c>
      <c r="I376" s="301">
        <f t="shared" si="66"/>
        <v>1.6093440000000001E-2</v>
      </c>
      <c r="J376" s="57">
        <f t="shared" si="67"/>
        <v>0</v>
      </c>
      <c r="K376" s="57">
        <f t="shared" si="68"/>
        <v>0</v>
      </c>
      <c r="L376" s="57">
        <f t="shared" si="70"/>
        <v>19722.008363656634</v>
      </c>
      <c r="M376" s="301">
        <f t="shared" si="71"/>
        <v>4.562624352000002</v>
      </c>
      <c r="N376" s="57">
        <f t="shared" si="69"/>
        <v>4322.5141589865043</v>
      </c>
    </row>
    <row r="377" spans="1:14">
      <c r="A377" s="57">
        <v>374</v>
      </c>
      <c r="B377" s="57">
        <v>36</v>
      </c>
      <c r="C377" s="284">
        <f t="shared" si="62"/>
        <v>57.936384000000004</v>
      </c>
      <c r="D377" s="300">
        <f t="shared" si="60"/>
        <v>57.936384000000004</v>
      </c>
      <c r="E377" s="285">
        <f t="shared" si="63"/>
        <v>3356.6245909954564</v>
      </c>
      <c r="F377" s="300">
        <f t="shared" si="61"/>
        <v>57.936384000000004</v>
      </c>
      <c r="G377" s="285">
        <f t="shared" si="64"/>
        <v>3356.6245909954564</v>
      </c>
      <c r="H377" s="284">
        <f t="shared" si="65"/>
        <v>57.936384000000004</v>
      </c>
      <c r="I377" s="301">
        <f t="shared" si="66"/>
        <v>1.6093440000000001E-2</v>
      </c>
      <c r="J377" s="57">
        <f t="shared" si="67"/>
        <v>0</v>
      </c>
      <c r="K377" s="57">
        <f t="shared" si="68"/>
        <v>0</v>
      </c>
      <c r="L377" s="57">
        <f t="shared" si="70"/>
        <v>19722.008363656634</v>
      </c>
      <c r="M377" s="301">
        <f t="shared" si="71"/>
        <v>4.5787177920000017</v>
      </c>
      <c r="N377" s="57">
        <f t="shared" si="69"/>
        <v>4307.3212326200137</v>
      </c>
    </row>
    <row r="378" spans="1:14">
      <c r="A378" s="57">
        <v>375</v>
      </c>
      <c r="B378" s="57">
        <v>36</v>
      </c>
      <c r="C378" s="284">
        <f t="shared" si="62"/>
        <v>57.936384000000004</v>
      </c>
      <c r="D378" s="300">
        <f t="shared" si="60"/>
        <v>57.936384000000004</v>
      </c>
      <c r="E378" s="285">
        <f t="shared" si="63"/>
        <v>3356.6245909954564</v>
      </c>
      <c r="F378" s="300">
        <f t="shared" si="61"/>
        <v>57.936384000000004</v>
      </c>
      <c r="G378" s="285">
        <f t="shared" si="64"/>
        <v>3356.6245909954564</v>
      </c>
      <c r="H378" s="284">
        <f t="shared" si="65"/>
        <v>57.936384000000004</v>
      </c>
      <c r="I378" s="301">
        <f t="shared" si="66"/>
        <v>1.6093440000000001E-2</v>
      </c>
      <c r="J378" s="57">
        <f t="shared" si="67"/>
        <v>0</v>
      </c>
      <c r="K378" s="57">
        <f t="shared" si="68"/>
        <v>0</v>
      </c>
      <c r="L378" s="57">
        <f t="shared" si="70"/>
        <v>19722.008363656634</v>
      </c>
      <c r="M378" s="301">
        <f t="shared" si="71"/>
        <v>4.5948112320000014</v>
      </c>
      <c r="N378" s="57">
        <f t="shared" si="69"/>
        <v>4292.234733454362</v>
      </c>
    </row>
    <row r="379" spans="1:14">
      <c r="A379" s="57">
        <v>376</v>
      </c>
      <c r="B379" s="57">
        <v>36</v>
      </c>
      <c r="C379" s="284">
        <f t="shared" si="62"/>
        <v>57.936384000000004</v>
      </c>
      <c r="D379" s="300">
        <f t="shared" si="60"/>
        <v>57.936384000000004</v>
      </c>
      <c r="E379" s="285">
        <f t="shared" si="63"/>
        <v>3356.6245909954564</v>
      </c>
      <c r="F379" s="300">
        <f t="shared" si="61"/>
        <v>57.936384000000004</v>
      </c>
      <c r="G379" s="285">
        <f t="shared" si="64"/>
        <v>3356.6245909954564</v>
      </c>
      <c r="H379" s="284">
        <f t="shared" si="65"/>
        <v>57.936384000000004</v>
      </c>
      <c r="I379" s="301">
        <f t="shared" si="66"/>
        <v>1.6093440000000001E-2</v>
      </c>
      <c r="J379" s="57">
        <f t="shared" si="67"/>
        <v>0</v>
      </c>
      <c r="K379" s="57">
        <f t="shared" si="68"/>
        <v>0</v>
      </c>
      <c r="L379" s="57">
        <f t="shared" si="70"/>
        <v>19722.008363656634</v>
      </c>
      <c r="M379" s="301">
        <f t="shared" si="71"/>
        <v>4.6109046720000011</v>
      </c>
      <c r="N379" s="57">
        <f t="shared" si="69"/>
        <v>4277.2535471010124</v>
      </c>
    </row>
    <row r="380" spans="1:14">
      <c r="A380" s="57">
        <v>377</v>
      </c>
      <c r="B380" s="57">
        <v>36</v>
      </c>
      <c r="C380" s="284">
        <f t="shared" si="62"/>
        <v>57.936384000000004</v>
      </c>
      <c r="D380" s="300">
        <f t="shared" si="60"/>
        <v>57.936384000000004</v>
      </c>
      <c r="E380" s="285">
        <f t="shared" si="63"/>
        <v>3356.6245909954564</v>
      </c>
      <c r="F380" s="300">
        <f t="shared" si="61"/>
        <v>58.097318400000006</v>
      </c>
      <c r="G380" s="285">
        <f t="shared" si="64"/>
        <v>3375.2984052709794</v>
      </c>
      <c r="H380" s="284">
        <f t="shared" si="65"/>
        <v>58.016851200000005</v>
      </c>
      <c r="I380" s="301">
        <f t="shared" si="66"/>
        <v>1.6115792E-2</v>
      </c>
      <c r="J380" s="57">
        <f t="shared" si="67"/>
        <v>18.673814275523</v>
      </c>
      <c r="K380" s="57">
        <f t="shared" si="68"/>
        <v>18.673814275523</v>
      </c>
      <c r="L380" s="57">
        <f t="shared" si="70"/>
        <v>19740.682177932158</v>
      </c>
      <c r="M380" s="301">
        <f t="shared" si="71"/>
        <v>4.627020464000001</v>
      </c>
      <c r="N380" s="57">
        <f t="shared" si="69"/>
        <v>4266.3918025697658</v>
      </c>
    </row>
    <row r="381" spans="1:14">
      <c r="A381" s="57">
        <v>378</v>
      </c>
      <c r="B381" s="57">
        <v>36.1</v>
      </c>
      <c r="C381" s="284">
        <f t="shared" si="62"/>
        <v>58.097318400000006</v>
      </c>
      <c r="D381" s="300">
        <f t="shared" si="60"/>
        <v>58.097318400000006</v>
      </c>
      <c r="E381" s="285">
        <f t="shared" si="63"/>
        <v>3375.2984052709794</v>
      </c>
      <c r="F381" s="300">
        <f t="shared" si="61"/>
        <v>58.580121599999998</v>
      </c>
      <c r="G381" s="285">
        <f t="shared" si="64"/>
        <v>3431.6306466707865</v>
      </c>
      <c r="H381" s="284">
        <f t="shared" si="65"/>
        <v>58.338720000000002</v>
      </c>
      <c r="I381" s="301">
        <f t="shared" si="66"/>
        <v>1.6205199999999999E-2</v>
      </c>
      <c r="J381" s="57">
        <f t="shared" si="67"/>
        <v>56.332241399807117</v>
      </c>
      <c r="K381" s="57">
        <f t="shared" si="68"/>
        <v>56.332241399807117</v>
      </c>
      <c r="L381" s="57">
        <f t="shared" si="70"/>
        <v>19797.014419331965</v>
      </c>
      <c r="M381" s="301">
        <f t="shared" si="71"/>
        <v>4.6432256640000009</v>
      </c>
      <c r="N381" s="57">
        <f t="shared" si="69"/>
        <v>4263.6339157113944</v>
      </c>
    </row>
    <row r="382" spans="1:14">
      <c r="A382" s="57">
        <v>379</v>
      </c>
      <c r="B382" s="57">
        <v>36.4</v>
      </c>
      <c r="C382" s="284">
        <f t="shared" si="62"/>
        <v>58.580121599999998</v>
      </c>
      <c r="D382" s="300">
        <f t="shared" si="60"/>
        <v>58.580121599999998</v>
      </c>
      <c r="E382" s="285">
        <f t="shared" si="63"/>
        <v>3431.6306466707865</v>
      </c>
      <c r="F382" s="300">
        <f t="shared" si="61"/>
        <v>58.741056</v>
      </c>
      <c r="G382" s="285">
        <f t="shared" si="64"/>
        <v>3450.5116599951361</v>
      </c>
      <c r="H382" s="284">
        <f t="shared" si="65"/>
        <v>58.660588799999999</v>
      </c>
      <c r="I382" s="301">
        <f t="shared" si="66"/>
        <v>1.6294607999999999E-2</v>
      </c>
      <c r="J382" s="57">
        <f t="shared" si="67"/>
        <v>18.881013324349624</v>
      </c>
      <c r="K382" s="57">
        <f t="shared" si="68"/>
        <v>18.881013324349624</v>
      </c>
      <c r="L382" s="57">
        <f t="shared" si="70"/>
        <v>19815.895432656314</v>
      </c>
      <c r="M382" s="301">
        <f t="shared" si="71"/>
        <v>4.6595202720000009</v>
      </c>
      <c r="N382" s="57">
        <f t="shared" si="69"/>
        <v>4252.7758816146879</v>
      </c>
    </row>
    <row r="383" spans="1:14">
      <c r="A383" s="57">
        <v>380</v>
      </c>
      <c r="B383" s="57">
        <v>36.5</v>
      </c>
      <c r="C383" s="284">
        <f t="shared" si="62"/>
        <v>58.741056</v>
      </c>
      <c r="D383" s="300">
        <f t="shared" si="60"/>
        <v>58.741056</v>
      </c>
      <c r="E383" s="285">
        <f t="shared" si="63"/>
        <v>3450.5116599951361</v>
      </c>
      <c r="F383" s="300">
        <f t="shared" si="61"/>
        <v>58.580121599999998</v>
      </c>
      <c r="G383" s="285">
        <f t="shared" si="64"/>
        <v>3431.6306466707865</v>
      </c>
      <c r="H383" s="284">
        <f t="shared" si="65"/>
        <v>58.660588799999999</v>
      </c>
      <c r="I383" s="301">
        <f t="shared" si="66"/>
        <v>1.6294607999999999E-2</v>
      </c>
      <c r="J383" s="57">
        <f t="shared" si="67"/>
        <v>-18.881013324349624</v>
      </c>
      <c r="K383" s="57">
        <f t="shared" si="68"/>
        <v>0</v>
      </c>
      <c r="L383" s="57">
        <f t="shared" si="70"/>
        <v>19815.895432656314</v>
      </c>
      <c r="M383" s="301">
        <f t="shared" si="71"/>
        <v>4.6758148800000008</v>
      </c>
      <c r="N383" s="57">
        <f t="shared" si="69"/>
        <v>4237.9555096193862</v>
      </c>
    </row>
    <row r="384" spans="1:14">
      <c r="A384" s="57">
        <v>381</v>
      </c>
      <c r="B384" s="57">
        <v>36.4</v>
      </c>
      <c r="C384" s="284">
        <f t="shared" si="62"/>
        <v>58.580121599999998</v>
      </c>
      <c r="D384" s="300">
        <f t="shared" si="60"/>
        <v>58.580121599999998</v>
      </c>
      <c r="E384" s="285">
        <f t="shared" si="63"/>
        <v>3431.6306466707865</v>
      </c>
      <c r="F384" s="300">
        <f t="shared" si="61"/>
        <v>57.936384000000004</v>
      </c>
      <c r="G384" s="285">
        <f t="shared" si="64"/>
        <v>3356.6245909954564</v>
      </c>
      <c r="H384" s="284">
        <f t="shared" si="65"/>
        <v>58.258252800000001</v>
      </c>
      <c r="I384" s="301">
        <f t="shared" si="66"/>
        <v>1.6182848E-2</v>
      </c>
      <c r="J384" s="57">
        <f t="shared" si="67"/>
        <v>-75.006055675330117</v>
      </c>
      <c r="K384" s="57">
        <f t="shared" si="68"/>
        <v>0</v>
      </c>
      <c r="L384" s="57">
        <f t="shared" si="70"/>
        <v>19815.895432656314</v>
      </c>
      <c r="M384" s="301">
        <f t="shared" si="71"/>
        <v>4.6919977280000005</v>
      </c>
      <c r="N384" s="57">
        <f t="shared" si="69"/>
        <v>4223.3386675366082</v>
      </c>
    </row>
    <row r="385" spans="1:14">
      <c r="A385" s="57">
        <v>382</v>
      </c>
      <c r="B385" s="57">
        <v>36</v>
      </c>
      <c r="C385" s="284">
        <f t="shared" si="62"/>
        <v>57.936384000000004</v>
      </c>
      <c r="D385" s="300">
        <f t="shared" si="60"/>
        <v>57.936384000000004</v>
      </c>
      <c r="E385" s="285">
        <f t="shared" si="63"/>
        <v>3356.6245909954564</v>
      </c>
      <c r="F385" s="300">
        <f t="shared" si="61"/>
        <v>56.487974400000006</v>
      </c>
      <c r="G385" s="285">
        <f t="shared" si="64"/>
        <v>3190.891251815056</v>
      </c>
      <c r="H385" s="284">
        <f t="shared" si="65"/>
        <v>57.212179200000008</v>
      </c>
      <c r="I385" s="301">
        <f t="shared" si="66"/>
        <v>1.5892272000000002E-2</v>
      </c>
      <c r="J385" s="57">
        <f t="shared" si="67"/>
        <v>-165.73333918040043</v>
      </c>
      <c r="K385" s="57">
        <f t="shared" si="68"/>
        <v>0</v>
      </c>
      <c r="L385" s="57">
        <f t="shared" si="70"/>
        <v>19815.895432656314</v>
      </c>
      <c r="M385" s="301">
        <f t="shared" si="71"/>
        <v>4.7078900000000008</v>
      </c>
      <c r="N385" s="57">
        <f t="shared" si="69"/>
        <v>4209.0820797971728</v>
      </c>
    </row>
    <row r="386" spans="1:14">
      <c r="A386" s="57">
        <v>383</v>
      </c>
      <c r="B386" s="57">
        <v>35.1</v>
      </c>
      <c r="C386" s="284">
        <f t="shared" si="62"/>
        <v>56.487974400000006</v>
      </c>
      <c r="D386" s="300">
        <f t="shared" si="60"/>
        <v>56.487974400000006</v>
      </c>
      <c r="E386" s="285">
        <f t="shared" si="63"/>
        <v>3190.891251815056</v>
      </c>
      <c r="F386" s="300">
        <f t="shared" si="61"/>
        <v>54.878630400000006</v>
      </c>
      <c r="G386" s="285">
        <f t="shared" si="64"/>
        <v>3011.6640745798049</v>
      </c>
      <c r="H386" s="284">
        <f t="shared" si="65"/>
        <v>55.683302400000002</v>
      </c>
      <c r="I386" s="301">
        <f t="shared" si="66"/>
        <v>1.5467584000000001E-2</v>
      </c>
      <c r="J386" s="57">
        <f t="shared" si="67"/>
        <v>-179.22717723525102</v>
      </c>
      <c r="K386" s="57">
        <f t="shared" si="68"/>
        <v>0</v>
      </c>
      <c r="L386" s="57">
        <f t="shared" si="70"/>
        <v>19815.895432656314</v>
      </c>
      <c r="M386" s="301">
        <f t="shared" si="71"/>
        <v>4.7233575840000004</v>
      </c>
      <c r="N386" s="57">
        <f t="shared" si="69"/>
        <v>4195.2985943264366</v>
      </c>
    </row>
    <row r="387" spans="1:14">
      <c r="A387" s="57">
        <v>384</v>
      </c>
      <c r="B387" s="57">
        <v>34.1</v>
      </c>
      <c r="C387" s="284">
        <f t="shared" si="62"/>
        <v>54.878630400000006</v>
      </c>
      <c r="D387" s="300">
        <f t="shared" si="60"/>
        <v>54.878630400000006</v>
      </c>
      <c r="E387" s="285">
        <f t="shared" si="63"/>
        <v>3011.6640745798049</v>
      </c>
      <c r="F387" s="300">
        <f t="shared" si="61"/>
        <v>53.913024000000007</v>
      </c>
      <c r="G387" s="285">
        <f t="shared" si="64"/>
        <v>2906.6141568245766</v>
      </c>
      <c r="H387" s="284">
        <f t="shared" si="65"/>
        <v>54.395827200000006</v>
      </c>
      <c r="I387" s="301">
        <f t="shared" si="66"/>
        <v>1.5109952000000001E-2</v>
      </c>
      <c r="J387" s="57">
        <f t="shared" si="67"/>
        <v>-105.04991775522831</v>
      </c>
      <c r="K387" s="57">
        <f t="shared" si="68"/>
        <v>0</v>
      </c>
      <c r="L387" s="57">
        <f t="shared" si="70"/>
        <v>19815.895432656314</v>
      </c>
      <c r="M387" s="301">
        <f t="shared" si="71"/>
        <v>4.7384675360000008</v>
      </c>
      <c r="N387" s="57">
        <f t="shared" si="69"/>
        <v>4181.9206910477205</v>
      </c>
    </row>
    <row r="388" spans="1:14">
      <c r="A388" s="57">
        <v>385</v>
      </c>
      <c r="B388" s="57">
        <v>33.5</v>
      </c>
      <c r="C388" s="284">
        <f t="shared" si="62"/>
        <v>53.913024000000007</v>
      </c>
      <c r="D388" s="300">
        <f t="shared" ref="D388:D451" si="72">C388</f>
        <v>53.913024000000007</v>
      </c>
      <c r="E388" s="285">
        <f t="shared" si="63"/>
        <v>2906.6141568245766</v>
      </c>
      <c r="F388" s="300">
        <f t="shared" ref="F388:F451" si="73">C389</f>
        <v>50.533401599999998</v>
      </c>
      <c r="G388" s="285">
        <f t="shared" si="64"/>
        <v>2553.6246772668824</v>
      </c>
      <c r="H388" s="284">
        <f t="shared" si="65"/>
        <v>52.223212799999999</v>
      </c>
      <c r="I388" s="301">
        <f t="shared" si="66"/>
        <v>1.4506448E-2</v>
      </c>
      <c r="J388" s="57">
        <f t="shared" si="67"/>
        <v>-352.98947955769427</v>
      </c>
      <c r="K388" s="57">
        <f t="shared" si="68"/>
        <v>0</v>
      </c>
      <c r="L388" s="57">
        <f t="shared" si="70"/>
        <v>19815.895432656314</v>
      </c>
      <c r="M388" s="301">
        <f t="shared" si="71"/>
        <v>4.7529739840000005</v>
      </c>
      <c r="N388" s="57">
        <f t="shared" si="69"/>
        <v>4169.1571423203295</v>
      </c>
    </row>
    <row r="389" spans="1:14">
      <c r="A389" s="57">
        <v>386</v>
      </c>
      <c r="B389" s="57">
        <v>31.4</v>
      </c>
      <c r="C389" s="284">
        <f t="shared" ref="C389:C452" si="74">B389*1.609344</f>
        <v>50.533401599999998</v>
      </c>
      <c r="D389" s="300">
        <f t="shared" si="72"/>
        <v>50.533401599999998</v>
      </c>
      <c r="E389" s="285">
        <f t="shared" ref="E389:E452" si="75">(D389)^2</f>
        <v>2553.6246772668824</v>
      </c>
      <c r="F389" s="300">
        <f t="shared" si="73"/>
        <v>46.670976000000003</v>
      </c>
      <c r="G389" s="285">
        <f t="shared" ref="G389:G452" si="76">(F389)^2</f>
        <v>2178.1800007925763</v>
      </c>
      <c r="H389" s="284">
        <f t="shared" ref="H389:H452" si="77">(D389+F389)/2</f>
        <v>48.6021888</v>
      </c>
      <c r="I389" s="301">
        <f t="shared" ref="I389:I452" si="78">H389/3600</f>
        <v>1.3500608000000001E-2</v>
      </c>
      <c r="J389" s="57">
        <f t="shared" ref="J389:J452" si="79">IF(I389=0,0,(G389-E389))</f>
        <v>-375.44467647430611</v>
      </c>
      <c r="K389" s="57">
        <f t="shared" ref="K389:K452" si="80">MAX(0,J389)</f>
        <v>0</v>
      </c>
      <c r="L389" s="57">
        <f t="shared" si="70"/>
        <v>19815.895432656314</v>
      </c>
      <c r="M389" s="301">
        <f t="shared" si="71"/>
        <v>4.7664745920000007</v>
      </c>
      <c r="N389" s="57">
        <f t="shared" ref="N389:N452" si="81">IF(M389=0,0,(L389)/M389)</f>
        <v>4157.3483819498588</v>
      </c>
    </row>
    <row r="390" spans="1:14">
      <c r="A390" s="57">
        <v>387</v>
      </c>
      <c r="B390" s="57">
        <v>29</v>
      </c>
      <c r="C390" s="284">
        <f t="shared" si="74"/>
        <v>46.670976000000003</v>
      </c>
      <c r="D390" s="300">
        <f t="shared" si="72"/>
        <v>46.670976000000003</v>
      </c>
      <c r="E390" s="285">
        <f t="shared" si="75"/>
        <v>2178.1800007925763</v>
      </c>
      <c r="F390" s="300">
        <f t="shared" si="73"/>
        <v>41.360140800000003</v>
      </c>
      <c r="G390" s="285">
        <f t="shared" si="76"/>
        <v>1710.661246995825</v>
      </c>
      <c r="H390" s="284">
        <f t="shared" si="77"/>
        <v>44.015558400000003</v>
      </c>
      <c r="I390" s="301">
        <f t="shared" si="78"/>
        <v>1.2226544000000001E-2</v>
      </c>
      <c r="J390" s="57">
        <f t="shared" si="79"/>
        <v>-467.5187537967513</v>
      </c>
      <c r="K390" s="57">
        <f t="shared" si="80"/>
        <v>0</v>
      </c>
      <c r="L390" s="57">
        <f t="shared" ref="L390:L453" si="82">L389+K390</f>
        <v>19815.895432656314</v>
      </c>
      <c r="M390" s="301">
        <f t="shared" ref="M390:M453" si="83">M389+I390</f>
        <v>4.7787011360000005</v>
      </c>
      <c r="N390" s="57">
        <f t="shared" si="81"/>
        <v>4146.7115998057916</v>
      </c>
    </row>
    <row r="391" spans="1:14">
      <c r="A391" s="57">
        <v>388</v>
      </c>
      <c r="B391" s="57">
        <v>25.7</v>
      </c>
      <c r="C391" s="284">
        <f t="shared" si="74"/>
        <v>41.360140800000003</v>
      </c>
      <c r="D391" s="300">
        <f t="shared" si="72"/>
        <v>41.360140800000003</v>
      </c>
      <c r="E391" s="285">
        <f t="shared" si="75"/>
        <v>1710.661246995825</v>
      </c>
      <c r="F391" s="300">
        <f t="shared" si="73"/>
        <v>37.014912000000002</v>
      </c>
      <c r="G391" s="285">
        <f t="shared" si="76"/>
        <v>1370.1037103677443</v>
      </c>
      <c r="H391" s="284">
        <f t="shared" si="77"/>
        <v>39.187526400000003</v>
      </c>
      <c r="I391" s="301">
        <f t="shared" si="78"/>
        <v>1.0885424000000001E-2</v>
      </c>
      <c r="J391" s="57">
        <f t="shared" si="79"/>
        <v>-340.5575366280807</v>
      </c>
      <c r="K391" s="57">
        <f t="shared" si="80"/>
        <v>0</v>
      </c>
      <c r="L391" s="57">
        <f t="shared" si="82"/>
        <v>19815.895432656314</v>
      </c>
      <c r="M391" s="301">
        <f t="shared" si="83"/>
        <v>4.78958656</v>
      </c>
      <c r="N391" s="57">
        <f t="shared" si="81"/>
        <v>4137.2872552607787</v>
      </c>
    </row>
    <row r="392" spans="1:14">
      <c r="A392" s="57">
        <v>389</v>
      </c>
      <c r="B392" s="57">
        <v>23</v>
      </c>
      <c r="C392" s="284">
        <f t="shared" si="74"/>
        <v>37.014912000000002</v>
      </c>
      <c r="D392" s="300">
        <f t="shared" si="72"/>
        <v>37.014912000000002</v>
      </c>
      <c r="E392" s="285">
        <f t="shared" si="75"/>
        <v>1370.1037103677443</v>
      </c>
      <c r="F392" s="300">
        <f t="shared" si="73"/>
        <v>32.669683200000001</v>
      </c>
      <c r="G392" s="285">
        <f t="shared" si="76"/>
        <v>1067.3082003883624</v>
      </c>
      <c r="H392" s="284">
        <f t="shared" si="77"/>
        <v>34.842297600000002</v>
      </c>
      <c r="I392" s="301">
        <f t="shared" si="78"/>
        <v>9.6784160000000004E-3</v>
      </c>
      <c r="J392" s="57">
        <f t="shared" si="79"/>
        <v>-302.7955099793819</v>
      </c>
      <c r="K392" s="57">
        <f t="shared" si="80"/>
        <v>0</v>
      </c>
      <c r="L392" s="57">
        <f t="shared" si="82"/>
        <v>19815.895432656314</v>
      </c>
      <c r="M392" s="301">
        <f t="shared" si="83"/>
        <v>4.7992649759999999</v>
      </c>
      <c r="N392" s="57">
        <f t="shared" si="81"/>
        <v>4128.9438136362478</v>
      </c>
    </row>
    <row r="393" spans="1:14">
      <c r="A393" s="57">
        <v>390</v>
      </c>
      <c r="B393" s="57">
        <v>20.3</v>
      </c>
      <c r="C393" s="284">
        <f t="shared" si="74"/>
        <v>32.669683200000001</v>
      </c>
      <c r="D393" s="300">
        <f t="shared" si="72"/>
        <v>32.669683200000001</v>
      </c>
      <c r="E393" s="285">
        <f t="shared" si="75"/>
        <v>1067.3082003883624</v>
      </c>
      <c r="F393" s="300">
        <f t="shared" si="73"/>
        <v>28.163520000000002</v>
      </c>
      <c r="G393" s="285">
        <f t="shared" si="76"/>
        <v>793.18385879040011</v>
      </c>
      <c r="H393" s="284">
        <f t="shared" si="77"/>
        <v>30.4166016</v>
      </c>
      <c r="I393" s="301">
        <f t="shared" si="78"/>
        <v>8.4490559999999999E-3</v>
      </c>
      <c r="J393" s="57">
        <f t="shared" si="79"/>
        <v>-274.12434159796226</v>
      </c>
      <c r="K393" s="57">
        <f t="shared" si="80"/>
        <v>0</v>
      </c>
      <c r="L393" s="57">
        <f t="shared" si="82"/>
        <v>19815.895432656314</v>
      </c>
      <c r="M393" s="301">
        <f t="shared" si="83"/>
        <v>4.8077140319999998</v>
      </c>
      <c r="N393" s="57">
        <f t="shared" si="81"/>
        <v>4121.6876255039942</v>
      </c>
    </row>
    <row r="394" spans="1:14">
      <c r="A394" s="57">
        <v>391</v>
      </c>
      <c r="B394" s="57">
        <v>17.5</v>
      </c>
      <c r="C394" s="284">
        <f t="shared" si="74"/>
        <v>28.163520000000002</v>
      </c>
      <c r="D394" s="300">
        <f t="shared" si="72"/>
        <v>28.163520000000002</v>
      </c>
      <c r="E394" s="285">
        <f t="shared" si="75"/>
        <v>793.18385879040011</v>
      </c>
      <c r="F394" s="300">
        <f t="shared" si="73"/>
        <v>23.335488000000002</v>
      </c>
      <c r="G394" s="285">
        <f t="shared" si="76"/>
        <v>544.54500019814407</v>
      </c>
      <c r="H394" s="284">
        <f t="shared" si="77"/>
        <v>25.749504000000002</v>
      </c>
      <c r="I394" s="301">
        <f t="shared" si="78"/>
        <v>7.1526400000000009E-3</v>
      </c>
      <c r="J394" s="57">
        <f t="shared" si="79"/>
        <v>-248.63885859225604</v>
      </c>
      <c r="K394" s="57">
        <f t="shared" si="80"/>
        <v>0</v>
      </c>
      <c r="L394" s="57">
        <f t="shared" si="82"/>
        <v>19815.895432656314</v>
      </c>
      <c r="M394" s="301">
        <f t="shared" si="83"/>
        <v>4.814866672</v>
      </c>
      <c r="N394" s="57">
        <f t="shared" si="81"/>
        <v>4115.5647253727975</v>
      </c>
    </row>
    <row r="395" spans="1:14">
      <c r="A395" s="57">
        <v>392</v>
      </c>
      <c r="B395" s="57">
        <v>14.5</v>
      </c>
      <c r="C395" s="284">
        <f t="shared" si="74"/>
        <v>23.335488000000002</v>
      </c>
      <c r="D395" s="300">
        <f t="shared" si="72"/>
        <v>23.335488000000002</v>
      </c>
      <c r="E395" s="285">
        <f t="shared" si="75"/>
        <v>544.54500019814407</v>
      </c>
      <c r="F395" s="300">
        <f t="shared" si="73"/>
        <v>19.312128000000001</v>
      </c>
      <c r="G395" s="285">
        <f t="shared" si="76"/>
        <v>372.95828788838406</v>
      </c>
      <c r="H395" s="284">
        <f t="shared" si="77"/>
        <v>21.323808</v>
      </c>
      <c r="I395" s="301">
        <f t="shared" si="78"/>
        <v>5.9232799999999995E-3</v>
      </c>
      <c r="J395" s="57">
        <f t="shared" si="79"/>
        <v>-171.58671230976</v>
      </c>
      <c r="K395" s="57">
        <f t="shared" si="80"/>
        <v>0</v>
      </c>
      <c r="L395" s="57">
        <f t="shared" si="82"/>
        <v>19815.895432656314</v>
      </c>
      <c r="M395" s="301">
        <f t="shared" si="83"/>
        <v>4.8207899520000002</v>
      </c>
      <c r="N395" s="57">
        <f t="shared" si="81"/>
        <v>4110.5079520080099</v>
      </c>
    </row>
    <row r="396" spans="1:14">
      <c r="A396" s="57">
        <v>393</v>
      </c>
      <c r="B396" s="57">
        <v>12</v>
      </c>
      <c r="C396" s="284">
        <f t="shared" si="74"/>
        <v>19.312128000000001</v>
      </c>
      <c r="D396" s="300">
        <f t="shared" si="72"/>
        <v>19.312128000000001</v>
      </c>
      <c r="E396" s="285">
        <f t="shared" si="75"/>
        <v>372.95828788838406</v>
      </c>
      <c r="F396" s="300">
        <f t="shared" si="73"/>
        <v>14.0012928</v>
      </c>
      <c r="G396" s="285">
        <f t="shared" si="76"/>
        <v>196.03620007133185</v>
      </c>
      <c r="H396" s="284">
        <f t="shared" si="77"/>
        <v>16.656710400000001</v>
      </c>
      <c r="I396" s="301">
        <f t="shared" si="78"/>
        <v>4.6268640000000005E-3</v>
      </c>
      <c r="J396" s="57">
        <f t="shared" si="79"/>
        <v>-176.92208781705222</v>
      </c>
      <c r="K396" s="57">
        <f t="shared" si="80"/>
        <v>0</v>
      </c>
      <c r="L396" s="57">
        <f t="shared" si="82"/>
        <v>19815.895432656314</v>
      </c>
      <c r="M396" s="301">
        <f t="shared" si="83"/>
        <v>4.8254168159999997</v>
      </c>
      <c r="N396" s="57">
        <f t="shared" si="81"/>
        <v>4106.5665803110005</v>
      </c>
    </row>
    <row r="397" spans="1:14">
      <c r="A397" s="57">
        <v>394</v>
      </c>
      <c r="B397" s="57">
        <v>8.6999999999999993</v>
      </c>
      <c r="C397" s="284">
        <f t="shared" si="74"/>
        <v>14.0012928</v>
      </c>
      <c r="D397" s="300">
        <f t="shared" si="72"/>
        <v>14.0012928</v>
      </c>
      <c r="E397" s="285">
        <f t="shared" si="75"/>
        <v>196.03620007133185</v>
      </c>
      <c r="F397" s="300">
        <f t="shared" si="73"/>
        <v>8.690457600000002</v>
      </c>
      <c r="G397" s="285">
        <f t="shared" si="76"/>
        <v>75.524053297397799</v>
      </c>
      <c r="H397" s="284">
        <f t="shared" si="77"/>
        <v>11.345875200000002</v>
      </c>
      <c r="I397" s="301">
        <f t="shared" si="78"/>
        <v>3.1516320000000006E-3</v>
      </c>
      <c r="J397" s="57">
        <f t="shared" si="79"/>
        <v>-120.51214677393405</v>
      </c>
      <c r="K397" s="57">
        <f t="shared" si="80"/>
        <v>0</v>
      </c>
      <c r="L397" s="57">
        <f t="shared" si="82"/>
        <v>19815.895432656314</v>
      </c>
      <c r="M397" s="301">
        <f t="shared" si="83"/>
        <v>4.8285684479999995</v>
      </c>
      <c r="N397" s="57">
        <f t="shared" si="81"/>
        <v>4103.8862027241403</v>
      </c>
    </row>
    <row r="398" spans="1:14">
      <c r="A398" s="57">
        <v>395</v>
      </c>
      <c r="B398" s="57">
        <v>5.4</v>
      </c>
      <c r="C398" s="284">
        <f t="shared" si="74"/>
        <v>8.690457600000002</v>
      </c>
      <c r="D398" s="300">
        <f t="shared" si="72"/>
        <v>8.690457600000002</v>
      </c>
      <c r="E398" s="285">
        <f t="shared" si="75"/>
        <v>75.524053297397799</v>
      </c>
      <c r="F398" s="300">
        <f t="shared" si="73"/>
        <v>3.3796224000000006</v>
      </c>
      <c r="G398" s="285">
        <f t="shared" si="76"/>
        <v>11.421847566581764</v>
      </c>
      <c r="H398" s="284">
        <f t="shared" si="77"/>
        <v>6.0350400000000013</v>
      </c>
      <c r="I398" s="301">
        <f t="shared" si="78"/>
        <v>1.6764000000000004E-3</v>
      </c>
      <c r="J398" s="57">
        <f t="shared" si="79"/>
        <v>-64.102205730816038</v>
      </c>
      <c r="K398" s="57">
        <f t="shared" si="80"/>
        <v>0</v>
      </c>
      <c r="L398" s="57">
        <f t="shared" si="82"/>
        <v>19815.895432656314</v>
      </c>
      <c r="M398" s="301">
        <f t="shared" si="83"/>
        <v>4.8302448479999995</v>
      </c>
      <c r="N398" s="57">
        <f t="shared" si="81"/>
        <v>4102.4618950447702</v>
      </c>
    </row>
    <row r="399" spans="1:14">
      <c r="A399" s="57">
        <v>396</v>
      </c>
      <c r="B399" s="57">
        <v>2.1</v>
      </c>
      <c r="C399" s="284">
        <f t="shared" si="74"/>
        <v>3.3796224000000006</v>
      </c>
      <c r="D399" s="300">
        <f t="shared" si="72"/>
        <v>3.3796224000000006</v>
      </c>
      <c r="E399" s="285">
        <f t="shared" si="75"/>
        <v>11.421847566581764</v>
      </c>
      <c r="F399" s="300">
        <f t="shared" si="73"/>
        <v>0</v>
      </c>
      <c r="G399" s="285">
        <f t="shared" si="76"/>
        <v>0</v>
      </c>
      <c r="H399" s="284">
        <f t="shared" si="77"/>
        <v>1.6898112000000003</v>
      </c>
      <c r="I399" s="301">
        <f t="shared" si="78"/>
        <v>4.6939200000000006E-4</v>
      </c>
      <c r="J399" s="57">
        <f t="shared" si="79"/>
        <v>-11.421847566581764</v>
      </c>
      <c r="K399" s="57">
        <f t="shared" si="80"/>
        <v>0</v>
      </c>
      <c r="L399" s="57">
        <f t="shared" si="82"/>
        <v>19815.895432656314</v>
      </c>
      <c r="M399" s="301">
        <f t="shared" si="83"/>
        <v>4.8307142399999998</v>
      </c>
      <c r="N399" s="57">
        <f t="shared" si="81"/>
        <v>4102.0632660433075</v>
      </c>
    </row>
    <row r="400" spans="1:14">
      <c r="A400" s="57">
        <v>397</v>
      </c>
      <c r="B400" s="57">
        <v>0</v>
      </c>
      <c r="C400" s="284">
        <f t="shared" si="74"/>
        <v>0</v>
      </c>
      <c r="D400" s="300">
        <f t="shared" si="72"/>
        <v>0</v>
      </c>
      <c r="E400" s="285">
        <f t="shared" si="75"/>
        <v>0</v>
      </c>
      <c r="F400" s="300">
        <f t="shared" si="73"/>
        <v>0</v>
      </c>
      <c r="G400" s="285">
        <f t="shared" si="76"/>
        <v>0</v>
      </c>
      <c r="H400" s="284">
        <f t="shared" si="77"/>
        <v>0</v>
      </c>
      <c r="I400" s="301">
        <f t="shared" si="78"/>
        <v>0</v>
      </c>
      <c r="J400" s="57">
        <f t="shared" si="79"/>
        <v>0</v>
      </c>
      <c r="K400" s="57">
        <f t="shared" si="80"/>
        <v>0</v>
      </c>
      <c r="L400" s="57">
        <f t="shared" si="82"/>
        <v>19815.895432656314</v>
      </c>
      <c r="M400" s="301">
        <f t="shared" si="83"/>
        <v>4.8307142399999998</v>
      </c>
      <c r="N400" s="57">
        <f t="shared" si="81"/>
        <v>4102.0632660433075</v>
      </c>
    </row>
    <row r="401" spans="1:14">
      <c r="A401" s="57">
        <v>398</v>
      </c>
      <c r="B401" s="57">
        <v>0</v>
      </c>
      <c r="C401" s="284">
        <f t="shared" si="74"/>
        <v>0</v>
      </c>
      <c r="D401" s="300">
        <f t="shared" si="72"/>
        <v>0</v>
      </c>
      <c r="E401" s="285">
        <f t="shared" si="75"/>
        <v>0</v>
      </c>
      <c r="F401" s="300">
        <f t="shared" si="73"/>
        <v>0</v>
      </c>
      <c r="G401" s="285">
        <f t="shared" si="76"/>
        <v>0</v>
      </c>
      <c r="H401" s="284">
        <f t="shared" si="77"/>
        <v>0</v>
      </c>
      <c r="I401" s="301">
        <f t="shared" si="78"/>
        <v>0</v>
      </c>
      <c r="J401" s="57">
        <f t="shared" si="79"/>
        <v>0</v>
      </c>
      <c r="K401" s="57">
        <f t="shared" si="80"/>
        <v>0</v>
      </c>
      <c r="L401" s="57">
        <f t="shared" si="82"/>
        <v>19815.895432656314</v>
      </c>
      <c r="M401" s="301">
        <f t="shared" si="83"/>
        <v>4.8307142399999998</v>
      </c>
      <c r="N401" s="57">
        <f t="shared" si="81"/>
        <v>4102.0632660433075</v>
      </c>
    </row>
    <row r="402" spans="1:14">
      <c r="A402" s="57">
        <v>399</v>
      </c>
      <c r="B402" s="57">
        <v>0</v>
      </c>
      <c r="C402" s="284">
        <f t="shared" si="74"/>
        <v>0</v>
      </c>
      <c r="D402" s="300">
        <f t="shared" si="72"/>
        <v>0</v>
      </c>
      <c r="E402" s="285">
        <f t="shared" si="75"/>
        <v>0</v>
      </c>
      <c r="F402" s="300">
        <f t="shared" si="73"/>
        <v>0</v>
      </c>
      <c r="G402" s="285">
        <f t="shared" si="76"/>
        <v>0</v>
      </c>
      <c r="H402" s="284">
        <f t="shared" si="77"/>
        <v>0</v>
      </c>
      <c r="I402" s="301">
        <f t="shared" si="78"/>
        <v>0</v>
      </c>
      <c r="J402" s="57">
        <f t="shared" si="79"/>
        <v>0</v>
      </c>
      <c r="K402" s="57">
        <f t="shared" si="80"/>
        <v>0</v>
      </c>
      <c r="L402" s="57">
        <f t="shared" si="82"/>
        <v>19815.895432656314</v>
      </c>
      <c r="M402" s="301">
        <f t="shared" si="83"/>
        <v>4.8307142399999998</v>
      </c>
      <c r="N402" s="57">
        <f t="shared" si="81"/>
        <v>4102.0632660433075</v>
      </c>
    </row>
    <row r="403" spans="1:14">
      <c r="A403" s="57">
        <v>400</v>
      </c>
      <c r="B403" s="57">
        <v>0</v>
      </c>
      <c r="C403" s="284">
        <f t="shared" si="74"/>
        <v>0</v>
      </c>
      <c r="D403" s="300">
        <f t="shared" si="72"/>
        <v>0</v>
      </c>
      <c r="E403" s="285">
        <f t="shared" si="75"/>
        <v>0</v>
      </c>
      <c r="F403" s="300">
        <f t="shared" si="73"/>
        <v>0</v>
      </c>
      <c r="G403" s="285">
        <f t="shared" si="76"/>
        <v>0</v>
      </c>
      <c r="H403" s="284">
        <f t="shared" si="77"/>
        <v>0</v>
      </c>
      <c r="I403" s="301">
        <f t="shared" si="78"/>
        <v>0</v>
      </c>
      <c r="J403" s="57">
        <f t="shared" si="79"/>
        <v>0</v>
      </c>
      <c r="K403" s="57">
        <f t="shared" si="80"/>
        <v>0</v>
      </c>
      <c r="L403" s="57">
        <f t="shared" si="82"/>
        <v>19815.895432656314</v>
      </c>
      <c r="M403" s="301">
        <f t="shared" si="83"/>
        <v>4.8307142399999998</v>
      </c>
      <c r="N403" s="57">
        <f t="shared" si="81"/>
        <v>4102.0632660433075</v>
      </c>
    </row>
    <row r="404" spans="1:14">
      <c r="A404" s="57">
        <v>401</v>
      </c>
      <c r="B404" s="57">
        <v>0</v>
      </c>
      <c r="C404" s="284">
        <f t="shared" si="74"/>
        <v>0</v>
      </c>
      <c r="D404" s="300">
        <f t="shared" si="72"/>
        <v>0</v>
      </c>
      <c r="E404" s="285">
        <f t="shared" si="75"/>
        <v>0</v>
      </c>
      <c r="F404" s="300">
        <f t="shared" si="73"/>
        <v>0</v>
      </c>
      <c r="G404" s="285">
        <f t="shared" si="76"/>
        <v>0</v>
      </c>
      <c r="H404" s="284">
        <f t="shared" si="77"/>
        <v>0</v>
      </c>
      <c r="I404" s="301">
        <f t="shared" si="78"/>
        <v>0</v>
      </c>
      <c r="J404" s="57">
        <f t="shared" si="79"/>
        <v>0</v>
      </c>
      <c r="K404" s="57">
        <f t="shared" si="80"/>
        <v>0</v>
      </c>
      <c r="L404" s="57">
        <f t="shared" si="82"/>
        <v>19815.895432656314</v>
      </c>
      <c r="M404" s="301">
        <f t="shared" si="83"/>
        <v>4.8307142399999998</v>
      </c>
      <c r="N404" s="57">
        <f t="shared" si="81"/>
        <v>4102.0632660433075</v>
      </c>
    </row>
    <row r="405" spans="1:14">
      <c r="A405" s="57">
        <v>402</v>
      </c>
      <c r="B405" s="57">
        <v>0</v>
      </c>
      <c r="C405" s="284">
        <f t="shared" si="74"/>
        <v>0</v>
      </c>
      <c r="D405" s="300">
        <f t="shared" si="72"/>
        <v>0</v>
      </c>
      <c r="E405" s="285">
        <f t="shared" si="75"/>
        <v>0</v>
      </c>
      <c r="F405" s="300">
        <f t="shared" si="73"/>
        <v>4.1842944000000006</v>
      </c>
      <c r="G405" s="285">
        <f t="shared" si="76"/>
        <v>17.508319625871366</v>
      </c>
      <c r="H405" s="284">
        <f t="shared" si="77"/>
        <v>2.0921472000000003</v>
      </c>
      <c r="I405" s="301">
        <f t="shared" si="78"/>
        <v>5.8115200000000004E-4</v>
      </c>
      <c r="J405" s="57">
        <f t="shared" si="79"/>
        <v>17.508319625871366</v>
      </c>
      <c r="K405" s="57">
        <f t="shared" si="80"/>
        <v>17.508319625871366</v>
      </c>
      <c r="L405" s="57">
        <f t="shared" si="82"/>
        <v>19833.403752282185</v>
      </c>
      <c r="M405" s="301">
        <f t="shared" si="83"/>
        <v>4.8312953919999995</v>
      </c>
      <c r="N405" s="57">
        <f t="shared" si="81"/>
        <v>4105.1937716587845</v>
      </c>
    </row>
    <row r="406" spans="1:14">
      <c r="A406" s="57">
        <v>403</v>
      </c>
      <c r="B406" s="57">
        <v>2.6</v>
      </c>
      <c r="C406" s="284">
        <f t="shared" si="74"/>
        <v>4.1842944000000006</v>
      </c>
      <c r="D406" s="300">
        <f t="shared" si="72"/>
        <v>4.1842944000000006</v>
      </c>
      <c r="E406" s="285">
        <f t="shared" si="75"/>
        <v>17.508319625871366</v>
      </c>
      <c r="F406" s="300">
        <f t="shared" si="73"/>
        <v>9.4951296000000021</v>
      </c>
      <c r="G406" s="285">
        <f t="shared" si="76"/>
        <v>90.157486120796193</v>
      </c>
      <c r="H406" s="284">
        <f t="shared" si="77"/>
        <v>6.8397120000000013</v>
      </c>
      <c r="I406" s="301">
        <f t="shared" si="78"/>
        <v>1.8999200000000005E-3</v>
      </c>
      <c r="J406" s="57">
        <f t="shared" si="79"/>
        <v>72.649166494924827</v>
      </c>
      <c r="K406" s="57">
        <f t="shared" si="80"/>
        <v>72.649166494924827</v>
      </c>
      <c r="L406" s="57">
        <f t="shared" si="82"/>
        <v>19906.05291877711</v>
      </c>
      <c r="M406" s="301">
        <f t="shared" si="83"/>
        <v>4.8331953119999991</v>
      </c>
      <c r="N406" s="57">
        <f t="shared" si="81"/>
        <v>4118.6113189661046</v>
      </c>
    </row>
    <row r="407" spans="1:14">
      <c r="A407" s="57">
        <v>404</v>
      </c>
      <c r="B407" s="57">
        <v>5.9</v>
      </c>
      <c r="C407" s="284">
        <f t="shared" si="74"/>
        <v>9.4951296000000021</v>
      </c>
      <c r="D407" s="300">
        <f t="shared" si="72"/>
        <v>9.4951296000000021</v>
      </c>
      <c r="E407" s="285">
        <f t="shared" si="75"/>
        <v>90.157486120796193</v>
      </c>
      <c r="F407" s="300">
        <f t="shared" si="73"/>
        <v>14.8059648</v>
      </c>
      <c r="G407" s="285">
        <f t="shared" si="76"/>
        <v>219.21659365883903</v>
      </c>
      <c r="H407" s="284">
        <f t="shared" si="77"/>
        <v>12.150547200000002</v>
      </c>
      <c r="I407" s="301">
        <f t="shared" si="78"/>
        <v>3.3751520000000006E-3</v>
      </c>
      <c r="J407" s="57">
        <f t="shared" si="79"/>
        <v>129.05910753804284</v>
      </c>
      <c r="K407" s="57">
        <f t="shared" si="80"/>
        <v>129.05910753804284</v>
      </c>
      <c r="L407" s="57">
        <f t="shared" si="82"/>
        <v>20035.112026315153</v>
      </c>
      <c r="M407" s="301">
        <f t="shared" si="83"/>
        <v>4.8365704639999993</v>
      </c>
      <c r="N407" s="57">
        <f t="shared" si="81"/>
        <v>4142.4212001959486</v>
      </c>
    </row>
    <row r="408" spans="1:14">
      <c r="A408" s="57">
        <v>405</v>
      </c>
      <c r="B408" s="57">
        <v>9.1999999999999993</v>
      </c>
      <c r="C408" s="284">
        <f t="shared" si="74"/>
        <v>14.8059648</v>
      </c>
      <c r="D408" s="300">
        <f t="shared" si="72"/>
        <v>14.8059648</v>
      </c>
      <c r="E408" s="285">
        <f t="shared" si="75"/>
        <v>219.21659365883903</v>
      </c>
      <c r="F408" s="300">
        <f t="shared" si="73"/>
        <v>20.116800000000001</v>
      </c>
      <c r="G408" s="285">
        <f t="shared" si="76"/>
        <v>404.68564224000005</v>
      </c>
      <c r="H408" s="284">
        <f t="shared" si="77"/>
        <v>17.461382400000002</v>
      </c>
      <c r="I408" s="301">
        <f t="shared" si="78"/>
        <v>4.8503840000000001E-3</v>
      </c>
      <c r="J408" s="57">
        <f t="shared" si="79"/>
        <v>185.46904858116102</v>
      </c>
      <c r="K408" s="57">
        <f t="shared" si="80"/>
        <v>185.46904858116102</v>
      </c>
      <c r="L408" s="57">
        <f t="shared" si="82"/>
        <v>20220.581074896316</v>
      </c>
      <c r="M408" s="301">
        <f t="shared" si="83"/>
        <v>4.8414208479999994</v>
      </c>
      <c r="N408" s="57">
        <f t="shared" si="81"/>
        <v>4176.5799152225072</v>
      </c>
    </row>
    <row r="409" spans="1:14">
      <c r="A409" s="57">
        <v>406</v>
      </c>
      <c r="B409" s="57">
        <v>12.5</v>
      </c>
      <c r="C409" s="284">
        <f t="shared" si="74"/>
        <v>20.116800000000001</v>
      </c>
      <c r="D409" s="300">
        <f t="shared" si="72"/>
        <v>20.116800000000001</v>
      </c>
      <c r="E409" s="285">
        <f t="shared" si="75"/>
        <v>404.68564224000005</v>
      </c>
      <c r="F409" s="300">
        <f t="shared" si="73"/>
        <v>25.427635200000005</v>
      </c>
      <c r="G409" s="285">
        <f t="shared" si="76"/>
        <v>646.56463186427925</v>
      </c>
      <c r="H409" s="284">
        <f t="shared" si="77"/>
        <v>22.772217600000005</v>
      </c>
      <c r="I409" s="301">
        <f t="shared" si="78"/>
        <v>6.3256160000000009E-3</v>
      </c>
      <c r="J409" s="57">
        <f t="shared" si="79"/>
        <v>241.8789896242792</v>
      </c>
      <c r="K409" s="57">
        <f t="shared" si="80"/>
        <v>241.8789896242792</v>
      </c>
      <c r="L409" s="57">
        <f t="shared" si="82"/>
        <v>20462.460064520594</v>
      </c>
      <c r="M409" s="301">
        <f t="shared" si="83"/>
        <v>4.8477464639999992</v>
      </c>
      <c r="N409" s="57">
        <f t="shared" si="81"/>
        <v>4221.0252158353378</v>
      </c>
    </row>
    <row r="410" spans="1:14">
      <c r="A410" s="57">
        <v>407</v>
      </c>
      <c r="B410" s="57">
        <v>15.8</v>
      </c>
      <c r="C410" s="284">
        <f t="shared" si="74"/>
        <v>25.427635200000005</v>
      </c>
      <c r="D410" s="300">
        <f t="shared" si="72"/>
        <v>25.427635200000005</v>
      </c>
      <c r="E410" s="285">
        <f t="shared" si="75"/>
        <v>646.56463186427925</v>
      </c>
      <c r="F410" s="300">
        <f t="shared" si="73"/>
        <v>30.738470400000004</v>
      </c>
      <c r="G410" s="285">
        <f t="shared" si="76"/>
        <v>944.8535625316764</v>
      </c>
      <c r="H410" s="284">
        <f t="shared" si="77"/>
        <v>28.083052800000004</v>
      </c>
      <c r="I410" s="301">
        <f t="shared" si="78"/>
        <v>7.8008480000000009E-3</v>
      </c>
      <c r="J410" s="57">
        <f t="shared" si="79"/>
        <v>298.28893066739715</v>
      </c>
      <c r="K410" s="57">
        <f t="shared" si="80"/>
        <v>298.28893066739715</v>
      </c>
      <c r="L410" s="57">
        <f t="shared" si="82"/>
        <v>20760.748995187991</v>
      </c>
      <c r="M410" s="301">
        <f t="shared" si="83"/>
        <v>4.8555473119999988</v>
      </c>
      <c r="N410" s="57">
        <f t="shared" si="81"/>
        <v>4275.6763885051387</v>
      </c>
    </row>
    <row r="411" spans="1:14">
      <c r="A411" s="57">
        <v>408</v>
      </c>
      <c r="B411" s="57">
        <v>19.100000000000001</v>
      </c>
      <c r="C411" s="284">
        <f t="shared" si="74"/>
        <v>30.738470400000004</v>
      </c>
      <c r="D411" s="300">
        <f t="shared" si="72"/>
        <v>30.738470400000004</v>
      </c>
      <c r="E411" s="285">
        <f t="shared" si="75"/>
        <v>944.8535625316764</v>
      </c>
      <c r="F411" s="300">
        <f t="shared" si="73"/>
        <v>36.049305599999997</v>
      </c>
      <c r="G411" s="285">
        <f t="shared" si="76"/>
        <v>1299.5524342421911</v>
      </c>
      <c r="H411" s="284">
        <f t="shared" si="77"/>
        <v>33.393888000000004</v>
      </c>
      <c r="I411" s="301">
        <f t="shared" si="78"/>
        <v>9.2760800000000008E-3</v>
      </c>
      <c r="J411" s="57">
        <f t="shared" si="79"/>
        <v>354.69887171051471</v>
      </c>
      <c r="K411" s="57">
        <f t="shared" si="80"/>
        <v>354.69887171051471</v>
      </c>
      <c r="L411" s="57">
        <f t="shared" si="82"/>
        <v>21115.447866898507</v>
      </c>
      <c r="M411" s="301">
        <f t="shared" si="83"/>
        <v>4.864823391999999</v>
      </c>
      <c r="N411" s="57">
        <f t="shared" si="81"/>
        <v>4340.4346191933682</v>
      </c>
    </row>
    <row r="412" spans="1:14">
      <c r="A412" s="57">
        <v>409</v>
      </c>
      <c r="B412" s="57">
        <v>22.4</v>
      </c>
      <c r="C412" s="284">
        <f t="shared" si="74"/>
        <v>36.049305599999997</v>
      </c>
      <c r="D412" s="300">
        <f t="shared" si="72"/>
        <v>36.049305599999997</v>
      </c>
      <c r="E412" s="285">
        <f t="shared" si="75"/>
        <v>1299.5524342421911</v>
      </c>
      <c r="F412" s="300">
        <f t="shared" si="73"/>
        <v>40.233600000000003</v>
      </c>
      <c r="G412" s="285">
        <f t="shared" si="76"/>
        <v>1618.7425689600002</v>
      </c>
      <c r="H412" s="284">
        <f t="shared" si="77"/>
        <v>38.141452799999996</v>
      </c>
      <c r="I412" s="301">
        <f t="shared" si="78"/>
        <v>1.0594847999999999E-2</v>
      </c>
      <c r="J412" s="57">
        <f t="shared" si="79"/>
        <v>319.19013471780909</v>
      </c>
      <c r="K412" s="57">
        <f t="shared" si="80"/>
        <v>319.19013471780909</v>
      </c>
      <c r="L412" s="57">
        <f t="shared" si="82"/>
        <v>21434.638001616317</v>
      </c>
      <c r="M412" s="301">
        <f t="shared" si="83"/>
        <v>4.8754182399999992</v>
      </c>
      <c r="N412" s="57">
        <f t="shared" si="81"/>
        <v>4396.4716351424895</v>
      </c>
    </row>
    <row r="413" spans="1:14">
      <c r="A413" s="57">
        <v>410</v>
      </c>
      <c r="B413" s="57">
        <v>25</v>
      </c>
      <c r="C413" s="284">
        <f t="shared" si="74"/>
        <v>40.233600000000003</v>
      </c>
      <c r="D413" s="300">
        <f t="shared" si="72"/>
        <v>40.233600000000003</v>
      </c>
      <c r="E413" s="285">
        <f t="shared" si="75"/>
        <v>1618.7425689600002</v>
      </c>
      <c r="F413" s="300">
        <f t="shared" si="73"/>
        <v>41.199206400000008</v>
      </c>
      <c r="G413" s="285">
        <f t="shared" si="76"/>
        <v>1697.3746079898017</v>
      </c>
      <c r="H413" s="284">
        <f t="shared" si="77"/>
        <v>40.716403200000002</v>
      </c>
      <c r="I413" s="301">
        <f t="shared" si="78"/>
        <v>1.1310112000000001E-2</v>
      </c>
      <c r="J413" s="57">
        <f t="shared" si="79"/>
        <v>78.63203902980149</v>
      </c>
      <c r="K413" s="57">
        <f t="shared" si="80"/>
        <v>78.63203902980149</v>
      </c>
      <c r="L413" s="57">
        <f t="shared" si="82"/>
        <v>21513.270040646119</v>
      </c>
      <c r="M413" s="301">
        <f t="shared" si="83"/>
        <v>4.8867283519999996</v>
      </c>
      <c r="N413" s="57">
        <f t="shared" si="81"/>
        <v>4402.3871373659122</v>
      </c>
    </row>
    <row r="414" spans="1:14">
      <c r="A414" s="57">
        <v>411</v>
      </c>
      <c r="B414" s="57">
        <v>25.6</v>
      </c>
      <c r="C414" s="284">
        <f t="shared" si="74"/>
        <v>41.199206400000008</v>
      </c>
      <c r="D414" s="300">
        <f t="shared" si="72"/>
        <v>41.199206400000008</v>
      </c>
      <c r="E414" s="285">
        <f t="shared" si="75"/>
        <v>1697.3746079898017</v>
      </c>
      <c r="F414" s="300">
        <f t="shared" si="73"/>
        <v>44.256960000000007</v>
      </c>
      <c r="G414" s="285">
        <f t="shared" si="76"/>
        <v>1958.6785084416006</v>
      </c>
      <c r="H414" s="284">
        <f t="shared" si="77"/>
        <v>42.728083200000007</v>
      </c>
      <c r="I414" s="301">
        <f t="shared" si="78"/>
        <v>1.1868912000000002E-2</v>
      </c>
      <c r="J414" s="57">
        <f t="shared" si="79"/>
        <v>261.30390045179888</v>
      </c>
      <c r="K414" s="57">
        <f t="shared" si="80"/>
        <v>261.30390045179888</v>
      </c>
      <c r="L414" s="57">
        <f t="shared" si="82"/>
        <v>21774.573941097919</v>
      </c>
      <c r="M414" s="301">
        <f t="shared" si="83"/>
        <v>4.8985972639999993</v>
      </c>
      <c r="N414" s="57">
        <f t="shared" si="81"/>
        <v>4445.0631002307937</v>
      </c>
    </row>
    <row r="415" spans="1:14">
      <c r="A415" s="57">
        <v>412</v>
      </c>
      <c r="B415" s="57">
        <v>27.5</v>
      </c>
      <c r="C415" s="284">
        <f t="shared" si="74"/>
        <v>44.256960000000007</v>
      </c>
      <c r="D415" s="300">
        <f t="shared" si="72"/>
        <v>44.256960000000007</v>
      </c>
      <c r="E415" s="285">
        <f t="shared" si="75"/>
        <v>1958.6785084416006</v>
      </c>
      <c r="F415" s="300">
        <f t="shared" si="73"/>
        <v>46.670976000000003</v>
      </c>
      <c r="G415" s="285">
        <f t="shared" si="76"/>
        <v>2178.1800007925763</v>
      </c>
      <c r="H415" s="284">
        <f t="shared" si="77"/>
        <v>45.463968000000008</v>
      </c>
      <c r="I415" s="301">
        <f t="shared" si="78"/>
        <v>1.2628880000000002E-2</v>
      </c>
      <c r="J415" s="57">
        <f t="shared" si="79"/>
        <v>219.5014923509757</v>
      </c>
      <c r="K415" s="57">
        <f t="shared" si="80"/>
        <v>219.5014923509757</v>
      </c>
      <c r="L415" s="57">
        <f t="shared" si="82"/>
        <v>21994.075433448896</v>
      </c>
      <c r="M415" s="301">
        <f t="shared" si="83"/>
        <v>4.9112261439999996</v>
      </c>
      <c r="N415" s="57">
        <f t="shared" si="81"/>
        <v>4478.3267535580417</v>
      </c>
    </row>
    <row r="416" spans="1:14">
      <c r="A416" s="57">
        <v>413</v>
      </c>
      <c r="B416" s="57">
        <v>29</v>
      </c>
      <c r="C416" s="284">
        <f t="shared" si="74"/>
        <v>46.670976000000003</v>
      </c>
      <c r="D416" s="300">
        <f t="shared" si="72"/>
        <v>46.670976000000003</v>
      </c>
      <c r="E416" s="285">
        <f t="shared" si="75"/>
        <v>2178.1800007925763</v>
      </c>
      <c r="F416" s="300">
        <f t="shared" si="73"/>
        <v>48.280320000000003</v>
      </c>
      <c r="G416" s="285">
        <f t="shared" si="76"/>
        <v>2330.9892993024005</v>
      </c>
      <c r="H416" s="284">
        <f t="shared" si="77"/>
        <v>47.475648000000007</v>
      </c>
      <c r="I416" s="301">
        <f t="shared" si="78"/>
        <v>1.3187680000000002E-2</v>
      </c>
      <c r="J416" s="57">
        <f t="shared" si="79"/>
        <v>152.8092985098242</v>
      </c>
      <c r="K416" s="57">
        <f t="shared" si="80"/>
        <v>152.8092985098242</v>
      </c>
      <c r="L416" s="57">
        <f t="shared" si="82"/>
        <v>22146.884731958718</v>
      </c>
      <c r="M416" s="301">
        <f t="shared" si="83"/>
        <v>4.9244138239999993</v>
      </c>
      <c r="N416" s="57">
        <f t="shared" si="81"/>
        <v>4497.3646658251928</v>
      </c>
    </row>
    <row r="417" spans="1:14">
      <c r="A417" s="57">
        <v>414</v>
      </c>
      <c r="B417" s="57">
        <v>30</v>
      </c>
      <c r="C417" s="284">
        <f t="shared" si="74"/>
        <v>48.280320000000003</v>
      </c>
      <c r="D417" s="300">
        <f t="shared" si="72"/>
        <v>48.280320000000003</v>
      </c>
      <c r="E417" s="285">
        <f t="shared" si="75"/>
        <v>2330.9892993024005</v>
      </c>
      <c r="F417" s="300">
        <f t="shared" si="73"/>
        <v>48.441254400000005</v>
      </c>
      <c r="G417" s="285">
        <f t="shared" si="76"/>
        <v>2346.55512784552</v>
      </c>
      <c r="H417" s="284">
        <f t="shared" si="77"/>
        <v>48.360787200000004</v>
      </c>
      <c r="I417" s="301">
        <f t="shared" si="78"/>
        <v>1.3433552000000001E-2</v>
      </c>
      <c r="J417" s="57">
        <f t="shared" si="79"/>
        <v>15.565828543119551</v>
      </c>
      <c r="K417" s="57">
        <f t="shared" si="80"/>
        <v>15.565828543119551</v>
      </c>
      <c r="L417" s="57">
        <f t="shared" si="82"/>
        <v>22162.450560501838</v>
      </c>
      <c r="M417" s="301">
        <f t="shared" si="83"/>
        <v>4.9378473759999997</v>
      </c>
      <c r="N417" s="57">
        <f t="shared" si="81"/>
        <v>4488.2818104546132</v>
      </c>
    </row>
    <row r="418" spans="1:14">
      <c r="A418" s="57">
        <v>415</v>
      </c>
      <c r="B418" s="57">
        <v>30.1</v>
      </c>
      <c r="C418" s="284">
        <f t="shared" si="74"/>
        <v>48.441254400000005</v>
      </c>
      <c r="D418" s="300">
        <f t="shared" si="72"/>
        <v>48.441254400000005</v>
      </c>
      <c r="E418" s="285">
        <f t="shared" si="75"/>
        <v>2346.55512784552</v>
      </c>
      <c r="F418" s="300">
        <f t="shared" si="73"/>
        <v>48.280320000000003</v>
      </c>
      <c r="G418" s="285">
        <f t="shared" si="76"/>
        <v>2330.9892993024005</v>
      </c>
      <c r="H418" s="284">
        <f t="shared" si="77"/>
        <v>48.360787200000004</v>
      </c>
      <c r="I418" s="301">
        <f t="shared" si="78"/>
        <v>1.3433552000000001E-2</v>
      </c>
      <c r="J418" s="57">
        <f t="shared" si="79"/>
        <v>-15.565828543119551</v>
      </c>
      <c r="K418" s="57">
        <f t="shared" si="80"/>
        <v>0</v>
      </c>
      <c r="L418" s="57">
        <f t="shared" si="82"/>
        <v>22162.450560501838</v>
      </c>
      <c r="M418" s="301">
        <f t="shared" si="83"/>
        <v>4.9512809280000001</v>
      </c>
      <c r="N418" s="57">
        <f t="shared" si="81"/>
        <v>4476.10444302825</v>
      </c>
    </row>
    <row r="419" spans="1:14">
      <c r="A419" s="57">
        <v>416</v>
      </c>
      <c r="B419" s="57">
        <v>30</v>
      </c>
      <c r="C419" s="284">
        <f t="shared" si="74"/>
        <v>48.280320000000003</v>
      </c>
      <c r="D419" s="300">
        <f t="shared" si="72"/>
        <v>48.280320000000003</v>
      </c>
      <c r="E419" s="285">
        <f t="shared" si="75"/>
        <v>2330.9892993024005</v>
      </c>
      <c r="F419" s="300">
        <f t="shared" si="73"/>
        <v>47.797516800000004</v>
      </c>
      <c r="G419" s="285">
        <f t="shared" si="76"/>
        <v>2284.6026122462827</v>
      </c>
      <c r="H419" s="284">
        <f t="shared" si="77"/>
        <v>48.0389184</v>
      </c>
      <c r="I419" s="301">
        <f t="shared" si="78"/>
        <v>1.3344144E-2</v>
      </c>
      <c r="J419" s="57">
        <f t="shared" si="79"/>
        <v>-46.386687056117808</v>
      </c>
      <c r="K419" s="57">
        <f t="shared" si="80"/>
        <v>0</v>
      </c>
      <c r="L419" s="57">
        <f t="shared" si="82"/>
        <v>22162.450560501838</v>
      </c>
      <c r="M419" s="301">
        <f t="shared" si="83"/>
        <v>4.9646250720000005</v>
      </c>
      <c r="N419" s="57">
        <f t="shared" si="81"/>
        <v>4464.0733668884468</v>
      </c>
    </row>
    <row r="420" spans="1:14">
      <c r="A420" s="57">
        <v>417</v>
      </c>
      <c r="B420" s="57">
        <v>29.7</v>
      </c>
      <c r="C420" s="284">
        <f t="shared" si="74"/>
        <v>47.797516800000004</v>
      </c>
      <c r="D420" s="300">
        <f t="shared" si="72"/>
        <v>47.797516800000004</v>
      </c>
      <c r="E420" s="285">
        <f t="shared" si="75"/>
        <v>2284.6026122462827</v>
      </c>
      <c r="F420" s="300">
        <f t="shared" si="73"/>
        <v>47.153779200000002</v>
      </c>
      <c r="G420" s="285">
        <f t="shared" si="76"/>
        <v>2223.4788928423527</v>
      </c>
      <c r="H420" s="284">
        <f t="shared" si="77"/>
        <v>47.475648000000007</v>
      </c>
      <c r="I420" s="301">
        <f t="shared" si="78"/>
        <v>1.3187680000000002E-2</v>
      </c>
      <c r="J420" s="57">
        <f t="shared" si="79"/>
        <v>-61.123719403929954</v>
      </c>
      <c r="K420" s="57">
        <f t="shared" si="80"/>
        <v>0</v>
      </c>
      <c r="L420" s="57">
        <f t="shared" si="82"/>
        <v>22162.450560501838</v>
      </c>
      <c r="M420" s="301">
        <f t="shared" si="83"/>
        <v>4.9778127520000002</v>
      </c>
      <c r="N420" s="57">
        <f t="shared" si="81"/>
        <v>4452.2467325829693</v>
      </c>
    </row>
    <row r="421" spans="1:14">
      <c r="A421" s="57">
        <v>418</v>
      </c>
      <c r="B421" s="57">
        <v>29.3</v>
      </c>
      <c r="C421" s="284">
        <f t="shared" si="74"/>
        <v>47.153779200000002</v>
      </c>
      <c r="D421" s="300">
        <f t="shared" si="72"/>
        <v>47.153779200000002</v>
      </c>
      <c r="E421" s="285">
        <f t="shared" si="75"/>
        <v>2223.4788928423527</v>
      </c>
      <c r="F421" s="300">
        <f t="shared" si="73"/>
        <v>46.349107200000006</v>
      </c>
      <c r="G421" s="285">
        <f t="shared" si="76"/>
        <v>2148.2397382370923</v>
      </c>
      <c r="H421" s="284">
        <f t="shared" si="77"/>
        <v>46.751443200000004</v>
      </c>
      <c r="I421" s="301">
        <f t="shared" si="78"/>
        <v>1.2986512E-2</v>
      </c>
      <c r="J421" s="57">
        <f t="shared" si="79"/>
        <v>-75.23915460526041</v>
      </c>
      <c r="K421" s="57">
        <f t="shared" si="80"/>
        <v>0</v>
      </c>
      <c r="L421" s="57">
        <f t="shared" si="82"/>
        <v>22162.450560501838</v>
      </c>
      <c r="M421" s="301">
        <f t="shared" si="83"/>
        <v>4.9907992640000005</v>
      </c>
      <c r="N421" s="57">
        <f t="shared" si="81"/>
        <v>4440.6615830786168</v>
      </c>
    </row>
    <row r="422" spans="1:14">
      <c r="A422" s="57">
        <v>419</v>
      </c>
      <c r="B422" s="57">
        <v>28.8</v>
      </c>
      <c r="C422" s="284">
        <f t="shared" si="74"/>
        <v>46.349107200000006</v>
      </c>
      <c r="D422" s="300">
        <f t="shared" si="72"/>
        <v>46.349107200000006</v>
      </c>
      <c r="E422" s="285">
        <f t="shared" si="75"/>
        <v>2148.2397382370923</v>
      </c>
      <c r="F422" s="300">
        <f t="shared" si="73"/>
        <v>45.061632000000003</v>
      </c>
      <c r="G422" s="285">
        <f t="shared" si="76"/>
        <v>2030.5506785034243</v>
      </c>
      <c r="H422" s="284">
        <f t="shared" si="77"/>
        <v>45.705369600000004</v>
      </c>
      <c r="I422" s="301">
        <f t="shared" si="78"/>
        <v>1.2695936000000001E-2</v>
      </c>
      <c r="J422" s="57">
        <f t="shared" si="79"/>
        <v>-117.68905973366805</v>
      </c>
      <c r="K422" s="57">
        <f t="shared" si="80"/>
        <v>0</v>
      </c>
      <c r="L422" s="57">
        <f t="shared" si="82"/>
        <v>22162.450560501838</v>
      </c>
      <c r="M422" s="301">
        <f t="shared" si="83"/>
        <v>5.0034952000000006</v>
      </c>
      <c r="N422" s="57">
        <f t="shared" si="81"/>
        <v>4429.393788666338</v>
      </c>
    </row>
    <row r="423" spans="1:14">
      <c r="A423" s="57">
        <v>420</v>
      </c>
      <c r="B423" s="57">
        <v>28</v>
      </c>
      <c r="C423" s="284">
        <f t="shared" si="74"/>
        <v>45.061632000000003</v>
      </c>
      <c r="D423" s="300">
        <f t="shared" si="72"/>
        <v>45.061632000000003</v>
      </c>
      <c r="E423" s="285">
        <f t="shared" si="75"/>
        <v>2030.5506785034243</v>
      </c>
      <c r="F423" s="300">
        <f t="shared" si="73"/>
        <v>40.233600000000003</v>
      </c>
      <c r="G423" s="285">
        <f t="shared" si="76"/>
        <v>1618.7425689600002</v>
      </c>
      <c r="H423" s="284">
        <f t="shared" si="77"/>
        <v>42.647615999999999</v>
      </c>
      <c r="I423" s="301">
        <f t="shared" si="78"/>
        <v>1.1846559999999999E-2</v>
      </c>
      <c r="J423" s="57">
        <f t="shared" si="79"/>
        <v>-411.80810954342405</v>
      </c>
      <c r="K423" s="57">
        <f t="shared" si="80"/>
        <v>0</v>
      </c>
      <c r="L423" s="57">
        <f t="shared" si="82"/>
        <v>22162.450560501838</v>
      </c>
      <c r="M423" s="301">
        <f t="shared" si="83"/>
        <v>5.015341760000001</v>
      </c>
      <c r="N423" s="57">
        <f t="shared" si="81"/>
        <v>4418.9312754833745</v>
      </c>
    </row>
    <row r="424" spans="1:14">
      <c r="A424" s="57">
        <v>421</v>
      </c>
      <c r="B424" s="57">
        <v>25</v>
      </c>
      <c r="C424" s="284">
        <f t="shared" si="74"/>
        <v>40.233600000000003</v>
      </c>
      <c r="D424" s="300">
        <f t="shared" si="72"/>
        <v>40.233600000000003</v>
      </c>
      <c r="E424" s="285">
        <f t="shared" si="75"/>
        <v>1618.7425689600002</v>
      </c>
      <c r="F424" s="300">
        <f t="shared" si="73"/>
        <v>34.922764800000003</v>
      </c>
      <c r="G424" s="285">
        <f t="shared" si="76"/>
        <v>1219.5995012761193</v>
      </c>
      <c r="H424" s="284">
        <f t="shared" si="77"/>
        <v>37.578182400000003</v>
      </c>
      <c r="I424" s="301">
        <f t="shared" si="78"/>
        <v>1.0438384E-2</v>
      </c>
      <c r="J424" s="57">
        <f t="shared" si="79"/>
        <v>-399.14306768388087</v>
      </c>
      <c r="K424" s="57">
        <f t="shared" si="80"/>
        <v>0</v>
      </c>
      <c r="L424" s="57">
        <f t="shared" si="82"/>
        <v>22162.450560501838</v>
      </c>
      <c r="M424" s="301">
        <f t="shared" si="83"/>
        <v>5.0257801440000014</v>
      </c>
      <c r="N424" s="57">
        <f t="shared" si="81"/>
        <v>4409.7532970996263</v>
      </c>
    </row>
    <row r="425" spans="1:14">
      <c r="A425" s="57">
        <v>422</v>
      </c>
      <c r="B425" s="57">
        <v>21.7</v>
      </c>
      <c r="C425" s="284">
        <f t="shared" si="74"/>
        <v>34.922764800000003</v>
      </c>
      <c r="D425" s="300">
        <f t="shared" si="72"/>
        <v>34.922764800000003</v>
      </c>
      <c r="E425" s="285">
        <f t="shared" si="75"/>
        <v>1219.5995012761193</v>
      </c>
      <c r="F425" s="300">
        <f t="shared" si="73"/>
        <v>29.6119296</v>
      </c>
      <c r="G425" s="285">
        <f t="shared" si="76"/>
        <v>876.86637463535612</v>
      </c>
      <c r="H425" s="284">
        <f t="shared" si="77"/>
        <v>32.267347200000003</v>
      </c>
      <c r="I425" s="301">
        <f t="shared" si="78"/>
        <v>8.9631520000000003E-3</v>
      </c>
      <c r="J425" s="57">
        <f t="shared" si="79"/>
        <v>-342.7331266407632</v>
      </c>
      <c r="K425" s="57">
        <f t="shared" si="80"/>
        <v>0</v>
      </c>
      <c r="L425" s="57">
        <f t="shared" si="82"/>
        <v>22162.450560501838</v>
      </c>
      <c r="M425" s="301">
        <f t="shared" si="83"/>
        <v>5.0347432960000011</v>
      </c>
      <c r="N425" s="57">
        <f t="shared" si="81"/>
        <v>4401.9027897826381</v>
      </c>
    </row>
    <row r="426" spans="1:14">
      <c r="A426" s="57">
        <v>423</v>
      </c>
      <c r="B426" s="57">
        <v>18.399999999999999</v>
      </c>
      <c r="C426" s="284">
        <f t="shared" si="74"/>
        <v>29.6119296</v>
      </c>
      <c r="D426" s="300">
        <f t="shared" si="72"/>
        <v>29.6119296</v>
      </c>
      <c r="E426" s="285">
        <f t="shared" si="75"/>
        <v>876.86637463535612</v>
      </c>
      <c r="F426" s="300">
        <f t="shared" si="73"/>
        <v>24.3010944</v>
      </c>
      <c r="G426" s="285">
        <f t="shared" si="76"/>
        <v>590.54318903771139</v>
      </c>
      <c r="H426" s="284">
        <f t="shared" si="77"/>
        <v>26.956512</v>
      </c>
      <c r="I426" s="301">
        <f t="shared" si="78"/>
        <v>7.4879200000000003E-3</v>
      </c>
      <c r="J426" s="57">
        <f t="shared" si="79"/>
        <v>-286.32318559764474</v>
      </c>
      <c r="K426" s="57">
        <f t="shared" si="80"/>
        <v>0</v>
      </c>
      <c r="L426" s="57">
        <f t="shared" si="82"/>
        <v>22162.450560501838</v>
      </c>
      <c r="M426" s="301">
        <f t="shared" si="83"/>
        <v>5.0422312160000011</v>
      </c>
      <c r="N426" s="57">
        <f t="shared" si="81"/>
        <v>4395.3657837379569</v>
      </c>
    </row>
    <row r="427" spans="1:14">
      <c r="A427" s="57">
        <v>424</v>
      </c>
      <c r="B427" s="57">
        <v>15.1</v>
      </c>
      <c r="C427" s="284">
        <f t="shared" si="74"/>
        <v>24.3010944</v>
      </c>
      <c r="D427" s="300">
        <f t="shared" si="72"/>
        <v>24.3010944</v>
      </c>
      <c r="E427" s="285">
        <f t="shared" si="75"/>
        <v>590.54318903771139</v>
      </c>
      <c r="F427" s="300">
        <f t="shared" si="73"/>
        <v>18.990259200000004</v>
      </c>
      <c r="G427" s="285">
        <f t="shared" si="76"/>
        <v>360.62994448318477</v>
      </c>
      <c r="H427" s="284">
        <f t="shared" si="77"/>
        <v>21.645676800000004</v>
      </c>
      <c r="I427" s="301">
        <f t="shared" si="78"/>
        <v>6.0126880000000013E-3</v>
      </c>
      <c r="J427" s="57">
        <f t="shared" si="79"/>
        <v>-229.91324455452661</v>
      </c>
      <c r="K427" s="57">
        <f t="shared" si="80"/>
        <v>0</v>
      </c>
      <c r="L427" s="57">
        <f t="shared" si="82"/>
        <v>22162.450560501838</v>
      </c>
      <c r="M427" s="301">
        <f t="shared" si="83"/>
        <v>5.0482439040000013</v>
      </c>
      <c r="N427" s="57">
        <f t="shared" si="81"/>
        <v>4390.1307032612485</v>
      </c>
    </row>
    <row r="428" spans="1:14">
      <c r="A428" s="57">
        <v>425</v>
      </c>
      <c r="B428" s="57">
        <v>11.8</v>
      </c>
      <c r="C428" s="284">
        <f t="shared" si="74"/>
        <v>18.990259200000004</v>
      </c>
      <c r="D428" s="300">
        <f t="shared" si="72"/>
        <v>18.990259200000004</v>
      </c>
      <c r="E428" s="285">
        <f t="shared" si="75"/>
        <v>360.62994448318477</v>
      </c>
      <c r="F428" s="300">
        <f t="shared" si="73"/>
        <v>13.679424000000001</v>
      </c>
      <c r="G428" s="285">
        <f t="shared" si="76"/>
        <v>187.12664097177603</v>
      </c>
      <c r="H428" s="284">
        <f t="shared" si="77"/>
        <v>16.334841600000004</v>
      </c>
      <c r="I428" s="301">
        <f t="shared" si="78"/>
        <v>4.5374560000000013E-3</v>
      </c>
      <c r="J428" s="57">
        <f t="shared" si="79"/>
        <v>-173.50330351140875</v>
      </c>
      <c r="K428" s="57">
        <f t="shared" si="80"/>
        <v>0</v>
      </c>
      <c r="L428" s="57">
        <f t="shared" si="82"/>
        <v>22162.450560501838</v>
      </c>
      <c r="M428" s="301">
        <f t="shared" si="83"/>
        <v>5.0527813600000018</v>
      </c>
      <c r="N428" s="57">
        <f t="shared" si="81"/>
        <v>4386.1883152018736</v>
      </c>
    </row>
    <row r="429" spans="1:14">
      <c r="A429" s="57">
        <v>426</v>
      </c>
      <c r="B429" s="57">
        <v>8.5</v>
      </c>
      <c r="C429" s="284">
        <f t="shared" si="74"/>
        <v>13.679424000000001</v>
      </c>
      <c r="D429" s="300">
        <f t="shared" si="72"/>
        <v>13.679424000000001</v>
      </c>
      <c r="E429" s="285">
        <f t="shared" si="75"/>
        <v>187.12664097177603</v>
      </c>
      <c r="F429" s="300">
        <f t="shared" si="73"/>
        <v>8.3685888000000013</v>
      </c>
      <c r="G429" s="285">
        <f t="shared" si="76"/>
        <v>70.033278503485462</v>
      </c>
      <c r="H429" s="284">
        <f t="shared" si="77"/>
        <v>11.024006400000001</v>
      </c>
      <c r="I429" s="301">
        <f t="shared" si="78"/>
        <v>3.0622240000000001E-3</v>
      </c>
      <c r="J429" s="57">
        <f t="shared" si="79"/>
        <v>-117.09336246829056</v>
      </c>
      <c r="K429" s="57">
        <f t="shared" si="80"/>
        <v>0</v>
      </c>
      <c r="L429" s="57">
        <f t="shared" si="82"/>
        <v>22162.450560501838</v>
      </c>
      <c r="M429" s="301">
        <f t="shared" si="83"/>
        <v>5.0558435840000016</v>
      </c>
      <c r="N429" s="57">
        <f t="shared" si="81"/>
        <v>4383.5316880922383</v>
      </c>
    </row>
    <row r="430" spans="1:14">
      <c r="A430" s="57">
        <v>427</v>
      </c>
      <c r="B430" s="57">
        <v>5.2</v>
      </c>
      <c r="C430" s="284">
        <f t="shared" si="74"/>
        <v>8.3685888000000013</v>
      </c>
      <c r="D430" s="300">
        <f t="shared" si="72"/>
        <v>8.3685888000000013</v>
      </c>
      <c r="E430" s="285">
        <f t="shared" si="75"/>
        <v>70.033278503485462</v>
      </c>
      <c r="F430" s="300">
        <f t="shared" si="73"/>
        <v>3.0577535999999998</v>
      </c>
      <c r="G430" s="285">
        <f t="shared" si="76"/>
        <v>9.3498570783129598</v>
      </c>
      <c r="H430" s="284">
        <f t="shared" si="77"/>
        <v>5.7131712000000006</v>
      </c>
      <c r="I430" s="301">
        <f t="shared" si="78"/>
        <v>1.5869920000000002E-3</v>
      </c>
      <c r="J430" s="57">
        <f t="shared" si="79"/>
        <v>-60.683421425172504</v>
      </c>
      <c r="K430" s="57">
        <f t="shared" si="80"/>
        <v>0</v>
      </c>
      <c r="L430" s="57">
        <f t="shared" si="82"/>
        <v>22162.450560501838</v>
      </c>
      <c r="M430" s="301">
        <f t="shared" si="83"/>
        <v>5.0574305760000016</v>
      </c>
      <c r="N430" s="57">
        <f t="shared" si="81"/>
        <v>4382.1561616037952</v>
      </c>
    </row>
    <row r="431" spans="1:14">
      <c r="A431" s="57">
        <v>428</v>
      </c>
      <c r="B431" s="57">
        <v>1.9</v>
      </c>
      <c r="C431" s="284">
        <f t="shared" si="74"/>
        <v>3.0577535999999998</v>
      </c>
      <c r="D431" s="300">
        <f t="shared" si="72"/>
        <v>3.0577535999999998</v>
      </c>
      <c r="E431" s="285">
        <f t="shared" si="75"/>
        <v>9.3498570783129598</v>
      </c>
      <c r="F431" s="300">
        <f t="shared" si="73"/>
        <v>0</v>
      </c>
      <c r="G431" s="285">
        <f t="shared" si="76"/>
        <v>0</v>
      </c>
      <c r="H431" s="284">
        <f t="shared" si="77"/>
        <v>1.5288767999999999</v>
      </c>
      <c r="I431" s="301">
        <f t="shared" si="78"/>
        <v>4.24688E-4</v>
      </c>
      <c r="J431" s="57">
        <f t="shared" si="79"/>
        <v>-9.3498570783129598</v>
      </c>
      <c r="K431" s="57">
        <f t="shared" si="80"/>
        <v>0</v>
      </c>
      <c r="L431" s="57">
        <f t="shared" si="82"/>
        <v>22162.450560501838</v>
      </c>
      <c r="M431" s="301">
        <f t="shared" si="83"/>
        <v>5.0578552640000014</v>
      </c>
      <c r="N431" s="57">
        <f t="shared" si="81"/>
        <v>4381.7882093713133</v>
      </c>
    </row>
    <row r="432" spans="1:14">
      <c r="A432" s="57">
        <v>429</v>
      </c>
      <c r="B432" s="57">
        <v>0</v>
      </c>
      <c r="C432" s="284">
        <f t="shared" si="74"/>
        <v>0</v>
      </c>
      <c r="D432" s="300">
        <f t="shared" si="72"/>
        <v>0</v>
      </c>
      <c r="E432" s="285">
        <f t="shared" si="75"/>
        <v>0</v>
      </c>
      <c r="F432" s="300">
        <f t="shared" si="73"/>
        <v>0</v>
      </c>
      <c r="G432" s="285">
        <f t="shared" si="76"/>
        <v>0</v>
      </c>
      <c r="H432" s="284">
        <f t="shared" si="77"/>
        <v>0</v>
      </c>
      <c r="I432" s="301">
        <f t="shared" si="78"/>
        <v>0</v>
      </c>
      <c r="J432" s="57">
        <f t="shared" si="79"/>
        <v>0</v>
      </c>
      <c r="K432" s="57">
        <f t="shared" si="80"/>
        <v>0</v>
      </c>
      <c r="L432" s="57">
        <f t="shared" si="82"/>
        <v>22162.450560501838</v>
      </c>
      <c r="M432" s="301">
        <f t="shared" si="83"/>
        <v>5.0578552640000014</v>
      </c>
      <c r="N432" s="57">
        <f t="shared" si="81"/>
        <v>4381.7882093713133</v>
      </c>
    </row>
    <row r="433" spans="1:14">
      <c r="A433" s="57">
        <v>430</v>
      </c>
      <c r="B433" s="57">
        <v>0</v>
      </c>
      <c r="C433" s="284">
        <f t="shared" si="74"/>
        <v>0</v>
      </c>
      <c r="D433" s="300">
        <f t="shared" si="72"/>
        <v>0</v>
      </c>
      <c r="E433" s="285">
        <f t="shared" si="75"/>
        <v>0</v>
      </c>
      <c r="F433" s="300">
        <f t="shared" si="73"/>
        <v>0</v>
      </c>
      <c r="G433" s="285">
        <f t="shared" si="76"/>
        <v>0</v>
      </c>
      <c r="H433" s="284">
        <f t="shared" si="77"/>
        <v>0</v>
      </c>
      <c r="I433" s="301">
        <f t="shared" si="78"/>
        <v>0</v>
      </c>
      <c r="J433" s="57">
        <f t="shared" si="79"/>
        <v>0</v>
      </c>
      <c r="K433" s="57">
        <f t="shared" si="80"/>
        <v>0</v>
      </c>
      <c r="L433" s="57">
        <f t="shared" si="82"/>
        <v>22162.450560501838</v>
      </c>
      <c r="M433" s="301">
        <f t="shared" si="83"/>
        <v>5.0578552640000014</v>
      </c>
      <c r="N433" s="57">
        <f t="shared" si="81"/>
        <v>4381.7882093713133</v>
      </c>
    </row>
    <row r="434" spans="1:14">
      <c r="A434" s="57">
        <v>431</v>
      </c>
      <c r="B434" s="57">
        <v>0</v>
      </c>
      <c r="C434" s="284">
        <f t="shared" si="74"/>
        <v>0</v>
      </c>
      <c r="D434" s="300">
        <f t="shared" si="72"/>
        <v>0</v>
      </c>
      <c r="E434" s="285">
        <f t="shared" si="75"/>
        <v>0</v>
      </c>
      <c r="F434" s="300">
        <f t="shared" si="73"/>
        <v>0</v>
      </c>
      <c r="G434" s="285">
        <f t="shared" si="76"/>
        <v>0</v>
      </c>
      <c r="H434" s="284">
        <f t="shared" si="77"/>
        <v>0</v>
      </c>
      <c r="I434" s="301">
        <f t="shared" si="78"/>
        <v>0</v>
      </c>
      <c r="J434" s="57">
        <f t="shared" si="79"/>
        <v>0</v>
      </c>
      <c r="K434" s="57">
        <f t="shared" si="80"/>
        <v>0</v>
      </c>
      <c r="L434" s="57">
        <f t="shared" si="82"/>
        <v>22162.450560501838</v>
      </c>
      <c r="M434" s="301">
        <f t="shared" si="83"/>
        <v>5.0578552640000014</v>
      </c>
      <c r="N434" s="57">
        <f t="shared" si="81"/>
        <v>4381.7882093713133</v>
      </c>
    </row>
    <row r="435" spans="1:14">
      <c r="A435" s="57">
        <v>432</v>
      </c>
      <c r="B435" s="57">
        <v>0</v>
      </c>
      <c r="C435" s="284">
        <f t="shared" si="74"/>
        <v>0</v>
      </c>
      <c r="D435" s="300">
        <f t="shared" si="72"/>
        <v>0</v>
      </c>
      <c r="E435" s="285">
        <f t="shared" si="75"/>
        <v>0</v>
      </c>
      <c r="F435" s="300">
        <f t="shared" si="73"/>
        <v>0</v>
      </c>
      <c r="G435" s="285">
        <f t="shared" si="76"/>
        <v>0</v>
      </c>
      <c r="H435" s="284">
        <f t="shared" si="77"/>
        <v>0</v>
      </c>
      <c r="I435" s="301">
        <f t="shared" si="78"/>
        <v>0</v>
      </c>
      <c r="J435" s="57">
        <f t="shared" si="79"/>
        <v>0</v>
      </c>
      <c r="K435" s="57">
        <f t="shared" si="80"/>
        <v>0</v>
      </c>
      <c r="L435" s="57">
        <f t="shared" si="82"/>
        <v>22162.450560501838</v>
      </c>
      <c r="M435" s="301">
        <f t="shared" si="83"/>
        <v>5.0578552640000014</v>
      </c>
      <c r="N435" s="57">
        <f t="shared" si="81"/>
        <v>4381.7882093713133</v>
      </c>
    </row>
    <row r="436" spans="1:14">
      <c r="A436" s="57">
        <v>433</v>
      </c>
      <c r="B436" s="57">
        <v>0</v>
      </c>
      <c r="C436" s="284">
        <f t="shared" si="74"/>
        <v>0</v>
      </c>
      <c r="D436" s="300">
        <f t="shared" si="72"/>
        <v>0</v>
      </c>
      <c r="E436" s="285">
        <f t="shared" si="75"/>
        <v>0</v>
      </c>
      <c r="F436" s="300">
        <f t="shared" si="73"/>
        <v>0</v>
      </c>
      <c r="G436" s="285">
        <f t="shared" si="76"/>
        <v>0</v>
      </c>
      <c r="H436" s="284">
        <f t="shared" si="77"/>
        <v>0</v>
      </c>
      <c r="I436" s="301">
        <f t="shared" si="78"/>
        <v>0</v>
      </c>
      <c r="J436" s="57">
        <f t="shared" si="79"/>
        <v>0</v>
      </c>
      <c r="K436" s="57">
        <f t="shared" si="80"/>
        <v>0</v>
      </c>
      <c r="L436" s="57">
        <f t="shared" si="82"/>
        <v>22162.450560501838</v>
      </c>
      <c r="M436" s="301">
        <f t="shared" si="83"/>
        <v>5.0578552640000014</v>
      </c>
      <c r="N436" s="57">
        <f t="shared" si="81"/>
        <v>4381.7882093713133</v>
      </c>
    </row>
    <row r="437" spans="1:14">
      <c r="A437" s="57">
        <v>434</v>
      </c>
      <c r="B437" s="57">
        <v>0</v>
      </c>
      <c r="C437" s="284">
        <f t="shared" si="74"/>
        <v>0</v>
      </c>
      <c r="D437" s="300">
        <f t="shared" si="72"/>
        <v>0</v>
      </c>
      <c r="E437" s="285">
        <f t="shared" si="75"/>
        <v>0</v>
      </c>
      <c r="F437" s="300">
        <f t="shared" si="73"/>
        <v>0</v>
      </c>
      <c r="G437" s="285">
        <f t="shared" si="76"/>
        <v>0</v>
      </c>
      <c r="H437" s="284">
        <f t="shared" si="77"/>
        <v>0</v>
      </c>
      <c r="I437" s="301">
        <f t="shared" si="78"/>
        <v>0</v>
      </c>
      <c r="J437" s="57">
        <f t="shared" si="79"/>
        <v>0</v>
      </c>
      <c r="K437" s="57">
        <f t="shared" si="80"/>
        <v>0</v>
      </c>
      <c r="L437" s="57">
        <f t="shared" si="82"/>
        <v>22162.450560501838</v>
      </c>
      <c r="M437" s="301">
        <f t="shared" si="83"/>
        <v>5.0578552640000014</v>
      </c>
      <c r="N437" s="57">
        <f t="shared" si="81"/>
        <v>4381.7882093713133</v>
      </c>
    </row>
    <row r="438" spans="1:14">
      <c r="A438" s="57">
        <v>435</v>
      </c>
      <c r="B438" s="57">
        <v>0</v>
      </c>
      <c r="C438" s="284">
        <f t="shared" si="74"/>
        <v>0</v>
      </c>
      <c r="D438" s="300">
        <f t="shared" si="72"/>
        <v>0</v>
      </c>
      <c r="E438" s="285">
        <f t="shared" si="75"/>
        <v>0</v>
      </c>
      <c r="F438" s="300">
        <f t="shared" si="73"/>
        <v>0</v>
      </c>
      <c r="G438" s="285">
        <f t="shared" si="76"/>
        <v>0</v>
      </c>
      <c r="H438" s="284">
        <f t="shared" si="77"/>
        <v>0</v>
      </c>
      <c r="I438" s="301">
        <f t="shared" si="78"/>
        <v>0</v>
      </c>
      <c r="J438" s="57">
        <f t="shared" si="79"/>
        <v>0</v>
      </c>
      <c r="K438" s="57">
        <f t="shared" si="80"/>
        <v>0</v>
      </c>
      <c r="L438" s="57">
        <f t="shared" si="82"/>
        <v>22162.450560501838</v>
      </c>
      <c r="M438" s="301">
        <f t="shared" si="83"/>
        <v>5.0578552640000014</v>
      </c>
      <c r="N438" s="57">
        <f t="shared" si="81"/>
        <v>4381.7882093713133</v>
      </c>
    </row>
    <row r="439" spans="1:14">
      <c r="A439" s="57">
        <v>436</v>
      </c>
      <c r="B439" s="57">
        <v>0</v>
      </c>
      <c r="C439" s="284">
        <f t="shared" si="74"/>
        <v>0</v>
      </c>
      <c r="D439" s="300">
        <f t="shared" si="72"/>
        <v>0</v>
      </c>
      <c r="E439" s="285">
        <f t="shared" si="75"/>
        <v>0</v>
      </c>
      <c r="F439" s="300">
        <f t="shared" si="73"/>
        <v>0</v>
      </c>
      <c r="G439" s="285">
        <f t="shared" si="76"/>
        <v>0</v>
      </c>
      <c r="H439" s="284">
        <f t="shared" si="77"/>
        <v>0</v>
      </c>
      <c r="I439" s="301">
        <f t="shared" si="78"/>
        <v>0</v>
      </c>
      <c r="J439" s="57">
        <f t="shared" si="79"/>
        <v>0</v>
      </c>
      <c r="K439" s="57">
        <f t="shared" si="80"/>
        <v>0</v>
      </c>
      <c r="L439" s="57">
        <f t="shared" si="82"/>
        <v>22162.450560501838</v>
      </c>
      <c r="M439" s="301">
        <f t="shared" si="83"/>
        <v>5.0578552640000014</v>
      </c>
      <c r="N439" s="57">
        <f t="shared" si="81"/>
        <v>4381.7882093713133</v>
      </c>
    </row>
    <row r="440" spans="1:14">
      <c r="A440" s="57">
        <v>437</v>
      </c>
      <c r="B440" s="57">
        <v>0</v>
      </c>
      <c r="C440" s="284">
        <f t="shared" si="74"/>
        <v>0</v>
      </c>
      <c r="D440" s="300">
        <f t="shared" si="72"/>
        <v>0</v>
      </c>
      <c r="E440" s="285">
        <f t="shared" si="75"/>
        <v>0</v>
      </c>
      <c r="F440" s="300">
        <f t="shared" si="73"/>
        <v>0</v>
      </c>
      <c r="G440" s="285">
        <f t="shared" si="76"/>
        <v>0</v>
      </c>
      <c r="H440" s="284">
        <f t="shared" si="77"/>
        <v>0</v>
      </c>
      <c r="I440" s="301">
        <f t="shared" si="78"/>
        <v>0</v>
      </c>
      <c r="J440" s="57">
        <f t="shared" si="79"/>
        <v>0</v>
      </c>
      <c r="K440" s="57">
        <f t="shared" si="80"/>
        <v>0</v>
      </c>
      <c r="L440" s="57">
        <f t="shared" si="82"/>
        <v>22162.450560501838</v>
      </c>
      <c r="M440" s="301">
        <f t="shared" si="83"/>
        <v>5.0578552640000014</v>
      </c>
      <c r="N440" s="57">
        <f t="shared" si="81"/>
        <v>4381.7882093713133</v>
      </c>
    </row>
    <row r="441" spans="1:14">
      <c r="A441" s="57">
        <v>438</v>
      </c>
      <c r="B441" s="57">
        <v>0</v>
      </c>
      <c r="C441" s="284">
        <f t="shared" si="74"/>
        <v>0</v>
      </c>
      <c r="D441" s="300">
        <f t="shared" si="72"/>
        <v>0</v>
      </c>
      <c r="E441" s="285">
        <f t="shared" si="75"/>
        <v>0</v>
      </c>
      <c r="F441" s="300">
        <f t="shared" si="73"/>
        <v>0</v>
      </c>
      <c r="G441" s="285">
        <f t="shared" si="76"/>
        <v>0</v>
      </c>
      <c r="H441" s="284">
        <f t="shared" si="77"/>
        <v>0</v>
      </c>
      <c r="I441" s="301">
        <f t="shared" si="78"/>
        <v>0</v>
      </c>
      <c r="J441" s="57">
        <f t="shared" si="79"/>
        <v>0</v>
      </c>
      <c r="K441" s="57">
        <f t="shared" si="80"/>
        <v>0</v>
      </c>
      <c r="L441" s="57">
        <f t="shared" si="82"/>
        <v>22162.450560501838</v>
      </c>
      <c r="M441" s="301">
        <f t="shared" si="83"/>
        <v>5.0578552640000014</v>
      </c>
      <c r="N441" s="57">
        <f t="shared" si="81"/>
        <v>4381.7882093713133</v>
      </c>
    </row>
    <row r="442" spans="1:14">
      <c r="A442" s="57">
        <v>439</v>
      </c>
      <c r="B442" s="57">
        <v>0</v>
      </c>
      <c r="C442" s="284">
        <f t="shared" si="74"/>
        <v>0</v>
      </c>
      <c r="D442" s="300">
        <f t="shared" si="72"/>
        <v>0</v>
      </c>
      <c r="E442" s="285">
        <f t="shared" si="75"/>
        <v>0</v>
      </c>
      <c r="F442" s="300">
        <f t="shared" si="73"/>
        <v>0</v>
      </c>
      <c r="G442" s="285">
        <f t="shared" si="76"/>
        <v>0</v>
      </c>
      <c r="H442" s="284">
        <f t="shared" si="77"/>
        <v>0</v>
      </c>
      <c r="I442" s="301">
        <f t="shared" si="78"/>
        <v>0</v>
      </c>
      <c r="J442" s="57">
        <f t="shared" si="79"/>
        <v>0</v>
      </c>
      <c r="K442" s="57">
        <f t="shared" si="80"/>
        <v>0</v>
      </c>
      <c r="L442" s="57">
        <f t="shared" si="82"/>
        <v>22162.450560501838</v>
      </c>
      <c r="M442" s="301">
        <f t="shared" si="83"/>
        <v>5.0578552640000014</v>
      </c>
      <c r="N442" s="57">
        <f t="shared" si="81"/>
        <v>4381.7882093713133</v>
      </c>
    </row>
    <row r="443" spans="1:14">
      <c r="A443" s="57">
        <v>440</v>
      </c>
      <c r="B443" s="57">
        <v>0</v>
      </c>
      <c r="C443" s="284">
        <f t="shared" si="74"/>
        <v>0</v>
      </c>
      <c r="D443" s="300">
        <f t="shared" si="72"/>
        <v>0</v>
      </c>
      <c r="E443" s="285">
        <f t="shared" si="75"/>
        <v>0</v>
      </c>
      <c r="F443" s="300">
        <f t="shared" si="73"/>
        <v>0</v>
      </c>
      <c r="G443" s="285">
        <f t="shared" si="76"/>
        <v>0</v>
      </c>
      <c r="H443" s="284">
        <f t="shared" si="77"/>
        <v>0</v>
      </c>
      <c r="I443" s="301">
        <f t="shared" si="78"/>
        <v>0</v>
      </c>
      <c r="J443" s="57">
        <f t="shared" si="79"/>
        <v>0</v>
      </c>
      <c r="K443" s="57">
        <f t="shared" si="80"/>
        <v>0</v>
      </c>
      <c r="L443" s="57">
        <f t="shared" si="82"/>
        <v>22162.450560501838</v>
      </c>
      <c r="M443" s="301">
        <f t="shared" si="83"/>
        <v>5.0578552640000014</v>
      </c>
      <c r="N443" s="57">
        <f t="shared" si="81"/>
        <v>4381.7882093713133</v>
      </c>
    </row>
    <row r="444" spans="1:14">
      <c r="A444" s="57">
        <v>441</v>
      </c>
      <c r="B444" s="57">
        <v>0</v>
      </c>
      <c r="C444" s="284">
        <f t="shared" si="74"/>
        <v>0</v>
      </c>
      <c r="D444" s="300">
        <f t="shared" si="72"/>
        <v>0</v>
      </c>
      <c r="E444" s="285">
        <f t="shared" si="75"/>
        <v>0</v>
      </c>
      <c r="F444" s="300">
        <f t="shared" si="73"/>
        <v>0</v>
      </c>
      <c r="G444" s="285">
        <f t="shared" si="76"/>
        <v>0</v>
      </c>
      <c r="H444" s="284">
        <f t="shared" si="77"/>
        <v>0</v>
      </c>
      <c r="I444" s="301">
        <f t="shared" si="78"/>
        <v>0</v>
      </c>
      <c r="J444" s="57">
        <f t="shared" si="79"/>
        <v>0</v>
      </c>
      <c r="K444" s="57">
        <f t="shared" si="80"/>
        <v>0</v>
      </c>
      <c r="L444" s="57">
        <f t="shared" si="82"/>
        <v>22162.450560501838</v>
      </c>
      <c r="M444" s="301">
        <f t="shared" si="83"/>
        <v>5.0578552640000014</v>
      </c>
      <c r="N444" s="57">
        <f t="shared" si="81"/>
        <v>4381.7882093713133</v>
      </c>
    </row>
    <row r="445" spans="1:14">
      <c r="A445" s="57">
        <v>442</v>
      </c>
      <c r="B445" s="57">
        <v>0</v>
      </c>
      <c r="C445" s="284">
        <f t="shared" si="74"/>
        <v>0</v>
      </c>
      <c r="D445" s="300">
        <f t="shared" si="72"/>
        <v>0</v>
      </c>
      <c r="E445" s="285">
        <f t="shared" si="75"/>
        <v>0</v>
      </c>
      <c r="F445" s="300">
        <f t="shared" si="73"/>
        <v>0</v>
      </c>
      <c r="G445" s="285">
        <f t="shared" si="76"/>
        <v>0</v>
      </c>
      <c r="H445" s="284">
        <f t="shared" si="77"/>
        <v>0</v>
      </c>
      <c r="I445" s="301">
        <f t="shared" si="78"/>
        <v>0</v>
      </c>
      <c r="J445" s="57">
        <f t="shared" si="79"/>
        <v>0</v>
      </c>
      <c r="K445" s="57">
        <f t="shared" si="80"/>
        <v>0</v>
      </c>
      <c r="L445" s="57">
        <f t="shared" si="82"/>
        <v>22162.450560501838</v>
      </c>
      <c r="M445" s="301">
        <f t="shared" si="83"/>
        <v>5.0578552640000014</v>
      </c>
      <c r="N445" s="57">
        <f t="shared" si="81"/>
        <v>4381.7882093713133</v>
      </c>
    </row>
    <row r="446" spans="1:14">
      <c r="A446" s="57">
        <v>443</v>
      </c>
      <c r="B446" s="57">
        <v>0</v>
      </c>
      <c r="C446" s="284">
        <f t="shared" si="74"/>
        <v>0</v>
      </c>
      <c r="D446" s="300">
        <f t="shared" si="72"/>
        <v>0</v>
      </c>
      <c r="E446" s="285">
        <f t="shared" si="75"/>
        <v>0</v>
      </c>
      <c r="F446" s="300">
        <f t="shared" si="73"/>
        <v>0</v>
      </c>
      <c r="G446" s="285">
        <f t="shared" si="76"/>
        <v>0</v>
      </c>
      <c r="H446" s="284">
        <f t="shared" si="77"/>
        <v>0</v>
      </c>
      <c r="I446" s="301">
        <f t="shared" si="78"/>
        <v>0</v>
      </c>
      <c r="J446" s="57">
        <f t="shared" si="79"/>
        <v>0</v>
      </c>
      <c r="K446" s="57">
        <f t="shared" si="80"/>
        <v>0</v>
      </c>
      <c r="L446" s="57">
        <f t="shared" si="82"/>
        <v>22162.450560501838</v>
      </c>
      <c r="M446" s="301">
        <f t="shared" si="83"/>
        <v>5.0578552640000014</v>
      </c>
      <c r="N446" s="57">
        <f t="shared" si="81"/>
        <v>4381.7882093713133</v>
      </c>
    </row>
    <row r="447" spans="1:14">
      <c r="A447" s="57">
        <v>444</v>
      </c>
      <c r="B447" s="57">
        <v>0</v>
      </c>
      <c r="C447" s="284">
        <f t="shared" si="74"/>
        <v>0</v>
      </c>
      <c r="D447" s="300">
        <f t="shared" si="72"/>
        <v>0</v>
      </c>
      <c r="E447" s="285">
        <f t="shared" si="75"/>
        <v>0</v>
      </c>
      <c r="F447" s="300">
        <f t="shared" si="73"/>
        <v>0</v>
      </c>
      <c r="G447" s="285">
        <f t="shared" si="76"/>
        <v>0</v>
      </c>
      <c r="H447" s="284">
        <f t="shared" si="77"/>
        <v>0</v>
      </c>
      <c r="I447" s="301">
        <f t="shared" si="78"/>
        <v>0</v>
      </c>
      <c r="J447" s="57">
        <f t="shared" si="79"/>
        <v>0</v>
      </c>
      <c r="K447" s="57">
        <f t="shared" si="80"/>
        <v>0</v>
      </c>
      <c r="L447" s="57">
        <f t="shared" si="82"/>
        <v>22162.450560501838</v>
      </c>
      <c r="M447" s="301">
        <f t="shared" si="83"/>
        <v>5.0578552640000014</v>
      </c>
      <c r="N447" s="57">
        <f t="shared" si="81"/>
        <v>4381.7882093713133</v>
      </c>
    </row>
    <row r="448" spans="1:14">
      <c r="A448" s="57">
        <v>445</v>
      </c>
      <c r="B448" s="57">
        <v>0</v>
      </c>
      <c r="C448" s="284">
        <f t="shared" si="74"/>
        <v>0</v>
      </c>
      <c r="D448" s="300">
        <f t="shared" si="72"/>
        <v>0</v>
      </c>
      <c r="E448" s="285">
        <f t="shared" si="75"/>
        <v>0</v>
      </c>
      <c r="F448" s="300">
        <f t="shared" si="73"/>
        <v>0</v>
      </c>
      <c r="G448" s="285">
        <f t="shared" si="76"/>
        <v>0</v>
      </c>
      <c r="H448" s="284">
        <f t="shared" si="77"/>
        <v>0</v>
      </c>
      <c r="I448" s="301">
        <f t="shared" si="78"/>
        <v>0</v>
      </c>
      <c r="J448" s="57">
        <f t="shared" si="79"/>
        <v>0</v>
      </c>
      <c r="K448" s="57">
        <f t="shared" si="80"/>
        <v>0</v>
      </c>
      <c r="L448" s="57">
        <f t="shared" si="82"/>
        <v>22162.450560501838</v>
      </c>
      <c r="M448" s="301">
        <f t="shared" si="83"/>
        <v>5.0578552640000014</v>
      </c>
      <c r="N448" s="57">
        <f t="shared" si="81"/>
        <v>4381.7882093713133</v>
      </c>
    </row>
    <row r="449" spans="1:14">
      <c r="A449" s="57">
        <v>446</v>
      </c>
      <c r="B449" s="57">
        <v>0</v>
      </c>
      <c r="C449" s="284">
        <f t="shared" si="74"/>
        <v>0</v>
      </c>
      <c r="D449" s="300">
        <f t="shared" si="72"/>
        <v>0</v>
      </c>
      <c r="E449" s="285">
        <f t="shared" si="75"/>
        <v>0</v>
      </c>
      <c r="F449" s="300">
        <f t="shared" si="73"/>
        <v>0</v>
      </c>
      <c r="G449" s="285">
        <f t="shared" si="76"/>
        <v>0</v>
      </c>
      <c r="H449" s="284">
        <f t="shared" si="77"/>
        <v>0</v>
      </c>
      <c r="I449" s="301">
        <f t="shared" si="78"/>
        <v>0</v>
      </c>
      <c r="J449" s="57">
        <f t="shared" si="79"/>
        <v>0</v>
      </c>
      <c r="K449" s="57">
        <f t="shared" si="80"/>
        <v>0</v>
      </c>
      <c r="L449" s="57">
        <f t="shared" si="82"/>
        <v>22162.450560501838</v>
      </c>
      <c r="M449" s="301">
        <f t="shared" si="83"/>
        <v>5.0578552640000014</v>
      </c>
      <c r="N449" s="57">
        <f t="shared" si="81"/>
        <v>4381.7882093713133</v>
      </c>
    </row>
    <row r="450" spans="1:14">
      <c r="A450" s="57">
        <v>447</v>
      </c>
      <c r="B450" s="57">
        <v>0</v>
      </c>
      <c r="C450" s="284">
        <f t="shared" si="74"/>
        <v>0</v>
      </c>
      <c r="D450" s="300">
        <f t="shared" si="72"/>
        <v>0</v>
      </c>
      <c r="E450" s="285">
        <f t="shared" si="75"/>
        <v>0</v>
      </c>
      <c r="F450" s="300">
        <f t="shared" si="73"/>
        <v>5.3108351999999996</v>
      </c>
      <c r="G450" s="285">
        <f t="shared" si="76"/>
        <v>28.204970521559037</v>
      </c>
      <c r="H450" s="284">
        <f t="shared" si="77"/>
        <v>2.6554175999999998</v>
      </c>
      <c r="I450" s="301">
        <f t="shared" si="78"/>
        <v>7.3761599999999997E-4</v>
      </c>
      <c r="J450" s="57">
        <f t="shared" si="79"/>
        <v>28.204970521559037</v>
      </c>
      <c r="K450" s="57">
        <f t="shared" si="80"/>
        <v>28.204970521559037</v>
      </c>
      <c r="L450" s="57">
        <f t="shared" si="82"/>
        <v>22190.655531023396</v>
      </c>
      <c r="M450" s="301">
        <f t="shared" si="83"/>
        <v>5.0585928800000017</v>
      </c>
      <c r="N450" s="57">
        <f t="shared" si="81"/>
        <v>4386.7249366435253</v>
      </c>
    </row>
    <row r="451" spans="1:14">
      <c r="A451" s="57">
        <v>448</v>
      </c>
      <c r="B451" s="57">
        <v>3.3</v>
      </c>
      <c r="C451" s="284">
        <f t="shared" si="74"/>
        <v>5.3108351999999996</v>
      </c>
      <c r="D451" s="300">
        <f t="shared" si="72"/>
        <v>5.3108351999999996</v>
      </c>
      <c r="E451" s="285">
        <f t="shared" si="75"/>
        <v>28.204970521559037</v>
      </c>
      <c r="F451" s="300">
        <f t="shared" si="73"/>
        <v>10.621670399999999</v>
      </c>
      <c r="G451" s="285">
        <f t="shared" si="76"/>
        <v>112.81988208623615</v>
      </c>
      <c r="H451" s="284">
        <f t="shared" si="77"/>
        <v>7.9662527999999995</v>
      </c>
      <c r="I451" s="301">
        <f t="shared" si="78"/>
        <v>2.2128479999999999E-3</v>
      </c>
      <c r="J451" s="57">
        <f t="shared" si="79"/>
        <v>84.614911564677115</v>
      </c>
      <c r="K451" s="57">
        <f t="shared" si="80"/>
        <v>84.614911564677115</v>
      </c>
      <c r="L451" s="57">
        <f t="shared" si="82"/>
        <v>22275.270442588073</v>
      </c>
      <c r="M451" s="301">
        <f t="shared" si="83"/>
        <v>5.0608057280000018</v>
      </c>
      <c r="N451" s="57">
        <f t="shared" si="81"/>
        <v>4401.5264840824302</v>
      </c>
    </row>
    <row r="452" spans="1:14">
      <c r="A452" s="57">
        <v>449</v>
      </c>
      <c r="B452" s="57">
        <v>6.6</v>
      </c>
      <c r="C452" s="284">
        <f t="shared" si="74"/>
        <v>10.621670399999999</v>
      </c>
      <c r="D452" s="300">
        <f t="shared" ref="D452:D515" si="84">C452</f>
        <v>10.621670399999999</v>
      </c>
      <c r="E452" s="285">
        <f t="shared" si="75"/>
        <v>112.81988208623615</v>
      </c>
      <c r="F452" s="300">
        <f t="shared" ref="F452:F515" si="85">C453</f>
        <v>15.932505600000002</v>
      </c>
      <c r="G452" s="285">
        <f t="shared" si="76"/>
        <v>253.84473469403144</v>
      </c>
      <c r="H452" s="284">
        <f t="shared" si="77"/>
        <v>13.277088000000001</v>
      </c>
      <c r="I452" s="301">
        <f t="shared" si="78"/>
        <v>3.6880800000000003E-3</v>
      </c>
      <c r="J452" s="57">
        <f t="shared" si="79"/>
        <v>141.02485260779531</v>
      </c>
      <c r="K452" s="57">
        <f t="shared" si="80"/>
        <v>141.02485260779531</v>
      </c>
      <c r="L452" s="57">
        <f t="shared" si="82"/>
        <v>22416.295295195869</v>
      </c>
      <c r="M452" s="301">
        <f t="shared" si="83"/>
        <v>5.0644938080000017</v>
      </c>
      <c r="N452" s="57">
        <f t="shared" si="81"/>
        <v>4426.1669862813387</v>
      </c>
    </row>
    <row r="453" spans="1:14">
      <c r="A453" s="57">
        <v>450</v>
      </c>
      <c r="B453" s="57">
        <v>9.9</v>
      </c>
      <c r="C453" s="284">
        <f t="shared" ref="C453:C516" si="86">B453*1.609344</f>
        <v>15.932505600000002</v>
      </c>
      <c r="D453" s="300">
        <f t="shared" si="84"/>
        <v>15.932505600000002</v>
      </c>
      <c r="E453" s="285">
        <f t="shared" ref="E453:E516" si="87">(D453)^2</f>
        <v>253.84473469403144</v>
      </c>
      <c r="F453" s="300">
        <f t="shared" si="85"/>
        <v>21.243340799999999</v>
      </c>
      <c r="G453" s="285">
        <f t="shared" ref="G453:G516" si="88">(F453)^2</f>
        <v>451.27952834494459</v>
      </c>
      <c r="H453" s="284">
        <f t="shared" ref="H453:H516" si="89">(D453+F453)/2</f>
        <v>18.587923199999999</v>
      </c>
      <c r="I453" s="301">
        <f t="shared" ref="I453:I516" si="90">H453/3600</f>
        <v>5.1633119999999998E-3</v>
      </c>
      <c r="J453" s="57">
        <f t="shared" ref="J453:J516" si="91">IF(I453=0,0,(G453-E453))</f>
        <v>197.43479365091315</v>
      </c>
      <c r="K453" s="57">
        <f t="shared" ref="K453:K516" si="92">MAX(0,J453)</f>
        <v>197.43479365091315</v>
      </c>
      <c r="L453" s="57">
        <f t="shared" si="82"/>
        <v>22613.730088846783</v>
      </c>
      <c r="M453" s="301">
        <f t="shared" si="83"/>
        <v>5.0696571200000013</v>
      </c>
      <c r="N453" s="57">
        <f t="shared" ref="N453:N516" si="93">IF(M453=0,0,(L453)/M453)</f>
        <v>4460.6034596767322</v>
      </c>
    </row>
    <row r="454" spans="1:14">
      <c r="A454" s="57">
        <v>451</v>
      </c>
      <c r="B454" s="57">
        <v>13.2</v>
      </c>
      <c r="C454" s="284">
        <f t="shared" si="86"/>
        <v>21.243340799999999</v>
      </c>
      <c r="D454" s="300">
        <f t="shared" si="84"/>
        <v>21.243340799999999</v>
      </c>
      <c r="E454" s="285">
        <f t="shared" si="87"/>
        <v>451.27952834494459</v>
      </c>
      <c r="F454" s="300">
        <f t="shared" si="85"/>
        <v>26.554176000000002</v>
      </c>
      <c r="G454" s="285">
        <f t="shared" si="88"/>
        <v>705.1242630389761</v>
      </c>
      <c r="H454" s="284">
        <f t="shared" si="89"/>
        <v>23.898758399999998</v>
      </c>
      <c r="I454" s="301">
        <f t="shared" si="90"/>
        <v>6.6385439999999997E-3</v>
      </c>
      <c r="J454" s="57">
        <f t="shared" si="91"/>
        <v>253.8447346940315</v>
      </c>
      <c r="K454" s="57">
        <f t="shared" si="92"/>
        <v>253.8447346940315</v>
      </c>
      <c r="L454" s="57">
        <f t="shared" ref="L454:L517" si="94">L453+K454</f>
        <v>22867.574823540814</v>
      </c>
      <c r="M454" s="301">
        <f t="shared" ref="M454:M517" si="95">M453+I454</f>
        <v>5.0762956640000017</v>
      </c>
      <c r="N454" s="57">
        <f t="shared" si="93"/>
        <v>4504.7759896478728</v>
      </c>
    </row>
    <row r="455" spans="1:14">
      <c r="A455" s="57">
        <v>452</v>
      </c>
      <c r="B455" s="57">
        <v>16.5</v>
      </c>
      <c r="C455" s="284">
        <f t="shared" si="86"/>
        <v>26.554176000000002</v>
      </c>
      <c r="D455" s="300">
        <f t="shared" si="84"/>
        <v>26.554176000000002</v>
      </c>
      <c r="E455" s="285">
        <f t="shared" si="87"/>
        <v>705.1242630389761</v>
      </c>
      <c r="F455" s="300">
        <f t="shared" si="85"/>
        <v>31.865011200000005</v>
      </c>
      <c r="G455" s="285">
        <f t="shared" si="88"/>
        <v>1015.3789387761258</v>
      </c>
      <c r="H455" s="284">
        <f t="shared" si="89"/>
        <v>29.209593600000005</v>
      </c>
      <c r="I455" s="301">
        <f t="shared" si="90"/>
        <v>8.1137760000000014E-3</v>
      </c>
      <c r="J455" s="57">
        <f t="shared" si="91"/>
        <v>310.25467573714968</v>
      </c>
      <c r="K455" s="57">
        <f t="shared" si="92"/>
        <v>310.25467573714968</v>
      </c>
      <c r="L455" s="57">
        <f t="shared" si="94"/>
        <v>23177.829499277963</v>
      </c>
      <c r="M455" s="301">
        <f t="shared" si="95"/>
        <v>5.0844094400000017</v>
      </c>
      <c r="N455" s="57">
        <f t="shared" si="93"/>
        <v>4558.6079903269856</v>
      </c>
    </row>
    <row r="456" spans="1:14">
      <c r="A456" s="57">
        <v>453</v>
      </c>
      <c r="B456" s="57">
        <v>19.8</v>
      </c>
      <c r="C456" s="284">
        <f t="shared" si="86"/>
        <v>31.865011200000005</v>
      </c>
      <c r="D456" s="300">
        <f t="shared" si="84"/>
        <v>31.865011200000005</v>
      </c>
      <c r="E456" s="285">
        <f t="shared" si="87"/>
        <v>1015.3789387761258</v>
      </c>
      <c r="F456" s="300">
        <f t="shared" si="85"/>
        <v>37.175846400000005</v>
      </c>
      <c r="G456" s="285">
        <f t="shared" si="88"/>
        <v>1382.0435555563934</v>
      </c>
      <c r="H456" s="284">
        <f t="shared" si="89"/>
        <v>34.520428800000005</v>
      </c>
      <c r="I456" s="301">
        <f t="shared" si="90"/>
        <v>9.5890080000000013E-3</v>
      </c>
      <c r="J456" s="57">
        <f t="shared" si="91"/>
        <v>366.66461678026758</v>
      </c>
      <c r="K456" s="57">
        <f t="shared" si="92"/>
        <v>366.66461678026758</v>
      </c>
      <c r="L456" s="57">
        <f t="shared" si="94"/>
        <v>23544.494116058231</v>
      </c>
      <c r="M456" s="301">
        <f t="shared" si="95"/>
        <v>5.0939984480000016</v>
      </c>
      <c r="N456" s="57">
        <f t="shared" si="93"/>
        <v>4622.006535024022</v>
      </c>
    </row>
    <row r="457" spans="1:14">
      <c r="A457" s="57">
        <v>454</v>
      </c>
      <c r="B457" s="57">
        <v>23.1</v>
      </c>
      <c r="C457" s="284">
        <f t="shared" si="86"/>
        <v>37.175846400000005</v>
      </c>
      <c r="D457" s="300">
        <f t="shared" si="84"/>
        <v>37.175846400000005</v>
      </c>
      <c r="E457" s="285">
        <f t="shared" si="87"/>
        <v>1382.0435555563934</v>
      </c>
      <c r="F457" s="300">
        <f t="shared" si="85"/>
        <v>42.486681599999997</v>
      </c>
      <c r="G457" s="285">
        <f t="shared" si="88"/>
        <v>1805.1181133797784</v>
      </c>
      <c r="H457" s="284">
        <f t="shared" si="89"/>
        <v>39.831264000000004</v>
      </c>
      <c r="I457" s="301">
        <f t="shared" si="90"/>
        <v>1.1064240000000001E-2</v>
      </c>
      <c r="J457" s="57">
        <f t="shared" si="91"/>
        <v>423.07455782338502</v>
      </c>
      <c r="K457" s="57">
        <f t="shared" si="92"/>
        <v>423.07455782338502</v>
      </c>
      <c r="L457" s="57">
        <f t="shared" si="94"/>
        <v>23967.568673881615</v>
      </c>
      <c r="M457" s="301">
        <f t="shared" si="95"/>
        <v>5.1050626880000012</v>
      </c>
      <c r="N457" s="57">
        <f t="shared" si="93"/>
        <v>4694.8627546180696</v>
      </c>
    </row>
    <row r="458" spans="1:14">
      <c r="A458" s="57">
        <v>455</v>
      </c>
      <c r="B458" s="57">
        <v>26.4</v>
      </c>
      <c r="C458" s="284">
        <f t="shared" si="86"/>
        <v>42.486681599999997</v>
      </c>
      <c r="D458" s="300">
        <f t="shared" si="84"/>
        <v>42.486681599999997</v>
      </c>
      <c r="E458" s="285">
        <f t="shared" si="87"/>
        <v>1805.1181133797784</v>
      </c>
      <c r="F458" s="300">
        <f t="shared" si="85"/>
        <v>44.739763200000006</v>
      </c>
      <c r="G458" s="285">
        <f t="shared" si="88"/>
        <v>2001.6464111920748</v>
      </c>
      <c r="H458" s="284">
        <f t="shared" si="89"/>
        <v>43.613222399999998</v>
      </c>
      <c r="I458" s="301">
        <f t="shared" si="90"/>
        <v>1.2114784E-2</v>
      </c>
      <c r="J458" s="57">
        <f t="shared" si="91"/>
        <v>196.52829781229639</v>
      </c>
      <c r="K458" s="57">
        <f t="shared" si="92"/>
        <v>196.52829781229639</v>
      </c>
      <c r="L458" s="57">
        <f t="shared" si="94"/>
        <v>24164.096971693911</v>
      </c>
      <c r="M458" s="301">
        <f t="shared" si="95"/>
        <v>5.1171774720000016</v>
      </c>
      <c r="N458" s="57">
        <f t="shared" si="93"/>
        <v>4722.1533948967372</v>
      </c>
    </row>
    <row r="459" spans="1:14">
      <c r="A459" s="57">
        <v>456</v>
      </c>
      <c r="B459" s="57">
        <v>27.8</v>
      </c>
      <c r="C459" s="284">
        <f t="shared" si="86"/>
        <v>44.739763200000006</v>
      </c>
      <c r="D459" s="300">
        <f t="shared" si="84"/>
        <v>44.739763200000006</v>
      </c>
      <c r="E459" s="285">
        <f t="shared" si="87"/>
        <v>2001.6464111920748</v>
      </c>
      <c r="F459" s="300">
        <f t="shared" si="85"/>
        <v>46.831910400000005</v>
      </c>
      <c r="G459" s="285">
        <f t="shared" si="88"/>
        <v>2193.2278317136288</v>
      </c>
      <c r="H459" s="284">
        <f t="shared" si="89"/>
        <v>45.785836800000006</v>
      </c>
      <c r="I459" s="301">
        <f t="shared" si="90"/>
        <v>1.2718288000000001E-2</v>
      </c>
      <c r="J459" s="57">
        <f t="shared" si="91"/>
        <v>191.58142052155404</v>
      </c>
      <c r="K459" s="57">
        <f t="shared" si="92"/>
        <v>191.58142052155404</v>
      </c>
      <c r="L459" s="57">
        <f t="shared" si="94"/>
        <v>24355.678392215465</v>
      </c>
      <c r="M459" s="301">
        <f t="shared" si="95"/>
        <v>5.1298957600000019</v>
      </c>
      <c r="N459" s="57">
        <f t="shared" si="93"/>
        <v>4747.7920666784576</v>
      </c>
    </row>
    <row r="460" spans="1:14">
      <c r="A460" s="57">
        <v>457</v>
      </c>
      <c r="B460" s="57">
        <v>29.1</v>
      </c>
      <c r="C460" s="284">
        <f t="shared" si="86"/>
        <v>46.831910400000005</v>
      </c>
      <c r="D460" s="300">
        <f t="shared" si="84"/>
        <v>46.831910400000005</v>
      </c>
      <c r="E460" s="285">
        <f t="shared" si="87"/>
        <v>2193.2278317136288</v>
      </c>
      <c r="F460" s="300">
        <f t="shared" si="85"/>
        <v>50.694336000000007</v>
      </c>
      <c r="G460" s="285">
        <f t="shared" si="88"/>
        <v>2569.9157024808969</v>
      </c>
      <c r="H460" s="284">
        <f t="shared" si="89"/>
        <v>48.76312320000001</v>
      </c>
      <c r="I460" s="301">
        <f t="shared" si="90"/>
        <v>1.3545312000000002E-2</v>
      </c>
      <c r="J460" s="57">
        <f t="shared" si="91"/>
        <v>376.68787076726812</v>
      </c>
      <c r="K460" s="57">
        <f t="shared" si="92"/>
        <v>376.68787076726812</v>
      </c>
      <c r="L460" s="57">
        <f t="shared" si="94"/>
        <v>24732.366262982734</v>
      </c>
      <c r="M460" s="301">
        <f t="shared" si="95"/>
        <v>5.1434410720000017</v>
      </c>
      <c r="N460" s="57">
        <f t="shared" si="93"/>
        <v>4808.5252492969021</v>
      </c>
    </row>
    <row r="461" spans="1:14">
      <c r="A461" s="57">
        <v>458</v>
      </c>
      <c r="B461" s="57">
        <v>31.5</v>
      </c>
      <c r="C461" s="284">
        <f t="shared" si="86"/>
        <v>50.694336000000007</v>
      </c>
      <c r="D461" s="300">
        <f t="shared" si="84"/>
        <v>50.694336000000007</v>
      </c>
      <c r="E461" s="285">
        <f t="shared" si="87"/>
        <v>2569.9157024808969</v>
      </c>
      <c r="F461" s="300">
        <f t="shared" si="85"/>
        <v>53.108352000000004</v>
      </c>
      <c r="G461" s="285">
        <f t="shared" si="88"/>
        <v>2820.4970521559044</v>
      </c>
      <c r="H461" s="284">
        <f t="shared" si="89"/>
        <v>51.901344000000009</v>
      </c>
      <c r="I461" s="301">
        <f t="shared" si="90"/>
        <v>1.4417040000000002E-2</v>
      </c>
      <c r="J461" s="57">
        <f t="shared" si="91"/>
        <v>250.58134967500746</v>
      </c>
      <c r="K461" s="57">
        <f t="shared" si="92"/>
        <v>250.58134967500746</v>
      </c>
      <c r="L461" s="57">
        <f t="shared" si="94"/>
        <v>24982.947612657743</v>
      </c>
      <c r="M461" s="301">
        <f t="shared" si="95"/>
        <v>5.1578581120000013</v>
      </c>
      <c r="N461" s="57">
        <f t="shared" si="93"/>
        <v>4843.6670940082149</v>
      </c>
    </row>
    <row r="462" spans="1:14">
      <c r="A462" s="57">
        <v>459</v>
      </c>
      <c r="B462" s="57">
        <v>33</v>
      </c>
      <c r="C462" s="284">
        <f t="shared" si="86"/>
        <v>53.108352000000004</v>
      </c>
      <c r="D462" s="300">
        <f t="shared" si="84"/>
        <v>53.108352000000004</v>
      </c>
      <c r="E462" s="285">
        <f t="shared" si="87"/>
        <v>2820.4970521559044</v>
      </c>
      <c r="F462" s="300">
        <f t="shared" si="85"/>
        <v>54.073958400000009</v>
      </c>
      <c r="G462" s="285">
        <f t="shared" si="88"/>
        <v>2923.9929770449316</v>
      </c>
      <c r="H462" s="284">
        <f t="shared" si="89"/>
        <v>53.591155200000003</v>
      </c>
      <c r="I462" s="301">
        <f t="shared" si="90"/>
        <v>1.4886432000000002E-2</v>
      </c>
      <c r="J462" s="57">
        <f t="shared" si="91"/>
        <v>103.49592488902726</v>
      </c>
      <c r="K462" s="57">
        <f t="shared" si="92"/>
        <v>103.49592488902726</v>
      </c>
      <c r="L462" s="57">
        <f t="shared" si="94"/>
        <v>25086.443537546769</v>
      </c>
      <c r="M462" s="301">
        <f t="shared" si="95"/>
        <v>5.1727445440000013</v>
      </c>
      <c r="N462" s="57">
        <f t="shared" si="93"/>
        <v>4849.7356334066753</v>
      </c>
    </row>
    <row r="463" spans="1:14">
      <c r="A463" s="57">
        <v>460</v>
      </c>
      <c r="B463" s="57">
        <v>33.6</v>
      </c>
      <c r="C463" s="284">
        <f t="shared" si="86"/>
        <v>54.073958400000009</v>
      </c>
      <c r="D463" s="300">
        <f t="shared" si="84"/>
        <v>54.073958400000009</v>
      </c>
      <c r="E463" s="285">
        <f t="shared" si="87"/>
        <v>2923.9929770449316</v>
      </c>
      <c r="F463" s="300">
        <f t="shared" si="85"/>
        <v>56.005171199999999</v>
      </c>
      <c r="G463" s="285">
        <f t="shared" si="88"/>
        <v>3136.5792011413096</v>
      </c>
      <c r="H463" s="284">
        <f t="shared" si="89"/>
        <v>55.039564800000008</v>
      </c>
      <c r="I463" s="301">
        <f t="shared" si="90"/>
        <v>1.5288768000000003E-2</v>
      </c>
      <c r="J463" s="57">
        <f t="shared" si="91"/>
        <v>212.58622409637792</v>
      </c>
      <c r="K463" s="57">
        <f t="shared" si="92"/>
        <v>212.58622409637792</v>
      </c>
      <c r="L463" s="57">
        <f t="shared" si="94"/>
        <v>25299.029761643149</v>
      </c>
      <c r="M463" s="301">
        <f t="shared" si="95"/>
        <v>5.1880333120000008</v>
      </c>
      <c r="N463" s="57">
        <f t="shared" si="93"/>
        <v>4876.4200690705093</v>
      </c>
    </row>
    <row r="464" spans="1:14">
      <c r="A464" s="57">
        <v>461</v>
      </c>
      <c r="B464" s="57">
        <v>34.799999999999997</v>
      </c>
      <c r="C464" s="284">
        <f t="shared" si="86"/>
        <v>56.005171199999999</v>
      </c>
      <c r="D464" s="300">
        <f t="shared" si="84"/>
        <v>56.005171199999999</v>
      </c>
      <c r="E464" s="285">
        <f t="shared" si="87"/>
        <v>3136.5792011413096</v>
      </c>
      <c r="F464" s="300">
        <f t="shared" si="85"/>
        <v>56.487974400000006</v>
      </c>
      <c r="G464" s="285">
        <f t="shared" si="88"/>
        <v>3190.891251815056</v>
      </c>
      <c r="H464" s="284">
        <f t="shared" si="89"/>
        <v>56.246572800000003</v>
      </c>
      <c r="I464" s="301">
        <f t="shared" si="90"/>
        <v>1.5624048000000001E-2</v>
      </c>
      <c r="J464" s="57">
        <f t="shared" si="91"/>
        <v>54.312050673746398</v>
      </c>
      <c r="K464" s="57">
        <f t="shared" si="92"/>
        <v>54.312050673746398</v>
      </c>
      <c r="L464" s="57">
        <f t="shared" si="94"/>
        <v>25353.341812316896</v>
      </c>
      <c r="M464" s="301">
        <f t="shared" si="95"/>
        <v>5.2036573600000011</v>
      </c>
      <c r="N464" s="57">
        <f t="shared" si="93"/>
        <v>4872.2158394220041</v>
      </c>
    </row>
    <row r="465" spans="1:14">
      <c r="A465" s="57">
        <v>462</v>
      </c>
      <c r="B465" s="57">
        <v>35.1</v>
      </c>
      <c r="C465" s="284">
        <f t="shared" si="86"/>
        <v>56.487974400000006</v>
      </c>
      <c r="D465" s="300">
        <f t="shared" si="84"/>
        <v>56.487974400000006</v>
      </c>
      <c r="E465" s="285">
        <f t="shared" si="87"/>
        <v>3190.891251815056</v>
      </c>
      <c r="F465" s="300">
        <f t="shared" si="85"/>
        <v>57.29264640000001</v>
      </c>
      <c r="G465" s="285">
        <f t="shared" si="88"/>
        <v>3282.4473315154341</v>
      </c>
      <c r="H465" s="284">
        <f t="shared" si="89"/>
        <v>56.890310400000004</v>
      </c>
      <c r="I465" s="301">
        <f t="shared" si="90"/>
        <v>1.5802864E-2</v>
      </c>
      <c r="J465" s="57">
        <f t="shared" si="91"/>
        <v>91.556079700378177</v>
      </c>
      <c r="K465" s="57">
        <f t="shared" si="92"/>
        <v>91.556079700378177</v>
      </c>
      <c r="L465" s="57">
        <f t="shared" si="94"/>
        <v>25444.897892017274</v>
      </c>
      <c r="M465" s="301">
        <f t="shared" si="95"/>
        <v>5.2194602240000014</v>
      </c>
      <c r="N465" s="57">
        <f t="shared" si="93"/>
        <v>4875.005613610605</v>
      </c>
    </row>
    <row r="466" spans="1:14">
      <c r="A466" s="57">
        <v>463</v>
      </c>
      <c r="B466" s="57">
        <v>35.6</v>
      </c>
      <c r="C466" s="284">
        <f t="shared" si="86"/>
        <v>57.29264640000001</v>
      </c>
      <c r="D466" s="300">
        <f t="shared" si="84"/>
        <v>57.29264640000001</v>
      </c>
      <c r="E466" s="285">
        <f t="shared" si="87"/>
        <v>3282.4473315154341</v>
      </c>
      <c r="F466" s="300">
        <f t="shared" si="85"/>
        <v>58.097318400000006</v>
      </c>
      <c r="G466" s="285">
        <f t="shared" si="88"/>
        <v>3375.2984052709794</v>
      </c>
      <c r="H466" s="284">
        <f t="shared" si="89"/>
        <v>57.694982400000008</v>
      </c>
      <c r="I466" s="301">
        <f t="shared" si="90"/>
        <v>1.6026384000000001E-2</v>
      </c>
      <c r="J466" s="57">
        <f t="shared" si="91"/>
        <v>92.851073755545258</v>
      </c>
      <c r="K466" s="57">
        <f t="shared" si="92"/>
        <v>92.851073755545258</v>
      </c>
      <c r="L466" s="57">
        <f t="shared" si="94"/>
        <v>25537.748965772818</v>
      </c>
      <c r="M466" s="301">
        <f t="shared" si="95"/>
        <v>5.2354866080000013</v>
      </c>
      <c r="N466" s="57">
        <f t="shared" si="93"/>
        <v>4877.817646739898</v>
      </c>
    </row>
    <row r="467" spans="1:14">
      <c r="A467" s="57">
        <v>464</v>
      </c>
      <c r="B467" s="57">
        <v>36.1</v>
      </c>
      <c r="C467" s="284">
        <f t="shared" si="86"/>
        <v>58.097318400000006</v>
      </c>
      <c r="D467" s="300">
        <f t="shared" si="84"/>
        <v>58.097318400000006</v>
      </c>
      <c r="E467" s="285">
        <f t="shared" si="87"/>
        <v>3375.2984052709794</v>
      </c>
      <c r="F467" s="300">
        <f t="shared" si="85"/>
        <v>57.936384000000004</v>
      </c>
      <c r="G467" s="285">
        <f t="shared" si="88"/>
        <v>3356.6245909954564</v>
      </c>
      <c r="H467" s="284">
        <f t="shared" si="89"/>
        <v>58.016851200000005</v>
      </c>
      <c r="I467" s="301">
        <f t="shared" si="90"/>
        <v>1.6115792E-2</v>
      </c>
      <c r="J467" s="57">
        <f t="shared" si="91"/>
        <v>-18.673814275523</v>
      </c>
      <c r="K467" s="57">
        <f t="shared" si="92"/>
        <v>0</v>
      </c>
      <c r="L467" s="57">
        <f t="shared" si="94"/>
        <v>25537.748965772818</v>
      </c>
      <c r="M467" s="301">
        <f t="shared" si="95"/>
        <v>5.2516024000000012</v>
      </c>
      <c r="N467" s="57">
        <f t="shared" si="93"/>
        <v>4862.8489022270251</v>
      </c>
    </row>
    <row r="468" spans="1:14">
      <c r="A468" s="57">
        <v>465</v>
      </c>
      <c r="B468" s="57">
        <v>36</v>
      </c>
      <c r="C468" s="284">
        <f t="shared" si="86"/>
        <v>57.936384000000004</v>
      </c>
      <c r="D468" s="300">
        <f t="shared" si="84"/>
        <v>57.936384000000004</v>
      </c>
      <c r="E468" s="285">
        <f t="shared" si="87"/>
        <v>3356.6245909954564</v>
      </c>
      <c r="F468" s="300">
        <f t="shared" si="85"/>
        <v>58.097318400000006</v>
      </c>
      <c r="G468" s="285">
        <f t="shared" si="88"/>
        <v>3375.2984052709794</v>
      </c>
      <c r="H468" s="284">
        <f t="shared" si="89"/>
        <v>58.016851200000005</v>
      </c>
      <c r="I468" s="301">
        <f t="shared" si="90"/>
        <v>1.6115792E-2</v>
      </c>
      <c r="J468" s="57">
        <f t="shared" si="91"/>
        <v>18.673814275523</v>
      </c>
      <c r="K468" s="57">
        <f t="shared" si="92"/>
        <v>18.673814275523</v>
      </c>
      <c r="L468" s="57">
        <f t="shared" si="94"/>
        <v>25556.422780048342</v>
      </c>
      <c r="M468" s="301">
        <f t="shared" si="95"/>
        <v>5.2677181920000011</v>
      </c>
      <c r="N468" s="57">
        <f t="shared" si="93"/>
        <v>4851.5167001265308</v>
      </c>
    </row>
    <row r="469" spans="1:14">
      <c r="A469" s="57">
        <v>466</v>
      </c>
      <c r="B469" s="57">
        <v>36.1</v>
      </c>
      <c r="C469" s="284">
        <f t="shared" si="86"/>
        <v>58.097318400000006</v>
      </c>
      <c r="D469" s="300">
        <f t="shared" si="84"/>
        <v>58.097318400000006</v>
      </c>
      <c r="E469" s="285">
        <f t="shared" si="87"/>
        <v>3375.2984052709794</v>
      </c>
      <c r="F469" s="300">
        <f t="shared" si="85"/>
        <v>58.258252800000008</v>
      </c>
      <c r="G469" s="285">
        <f t="shared" si="88"/>
        <v>3394.0240193087088</v>
      </c>
      <c r="H469" s="284">
        <f t="shared" si="89"/>
        <v>58.177785600000007</v>
      </c>
      <c r="I469" s="301">
        <f t="shared" si="90"/>
        <v>1.6160496000000003E-2</v>
      </c>
      <c r="J469" s="57">
        <f t="shared" si="91"/>
        <v>18.725614037729429</v>
      </c>
      <c r="K469" s="57">
        <f t="shared" si="92"/>
        <v>18.725614037729429</v>
      </c>
      <c r="L469" s="57">
        <f t="shared" si="94"/>
        <v>25575.148394086071</v>
      </c>
      <c r="M469" s="301">
        <f t="shared" si="95"/>
        <v>5.2838786880000015</v>
      </c>
      <c r="N469" s="57">
        <f t="shared" si="93"/>
        <v>4840.2224775085642</v>
      </c>
    </row>
    <row r="470" spans="1:14">
      <c r="A470" s="57">
        <v>467</v>
      </c>
      <c r="B470" s="57">
        <v>36.200000000000003</v>
      </c>
      <c r="C470" s="284">
        <f t="shared" si="86"/>
        <v>58.258252800000008</v>
      </c>
      <c r="D470" s="300">
        <f t="shared" si="84"/>
        <v>58.258252800000008</v>
      </c>
      <c r="E470" s="285">
        <f t="shared" si="87"/>
        <v>3394.0240193087088</v>
      </c>
      <c r="F470" s="300">
        <f t="shared" si="85"/>
        <v>57.936384000000004</v>
      </c>
      <c r="G470" s="285">
        <f t="shared" si="88"/>
        <v>3356.6245909954564</v>
      </c>
      <c r="H470" s="284">
        <f t="shared" si="89"/>
        <v>58.097318400000006</v>
      </c>
      <c r="I470" s="301">
        <f t="shared" si="90"/>
        <v>1.6138144E-2</v>
      </c>
      <c r="J470" s="57">
        <f t="shared" si="91"/>
        <v>-37.399428313252429</v>
      </c>
      <c r="K470" s="57">
        <f t="shared" si="92"/>
        <v>0</v>
      </c>
      <c r="L470" s="57">
        <f t="shared" si="94"/>
        <v>25575.148394086071</v>
      </c>
      <c r="M470" s="301">
        <f t="shared" si="95"/>
        <v>5.3000168320000016</v>
      </c>
      <c r="N470" s="57">
        <f t="shared" si="93"/>
        <v>4825.4843719873797</v>
      </c>
    </row>
    <row r="471" spans="1:14">
      <c r="A471" s="57">
        <v>468</v>
      </c>
      <c r="B471" s="57">
        <v>36</v>
      </c>
      <c r="C471" s="284">
        <f t="shared" si="86"/>
        <v>57.936384000000004</v>
      </c>
      <c r="D471" s="300">
        <f t="shared" si="84"/>
        <v>57.936384000000004</v>
      </c>
      <c r="E471" s="285">
        <f t="shared" si="87"/>
        <v>3356.6245909954564</v>
      </c>
      <c r="F471" s="300">
        <f t="shared" si="85"/>
        <v>57.453580800000012</v>
      </c>
      <c r="G471" s="285">
        <f t="shared" si="88"/>
        <v>3300.9139467421301</v>
      </c>
      <c r="H471" s="284">
        <f t="shared" si="89"/>
        <v>57.694982400000008</v>
      </c>
      <c r="I471" s="301">
        <f t="shared" si="90"/>
        <v>1.6026384000000001E-2</v>
      </c>
      <c r="J471" s="57">
        <f t="shared" si="91"/>
        <v>-55.710644253326336</v>
      </c>
      <c r="K471" s="57">
        <f t="shared" si="92"/>
        <v>0</v>
      </c>
      <c r="L471" s="57">
        <f t="shared" si="94"/>
        <v>25575.148394086071</v>
      </c>
      <c r="M471" s="301">
        <f t="shared" si="95"/>
        <v>5.3160432160000015</v>
      </c>
      <c r="N471" s="57">
        <f t="shared" si="93"/>
        <v>4810.9368857482332</v>
      </c>
    </row>
    <row r="472" spans="1:14">
      <c r="A472" s="57">
        <v>469</v>
      </c>
      <c r="B472" s="57">
        <v>35.700000000000003</v>
      </c>
      <c r="C472" s="284">
        <f t="shared" si="86"/>
        <v>57.453580800000012</v>
      </c>
      <c r="D472" s="300">
        <f t="shared" si="84"/>
        <v>57.453580800000012</v>
      </c>
      <c r="E472" s="285">
        <f t="shared" si="87"/>
        <v>3300.9139467421301</v>
      </c>
      <c r="F472" s="300">
        <f t="shared" si="85"/>
        <v>57.936384000000004</v>
      </c>
      <c r="G472" s="285">
        <f t="shared" si="88"/>
        <v>3356.6245909954564</v>
      </c>
      <c r="H472" s="284">
        <f t="shared" si="89"/>
        <v>57.694982400000008</v>
      </c>
      <c r="I472" s="301">
        <f t="shared" si="90"/>
        <v>1.6026384000000001E-2</v>
      </c>
      <c r="J472" s="57">
        <f t="shared" si="91"/>
        <v>55.710644253326336</v>
      </c>
      <c r="K472" s="57">
        <f t="shared" si="92"/>
        <v>55.710644253326336</v>
      </c>
      <c r="L472" s="57">
        <f t="shared" si="94"/>
        <v>25630.859038339397</v>
      </c>
      <c r="M472" s="301">
        <f t="shared" si="95"/>
        <v>5.3320696000000014</v>
      </c>
      <c r="N472" s="57">
        <f t="shared" si="93"/>
        <v>4806.9250705841105</v>
      </c>
    </row>
    <row r="473" spans="1:14">
      <c r="A473" s="57">
        <v>470</v>
      </c>
      <c r="B473" s="57">
        <v>36</v>
      </c>
      <c r="C473" s="284">
        <f t="shared" si="86"/>
        <v>57.936384000000004</v>
      </c>
      <c r="D473" s="300">
        <f t="shared" si="84"/>
        <v>57.936384000000004</v>
      </c>
      <c r="E473" s="285">
        <f t="shared" si="87"/>
        <v>3356.6245909954564</v>
      </c>
      <c r="F473" s="300">
        <f t="shared" si="85"/>
        <v>57.936384000000004</v>
      </c>
      <c r="G473" s="285">
        <f t="shared" si="88"/>
        <v>3356.6245909954564</v>
      </c>
      <c r="H473" s="284">
        <f t="shared" si="89"/>
        <v>57.936384000000004</v>
      </c>
      <c r="I473" s="301">
        <f t="shared" si="90"/>
        <v>1.6093440000000001E-2</v>
      </c>
      <c r="J473" s="57">
        <f t="shared" si="91"/>
        <v>0</v>
      </c>
      <c r="K473" s="57">
        <f t="shared" si="92"/>
        <v>0</v>
      </c>
      <c r="L473" s="57">
        <f t="shared" si="94"/>
        <v>25630.859038339397</v>
      </c>
      <c r="M473" s="301">
        <f t="shared" si="95"/>
        <v>5.3481630400000011</v>
      </c>
      <c r="N473" s="57">
        <f t="shared" si="93"/>
        <v>4792.4602983568338</v>
      </c>
    </row>
    <row r="474" spans="1:14">
      <c r="A474" s="57">
        <v>471</v>
      </c>
      <c r="B474" s="57">
        <v>36</v>
      </c>
      <c r="C474" s="284">
        <f t="shared" si="86"/>
        <v>57.936384000000004</v>
      </c>
      <c r="D474" s="300">
        <f t="shared" si="84"/>
        <v>57.936384000000004</v>
      </c>
      <c r="E474" s="285">
        <f t="shared" si="87"/>
        <v>3356.6245909954564</v>
      </c>
      <c r="F474" s="300">
        <f t="shared" si="85"/>
        <v>57.29264640000001</v>
      </c>
      <c r="G474" s="285">
        <f t="shared" si="88"/>
        <v>3282.4473315154341</v>
      </c>
      <c r="H474" s="284">
        <f t="shared" si="89"/>
        <v>57.614515200000007</v>
      </c>
      <c r="I474" s="301">
        <f t="shared" si="90"/>
        <v>1.6004032000000001E-2</v>
      </c>
      <c r="J474" s="57">
        <f t="shared" si="91"/>
        <v>-74.177259480022258</v>
      </c>
      <c r="K474" s="57">
        <f t="shared" si="92"/>
        <v>0</v>
      </c>
      <c r="L474" s="57">
        <f t="shared" si="94"/>
        <v>25630.859038339397</v>
      </c>
      <c r="M474" s="301">
        <f t="shared" si="95"/>
        <v>5.3641670720000008</v>
      </c>
      <c r="N474" s="57">
        <f t="shared" si="93"/>
        <v>4778.1619577301999</v>
      </c>
    </row>
    <row r="475" spans="1:14">
      <c r="A475" s="57">
        <v>472</v>
      </c>
      <c r="B475" s="57">
        <v>35.6</v>
      </c>
      <c r="C475" s="284">
        <f t="shared" si="86"/>
        <v>57.29264640000001</v>
      </c>
      <c r="D475" s="300">
        <f t="shared" si="84"/>
        <v>57.29264640000001</v>
      </c>
      <c r="E475" s="285">
        <f t="shared" si="87"/>
        <v>3282.4473315154341</v>
      </c>
      <c r="F475" s="300">
        <f t="shared" si="85"/>
        <v>57.131712000000007</v>
      </c>
      <c r="G475" s="285">
        <f t="shared" si="88"/>
        <v>3264.0325160509447</v>
      </c>
      <c r="H475" s="284">
        <f t="shared" si="89"/>
        <v>57.212179200000008</v>
      </c>
      <c r="I475" s="301">
        <f t="shared" si="90"/>
        <v>1.5892272000000002E-2</v>
      </c>
      <c r="J475" s="57">
        <f t="shared" si="91"/>
        <v>-18.414815464489493</v>
      </c>
      <c r="K475" s="57">
        <f t="shared" si="92"/>
        <v>0</v>
      </c>
      <c r="L475" s="57">
        <f t="shared" si="94"/>
        <v>25630.859038339397</v>
      </c>
      <c r="M475" s="301">
        <f t="shared" si="95"/>
        <v>5.3800593440000011</v>
      </c>
      <c r="N475" s="57">
        <f t="shared" si="93"/>
        <v>4764.0476432520536</v>
      </c>
    </row>
    <row r="476" spans="1:14">
      <c r="A476" s="57">
        <v>473</v>
      </c>
      <c r="B476" s="57">
        <v>35.5</v>
      </c>
      <c r="C476" s="284">
        <f t="shared" si="86"/>
        <v>57.131712000000007</v>
      </c>
      <c r="D476" s="300">
        <f t="shared" si="84"/>
        <v>57.131712000000007</v>
      </c>
      <c r="E476" s="285">
        <f t="shared" si="87"/>
        <v>3264.0325160509447</v>
      </c>
      <c r="F476" s="300">
        <f t="shared" si="85"/>
        <v>56.970777599999998</v>
      </c>
      <c r="G476" s="285">
        <f t="shared" si="88"/>
        <v>3245.6695003486616</v>
      </c>
      <c r="H476" s="284">
        <f t="shared" si="89"/>
        <v>57.051244800000006</v>
      </c>
      <c r="I476" s="301">
        <f t="shared" si="90"/>
        <v>1.5847568000000003E-2</v>
      </c>
      <c r="J476" s="57">
        <f t="shared" si="91"/>
        <v>-18.363015702283064</v>
      </c>
      <c r="K476" s="57">
        <f t="shared" si="92"/>
        <v>0</v>
      </c>
      <c r="L476" s="57">
        <f t="shared" si="94"/>
        <v>25630.859038339397</v>
      </c>
      <c r="M476" s="301">
        <f t="shared" si="95"/>
        <v>5.3959069120000009</v>
      </c>
      <c r="N476" s="57">
        <f t="shared" si="93"/>
        <v>4750.0558212630986</v>
      </c>
    </row>
    <row r="477" spans="1:14">
      <c r="A477" s="57">
        <v>474</v>
      </c>
      <c r="B477" s="57">
        <v>35.4</v>
      </c>
      <c r="C477" s="284">
        <f t="shared" si="86"/>
        <v>56.970777599999998</v>
      </c>
      <c r="D477" s="300">
        <f t="shared" si="84"/>
        <v>56.970777599999998</v>
      </c>
      <c r="E477" s="285">
        <f t="shared" si="87"/>
        <v>3245.6695003486616</v>
      </c>
      <c r="F477" s="300">
        <f t="shared" si="85"/>
        <v>56.648908800000008</v>
      </c>
      <c r="G477" s="285">
        <f t="shared" si="88"/>
        <v>3209.0988682307184</v>
      </c>
      <c r="H477" s="284">
        <f t="shared" si="89"/>
        <v>56.809843200000003</v>
      </c>
      <c r="I477" s="301">
        <f t="shared" si="90"/>
        <v>1.5780512E-2</v>
      </c>
      <c r="J477" s="57">
        <f t="shared" si="91"/>
        <v>-36.570632117943205</v>
      </c>
      <c r="K477" s="57">
        <f t="shared" si="92"/>
        <v>0</v>
      </c>
      <c r="L477" s="57">
        <f t="shared" si="94"/>
        <v>25630.859038339397</v>
      </c>
      <c r="M477" s="301">
        <f t="shared" si="95"/>
        <v>5.411687424000001</v>
      </c>
      <c r="N477" s="57">
        <f t="shared" si="93"/>
        <v>4736.2046308643921</v>
      </c>
    </row>
    <row r="478" spans="1:14">
      <c r="A478" s="57">
        <v>475</v>
      </c>
      <c r="B478" s="57">
        <v>35.200000000000003</v>
      </c>
      <c r="C478" s="284">
        <f t="shared" si="86"/>
        <v>56.648908800000008</v>
      </c>
      <c r="D478" s="300">
        <f t="shared" si="84"/>
        <v>56.648908800000008</v>
      </c>
      <c r="E478" s="285">
        <f t="shared" si="87"/>
        <v>3209.0988682307184</v>
      </c>
      <c r="F478" s="300">
        <f t="shared" si="85"/>
        <v>56.648908800000008</v>
      </c>
      <c r="G478" s="285">
        <f t="shared" si="88"/>
        <v>3209.0988682307184</v>
      </c>
      <c r="H478" s="284">
        <f t="shared" si="89"/>
        <v>56.648908800000008</v>
      </c>
      <c r="I478" s="301">
        <f t="shared" si="90"/>
        <v>1.5735808000000004E-2</v>
      </c>
      <c r="J478" s="57">
        <f t="shared" si="91"/>
        <v>0</v>
      </c>
      <c r="K478" s="57">
        <f t="shared" si="92"/>
        <v>0</v>
      </c>
      <c r="L478" s="57">
        <f t="shared" si="94"/>
        <v>25630.859038339397</v>
      </c>
      <c r="M478" s="301">
        <f t="shared" si="95"/>
        <v>5.4274232320000007</v>
      </c>
      <c r="N478" s="57">
        <f t="shared" si="93"/>
        <v>4722.4728831207158</v>
      </c>
    </row>
    <row r="479" spans="1:14">
      <c r="A479" s="57">
        <v>476</v>
      </c>
      <c r="B479" s="57">
        <v>35.200000000000003</v>
      </c>
      <c r="C479" s="284">
        <f t="shared" si="86"/>
        <v>56.648908800000008</v>
      </c>
      <c r="D479" s="300">
        <f t="shared" si="84"/>
        <v>56.648908800000008</v>
      </c>
      <c r="E479" s="285">
        <f t="shared" si="87"/>
        <v>3209.0988682307184</v>
      </c>
      <c r="F479" s="300">
        <f t="shared" si="85"/>
        <v>56.648908800000008</v>
      </c>
      <c r="G479" s="285">
        <f t="shared" si="88"/>
        <v>3209.0988682307184</v>
      </c>
      <c r="H479" s="284">
        <f t="shared" si="89"/>
        <v>56.648908800000008</v>
      </c>
      <c r="I479" s="301">
        <f t="shared" si="90"/>
        <v>1.5735808000000004E-2</v>
      </c>
      <c r="J479" s="57">
        <f t="shared" si="91"/>
        <v>0</v>
      </c>
      <c r="K479" s="57">
        <f t="shared" si="92"/>
        <v>0</v>
      </c>
      <c r="L479" s="57">
        <f t="shared" si="94"/>
        <v>25630.859038339397</v>
      </c>
      <c r="M479" s="301">
        <f t="shared" si="95"/>
        <v>5.4431590400000003</v>
      </c>
      <c r="N479" s="57">
        <f t="shared" si="93"/>
        <v>4708.8205305019701</v>
      </c>
    </row>
    <row r="480" spans="1:14">
      <c r="A480" s="57">
        <v>477</v>
      </c>
      <c r="B480" s="57">
        <v>35.200000000000003</v>
      </c>
      <c r="C480" s="284">
        <f t="shared" si="86"/>
        <v>56.648908800000008</v>
      </c>
      <c r="D480" s="300">
        <f t="shared" si="84"/>
        <v>56.648908800000008</v>
      </c>
      <c r="E480" s="285">
        <f t="shared" si="87"/>
        <v>3209.0988682307184</v>
      </c>
      <c r="F480" s="300">
        <f t="shared" si="85"/>
        <v>56.648908800000008</v>
      </c>
      <c r="G480" s="285">
        <f t="shared" si="88"/>
        <v>3209.0988682307184</v>
      </c>
      <c r="H480" s="284">
        <f t="shared" si="89"/>
        <v>56.648908800000008</v>
      </c>
      <c r="I480" s="301">
        <f t="shared" si="90"/>
        <v>1.5735808000000004E-2</v>
      </c>
      <c r="J480" s="57">
        <f t="shared" si="91"/>
        <v>0</v>
      </c>
      <c r="K480" s="57">
        <f t="shared" si="92"/>
        <v>0</v>
      </c>
      <c r="L480" s="57">
        <f t="shared" si="94"/>
        <v>25630.859038339397</v>
      </c>
      <c r="M480" s="301">
        <f t="shared" si="95"/>
        <v>5.4588948479999999</v>
      </c>
      <c r="N480" s="57">
        <f t="shared" si="93"/>
        <v>4695.2468864150942</v>
      </c>
    </row>
    <row r="481" spans="1:14">
      <c r="A481" s="57">
        <v>478</v>
      </c>
      <c r="B481" s="57">
        <v>35.200000000000003</v>
      </c>
      <c r="C481" s="284">
        <f t="shared" si="86"/>
        <v>56.648908800000008</v>
      </c>
      <c r="D481" s="300">
        <f t="shared" si="84"/>
        <v>56.648908800000008</v>
      </c>
      <c r="E481" s="285">
        <f t="shared" si="87"/>
        <v>3209.0988682307184</v>
      </c>
      <c r="F481" s="300">
        <f t="shared" si="85"/>
        <v>56.648908800000008</v>
      </c>
      <c r="G481" s="285">
        <f t="shared" si="88"/>
        <v>3209.0988682307184</v>
      </c>
      <c r="H481" s="284">
        <f t="shared" si="89"/>
        <v>56.648908800000008</v>
      </c>
      <c r="I481" s="301">
        <f t="shared" si="90"/>
        <v>1.5735808000000004E-2</v>
      </c>
      <c r="J481" s="57">
        <f t="shared" si="91"/>
        <v>0</v>
      </c>
      <c r="K481" s="57">
        <f t="shared" si="92"/>
        <v>0</v>
      </c>
      <c r="L481" s="57">
        <f t="shared" si="94"/>
        <v>25630.859038339397</v>
      </c>
      <c r="M481" s="301">
        <f t="shared" si="95"/>
        <v>5.4746306559999995</v>
      </c>
      <c r="N481" s="57">
        <f t="shared" si="93"/>
        <v>4681.751272160961</v>
      </c>
    </row>
    <row r="482" spans="1:14">
      <c r="A482" s="57">
        <v>479</v>
      </c>
      <c r="B482" s="57">
        <v>35.200000000000003</v>
      </c>
      <c r="C482" s="284">
        <f t="shared" si="86"/>
        <v>56.648908800000008</v>
      </c>
      <c r="D482" s="300">
        <f t="shared" si="84"/>
        <v>56.648908800000008</v>
      </c>
      <c r="E482" s="285">
        <f t="shared" si="87"/>
        <v>3209.0988682307184</v>
      </c>
      <c r="F482" s="300">
        <f t="shared" si="85"/>
        <v>56.648908800000008</v>
      </c>
      <c r="G482" s="285">
        <f t="shared" si="88"/>
        <v>3209.0988682307184</v>
      </c>
      <c r="H482" s="284">
        <f t="shared" si="89"/>
        <v>56.648908800000008</v>
      </c>
      <c r="I482" s="301">
        <f t="shared" si="90"/>
        <v>1.5735808000000004E-2</v>
      </c>
      <c r="J482" s="57">
        <f t="shared" si="91"/>
        <v>0</v>
      </c>
      <c r="K482" s="57">
        <f t="shared" si="92"/>
        <v>0</v>
      </c>
      <c r="L482" s="57">
        <f t="shared" si="94"/>
        <v>25630.859038339397</v>
      </c>
      <c r="M482" s="301">
        <f t="shared" si="95"/>
        <v>5.4903664639999992</v>
      </c>
      <c r="N482" s="57">
        <f t="shared" si="93"/>
        <v>4668.3330168212615</v>
      </c>
    </row>
    <row r="483" spans="1:14">
      <c r="A483" s="57">
        <v>480</v>
      </c>
      <c r="B483" s="57">
        <v>35.200000000000003</v>
      </c>
      <c r="C483" s="284">
        <f t="shared" si="86"/>
        <v>56.648908800000008</v>
      </c>
      <c r="D483" s="300">
        <f t="shared" si="84"/>
        <v>56.648908800000008</v>
      </c>
      <c r="E483" s="285">
        <f t="shared" si="87"/>
        <v>3209.0988682307184</v>
      </c>
      <c r="F483" s="300">
        <f t="shared" si="85"/>
        <v>56.327040000000004</v>
      </c>
      <c r="G483" s="285">
        <f t="shared" si="88"/>
        <v>3172.7354351616004</v>
      </c>
      <c r="H483" s="284">
        <f t="shared" si="89"/>
        <v>56.487974400000006</v>
      </c>
      <c r="I483" s="301">
        <f t="shared" si="90"/>
        <v>1.5691104000000001E-2</v>
      </c>
      <c r="J483" s="57">
        <f t="shared" si="91"/>
        <v>-36.363433069117946</v>
      </c>
      <c r="K483" s="57">
        <f t="shared" si="92"/>
        <v>0</v>
      </c>
      <c r="L483" s="57">
        <f t="shared" si="94"/>
        <v>25630.859038339397</v>
      </c>
      <c r="M483" s="301">
        <f t="shared" si="95"/>
        <v>5.5060575679999992</v>
      </c>
      <c r="N483" s="57">
        <f t="shared" si="93"/>
        <v>4655.0292512923106</v>
      </c>
    </row>
    <row r="484" spans="1:14">
      <c r="A484" s="57">
        <v>481</v>
      </c>
      <c r="B484" s="57">
        <v>35</v>
      </c>
      <c r="C484" s="284">
        <f t="shared" si="86"/>
        <v>56.327040000000004</v>
      </c>
      <c r="D484" s="300">
        <f t="shared" si="84"/>
        <v>56.327040000000004</v>
      </c>
      <c r="E484" s="285">
        <f t="shared" si="87"/>
        <v>3172.7354351616004</v>
      </c>
      <c r="F484" s="300">
        <f t="shared" si="85"/>
        <v>56.487974400000006</v>
      </c>
      <c r="G484" s="285">
        <f t="shared" si="88"/>
        <v>3190.891251815056</v>
      </c>
      <c r="H484" s="284">
        <f t="shared" si="89"/>
        <v>56.407507200000005</v>
      </c>
      <c r="I484" s="301">
        <f t="shared" si="90"/>
        <v>1.5668752000000001E-2</v>
      </c>
      <c r="J484" s="57">
        <f t="shared" si="91"/>
        <v>18.155816653455531</v>
      </c>
      <c r="K484" s="57">
        <f t="shared" si="92"/>
        <v>18.155816653455531</v>
      </c>
      <c r="L484" s="57">
        <f t="shared" si="94"/>
        <v>25649.014854992853</v>
      </c>
      <c r="M484" s="301">
        <f t="shared" si="95"/>
        <v>5.5217263199999991</v>
      </c>
      <c r="N484" s="57">
        <f t="shared" si="93"/>
        <v>4645.1079551137291</v>
      </c>
    </row>
    <row r="485" spans="1:14">
      <c r="A485" s="57">
        <v>482</v>
      </c>
      <c r="B485" s="57">
        <v>35.1</v>
      </c>
      <c r="C485" s="284">
        <f t="shared" si="86"/>
        <v>56.487974400000006</v>
      </c>
      <c r="D485" s="300">
        <f t="shared" si="84"/>
        <v>56.487974400000006</v>
      </c>
      <c r="E485" s="285">
        <f t="shared" si="87"/>
        <v>3190.891251815056</v>
      </c>
      <c r="F485" s="300">
        <f t="shared" si="85"/>
        <v>56.648908800000008</v>
      </c>
      <c r="G485" s="285">
        <f t="shared" si="88"/>
        <v>3209.0988682307184</v>
      </c>
      <c r="H485" s="284">
        <f t="shared" si="89"/>
        <v>56.568441600000007</v>
      </c>
      <c r="I485" s="301">
        <f t="shared" si="90"/>
        <v>1.5713456000000001E-2</v>
      </c>
      <c r="J485" s="57">
        <f t="shared" si="91"/>
        <v>18.207616415662415</v>
      </c>
      <c r="K485" s="57">
        <f t="shared" si="92"/>
        <v>18.207616415662415</v>
      </c>
      <c r="L485" s="57">
        <f t="shared" si="94"/>
        <v>25667.222471408517</v>
      </c>
      <c r="M485" s="301">
        <f t="shared" si="95"/>
        <v>5.5374397759999994</v>
      </c>
      <c r="N485" s="57">
        <f t="shared" si="93"/>
        <v>4635.2147399694841</v>
      </c>
    </row>
    <row r="486" spans="1:14">
      <c r="A486" s="57">
        <v>483</v>
      </c>
      <c r="B486" s="57">
        <v>35.200000000000003</v>
      </c>
      <c r="C486" s="284">
        <f t="shared" si="86"/>
        <v>56.648908800000008</v>
      </c>
      <c r="D486" s="300">
        <f t="shared" si="84"/>
        <v>56.648908800000008</v>
      </c>
      <c r="E486" s="285">
        <f t="shared" si="87"/>
        <v>3209.0988682307184</v>
      </c>
      <c r="F486" s="300">
        <f t="shared" si="85"/>
        <v>57.131712000000007</v>
      </c>
      <c r="G486" s="285">
        <f t="shared" si="88"/>
        <v>3264.0325160509447</v>
      </c>
      <c r="H486" s="284">
        <f t="shared" si="89"/>
        <v>56.890310400000004</v>
      </c>
      <c r="I486" s="301">
        <f t="shared" si="90"/>
        <v>1.5802864E-2</v>
      </c>
      <c r="J486" s="57">
        <f t="shared" si="91"/>
        <v>54.93364782022627</v>
      </c>
      <c r="K486" s="57">
        <f t="shared" si="92"/>
        <v>54.93364782022627</v>
      </c>
      <c r="L486" s="57">
        <f t="shared" si="94"/>
        <v>25722.156119228745</v>
      </c>
      <c r="M486" s="301">
        <f t="shared" si="95"/>
        <v>5.5532426399999997</v>
      </c>
      <c r="N486" s="57">
        <f t="shared" si="93"/>
        <v>4631.9164831646449</v>
      </c>
    </row>
    <row r="487" spans="1:14">
      <c r="A487" s="57">
        <v>484</v>
      </c>
      <c r="B487" s="57">
        <v>35.5</v>
      </c>
      <c r="C487" s="284">
        <f t="shared" si="86"/>
        <v>57.131712000000007</v>
      </c>
      <c r="D487" s="300">
        <f t="shared" si="84"/>
        <v>57.131712000000007</v>
      </c>
      <c r="E487" s="285">
        <f t="shared" si="87"/>
        <v>3264.0325160509447</v>
      </c>
      <c r="F487" s="300">
        <f t="shared" si="85"/>
        <v>56.648908800000008</v>
      </c>
      <c r="G487" s="285">
        <f t="shared" si="88"/>
        <v>3209.0988682307184</v>
      </c>
      <c r="H487" s="284">
        <f t="shared" si="89"/>
        <v>56.890310400000004</v>
      </c>
      <c r="I487" s="301">
        <f t="shared" si="90"/>
        <v>1.5802864E-2</v>
      </c>
      <c r="J487" s="57">
        <f t="shared" si="91"/>
        <v>-54.93364782022627</v>
      </c>
      <c r="K487" s="57">
        <f t="shared" si="92"/>
        <v>0</v>
      </c>
      <c r="L487" s="57">
        <f t="shared" si="94"/>
        <v>25722.156119228745</v>
      </c>
      <c r="M487" s="301">
        <f t="shared" si="95"/>
        <v>5.569045504</v>
      </c>
      <c r="N487" s="57">
        <f t="shared" si="93"/>
        <v>4618.7728401130234</v>
      </c>
    </row>
    <row r="488" spans="1:14">
      <c r="A488" s="57">
        <v>485</v>
      </c>
      <c r="B488" s="57">
        <v>35.200000000000003</v>
      </c>
      <c r="C488" s="284">
        <f t="shared" si="86"/>
        <v>56.648908800000008</v>
      </c>
      <c r="D488" s="300">
        <f t="shared" si="84"/>
        <v>56.648908800000008</v>
      </c>
      <c r="E488" s="285">
        <f t="shared" si="87"/>
        <v>3209.0988682307184</v>
      </c>
      <c r="F488" s="300">
        <f t="shared" si="85"/>
        <v>56.327040000000004</v>
      </c>
      <c r="G488" s="285">
        <f t="shared" si="88"/>
        <v>3172.7354351616004</v>
      </c>
      <c r="H488" s="284">
        <f t="shared" si="89"/>
        <v>56.487974400000006</v>
      </c>
      <c r="I488" s="301">
        <f t="shared" si="90"/>
        <v>1.5691104000000001E-2</v>
      </c>
      <c r="J488" s="57">
        <f t="shared" si="91"/>
        <v>-36.363433069117946</v>
      </c>
      <c r="K488" s="57">
        <f t="shared" si="92"/>
        <v>0</v>
      </c>
      <c r="L488" s="57">
        <f t="shared" si="94"/>
        <v>25722.156119228745</v>
      </c>
      <c r="M488" s="301">
        <f t="shared" si="95"/>
        <v>5.584736608</v>
      </c>
      <c r="N488" s="57">
        <f t="shared" si="93"/>
        <v>4605.7957473558163</v>
      </c>
    </row>
    <row r="489" spans="1:14">
      <c r="A489" s="57">
        <v>486</v>
      </c>
      <c r="B489" s="57">
        <v>35</v>
      </c>
      <c r="C489" s="284">
        <f t="shared" si="86"/>
        <v>56.327040000000004</v>
      </c>
      <c r="D489" s="300">
        <f t="shared" si="84"/>
        <v>56.327040000000004</v>
      </c>
      <c r="E489" s="285">
        <f t="shared" si="87"/>
        <v>3172.7354351616004</v>
      </c>
      <c r="F489" s="300">
        <f t="shared" si="85"/>
        <v>56.327040000000004</v>
      </c>
      <c r="G489" s="285">
        <f t="shared" si="88"/>
        <v>3172.7354351616004</v>
      </c>
      <c r="H489" s="284">
        <f t="shared" si="89"/>
        <v>56.327040000000004</v>
      </c>
      <c r="I489" s="301">
        <f t="shared" si="90"/>
        <v>1.5646400000000001E-2</v>
      </c>
      <c r="J489" s="57">
        <f t="shared" si="91"/>
        <v>0</v>
      </c>
      <c r="K489" s="57">
        <f t="shared" si="92"/>
        <v>0</v>
      </c>
      <c r="L489" s="57">
        <f t="shared" si="94"/>
        <v>25722.156119228745</v>
      </c>
      <c r="M489" s="301">
        <f t="shared" si="95"/>
        <v>5.6003830079999997</v>
      </c>
      <c r="N489" s="57">
        <f t="shared" si="93"/>
        <v>4592.9280341157601</v>
      </c>
    </row>
    <row r="490" spans="1:14">
      <c r="A490" s="57">
        <v>487</v>
      </c>
      <c r="B490" s="57">
        <v>35</v>
      </c>
      <c r="C490" s="284">
        <f t="shared" si="86"/>
        <v>56.327040000000004</v>
      </c>
      <c r="D490" s="300">
        <f t="shared" si="84"/>
        <v>56.327040000000004</v>
      </c>
      <c r="E490" s="285">
        <f t="shared" si="87"/>
        <v>3172.7354351616004</v>
      </c>
      <c r="F490" s="300">
        <f t="shared" si="85"/>
        <v>56.327040000000004</v>
      </c>
      <c r="G490" s="285">
        <f t="shared" si="88"/>
        <v>3172.7354351616004</v>
      </c>
      <c r="H490" s="284">
        <f t="shared" si="89"/>
        <v>56.327040000000004</v>
      </c>
      <c r="I490" s="301">
        <f t="shared" si="90"/>
        <v>1.5646400000000001E-2</v>
      </c>
      <c r="J490" s="57">
        <f t="shared" si="91"/>
        <v>0</v>
      </c>
      <c r="K490" s="57">
        <f t="shared" si="92"/>
        <v>0</v>
      </c>
      <c r="L490" s="57">
        <f t="shared" si="94"/>
        <v>25722.156119228745</v>
      </c>
      <c r="M490" s="301">
        <f t="shared" si="95"/>
        <v>5.6160294079999993</v>
      </c>
      <c r="N490" s="57">
        <f t="shared" si="93"/>
        <v>4580.1320204249096</v>
      </c>
    </row>
    <row r="491" spans="1:14">
      <c r="A491" s="57">
        <v>488</v>
      </c>
      <c r="B491" s="57">
        <v>35</v>
      </c>
      <c r="C491" s="284">
        <f t="shared" si="86"/>
        <v>56.327040000000004</v>
      </c>
      <c r="D491" s="300">
        <f t="shared" si="84"/>
        <v>56.327040000000004</v>
      </c>
      <c r="E491" s="285">
        <f t="shared" si="87"/>
        <v>3172.7354351616004</v>
      </c>
      <c r="F491" s="300">
        <f t="shared" si="85"/>
        <v>56.005171199999999</v>
      </c>
      <c r="G491" s="285">
        <f t="shared" si="88"/>
        <v>3136.5792011413096</v>
      </c>
      <c r="H491" s="284">
        <f t="shared" si="89"/>
        <v>56.166105600000002</v>
      </c>
      <c r="I491" s="301">
        <f t="shared" si="90"/>
        <v>1.5601696E-2</v>
      </c>
      <c r="J491" s="57">
        <f t="shared" si="91"/>
        <v>-36.156234020290867</v>
      </c>
      <c r="K491" s="57">
        <f t="shared" si="92"/>
        <v>0</v>
      </c>
      <c r="L491" s="57">
        <f t="shared" si="94"/>
        <v>25722.156119228745</v>
      </c>
      <c r="M491" s="301">
        <f t="shared" si="95"/>
        <v>5.6316311039999993</v>
      </c>
      <c r="N491" s="57">
        <f t="shared" si="93"/>
        <v>4567.4433648466384</v>
      </c>
    </row>
    <row r="492" spans="1:14">
      <c r="A492" s="57">
        <v>489</v>
      </c>
      <c r="B492" s="57">
        <v>34.799999999999997</v>
      </c>
      <c r="C492" s="284">
        <f t="shared" si="86"/>
        <v>56.005171199999999</v>
      </c>
      <c r="D492" s="300">
        <f t="shared" si="84"/>
        <v>56.005171199999999</v>
      </c>
      <c r="E492" s="285">
        <f t="shared" si="87"/>
        <v>3136.5792011413096</v>
      </c>
      <c r="F492" s="300">
        <f t="shared" si="85"/>
        <v>55.683302400000009</v>
      </c>
      <c r="G492" s="285">
        <f t="shared" si="88"/>
        <v>3100.6301661698467</v>
      </c>
      <c r="H492" s="284">
        <f t="shared" si="89"/>
        <v>55.844236800000004</v>
      </c>
      <c r="I492" s="301">
        <f t="shared" si="90"/>
        <v>1.5512288000000001E-2</v>
      </c>
      <c r="J492" s="57">
        <f t="shared" si="91"/>
        <v>-35.949034971462879</v>
      </c>
      <c r="K492" s="57">
        <f t="shared" si="92"/>
        <v>0</v>
      </c>
      <c r="L492" s="57">
        <f t="shared" si="94"/>
        <v>25722.156119228745</v>
      </c>
      <c r="M492" s="301">
        <f t="shared" si="95"/>
        <v>5.6471433919999994</v>
      </c>
      <c r="N492" s="57">
        <f t="shared" si="93"/>
        <v>4554.8969334952471</v>
      </c>
    </row>
    <row r="493" spans="1:14">
      <c r="A493" s="57">
        <v>490</v>
      </c>
      <c r="B493" s="57">
        <v>34.6</v>
      </c>
      <c r="C493" s="284">
        <f t="shared" si="86"/>
        <v>55.683302400000009</v>
      </c>
      <c r="D493" s="300">
        <f t="shared" si="84"/>
        <v>55.683302400000009</v>
      </c>
      <c r="E493" s="285">
        <f t="shared" si="87"/>
        <v>3100.6301661698467</v>
      </c>
      <c r="F493" s="300">
        <f t="shared" si="85"/>
        <v>55.522368</v>
      </c>
      <c r="G493" s="285">
        <f t="shared" si="88"/>
        <v>3082.7333483274242</v>
      </c>
      <c r="H493" s="284">
        <f t="shared" si="89"/>
        <v>55.602835200000001</v>
      </c>
      <c r="I493" s="301">
        <f t="shared" si="90"/>
        <v>1.5445232E-2</v>
      </c>
      <c r="J493" s="57">
        <f t="shared" si="91"/>
        <v>-17.896817842422479</v>
      </c>
      <c r="K493" s="57">
        <f t="shared" si="92"/>
        <v>0</v>
      </c>
      <c r="L493" s="57">
        <f t="shared" si="94"/>
        <v>25722.156119228745</v>
      </c>
      <c r="M493" s="301">
        <f t="shared" si="95"/>
        <v>5.6625886239999996</v>
      </c>
      <c r="N493" s="57">
        <f t="shared" si="93"/>
        <v>4542.4730326002127</v>
      </c>
    </row>
    <row r="494" spans="1:14">
      <c r="A494" s="57">
        <v>491</v>
      </c>
      <c r="B494" s="57">
        <v>34.5</v>
      </c>
      <c r="C494" s="284">
        <f t="shared" si="86"/>
        <v>55.522368</v>
      </c>
      <c r="D494" s="300">
        <f t="shared" si="84"/>
        <v>55.522368</v>
      </c>
      <c r="E494" s="285">
        <f t="shared" si="87"/>
        <v>3082.7333483274242</v>
      </c>
      <c r="F494" s="300">
        <f t="shared" si="85"/>
        <v>53.913024000000007</v>
      </c>
      <c r="G494" s="285">
        <f t="shared" si="88"/>
        <v>2906.6141568245766</v>
      </c>
      <c r="H494" s="284">
        <f t="shared" si="89"/>
        <v>54.717696000000004</v>
      </c>
      <c r="I494" s="301">
        <f t="shared" si="90"/>
        <v>1.519936E-2</v>
      </c>
      <c r="J494" s="57">
        <f t="shared" si="91"/>
        <v>-176.11919150284757</v>
      </c>
      <c r="K494" s="57">
        <f t="shared" si="92"/>
        <v>0</v>
      </c>
      <c r="L494" s="57">
        <f t="shared" si="94"/>
        <v>25722.156119228745</v>
      </c>
      <c r="M494" s="301">
        <f t="shared" si="95"/>
        <v>5.6777879840000001</v>
      </c>
      <c r="N494" s="57">
        <f t="shared" si="93"/>
        <v>4530.3128950418277</v>
      </c>
    </row>
    <row r="495" spans="1:14">
      <c r="A495" s="57">
        <v>492</v>
      </c>
      <c r="B495" s="57">
        <v>33.5</v>
      </c>
      <c r="C495" s="284">
        <f t="shared" si="86"/>
        <v>53.913024000000007</v>
      </c>
      <c r="D495" s="300">
        <f t="shared" si="84"/>
        <v>53.913024000000007</v>
      </c>
      <c r="E495" s="285">
        <f t="shared" si="87"/>
        <v>2906.6141568245766</v>
      </c>
      <c r="F495" s="300">
        <f t="shared" si="85"/>
        <v>51.499008000000003</v>
      </c>
      <c r="G495" s="285">
        <f t="shared" si="88"/>
        <v>2652.1478249840643</v>
      </c>
      <c r="H495" s="284">
        <f t="shared" si="89"/>
        <v>52.706016000000005</v>
      </c>
      <c r="I495" s="301">
        <f t="shared" si="90"/>
        <v>1.4640560000000002E-2</v>
      </c>
      <c r="J495" s="57">
        <f t="shared" si="91"/>
        <v>-254.46633184051234</v>
      </c>
      <c r="K495" s="57">
        <f t="shared" si="92"/>
        <v>0</v>
      </c>
      <c r="L495" s="57">
        <f t="shared" si="94"/>
        <v>25722.156119228745</v>
      </c>
      <c r="M495" s="301">
        <f t="shared" si="95"/>
        <v>5.6924285440000002</v>
      </c>
      <c r="N495" s="57">
        <f t="shared" si="93"/>
        <v>4518.6612217277125</v>
      </c>
    </row>
    <row r="496" spans="1:14">
      <c r="A496" s="57">
        <v>493</v>
      </c>
      <c r="B496" s="57">
        <v>32</v>
      </c>
      <c r="C496" s="284">
        <f t="shared" si="86"/>
        <v>51.499008000000003</v>
      </c>
      <c r="D496" s="300">
        <f t="shared" si="84"/>
        <v>51.499008000000003</v>
      </c>
      <c r="E496" s="285">
        <f t="shared" si="87"/>
        <v>2652.1478249840643</v>
      </c>
      <c r="F496" s="300">
        <f t="shared" si="85"/>
        <v>48.441254400000005</v>
      </c>
      <c r="G496" s="285">
        <f t="shared" si="88"/>
        <v>2346.55512784552</v>
      </c>
      <c r="H496" s="284">
        <f t="shared" si="89"/>
        <v>49.970131200000004</v>
      </c>
      <c r="I496" s="301">
        <f t="shared" si="90"/>
        <v>1.3880592000000001E-2</v>
      </c>
      <c r="J496" s="57">
        <f t="shared" si="91"/>
        <v>-305.59269713854428</v>
      </c>
      <c r="K496" s="57">
        <f t="shared" si="92"/>
        <v>0</v>
      </c>
      <c r="L496" s="57">
        <f t="shared" si="94"/>
        <v>25722.156119228745</v>
      </c>
      <c r="M496" s="301">
        <f t="shared" si="95"/>
        <v>5.7063091359999998</v>
      </c>
      <c r="N496" s="57">
        <f t="shared" si="93"/>
        <v>4507.6695822440888</v>
      </c>
    </row>
    <row r="497" spans="1:14">
      <c r="A497" s="57">
        <v>494</v>
      </c>
      <c r="B497" s="57">
        <v>30.1</v>
      </c>
      <c r="C497" s="284">
        <f t="shared" si="86"/>
        <v>48.441254400000005</v>
      </c>
      <c r="D497" s="300">
        <f t="shared" si="84"/>
        <v>48.441254400000005</v>
      </c>
      <c r="E497" s="285">
        <f t="shared" si="87"/>
        <v>2346.55512784552</v>
      </c>
      <c r="F497" s="300">
        <f t="shared" si="85"/>
        <v>45.061632000000003</v>
      </c>
      <c r="G497" s="285">
        <f t="shared" si="88"/>
        <v>2030.5506785034243</v>
      </c>
      <c r="H497" s="284">
        <f t="shared" si="89"/>
        <v>46.751443200000004</v>
      </c>
      <c r="I497" s="301">
        <f t="shared" si="90"/>
        <v>1.2986512E-2</v>
      </c>
      <c r="J497" s="57">
        <f t="shared" si="91"/>
        <v>-316.00444934209577</v>
      </c>
      <c r="K497" s="57">
        <f t="shared" si="92"/>
        <v>0</v>
      </c>
      <c r="L497" s="57">
        <f t="shared" si="94"/>
        <v>25722.156119228745</v>
      </c>
      <c r="M497" s="301">
        <f t="shared" si="95"/>
        <v>5.7192956480000001</v>
      </c>
      <c r="N497" s="57">
        <f t="shared" si="93"/>
        <v>4497.43424755872</v>
      </c>
    </row>
    <row r="498" spans="1:14">
      <c r="A498" s="57">
        <v>495</v>
      </c>
      <c r="B498" s="57">
        <v>28</v>
      </c>
      <c r="C498" s="284">
        <f t="shared" si="86"/>
        <v>45.061632000000003</v>
      </c>
      <c r="D498" s="300">
        <f t="shared" si="84"/>
        <v>45.061632000000003</v>
      </c>
      <c r="E498" s="285">
        <f t="shared" si="87"/>
        <v>2030.5506785034243</v>
      </c>
      <c r="F498" s="300">
        <f t="shared" si="85"/>
        <v>41.038272000000006</v>
      </c>
      <c r="G498" s="285">
        <f t="shared" si="88"/>
        <v>1684.1397687459846</v>
      </c>
      <c r="H498" s="284">
        <f t="shared" si="89"/>
        <v>43.049952000000005</v>
      </c>
      <c r="I498" s="301">
        <f t="shared" si="90"/>
        <v>1.1958320000000001E-2</v>
      </c>
      <c r="J498" s="57">
        <f t="shared" si="91"/>
        <v>-346.41090975743964</v>
      </c>
      <c r="K498" s="57">
        <f t="shared" si="92"/>
        <v>0</v>
      </c>
      <c r="L498" s="57">
        <f t="shared" si="94"/>
        <v>25722.156119228745</v>
      </c>
      <c r="M498" s="301">
        <f t="shared" si="95"/>
        <v>5.7312539679999999</v>
      </c>
      <c r="N498" s="57">
        <f t="shared" si="93"/>
        <v>4488.0503050198704</v>
      </c>
    </row>
    <row r="499" spans="1:14">
      <c r="A499" s="57">
        <v>496</v>
      </c>
      <c r="B499" s="57">
        <v>25.5</v>
      </c>
      <c r="C499" s="284">
        <f t="shared" si="86"/>
        <v>41.038272000000006</v>
      </c>
      <c r="D499" s="300">
        <f t="shared" si="84"/>
        <v>41.038272000000006</v>
      </c>
      <c r="E499" s="285">
        <f t="shared" si="87"/>
        <v>1684.1397687459846</v>
      </c>
      <c r="F499" s="300">
        <f t="shared" si="85"/>
        <v>36.210239999999999</v>
      </c>
      <c r="G499" s="285">
        <f t="shared" si="88"/>
        <v>1311.1814808575998</v>
      </c>
      <c r="H499" s="284">
        <f t="shared" si="89"/>
        <v>38.624256000000003</v>
      </c>
      <c r="I499" s="301">
        <f t="shared" si="90"/>
        <v>1.0728960000000001E-2</v>
      </c>
      <c r="J499" s="57">
        <f t="shared" si="91"/>
        <v>-372.9582878883848</v>
      </c>
      <c r="K499" s="57">
        <f t="shared" si="92"/>
        <v>0</v>
      </c>
      <c r="L499" s="57">
        <f t="shared" si="94"/>
        <v>25722.156119228745</v>
      </c>
      <c r="M499" s="301">
        <f t="shared" si="95"/>
        <v>5.7419829279999997</v>
      </c>
      <c r="N499" s="57">
        <f t="shared" si="93"/>
        <v>4479.6643322985419</v>
      </c>
    </row>
    <row r="500" spans="1:14">
      <c r="A500" s="57">
        <v>497</v>
      </c>
      <c r="B500" s="57">
        <v>22.5</v>
      </c>
      <c r="C500" s="284">
        <f t="shared" si="86"/>
        <v>36.210239999999999</v>
      </c>
      <c r="D500" s="300">
        <f t="shared" si="84"/>
        <v>36.210239999999999</v>
      </c>
      <c r="E500" s="285">
        <f t="shared" si="87"/>
        <v>1311.1814808575998</v>
      </c>
      <c r="F500" s="300">
        <f t="shared" si="85"/>
        <v>31.865011200000005</v>
      </c>
      <c r="G500" s="285">
        <f t="shared" si="88"/>
        <v>1015.3789387761258</v>
      </c>
      <c r="H500" s="284">
        <f t="shared" si="89"/>
        <v>34.037625599999998</v>
      </c>
      <c r="I500" s="301">
        <f t="shared" si="90"/>
        <v>9.4548959999999991E-3</v>
      </c>
      <c r="J500" s="57">
        <f t="shared" si="91"/>
        <v>-295.80254208147403</v>
      </c>
      <c r="K500" s="57">
        <f t="shared" si="92"/>
        <v>0</v>
      </c>
      <c r="L500" s="57">
        <f t="shared" si="94"/>
        <v>25722.156119228745</v>
      </c>
      <c r="M500" s="301">
        <f t="shared" si="95"/>
        <v>5.7514378239999999</v>
      </c>
      <c r="N500" s="57">
        <f t="shared" si="93"/>
        <v>4472.3001284815327</v>
      </c>
    </row>
    <row r="501" spans="1:14">
      <c r="A501" s="57">
        <v>498</v>
      </c>
      <c r="B501" s="57">
        <v>19.8</v>
      </c>
      <c r="C501" s="284">
        <f t="shared" si="86"/>
        <v>31.865011200000005</v>
      </c>
      <c r="D501" s="300">
        <f t="shared" si="84"/>
        <v>31.865011200000005</v>
      </c>
      <c r="E501" s="285">
        <f t="shared" si="87"/>
        <v>1015.3789387761258</v>
      </c>
      <c r="F501" s="300">
        <f t="shared" si="85"/>
        <v>26.554176000000002</v>
      </c>
      <c r="G501" s="285">
        <f t="shared" si="88"/>
        <v>705.1242630389761</v>
      </c>
      <c r="H501" s="284">
        <f t="shared" si="89"/>
        <v>29.209593600000005</v>
      </c>
      <c r="I501" s="301">
        <f t="shared" si="90"/>
        <v>8.1137760000000014E-3</v>
      </c>
      <c r="J501" s="57">
        <f t="shared" si="91"/>
        <v>-310.25467573714968</v>
      </c>
      <c r="K501" s="57">
        <f t="shared" si="92"/>
        <v>0</v>
      </c>
      <c r="L501" s="57">
        <f t="shared" si="94"/>
        <v>25722.156119228745</v>
      </c>
      <c r="M501" s="301">
        <f t="shared" si="95"/>
        <v>5.7595516</v>
      </c>
      <c r="N501" s="57">
        <f t="shared" si="93"/>
        <v>4465.9997697092849</v>
      </c>
    </row>
    <row r="502" spans="1:14">
      <c r="A502" s="57">
        <v>499</v>
      </c>
      <c r="B502" s="57">
        <v>16.5</v>
      </c>
      <c r="C502" s="284">
        <f t="shared" si="86"/>
        <v>26.554176000000002</v>
      </c>
      <c r="D502" s="300">
        <f t="shared" si="84"/>
        <v>26.554176000000002</v>
      </c>
      <c r="E502" s="285">
        <f t="shared" si="87"/>
        <v>705.1242630389761</v>
      </c>
      <c r="F502" s="300">
        <f t="shared" si="85"/>
        <v>21.243340799999999</v>
      </c>
      <c r="G502" s="285">
        <f t="shared" si="88"/>
        <v>451.27952834494459</v>
      </c>
      <c r="H502" s="284">
        <f t="shared" si="89"/>
        <v>23.898758399999998</v>
      </c>
      <c r="I502" s="301">
        <f t="shared" si="90"/>
        <v>6.6385439999999997E-3</v>
      </c>
      <c r="J502" s="57">
        <f t="shared" si="91"/>
        <v>-253.8447346940315</v>
      </c>
      <c r="K502" s="57">
        <f t="shared" si="92"/>
        <v>0</v>
      </c>
      <c r="L502" s="57">
        <f t="shared" si="94"/>
        <v>25722.156119228745</v>
      </c>
      <c r="M502" s="301">
        <f t="shared" si="95"/>
        <v>5.7661901440000003</v>
      </c>
      <c r="N502" s="57">
        <f t="shared" si="93"/>
        <v>4460.8581189425204</v>
      </c>
    </row>
    <row r="503" spans="1:14">
      <c r="A503" s="57">
        <v>500</v>
      </c>
      <c r="B503" s="57">
        <v>13.2</v>
      </c>
      <c r="C503" s="284">
        <f t="shared" si="86"/>
        <v>21.243340799999999</v>
      </c>
      <c r="D503" s="300">
        <f t="shared" si="84"/>
        <v>21.243340799999999</v>
      </c>
      <c r="E503" s="285">
        <f t="shared" si="87"/>
        <v>451.27952834494459</v>
      </c>
      <c r="F503" s="300">
        <f t="shared" si="85"/>
        <v>16.576243200000004</v>
      </c>
      <c r="G503" s="285">
        <f t="shared" si="88"/>
        <v>274.77183862554637</v>
      </c>
      <c r="H503" s="284">
        <f t="shared" si="89"/>
        <v>18.909792000000003</v>
      </c>
      <c r="I503" s="301">
        <f t="shared" si="90"/>
        <v>5.2527200000000007E-3</v>
      </c>
      <c r="J503" s="57">
        <f t="shared" si="91"/>
        <v>-176.50768971939823</v>
      </c>
      <c r="K503" s="57">
        <f t="shared" si="92"/>
        <v>0</v>
      </c>
      <c r="L503" s="57">
        <f t="shared" si="94"/>
        <v>25722.156119228745</v>
      </c>
      <c r="M503" s="301">
        <f t="shared" si="95"/>
        <v>5.771442864</v>
      </c>
      <c r="N503" s="57">
        <f t="shared" si="93"/>
        <v>4456.7981916053404</v>
      </c>
    </row>
    <row r="504" spans="1:14">
      <c r="A504" s="57">
        <v>501</v>
      </c>
      <c r="B504" s="57">
        <v>10.3</v>
      </c>
      <c r="C504" s="284">
        <f t="shared" si="86"/>
        <v>16.576243200000004</v>
      </c>
      <c r="D504" s="300">
        <f t="shared" si="84"/>
        <v>16.576243200000004</v>
      </c>
      <c r="E504" s="285">
        <f t="shared" si="87"/>
        <v>274.77183862554637</v>
      </c>
      <c r="F504" s="300">
        <f t="shared" si="85"/>
        <v>11.587276800000001</v>
      </c>
      <c r="G504" s="285">
        <f t="shared" si="88"/>
        <v>134.26498363981827</v>
      </c>
      <c r="H504" s="284">
        <f t="shared" si="89"/>
        <v>14.081760000000003</v>
      </c>
      <c r="I504" s="301">
        <f t="shared" si="90"/>
        <v>3.9116000000000012E-3</v>
      </c>
      <c r="J504" s="57">
        <f t="shared" si="91"/>
        <v>-140.5068549857281</v>
      </c>
      <c r="K504" s="57">
        <f t="shared" si="92"/>
        <v>0</v>
      </c>
      <c r="L504" s="57">
        <f t="shared" si="94"/>
        <v>25722.156119228745</v>
      </c>
      <c r="M504" s="301">
        <f t="shared" si="95"/>
        <v>5.7753544640000003</v>
      </c>
      <c r="N504" s="57">
        <f t="shared" si="93"/>
        <v>4453.7796389061159</v>
      </c>
    </row>
    <row r="505" spans="1:14">
      <c r="A505" s="57">
        <v>502</v>
      </c>
      <c r="B505" s="57">
        <v>7.2</v>
      </c>
      <c r="C505" s="284">
        <f t="shared" si="86"/>
        <v>11.587276800000001</v>
      </c>
      <c r="D505" s="300">
        <f t="shared" si="84"/>
        <v>11.587276800000001</v>
      </c>
      <c r="E505" s="285">
        <f t="shared" si="87"/>
        <v>134.26498363981827</v>
      </c>
      <c r="F505" s="300">
        <f t="shared" si="85"/>
        <v>6.4373760000000004</v>
      </c>
      <c r="G505" s="285">
        <f t="shared" si="88"/>
        <v>41.439809765376005</v>
      </c>
      <c r="H505" s="284">
        <f t="shared" si="89"/>
        <v>9.012326400000001</v>
      </c>
      <c r="I505" s="301">
        <f t="shared" si="90"/>
        <v>2.5034240000000002E-3</v>
      </c>
      <c r="J505" s="57">
        <f t="shared" si="91"/>
        <v>-92.825173874442271</v>
      </c>
      <c r="K505" s="57">
        <f t="shared" si="92"/>
        <v>0</v>
      </c>
      <c r="L505" s="57">
        <f t="shared" si="94"/>
        <v>25722.156119228745</v>
      </c>
      <c r="M505" s="301">
        <f t="shared" si="95"/>
        <v>5.7778578880000007</v>
      </c>
      <c r="N505" s="57">
        <f t="shared" si="93"/>
        <v>4451.8499100940053</v>
      </c>
    </row>
    <row r="506" spans="1:14">
      <c r="A506" s="57">
        <v>503</v>
      </c>
      <c r="B506" s="57">
        <v>4</v>
      </c>
      <c r="C506" s="284">
        <f t="shared" si="86"/>
        <v>6.4373760000000004</v>
      </c>
      <c r="D506" s="300">
        <f t="shared" si="84"/>
        <v>6.4373760000000004</v>
      </c>
      <c r="E506" s="285">
        <f t="shared" si="87"/>
        <v>41.439809765376005</v>
      </c>
      <c r="F506" s="300">
        <f t="shared" si="85"/>
        <v>1.6093440000000001</v>
      </c>
      <c r="G506" s="285">
        <f t="shared" si="88"/>
        <v>2.5899881103360003</v>
      </c>
      <c r="H506" s="284">
        <f t="shared" si="89"/>
        <v>4.0233600000000003</v>
      </c>
      <c r="I506" s="301">
        <f t="shared" si="90"/>
        <v>1.1176000000000001E-3</v>
      </c>
      <c r="J506" s="57">
        <f t="shared" si="91"/>
        <v>-38.849821655040003</v>
      </c>
      <c r="K506" s="57">
        <f t="shared" si="92"/>
        <v>0</v>
      </c>
      <c r="L506" s="57">
        <f t="shared" si="94"/>
        <v>25722.156119228745</v>
      </c>
      <c r="M506" s="301">
        <f t="shared" si="95"/>
        <v>5.7789754880000004</v>
      </c>
      <c r="N506" s="57">
        <f t="shared" si="93"/>
        <v>4450.9889638121167</v>
      </c>
    </row>
    <row r="507" spans="1:14">
      <c r="A507" s="57">
        <v>504</v>
      </c>
      <c r="B507" s="57">
        <v>1</v>
      </c>
      <c r="C507" s="284">
        <f t="shared" si="86"/>
        <v>1.6093440000000001</v>
      </c>
      <c r="D507" s="300">
        <f t="shared" si="84"/>
        <v>1.6093440000000001</v>
      </c>
      <c r="E507" s="285">
        <f t="shared" si="87"/>
        <v>2.5899881103360003</v>
      </c>
      <c r="F507" s="300">
        <f t="shared" si="85"/>
        <v>0</v>
      </c>
      <c r="G507" s="285">
        <f t="shared" si="88"/>
        <v>0</v>
      </c>
      <c r="H507" s="284">
        <f t="shared" si="89"/>
        <v>0.80467200000000005</v>
      </c>
      <c r="I507" s="301">
        <f t="shared" si="90"/>
        <v>2.2352000000000003E-4</v>
      </c>
      <c r="J507" s="57">
        <f t="shared" si="91"/>
        <v>-2.5899881103360003</v>
      </c>
      <c r="K507" s="57">
        <f t="shared" si="92"/>
        <v>0</v>
      </c>
      <c r="L507" s="57">
        <f t="shared" si="94"/>
        <v>25722.156119228745</v>
      </c>
      <c r="M507" s="301">
        <f t="shared" si="95"/>
        <v>5.779199008</v>
      </c>
      <c r="N507" s="57">
        <f t="shared" si="93"/>
        <v>4450.8168145139507</v>
      </c>
    </row>
    <row r="508" spans="1:14">
      <c r="A508" s="57">
        <v>505</v>
      </c>
      <c r="B508" s="57">
        <v>0</v>
      </c>
      <c r="C508" s="284">
        <f t="shared" si="86"/>
        <v>0</v>
      </c>
      <c r="D508" s="300">
        <f t="shared" si="84"/>
        <v>0</v>
      </c>
      <c r="E508" s="285">
        <f t="shared" si="87"/>
        <v>0</v>
      </c>
      <c r="F508" s="300">
        <f t="shared" si="85"/>
        <v>0</v>
      </c>
      <c r="G508" s="285">
        <f t="shared" si="88"/>
        <v>0</v>
      </c>
      <c r="H508" s="284">
        <f t="shared" si="89"/>
        <v>0</v>
      </c>
      <c r="I508" s="301">
        <f t="shared" si="90"/>
        <v>0</v>
      </c>
      <c r="J508" s="57">
        <f t="shared" si="91"/>
        <v>0</v>
      </c>
      <c r="K508" s="57">
        <f t="shared" si="92"/>
        <v>0</v>
      </c>
      <c r="L508" s="57">
        <f t="shared" si="94"/>
        <v>25722.156119228745</v>
      </c>
      <c r="M508" s="301">
        <f t="shared" si="95"/>
        <v>5.779199008</v>
      </c>
      <c r="N508" s="57">
        <f t="shared" si="93"/>
        <v>4450.8168145139507</v>
      </c>
    </row>
    <row r="509" spans="1:14">
      <c r="A509" s="57">
        <v>506</v>
      </c>
      <c r="B509" s="57">
        <v>0</v>
      </c>
      <c r="C509" s="284">
        <f t="shared" si="86"/>
        <v>0</v>
      </c>
      <c r="D509" s="300">
        <f t="shared" si="84"/>
        <v>0</v>
      </c>
      <c r="E509" s="285">
        <f t="shared" si="87"/>
        <v>0</v>
      </c>
      <c r="F509" s="300">
        <f t="shared" si="85"/>
        <v>0</v>
      </c>
      <c r="G509" s="285">
        <f t="shared" si="88"/>
        <v>0</v>
      </c>
      <c r="H509" s="284">
        <f t="shared" si="89"/>
        <v>0</v>
      </c>
      <c r="I509" s="301">
        <f t="shared" si="90"/>
        <v>0</v>
      </c>
      <c r="J509" s="57">
        <f t="shared" si="91"/>
        <v>0</v>
      </c>
      <c r="K509" s="57">
        <f t="shared" si="92"/>
        <v>0</v>
      </c>
      <c r="L509" s="57">
        <f t="shared" si="94"/>
        <v>25722.156119228745</v>
      </c>
      <c r="M509" s="301">
        <f t="shared" si="95"/>
        <v>5.779199008</v>
      </c>
      <c r="N509" s="57">
        <f t="shared" si="93"/>
        <v>4450.8168145139507</v>
      </c>
    </row>
    <row r="510" spans="1:14">
      <c r="A510" s="57">
        <v>507</v>
      </c>
      <c r="B510" s="57">
        <v>0</v>
      </c>
      <c r="C510" s="284">
        <f t="shared" si="86"/>
        <v>0</v>
      </c>
      <c r="D510" s="300">
        <f t="shared" si="84"/>
        <v>0</v>
      </c>
      <c r="E510" s="285">
        <f t="shared" si="87"/>
        <v>0</v>
      </c>
      <c r="F510" s="300">
        <f t="shared" si="85"/>
        <v>0</v>
      </c>
      <c r="G510" s="285">
        <f t="shared" si="88"/>
        <v>0</v>
      </c>
      <c r="H510" s="284">
        <f t="shared" si="89"/>
        <v>0</v>
      </c>
      <c r="I510" s="301">
        <f t="shared" si="90"/>
        <v>0</v>
      </c>
      <c r="J510" s="57">
        <f t="shared" si="91"/>
        <v>0</v>
      </c>
      <c r="K510" s="57">
        <f t="shared" si="92"/>
        <v>0</v>
      </c>
      <c r="L510" s="57">
        <f t="shared" si="94"/>
        <v>25722.156119228745</v>
      </c>
      <c r="M510" s="301">
        <f t="shared" si="95"/>
        <v>5.779199008</v>
      </c>
      <c r="N510" s="57">
        <f t="shared" si="93"/>
        <v>4450.8168145139507</v>
      </c>
    </row>
    <row r="511" spans="1:14">
      <c r="A511" s="57">
        <v>508</v>
      </c>
      <c r="B511" s="57">
        <v>0</v>
      </c>
      <c r="C511" s="284">
        <f t="shared" si="86"/>
        <v>0</v>
      </c>
      <c r="D511" s="300">
        <f t="shared" si="84"/>
        <v>0</v>
      </c>
      <c r="E511" s="285">
        <f t="shared" si="87"/>
        <v>0</v>
      </c>
      <c r="F511" s="300">
        <f t="shared" si="85"/>
        <v>0</v>
      </c>
      <c r="G511" s="285">
        <f t="shared" si="88"/>
        <v>0</v>
      </c>
      <c r="H511" s="284">
        <f t="shared" si="89"/>
        <v>0</v>
      </c>
      <c r="I511" s="301">
        <f t="shared" si="90"/>
        <v>0</v>
      </c>
      <c r="J511" s="57">
        <f t="shared" si="91"/>
        <v>0</v>
      </c>
      <c r="K511" s="57">
        <f t="shared" si="92"/>
        <v>0</v>
      </c>
      <c r="L511" s="57">
        <f t="shared" si="94"/>
        <v>25722.156119228745</v>
      </c>
      <c r="M511" s="301">
        <f t="shared" si="95"/>
        <v>5.779199008</v>
      </c>
      <c r="N511" s="57">
        <f t="shared" si="93"/>
        <v>4450.8168145139507</v>
      </c>
    </row>
    <row r="512" spans="1:14">
      <c r="A512" s="57">
        <v>509</v>
      </c>
      <c r="B512" s="57">
        <v>0</v>
      </c>
      <c r="C512" s="284">
        <f t="shared" si="86"/>
        <v>0</v>
      </c>
      <c r="D512" s="300">
        <f t="shared" si="84"/>
        <v>0</v>
      </c>
      <c r="E512" s="285">
        <f t="shared" si="87"/>
        <v>0</v>
      </c>
      <c r="F512" s="300">
        <f t="shared" si="85"/>
        <v>0</v>
      </c>
      <c r="G512" s="285">
        <f t="shared" si="88"/>
        <v>0</v>
      </c>
      <c r="H512" s="284">
        <f t="shared" si="89"/>
        <v>0</v>
      </c>
      <c r="I512" s="301">
        <f t="shared" si="90"/>
        <v>0</v>
      </c>
      <c r="J512" s="57">
        <f t="shared" si="91"/>
        <v>0</v>
      </c>
      <c r="K512" s="57">
        <f t="shared" si="92"/>
        <v>0</v>
      </c>
      <c r="L512" s="57">
        <f t="shared" si="94"/>
        <v>25722.156119228745</v>
      </c>
      <c r="M512" s="301">
        <f t="shared" si="95"/>
        <v>5.779199008</v>
      </c>
      <c r="N512" s="57">
        <f t="shared" si="93"/>
        <v>4450.8168145139507</v>
      </c>
    </row>
    <row r="513" spans="1:14">
      <c r="A513" s="57">
        <v>510</v>
      </c>
      <c r="B513" s="57">
        <v>0</v>
      </c>
      <c r="C513" s="284">
        <f t="shared" si="86"/>
        <v>0</v>
      </c>
      <c r="D513" s="300">
        <f t="shared" si="84"/>
        <v>0</v>
      </c>
      <c r="E513" s="285">
        <f t="shared" si="87"/>
        <v>0</v>
      </c>
      <c r="F513" s="300">
        <f t="shared" si="85"/>
        <v>1.9312128</v>
      </c>
      <c r="G513" s="285">
        <f t="shared" si="88"/>
        <v>3.7295828788838397</v>
      </c>
      <c r="H513" s="284">
        <f t="shared" si="89"/>
        <v>0.96560639999999998</v>
      </c>
      <c r="I513" s="301">
        <f t="shared" si="90"/>
        <v>2.6822400000000001E-4</v>
      </c>
      <c r="J513" s="57">
        <f t="shared" si="91"/>
        <v>3.7295828788838397</v>
      </c>
      <c r="K513" s="57">
        <f t="shared" si="92"/>
        <v>3.7295828788838397</v>
      </c>
      <c r="L513" s="57">
        <f t="shared" si="94"/>
        <v>25725.885702107629</v>
      </c>
      <c r="M513" s="301">
        <f t="shared" si="95"/>
        <v>5.779467232</v>
      </c>
      <c r="N513" s="57">
        <f t="shared" si="93"/>
        <v>4451.255568967923</v>
      </c>
    </row>
    <row r="514" spans="1:14">
      <c r="A514" s="57">
        <v>511</v>
      </c>
      <c r="B514" s="57">
        <v>1.2</v>
      </c>
      <c r="C514" s="284">
        <f t="shared" si="86"/>
        <v>1.9312128</v>
      </c>
      <c r="D514" s="300">
        <f t="shared" si="84"/>
        <v>1.9312128</v>
      </c>
      <c r="E514" s="285">
        <f t="shared" si="87"/>
        <v>3.7295828788838397</v>
      </c>
      <c r="F514" s="300">
        <f t="shared" si="85"/>
        <v>5.6327040000000004</v>
      </c>
      <c r="G514" s="285">
        <f t="shared" si="88"/>
        <v>31.727354351616004</v>
      </c>
      <c r="H514" s="284">
        <f t="shared" si="89"/>
        <v>3.7819584000000002</v>
      </c>
      <c r="I514" s="301">
        <f t="shared" si="90"/>
        <v>1.050544E-3</v>
      </c>
      <c r="J514" s="57">
        <f t="shared" si="91"/>
        <v>27.997771472732165</v>
      </c>
      <c r="K514" s="57">
        <f t="shared" si="92"/>
        <v>27.997771472732165</v>
      </c>
      <c r="L514" s="57">
        <f t="shared" si="94"/>
        <v>25753.883473580361</v>
      </c>
      <c r="M514" s="301">
        <f t="shared" si="95"/>
        <v>5.7805177759999999</v>
      </c>
      <c r="N514" s="57">
        <f t="shared" si="93"/>
        <v>4455.2900746205332</v>
      </c>
    </row>
    <row r="515" spans="1:14">
      <c r="A515" s="57">
        <v>512</v>
      </c>
      <c r="B515" s="57">
        <v>3.5</v>
      </c>
      <c r="C515" s="284">
        <f t="shared" si="86"/>
        <v>5.6327040000000004</v>
      </c>
      <c r="D515" s="300">
        <f t="shared" si="84"/>
        <v>5.6327040000000004</v>
      </c>
      <c r="E515" s="285">
        <f t="shared" si="87"/>
        <v>31.727354351616004</v>
      </c>
      <c r="F515" s="300">
        <f t="shared" si="85"/>
        <v>8.8513920000000006</v>
      </c>
      <c r="G515" s="285">
        <f t="shared" si="88"/>
        <v>78.347140337664015</v>
      </c>
      <c r="H515" s="284">
        <f t="shared" si="89"/>
        <v>7.2420480000000005</v>
      </c>
      <c r="I515" s="301">
        <f t="shared" si="90"/>
        <v>2.0116800000000001E-3</v>
      </c>
      <c r="J515" s="57">
        <f t="shared" si="91"/>
        <v>46.619785986048015</v>
      </c>
      <c r="K515" s="57">
        <f t="shared" si="92"/>
        <v>46.619785986048015</v>
      </c>
      <c r="L515" s="57">
        <f t="shared" si="94"/>
        <v>25800.503259566409</v>
      </c>
      <c r="M515" s="301">
        <f t="shared" si="95"/>
        <v>5.7825294559999998</v>
      </c>
      <c r="N515" s="57">
        <f t="shared" si="93"/>
        <v>4461.802305701287</v>
      </c>
    </row>
    <row r="516" spans="1:14">
      <c r="A516" s="57">
        <v>513</v>
      </c>
      <c r="B516" s="57">
        <v>5.5</v>
      </c>
      <c r="C516" s="284">
        <f t="shared" si="86"/>
        <v>8.8513920000000006</v>
      </c>
      <c r="D516" s="300">
        <f t="shared" ref="D516:D579" si="96">C516</f>
        <v>8.8513920000000006</v>
      </c>
      <c r="E516" s="285">
        <f t="shared" si="87"/>
        <v>78.347140337664015</v>
      </c>
      <c r="F516" s="300">
        <f t="shared" ref="F516:F579" si="97">C517</f>
        <v>10.460736000000001</v>
      </c>
      <c r="G516" s="285">
        <f t="shared" si="88"/>
        <v>109.42699766169602</v>
      </c>
      <c r="H516" s="284">
        <f t="shared" si="89"/>
        <v>9.6560640000000006</v>
      </c>
      <c r="I516" s="301">
        <f t="shared" si="90"/>
        <v>2.6822400000000002E-3</v>
      </c>
      <c r="J516" s="57">
        <f t="shared" si="91"/>
        <v>31.079857324032005</v>
      </c>
      <c r="K516" s="57">
        <f t="shared" si="92"/>
        <v>31.079857324032005</v>
      </c>
      <c r="L516" s="57">
        <f t="shared" si="94"/>
        <v>25831.583116890441</v>
      </c>
      <c r="M516" s="301">
        <f t="shared" si="95"/>
        <v>5.7852116960000002</v>
      </c>
      <c r="N516" s="57">
        <f t="shared" si="93"/>
        <v>4465.1059415424443</v>
      </c>
    </row>
    <row r="517" spans="1:14">
      <c r="A517" s="57">
        <v>514</v>
      </c>
      <c r="B517" s="57">
        <v>6.5</v>
      </c>
      <c r="C517" s="284">
        <f t="shared" ref="C517:C580" si="98">B517*1.609344</f>
        <v>10.460736000000001</v>
      </c>
      <c r="D517" s="300">
        <f t="shared" si="96"/>
        <v>10.460736000000001</v>
      </c>
      <c r="E517" s="285">
        <f t="shared" ref="E517:E580" si="99">(D517)^2</f>
        <v>109.42699766169602</v>
      </c>
      <c r="F517" s="300">
        <f t="shared" si="97"/>
        <v>13.679424000000001</v>
      </c>
      <c r="G517" s="285">
        <f t="shared" ref="G517:G580" si="100">(F517)^2</f>
        <v>187.12664097177603</v>
      </c>
      <c r="H517" s="284">
        <f t="shared" ref="H517:H580" si="101">(D517+F517)/2</f>
        <v>12.070080000000001</v>
      </c>
      <c r="I517" s="301">
        <f t="shared" ref="I517:I580" si="102">H517/3600</f>
        <v>3.3528000000000004E-3</v>
      </c>
      <c r="J517" s="57">
        <f t="shared" ref="J517:J580" si="103">IF(I517=0,0,(G517-E517))</f>
        <v>77.699643310080006</v>
      </c>
      <c r="K517" s="57">
        <f t="shared" ref="K517:K580" si="104">MAX(0,J517)</f>
        <v>77.699643310080006</v>
      </c>
      <c r="L517" s="57">
        <f t="shared" si="94"/>
        <v>25909.28276020052</v>
      </c>
      <c r="M517" s="301">
        <f t="shared" si="95"/>
        <v>5.7885644960000002</v>
      </c>
      <c r="N517" s="57">
        <f t="shared" ref="N517:N580" si="105">IF(M517=0,0,(L517)/M517)</f>
        <v>4475.942658685809</v>
      </c>
    </row>
    <row r="518" spans="1:14">
      <c r="A518" s="57">
        <v>515</v>
      </c>
      <c r="B518" s="57">
        <v>8.5</v>
      </c>
      <c r="C518" s="284">
        <f t="shared" si="98"/>
        <v>13.679424000000001</v>
      </c>
      <c r="D518" s="300">
        <f t="shared" si="96"/>
        <v>13.679424000000001</v>
      </c>
      <c r="E518" s="285">
        <f t="shared" si="99"/>
        <v>187.12664097177603</v>
      </c>
      <c r="F518" s="300">
        <f t="shared" si="97"/>
        <v>15.4497024</v>
      </c>
      <c r="G518" s="285">
        <f t="shared" si="100"/>
        <v>238.69330424856574</v>
      </c>
      <c r="H518" s="284">
        <f t="shared" si="101"/>
        <v>14.5645632</v>
      </c>
      <c r="I518" s="301">
        <f t="shared" si="102"/>
        <v>4.0457119999999999E-3</v>
      </c>
      <c r="J518" s="57">
        <f t="shared" si="103"/>
        <v>51.566663276789711</v>
      </c>
      <c r="K518" s="57">
        <f t="shared" si="104"/>
        <v>51.566663276789711</v>
      </c>
      <c r="L518" s="57">
        <f t="shared" ref="L518:L581" si="106">L517+K518</f>
        <v>25960.84942347731</v>
      </c>
      <c r="M518" s="301">
        <f t="shared" ref="M518:M581" si="107">M517+I518</f>
        <v>5.7926102080000001</v>
      </c>
      <c r="N518" s="57">
        <f t="shared" si="105"/>
        <v>4481.7186883425302</v>
      </c>
    </row>
    <row r="519" spans="1:14">
      <c r="A519" s="57">
        <v>516</v>
      </c>
      <c r="B519" s="57">
        <v>9.6</v>
      </c>
      <c r="C519" s="284">
        <f t="shared" si="98"/>
        <v>15.4497024</v>
      </c>
      <c r="D519" s="300">
        <f t="shared" si="96"/>
        <v>15.4497024</v>
      </c>
      <c r="E519" s="285">
        <f t="shared" si="99"/>
        <v>238.69330424856574</v>
      </c>
      <c r="F519" s="300">
        <f t="shared" si="97"/>
        <v>16.898112000000001</v>
      </c>
      <c r="G519" s="285">
        <f t="shared" si="100"/>
        <v>285.54618916454405</v>
      </c>
      <c r="H519" s="284">
        <f t="shared" si="101"/>
        <v>16.173907200000002</v>
      </c>
      <c r="I519" s="301">
        <f t="shared" si="102"/>
        <v>4.4927520000000009E-3</v>
      </c>
      <c r="J519" s="57">
        <f t="shared" si="103"/>
        <v>46.852884915978308</v>
      </c>
      <c r="K519" s="57">
        <f t="shared" si="104"/>
        <v>46.852884915978308</v>
      </c>
      <c r="L519" s="57">
        <f t="shared" si="106"/>
        <v>26007.702308393287</v>
      </c>
      <c r="M519" s="301">
        <f t="shared" si="107"/>
        <v>5.7971029600000001</v>
      </c>
      <c r="N519" s="57">
        <f t="shared" si="105"/>
        <v>4486.3274790609012</v>
      </c>
    </row>
    <row r="520" spans="1:14">
      <c r="A520" s="57">
        <v>517</v>
      </c>
      <c r="B520" s="57">
        <v>10.5</v>
      </c>
      <c r="C520" s="284">
        <f t="shared" si="98"/>
        <v>16.898112000000001</v>
      </c>
      <c r="D520" s="300">
        <f t="shared" si="96"/>
        <v>16.898112000000001</v>
      </c>
      <c r="E520" s="285">
        <f t="shared" si="99"/>
        <v>285.54618916454405</v>
      </c>
      <c r="F520" s="300">
        <f t="shared" si="97"/>
        <v>19.151193600000003</v>
      </c>
      <c r="G520" s="285">
        <f t="shared" si="100"/>
        <v>366.76821630468106</v>
      </c>
      <c r="H520" s="284">
        <f t="shared" si="101"/>
        <v>18.024652800000002</v>
      </c>
      <c r="I520" s="301">
        <f t="shared" si="102"/>
        <v>5.0068480000000004E-3</v>
      </c>
      <c r="J520" s="57">
        <f t="shared" si="103"/>
        <v>81.222027140137016</v>
      </c>
      <c r="K520" s="57">
        <f t="shared" si="104"/>
        <v>81.222027140137016</v>
      </c>
      <c r="L520" s="57">
        <f t="shared" si="106"/>
        <v>26088.924335533426</v>
      </c>
      <c r="M520" s="301">
        <f t="shared" si="107"/>
        <v>5.802109808</v>
      </c>
      <c r="N520" s="57">
        <f t="shared" si="105"/>
        <v>4496.4547722902089</v>
      </c>
    </row>
    <row r="521" spans="1:14">
      <c r="A521" s="57">
        <v>518</v>
      </c>
      <c r="B521" s="57">
        <v>11.9</v>
      </c>
      <c r="C521" s="284">
        <f t="shared" si="98"/>
        <v>19.151193600000003</v>
      </c>
      <c r="D521" s="300">
        <f t="shared" si="96"/>
        <v>19.151193600000003</v>
      </c>
      <c r="E521" s="285">
        <f t="shared" si="99"/>
        <v>366.76821630468106</v>
      </c>
      <c r="F521" s="300">
        <f t="shared" si="97"/>
        <v>22.530816000000002</v>
      </c>
      <c r="G521" s="285">
        <f t="shared" si="100"/>
        <v>507.63766962585606</v>
      </c>
      <c r="H521" s="284">
        <f t="shared" si="101"/>
        <v>20.8410048</v>
      </c>
      <c r="I521" s="301">
        <f t="shared" si="102"/>
        <v>5.7891679999999999E-3</v>
      </c>
      <c r="J521" s="57">
        <f t="shared" si="103"/>
        <v>140.869453321175</v>
      </c>
      <c r="K521" s="57">
        <f t="shared" si="104"/>
        <v>140.869453321175</v>
      </c>
      <c r="L521" s="57">
        <f t="shared" si="106"/>
        <v>26229.7937888546</v>
      </c>
      <c r="M521" s="301">
        <f t="shared" si="107"/>
        <v>5.8078989759999997</v>
      </c>
      <c r="N521" s="57">
        <f t="shared" si="105"/>
        <v>4516.2276233185294</v>
      </c>
    </row>
    <row r="522" spans="1:14">
      <c r="A522" s="57">
        <v>519</v>
      </c>
      <c r="B522" s="57">
        <v>14</v>
      </c>
      <c r="C522" s="284">
        <f t="shared" si="98"/>
        <v>22.530816000000002</v>
      </c>
      <c r="D522" s="300">
        <f t="shared" si="96"/>
        <v>22.530816000000002</v>
      </c>
      <c r="E522" s="285">
        <f t="shared" si="99"/>
        <v>507.63766962585606</v>
      </c>
      <c r="F522" s="300">
        <f t="shared" si="97"/>
        <v>25.749504000000002</v>
      </c>
      <c r="G522" s="285">
        <f t="shared" si="100"/>
        <v>663.03695624601608</v>
      </c>
      <c r="H522" s="284">
        <f t="shared" si="101"/>
        <v>24.140160000000002</v>
      </c>
      <c r="I522" s="301">
        <f t="shared" si="102"/>
        <v>6.7056000000000008E-3</v>
      </c>
      <c r="J522" s="57">
        <f t="shared" si="103"/>
        <v>155.39928662016001</v>
      </c>
      <c r="K522" s="57">
        <f t="shared" si="104"/>
        <v>155.39928662016001</v>
      </c>
      <c r="L522" s="57">
        <f t="shared" si="106"/>
        <v>26385.193075474759</v>
      </c>
      <c r="M522" s="301">
        <f t="shared" si="107"/>
        <v>5.8146045759999998</v>
      </c>
      <c r="N522" s="57">
        <f t="shared" si="105"/>
        <v>4537.7450402011236</v>
      </c>
    </row>
    <row r="523" spans="1:14">
      <c r="A523" s="57">
        <v>520</v>
      </c>
      <c r="B523" s="57">
        <v>16</v>
      </c>
      <c r="C523" s="284">
        <f t="shared" si="98"/>
        <v>25.749504000000002</v>
      </c>
      <c r="D523" s="300">
        <f t="shared" si="96"/>
        <v>25.749504000000002</v>
      </c>
      <c r="E523" s="285">
        <f t="shared" si="99"/>
        <v>663.03695624601608</v>
      </c>
      <c r="F523" s="300">
        <f t="shared" si="97"/>
        <v>28.485388799999999</v>
      </c>
      <c r="G523" s="285">
        <f t="shared" si="100"/>
        <v>811.4173750871654</v>
      </c>
      <c r="H523" s="284">
        <f t="shared" si="101"/>
        <v>27.117446399999999</v>
      </c>
      <c r="I523" s="301">
        <f t="shared" si="102"/>
        <v>7.5326239999999999E-3</v>
      </c>
      <c r="J523" s="57">
        <f t="shared" si="103"/>
        <v>148.38041884114932</v>
      </c>
      <c r="K523" s="57">
        <f t="shared" si="104"/>
        <v>148.38041884114932</v>
      </c>
      <c r="L523" s="57">
        <f t="shared" si="106"/>
        <v>26533.573494315908</v>
      </c>
      <c r="M523" s="301">
        <f t="shared" si="107"/>
        <v>5.8221372000000002</v>
      </c>
      <c r="N523" s="57">
        <f t="shared" si="105"/>
        <v>4557.3597087880216</v>
      </c>
    </row>
    <row r="524" spans="1:14">
      <c r="A524" s="57">
        <v>521</v>
      </c>
      <c r="B524" s="57">
        <v>17.7</v>
      </c>
      <c r="C524" s="284">
        <f t="shared" si="98"/>
        <v>28.485388799999999</v>
      </c>
      <c r="D524" s="300">
        <f t="shared" si="96"/>
        <v>28.485388799999999</v>
      </c>
      <c r="E524" s="285">
        <f t="shared" si="99"/>
        <v>811.4173750871654</v>
      </c>
      <c r="F524" s="300">
        <f t="shared" si="97"/>
        <v>30.577536000000002</v>
      </c>
      <c r="G524" s="285">
        <f t="shared" si="100"/>
        <v>934.98570783129617</v>
      </c>
      <c r="H524" s="284">
        <f t="shared" si="101"/>
        <v>29.531462400000002</v>
      </c>
      <c r="I524" s="301">
        <f t="shared" si="102"/>
        <v>8.2031840000000005E-3</v>
      </c>
      <c r="J524" s="57">
        <f t="shared" si="103"/>
        <v>123.56833274413077</v>
      </c>
      <c r="K524" s="57">
        <f t="shared" si="104"/>
        <v>123.56833274413077</v>
      </c>
      <c r="L524" s="57">
        <f t="shared" si="106"/>
        <v>26657.141827060037</v>
      </c>
      <c r="M524" s="301">
        <f t="shared" si="107"/>
        <v>5.8303403840000003</v>
      </c>
      <c r="N524" s="57">
        <f t="shared" si="105"/>
        <v>4572.1416026093948</v>
      </c>
    </row>
    <row r="525" spans="1:14">
      <c r="A525" s="57">
        <v>522</v>
      </c>
      <c r="B525" s="57">
        <v>19</v>
      </c>
      <c r="C525" s="284">
        <f t="shared" si="98"/>
        <v>30.577536000000002</v>
      </c>
      <c r="D525" s="300">
        <f t="shared" si="96"/>
        <v>30.577536000000002</v>
      </c>
      <c r="E525" s="285">
        <f t="shared" si="99"/>
        <v>934.98570783129617</v>
      </c>
      <c r="F525" s="300">
        <f t="shared" si="97"/>
        <v>32.347814400000004</v>
      </c>
      <c r="G525" s="285">
        <f t="shared" si="100"/>
        <v>1046.3810964568477</v>
      </c>
      <c r="H525" s="284">
        <f t="shared" si="101"/>
        <v>31.462675200000003</v>
      </c>
      <c r="I525" s="301">
        <f t="shared" si="102"/>
        <v>8.7396320000000007E-3</v>
      </c>
      <c r="J525" s="57">
        <f t="shared" si="103"/>
        <v>111.3953886255515</v>
      </c>
      <c r="K525" s="57">
        <f t="shared" si="104"/>
        <v>111.3953886255515</v>
      </c>
      <c r="L525" s="57">
        <f t="shared" si="106"/>
        <v>26768.537215685588</v>
      </c>
      <c r="M525" s="301">
        <f t="shared" si="107"/>
        <v>5.8390800160000005</v>
      </c>
      <c r="N525" s="57">
        <f t="shared" si="105"/>
        <v>4584.3758164532037</v>
      </c>
    </row>
    <row r="526" spans="1:14">
      <c r="A526" s="57">
        <v>523</v>
      </c>
      <c r="B526" s="57">
        <v>20.100000000000001</v>
      </c>
      <c r="C526" s="284">
        <f t="shared" si="98"/>
        <v>32.347814400000004</v>
      </c>
      <c r="D526" s="300">
        <f t="shared" si="96"/>
        <v>32.347814400000004</v>
      </c>
      <c r="E526" s="285">
        <f t="shared" si="99"/>
        <v>1046.3810964568477</v>
      </c>
      <c r="F526" s="300">
        <f t="shared" si="97"/>
        <v>33.796224000000002</v>
      </c>
      <c r="G526" s="285">
        <f t="shared" si="100"/>
        <v>1142.1847566581762</v>
      </c>
      <c r="H526" s="284">
        <f t="shared" si="101"/>
        <v>33.0720192</v>
      </c>
      <c r="I526" s="301">
        <f t="shared" si="102"/>
        <v>9.1866719999999999E-3</v>
      </c>
      <c r="J526" s="57">
        <f t="shared" si="103"/>
        <v>95.803660201328512</v>
      </c>
      <c r="K526" s="57">
        <f t="shared" si="104"/>
        <v>95.803660201328512</v>
      </c>
      <c r="L526" s="57">
        <f t="shared" si="106"/>
        <v>26864.340875886915</v>
      </c>
      <c r="M526" s="301">
        <f t="shared" si="107"/>
        <v>5.8482666880000007</v>
      </c>
      <c r="N526" s="57">
        <f t="shared" si="105"/>
        <v>4593.5560584146388</v>
      </c>
    </row>
    <row r="527" spans="1:14">
      <c r="A527" s="57">
        <v>524</v>
      </c>
      <c r="B527" s="57">
        <v>21</v>
      </c>
      <c r="C527" s="284">
        <f t="shared" si="98"/>
        <v>33.796224000000002</v>
      </c>
      <c r="D527" s="300">
        <f t="shared" si="96"/>
        <v>33.796224000000002</v>
      </c>
      <c r="E527" s="285">
        <f t="shared" si="99"/>
        <v>1142.1847566581762</v>
      </c>
      <c r="F527" s="300">
        <f t="shared" si="97"/>
        <v>35.405568000000002</v>
      </c>
      <c r="G527" s="285">
        <f t="shared" si="100"/>
        <v>1253.5542454026242</v>
      </c>
      <c r="H527" s="284">
        <f t="shared" si="101"/>
        <v>34.600896000000006</v>
      </c>
      <c r="I527" s="301">
        <f t="shared" si="102"/>
        <v>9.6113600000000011E-3</v>
      </c>
      <c r="J527" s="57">
        <f t="shared" si="103"/>
        <v>111.36948874444806</v>
      </c>
      <c r="K527" s="57">
        <f t="shared" si="104"/>
        <v>111.36948874444806</v>
      </c>
      <c r="L527" s="57">
        <f t="shared" si="106"/>
        <v>26975.710364631363</v>
      </c>
      <c r="M527" s="301">
        <f t="shared" si="107"/>
        <v>5.8578780480000008</v>
      </c>
      <c r="N527" s="57">
        <f t="shared" si="105"/>
        <v>4605.0310613484726</v>
      </c>
    </row>
    <row r="528" spans="1:14">
      <c r="A528" s="57">
        <v>525</v>
      </c>
      <c r="B528" s="57">
        <v>22</v>
      </c>
      <c r="C528" s="284">
        <f t="shared" si="98"/>
        <v>35.405568000000002</v>
      </c>
      <c r="D528" s="300">
        <f t="shared" si="96"/>
        <v>35.405568000000002</v>
      </c>
      <c r="E528" s="285">
        <f t="shared" si="99"/>
        <v>1253.5542454026242</v>
      </c>
      <c r="F528" s="300">
        <f t="shared" si="97"/>
        <v>37.014912000000002</v>
      </c>
      <c r="G528" s="285">
        <f t="shared" si="100"/>
        <v>1370.1037103677443</v>
      </c>
      <c r="H528" s="284">
        <f t="shared" si="101"/>
        <v>36.210239999999999</v>
      </c>
      <c r="I528" s="301">
        <f t="shared" si="102"/>
        <v>1.00584E-2</v>
      </c>
      <c r="J528" s="57">
        <f t="shared" si="103"/>
        <v>116.54946496512002</v>
      </c>
      <c r="K528" s="57">
        <f t="shared" si="104"/>
        <v>116.54946496512002</v>
      </c>
      <c r="L528" s="57">
        <f t="shared" si="106"/>
        <v>27092.259829596482</v>
      </c>
      <c r="M528" s="301">
        <f t="shared" si="107"/>
        <v>5.8679364480000009</v>
      </c>
      <c r="N528" s="57">
        <f t="shared" si="105"/>
        <v>4616.9995312117735</v>
      </c>
    </row>
    <row r="529" spans="1:14">
      <c r="A529" s="57">
        <v>526</v>
      </c>
      <c r="B529" s="57">
        <v>23</v>
      </c>
      <c r="C529" s="284">
        <f t="shared" si="98"/>
        <v>37.014912000000002</v>
      </c>
      <c r="D529" s="300">
        <f t="shared" si="96"/>
        <v>37.014912000000002</v>
      </c>
      <c r="E529" s="285">
        <f t="shared" si="99"/>
        <v>1370.1037103677443</v>
      </c>
      <c r="F529" s="300">
        <f t="shared" si="97"/>
        <v>38.302387200000005</v>
      </c>
      <c r="G529" s="285">
        <f t="shared" si="100"/>
        <v>1467.0728652187242</v>
      </c>
      <c r="H529" s="284">
        <f t="shared" si="101"/>
        <v>37.658649600000004</v>
      </c>
      <c r="I529" s="301">
        <f t="shared" si="102"/>
        <v>1.0460736000000002E-2</v>
      </c>
      <c r="J529" s="57">
        <f t="shared" si="103"/>
        <v>96.969154850979976</v>
      </c>
      <c r="K529" s="57">
        <f t="shared" si="104"/>
        <v>96.969154850979976</v>
      </c>
      <c r="L529" s="57">
        <f t="shared" si="106"/>
        <v>27189.228984447462</v>
      </c>
      <c r="M529" s="301">
        <f t="shared" si="107"/>
        <v>5.8783971840000007</v>
      </c>
      <c r="N529" s="57">
        <f t="shared" si="105"/>
        <v>4625.2793292790639</v>
      </c>
    </row>
    <row r="530" spans="1:14">
      <c r="A530" s="57">
        <v>527</v>
      </c>
      <c r="B530" s="57">
        <v>23.8</v>
      </c>
      <c r="C530" s="284">
        <f t="shared" si="98"/>
        <v>38.302387200000005</v>
      </c>
      <c r="D530" s="300">
        <f t="shared" si="96"/>
        <v>38.302387200000005</v>
      </c>
      <c r="E530" s="285">
        <f t="shared" si="99"/>
        <v>1467.0728652187242</v>
      </c>
      <c r="F530" s="300">
        <f t="shared" si="97"/>
        <v>39.428927999999999</v>
      </c>
      <c r="G530" s="285">
        <f t="shared" si="100"/>
        <v>1554.640363229184</v>
      </c>
      <c r="H530" s="284">
        <f t="shared" si="101"/>
        <v>38.865657600000006</v>
      </c>
      <c r="I530" s="301">
        <f t="shared" si="102"/>
        <v>1.0796016000000002E-2</v>
      </c>
      <c r="J530" s="57">
        <f t="shared" si="103"/>
        <v>87.567498010459758</v>
      </c>
      <c r="K530" s="57">
        <f t="shared" si="104"/>
        <v>87.567498010459758</v>
      </c>
      <c r="L530" s="57">
        <f t="shared" si="106"/>
        <v>27276.796482457921</v>
      </c>
      <c r="M530" s="301">
        <f t="shared" si="107"/>
        <v>5.8891932000000002</v>
      </c>
      <c r="N530" s="57">
        <f t="shared" si="105"/>
        <v>4631.6694929380001</v>
      </c>
    </row>
    <row r="531" spans="1:14">
      <c r="A531" s="57">
        <v>528</v>
      </c>
      <c r="B531" s="57">
        <v>24.5</v>
      </c>
      <c r="C531" s="284">
        <f t="shared" si="98"/>
        <v>39.428927999999999</v>
      </c>
      <c r="D531" s="300">
        <f t="shared" si="96"/>
        <v>39.428927999999999</v>
      </c>
      <c r="E531" s="285">
        <f t="shared" si="99"/>
        <v>1554.640363229184</v>
      </c>
      <c r="F531" s="300">
        <f t="shared" si="97"/>
        <v>40.072665600000001</v>
      </c>
      <c r="G531" s="285">
        <f t="shared" si="100"/>
        <v>1605.8185282894235</v>
      </c>
      <c r="H531" s="284">
        <f t="shared" si="101"/>
        <v>39.750796800000003</v>
      </c>
      <c r="I531" s="301">
        <f t="shared" si="102"/>
        <v>1.1041888000000001E-2</v>
      </c>
      <c r="J531" s="57">
        <f t="shared" si="103"/>
        <v>51.178165060239508</v>
      </c>
      <c r="K531" s="57">
        <f t="shared" si="104"/>
        <v>51.178165060239508</v>
      </c>
      <c r="L531" s="57">
        <f t="shared" si="106"/>
        <v>27327.97464751816</v>
      </c>
      <c r="M531" s="301">
        <f t="shared" si="107"/>
        <v>5.9002350880000005</v>
      </c>
      <c r="N531" s="57">
        <f t="shared" si="105"/>
        <v>4631.6755586736308</v>
      </c>
    </row>
    <row r="532" spans="1:14">
      <c r="A532" s="57">
        <v>529</v>
      </c>
      <c r="B532" s="57">
        <v>24.9</v>
      </c>
      <c r="C532" s="284">
        <f t="shared" si="98"/>
        <v>40.072665600000001</v>
      </c>
      <c r="D532" s="300">
        <f t="shared" si="96"/>
        <v>40.072665600000001</v>
      </c>
      <c r="E532" s="285">
        <f t="shared" si="99"/>
        <v>1605.8185282894235</v>
      </c>
      <c r="F532" s="300">
        <f t="shared" si="97"/>
        <v>40.233600000000003</v>
      </c>
      <c r="G532" s="285">
        <f t="shared" si="100"/>
        <v>1618.7425689600002</v>
      </c>
      <c r="H532" s="284">
        <f t="shared" si="101"/>
        <v>40.153132800000002</v>
      </c>
      <c r="I532" s="301">
        <f t="shared" si="102"/>
        <v>1.1153648E-2</v>
      </c>
      <c r="J532" s="57">
        <f t="shared" si="103"/>
        <v>12.924040670576687</v>
      </c>
      <c r="K532" s="57">
        <f t="shared" si="104"/>
        <v>12.924040670576687</v>
      </c>
      <c r="L532" s="57">
        <f t="shared" si="106"/>
        <v>27340.898688188736</v>
      </c>
      <c r="M532" s="301">
        <f t="shared" si="107"/>
        <v>5.9113887360000001</v>
      </c>
      <c r="N532" s="57">
        <f t="shared" si="105"/>
        <v>4625.1227772730144</v>
      </c>
    </row>
    <row r="533" spans="1:14">
      <c r="A533" s="57">
        <v>530</v>
      </c>
      <c r="B533" s="57">
        <v>25</v>
      </c>
      <c r="C533" s="284">
        <f t="shared" si="98"/>
        <v>40.233600000000003</v>
      </c>
      <c r="D533" s="300">
        <f t="shared" si="96"/>
        <v>40.233600000000003</v>
      </c>
      <c r="E533" s="285">
        <f t="shared" si="99"/>
        <v>1618.7425689600002</v>
      </c>
      <c r="F533" s="300">
        <f t="shared" si="97"/>
        <v>40.233600000000003</v>
      </c>
      <c r="G533" s="285">
        <f t="shared" si="100"/>
        <v>1618.7425689600002</v>
      </c>
      <c r="H533" s="284">
        <f t="shared" si="101"/>
        <v>40.233600000000003</v>
      </c>
      <c r="I533" s="301">
        <f t="shared" si="102"/>
        <v>1.1176E-2</v>
      </c>
      <c r="J533" s="57">
        <f t="shared" si="103"/>
        <v>0</v>
      </c>
      <c r="K533" s="57">
        <f t="shared" si="104"/>
        <v>0</v>
      </c>
      <c r="L533" s="57">
        <f t="shared" si="106"/>
        <v>27340.898688188736</v>
      </c>
      <c r="M533" s="301">
        <f t="shared" si="107"/>
        <v>5.922564736</v>
      </c>
      <c r="N533" s="57">
        <f t="shared" si="105"/>
        <v>4616.3950766124199</v>
      </c>
    </row>
    <row r="534" spans="1:14">
      <c r="A534" s="57">
        <v>531</v>
      </c>
      <c r="B534" s="57">
        <v>25</v>
      </c>
      <c r="C534" s="284">
        <f t="shared" si="98"/>
        <v>40.233600000000003</v>
      </c>
      <c r="D534" s="300">
        <f t="shared" si="96"/>
        <v>40.233600000000003</v>
      </c>
      <c r="E534" s="285">
        <f t="shared" si="99"/>
        <v>1618.7425689600002</v>
      </c>
      <c r="F534" s="300">
        <f t="shared" si="97"/>
        <v>40.233600000000003</v>
      </c>
      <c r="G534" s="285">
        <f t="shared" si="100"/>
        <v>1618.7425689600002</v>
      </c>
      <c r="H534" s="284">
        <f t="shared" si="101"/>
        <v>40.233600000000003</v>
      </c>
      <c r="I534" s="301">
        <f t="shared" si="102"/>
        <v>1.1176E-2</v>
      </c>
      <c r="J534" s="57">
        <f t="shared" si="103"/>
        <v>0</v>
      </c>
      <c r="K534" s="57">
        <f t="shared" si="104"/>
        <v>0</v>
      </c>
      <c r="L534" s="57">
        <f t="shared" si="106"/>
        <v>27340.898688188736</v>
      </c>
      <c r="M534" s="301">
        <f t="shared" si="107"/>
        <v>5.9337407359999998</v>
      </c>
      <c r="N534" s="57">
        <f t="shared" si="105"/>
        <v>4607.7002526098804</v>
      </c>
    </row>
    <row r="535" spans="1:14">
      <c r="A535" s="57">
        <v>532</v>
      </c>
      <c r="B535" s="57">
        <v>25</v>
      </c>
      <c r="C535" s="284">
        <f t="shared" si="98"/>
        <v>40.233600000000003</v>
      </c>
      <c r="D535" s="300">
        <f t="shared" si="96"/>
        <v>40.233600000000003</v>
      </c>
      <c r="E535" s="285">
        <f t="shared" si="99"/>
        <v>1618.7425689600002</v>
      </c>
      <c r="F535" s="300">
        <f t="shared" si="97"/>
        <v>40.233600000000003</v>
      </c>
      <c r="G535" s="285">
        <f t="shared" si="100"/>
        <v>1618.7425689600002</v>
      </c>
      <c r="H535" s="284">
        <f t="shared" si="101"/>
        <v>40.233600000000003</v>
      </c>
      <c r="I535" s="301">
        <f t="shared" si="102"/>
        <v>1.1176E-2</v>
      </c>
      <c r="J535" s="57">
        <f t="shared" si="103"/>
        <v>0</v>
      </c>
      <c r="K535" s="57">
        <f t="shared" si="104"/>
        <v>0</v>
      </c>
      <c r="L535" s="57">
        <f t="shared" si="106"/>
        <v>27340.898688188736</v>
      </c>
      <c r="M535" s="301">
        <f t="shared" si="107"/>
        <v>5.9449167359999997</v>
      </c>
      <c r="N535" s="57">
        <f t="shared" si="105"/>
        <v>4599.0381198484019</v>
      </c>
    </row>
    <row r="536" spans="1:14">
      <c r="A536" s="57">
        <v>533</v>
      </c>
      <c r="B536" s="57">
        <v>25</v>
      </c>
      <c r="C536" s="284">
        <f t="shared" si="98"/>
        <v>40.233600000000003</v>
      </c>
      <c r="D536" s="300">
        <f t="shared" si="96"/>
        <v>40.233600000000003</v>
      </c>
      <c r="E536" s="285">
        <f t="shared" si="99"/>
        <v>1618.7425689600002</v>
      </c>
      <c r="F536" s="300">
        <f t="shared" si="97"/>
        <v>40.233600000000003</v>
      </c>
      <c r="G536" s="285">
        <f t="shared" si="100"/>
        <v>1618.7425689600002</v>
      </c>
      <c r="H536" s="284">
        <f t="shared" si="101"/>
        <v>40.233600000000003</v>
      </c>
      <c r="I536" s="301">
        <f t="shared" si="102"/>
        <v>1.1176E-2</v>
      </c>
      <c r="J536" s="57">
        <f t="shared" si="103"/>
        <v>0</v>
      </c>
      <c r="K536" s="57">
        <f t="shared" si="104"/>
        <v>0</v>
      </c>
      <c r="L536" s="57">
        <f t="shared" si="106"/>
        <v>27340.898688188736</v>
      </c>
      <c r="M536" s="301">
        <f t="shared" si="107"/>
        <v>5.9560927359999996</v>
      </c>
      <c r="N536" s="57">
        <f t="shared" si="105"/>
        <v>4590.4084943026546</v>
      </c>
    </row>
    <row r="537" spans="1:14">
      <c r="A537" s="57">
        <v>534</v>
      </c>
      <c r="B537" s="57">
        <v>25</v>
      </c>
      <c r="C537" s="284">
        <f t="shared" si="98"/>
        <v>40.233600000000003</v>
      </c>
      <c r="D537" s="300">
        <f t="shared" si="96"/>
        <v>40.233600000000003</v>
      </c>
      <c r="E537" s="285">
        <f t="shared" si="99"/>
        <v>1618.7425689600002</v>
      </c>
      <c r="F537" s="300">
        <f t="shared" si="97"/>
        <v>40.233600000000003</v>
      </c>
      <c r="G537" s="285">
        <f t="shared" si="100"/>
        <v>1618.7425689600002</v>
      </c>
      <c r="H537" s="284">
        <f t="shared" si="101"/>
        <v>40.233600000000003</v>
      </c>
      <c r="I537" s="301">
        <f t="shared" si="102"/>
        <v>1.1176E-2</v>
      </c>
      <c r="J537" s="57">
        <f t="shared" si="103"/>
        <v>0</v>
      </c>
      <c r="K537" s="57">
        <f t="shared" si="104"/>
        <v>0</v>
      </c>
      <c r="L537" s="57">
        <f t="shared" si="106"/>
        <v>27340.898688188736</v>
      </c>
      <c r="M537" s="301">
        <f t="shared" si="107"/>
        <v>5.9672687359999994</v>
      </c>
      <c r="N537" s="57">
        <f t="shared" si="105"/>
        <v>4581.8111933259406</v>
      </c>
    </row>
    <row r="538" spans="1:14">
      <c r="A538" s="57">
        <v>535</v>
      </c>
      <c r="B538" s="57">
        <v>25</v>
      </c>
      <c r="C538" s="284">
        <f t="shared" si="98"/>
        <v>40.233600000000003</v>
      </c>
      <c r="D538" s="300">
        <f t="shared" si="96"/>
        <v>40.233600000000003</v>
      </c>
      <c r="E538" s="285">
        <f t="shared" si="99"/>
        <v>1618.7425689600002</v>
      </c>
      <c r="F538" s="300">
        <f t="shared" si="97"/>
        <v>41.199206400000008</v>
      </c>
      <c r="G538" s="285">
        <f t="shared" si="100"/>
        <v>1697.3746079898017</v>
      </c>
      <c r="H538" s="284">
        <f t="shared" si="101"/>
        <v>40.716403200000002</v>
      </c>
      <c r="I538" s="301">
        <f t="shared" si="102"/>
        <v>1.1310112000000001E-2</v>
      </c>
      <c r="J538" s="57">
        <f t="shared" si="103"/>
        <v>78.63203902980149</v>
      </c>
      <c r="K538" s="57">
        <f t="shared" si="104"/>
        <v>78.63203902980149</v>
      </c>
      <c r="L538" s="57">
        <f t="shared" si="106"/>
        <v>27419.530727218538</v>
      </c>
      <c r="M538" s="301">
        <f t="shared" si="107"/>
        <v>5.9785788479999997</v>
      </c>
      <c r="N538" s="57">
        <f t="shared" si="105"/>
        <v>4586.2957442454963</v>
      </c>
    </row>
    <row r="539" spans="1:14">
      <c r="A539" s="57">
        <v>536</v>
      </c>
      <c r="B539" s="57">
        <v>25.6</v>
      </c>
      <c r="C539" s="284">
        <f t="shared" si="98"/>
        <v>41.199206400000008</v>
      </c>
      <c r="D539" s="300">
        <f t="shared" si="96"/>
        <v>41.199206400000008</v>
      </c>
      <c r="E539" s="285">
        <f t="shared" si="99"/>
        <v>1697.3746079898017</v>
      </c>
      <c r="F539" s="300">
        <f t="shared" si="97"/>
        <v>41.521075200000006</v>
      </c>
      <c r="G539" s="285">
        <f t="shared" si="100"/>
        <v>1723.9996857640556</v>
      </c>
      <c r="H539" s="284">
        <f t="shared" si="101"/>
        <v>41.360140800000011</v>
      </c>
      <c r="I539" s="301">
        <f t="shared" si="102"/>
        <v>1.1488928000000002E-2</v>
      </c>
      <c r="J539" s="57">
        <f t="shared" si="103"/>
        <v>26.625077774253896</v>
      </c>
      <c r="K539" s="57">
        <f t="shared" si="104"/>
        <v>26.625077774253896</v>
      </c>
      <c r="L539" s="57">
        <f t="shared" si="106"/>
        <v>27446.155804992792</v>
      </c>
      <c r="M539" s="301">
        <f t="shared" si="107"/>
        <v>5.9900677760000001</v>
      </c>
      <c r="N539" s="57">
        <f t="shared" si="105"/>
        <v>4581.9441167192545</v>
      </c>
    </row>
    <row r="540" spans="1:14">
      <c r="A540" s="57">
        <v>537</v>
      </c>
      <c r="B540" s="57">
        <v>25.8</v>
      </c>
      <c r="C540" s="284">
        <f t="shared" si="98"/>
        <v>41.521075200000006</v>
      </c>
      <c r="D540" s="300">
        <f t="shared" si="96"/>
        <v>41.521075200000006</v>
      </c>
      <c r="E540" s="285">
        <f t="shared" si="99"/>
        <v>1723.9996857640556</v>
      </c>
      <c r="F540" s="300">
        <f t="shared" si="97"/>
        <v>41.842944000000003</v>
      </c>
      <c r="G540" s="285">
        <f t="shared" si="100"/>
        <v>1750.8319625871363</v>
      </c>
      <c r="H540" s="284">
        <f t="shared" si="101"/>
        <v>41.682009600000001</v>
      </c>
      <c r="I540" s="301">
        <f t="shared" si="102"/>
        <v>1.1578336E-2</v>
      </c>
      <c r="J540" s="57">
        <f t="shared" si="103"/>
        <v>26.832276823080747</v>
      </c>
      <c r="K540" s="57">
        <f t="shared" si="104"/>
        <v>26.832276823080747</v>
      </c>
      <c r="L540" s="57">
        <f t="shared" si="106"/>
        <v>27472.988081815871</v>
      </c>
      <c r="M540" s="301">
        <f t="shared" si="107"/>
        <v>6.0016461120000004</v>
      </c>
      <c r="N540" s="57">
        <f t="shared" si="105"/>
        <v>4577.5754799812275</v>
      </c>
    </row>
    <row r="541" spans="1:14">
      <c r="A541" s="57">
        <v>538</v>
      </c>
      <c r="B541" s="57">
        <v>26</v>
      </c>
      <c r="C541" s="284">
        <f t="shared" si="98"/>
        <v>41.842944000000003</v>
      </c>
      <c r="D541" s="300">
        <f t="shared" si="96"/>
        <v>41.842944000000003</v>
      </c>
      <c r="E541" s="285">
        <f t="shared" si="99"/>
        <v>1750.8319625871363</v>
      </c>
      <c r="F541" s="300">
        <f t="shared" si="97"/>
        <v>41.199206400000008</v>
      </c>
      <c r="G541" s="285">
        <f t="shared" si="100"/>
        <v>1697.3746079898017</v>
      </c>
      <c r="H541" s="284">
        <f t="shared" si="101"/>
        <v>41.521075200000006</v>
      </c>
      <c r="I541" s="301">
        <f t="shared" si="102"/>
        <v>1.1533632000000002E-2</v>
      </c>
      <c r="J541" s="57">
        <f t="shared" si="103"/>
        <v>-53.457354597334643</v>
      </c>
      <c r="K541" s="57">
        <f t="shared" si="104"/>
        <v>0</v>
      </c>
      <c r="L541" s="57">
        <f t="shared" si="106"/>
        <v>27472.988081815871</v>
      </c>
      <c r="M541" s="301">
        <f t="shared" si="107"/>
        <v>6.0131797440000003</v>
      </c>
      <c r="N541" s="57">
        <f t="shared" si="105"/>
        <v>4568.795421295803</v>
      </c>
    </row>
    <row r="542" spans="1:14">
      <c r="A542" s="57">
        <v>539</v>
      </c>
      <c r="B542" s="57">
        <v>25.6</v>
      </c>
      <c r="C542" s="284">
        <f t="shared" si="98"/>
        <v>41.199206400000008</v>
      </c>
      <c r="D542" s="300">
        <f t="shared" si="96"/>
        <v>41.199206400000008</v>
      </c>
      <c r="E542" s="285">
        <f t="shared" si="99"/>
        <v>1697.3746079898017</v>
      </c>
      <c r="F542" s="300">
        <f t="shared" si="97"/>
        <v>40.5554688</v>
      </c>
      <c r="G542" s="285">
        <f t="shared" si="100"/>
        <v>1644.7460495877735</v>
      </c>
      <c r="H542" s="284">
        <f t="shared" si="101"/>
        <v>40.877337600000004</v>
      </c>
      <c r="I542" s="301">
        <f t="shared" si="102"/>
        <v>1.1354816000000002E-2</v>
      </c>
      <c r="J542" s="57">
        <f t="shared" si="103"/>
        <v>-52.628558402028148</v>
      </c>
      <c r="K542" s="57">
        <f t="shared" si="104"/>
        <v>0</v>
      </c>
      <c r="L542" s="57">
        <f t="shared" si="106"/>
        <v>27472.988081815871</v>
      </c>
      <c r="M542" s="301">
        <f t="shared" si="107"/>
        <v>6.0245345600000002</v>
      </c>
      <c r="N542" s="57">
        <f t="shared" si="105"/>
        <v>4560.1843276364025</v>
      </c>
    </row>
    <row r="543" spans="1:14">
      <c r="A543" s="57">
        <v>540</v>
      </c>
      <c r="B543" s="57">
        <v>25.2</v>
      </c>
      <c r="C543" s="284">
        <f t="shared" si="98"/>
        <v>40.5554688</v>
      </c>
      <c r="D543" s="300">
        <f t="shared" si="96"/>
        <v>40.5554688</v>
      </c>
      <c r="E543" s="285">
        <f t="shared" si="99"/>
        <v>1644.7460495877735</v>
      </c>
      <c r="F543" s="300">
        <f t="shared" si="97"/>
        <v>40.233600000000003</v>
      </c>
      <c r="G543" s="285">
        <f t="shared" si="100"/>
        <v>1618.7425689600002</v>
      </c>
      <c r="H543" s="284">
        <f t="shared" si="101"/>
        <v>40.394534399999998</v>
      </c>
      <c r="I543" s="301">
        <f t="shared" si="102"/>
        <v>1.1220704E-2</v>
      </c>
      <c r="J543" s="57">
        <f t="shared" si="103"/>
        <v>-26.003480627773342</v>
      </c>
      <c r="K543" s="57">
        <f t="shared" si="104"/>
        <v>0</v>
      </c>
      <c r="L543" s="57">
        <f t="shared" si="106"/>
        <v>27472.988081815871</v>
      </c>
      <c r="M543" s="301">
        <f t="shared" si="107"/>
        <v>6.0357552640000005</v>
      </c>
      <c r="N543" s="57">
        <f t="shared" si="105"/>
        <v>4551.7067674491891</v>
      </c>
    </row>
    <row r="544" spans="1:14">
      <c r="A544" s="57">
        <v>541</v>
      </c>
      <c r="B544" s="57">
        <v>25</v>
      </c>
      <c r="C544" s="284">
        <f t="shared" si="98"/>
        <v>40.233600000000003</v>
      </c>
      <c r="D544" s="300">
        <f t="shared" si="96"/>
        <v>40.233600000000003</v>
      </c>
      <c r="E544" s="285">
        <f t="shared" si="99"/>
        <v>1618.7425689600002</v>
      </c>
      <c r="F544" s="300">
        <f t="shared" si="97"/>
        <v>40.233600000000003</v>
      </c>
      <c r="G544" s="285">
        <f t="shared" si="100"/>
        <v>1618.7425689600002</v>
      </c>
      <c r="H544" s="284">
        <f t="shared" si="101"/>
        <v>40.233600000000003</v>
      </c>
      <c r="I544" s="301">
        <f t="shared" si="102"/>
        <v>1.1176E-2</v>
      </c>
      <c r="J544" s="57">
        <f t="shared" si="103"/>
        <v>0</v>
      </c>
      <c r="K544" s="57">
        <f t="shared" si="104"/>
        <v>0</v>
      </c>
      <c r="L544" s="57">
        <f t="shared" si="106"/>
        <v>27472.988081815871</v>
      </c>
      <c r="M544" s="301">
        <f t="shared" si="107"/>
        <v>6.0469312640000004</v>
      </c>
      <c r="N544" s="57">
        <f t="shared" si="105"/>
        <v>4543.2942566049105</v>
      </c>
    </row>
    <row r="545" spans="1:14">
      <c r="A545" s="57">
        <v>542</v>
      </c>
      <c r="B545" s="57">
        <v>25</v>
      </c>
      <c r="C545" s="284">
        <f t="shared" si="98"/>
        <v>40.233600000000003</v>
      </c>
      <c r="D545" s="300">
        <f t="shared" si="96"/>
        <v>40.233600000000003</v>
      </c>
      <c r="E545" s="285">
        <f t="shared" si="99"/>
        <v>1618.7425689600002</v>
      </c>
      <c r="F545" s="300">
        <f t="shared" si="97"/>
        <v>40.233600000000003</v>
      </c>
      <c r="G545" s="285">
        <f t="shared" si="100"/>
        <v>1618.7425689600002</v>
      </c>
      <c r="H545" s="284">
        <f t="shared" si="101"/>
        <v>40.233600000000003</v>
      </c>
      <c r="I545" s="301">
        <f t="shared" si="102"/>
        <v>1.1176E-2</v>
      </c>
      <c r="J545" s="57">
        <f t="shared" si="103"/>
        <v>0</v>
      </c>
      <c r="K545" s="57">
        <f t="shared" si="104"/>
        <v>0</v>
      </c>
      <c r="L545" s="57">
        <f t="shared" si="106"/>
        <v>27472.988081815871</v>
      </c>
      <c r="M545" s="301">
        <f t="shared" si="107"/>
        <v>6.0581072640000002</v>
      </c>
      <c r="N545" s="57">
        <f t="shared" si="105"/>
        <v>4534.9127845709718</v>
      </c>
    </row>
    <row r="546" spans="1:14">
      <c r="A546" s="57">
        <v>543</v>
      </c>
      <c r="B546" s="57">
        <v>25</v>
      </c>
      <c r="C546" s="284">
        <f t="shared" si="98"/>
        <v>40.233600000000003</v>
      </c>
      <c r="D546" s="300">
        <f t="shared" si="96"/>
        <v>40.233600000000003</v>
      </c>
      <c r="E546" s="285">
        <f t="shared" si="99"/>
        <v>1618.7425689600002</v>
      </c>
      <c r="F546" s="300">
        <f t="shared" si="97"/>
        <v>39.267993599999997</v>
      </c>
      <c r="G546" s="285">
        <f t="shared" si="100"/>
        <v>1541.9753213696408</v>
      </c>
      <c r="H546" s="284">
        <f t="shared" si="101"/>
        <v>39.750796800000003</v>
      </c>
      <c r="I546" s="301">
        <f t="shared" si="102"/>
        <v>1.1041888000000001E-2</v>
      </c>
      <c r="J546" s="57">
        <f t="shared" si="103"/>
        <v>-76.767247590359375</v>
      </c>
      <c r="K546" s="57">
        <f t="shared" si="104"/>
        <v>0</v>
      </c>
      <c r="L546" s="57">
        <f t="shared" si="106"/>
        <v>27472.988081815871</v>
      </c>
      <c r="M546" s="301">
        <f t="shared" si="107"/>
        <v>6.0691491520000005</v>
      </c>
      <c r="N546" s="57">
        <f t="shared" si="105"/>
        <v>4526.6622048269392</v>
      </c>
    </row>
    <row r="547" spans="1:14">
      <c r="A547" s="57">
        <v>544</v>
      </c>
      <c r="B547" s="57">
        <v>24.4</v>
      </c>
      <c r="C547" s="284">
        <f t="shared" si="98"/>
        <v>39.267993599999997</v>
      </c>
      <c r="D547" s="300">
        <f t="shared" si="96"/>
        <v>39.267993599999997</v>
      </c>
      <c r="E547" s="285">
        <f t="shared" si="99"/>
        <v>1541.9753213696408</v>
      </c>
      <c r="F547" s="300">
        <f t="shared" si="97"/>
        <v>37.175846400000005</v>
      </c>
      <c r="G547" s="285">
        <f t="shared" si="100"/>
        <v>1382.0435555563934</v>
      </c>
      <c r="H547" s="284">
        <f t="shared" si="101"/>
        <v>38.221919999999997</v>
      </c>
      <c r="I547" s="301">
        <f t="shared" si="102"/>
        <v>1.0617199999999999E-2</v>
      </c>
      <c r="J547" s="57">
        <f t="shared" si="103"/>
        <v>-159.93176581324747</v>
      </c>
      <c r="K547" s="57">
        <f t="shared" si="104"/>
        <v>0</v>
      </c>
      <c r="L547" s="57">
        <f t="shared" si="106"/>
        <v>27472.988081815871</v>
      </c>
      <c r="M547" s="301">
        <f t="shared" si="107"/>
        <v>6.0797663520000009</v>
      </c>
      <c r="N547" s="57">
        <f t="shared" si="105"/>
        <v>4518.7572171714055</v>
      </c>
    </row>
    <row r="548" spans="1:14">
      <c r="A548" s="57">
        <v>545</v>
      </c>
      <c r="B548" s="57">
        <v>23.1</v>
      </c>
      <c r="C548" s="284">
        <f t="shared" si="98"/>
        <v>37.175846400000005</v>
      </c>
      <c r="D548" s="300">
        <f t="shared" si="96"/>
        <v>37.175846400000005</v>
      </c>
      <c r="E548" s="285">
        <f t="shared" si="99"/>
        <v>1382.0435555563934</v>
      </c>
      <c r="F548" s="300">
        <f t="shared" si="97"/>
        <v>31.865011200000005</v>
      </c>
      <c r="G548" s="285">
        <f t="shared" si="100"/>
        <v>1015.3789387761258</v>
      </c>
      <c r="H548" s="284">
        <f t="shared" si="101"/>
        <v>34.520428800000005</v>
      </c>
      <c r="I548" s="301">
        <f t="shared" si="102"/>
        <v>9.5890080000000013E-3</v>
      </c>
      <c r="J548" s="57">
        <f t="shared" si="103"/>
        <v>-366.66461678026758</v>
      </c>
      <c r="K548" s="57">
        <f t="shared" si="104"/>
        <v>0</v>
      </c>
      <c r="L548" s="57">
        <f t="shared" si="106"/>
        <v>27472.988081815871</v>
      </c>
      <c r="M548" s="301">
        <f t="shared" si="107"/>
        <v>6.0893553600000008</v>
      </c>
      <c r="N548" s="57">
        <f t="shared" si="105"/>
        <v>4511.6414558889974</v>
      </c>
    </row>
    <row r="549" spans="1:14">
      <c r="A549" s="57">
        <v>546</v>
      </c>
      <c r="B549" s="57">
        <v>19.8</v>
      </c>
      <c r="C549" s="284">
        <f t="shared" si="98"/>
        <v>31.865011200000005</v>
      </c>
      <c r="D549" s="300">
        <f t="shared" si="96"/>
        <v>31.865011200000005</v>
      </c>
      <c r="E549" s="285">
        <f t="shared" si="99"/>
        <v>1015.3789387761258</v>
      </c>
      <c r="F549" s="300">
        <f t="shared" si="97"/>
        <v>26.554176000000002</v>
      </c>
      <c r="G549" s="285">
        <f t="shared" si="100"/>
        <v>705.1242630389761</v>
      </c>
      <c r="H549" s="284">
        <f t="shared" si="101"/>
        <v>29.209593600000005</v>
      </c>
      <c r="I549" s="301">
        <f t="shared" si="102"/>
        <v>8.1137760000000014E-3</v>
      </c>
      <c r="J549" s="57">
        <f t="shared" si="103"/>
        <v>-310.25467573714968</v>
      </c>
      <c r="K549" s="57">
        <f t="shared" si="104"/>
        <v>0</v>
      </c>
      <c r="L549" s="57">
        <f t="shared" si="106"/>
        <v>27472.988081815871</v>
      </c>
      <c r="M549" s="301">
        <f t="shared" si="107"/>
        <v>6.0974691360000008</v>
      </c>
      <c r="N549" s="57">
        <f t="shared" si="105"/>
        <v>4505.6379079662584</v>
      </c>
    </row>
    <row r="550" spans="1:14">
      <c r="A550" s="57">
        <v>547</v>
      </c>
      <c r="B550" s="57">
        <v>16.5</v>
      </c>
      <c r="C550" s="284">
        <f t="shared" si="98"/>
        <v>26.554176000000002</v>
      </c>
      <c r="D550" s="300">
        <f t="shared" si="96"/>
        <v>26.554176000000002</v>
      </c>
      <c r="E550" s="285">
        <f t="shared" si="99"/>
        <v>705.1242630389761</v>
      </c>
      <c r="F550" s="300">
        <f t="shared" si="97"/>
        <v>21.243340799999999</v>
      </c>
      <c r="G550" s="285">
        <f t="shared" si="100"/>
        <v>451.27952834494459</v>
      </c>
      <c r="H550" s="284">
        <f t="shared" si="101"/>
        <v>23.898758399999998</v>
      </c>
      <c r="I550" s="301">
        <f t="shared" si="102"/>
        <v>6.6385439999999997E-3</v>
      </c>
      <c r="J550" s="57">
        <f t="shared" si="103"/>
        <v>-253.8447346940315</v>
      </c>
      <c r="K550" s="57">
        <f t="shared" si="104"/>
        <v>0</v>
      </c>
      <c r="L550" s="57">
        <f t="shared" si="106"/>
        <v>27472.988081815871</v>
      </c>
      <c r="M550" s="301">
        <f t="shared" si="107"/>
        <v>6.1041076800000011</v>
      </c>
      <c r="N550" s="57">
        <f t="shared" si="105"/>
        <v>4500.7377854474325</v>
      </c>
    </row>
    <row r="551" spans="1:14">
      <c r="A551" s="57">
        <v>548</v>
      </c>
      <c r="B551" s="57">
        <v>13.2</v>
      </c>
      <c r="C551" s="284">
        <f t="shared" si="98"/>
        <v>21.243340799999999</v>
      </c>
      <c r="D551" s="300">
        <f t="shared" si="96"/>
        <v>21.243340799999999</v>
      </c>
      <c r="E551" s="285">
        <f t="shared" si="99"/>
        <v>451.27952834494459</v>
      </c>
      <c r="F551" s="300">
        <f t="shared" si="97"/>
        <v>15.932505600000002</v>
      </c>
      <c r="G551" s="285">
        <f t="shared" si="100"/>
        <v>253.84473469403144</v>
      </c>
      <c r="H551" s="284">
        <f t="shared" si="101"/>
        <v>18.587923199999999</v>
      </c>
      <c r="I551" s="301">
        <f t="shared" si="102"/>
        <v>5.1633119999999998E-3</v>
      </c>
      <c r="J551" s="57">
        <f t="shared" si="103"/>
        <v>-197.43479365091315</v>
      </c>
      <c r="K551" s="57">
        <f t="shared" si="104"/>
        <v>0</v>
      </c>
      <c r="L551" s="57">
        <f t="shared" si="106"/>
        <v>27472.988081815871</v>
      </c>
      <c r="M551" s="301">
        <f t="shared" si="107"/>
        <v>6.1092709920000008</v>
      </c>
      <c r="N551" s="57">
        <f t="shared" si="105"/>
        <v>4496.9339415114073</v>
      </c>
    </row>
    <row r="552" spans="1:14">
      <c r="A552" s="57">
        <v>549</v>
      </c>
      <c r="B552" s="57">
        <v>9.9</v>
      </c>
      <c r="C552" s="284">
        <f t="shared" si="98"/>
        <v>15.932505600000002</v>
      </c>
      <c r="D552" s="300">
        <f t="shared" si="96"/>
        <v>15.932505600000002</v>
      </c>
      <c r="E552" s="285">
        <f t="shared" si="99"/>
        <v>253.84473469403144</v>
      </c>
      <c r="F552" s="300">
        <f t="shared" si="97"/>
        <v>10.621670399999999</v>
      </c>
      <c r="G552" s="285">
        <f t="shared" si="100"/>
        <v>112.81988208623615</v>
      </c>
      <c r="H552" s="284">
        <f t="shared" si="101"/>
        <v>13.277088000000001</v>
      </c>
      <c r="I552" s="301">
        <f t="shared" si="102"/>
        <v>3.6880800000000003E-3</v>
      </c>
      <c r="J552" s="57">
        <f t="shared" si="103"/>
        <v>-141.02485260779531</v>
      </c>
      <c r="K552" s="57">
        <f t="shared" si="104"/>
        <v>0</v>
      </c>
      <c r="L552" s="57">
        <f t="shared" si="106"/>
        <v>27472.988081815871</v>
      </c>
      <c r="M552" s="301">
        <f t="shared" si="107"/>
        <v>6.1129590720000007</v>
      </c>
      <c r="N552" s="57">
        <f t="shared" si="105"/>
        <v>4494.2208443131985</v>
      </c>
    </row>
    <row r="553" spans="1:14">
      <c r="A553" s="57">
        <v>550</v>
      </c>
      <c r="B553" s="57">
        <v>6.6</v>
      </c>
      <c r="C553" s="284">
        <f t="shared" si="98"/>
        <v>10.621670399999999</v>
      </c>
      <c r="D553" s="300">
        <f t="shared" si="96"/>
        <v>10.621670399999999</v>
      </c>
      <c r="E553" s="285">
        <f t="shared" si="99"/>
        <v>112.81988208623615</v>
      </c>
      <c r="F553" s="300">
        <f t="shared" si="97"/>
        <v>5.3108351999999996</v>
      </c>
      <c r="G553" s="285">
        <f t="shared" si="100"/>
        <v>28.204970521559037</v>
      </c>
      <c r="H553" s="284">
        <f t="shared" si="101"/>
        <v>7.9662527999999995</v>
      </c>
      <c r="I553" s="301">
        <f t="shared" si="102"/>
        <v>2.2128479999999999E-3</v>
      </c>
      <c r="J553" s="57">
        <f t="shared" si="103"/>
        <v>-84.614911564677115</v>
      </c>
      <c r="K553" s="57">
        <f t="shared" si="104"/>
        <v>0</v>
      </c>
      <c r="L553" s="57">
        <f t="shared" si="106"/>
        <v>27472.988081815871</v>
      </c>
      <c r="M553" s="301">
        <f t="shared" si="107"/>
        <v>6.1151719200000008</v>
      </c>
      <c r="N553" s="57">
        <f t="shared" si="105"/>
        <v>4492.5945568208763</v>
      </c>
    </row>
    <row r="554" spans="1:14">
      <c r="A554" s="57">
        <v>551</v>
      </c>
      <c r="B554" s="57">
        <v>3.3</v>
      </c>
      <c r="C554" s="284">
        <f t="shared" si="98"/>
        <v>5.3108351999999996</v>
      </c>
      <c r="D554" s="300">
        <f t="shared" si="96"/>
        <v>5.3108351999999996</v>
      </c>
      <c r="E554" s="285">
        <f t="shared" si="99"/>
        <v>28.204970521559037</v>
      </c>
      <c r="F554" s="300">
        <f t="shared" si="97"/>
        <v>0</v>
      </c>
      <c r="G554" s="285">
        <f t="shared" si="100"/>
        <v>0</v>
      </c>
      <c r="H554" s="284">
        <f t="shared" si="101"/>
        <v>2.6554175999999998</v>
      </c>
      <c r="I554" s="301">
        <f t="shared" si="102"/>
        <v>7.3761599999999997E-4</v>
      </c>
      <c r="J554" s="57">
        <f t="shared" si="103"/>
        <v>-28.204970521559037</v>
      </c>
      <c r="K554" s="57">
        <f t="shared" si="104"/>
        <v>0</v>
      </c>
      <c r="L554" s="57">
        <f t="shared" si="106"/>
        <v>27472.988081815871</v>
      </c>
      <c r="M554" s="301">
        <f t="shared" si="107"/>
        <v>6.1159095360000011</v>
      </c>
      <c r="N554" s="57">
        <f t="shared" si="105"/>
        <v>4492.0527225103588</v>
      </c>
    </row>
    <row r="555" spans="1:14">
      <c r="A555" s="57">
        <v>552</v>
      </c>
      <c r="B555" s="57">
        <v>0</v>
      </c>
      <c r="C555" s="284">
        <f t="shared" si="98"/>
        <v>0</v>
      </c>
      <c r="D555" s="300">
        <f t="shared" si="96"/>
        <v>0</v>
      </c>
      <c r="E555" s="285">
        <f t="shared" si="99"/>
        <v>0</v>
      </c>
      <c r="F555" s="300">
        <f t="shared" si="97"/>
        <v>0</v>
      </c>
      <c r="G555" s="285">
        <f t="shared" si="100"/>
        <v>0</v>
      </c>
      <c r="H555" s="284">
        <f t="shared" si="101"/>
        <v>0</v>
      </c>
      <c r="I555" s="301">
        <f t="shared" si="102"/>
        <v>0</v>
      </c>
      <c r="J555" s="57">
        <f t="shared" si="103"/>
        <v>0</v>
      </c>
      <c r="K555" s="57">
        <f t="shared" si="104"/>
        <v>0</v>
      </c>
      <c r="L555" s="57">
        <f t="shared" si="106"/>
        <v>27472.988081815871</v>
      </c>
      <c r="M555" s="301">
        <f t="shared" si="107"/>
        <v>6.1159095360000011</v>
      </c>
      <c r="N555" s="57">
        <f t="shared" si="105"/>
        <v>4492.0527225103588</v>
      </c>
    </row>
    <row r="556" spans="1:14">
      <c r="A556" s="57">
        <v>553</v>
      </c>
      <c r="B556" s="57">
        <v>0</v>
      </c>
      <c r="C556" s="284">
        <f t="shared" si="98"/>
        <v>0</v>
      </c>
      <c r="D556" s="300">
        <f t="shared" si="96"/>
        <v>0</v>
      </c>
      <c r="E556" s="285">
        <f t="shared" si="99"/>
        <v>0</v>
      </c>
      <c r="F556" s="300">
        <f t="shared" si="97"/>
        <v>0</v>
      </c>
      <c r="G556" s="285">
        <f t="shared" si="100"/>
        <v>0</v>
      </c>
      <c r="H556" s="284">
        <f t="shared" si="101"/>
        <v>0</v>
      </c>
      <c r="I556" s="301">
        <f t="shared" si="102"/>
        <v>0</v>
      </c>
      <c r="J556" s="57">
        <f t="shared" si="103"/>
        <v>0</v>
      </c>
      <c r="K556" s="57">
        <f t="shared" si="104"/>
        <v>0</v>
      </c>
      <c r="L556" s="57">
        <f t="shared" si="106"/>
        <v>27472.988081815871</v>
      </c>
      <c r="M556" s="301">
        <f t="shared" si="107"/>
        <v>6.1159095360000011</v>
      </c>
      <c r="N556" s="57">
        <f t="shared" si="105"/>
        <v>4492.0527225103588</v>
      </c>
    </row>
    <row r="557" spans="1:14">
      <c r="A557" s="57">
        <v>554</v>
      </c>
      <c r="B557" s="57">
        <v>0</v>
      </c>
      <c r="C557" s="284">
        <f t="shared" si="98"/>
        <v>0</v>
      </c>
      <c r="D557" s="300">
        <f t="shared" si="96"/>
        <v>0</v>
      </c>
      <c r="E557" s="285">
        <f t="shared" si="99"/>
        <v>0</v>
      </c>
      <c r="F557" s="300">
        <f t="shared" si="97"/>
        <v>0</v>
      </c>
      <c r="G557" s="285">
        <f t="shared" si="100"/>
        <v>0</v>
      </c>
      <c r="H557" s="284">
        <f t="shared" si="101"/>
        <v>0</v>
      </c>
      <c r="I557" s="301">
        <f t="shared" si="102"/>
        <v>0</v>
      </c>
      <c r="J557" s="57">
        <f t="shared" si="103"/>
        <v>0</v>
      </c>
      <c r="K557" s="57">
        <f t="shared" si="104"/>
        <v>0</v>
      </c>
      <c r="L557" s="57">
        <f t="shared" si="106"/>
        <v>27472.988081815871</v>
      </c>
      <c r="M557" s="301">
        <f t="shared" si="107"/>
        <v>6.1159095360000011</v>
      </c>
      <c r="N557" s="57">
        <f t="shared" si="105"/>
        <v>4492.0527225103588</v>
      </c>
    </row>
    <row r="558" spans="1:14">
      <c r="A558" s="57">
        <v>555</v>
      </c>
      <c r="B558" s="57">
        <v>0</v>
      </c>
      <c r="C558" s="284">
        <f t="shared" si="98"/>
        <v>0</v>
      </c>
      <c r="D558" s="300">
        <f t="shared" si="96"/>
        <v>0</v>
      </c>
      <c r="E558" s="285">
        <f t="shared" si="99"/>
        <v>0</v>
      </c>
      <c r="F558" s="300">
        <f t="shared" si="97"/>
        <v>0</v>
      </c>
      <c r="G558" s="285">
        <f t="shared" si="100"/>
        <v>0</v>
      </c>
      <c r="H558" s="284">
        <f t="shared" si="101"/>
        <v>0</v>
      </c>
      <c r="I558" s="301">
        <f t="shared" si="102"/>
        <v>0</v>
      </c>
      <c r="J558" s="57">
        <f t="shared" si="103"/>
        <v>0</v>
      </c>
      <c r="K558" s="57">
        <f t="shared" si="104"/>
        <v>0</v>
      </c>
      <c r="L558" s="57">
        <f t="shared" si="106"/>
        <v>27472.988081815871</v>
      </c>
      <c r="M558" s="301">
        <f t="shared" si="107"/>
        <v>6.1159095360000011</v>
      </c>
      <c r="N558" s="57">
        <f t="shared" si="105"/>
        <v>4492.0527225103588</v>
      </c>
    </row>
    <row r="559" spans="1:14">
      <c r="A559" s="57">
        <v>556</v>
      </c>
      <c r="B559" s="57">
        <v>0</v>
      </c>
      <c r="C559" s="284">
        <f t="shared" si="98"/>
        <v>0</v>
      </c>
      <c r="D559" s="300">
        <f t="shared" si="96"/>
        <v>0</v>
      </c>
      <c r="E559" s="285">
        <f t="shared" si="99"/>
        <v>0</v>
      </c>
      <c r="F559" s="300">
        <f t="shared" si="97"/>
        <v>0</v>
      </c>
      <c r="G559" s="285">
        <f t="shared" si="100"/>
        <v>0</v>
      </c>
      <c r="H559" s="284">
        <f t="shared" si="101"/>
        <v>0</v>
      </c>
      <c r="I559" s="301">
        <f t="shared" si="102"/>
        <v>0</v>
      </c>
      <c r="J559" s="57">
        <f t="shared" si="103"/>
        <v>0</v>
      </c>
      <c r="K559" s="57">
        <f t="shared" si="104"/>
        <v>0</v>
      </c>
      <c r="L559" s="57">
        <f t="shared" si="106"/>
        <v>27472.988081815871</v>
      </c>
      <c r="M559" s="301">
        <f t="shared" si="107"/>
        <v>6.1159095360000011</v>
      </c>
      <c r="N559" s="57">
        <f t="shared" si="105"/>
        <v>4492.0527225103588</v>
      </c>
    </row>
    <row r="560" spans="1:14">
      <c r="A560" s="57">
        <v>557</v>
      </c>
      <c r="B560" s="57">
        <v>0</v>
      </c>
      <c r="C560" s="284">
        <f t="shared" si="98"/>
        <v>0</v>
      </c>
      <c r="D560" s="300">
        <f t="shared" si="96"/>
        <v>0</v>
      </c>
      <c r="E560" s="285">
        <f t="shared" si="99"/>
        <v>0</v>
      </c>
      <c r="F560" s="300">
        <f t="shared" si="97"/>
        <v>0</v>
      </c>
      <c r="G560" s="285">
        <f t="shared" si="100"/>
        <v>0</v>
      </c>
      <c r="H560" s="284">
        <f t="shared" si="101"/>
        <v>0</v>
      </c>
      <c r="I560" s="301">
        <f t="shared" si="102"/>
        <v>0</v>
      </c>
      <c r="J560" s="57">
        <f t="shared" si="103"/>
        <v>0</v>
      </c>
      <c r="K560" s="57">
        <f t="shared" si="104"/>
        <v>0</v>
      </c>
      <c r="L560" s="57">
        <f t="shared" si="106"/>
        <v>27472.988081815871</v>
      </c>
      <c r="M560" s="301">
        <f t="shared" si="107"/>
        <v>6.1159095360000011</v>
      </c>
      <c r="N560" s="57">
        <f t="shared" si="105"/>
        <v>4492.0527225103588</v>
      </c>
    </row>
    <row r="561" spans="1:14">
      <c r="A561" s="57">
        <v>558</v>
      </c>
      <c r="B561" s="57">
        <v>0</v>
      </c>
      <c r="C561" s="284">
        <f t="shared" si="98"/>
        <v>0</v>
      </c>
      <c r="D561" s="300">
        <f t="shared" si="96"/>
        <v>0</v>
      </c>
      <c r="E561" s="285">
        <f t="shared" si="99"/>
        <v>0</v>
      </c>
      <c r="F561" s="300">
        <f t="shared" si="97"/>
        <v>0</v>
      </c>
      <c r="G561" s="285">
        <f t="shared" si="100"/>
        <v>0</v>
      </c>
      <c r="H561" s="284">
        <f t="shared" si="101"/>
        <v>0</v>
      </c>
      <c r="I561" s="301">
        <f t="shared" si="102"/>
        <v>0</v>
      </c>
      <c r="J561" s="57">
        <f t="shared" si="103"/>
        <v>0</v>
      </c>
      <c r="K561" s="57">
        <f t="shared" si="104"/>
        <v>0</v>
      </c>
      <c r="L561" s="57">
        <f t="shared" si="106"/>
        <v>27472.988081815871</v>
      </c>
      <c r="M561" s="301">
        <f t="shared" si="107"/>
        <v>6.1159095360000011</v>
      </c>
      <c r="N561" s="57">
        <f t="shared" si="105"/>
        <v>4492.0527225103588</v>
      </c>
    </row>
    <row r="562" spans="1:14">
      <c r="A562" s="57">
        <v>559</v>
      </c>
      <c r="B562" s="57">
        <v>0</v>
      </c>
      <c r="C562" s="284">
        <f t="shared" si="98"/>
        <v>0</v>
      </c>
      <c r="D562" s="300">
        <f t="shared" si="96"/>
        <v>0</v>
      </c>
      <c r="E562" s="285">
        <f t="shared" si="99"/>
        <v>0</v>
      </c>
      <c r="F562" s="300">
        <f t="shared" si="97"/>
        <v>0</v>
      </c>
      <c r="G562" s="285">
        <f t="shared" si="100"/>
        <v>0</v>
      </c>
      <c r="H562" s="284">
        <f t="shared" si="101"/>
        <v>0</v>
      </c>
      <c r="I562" s="301">
        <f t="shared" si="102"/>
        <v>0</v>
      </c>
      <c r="J562" s="57">
        <f t="shared" si="103"/>
        <v>0</v>
      </c>
      <c r="K562" s="57">
        <f t="shared" si="104"/>
        <v>0</v>
      </c>
      <c r="L562" s="57">
        <f t="shared" si="106"/>
        <v>27472.988081815871</v>
      </c>
      <c r="M562" s="301">
        <f t="shared" si="107"/>
        <v>6.1159095360000011</v>
      </c>
      <c r="N562" s="57">
        <f t="shared" si="105"/>
        <v>4492.0527225103588</v>
      </c>
    </row>
    <row r="563" spans="1:14">
      <c r="A563" s="57">
        <v>560</v>
      </c>
      <c r="B563" s="57">
        <v>0</v>
      </c>
      <c r="C563" s="284">
        <f t="shared" si="98"/>
        <v>0</v>
      </c>
      <c r="D563" s="300">
        <f t="shared" si="96"/>
        <v>0</v>
      </c>
      <c r="E563" s="285">
        <f t="shared" si="99"/>
        <v>0</v>
      </c>
      <c r="F563" s="300">
        <f t="shared" si="97"/>
        <v>0</v>
      </c>
      <c r="G563" s="285">
        <f t="shared" si="100"/>
        <v>0</v>
      </c>
      <c r="H563" s="284">
        <f t="shared" si="101"/>
        <v>0</v>
      </c>
      <c r="I563" s="301">
        <f t="shared" si="102"/>
        <v>0</v>
      </c>
      <c r="J563" s="57">
        <f t="shared" si="103"/>
        <v>0</v>
      </c>
      <c r="K563" s="57">
        <f t="shared" si="104"/>
        <v>0</v>
      </c>
      <c r="L563" s="57">
        <f t="shared" si="106"/>
        <v>27472.988081815871</v>
      </c>
      <c r="M563" s="301">
        <f t="shared" si="107"/>
        <v>6.1159095360000011</v>
      </c>
      <c r="N563" s="57">
        <f t="shared" si="105"/>
        <v>4492.0527225103588</v>
      </c>
    </row>
    <row r="564" spans="1:14">
      <c r="A564" s="57">
        <v>561</v>
      </c>
      <c r="B564" s="57">
        <v>0</v>
      </c>
      <c r="C564" s="284">
        <f t="shared" si="98"/>
        <v>0</v>
      </c>
      <c r="D564" s="300">
        <f t="shared" si="96"/>
        <v>0</v>
      </c>
      <c r="E564" s="285">
        <f t="shared" si="99"/>
        <v>0</v>
      </c>
      <c r="F564" s="300">
        <f t="shared" si="97"/>
        <v>0</v>
      </c>
      <c r="G564" s="285">
        <f t="shared" si="100"/>
        <v>0</v>
      </c>
      <c r="H564" s="284">
        <f t="shared" si="101"/>
        <v>0</v>
      </c>
      <c r="I564" s="301">
        <f t="shared" si="102"/>
        <v>0</v>
      </c>
      <c r="J564" s="57">
        <f t="shared" si="103"/>
        <v>0</v>
      </c>
      <c r="K564" s="57">
        <f t="shared" si="104"/>
        <v>0</v>
      </c>
      <c r="L564" s="57">
        <f t="shared" si="106"/>
        <v>27472.988081815871</v>
      </c>
      <c r="M564" s="301">
        <f t="shared" si="107"/>
        <v>6.1159095360000011</v>
      </c>
      <c r="N564" s="57">
        <f t="shared" si="105"/>
        <v>4492.0527225103588</v>
      </c>
    </row>
    <row r="565" spans="1:14">
      <c r="A565" s="57">
        <v>562</v>
      </c>
      <c r="B565" s="57">
        <v>0</v>
      </c>
      <c r="C565" s="284">
        <f t="shared" si="98"/>
        <v>0</v>
      </c>
      <c r="D565" s="300">
        <f t="shared" si="96"/>
        <v>0</v>
      </c>
      <c r="E565" s="285">
        <f t="shared" si="99"/>
        <v>0</v>
      </c>
      <c r="F565" s="300">
        <f t="shared" si="97"/>
        <v>0</v>
      </c>
      <c r="G565" s="285">
        <f t="shared" si="100"/>
        <v>0</v>
      </c>
      <c r="H565" s="284">
        <f t="shared" si="101"/>
        <v>0</v>
      </c>
      <c r="I565" s="301">
        <f t="shared" si="102"/>
        <v>0</v>
      </c>
      <c r="J565" s="57">
        <f t="shared" si="103"/>
        <v>0</v>
      </c>
      <c r="K565" s="57">
        <f t="shared" si="104"/>
        <v>0</v>
      </c>
      <c r="L565" s="57">
        <f t="shared" si="106"/>
        <v>27472.988081815871</v>
      </c>
      <c r="M565" s="301">
        <f t="shared" si="107"/>
        <v>6.1159095360000011</v>
      </c>
      <c r="N565" s="57">
        <f t="shared" si="105"/>
        <v>4492.0527225103588</v>
      </c>
    </row>
    <row r="566" spans="1:14">
      <c r="A566" s="57">
        <v>563</v>
      </c>
      <c r="B566" s="57">
        <v>0</v>
      </c>
      <c r="C566" s="284">
        <f t="shared" si="98"/>
        <v>0</v>
      </c>
      <c r="D566" s="300">
        <f t="shared" si="96"/>
        <v>0</v>
      </c>
      <c r="E566" s="285">
        <f t="shared" si="99"/>
        <v>0</v>
      </c>
      <c r="F566" s="300">
        <f t="shared" si="97"/>
        <v>0</v>
      </c>
      <c r="G566" s="285">
        <f t="shared" si="100"/>
        <v>0</v>
      </c>
      <c r="H566" s="284">
        <f t="shared" si="101"/>
        <v>0</v>
      </c>
      <c r="I566" s="301">
        <f t="shared" si="102"/>
        <v>0</v>
      </c>
      <c r="J566" s="57">
        <f t="shared" si="103"/>
        <v>0</v>
      </c>
      <c r="K566" s="57">
        <f t="shared" si="104"/>
        <v>0</v>
      </c>
      <c r="L566" s="57">
        <f t="shared" si="106"/>
        <v>27472.988081815871</v>
      </c>
      <c r="M566" s="301">
        <f t="shared" si="107"/>
        <v>6.1159095360000011</v>
      </c>
      <c r="N566" s="57">
        <f t="shared" si="105"/>
        <v>4492.0527225103588</v>
      </c>
    </row>
    <row r="567" spans="1:14">
      <c r="A567" s="57">
        <v>564</v>
      </c>
      <c r="B567" s="57">
        <v>0</v>
      </c>
      <c r="C567" s="284">
        <f t="shared" si="98"/>
        <v>0</v>
      </c>
      <c r="D567" s="300">
        <f t="shared" si="96"/>
        <v>0</v>
      </c>
      <c r="E567" s="285">
        <f t="shared" si="99"/>
        <v>0</v>
      </c>
      <c r="F567" s="300">
        <f t="shared" si="97"/>
        <v>0</v>
      </c>
      <c r="G567" s="285">
        <f t="shared" si="100"/>
        <v>0</v>
      </c>
      <c r="H567" s="284">
        <f t="shared" si="101"/>
        <v>0</v>
      </c>
      <c r="I567" s="301">
        <f t="shared" si="102"/>
        <v>0</v>
      </c>
      <c r="J567" s="57">
        <f t="shared" si="103"/>
        <v>0</v>
      </c>
      <c r="K567" s="57">
        <f t="shared" si="104"/>
        <v>0</v>
      </c>
      <c r="L567" s="57">
        <f t="shared" si="106"/>
        <v>27472.988081815871</v>
      </c>
      <c r="M567" s="301">
        <f t="shared" si="107"/>
        <v>6.1159095360000011</v>
      </c>
      <c r="N567" s="57">
        <f t="shared" si="105"/>
        <v>4492.0527225103588</v>
      </c>
    </row>
    <row r="568" spans="1:14">
      <c r="A568" s="57">
        <v>565</v>
      </c>
      <c r="B568" s="57">
        <v>0</v>
      </c>
      <c r="C568" s="284">
        <f t="shared" si="98"/>
        <v>0</v>
      </c>
      <c r="D568" s="300">
        <f t="shared" si="96"/>
        <v>0</v>
      </c>
      <c r="E568" s="285">
        <f t="shared" si="99"/>
        <v>0</v>
      </c>
      <c r="F568" s="300">
        <f t="shared" si="97"/>
        <v>0</v>
      </c>
      <c r="G568" s="285">
        <f t="shared" si="100"/>
        <v>0</v>
      </c>
      <c r="H568" s="284">
        <f t="shared" si="101"/>
        <v>0</v>
      </c>
      <c r="I568" s="301">
        <f t="shared" si="102"/>
        <v>0</v>
      </c>
      <c r="J568" s="57">
        <f t="shared" si="103"/>
        <v>0</v>
      </c>
      <c r="K568" s="57">
        <f t="shared" si="104"/>
        <v>0</v>
      </c>
      <c r="L568" s="57">
        <f t="shared" si="106"/>
        <v>27472.988081815871</v>
      </c>
      <c r="M568" s="301">
        <f t="shared" si="107"/>
        <v>6.1159095360000011</v>
      </c>
      <c r="N568" s="57">
        <f t="shared" si="105"/>
        <v>4492.0527225103588</v>
      </c>
    </row>
    <row r="569" spans="1:14">
      <c r="A569" s="57">
        <v>566</v>
      </c>
      <c r="B569" s="57">
        <v>0</v>
      </c>
      <c r="C569" s="284">
        <f t="shared" si="98"/>
        <v>0</v>
      </c>
      <c r="D569" s="300">
        <f t="shared" si="96"/>
        <v>0</v>
      </c>
      <c r="E569" s="285">
        <f t="shared" si="99"/>
        <v>0</v>
      </c>
      <c r="F569" s="300">
        <f t="shared" si="97"/>
        <v>0</v>
      </c>
      <c r="G569" s="285">
        <f t="shared" si="100"/>
        <v>0</v>
      </c>
      <c r="H569" s="284">
        <f t="shared" si="101"/>
        <v>0</v>
      </c>
      <c r="I569" s="301">
        <f t="shared" si="102"/>
        <v>0</v>
      </c>
      <c r="J569" s="57">
        <f t="shared" si="103"/>
        <v>0</v>
      </c>
      <c r="K569" s="57">
        <f t="shared" si="104"/>
        <v>0</v>
      </c>
      <c r="L569" s="57">
        <f t="shared" si="106"/>
        <v>27472.988081815871</v>
      </c>
      <c r="M569" s="301">
        <f t="shared" si="107"/>
        <v>6.1159095360000011</v>
      </c>
      <c r="N569" s="57">
        <f t="shared" si="105"/>
        <v>4492.0527225103588</v>
      </c>
    </row>
    <row r="570" spans="1:14">
      <c r="A570" s="57">
        <v>567</v>
      </c>
      <c r="B570" s="57">
        <v>0</v>
      </c>
      <c r="C570" s="284">
        <f t="shared" si="98"/>
        <v>0</v>
      </c>
      <c r="D570" s="300">
        <f t="shared" si="96"/>
        <v>0</v>
      </c>
      <c r="E570" s="285">
        <f t="shared" si="99"/>
        <v>0</v>
      </c>
      <c r="F570" s="300">
        <f t="shared" si="97"/>
        <v>0</v>
      </c>
      <c r="G570" s="285">
        <f t="shared" si="100"/>
        <v>0</v>
      </c>
      <c r="H570" s="284">
        <f t="shared" si="101"/>
        <v>0</v>
      </c>
      <c r="I570" s="301">
        <f t="shared" si="102"/>
        <v>0</v>
      </c>
      <c r="J570" s="57">
        <f t="shared" si="103"/>
        <v>0</v>
      </c>
      <c r="K570" s="57">
        <f t="shared" si="104"/>
        <v>0</v>
      </c>
      <c r="L570" s="57">
        <f t="shared" si="106"/>
        <v>27472.988081815871</v>
      </c>
      <c r="M570" s="301">
        <f t="shared" si="107"/>
        <v>6.1159095360000011</v>
      </c>
      <c r="N570" s="57">
        <f t="shared" si="105"/>
        <v>4492.0527225103588</v>
      </c>
    </row>
    <row r="571" spans="1:14">
      <c r="A571" s="57">
        <v>568</v>
      </c>
      <c r="B571" s="57">
        <v>0</v>
      </c>
      <c r="C571" s="284">
        <f t="shared" si="98"/>
        <v>0</v>
      </c>
      <c r="D571" s="300">
        <f t="shared" si="96"/>
        <v>0</v>
      </c>
      <c r="E571" s="285">
        <f t="shared" si="99"/>
        <v>0</v>
      </c>
      <c r="F571" s="300">
        <f t="shared" si="97"/>
        <v>5.3108351999999996</v>
      </c>
      <c r="G571" s="285">
        <f t="shared" si="100"/>
        <v>28.204970521559037</v>
      </c>
      <c r="H571" s="284">
        <f t="shared" si="101"/>
        <v>2.6554175999999998</v>
      </c>
      <c r="I571" s="301">
        <f t="shared" si="102"/>
        <v>7.3761599999999997E-4</v>
      </c>
      <c r="J571" s="57">
        <f t="shared" si="103"/>
        <v>28.204970521559037</v>
      </c>
      <c r="K571" s="57">
        <f t="shared" si="104"/>
        <v>28.204970521559037</v>
      </c>
      <c r="L571" s="57">
        <f t="shared" si="106"/>
        <v>27501.193052337429</v>
      </c>
      <c r="M571" s="301">
        <f t="shared" si="107"/>
        <v>6.1166471520000014</v>
      </c>
      <c r="N571" s="57">
        <f t="shared" si="105"/>
        <v>4496.1222004354422</v>
      </c>
    </row>
    <row r="572" spans="1:14">
      <c r="A572" s="57">
        <v>569</v>
      </c>
      <c r="B572" s="57">
        <v>3.3</v>
      </c>
      <c r="C572" s="284">
        <f t="shared" si="98"/>
        <v>5.3108351999999996</v>
      </c>
      <c r="D572" s="300">
        <f t="shared" si="96"/>
        <v>5.3108351999999996</v>
      </c>
      <c r="E572" s="285">
        <f t="shared" si="99"/>
        <v>28.204970521559037</v>
      </c>
      <c r="F572" s="300">
        <f t="shared" si="97"/>
        <v>10.621670399999999</v>
      </c>
      <c r="G572" s="285">
        <f t="shared" si="100"/>
        <v>112.81988208623615</v>
      </c>
      <c r="H572" s="284">
        <f t="shared" si="101"/>
        <v>7.9662527999999995</v>
      </c>
      <c r="I572" s="301">
        <f t="shared" si="102"/>
        <v>2.2128479999999999E-3</v>
      </c>
      <c r="J572" s="57">
        <f t="shared" si="103"/>
        <v>84.614911564677115</v>
      </c>
      <c r="K572" s="57">
        <f t="shared" si="104"/>
        <v>84.614911564677115</v>
      </c>
      <c r="L572" s="57">
        <f t="shared" si="106"/>
        <v>27585.807963902105</v>
      </c>
      <c r="M572" s="301">
        <f t="shared" si="107"/>
        <v>6.1188600000000015</v>
      </c>
      <c r="N572" s="57">
        <f t="shared" si="105"/>
        <v>4508.324747404271</v>
      </c>
    </row>
    <row r="573" spans="1:14">
      <c r="A573" s="57">
        <v>570</v>
      </c>
      <c r="B573" s="57">
        <v>6.6</v>
      </c>
      <c r="C573" s="284">
        <f t="shared" si="98"/>
        <v>10.621670399999999</v>
      </c>
      <c r="D573" s="300">
        <f t="shared" si="96"/>
        <v>10.621670399999999</v>
      </c>
      <c r="E573" s="285">
        <f t="shared" si="99"/>
        <v>112.81988208623615</v>
      </c>
      <c r="F573" s="300">
        <f t="shared" si="97"/>
        <v>15.932505600000002</v>
      </c>
      <c r="G573" s="285">
        <f t="shared" si="100"/>
        <v>253.84473469403144</v>
      </c>
      <c r="H573" s="284">
        <f t="shared" si="101"/>
        <v>13.277088000000001</v>
      </c>
      <c r="I573" s="301">
        <f t="shared" si="102"/>
        <v>3.6880800000000003E-3</v>
      </c>
      <c r="J573" s="57">
        <f t="shared" si="103"/>
        <v>141.02485260779531</v>
      </c>
      <c r="K573" s="57">
        <f t="shared" si="104"/>
        <v>141.02485260779531</v>
      </c>
      <c r="L573" s="57">
        <f t="shared" si="106"/>
        <v>27726.832816509901</v>
      </c>
      <c r="M573" s="301">
        <f t="shared" si="107"/>
        <v>6.1225480800000014</v>
      </c>
      <c r="N573" s="57">
        <f t="shared" si="105"/>
        <v>4528.6427242740237</v>
      </c>
    </row>
    <row r="574" spans="1:14">
      <c r="A574" s="57">
        <v>571</v>
      </c>
      <c r="B574" s="57">
        <v>9.9</v>
      </c>
      <c r="C574" s="284">
        <f t="shared" si="98"/>
        <v>15.932505600000002</v>
      </c>
      <c r="D574" s="300">
        <f t="shared" si="96"/>
        <v>15.932505600000002</v>
      </c>
      <c r="E574" s="285">
        <f t="shared" si="99"/>
        <v>253.84473469403144</v>
      </c>
      <c r="F574" s="300">
        <f t="shared" si="97"/>
        <v>20.921472000000001</v>
      </c>
      <c r="G574" s="285">
        <f t="shared" si="100"/>
        <v>437.70799064678408</v>
      </c>
      <c r="H574" s="284">
        <f t="shared" si="101"/>
        <v>18.426988800000004</v>
      </c>
      <c r="I574" s="301">
        <f t="shared" si="102"/>
        <v>5.1186080000000011E-3</v>
      </c>
      <c r="J574" s="57">
        <f t="shared" si="103"/>
        <v>183.86325595275264</v>
      </c>
      <c r="K574" s="57">
        <f t="shared" si="104"/>
        <v>183.86325595275264</v>
      </c>
      <c r="L574" s="57">
        <f t="shared" si="106"/>
        <v>27910.696072462655</v>
      </c>
      <c r="M574" s="301">
        <f t="shared" si="107"/>
        <v>6.1276666880000015</v>
      </c>
      <c r="N574" s="57">
        <f t="shared" si="105"/>
        <v>4554.8652519108182</v>
      </c>
    </row>
    <row r="575" spans="1:14">
      <c r="A575" s="57">
        <v>572</v>
      </c>
      <c r="B575" s="57">
        <v>13</v>
      </c>
      <c r="C575" s="284">
        <f t="shared" si="98"/>
        <v>20.921472000000001</v>
      </c>
      <c r="D575" s="300">
        <f t="shared" si="96"/>
        <v>20.921472000000001</v>
      </c>
      <c r="E575" s="285">
        <f t="shared" si="99"/>
        <v>437.70799064678408</v>
      </c>
      <c r="F575" s="300">
        <f t="shared" si="97"/>
        <v>23.4964224</v>
      </c>
      <c r="G575" s="285">
        <f t="shared" si="100"/>
        <v>552.08186559922171</v>
      </c>
      <c r="H575" s="284">
        <f t="shared" si="101"/>
        <v>22.208947200000001</v>
      </c>
      <c r="I575" s="301">
        <f t="shared" si="102"/>
        <v>6.1691519999999998E-3</v>
      </c>
      <c r="J575" s="57">
        <f t="shared" si="103"/>
        <v>114.37387495243763</v>
      </c>
      <c r="K575" s="57">
        <f t="shared" si="104"/>
        <v>114.37387495243763</v>
      </c>
      <c r="L575" s="57">
        <f t="shared" si="106"/>
        <v>28025.069947415093</v>
      </c>
      <c r="M575" s="301">
        <f t="shared" si="107"/>
        <v>6.1338358400000015</v>
      </c>
      <c r="N575" s="57">
        <f t="shared" si="105"/>
        <v>4568.9305482644095</v>
      </c>
    </row>
    <row r="576" spans="1:14">
      <c r="A576" s="57">
        <v>573</v>
      </c>
      <c r="B576" s="57">
        <v>14.6</v>
      </c>
      <c r="C576" s="284">
        <f t="shared" si="98"/>
        <v>23.4964224</v>
      </c>
      <c r="D576" s="300">
        <f t="shared" si="96"/>
        <v>23.4964224</v>
      </c>
      <c r="E576" s="285">
        <f t="shared" si="99"/>
        <v>552.08186559922171</v>
      </c>
      <c r="F576" s="300">
        <f t="shared" si="97"/>
        <v>25.749504000000002</v>
      </c>
      <c r="G576" s="285">
        <f t="shared" si="100"/>
        <v>663.03695624601608</v>
      </c>
      <c r="H576" s="284">
        <f t="shared" si="101"/>
        <v>24.622963200000001</v>
      </c>
      <c r="I576" s="301">
        <f t="shared" si="102"/>
        <v>6.8397120000000004E-3</v>
      </c>
      <c r="J576" s="57">
        <f t="shared" si="103"/>
        <v>110.95509064679436</v>
      </c>
      <c r="K576" s="57">
        <f t="shared" si="104"/>
        <v>110.95509064679436</v>
      </c>
      <c r="L576" s="57">
        <f t="shared" si="106"/>
        <v>28136.025038061889</v>
      </c>
      <c r="M576" s="301">
        <f t="shared" si="107"/>
        <v>6.1406755520000011</v>
      </c>
      <c r="N576" s="57">
        <f t="shared" si="105"/>
        <v>4581.9103777430582</v>
      </c>
    </row>
    <row r="577" spans="1:14">
      <c r="A577" s="57">
        <v>574</v>
      </c>
      <c r="B577" s="57">
        <v>16</v>
      </c>
      <c r="C577" s="284">
        <f t="shared" si="98"/>
        <v>25.749504000000002</v>
      </c>
      <c r="D577" s="300">
        <f t="shared" si="96"/>
        <v>25.749504000000002</v>
      </c>
      <c r="E577" s="285">
        <f t="shared" si="99"/>
        <v>663.03695624601608</v>
      </c>
      <c r="F577" s="300">
        <f t="shared" si="97"/>
        <v>27.358848000000002</v>
      </c>
      <c r="G577" s="285">
        <f t="shared" si="100"/>
        <v>748.50656388710411</v>
      </c>
      <c r="H577" s="284">
        <f t="shared" si="101"/>
        <v>26.554176000000002</v>
      </c>
      <c r="I577" s="301">
        <f t="shared" si="102"/>
        <v>7.3761600000000005E-3</v>
      </c>
      <c r="J577" s="57">
        <f t="shared" si="103"/>
        <v>85.469607641088032</v>
      </c>
      <c r="K577" s="57">
        <f t="shared" si="104"/>
        <v>85.469607641088032</v>
      </c>
      <c r="L577" s="57">
        <f t="shared" si="106"/>
        <v>28221.494645702976</v>
      </c>
      <c r="M577" s="301">
        <f t="shared" si="107"/>
        <v>6.1480517120000009</v>
      </c>
      <c r="N577" s="57">
        <f t="shared" si="105"/>
        <v>4590.3151059414795</v>
      </c>
    </row>
    <row r="578" spans="1:14">
      <c r="A578" s="57">
        <v>575</v>
      </c>
      <c r="B578" s="57">
        <v>17</v>
      </c>
      <c r="C578" s="284">
        <f t="shared" si="98"/>
        <v>27.358848000000002</v>
      </c>
      <c r="D578" s="300">
        <f t="shared" si="96"/>
        <v>27.358848000000002</v>
      </c>
      <c r="E578" s="285">
        <f t="shared" si="99"/>
        <v>748.50656388710411</v>
      </c>
      <c r="F578" s="300">
        <f t="shared" si="97"/>
        <v>27.358848000000002</v>
      </c>
      <c r="G578" s="285">
        <f t="shared" si="100"/>
        <v>748.50656388710411</v>
      </c>
      <c r="H578" s="284">
        <f t="shared" si="101"/>
        <v>27.358848000000002</v>
      </c>
      <c r="I578" s="301">
        <f t="shared" si="102"/>
        <v>7.5996800000000002E-3</v>
      </c>
      <c r="J578" s="57">
        <f t="shared" si="103"/>
        <v>0</v>
      </c>
      <c r="K578" s="57">
        <f t="shared" si="104"/>
        <v>0</v>
      </c>
      <c r="L578" s="57">
        <f t="shared" si="106"/>
        <v>28221.494645702976</v>
      </c>
      <c r="M578" s="301">
        <f t="shared" si="107"/>
        <v>6.1556513920000011</v>
      </c>
      <c r="N578" s="57">
        <f t="shared" si="105"/>
        <v>4584.6479679437589</v>
      </c>
    </row>
    <row r="579" spans="1:14">
      <c r="A579" s="57">
        <v>576</v>
      </c>
      <c r="B579" s="57">
        <v>17</v>
      </c>
      <c r="C579" s="284">
        <f t="shared" si="98"/>
        <v>27.358848000000002</v>
      </c>
      <c r="D579" s="300">
        <f t="shared" si="96"/>
        <v>27.358848000000002</v>
      </c>
      <c r="E579" s="285">
        <f t="shared" si="99"/>
        <v>748.50656388710411</v>
      </c>
      <c r="F579" s="300">
        <f t="shared" si="97"/>
        <v>27.358848000000002</v>
      </c>
      <c r="G579" s="285">
        <f t="shared" si="100"/>
        <v>748.50656388710411</v>
      </c>
      <c r="H579" s="284">
        <f t="shared" si="101"/>
        <v>27.358848000000002</v>
      </c>
      <c r="I579" s="301">
        <f t="shared" si="102"/>
        <v>7.5996800000000002E-3</v>
      </c>
      <c r="J579" s="57">
        <f t="shared" si="103"/>
        <v>0</v>
      </c>
      <c r="K579" s="57">
        <f t="shared" si="104"/>
        <v>0</v>
      </c>
      <c r="L579" s="57">
        <f t="shared" si="106"/>
        <v>28221.494645702976</v>
      </c>
      <c r="M579" s="301">
        <f t="shared" si="107"/>
        <v>6.1632510720000013</v>
      </c>
      <c r="N579" s="57">
        <f t="shared" si="105"/>
        <v>4578.9948058281816</v>
      </c>
    </row>
    <row r="580" spans="1:14">
      <c r="A580" s="57">
        <v>577</v>
      </c>
      <c r="B580" s="57">
        <v>17</v>
      </c>
      <c r="C580" s="284">
        <f t="shared" si="98"/>
        <v>27.358848000000002</v>
      </c>
      <c r="D580" s="300">
        <f t="shared" ref="D580:D643" si="108">C580</f>
        <v>27.358848000000002</v>
      </c>
      <c r="E580" s="285">
        <f t="shared" si="99"/>
        <v>748.50656388710411</v>
      </c>
      <c r="F580" s="300">
        <f t="shared" ref="F580:F643" si="109">C581</f>
        <v>28.163520000000002</v>
      </c>
      <c r="G580" s="285">
        <f t="shared" si="100"/>
        <v>793.18385879040011</v>
      </c>
      <c r="H580" s="284">
        <f t="shared" si="101"/>
        <v>27.761184</v>
      </c>
      <c r="I580" s="301">
        <f t="shared" si="102"/>
        <v>7.71144E-3</v>
      </c>
      <c r="J580" s="57">
        <f t="shared" si="103"/>
        <v>44.677294903296001</v>
      </c>
      <c r="K580" s="57">
        <f t="shared" si="104"/>
        <v>44.677294903296001</v>
      </c>
      <c r="L580" s="57">
        <f t="shared" si="106"/>
        <v>28266.171940606273</v>
      </c>
      <c r="M580" s="301">
        <f t="shared" si="107"/>
        <v>6.1709625120000009</v>
      </c>
      <c r="N580" s="57">
        <f t="shared" si="105"/>
        <v>4580.5126648622672</v>
      </c>
    </row>
    <row r="581" spans="1:14">
      <c r="A581" s="57">
        <v>578</v>
      </c>
      <c r="B581" s="57">
        <v>17.5</v>
      </c>
      <c r="C581" s="284">
        <f t="shared" ref="C581:C644" si="110">B581*1.609344</f>
        <v>28.163520000000002</v>
      </c>
      <c r="D581" s="300">
        <f t="shared" si="108"/>
        <v>28.163520000000002</v>
      </c>
      <c r="E581" s="285">
        <f t="shared" ref="E581:E644" si="111">(D581)^2</f>
        <v>793.18385879040011</v>
      </c>
      <c r="F581" s="300">
        <f t="shared" si="109"/>
        <v>28.485388799999999</v>
      </c>
      <c r="G581" s="285">
        <f t="shared" ref="G581:G644" si="112">(F581)^2</f>
        <v>811.4173750871654</v>
      </c>
      <c r="H581" s="284">
        <f t="shared" ref="H581:H644" si="113">(D581+F581)/2</f>
        <v>28.3244544</v>
      </c>
      <c r="I581" s="301">
        <f t="shared" ref="I581:I644" si="114">H581/3600</f>
        <v>7.8679040000000002E-3</v>
      </c>
      <c r="J581" s="57">
        <f t="shared" ref="J581:J644" si="115">IF(I581=0,0,(G581-E581))</f>
        <v>18.233516296765288</v>
      </c>
      <c r="K581" s="57">
        <f t="shared" ref="K581:K644" si="116">MAX(0,J581)</f>
        <v>18.233516296765288</v>
      </c>
      <c r="L581" s="57">
        <f t="shared" si="106"/>
        <v>28284.405456903038</v>
      </c>
      <c r="M581" s="301">
        <f t="shared" si="107"/>
        <v>6.1788304160000012</v>
      </c>
      <c r="N581" s="57">
        <f t="shared" ref="N581:N644" si="117">IF(M581=0,0,(L581)/M581)</f>
        <v>4577.6309677735999</v>
      </c>
    </row>
    <row r="582" spans="1:14">
      <c r="A582" s="57">
        <v>579</v>
      </c>
      <c r="B582" s="57">
        <v>17.7</v>
      </c>
      <c r="C582" s="284">
        <f t="shared" si="110"/>
        <v>28.485388799999999</v>
      </c>
      <c r="D582" s="300">
        <f t="shared" si="108"/>
        <v>28.485388799999999</v>
      </c>
      <c r="E582" s="285">
        <f t="shared" si="111"/>
        <v>811.4173750871654</v>
      </c>
      <c r="F582" s="300">
        <f t="shared" si="109"/>
        <v>28.485388799999999</v>
      </c>
      <c r="G582" s="285">
        <f t="shared" si="112"/>
        <v>811.4173750871654</v>
      </c>
      <c r="H582" s="284">
        <f t="shared" si="113"/>
        <v>28.485388799999999</v>
      </c>
      <c r="I582" s="301">
        <f t="shared" si="114"/>
        <v>7.9126079999999998E-3</v>
      </c>
      <c r="J582" s="57">
        <f t="shared" si="115"/>
        <v>0</v>
      </c>
      <c r="K582" s="57">
        <f t="shared" si="116"/>
        <v>0</v>
      </c>
      <c r="L582" s="57">
        <f t="shared" ref="L582:L645" si="118">L581+K582</f>
        <v>28284.405456903038</v>
      </c>
      <c r="M582" s="301">
        <f t="shared" ref="M582:M645" si="119">M581+I582</f>
        <v>6.186743024000001</v>
      </c>
      <c r="N582" s="57">
        <f t="shared" si="117"/>
        <v>4571.7763526269637</v>
      </c>
    </row>
    <row r="583" spans="1:14">
      <c r="A583" s="57">
        <v>580</v>
      </c>
      <c r="B583" s="57">
        <v>17.7</v>
      </c>
      <c r="C583" s="284">
        <f t="shared" si="110"/>
        <v>28.485388799999999</v>
      </c>
      <c r="D583" s="300">
        <f t="shared" si="108"/>
        <v>28.485388799999999</v>
      </c>
      <c r="E583" s="285">
        <f t="shared" si="111"/>
        <v>811.4173750871654</v>
      </c>
      <c r="F583" s="300">
        <f t="shared" si="109"/>
        <v>28.163520000000002</v>
      </c>
      <c r="G583" s="285">
        <f t="shared" si="112"/>
        <v>793.18385879040011</v>
      </c>
      <c r="H583" s="284">
        <f t="shared" si="113"/>
        <v>28.3244544</v>
      </c>
      <c r="I583" s="301">
        <f t="shared" si="114"/>
        <v>7.8679040000000002E-3</v>
      </c>
      <c r="J583" s="57">
        <f t="shared" si="115"/>
        <v>-18.233516296765288</v>
      </c>
      <c r="K583" s="57">
        <f t="shared" si="116"/>
        <v>0</v>
      </c>
      <c r="L583" s="57">
        <f t="shared" si="118"/>
        <v>28284.405456903038</v>
      </c>
      <c r="M583" s="301">
        <f t="shared" si="119"/>
        <v>6.1946109280000012</v>
      </c>
      <c r="N583" s="57">
        <f t="shared" si="117"/>
        <v>4565.9696445269683</v>
      </c>
    </row>
    <row r="584" spans="1:14">
      <c r="A584" s="57">
        <v>581</v>
      </c>
      <c r="B584" s="57">
        <v>17.5</v>
      </c>
      <c r="C584" s="284">
        <f t="shared" si="110"/>
        <v>28.163520000000002</v>
      </c>
      <c r="D584" s="300">
        <f t="shared" si="108"/>
        <v>28.163520000000002</v>
      </c>
      <c r="E584" s="285">
        <f t="shared" si="111"/>
        <v>793.18385879040011</v>
      </c>
      <c r="F584" s="300">
        <f t="shared" si="109"/>
        <v>27.358848000000002</v>
      </c>
      <c r="G584" s="285">
        <f t="shared" si="112"/>
        <v>748.50656388710411</v>
      </c>
      <c r="H584" s="284">
        <f t="shared" si="113"/>
        <v>27.761184</v>
      </c>
      <c r="I584" s="301">
        <f t="shared" si="114"/>
        <v>7.71144E-3</v>
      </c>
      <c r="J584" s="57">
        <f t="shared" si="115"/>
        <v>-44.677294903296001</v>
      </c>
      <c r="K584" s="57">
        <f t="shared" si="116"/>
        <v>0</v>
      </c>
      <c r="L584" s="57">
        <f t="shared" si="118"/>
        <v>28284.405456903038</v>
      </c>
      <c r="M584" s="301">
        <f t="shared" si="119"/>
        <v>6.2023223680000008</v>
      </c>
      <c r="N584" s="57">
        <f t="shared" si="117"/>
        <v>4560.2927062985955</v>
      </c>
    </row>
    <row r="585" spans="1:14">
      <c r="A585" s="57">
        <v>582</v>
      </c>
      <c r="B585" s="57">
        <v>17</v>
      </c>
      <c r="C585" s="284">
        <f t="shared" si="110"/>
        <v>27.358848000000002</v>
      </c>
      <c r="D585" s="300">
        <f t="shared" si="108"/>
        <v>27.358848000000002</v>
      </c>
      <c r="E585" s="285">
        <f t="shared" si="111"/>
        <v>748.50656388710411</v>
      </c>
      <c r="F585" s="300">
        <f t="shared" si="109"/>
        <v>27.1979136</v>
      </c>
      <c r="G585" s="285">
        <f t="shared" si="112"/>
        <v>739.7265041930649</v>
      </c>
      <c r="H585" s="284">
        <f t="shared" si="113"/>
        <v>27.278380800000001</v>
      </c>
      <c r="I585" s="301">
        <f t="shared" si="114"/>
        <v>7.5773280000000004E-3</v>
      </c>
      <c r="J585" s="57">
        <f t="shared" si="115"/>
        <v>-8.7800596940392097</v>
      </c>
      <c r="K585" s="57">
        <f t="shared" si="116"/>
        <v>0</v>
      </c>
      <c r="L585" s="57">
        <f t="shared" si="118"/>
        <v>28284.405456903038</v>
      </c>
      <c r="M585" s="301">
        <f t="shared" si="119"/>
        <v>6.2098996960000008</v>
      </c>
      <c r="N585" s="57">
        <f t="shared" si="117"/>
        <v>4554.7282309764114</v>
      </c>
    </row>
    <row r="586" spans="1:14">
      <c r="A586" s="57">
        <v>583</v>
      </c>
      <c r="B586" s="57">
        <v>16.899999999999999</v>
      </c>
      <c r="C586" s="284">
        <f t="shared" si="110"/>
        <v>27.1979136</v>
      </c>
      <c r="D586" s="300">
        <f t="shared" si="108"/>
        <v>27.1979136</v>
      </c>
      <c r="E586" s="285">
        <f t="shared" si="111"/>
        <v>739.7265041930649</v>
      </c>
      <c r="F586" s="300">
        <f t="shared" si="109"/>
        <v>26.715110400000004</v>
      </c>
      <c r="G586" s="285">
        <f t="shared" si="112"/>
        <v>713.69712368418834</v>
      </c>
      <c r="H586" s="284">
        <f t="shared" si="113"/>
        <v>26.956512000000004</v>
      </c>
      <c r="I586" s="301">
        <f t="shared" si="114"/>
        <v>7.4879200000000012E-3</v>
      </c>
      <c r="J586" s="57">
        <f t="shared" si="115"/>
        <v>-26.029380508876557</v>
      </c>
      <c r="K586" s="57">
        <f t="shared" si="116"/>
        <v>0</v>
      </c>
      <c r="L586" s="57">
        <f t="shared" si="118"/>
        <v>28284.405456903038</v>
      </c>
      <c r="M586" s="301">
        <f t="shared" si="119"/>
        <v>6.2173876160000008</v>
      </c>
      <c r="N586" s="57">
        <f t="shared" si="117"/>
        <v>4549.2427372736338</v>
      </c>
    </row>
    <row r="587" spans="1:14">
      <c r="A587" s="57">
        <v>584</v>
      </c>
      <c r="B587" s="57">
        <v>16.600000000000001</v>
      </c>
      <c r="C587" s="284">
        <f t="shared" si="110"/>
        <v>26.715110400000004</v>
      </c>
      <c r="D587" s="300">
        <f t="shared" si="108"/>
        <v>26.715110400000004</v>
      </c>
      <c r="E587" s="285">
        <f t="shared" si="111"/>
        <v>713.69712368418834</v>
      </c>
      <c r="F587" s="300">
        <f t="shared" si="109"/>
        <v>27.358848000000002</v>
      </c>
      <c r="G587" s="285">
        <f t="shared" si="112"/>
        <v>748.50656388710411</v>
      </c>
      <c r="H587" s="284">
        <f t="shared" si="113"/>
        <v>27.036979200000005</v>
      </c>
      <c r="I587" s="301">
        <f t="shared" si="114"/>
        <v>7.510272000000001E-3</v>
      </c>
      <c r="J587" s="57">
        <f t="shared" si="115"/>
        <v>34.809440202915766</v>
      </c>
      <c r="K587" s="57">
        <f t="shared" si="116"/>
        <v>34.809440202915766</v>
      </c>
      <c r="L587" s="57">
        <f t="shared" si="118"/>
        <v>28319.214897105954</v>
      </c>
      <c r="M587" s="301">
        <f t="shared" si="119"/>
        <v>6.224897888000001</v>
      </c>
      <c r="N587" s="57">
        <f t="shared" si="117"/>
        <v>4549.3460947685753</v>
      </c>
    </row>
    <row r="588" spans="1:14">
      <c r="A588" s="57">
        <v>585</v>
      </c>
      <c r="B588" s="57">
        <v>17</v>
      </c>
      <c r="C588" s="284">
        <f t="shared" si="110"/>
        <v>27.358848000000002</v>
      </c>
      <c r="D588" s="300">
        <f t="shared" si="108"/>
        <v>27.358848000000002</v>
      </c>
      <c r="E588" s="285">
        <f t="shared" si="111"/>
        <v>748.50656388710411</v>
      </c>
      <c r="F588" s="300">
        <f t="shared" si="109"/>
        <v>27.519782400000004</v>
      </c>
      <c r="G588" s="285">
        <f t="shared" si="112"/>
        <v>757.33842334334997</v>
      </c>
      <c r="H588" s="284">
        <f t="shared" si="113"/>
        <v>27.439315200000003</v>
      </c>
      <c r="I588" s="301">
        <f t="shared" si="114"/>
        <v>7.6220320000000008E-3</v>
      </c>
      <c r="J588" s="57">
        <f t="shared" si="115"/>
        <v>8.8318594562458657</v>
      </c>
      <c r="K588" s="57">
        <f t="shared" si="116"/>
        <v>8.8318594562458657</v>
      </c>
      <c r="L588" s="57">
        <f t="shared" si="118"/>
        <v>28328.046756562198</v>
      </c>
      <c r="M588" s="301">
        <f t="shared" si="119"/>
        <v>6.2325199200000014</v>
      </c>
      <c r="N588" s="57">
        <f t="shared" si="117"/>
        <v>4545.1995533392846</v>
      </c>
    </row>
    <row r="589" spans="1:14">
      <c r="A589" s="57">
        <v>586</v>
      </c>
      <c r="B589" s="57">
        <v>17.100000000000001</v>
      </c>
      <c r="C589" s="284">
        <f t="shared" si="110"/>
        <v>27.519782400000004</v>
      </c>
      <c r="D589" s="300">
        <f t="shared" si="108"/>
        <v>27.519782400000004</v>
      </c>
      <c r="E589" s="285">
        <f t="shared" si="111"/>
        <v>757.33842334334997</v>
      </c>
      <c r="F589" s="300">
        <f t="shared" si="109"/>
        <v>27.358848000000002</v>
      </c>
      <c r="G589" s="285">
        <f t="shared" si="112"/>
        <v>748.50656388710411</v>
      </c>
      <c r="H589" s="284">
        <f t="shared" si="113"/>
        <v>27.439315200000003</v>
      </c>
      <c r="I589" s="301">
        <f t="shared" si="114"/>
        <v>7.6220320000000008E-3</v>
      </c>
      <c r="J589" s="57">
        <f t="shared" si="115"/>
        <v>-8.8318594562458657</v>
      </c>
      <c r="K589" s="57">
        <f t="shared" si="116"/>
        <v>0</v>
      </c>
      <c r="L589" s="57">
        <f t="shared" si="118"/>
        <v>28328.046756562198</v>
      </c>
      <c r="M589" s="301">
        <f t="shared" si="119"/>
        <v>6.2401419520000019</v>
      </c>
      <c r="N589" s="57">
        <f t="shared" si="117"/>
        <v>4539.6478116147491</v>
      </c>
    </row>
    <row r="590" spans="1:14">
      <c r="A590" s="57">
        <v>587</v>
      </c>
      <c r="B590" s="57">
        <v>17</v>
      </c>
      <c r="C590" s="284">
        <f t="shared" si="110"/>
        <v>27.358848000000002</v>
      </c>
      <c r="D590" s="300">
        <f t="shared" si="108"/>
        <v>27.358848000000002</v>
      </c>
      <c r="E590" s="285">
        <f t="shared" si="111"/>
        <v>748.50656388710411</v>
      </c>
      <c r="F590" s="300">
        <f t="shared" si="109"/>
        <v>26.715110400000004</v>
      </c>
      <c r="G590" s="285">
        <f t="shared" si="112"/>
        <v>713.69712368418834</v>
      </c>
      <c r="H590" s="284">
        <f t="shared" si="113"/>
        <v>27.036979200000005</v>
      </c>
      <c r="I590" s="301">
        <f t="shared" si="114"/>
        <v>7.510272000000001E-3</v>
      </c>
      <c r="J590" s="57">
        <f t="shared" si="115"/>
        <v>-34.809440202915766</v>
      </c>
      <c r="K590" s="57">
        <f t="shared" si="116"/>
        <v>0</v>
      </c>
      <c r="L590" s="57">
        <f t="shared" si="118"/>
        <v>28328.046756562198</v>
      </c>
      <c r="M590" s="301">
        <f t="shared" si="119"/>
        <v>6.2476522240000021</v>
      </c>
      <c r="N590" s="57">
        <f t="shared" si="117"/>
        <v>4534.1907233154898</v>
      </c>
    </row>
    <row r="591" spans="1:14">
      <c r="A591" s="57">
        <v>588</v>
      </c>
      <c r="B591" s="57">
        <v>16.600000000000001</v>
      </c>
      <c r="C591" s="284">
        <f t="shared" si="110"/>
        <v>26.715110400000004</v>
      </c>
      <c r="D591" s="300">
        <f t="shared" si="108"/>
        <v>26.715110400000004</v>
      </c>
      <c r="E591" s="285">
        <f t="shared" si="111"/>
        <v>713.69712368418834</v>
      </c>
      <c r="F591" s="300">
        <f t="shared" si="109"/>
        <v>26.554176000000002</v>
      </c>
      <c r="G591" s="285">
        <f t="shared" si="112"/>
        <v>705.1242630389761</v>
      </c>
      <c r="H591" s="284">
        <f t="shared" si="113"/>
        <v>26.634643200000003</v>
      </c>
      <c r="I591" s="301">
        <f t="shared" si="114"/>
        <v>7.3985120000000012E-3</v>
      </c>
      <c r="J591" s="57">
        <f t="shared" si="115"/>
        <v>-8.5728606452122449</v>
      </c>
      <c r="K591" s="57">
        <f t="shared" si="116"/>
        <v>0</v>
      </c>
      <c r="L591" s="57">
        <f t="shared" si="118"/>
        <v>28328.046756562198</v>
      </c>
      <c r="M591" s="301">
        <f t="shared" si="119"/>
        <v>6.2550507360000021</v>
      </c>
      <c r="N591" s="57">
        <f t="shared" si="117"/>
        <v>4528.8276549899738</v>
      </c>
    </row>
    <row r="592" spans="1:14">
      <c r="A592" s="57">
        <v>589</v>
      </c>
      <c r="B592" s="57">
        <v>16.5</v>
      </c>
      <c r="C592" s="284">
        <f t="shared" si="110"/>
        <v>26.554176000000002</v>
      </c>
      <c r="D592" s="300">
        <f t="shared" si="108"/>
        <v>26.554176000000002</v>
      </c>
      <c r="E592" s="285">
        <f t="shared" si="111"/>
        <v>705.1242630389761</v>
      </c>
      <c r="F592" s="300">
        <f t="shared" si="109"/>
        <v>26.554176000000002</v>
      </c>
      <c r="G592" s="285">
        <f t="shared" si="112"/>
        <v>705.1242630389761</v>
      </c>
      <c r="H592" s="284">
        <f t="shared" si="113"/>
        <v>26.554176000000002</v>
      </c>
      <c r="I592" s="301">
        <f t="shared" si="114"/>
        <v>7.3761600000000005E-3</v>
      </c>
      <c r="J592" s="57">
        <f t="shared" si="115"/>
        <v>0</v>
      </c>
      <c r="K592" s="57">
        <f t="shared" si="116"/>
        <v>0</v>
      </c>
      <c r="L592" s="57">
        <f t="shared" si="118"/>
        <v>28328.046756562198</v>
      </c>
      <c r="M592" s="301">
        <f t="shared" si="119"/>
        <v>6.2624268960000018</v>
      </c>
      <c r="N592" s="57">
        <f t="shared" si="117"/>
        <v>4523.4934039160062</v>
      </c>
    </row>
    <row r="593" spans="1:14">
      <c r="A593" s="57">
        <v>590</v>
      </c>
      <c r="B593" s="57">
        <v>16.5</v>
      </c>
      <c r="C593" s="284">
        <f t="shared" si="110"/>
        <v>26.554176000000002</v>
      </c>
      <c r="D593" s="300">
        <f t="shared" si="108"/>
        <v>26.554176000000002</v>
      </c>
      <c r="E593" s="285">
        <f t="shared" si="111"/>
        <v>705.1242630389761</v>
      </c>
      <c r="F593" s="300">
        <f t="shared" si="109"/>
        <v>26.715110400000004</v>
      </c>
      <c r="G593" s="285">
        <f t="shared" si="112"/>
        <v>713.69712368418834</v>
      </c>
      <c r="H593" s="284">
        <f t="shared" si="113"/>
        <v>26.634643200000003</v>
      </c>
      <c r="I593" s="301">
        <f t="shared" si="114"/>
        <v>7.3985120000000012E-3</v>
      </c>
      <c r="J593" s="57">
        <f t="shared" si="115"/>
        <v>8.5728606452122449</v>
      </c>
      <c r="K593" s="57">
        <f t="shared" si="116"/>
        <v>8.5728606452122449</v>
      </c>
      <c r="L593" s="57">
        <f t="shared" si="118"/>
        <v>28336.619617207412</v>
      </c>
      <c r="M593" s="301">
        <f t="shared" si="119"/>
        <v>6.2698254080000018</v>
      </c>
      <c r="N593" s="57">
        <f t="shared" si="117"/>
        <v>4519.5229170259227</v>
      </c>
    </row>
    <row r="594" spans="1:14">
      <c r="A594" s="57">
        <v>591</v>
      </c>
      <c r="B594" s="57">
        <v>16.600000000000001</v>
      </c>
      <c r="C594" s="284">
        <f t="shared" si="110"/>
        <v>26.715110400000004</v>
      </c>
      <c r="D594" s="300">
        <f t="shared" si="108"/>
        <v>26.715110400000004</v>
      </c>
      <c r="E594" s="285">
        <f t="shared" si="111"/>
        <v>713.69712368418834</v>
      </c>
      <c r="F594" s="300">
        <f t="shared" si="109"/>
        <v>27.358848000000002</v>
      </c>
      <c r="G594" s="285">
        <f t="shared" si="112"/>
        <v>748.50656388710411</v>
      </c>
      <c r="H594" s="284">
        <f t="shared" si="113"/>
        <v>27.036979200000005</v>
      </c>
      <c r="I594" s="301">
        <f t="shared" si="114"/>
        <v>7.510272000000001E-3</v>
      </c>
      <c r="J594" s="57">
        <f t="shared" si="115"/>
        <v>34.809440202915766</v>
      </c>
      <c r="K594" s="57">
        <f t="shared" si="116"/>
        <v>34.809440202915766</v>
      </c>
      <c r="L594" s="57">
        <f t="shared" si="118"/>
        <v>28371.429057410329</v>
      </c>
      <c r="M594" s="301">
        <f t="shared" si="119"/>
        <v>6.277335680000002</v>
      </c>
      <c r="N594" s="57">
        <f t="shared" si="117"/>
        <v>4519.6609682358612</v>
      </c>
    </row>
    <row r="595" spans="1:14">
      <c r="A595" s="57">
        <v>592</v>
      </c>
      <c r="B595" s="57">
        <v>17</v>
      </c>
      <c r="C595" s="284">
        <f t="shared" si="110"/>
        <v>27.358848000000002</v>
      </c>
      <c r="D595" s="300">
        <f t="shared" si="108"/>
        <v>27.358848000000002</v>
      </c>
      <c r="E595" s="285">
        <f t="shared" si="111"/>
        <v>748.50656388710411</v>
      </c>
      <c r="F595" s="300">
        <f t="shared" si="109"/>
        <v>28.324454400000004</v>
      </c>
      <c r="G595" s="285">
        <f t="shared" si="112"/>
        <v>802.2747170576796</v>
      </c>
      <c r="H595" s="284">
        <f t="shared" si="113"/>
        <v>27.841651200000001</v>
      </c>
      <c r="I595" s="301">
        <f t="shared" si="114"/>
        <v>7.7337920000000006E-3</v>
      </c>
      <c r="J595" s="57">
        <f t="shared" si="115"/>
        <v>53.768153170575488</v>
      </c>
      <c r="K595" s="57">
        <f t="shared" si="116"/>
        <v>53.768153170575488</v>
      </c>
      <c r="L595" s="57">
        <f t="shared" si="118"/>
        <v>28425.197210580904</v>
      </c>
      <c r="M595" s="301">
        <f t="shared" si="119"/>
        <v>6.2850694720000018</v>
      </c>
      <c r="N595" s="57">
        <f t="shared" si="117"/>
        <v>4522.6544173004322</v>
      </c>
    </row>
    <row r="596" spans="1:14">
      <c r="A596" s="57">
        <v>593</v>
      </c>
      <c r="B596" s="57">
        <v>17.600000000000001</v>
      </c>
      <c r="C596" s="284">
        <f t="shared" si="110"/>
        <v>28.324454400000004</v>
      </c>
      <c r="D596" s="300">
        <f t="shared" si="108"/>
        <v>28.324454400000004</v>
      </c>
      <c r="E596" s="285">
        <f t="shared" si="111"/>
        <v>802.2747170576796</v>
      </c>
      <c r="F596" s="300">
        <f t="shared" si="109"/>
        <v>29.772864000000002</v>
      </c>
      <c r="G596" s="285">
        <f t="shared" si="112"/>
        <v>886.42343076249608</v>
      </c>
      <c r="H596" s="284">
        <f t="shared" si="113"/>
        <v>29.048659200000003</v>
      </c>
      <c r="I596" s="301">
        <f t="shared" si="114"/>
        <v>8.0690720000000001E-3</v>
      </c>
      <c r="J596" s="57">
        <f t="shared" si="115"/>
        <v>84.148713704816487</v>
      </c>
      <c r="K596" s="57">
        <f t="shared" si="116"/>
        <v>84.148713704816487</v>
      </c>
      <c r="L596" s="57">
        <f t="shared" si="118"/>
        <v>28509.345924285721</v>
      </c>
      <c r="M596" s="301">
        <f t="shared" si="119"/>
        <v>6.2931385440000014</v>
      </c>
      <c r="N596" s="57">
        <f t="shared" si="117"/>
        <v>4530.2269646466111</v>
      </c>
    </row>
    <row r="597" spans="1:14">
      <c r="A597" s="57">
        <v>594</v>
      </c>
      <c r="B597" s="57">
        <v>18.5</v>
      </c>
      <c r="C597" s="284">
        <f t="shared" si="110"/>
        <v>29.772864000000002</v>
      </c>
      <c r="D597" s="300">
        <f t="shared" si="108"/>
        <v>29.772864000000002</v>
      </c>
      <c r="E597" s="285">
        <f t="shared" si="111"/>
        <v>886.42343076249608</v>
      </c>
      <c r="F597" s="300">
        <f t="shared" si="109"/>
        <v>30.899404799999999</v>
      </c>
      <c r="G597" s="285">
        <f t="shared" si="112"/>
        <v>954.77321699426295</v>
      </c>
      <c r="H597" s="284">
        <f t="shared" si="113"/>
        <v>30.336134399999999</v>
      </c>
      <c r="I597" s="301">
        <f t="shared" si="114"/>
        <v>8.4267040000000001E-3</v>
      </c>
      <c r="J597" s="57">
        <f t="shared" si="115"/>
        <v>68.349786231766871</v>
      </c>
      <c r="K597" s="57">
        <f t="shared" si="116"/>
        <v>68.349786231766871</v>
      </c>
      <c r="L597" s="57">
        <f t="shared" si="118"/>
        <v>28577.695710517488</v>
      </c>
      <c r="M597" s="301">
        <f t="shared" si="119"/>
        <v>6.3015652480000011</v>
      </c>
      <c r="N597" s="57">
        <f t="shared" si="117"/>
        <v>4535.0154423280019</v>
      </c>
    </row>
    <row r="598" spans="1:14">
      <c r="A598" s="57">
        <v>595</v>
      </c>
      <c r="B598" s="57">
        <v>19.2</v>
      </c>
      <c r="C598" s="284">
        <f t="shared" si="110"/>
        <v>30.899404799999999</v>
      </c>
      <c r="D598" s="300">
        <f t="shared" si="108"/>
        <v>30.899404799999999</v>
      </c>
      <c r="E598" s="285">
        <f t="shared" si="111"/>
        <v>954.77321699426295</v>
      </c>
      <c r="F598" s="300">
        <f t="shared" si="109"/>
        <v>32.508748799999999</v>
      </c>
      <c r="G598" s="285">
        <f t="shared" si="112"/>
        <v>1056.8187485415015</v>
      </c>
      <c r="H598" s="284">
        <f t="shared" si="113"/>
        <v>31.704076799999999</v>
      </c>
      <c r="I598" s="301">
        <f t="shared" si="114"/>
        <v>8.806688E-3</v>
      </c>
      <c r="J598" s="57">
        <f t="shared" si="115"/>
        <v>102.04553154723851</v>
      </c>
      <c r="K598" s="57">
        <f t="shared" si="116"/>
        <v>102.04553154723851</v>
      </c>
      <c r="L598" s="57">
        <f t="shared" si="118"/>
        <v>28679.741242064727</v>
      </c>
      <c r="M598" s="301">
        <f t="shared" si="119"/>
        <v>6.310371936000001</v>
      </c>
      <c r="N598" s="57">
        <f t="shared" si="117"/>
        <v>4544.8575033192346</v>
      </c>
    </row>
    <row r="599" spans="1:14">
      <c r="A599" s="57">
        <v>596</v>
      </c>
      <c r="B599" s="57">
        <v>20.2</v>
      </c>
      <c r="C599" s="284">
        <f t="shared" si="110"/>
        <v>32.508748799999999</v>
      </c>
      <c r="D599" s="300">
        <f t="shared" si="108"/>
        <v>32.508748799999999</v>
      </c>
      <c r="E599" s="285">
        <f t="shared" si="111"/>
        <v>1056.8187485415015</v>
      </c>
      <c r="F599" s="300">
        <f t="shared" si="109"/>
        <v>33.796224000000002</v>
      </c>
      <c r="G599" s="285">
        <f t="shared" si="112"/>
        <v>1142.1847566581762</v>
      </c>
      <c r="H599" s="284">
        <f t="shared" si="113"/>
        <v>33.152486400000001</v>
      </c>
      <c r="I599" s="301">
        <f t="shared" si="114"/>
        <v>9.2090239999999997E-3</v>
      </c>
      <c r="J599" s="57">
        <f t="shared" si="115"/>
        <v>85.36600811667472</v>
      </c>
      <c r="K599" s="57">
        <f t="shared" si="116"/>
        <v>85.36600811667472</v>
      </c>
      <c r="L599" s="57">
        <f t="shared" si="118"/>
        <v>28765.107250181401</v>
      </c>
      <c r="M599" s="301">
        <f t="shared" si="119"/>
        <v>6.3195809600000006</v>
      </c>
      <c r="N599" s="57">
        <f t="shared" si="117"/>
        <v>4551.7428184322844</v>
      </c>
    </row>
    <row r="600" spans="1:14">
      <c r="A600" s="57">
        <v>597</v>
      </c>
      <c r="B600" s="57">
        <v>21</v>
      </c>
      <c r="C600" s="284">
        <f t="shared" si="110"/>
        <v>33.796224000000002</v>
      </c>
      <c r="D600" s="300">
        <f t="shared" si="108"/>
        <v>33.796224000000002</v>
      </c>
      <c r="E600" s="285">
        <f t="shared" si="111"/>
        <v>1142.1847566581762</v>
      </c>
      <c r="F600" s="300">
        <f t="shared" si="109"/>
        <v>33.957158400000004</v>
      </c>
      <c r="G600" s="285">
        <f t="shared" si="112"/>
        <v>1153.0886066026908</v>
      </c>
      <c r="H600" s="284">
        <f t="shared" si="113"/>
        <v>33.876691200000003</v>
      </c>
      <c r="I600" s="301">
        <f t="shared" si="114"/>
        <v>9.4101920000000013E-3</v>
      </c>
      <c r="J600" s="57">
        <f t="shared" si="115"/>
        <v>10.903849944514604</v>
      </c>
      <c r="K600" s="57">
        <f t="shared" si="116"/>
        <v>10.903849944514604</v>
      </c>
      <c r="L600" s="57">
        <f t="shared" si="118"/>
        <v>28776.011100125917</v>
      </c>
      <c r="M600" s="301">
        <f t="shared" si="119"/>
        <v>6.3289911520000004</v>
      </c>
      <c r="N600" s="57">
        <f t="shared" si="117"/>
        <v>4546.6979505939935</v>
      </c>
    </row>
    <row r="601" spans="1:14">
      <c r="A601" s="57">
        <v>598</v>
      </c>
      <c r="B601" s="57">
        <v>21.1</v>
      </c>
      <c r="C601" s="284">
        <f t="shared" si="110"/>
        <v>33.957158400000004</v>
      </c>
      <c r="D601" s="300">
        <f t="shared" si="108"/>
        <v>33.957158400000004</v>
      </c>
      <c r="E601" s="285">
        <f t="shared" si="111"/>
        <v>1153.0886066026908</v>
      </c>
      <c r="F601" s="300">
        <f t="shared" si="109"/>
        <v>34.118092799999999</v>
      </c>
      <c r="G601" s="285">
        <f t="shared" si="112"/>
        <v>1164.0442563094118</v>
      </c>
      <c r="H601" s="284">
        <f t="shared" si="113"/>
        <v>34.037625599999998</v>
      </c>
      <c r="I601" s="301">
        <f t="shared" si="114"/>
        <v>9.4548959999999991E-3</v>
      </c>
      <c r="J601" s="57">
        <f t="shared" si="115"/>
        <v>10.955649706721033</v>
      </c>
      <c r="K601" s="57">
        <f t="shared" si="116"/>
        <v>10.955649706721033</v>
      </c>
      <c r="L601" s="57">
        <f t="shared" si="118"/>
        <v>28786.966749832638</v>
      </c>
      <c r="M601" s="301">
        <f t="shared" si="119"/>
        <v>6.3384460480000007</v>
      </c>
      <c r="N601" s="57">
        <f t="shared" si="117"/>
        <v>4541.6442029850396</v>
      </c>
    </row>
    <row r="602" spans="1:14">
      <c r="A602" s="57">
        <v>599</v>
      </c>
      <c r="B602" s="57">
        <v>21.2</v>
      </c>
      <c r="C602" s="284">
        <f t="shared" si="110"/>
        <v>34.118092799999999</v>
      </c>
      <c r="D602" s="300">
        <f t="shared" si="108"/>
        <v>34.118092799999999</v>
      </c>
      <c r="E602" s="285">
        <f t="shared" si="111"/>
        <v>1164.0442563094118</v>
      </c>
      <c r="F602" s="300">
        <f t="shared" si="109"/>
        <v>34.761830400000008</v>
      </c>
      <c r="G602" s="285">
        <f t="shared" si="112"/>
        <v>1208.3848527583648</v>
      </c>
      <c r="H602" s="284">
        <f t="shared" si="113"/>
        <v>34.439961600000004</v>
      </c>
      <c r="I602" s="301">
        <f t="shared" si="114"/>
        <v>9.5666560000000015E-3</v>
      </c>
      <c r="J602" s="57">
        <f t="shared" si="115"/>
        <v>44.340596448952965</v>
      </c>
      <c r="K602" s="57">
        <f t="shared" si="116"/>
        <v>44.340596448952965</v>
      </c>
      <c r="L602" s="57">
        <f t="shared" si="118"/>
        <v>28831.307346281592</v>
      </c>
      <c r="M602" s="301">
        <f t="shared" si="119"/>
        <v>6.3480127040000003</v>
      </c>
      <c r="N602" s="57">
        <f t="shared" si="117"/>
        <v>4541.7847585771924</v>
      </c>
    </row>
    <row r="603" spans="1:14">
      <c r="A603" s="57">
        <v>600</v>
      </c>
      <c r="B603" s="57">
        <v>21.6</v>
      </c>
      <c r="C603" s="284">
        <f t="shared" si="110"/>
        <v>34.761830400000008</v>
      </c>
      <c r="D603" s="300">
        <f t="shared" si="108"/>
        <v>34.761830400000008</v>
      </c>
      <c r="E603" s="285">
        <f t="shared" si="111"/>
        <v>1208.3848527583648</v>
      </c>
      <c r="F603" s="300">
        <f t="shared" si="109"/>
        <v>35.405568000000002</v>
      </c>
      <c r="G603" s="285">
        <f t="shared" si="112"/>
        <v>1253.5542454026242</v>
      </c>
      <c r="H603" s="284">
        <f t="shared" si="113"/>
        <v>35.083699200000005</v>
      </c>
      <c r="I603" s="301">
        <f t="shared" si="114"/>
        <v>9.7454720000000016E-3</v>
      </c>
      <c r="J603" s="57">
        <f t="shared" si="115"/>
        <v>45.16939264425946</v>
      </c>
      <c r="K603" s="57">
        <f t="shared" si="116"/>
        <v>45.16939264425946</v>
      </c>
      <c r="L603" s="57">
        <f t="shared" si="118"/>
        <v>28876.476738925852</v>
      </c>
      <c r="M603" s="301">
        <f t="shared" si="119"/>
        <v>6.3577581759999999</v>
      </c>
      <c r="N603" s="57">
        <f t="shared" si="117"/>
        <v>4541.9275064490676</v>
      </c>
    </row>
    <row r="604" spans="1:14">
      <c r="A604" s="57">
        <v>601</v>
      </c>
      <c r="B604" s="57">
        <v>22</v>
      </c>
      <c r="C604" s="284">
        <f t="shared" si="110"/>
        <v>35.405568000000002</v>
      </c>
      <c r="D604" s="300">
        <f t="shared" si="108"/>
        <v>35.405568000000002</v>
      </c>
      <c r="E604" s="285">
        <f t="shared" si="111"/>
        <v>1253.5542454026242</v>
      </c>
      <c r="F604" s="300">
        <f t="shared" si="109"/>
        <v>36.049305599999997</v>
      </c>
      <c r="G604" s="285">
        <f t="shared" si="112"/>
        <v>1299.5524342421911</v>
      </c>
      <c r="H604" s="284">
        <f t="shared" si="113"/>
        <v>35.7274368</v>
      </c>
      <c r="I604" s="301">
        <f t="shared" si="114"/>
        <v>9.9242879999999999E-3</v>
      </c>
      <c r="J604" s="57">
        <f t="shared" si="115"/>
        <v>45.998188839566865</v>
      </c>
      <c r="K604" s="57">
        <f t="shared" si="116"/>
        <v>45.998188839566865</v>
      </c>
      <c r="L604" s="57">
        <f t="shared" si="118"/>
        <v>28922.474927765419</v>
      </c>
      <c r="M604" s="301">
        <f t="shared" si="119"/>
        <v>6.3676824639999996</v>
      </c>
      <c r="N604" s="57">
        <f t="shared" si="117"/>
        <v>4542.0724245092351</v>
      </c>
    </row>
    <row r="605" spans="1:14">
      <c r="A605" s="57">
        <v>602</v>
      </c>
      <c r="B605" s="57">
        <v>22.4</v>
      </c>
      <c r="C605" s="284">
        <f t="shared" si="110"/>
        <v>36.049305599999997</v>
      </c>
      <c r="D605" s="300">
        <f t="shared" si="108"/>
        <v>36.049305599999997</v>
      </c>
      <c r="E605" s="285">
        <f t="shared" si="111"/>
        <v>1299.5524342421911</v>
      </c>
      <c r="F605" s="300">
        <f t="shared" si="109"/>
        <v>36.210239999999999</v>
      </c>
      <c r="G605" s="285">
        <f t="shared" si="112"/>
        <v>1311.1814808575998</v>
      </c>
      <c r="H605" s="284">
        <f t="shared" si="113"/>
        <v>36.129772799999998</v>
      </c>
      <c r="I605" s="301">
        <f t="shared" si="114"/>
        <v>1.0036047999999999E-2</v>
      </c>
      <c r="J605" s="57">
        <f t="shared" si="115"/>
        <v>11.629046615408697</v>
      </c>
      <c r="K605" s="57">
        <f t="shared" si="116"/>
        <v>11.629046615408697</v>
      </c>
      <c r="L605" s="57">
        <f t="shared" si="118"/>
        <v>28934.103974380829</v>
      </c>
      <c r="M605" s="301">
        <f t="shared" si="119"/>
        <v>6.3777185119999995</v>
      </c>
      <c r="N605" s="57">
        <f t="shared" si="117"/>
        <v>4536.7483560053415</v>
      </c>
    </row>
    <row r="606" spans="1:14">
      <c r="A606" s="57">
        <v>603</v>
      </c>
      <c r="B606" s="57">
        <v>22.5</v>
      </c>
      <c r="C606" s="284">
        <f t="shared" si="110"/>
        <v>36.210239999999999</v>
      </c>
      <c r="D606" s="300">
        <f t="shared" si="108"/>
        <v>36.210239999999999</v>
      </c>
      <c r="E606" s="285">
        <f t="shared" si="111"/>
        <v>1311.1814808575998</v>
      </c>
      <c r="F606" s="300">
        <f t="shared" si="109"/>
        <v>36.210239999999999</v>
      </c>
      <c r="G606" s="285">
        <f t="shared" si="112"/>
        <v>1311.1814808575998</v>
      </c>
      <c r="H606" s="284">
        <f t="shared" si="113"/>
        <v>36.210239999999999</v>
      </c>
      <c r="I606" s="301">
        <f t="shared" si="114"/>
        <v>1.00584E-2</v>
      </c>
      <c r="J606" s="57">
        <f t="shared" si="115"/>
        <v>0</v>
      </c>
      <c r="K606" s="57">
        <f t="shared" si="116"/>
        <v>0</v>
      </c>
      <c r="L606" s="57">
        <f t="shared" si="118"/>
        <v>28934.103974380829</v>
      </c>
      <c r="M606" s="301">
        <f t="shared" si="119"/>
        <v>6.3877769119999996</v>
      </c>
      <c r="N606" s="57">
        <f t="shared" si="117"/>
        <v>4529.6046454010584</v>
      </c>
    </row>
    <row r="607" spans="1:14">
      <c r="A607" s="57">
        <v>604</v>
      </c>
      <c r="B607" s="57">
        <v>22.5</v>
      </c>
      <c r="C607" s="284">
        <f t="shared" si="110"/>
        <v>36.210239999999999</v>
      </c>
      <c r="D607" s="300">
        <f t="shared" si="108"/>
        <v>36.210239999999999</v>
      </c>
      <c r="E607" s="285">
        <f t="shared" si="111"/>
        <v>1311.1814808575998</v>
      </c>
      <c r="F607" s="300">
        <f t="shared" si="109"/>
        <v>36.210239999999999</v>
      </c>
      <c r="G607" s="285">
        <f t="shared" si="112"/>
        <v>1311.1814808575998</v>
      </c>
      <c r="H607" s="284">
        <f t="shared" si="113"/>
        <v>36.210239999999999</v>
      </c>
      <c r="I607" s="301">
        <f t="shared" si="114"/>
        <v>1.00584E-2</v>
      </c>
      <c r="J607" s="57">
        <f t="shared" si="115"/>
        <v>0</v>
      </c>
      <c r="K607" s="57">
        <f t="shared" si="116"/>
        <v>0</v>
      </c>
      <c r="L607" s="57">
        <f t="shared" si="118"/>
        <v>28934.103974380829</v>
      </c>
      <c r="M607" s="301">
        <f t="shared" si="119"/>
        <v>6.3978353119999998</v>
      </c>
      <c r="N607" s="57">
        <f t="shared" si="117"/>
        <v>4522.4833968625344</v>
      </c>
    </row>
    <row r="608" spans="1:14">
      <c r="A608" s="57">
        <v>605</v>
      </c>
      <c r="B608" s="57">
        <v>22.5</v>
      </c>
      <c r="C608" s="284">
        <f t="shared" si="110"/>
        <v>36.210239999999999</v>
      </c>
      <c r="D608" s="300">
        <f t="shared" si="108"/>
        <v>36.210239999999999</v>
      </c>
      <c r="E608" s="285">
        <f t="shared" si="111"/>
        <v>1311.1814808575998</v>
      </c>
      <c r="F608" s="300">
        <f t="shared" si="109"/>
        <v>36.532108800000003</v>
      </c>
      <c r="G608" s="285">
        <f t="shared" si="112"/>
        <v>1334.5949733750376</v>
      </c>
      <c r="H608" s="284">
        <f t="shared" si="113"/>
        <v>36.371174400000001</v>
      </c>
      <c r="I608" s="301">
        <f t="shared" si="114"/>
        <v>1.0103104E-2</v>
      </c>
      <c r="J608" s="57">
        <f t="shared" si="115"/>
        <v>23.413492517437817</v>
      </c>
      <c r="K608" s="57">
        <f t="shared" si="116"/>
        <v>23.413492517437817</v>
      </c>
      <c r="L608" s="57">
        <f t="shared" si="118"/>
        <v>28957.517466898265</v>
      </c>
      <c r="M608" s="301">
        <f t="shared" si="119"/>
        <v>6.4079384159999995</v>
      </c>
      <c r="N608" s="57">
        <f t="shared" si="117"/>
        <v>4519.0068298088136</v>
      </c>
    </row>
    <row r="609" spans="1:14">
      <c r="A609" s="57">
        <v>606</v>
      </c>
      <c r="B609" s="57">
        <v>22.7</v>
      </c>
      <c r="C609" s="284">
        <f t="shared" si="110"/>
        <v>36.532108800000003</v>
      </c>
      <c r="D609" s="300">
        <f t="shared" si="108"/>
        <v>36.532108800000003</v>
      </c>
      <c r="E609" s="285">
        <f t="shared" si="111"/>
        <v>1334.5949733750376</v>
      </c>
      <c r="F609" s="300">
        <f t="shared" si="109"/>
        <v>38.141452800000003</v>
      </c>
      <c r="G609" s="285">
        <f t="shared" si="112"/>
        <v>1454.7704216946281</v>
      </c>
      <c r="H609" s="284">
        <f t="shared" si="113"/>
        <v>37.3367808</v>
      </c>
      <c r="I609" s="301">
        <f t="shared" si="114"/>
        <v>1.0371327999999999E-2</v>
      </c>
      <c r="J609" s="57">
        <f t="shared" si="115"/>
        <v>120.17544831959049</v>
      </c>
      <c r="K609" s="57">
        <f t="shared" si="116"/>
        <v>120.17544831959049</v>
      </c>
      <c r="L609" s="57">
        <f t="shared" si="118"/>
        <v>29077.692915217856</v>
      </c>
      <c r="M609" s="301">
        <f t="shared" si="119"/>
        <v>6.4183097439999992</v>
      </c>
      <c r="N609" s="57">
        <f t="shared" si="117"/>
        <v>4530.4284266430786</v>
      </c>
    </row>
    <row r="610" spans="1:14">
      <c r="A610" s="57">
        <v>607</v>
      </c>
      <c r="B610" s="57">
        <v>23.7</v>
      </c>
      <c r="C610" s="284">
        <f t="shared" si="110"/>
        <v>38.141452800000003</v>
      </c>
      <c r="D610" s="300">
        <f t="shared" si="108"/>
        <v>38.141452800000003</v>
      </c>
      <c r="E610" s="285">
        <f t="shared" si="111"/>
        <v>1454.7704216946281</v>
      </c>
      <c r="F610" s="300">
        <f t="shared" si="109"/>
        <v>40.394534400000005</v>
      </c>
      <c r="G610" s="285">
        <f t="shared" si="112"/>
        <v>1631.7184093927838</v>
      </c>
      <c r="H610" s="284">
        <f t="shared" si="113"/>
        <v>39.267993600000004</v>
      </c>
      <c r="I610" s="301">
        <f t="shared" si="114"/>
        <v>1.0907776000000001E-2</v>
      </c>
      <c r="J610" s="57">
        <f t="shared" si="115"/>
        <v>176.94798769815566</v>
      </c>
      <c r="K610" s="57">
        <f t="shared" si="116"/>
        <v>176.94798769815566</v>
      </c>
      <c r="L610" s="57">
        <f t="shared" si="118"/>
        <v>29254.640902916013</v>
      </c>
      <c r="M610" s="301">
        <f t="shared" si="119"/>
        <v>6.429217519999999</v>
      </c>
      <c r="N610" s="57">
        <f t="shared" si="117"/>
        <v>4550.2646024824526</v>
      </c>
    </row>
    <row r="611" spans="1:14">
      <c r="A611" s="57">
        <v>608</v>
      </c>
      <c r="B611" s="57">
        <v>25.1</v>
      </c>
      <c r="C611" s="284">
        <f t="shared" si="110"/>
        <v>40.394534400000005</v>
      </c>
      <c r="D611" s="300">
        <f t="shared" si="108"/>
        <v>40.394534400000005</v>
      </c>
      <c r="E611" s="285">
        <f t="shared" si="111"/>
        <v>1631.7184093927838</v>
      </c>
      <c r="F611" s="300">
        <f t="shared" si="109"/>
        <v>41.842944000000003</v>
      </c>
      <c r="G611" s="285">
        <f t="shared" si="112"/>
        <v>1750.8319625871363</v>
      </c>
      <c r="H611" s="284">
        <f t="shared" si="113"/>
        <v>41.118739200000007</v>
      </c>
      <c r="I611" s="301">
        <f t="shared" si="114"/>
        <v>1.1421872000000001E-2</v>
      </c>
      <c r="J611" s="57">
        <f t="shared" si="115"/>
        <v>119.11355319435256</v>
      </c>
      <c r="K611" s="57">
        <f t="shared" si="116"/>
        <v>119.11355319435256</v>
      </c>
      <c r="L611" s="57">
        <f t="shared" si="118"/>
        <v>29373.754456110364</v>
      </c>
      <c r="M611" s="301">
        <f t="shared" si="119"/>
        <v>6.4406393919999987</v>
      </c>
      <c r="N611" s="57">
        <f t="shared" si="117"/>
        <v>4560.6891906719511</v>
      </c>
    </row>
    <row r="612" spans="1:14">
      <c r="A612" s="57">
        <v>609</v>
      </c>
      <c r="B612" s="57">
        <v>26</v>
      </c>
      <c r="C612" s="284">
        <f t="shared" si="110"/>
        <v>41.842944000000003</v>
      </c>
      <c r="D612" s="300">
        <f t="shared" si="108"/>
        <v>41.842944000000003</v>
      </c>
      <c r="E612" s="285">
        <f t="shared" si="111"/>
        <v>1750.8319625871363</v>
      </c>
      <c r="F612" s="300">
        <f t="shared" si="109"/>
        <v>42.647615999999999</v>
      </c>
      <c r="G612" s="285">
        <f t="shared" si="112"/>
        <v>1818.819150483456</v>
      </c>
      <c r="H612" s="284">
        <f t="shared" si="113"/>
        <v>42.245280000000001</v>
      </c>
      <c r="I612" s="301">
        <f t="shared" si="114"/>
        <v>1.17348E-2</v>
      </c>
      <c r="J612" s="57">
        <f t="shared" si="115"/>
        <v>67.98718789631971</v>
      </c>
      <c r="K612" s="57">
        <f t="shared" si="116"/>
        <v>67.98718789631971</v>
      </c>
      <c r="L612" s="57">
        <f t="shared" si="118"/>
        <v>29441.741644006685</v>
      </c>
      <c r="M612" s="301">
        <f t="shared" si="119"/>
        <v>6.4523741919999988</v>
      </c>
      <c r="N612" s="57">
        <f t="shared" si="117"/>
        <v>4562.9315299956006</v>
      </c>
    </row>
    <row r="613" spans="1:14">
      <c r="A613" s="57">
        <v>610</v>
      </c>
      <c r="B613" s="57">
        <v>26.5</v>
      </c>
      <c r="C613" s="284">
        <f t="shared" si="110"/>
        <v>42.647615999999999</v>
      </c>
      <c r="D613" s="300">
        <f t="shared" si="108"/>
        <v>42.647615999999999</v>
      </c>
      <c r="E613" s="285">
        <f t="shared" si="111"/>
        <v>1818.819150483456</v>
      </c>
      <c r="F613" s="300">
        <f t="shared" si="109"/>
        <v>43.452288000000003</v>
      </c>
      <c r="G613" s="285">
        <f t="shared" si="112"/>
        <v>1888.1013324349442</v>
      </c>
      <c r="H613" s="284">
        <f t="shared" si="113"/>
        <v>43.049952000000005</v>
      </c>
      <c r="I613" s="301">
        <f t="shared" si="114"/>
        <v>1.1958320000000001E-2</v>
      </c>
      <c r="J613" s="57">
        <f t="shared" si="115"/>
        <v>69.282181951488155</v>
      </c>
      <c r="K613" s="57">
        <f t="shared" si="116"/>
        <v>69.282181951488155</v>
      </c>
      <c r="L613" s="57">
        <f t="shared" si="118"/>
        <v>29511.023825958171</v>
      </c>
      <c r="M613" s="301">
        <f t="shared" si="119"/>
        <v>6.4643325119999986</v>
      </c>
      <c r="N613" s="57">
        <f t="shared" si="117"/>
        <v>4565.2082053600552</v>
      </c>
    </row>
    <row r="614" spans="1:14">
      <c r="A614" s="57">
        <v>611</v>
      </c>
      <c r="B614" s="57">
        <v>27</v>
      </c>
      <c r="C614" s="284">
        <f t="shared" si="110"/>
        <v>43.452288000000003</v>
      </c>
      <c r="D614" s="300">
        <f t="shared" si="108"/>
        <v>43.452288000000003</v>
      </c>
      <c r="E614" s="285">
        <f t="shared" si="111"/>
        <v>1888.1013324349442</v>
      </c>
      <c r="F614" s="300">
        <f t="shared" si="109"/>
        <v>42.003878400000005</v>
      </c>
      <c r="G614" s="285">
        <f t="shared" si="112"/>
        <v>1764.3258006419869</v>
      </c>
      <c r="H614" s="284">
        <f t="shared" si="113"/>
        <v>42.7280832</v>
      </c>
      <c r="I614" s="301">
        <f t="shared" si="114"/>
        <v>1.1868912000000001E-2</v>
      </c>
      <c r="J614" s="57">
        <f t="shared" si="115"/>
        <v>-123.77553179295728</v>
      </c>
      <c r="K614" s="57">
        <f t="shared" si="116"/>
        <v>0</v>
      </c>
      <c r="L614" s="57">
        <f t="shared" si="118"/>
        <v>29511.023825958171</v>
      </c>
      <c r="M614" s="301">
        <f t="shared" si="119"/>
        <v>6.4762014239999983</v>
      </c>
      <c r="N614" s="57">
        <f t="shared" si="117"/>
        <v>4556.841564036903</v>
      </c>
    </row>
    <row r="615" spans="1:14">
      <c r="A615" s="57">
        <v>612</v>
      </c>
      <c r="B615" s="57">
        <v>26.1</v>
      </c>
      <c r="C615" s="284">
        <f t="shared" si="110"/>
        <v>42.003878400000005</v>
      </c>
      <c r="D615" s="300">
        <f t="shared" si="108"/>
        <v>42.003878400000005</v>
      </c>
      <c r="E615" s="285">
        <f t="shared" si="111"/>
        <v>1764.3258006419869</v>
      </c>
      <c r="F615" s="300">
        <f t="shared" si="109"/>
        <v>36.693043200000005</v>
      </c>
      <c r="G615" s="285">
        <f t="shared" si="112"/>
        <v>1346.3794192770665</v>
      </c>
      <c r="H615" s="284">
        <f t="shared" si="113"/>
        <v>39.348460800000005</v>
      </c>
      <c r="I615" s="301">
        <f t="shared" si="114"/>
        <v>1.0930128000000001E-2</v>
      </c>
      <c r="J615" s="57">
        <f t="shared" si="115"/>
        <v>-417.9463813649204</v>
      </c>
      <c r="K615" s="57">
        <f t="shared" si="116"/>
        <v>0</v>
      </c>
      <c r="L615" s="57">
        <f t="shared" si="118"/>
        <v>29511.023825958171</v>
      </c>
      <c r="M615" s="301">
        <f t="shared" si="119"/>
        <v>6.4871315519999984</v>
      </c>
      <c r="N615" s="57">
        <f t="shared" si="117"/>
        <v>4549.1637697496444</v>
      </c>
    </row>
    <row r="616" spans="1:14">
      <c r="A616" s="57">
        <v>613</v>
      </c>
      <c r="B616" s="57">
        <v>22.8</v>
      </c>
      <c r="C616" s="284">
        <f t="shared" si="110"/>
        <v>36.693043200000005</v>
      </c>
      <c r="D616" s="300">
        <f t="shared" si="108"/>
        <v>36.693043200000005</v>
      </c>
      <c r="E616" s="285">
        <f t="shared" si="111"/>
        <v>1346.3794192770665</v>
      </c>
      <c r="F616" s="300">
        <f t="shared" si="109"/>
        <v>31.382208000000002</v>
      </c>
      <c r="G616" s="285">
        <f t="shared" si="112"/>
        <v>984.84297895526413</v>
      </c>
      <c r="H616" s="284">
        <f t="shared" si="113"/>
        <v>34.037625600000005</v>
      </c>
      <c r="I616" s="301">
        <f t="shared" si="114"/>
        <v>9.4548960000000008E-3</v>
      </c>
      <c r="J616" s="57">
        <f t="shared" si="115"/>
        <v>-361.53644032180239</v>
      </c>
      <c r="K616" s="57">
        <f t="shared" si="116"/>
        <v>0</v>
      </c>
      <c r="L616" s="57">
        <f t="shared" si="118"/>
        <v>29511.023825958171</v>
      </c>
      <c r="M616" s="301">
        <f t="shared" si="119"/>
        <v>6.4965864479999986</v>
      </c>
      <c r="N616" s="57">
        <f t="shared" si="117"/>
        <v>4542.5430819970488</v>
      </c>
    </row>
    <row r="617" spans="1:14">
      <c r="A617" s="57">
        <v>614</v>
      </c>
      <c r="B617" s="57">
        <v>19.5</v>
      </c>
      <c r="C617" s="284">
        <f t="shared" si="110"/>
        <v>31.382208000000002</v>
      </c>
      <c r="D617" s="300">
        <f t="shared" si="108"/>
        <v>31.382208000000002</v>
      </c>
      <c r="E617" s="285">
        <f t="shared" si="111"/>
        <v>984.84297895526413</v>
      </c>
      <c r="F617" s="300">
        <f t="shared" si="109"/>
        <v>26.071372799999999</v>
      </c>
      <c r="G617" s="285">
        <f t="shared" si="112"/>
        <v>679.71647967657975</v>
      </c>
      <c r="H617" s="284">
        <f t="shared" si="113"/>
        <v>28.726790399999999</v>
      </c>
      <c r="I617" s="301">
        <f t="shared" si="114"/>
        <v>7.9796639999999992E-3</v>
      </c>
      <c r="J617" s="57">
        <f t="shared" si="115"/>
        <v>-305.12649927868438</v>
      </c>
      <c r="K617" s="57">
        <f t="shared" si="116"/>
        <v>0</v>
      </c>
      <c r="L617" s="57">
        <f t="shared" si="118"/>
        <v>29511.023825958171</v>
      </c>
      <c r="M617" s="301">
        <f t="shared" si="119"/>
        <v>6.5045661119999982</v>
      </c>
      <c r="N617" s="57">
        <f t="shared" si="117"/>
        <v>4536.9703863128598</v>
      </c>
    </row>
    <row r="618" spans="1:14">
      <c r="A618" s="57">
        <v>615</v>
      </c>
      <c r="B618" s="57">
        <v>16.2</v>
      </c>
      <c r="C618" s="284">
        <f t="shared" si="110"/>
        <v>26.071372799999999</v>
      </c>
      <c r="D618" s="300">
        <f t="shared" si="108"/>
        <v>26.071372799999999</v>
      </c>
      <c r="E618" s="285">
        <f t="shared" si="111"/>
        <v>679.71647967657975</v>
      </c>
      <c r="F618" s="300">
        <f t="shared" si="109"/>
        <v>20.760537600000003</v>
      </c>
      <c r="G618" s="285">
        <f t="shared" si="112"/>
        <v>430.9999214410139</v>
      </c>
      <c r="H618" s="284">
        <f t="shared" si="113"/>
        <v>23.415955199999999</v>
      </c>
      <c r="I618" s="301">
        <f t="shared" si="114"/>
        <v>6.5044320000000001E-3</v>
      </c>
      <c r="J618" s="57">
        <f t="shared" si="115"/>
        <v>-248.71655823556586</v>
      </c>
      <c r="K618" s="57">
        <f t="shared" si="116"/>
        <v>0</v>
      </c>
      <c r="L618" s="57">
        <f t="shared" si="118"/>
        <v>29511.023825958171</v>
      </c>
      <c r="M618" s="301">
        <f t="shared" si="119"/>
        <v>6.5110705439999981</v>
      </c>
      <c r="N618" s="57">
        <f t="shared" si="117"/>
        <v>4532.4380417215425</v>
      </c>
    </row>
    <row r="619" spans="1:14">
      <c r="A619" s="57">
        <v>616</v>
      </c>
      <c r="B619" s="57">
        <v>12.9</v>
      </c>
      <c r="C619" s="284">
        <f t="shared" si="110"/>
        <v>20.760537600000003</v>
      </c>
      <c r="D619" s="300">
        <f t="shared" si="108"/>
        <v>20.760537600000003</v>
      </c>
      <c r="E619" s="285">
        <f t="shared" si="111"/>
        <v>430.9999214410139</v>
      </c>
      <c r="F619" s="300">
        <f t="shared" si="109"/>
        <v>15.4497024</v>
      </c>
      <c r="G619" s="285">
        <f t="shared" si="112"/>
        <v>238.69330424856574</v>
      </c>
      <c r="H619" s="284">
        <f t="shared" si="113"/>
        <v>18.105119999999999</v>
      </c>
      <c r="I619" s="301">
        <f t="shared" si="114"/>
        <v>5.0292000000000002E-3</v>
      </c>
      <c r="J619" s="57">
        <f t="shared" si="115"/>
        <v>-192.30661719244816</v>
      </c>
      <c r="K619" s="57">
        <f t="shared" si="116"/>
        <v>0</v>
      </c>
      <c r="L619" s="57">
        <f t="shared" si="118"/>
        <v>29511.023825958171</v>
      </c>
      <c r="M619" s="301">
        <f t="shared" si="119"/>
        <v>6.5160997439999981</v>
      </c>
      <c r="N619" s="57">
        <f t="shared" si="117"/>
        <v>4528.9398544170263</v>
      </c>
    </row>
    <row r="620" spans="1:14">
      <c r="A620" s="57">
        <v>617</v>
      </c>
      <c r="B620" s="57">
        <v>9.6</v>
      </c>
      <c r="C620" s="284">
        <f t="shared" si="110"/>
        <v>15.4497024</v>
      </c>
      <c r="D620" s="300">
        <f t="shared" si="108"/>
        <v>15.4497024</v>
      </c>
      <c r="E620" s="285">
        <f t="shared" si="111"/>
        <v>238.69330424856574</v>
      </c>
      <c r="F620" s="300">
        <f t="shared" si="109"/>
        <v>10.1388672</v>
      </c>
      <c r="G620" s="285">
        <f t="shared" si="112"/>
        <v>102.79662809923585</v>
      </c>
      <c r="H620" s="284">
        <f t="shared" si="113"/>
        <v>12.7942848</v>
      </c>
      <c r="I620" s="301">
        <f t="shared" si="114"/>
        <v>3.5539679999999998E-3</v>
      </c>
      <c r="J620" s="57">
        <f t="shared" si="115"/>
        <v>-135.89667614932989</v>
      </c>
      <c r="K620" s="57">
        <f t="shared" si="116"/>
        <v>0</v>
      </c>
      <c r="L620" s="57">
        <f t="shared" si="118"/>
        <v>29511.023825958171</v>
      </c>
      <c r="M620" s="301">
        <f t="shared" si="119"/>
        <v>6.5196537119999984</v>
      </c>
      <c r="N620" s="57">
        <f t="shared" si="117"/>
        <v>4526.4710565287423</v>
      </c>
    </row>
    <row r="621" spans="1:14">
      <c r="A621" s="57">
        <v>618</v>
      </c>
      <c r="B621" s="57">
        <v>6.3</v>
      </c>
      <c r="C621" s="284">
        <f t="shared" si="110"/>
        <v>10.1388672</v>
      </c>
      <c r="D621" s="300">
        <f t="shared" si="108"/>
        <v>10.1388672</v>
      </c>
      <c r="E621" s="285">
        <f t="shared" si="111"/>
        <v>102.79662809923585</v>
      </c>
      <c r="F621" s="300">
        <f t="shared" si="109"/>
        <v>4.8280320000000003</v>
      </c>
      <c r="G621" s="285">
        <f t="shared" si="112"/>
        <v>23.309892993024004</v>
      </c>
      <c r="H621" s="284">
        <f t="shared" si="113"/>
        <v>7.4834496000000001</v>
      </c>
      <c r="I621" s="301">
        <f t="shared" si="114"/>
        <v>2.0787359999999999E-3</v>
      </c>
      <c r="J621" s="57">
        <f t="shared" si="115"/>
        <v>-79.486735106211839</v>
      </c>
      <c r="K621" s="57">
        <f t="shared" si="116"/>
        <v>0</v>
      </c>
      <c r="L621" s="57">
        <f t="shared" si="118"/>
        <v>29511.023825958171</v>
      </c>
      <c r="M621" s="301">
        <f t="shared" si="119"/>
        <v>6.5217324479999981</v>
      </c>
      <c r="N621" s="57">
        <f t="shared" si="117"/>
        <v>4525.0282898385749</v>
      </c>
    </row>
    <row r="622" spans="1:14">
      <c r="A622" s="57">
        <v>619</v>
      </c>
      <c r="B622" s="57">
        <v>3</v>
      </c>
      <c r="C622" s="284">
        <f t="shared" si="110"/>
        <v>4.8280320000000003</v>
      </c>
      <c r="D622" s="300">
        <f t="shared" si="108"/>
        <v>4.8280320000000003</v>
      </c>
      <c r="E622" s="285">
        <f t="shared" si="111"/>
        <v>23.309892993024004</v>
      </c>
      <c r="F622" s="300">
        <f t="shared" si="109"/>
        <v>0</v>
      </c>
      <c r="G622" s="285">
        <f t="shared" si="112"/>
        <v>0</v>
      </c>
      <c r="H622" s="284">
        <f t="shared" si="113"/>
        <v>2.4140160000000002</v>
      </c>
      <c r="I622" s="301">
        <f t="shared" si="114"/>
        <v>6.7056000000000006E-4</v>
      </c>
      <c r="J622" s="57">
        <f t="shared" si="115"/>
        <v>-23.309892993024004</v>
      </c>
      <c r="K622" s="57">
        <f t="shared" si="116"/>
        <v>0</v>
      </c>
      <c r="L622" s="57">
        <f t="shared" si="118"/>
        <v>29511.023825958171</v>
      </c>
      <c r="M622" s="301">
        <f t="shared" si="119"/>
        <v>6.5224030079999977</v>
      </c>
      <c r="N622" s="57">
        <f t="shared" si="117"/>
        <v>4524.5630774059309</v>
      </c>
    </row>
    <row r="623" spans="1:14">
      <c r="A623" s="57">
        <v>620</v>
      </c>
      <c r="B623" s="57">
        <v>0</v>
      </c>
      <c r="C623" s="284">
        <f t="shared" si="110"/>
        <v>0</v>
      </c>
      <c r="D623" s="300">
        <f t="shared" si="108"/>
        <v>0</v>
      </c>
      <c r="E623" s="285">
        <f t="shared" si="111"/>
        <v>0</v>
      </c>
      <c r="F623" s="300">
        <f t="shared" si="109"/>
        <v>0</v>
      </c>
      <c r="G623" s="285">
        <f t="shared" si="112"/>
        <v>0</v>
      </c>
      <c r="H623" s="284">
        <f t="shared" si="113"/>
        <v>0</v>
      </c>
      <c r="I623" s="301">
        <f t="shared" si="114"/>
        <v>0</v>
      </c>
      <c r="J623" s="57">
        <f t="shared" si="115"/>
        <v>0</v>
      </c>
      <c r="K623" s="57">
        <f t="shared" si="116"/>
        <v>0</v>
      </c>
      <c r="L623" s="57">
        <f t="shared" si="118"/>
        <v>29511.023825958171</v>
      </c>
      <c r="M623" s="301">
        <f t="shared" si="119"/>
        <v>6.5224030079999977</v>
      </c>
      <c r="N623" s="57">
        <f t="shared" si="117"/>
        <v>4524.5630774059309</v>
      </c>
    </row>
    <row r="624" spans="1:14">
      <c r="A624" s="57">
        <v>621</v>
      </c>
      <c r="B624" s="57">
        <v>0</v>
      </c>
      <c r="C624" s="284">
        <f t="shared" si="110"/>
        <v>0</v>
      </c>
      <c r="D624" s="300">
        <f t="shared" si="108"/>
        <v>0</v>
      </c>
      <c r="E624" s="285">
        <f t="shared" si="111"/>
        <v>0</v>
      </c>
      <c r="F624" s="300">
        <f t="shared" si="109"/>
        <v>0</v>
      </c>
      <c r="G624" s="285">
        <f t="shared" si="112"/>
        <v>0</v>
      </c>
      <c r="H624" s="284">
        <f t="shared" si="113"/>
        <v>0</v>
      </c>
      <c r="I624" s="301">
        <f t="shared" si="114"/>
        <v>0</v>
      </c>
      <c r="J624" s="57">
        <f t="shared" si="115"/>
        <v>0</v>
      </c>
      <c r="K624" s="57">
        <f t="shared" si="116"/>
        <v>0</v>
      </c>
      <c r="L624" s="57">
        <f t="shared" si="118"/>
        <v>29511.023825958171</v>
      </c>
      <c r="M624" s="301">
        <f t="shared" si="119"/>
        <v>6.5224030079999977</v>
      </c>
      <c r="N624" s="57">
        <f t="shared" si="117"/>
        <v>4524.5630774059309</v>
      </c>
    </row>
    <row r="625" spans="1:14">
      <c r="A625" s="57">
        <v>622</v>
      </c>
      <c r="B625" s="57">
        <v>0</v>
      </c>
      <c r="C625" s="284">
        <f t="shared" si="110"/>
        <v>0</v>
      </c>
      <c r="D625" s="300">
        <f t="shared" si="108"/>
        <v>0</v>
      </c>
      <c r="E625" s="285">
        <f t="shared" si="111"/>
        <v>0</v>
      </c>
      <c r="F625" s="300">
        <f t="shared" si="109"/>
        <v>0</v>
      </c>
      <c r="G625" s="285">
        <f t="shared" si="112"/>
        <v>0</v>
      </c>
      <c r="H625" s="284">
        <f t="shared" si="113"/>
        <v>0</v>
      </c>
      <c r="I625" s="301">
        <f t="shared" si="114"/>
        <v>0</v>
      </c>
      <c r="J625" s="57">
        <f t="shared" si="115"/>
        <v>0</v>
      </c>
      <c r="K625" s="57">
        <f t="shared" si="116"/>
        <v>0</v>
      </c>
      <c r="L625" s="57">
        <f t="shared" si="118"/>
        <v>29511.023825958171</v>
      </c>
      <c r="M625" s="301">
        <f t="shared" si="119"/>
        <v>6.5224030079999977</v>
      </c>
      <c r="N625" s="57">
        <f t="shared" si="117"/>
        <v>4524.5630774059309</v>
      </c>
    </row>
    <row r="626" spans="1:14">
      <c r="A626" s="57">
        <v>623</v>
      </c>
      <c r="B626" s="57">
        <v>0</v>
      </c>
      <c r="C626" s="284">
        <f t="shared" si="110"/>
        <v>0</v>
      </c>
      <c r="D626" s="300">
        <f t="shared" si="108"/>
        <v>0</v>
      </c>
      <c r="E626" s="285">
        <f t="shared" si="111"/>
        <v>0</v>
      </c>
      <c r="F626" s="300">
        <f t="shared" si="109"/>
        <v>0</v>
      </c>
      <c r="G626" s="285">
        <f t="shared" si="112"/>
        <v>0</v>
      </c>
      <c r="H626" s="284">
        <f t="shared" si="113"/>
        <v>0</v>
      </c>
      <c r="I626" s="301">
        <f t="shared" si="114"/>
        <v>0</v>
      </c>
      <c r="J626" s="57">
        <f t="shared" si="115"/>
        <v>0</v>
      </c>
      <c r="K626" s="57">
        <f t="shared" si="116"/>
        <v>0</v>
      </c>
      <c r="L626" s="57">
        <f t="shared" si="118"/>
        <v>29511.023825958171</v>
      </c>
      <c r="M626" s="301">
        <f t="shared" si="119"/>
        <v>6.5224030079999977</v>
      </c>
      <c r="N626" s="57">
        <f t="shared" si="117"/>
        <v>4524.5630774059309</v>
      </c>
    </row>
    <row r="627" spans="1:14">
      <c r="A627" s="57">
        <v>624</v>
      </c>
      <c r="B627" s="57">
        <v>0</v>
      </c>
      <c r="C627" s="284">
        <f t="shared" si="110"/>
        <v>0</v>
      </c>
      <c r="D627" s="300">
        <f t="shared" si="108"/>
        <v>0</v>
      </c>
      <c r="E627" s="285">
        <f t="shared" si="111"/>
        <v>0</v>
      </c>
      <c r="F627" s="300">
        <f t="shared" si="109"/>
        <v>0</v>
      </c>
      <c r="G627" s="285">
        <f t="shared" si="112"/>
        <v>0</v>
      </c>
      <c r="H627" s="284">
        <f t="shared" si="113"/>
        <v>0</v>
      </c>
      <c r="I627" s="301">
        <f t="shared" si="114"/>
        <v>0</v>
      </c>
      <c r="J627" s="57">
        <f t="shared" si="115"/>
        <v>0</v>
      </c>
      <c r="K627" s="57">
        <f t="shared" si="116"/>
        <v>0</v>
      </c>
      <c r="L627" s="57">
        <f t="shared" si="118"/>
        <v>29511.023825958171</v>
      </c>
      <c r="M627" s="301">
        <f t="shared" si="119"/>
        <v>6.5224030079999977</v>
      </c>
      <c r="N627" s="57">
        <f t="shared" si="117"/>
        <v>4524.5630774059309</v>
      </c>
    </row>
    <row r="628" spans="1:14">
      <c r="A628" s="57">
        <v>625</v>
      </c>
      <c r="B628" s="57">
        <v>0</v>
      </c>
      <c r="C628" s="284">
        <f t="shared" si="110"/>
        <v>0</v>
      </c>
      <c r="D628" s="300">
        <f t="shared" si="108"/>
        <v>0</v>
      </c>
      <c r="E628" s="285">
        <f t="shared" si="111"/>
        <v>0</v>
      </c>
      <c r="F628" s="300">
        <f t="shared" si="109"/>
        <v>0</v>
      </c>
      <c r="G628" s="285">
        <f t="shared" si="112"/>
        <v>0</v>
      </c>
      <c r="H628" s="284">
        <f t="shared" si="113"/>
        <v>0</v>
      </c>
      <c r="I628" s="301">
        <f t="shared" si="114"/>
        <v>0</v>
      </c>
      <c r="J628" s="57">
        <f t="shared" si="115"/>
        <v>0</v>
      </c>
      <c r="K628" s="57">
        <f t="shared" si="116"/>
        <v>0</v>
      </c>
      <c r="L628" s="57">
        <f t="shared" si="118"/>
        <v>29511.023825958171</v>
      </c>
      <c r="M628" s="301">
        <f t="shared" si="119"/>
        <v>6.5224030079999977</v>
      </c>
      <c r="N628" s="57">
        <f t="shared" si="117"/>
        <v>4524.5630774059309</v>
      </c>
    </row>
    <row r="629" spans="1:14">
      <c r="A629" s="57">
        <v>626</v>
      </c>
      <c r="B629" s="57">
        <v>0</v>
      </c>
      <c r="C629" s="284">
        <f t="shared" si="110"/>
        <v>0</v>
      </c>
      <c r="D629" s="300">
        <f t="shared" si="108"/>
        <v>0</v>
      </c>
      <c r="E629" s="285">
        <f t="shared" si="111"/>
        <v>0</v>
      </c>
      <c r="F629" s="300">
        <f t="shared" si="109"/>
        <v>0</v>
      </c>
      <c r="G629" s="285">
        <f t="shared" si="112"/>
        <v>0</v>
      </c>
      <c r="H629" s="284">
        <f t="shared" si="113"/>
        <v>0</v>
      </c>
      <c r="I629" s="301">
        <f t="shared" si="114"/>
        <v>0</v>
      </c>
      <c r="J629" s="57">
        <f t="shared" si="115"/>
        <v>0</v>
      </c>
      <c r="K629" s="57">
        <f t="shared" si="116"/>
        <v>0</v>
      </c>
      <c r="L629" s="57">
        <f t="shared" si="118"/>
        <v>29511.023825958171</v>
      </c>
      <c r="M629" s="301">
        <f t="shared" si="119"/>
        <v>6.5224030079999977</v>
      </c>
      <c r="N629" s="57">
        <f t="shared" si="117"/>
        <v>4524.5630774059309</v>
      </c>
    </row>
    <row r="630" spans="1:14">
      <c r="A630" s="57">
        <v>627</v>
      </c>
      <c r="B630" s="57">
        <v>0</v>
      </c>
      <c r="C630" s="284">
        <f t="shared" si="110"/>
        <v>0</v>
      </c>
      <c r="D630" s="300">
        <f t="shared" si="108"/>
        <v>0</v>
      </c>
      <c r="E630" s="285">
        <f t="shared" si="111"/>
        <v>0</v>
      </c>
      <c r="F630" s="300">
        <f t="shared" si="109"/>
        <v>0</v>
      </c>
      <c r="G630" s="285">
        <f t="shared" si="112"/>
        <v>0</v>
      </c>
      <c r="H630" s="284">
        <f t="shared" si="113"/>
        <v>0</v>
      </c>
      <c r="I630" s="301">
        <f t="shared" si="114"/>
        <v>0</v>
      </c>
      <c r="J630" s="57">
        <f t="shared" si="115"/>
        <v>0</v>
      </c>
      <c r="K630" s="57">
        <f t="shared" si="116"/>
        <v>0</v>
      </c>
      <c r="L630" s="57">
        <f t="shared" si="118"/>
        <v>29511.023825958171</v>
      </c>
      <c r="M630" s="301">
        <f t="shared" si="119"/>
        <v>6.5224030079999977</v>
      </c>
      <c r="N630" s="57">
        <f t="shared" si="117"/>
        <v>4524.5630774059309</v>
      </c>
    </row>
    <row r="631" spans="1:14">
      <c r="A631" s="57">
        <v>628</v>
      </c>
      <c r="B631" s="57">
        <v>0</v>
      </c>
      <c r="C631" s="284">
        <f t="shared" si="110"/>
        <v>0</v>
      </c>
      <c r="D631" s="300">
        <f t="shared" si="108"/>
        <v>0</v>
      </c>
      <c r="E631" s="285">
        <f t="shared" si="111"/>
        <v>0</v>
      </c>
      <c r="F631" s="300">
        <f t="shared" si="109"/>
        <v>0</v>
      </c>
      <c r="G631" s="285">
        <f t="shared" si="112"/>
        <v>0</v>
      </c>
      <c r="H631" s="284">
        <f t="shared" si="113"/>
        <v>0</v>
      </c>
      <c r="I631" s="301">
        <f t="shared" si="114"/>
        <v>0</v>
      </c>
      <c r="J631" s="57">
        <f t="shared" si="115"/>
        <v>0</v>
      </c>
      <c r="K631" s="57">
        <f t="shared" si="116"/>
        <v>0</v>
      </c>
      <c r="L631" s="57">
        <f t="shared" si="118"/>
        <v>29511.023825958171</v>
      </c>
      <c r="M631" s="301">
        <f t="shared" si="119"/>
        <v>6.5224030079999977</v>
      </c>
      <c r="N631" s="57">
        <f t="shared" si="117"/>
        <v>4524.5630774059309</v>
      </c>
    </row>
    <row r="632" spans="1:14">
      <c r="A632" s="57">
        <v>629</v>
      </c>
      <c r="B632" s="57">
        <v>0</v>
      </c>
      <c r="C632" s="284">
        <f t="shared" si="110"/>
        <v>0</v>
      </c>
      <c r="D632" s="300">
        <f t="shared" si="108"/>
        <v>0</v>
      </c>
      <c r="E632" s="285">
        <f t="shared" si="111"/>
        <v>0</v>
      </c>
      <c r="F632" s="300">
        <f t="shared" si="109"/>
        <v>0</v>
      </c>
      <c r="G632" s="285">
        <f t="shared" si="112"/>
        <v>0</v>
      </c>
      <c r="H632" s="284">
        <f t="shared" si="113"/>
        <v>0</v>
      </c>
      <c r="I632" s="301">
        <f t="shared" si="114"/>
        <v>0</v>
      </c>
      <c r="J632" s="57">
        <f t="shared" si="115"/>
        <v>0</v>
      </c>
      <c r="K632" s="57">
        <f t="shared" si="116"/>
        <v>0</v>
      </c>
      <c r="L632" s="57">
        <f t="shared" si="118"/>
        <v>29511.023825958171</v>
      </c>
      <c r="M632" s="301">
        <f t="shared" si="119"/>
        <v>6.5224030079999977</v>
      </c>
      <c r="N632" s="57">
        <f t="shared" si="117"/>
        <v>4524.5630774059309</v>
      </c>
    </row>
    <row r="633" spans="1:14">
      <c r="A633" s="57">
        <v>630</v>
      </c>
      <c r="B633" s="57">
        <v>0</v>
      </c>
      <c r="C633" s="284">
        <f t="shared" si="110"/>
        <v>0</v>
      </c>
      <c r="D633" s="300">
        <f t="shared" si="108"/>
        <v>0</v>
      </c>
      <c r="E633" s="285">
        <f t="shared" si="111"/>
        <v>0</v>
      </c>
      <c r="F633" s="300">
        <f t="shared" si="109"/>
        <v>0</v>
      </c>
      <c r="G633" s="285">
        <f t="shared" si="112"/>
        <v>0</v>
      </c>
      <c r="H633" s="284">
        <f t="shared" si="113"/>
        <v>0</v>
      </c>
      <c r="I633" s="301">
        <f t="shared" si="114"/>
        <v>0</v>
      </c>
      <c r="J633" s="57">
        <f t="shared" si="115"/>
        <v>0</v>
      </c>
      <c r="K633" s="57">
        <f t="shared" si="116"/>
        <v>0</v>
      </c>
      <c r="L633" s="57">
        <f t="shared" si="118"/>
        <v>29511.023825958171</v>
      </c>
      <c r="M633" s="301">
        <f t="shared" si="119"/>
        <v>6.5224030079999977</v>
      </c>
      <c r="N633" s="57">
        <f t="shared" si="117"/>
        <v>4524.5630774059309</v>
      </c>
    </row>
    <row r="634" spans="1:14">
      <c r="A634" s="57">
        <v>631</v>
      </c>
      <c r="B634" s="57">
        <v>0</v>
      </c>
      <c r="C634" s="284">
        <f t="shared" si="110"/>
        <v>0</v>
      </c>
      <c r="D634" s="300">
        <f t="shared" si="108"/>
        <v>0</v>
      </c>
      <c r="E634" s="285">
        <f t="shared" si="111"/>
        <v>0</v>
      </c>
      <c r="F634" s="300">
        <f t="shared" si="109"/>
        <v>0</v>
      </c>
      <c r="G634" s="285">
        <f t="shared" si="112"/>
        <v>0</v>
      </c>
      <c r="H634" s="284">
        <f t="shared" si="113"/>
        <v>0</v>
      </c>
      <c r="I634" s="301">
        <f t="shared" si="114"/>
        <v>0</v>
      </c>
      <c r="J634" s="57">
        <f t="shared" si="115"/>
        <v>0</v>
      </c>
      <c r="K634" s="57">
        <f t="shared" si="116"/>
        <v>0</v>
      </c>
      <c r="L634" s="57">
        <f t="shared" si="118"/>
        <v>29511.023825958171</v>
      </c>
      <c r="M634" s="301">
        <f t="shared" si="119"/>
        <v>6.5224030079999977</v>
      </c>
      <c r="N634" s="57">
        <f t="shared" si="117"/>
        <v>4524.5630774059309</v>
      </c>
    </row>
    <row r="635" spans="1:14">
      <c r="A635" s="57">
        <v>632</v>
      </c>
      <c r="B635" s="57">
        <v>0</v>
      </c>
      <c r="C635" s="284">
        <f t="shared" si="110"/>
        <v>0</v>
      </c>
      <c r="D635" s="300">
        <f t="shared" si="108"/>
        <v>0</v>
      </c>
      <c r="E635" s="285">
        <f t="shared" si="111"/>
        <v>0</v>
      </c>
      <c r="F635" s="300">
        <f t="shared" si="109"/>
        <v>0</v>
      </c>
      <c r="G635" s="285">
        <f t="shared" si="112"/>
        <v>0</v>
      </c>
      <c r="H635" s="284">
        <f t="shared" si="113"/>
        <v>0</v>
      </c>
      <c r="I635" s="301">
        <f t="shared" si="114"/>
        <v>0</v>
      </c>
      <c r="J635" s="57">
        <f t="shared" si="115"/>
        <v>0</v>
      </c>
      <c r="K635" s="57">
        <f t="shared" si="116"/>
        <v>0</v>
      </c>
      <c r="L635" s="57">
        <f t="shared" si="118"/>
        <v>29511.023825958171</v>
      </c>
      <c r="M635" s="301">
        <f t="shared" si="119"/>
        <v>6.5224030079999977</v>
      </c>
      <c r="N635" s="57">
        <f t="shared" si="117"/>
        <v>4524.5630774059309</v>
      </c>
    </row>
    <row r="636" spans="1:14">
      <c r="A636" s="57">
        <v>633</v>
      </c>
      <c r="B636" s="57">
        <v>0</v>
      </c>
      <c r="C636" s="284">
        <f t="shared" si="110"/>
        <v>0</v>
      </c>
      <c r="D636" s="300">
        <f t="shared" si="108"/>
        <v>0</v>
      </c>
      <c r="E636" s="285">
        <f t="shared" si="111"/>
        <v>0</v>
      </c>
      <c r="F636" s="300">
        <f t="shared" si="109"/>
        <v>0</v>
      </c>
      <c r="G636" s="285">
        <f t="shared" si="112"/>
        <v>0</v>
      </c>
      <c r="H636" s="284">
        <f t="shared" si="113"/>
        <v>0</v>
      </c>
      <c r="I636" s="301">
        <f t="shared" si="114"/>
        <v>0</v>
      </c>
      <c r="J636" s="57">
        <f t="shared" si="115"/>
        <v>0</v>
      </c>
      <c r="K636" s="57">
        <f t="shared" si="116"/>
        <v>0</v>
      </c>
      <c r="L636" s="57">
        <f t="shared" si="118"/>
        <v>29511.023825958171</v>
      </c>
      <c r="M636" s="301">
        <f t="shared" si="119"/>
        <v>6.5224030079999977</v>
      </c>
      <c r="N636" s="57">
        <f t="shared" si="117"/>
        <v>4524.5630774059309</v>
      </c>
    </row>
    <row r="637" spans="1:14">
      <c r="A637" s="57">
        <v>634</v>
      </c>
      <c r="B637" s="57">
        <v>0</v>
      </c>
      <c r="C637" s="284">
        <f t="shared" si="110"/>
        <v>0</v>
      </c>
      <c r="D637" s="300">
        <f t="shared" si="108"/>
        <v>0</v>
      </c>
      <c r="E637" s="285">
        <f t="shared" si="111"/>
        <v>0</v>
      </c>
      <c r="F637" s="300">
        <f t="shared" si="109"/>
        <v>0</v>
      </c>
      <c r="G637" s="285">
        <f t="shared" si="112"/>
        <v>0</v>
      </c>
      <c r="H637" s="284">
        <f t="shared" si="113"/>
        <v>0</v>
      </c>
      <c r="I637" s="301">
        <f t="shared" si="114"/>
        <v>0</v>
      </c>
      <c r="J637" s="57">
        <f t="shared" si="115"/>
        <v>0</v>
      </c>
      <c r="K637" s="57">
        <f t="shared" si="116"/>
        <v>0</v>
      </c>
      <c r="L637" s="57">
        <f t="shared" si="118"/>
        <v>29511.023825958171</v>
      </c>
      <c r="M637" s="301">
        <f t="shared" si="119"/>
        <v>6.5224030079999977</v>
      </c>
      <c r="N637" s="57">
        <f t="shared" si="117"/>
        <v>4524.5630774059309</v>
      </c>
    </row>
    <row r="638" spans="1:14">
      <c r="A638" s="57">
        <v>635</v>
      </c>
      <c r="B638" s="57">
        <v>0</v>
      </c>
      <c r="C638" s="284">
        <f t="shared" si="110"/>
        <v>0</v>
      </c>
      <c r="D638" s="300">
        <f t="shared" si="108"/>
        <v>0</v>
      </c>
      <c r="E638" s="285">
        <f t="shared" si="111"/>
        <v>0</v>
      </c>
      <c r="F638" s="300">
        <f t="shared" si="109"/>
        <v>0</v>
      </c>
      <c r="G638" s="285">
        <f t="shared" si="112"/>
        <v>0</v>
      </c>
      <c r="H638" s="284">
        <f t="shared" si="113"/>
        <v>0</v>
      </c>
      <c r="I638" s="301">
        <f t="shared" si="114"/>
        <v>0</v>
      </c>
      <c r="J638" s="57">
        <f t="shared" si="115"/>
        <v>0</v>
      </c>
      <c r="K638" s="57">
        <f t="shared" si="116"/>
        <v>0</v>
      </c>
      <c r="L638" s="57">
        <f t="shared" si="118"/>
        <v>29511.023825958171</v>
      </c>
      <c r="M638" s="301">
        <f t="shared" si="119"/>
        <v>6.5224030079999977</v>
      </c>
      <c r="N638" s="57">
        <f t="shared" si="117"/>
        <v>4524.5630774059309</v>
      </c>
    </row>
    <row r="639" spans="1:14">
      <c r="A639" s="57">
        <v>636</v>
      </c>
      <c r="B639" s="57">
        <v>0</v>
      </c>
      <c r="C639" s="284">
        <f t="shared" si="110"/>
        <v>0</v>
      </c>
      <c r="D639" s="300">
        <f t="shared" si="108"/>
        <v>0</v>
      </c>
      <c r="E639" s="285">
        <f t="shared" si="111"/>
        <v>0</v>
      </c>
      <c r="F639" s="300">
        <f t="shared" si="109"/>
        <v>0</v>
      </c>
      <c r="G639" s="285">
        <f t="shared" si="112"/>
        <v>0</v>
      </c>
      <c r="H639" s="284">
        <f t="shared" si="113"/>
        <v>0</v>
      </c>
      <c r="I639" s="301">
        <f t="shared" si="114"/>
        <v>0</v>
      </c>
      <c r="J639" s="57">
        <f t="shared" si="115"/>
        <v>0</v>
      </c>
      <c r="K639" s="57">
        <f t="shared" si="116"/>
        <v>0</v>
      </c>
      <c r="L639" s="57">
        <f t="shared" si="118"/>
        <v>29511.023825958171</v>
      </c>
      <c r="M639" s="301">
        <f t="shared" si="119"/>
        <v>6.5224030079999977</v>
      </c>
      <c r="N639" s="57">
        <f t="shared" si="117"/>
        <v>4524.5630774059309</v>
      </c>
    </row>
    <row r="640" spans="1:14">
      <c r="A640" s="57">
        <v>637</v>
      </c>
      <c r="B640" s="57">
        <v>0</v>
      </c>
      <c r="C640" s="284">
        <f t="shared" si="110"/>
        <v>0</v>
      </c>
      <c r="D640" s="300">
        <f t="shared" si="108"/>
        <v>0</v>
      </c>
      <c r="E640" s="285">
        <f t="shared" si="111"/>
        <v>0</v>
      </c>
      <c r="F640" s="300">
        <f t="shared" si="109"/>
        <v>0</v>
      </c>
      <c r="G640" s="285">
        <f t="shared" si="112"/>
        <v>0</v>
      </c>
      <c r="H640" s="284">
        <f t="shared" si="113"/>
        <v>0</v>
      </c>
      <c r="I640" s="301">
        <f t="shared" si="114"/>
        <v>0</v>
      </c>
      <c r="J640" s="57">
        <f t="shared" si="115"/>
        <v>0</v>
      </c>
      <c r="K640" s="57">
        <f t="shared" si="116"/>
        <v>0</v>
      </c>
      <c r="L640" s="57">
        <f t="shared" si="118"/>
        <v>29511.023825958171</v>
      </c>
      <c r="M640" s="301">
        <f t="shared" si="119"/>
        <v>6.5224030079999977</v>
      </c>
      <c r="N640" s="57">
        <f t="shared" si="117"/>
        <v>4524.5630774059309</v>
      </c>
    </row>
    <row r="641" spans="1:14">
      <c r="A641" s="57">
        <v>638</v>
      </c>
      <c r="B641" s="57">
        <v>0</v>
      </c>
      <c r="C641" s="284">
        <f t="shared" si="110"/>
        <v>0</v>
      </c>
      <c r="D641" s="300">
        <f t="shared" si="108"/>
        <v>0</v>
      </c>
      <c r="E641" s="285">
        <f t="shared" si="111"/>
        <v>0</v>
      </c>
      <c r="F641" s="300">
        <f t="shared" si="109"/>
        <v>0</v>
      </c>
      <c r="G641" s="285">
        <f t="shared" si="112"/>
        <v>0</v>
      </c>
      <c r="H641" s="284">
        <f t="shared" si="113"/>
        <v>0</v>
      </c>
      <c r="I641" s="301">
        <f t="shared" si="114"/>
        <v>0</v>
      </c>
      <c r="J641" s="57">
        <f t="shared" si="115"/>
        <v>0</v>
      </c>
      <c r="K641" s="57">
        <f t="shared" si="116"/>
        <v>0</v>
      </c>
      <c r="L641" s="57">
        <f t="shared" si="118"/>
        <v>29511.023825958171</v>
      </c>
      <c r="M641" s="301">
        <f t="shared" si="119"/>
        <v>6.5224030079999977</v>
      </c>
      <c r="N641" s="57">
        <f t="shared" si="117"/>
        <v>4524.5630774059309</v>
      </c>
    </row>
    <row r="642" spans="1:14">
      <c r="A642" s="57">
        <v>639</v>
      </c>
      <c r="B642" s="57">
        <v>0</v>
      </c>
      <c r="C642" s="284">
        <f t="shared" si="110"/>
        <v>0</v>
      </c>
      <c r="D642" s="300">
        <f t="shared" si="108"/>
        <v>0</v>
      </c>
      <c r="E642" s="285">
        <f t="shared" si="111"/>
        <v>0</v>
      </c>
      <c r="F642" s="300">
        <f t="shared" si="109"/>
        <v>0</v>
      </c>
      <c r="G642" s="285">
        <f t="shared" si="112"/>
        <v>0</v>
      </c>
      <c r="H642" s="284">
        <f t="shared" si="113"/>
        <v>0</v>
      </c>
      <c r="I642" s="301">
        <f t="shared" si="114"/>
        <v>0</v>
      </c>
      <c r="J642" s="57">
        <f t="shared" si="115"/>
        <v>0</v>
      </c>
      <c r="K642" s="57">
        <f t="shared" si="116"/>
        <v>0</v>
      </c>
      <c r="L642" s="57">
        <f t="shared" si="118"/>
        <v>29511.023825958171</v>
      </c>
      <c r="M642" s="301">
        <f t="shared" si="119"/>
        <v>6.5224030079999977</v>
      </c>
      <c r="N642" s="57">
        <f t="shared" si="117"/>
        <v>4524.5630774059309</v>
      </c>
    </row>
    <row r="643" spans="1:14">
      <c r="A643" s="57">
        <v>640</v>
      </c>
      <c r="B643" s="57">
        <v>0</v>
      </c>
      <c r="C643" s="284">
        <f t="shared" si="110"/>
        <v>0</v>
      </c>
      <c r="D643" s="300">
        <f t="shared" si="108"/>
        <v>0</v>
      </c>
      <c r="E643" s="285">
        <f t="shared" si="111"/>
        <v>0</v>
      </c>
      <c r="F643" s="300">
        <f t="shared" si="109"/>
        <v>0</v>
      </c>
      <c r="G643" s="285">
        <f t="shared" si="112"/>
        <v>0</v>
      </c>
      <c r="H643" s="284">
        <f t="shared" si="113"/>
        <v>0</v>
      </c>
      <c r="I643" s="301">
        <f t="shared" si="114"/>
        <v>0</v>
      </c>
      <c r="J643" s="57">
        <f t="shared" si="115"/>
        <v>0</v>
      </c>
      <c r="K643" s="57">
        <f t="shared" si="116"/>
        <v>0</v>
      </c>
      <c r="L643" s="57">
        <f t="shared" si="118"/>
        <v>29511.023825958171</v>
      </c>
      <c r="M643" s="301">
        <f t="shared" si="119"/>
        <v>6.5224030079999977</v>
      </c>
      <c r="N643" s="57">
        <f t="shared" si="117"/>
        <v>4524.5630774059309</v>
      </c>
    </row>
    <row r="644" spans="1:14">
      <c r="A644" s="57">
        <v>641</v>
      </c>
      <c r="B644" s="57">
        <v>0</v>
      </c>
      <c r="C644" s="284">
        <f t="shared" si="110"/>
        <v>0</v>
      </c>
      <c r="D644" s="300">
        <f t="shared" ref="D644:D707" si="120">C644</f>
        <v>0</v>
      </c>
      <c r="E644" s="285">
        <f t="shared" si="111"/>
        <v>0</v>
      </c>
      <c r="F644" s="300">
        <f t="shared" ref="F644:F707" si="121">C645</f>
        <v>0</v>
      </c>
      <c r="G644" s="285">
        <f t="shared" si="112"/>
        <v>0</v>
      </c>
      <c r="H644" s="284">
        <f t="shared" si="113"/>
        <v>0</v>
      </c>
      <c r="I644" s="301">
        <f t="shared" si="114"/>
        <v>0</v>
      </c>
      <c r="J644" s="57">
        <f t="shared" si="115"/>
        <v>0</v>
      </c>
      <c r="K644" s="57">
        <f t="shared" si="116"/>
        <v>0</v>
      </c>
      <c r="L644" s="57">
        <f t="shared" si="118"/>
        <v>29511.023825958171</v>
      </c>
      <c r="M644" s="301">
        <f t="shared" si="119"/>
        <v>6.5224030079999977</v>
      </c>
      <c r="N644" s="57">
        <f t="shared" si="117"/>
        <v>4524.5630774059309</v>
      </c>
    </row>
    <row r="645" spans="1:14">
      <c r="A645" s="57">
        <v>642</v>
      </c>
      <c r="B645" s="57">
        <v>0</v>
      </c>
      <c r="C645" s="284">
        <f t="shared" ref="C645:C708" si="122">B645*1.609344</f>
        <v>0</v>
      </c>
      <c r="D645" s="300">
        <f t="shared" si="120"/>
        <v>0</v>
      </c>
      <c r="E645" s="285">
        <f t="shared" ref="E645:E708" si="123">(D645)^2</f>
        <v>0</v>
      </c>
      <c r="F645" s="300">
        <f t="shared" si="121"/>
        <v>0</v>
      </c>
      <c r="G645" s="285">
        <f t="shared" ref="G645:G708" si="124">(F645)^2</f>
        <v>0</v>
      </c>
      <c r="H645" s="284">
        <f t="shared" ref="H645:H708" si="125">(D645+F645)/2</f>
        <v>0</v>
      </c>
      <c r="I645" s="301">
        <f t="shared" ref="I645:I708" si="126">H645/3600</f>
        <v>0</v>
      </c>
      <c r="J645" s="57">
        <f t="shared" ref="J645:J708" si="127">IF(I645=0,0,(G645-E645))</f>
        <v>0</v>
      </c>
      <c r="K645" s="57">
        <f t="shared" ref="K645:K708" si="128">MAX(0,J645)</f>
        <v>0</v>
      </c>
      <c r="L645" s="57">
        <f t="shared" si="118"/>
        <v>29511.023825958171</v>
      </c>
      <c r="M645" s="301">
        <f t="shared" si="119"/>
        <v>6.5224030079999977</v>
      </c>
      <c r="N645" s="57">
        <f t="shared" ref="N645:N708" si="129">IF(M645=0,0,(L645)/M645)</f>
        <v>4524.5630774059309</v>
      </c>
    </row>
    <row r="646" spans="1:14">
      <c r="A646" s="57">
        <v>643</v>
      </c>
      <c r="B646" s="57">
        <v>0</v>
      </c>
      <c r="C646" s="284">
        <f t="shared" si="122"/>
        <v>0</v>
      </c>
      <c r="D646" s="300">
        <f t="shared" si="120"/>
        <v>0</v>
      </c>
      <c r="E646" s="285">
        <f t="shared" si="123"/>
        <v>0</v>
      </c>
      <c r="F646" s="300">
        <f t="shared" si="121"/>
        <v>0</v>
      </c>
      <c r="G646" s="285">
        <f t="shared" si="124"/>
        <v>0</v>
      </c>
      <c r="H646" s="284">
        <f t="shared" si="125"/>
        <v>0</v>
      </c>
      <c r="I646" s="301">
        <f t="shared" si="126"/>
        <v>0</v>
      </c>
      <c r="J646" s="57">
        <f t="shared" si="127"/>
        <v>0</v>
      </c>
      <c r="K646" s="57">
        <f t="shared" si="128"/>
        <v>0</v>
      </c>
      <c r="L646" s="57">
        <f t="shared" ref="L646:L709" si="130">L645+K646</f>
        <v>29511.023825958171</v>
      </c>
      <c r="M646" s="301">
        <f t="shared" ref="M646:M709" si="131">M645+I646</f>
        <v>6.5224030079999977</v>
      </c>
      <c r="N646" s="57">
        <f t="shared" si="129"/>
        <v>4524.5630774059309</v>
      </c>
    </row>
    <row r="647" spans="1:14">
      <c r="A647" s="57">
        <v>644</v>
      </c>
      <c r="B647" s="57">
        <v>0</v>
      </c>
      <c r="C647" s="284">
        <f t="shared" si="122"/>
        <v>0</v>
      </c>
      <c r="D647" s="300">
        <f t="shared" si="120"/>
        <v>0</v>
      </c>
      <c r="E647" s="285">
        <f t="shared" si="123"/>
        <v>0</v>
      </c>
      <c r="F647" s="300">
        <f t="shared" si="121"/>
        <v>0</v>
      </c>
      <c r="G647" s="285">
        <f t="shared" si="124"/>
        <v>0</v>
      </c>
      <c r="H647" s="284">
        <f t="shared" si="125"/>
        <v>0</v>
      </c>
      <c r="I647" s="301">
        <f t="shared" si="126"/>
        <v>0</v>
      </c>
      <c r="J647" s="57">
        <f t="shared" si="127"/>
        <v>0</v>
      </c>
      <c r="K647" s="57">
        <f t="shared" si="128"/>
        <v>0</v>
      </c>
      <c r="L647" s="57">
        <f t="shared" si="130"/>
        <v>29511.023825958171</v>
      </c>
      <c r="M647" s="301">
        <f t="shared" si="131"/>
        <v>6.5224030079999977</v>
      </c>
      <c r="N647" s="57">
        <f t="shared" si="129"/>
        <v>4524.5630774059309</v>
      </c>
    </row>
    <row r="648" spans="1:14">
      <c r="A648" s="57">
        <v>645</v>
      </c>
      <c r="B648" s="57">
        <v>0</v>
      </c>
      <c r="C648" s="284">
        <f t="shared" si="122"/>
        <v>0</v>
      </c>
      <c r="D648" s="300">
        <f t="shared" si="120"/>
        <v>0</v>
      </c>
      <c r="E648" s="285">
        <f t="shared" si="123"/>
        <v>0</v>
      </c>
      <c r="F648" s="300">
        <f t="shared" si="121"/>
        <v>3.2186880000000002</v>
      </c>
      <c r="G648" s="285">
        <f t="shared" si="124"/>
        <v>10.359952441344001</v>
      </c>
      <c r="H648" s="284">
        <f t="shared" si="125"/>
        <v>1.6093440000000001</v>
      </c>
      <c r="I648" s="301">
        <f t="shared" si="126"/>
        <v>4.4704000000000006E-4</v>
      </c>
      <c r="J648" s="57">
        <f t="shared" si="127"/>
        <v>10.359952441344001</v>
      </c>
      <c r="K648" s="57">
        <f t="shared" si="128"/>
        <v>10.359952441344001</v>
      </c>
      <c r="L648" s="57">
        <f t="shared" si="130"/>
        <v>29521.383778399515</v>
      </c>
      <c r="M648" s="301">
        <f t="shared" si="131"/>
        <v>6.5228500479999978</v>
      </c>
      <c r="N648" s="57">
        <f t="shared" si="129"/>
        <v>4525.8412444191026</v>
      </c>
    </row>
    <row r="649" spans="1:14">
      <c r="A649" s="57">
        <v>646</v>
      </c>
      <c r="B649" s="57">
        <v>2</v>
      </c>
      <c r="C649" s="284">
        <f t="shared" si="122"/>
        <v>3.2186880000000002</v>
      </c>
      <c r="D649" s="300">
        <f t="shared" si="120"/>
        <v>3.2186880000000002</v>
      </c>
      <c r="E649" s="285">
        <f t="shared" si="123"/>
        <v>10.359952441344001</v>
      </c>
      <c r="F649" s="300">
        <f t="shared" si="121"/>
        <v>7.2420480000000005</v>
      </c>
      <c r="G649" s="285">
        <f t="shared" si="124"/>
        <v>52.447259234304006</v>
      </c>
      <c r="H649" s="284">
        <f t="shared" si="125"/>
        <v>5.2303680000000004</v>
      </c>
      <c r="I649" s="301">
        <f t="shared" si="126"/>
        <v>1.4528800000000001E-3</v>
      </c>
      <c r="J649" s="57">
        <f t="shared" si="127"/>
        <v>42.087306792960007</v>
      </c>
      <c r="K649" s="57">
        <f t="shared" si="128"/>
        <v>42.087306792960007</v>
      </c>
      <c r="L649" s="57">
        <f t="shared" si="130"/>
        <v>29563.471085192476</v>
      </c>
      <c r="M649" s="301">
        <f t="shared" si="131"/>
        <v>6.5243029279999982</v>
      </c>
      <c r="N649" s="57">
        <f t="shared" si="129"/>
        <v>4531.2842477495224</v>
      </c>
    </row>
    <row r="650" spans="1:14">
      <c r="A650" s="57">
        <v>647</v>
      </c>
      <c r="B650" s="57">
        <v>4.5</v>
      </c>
      <c r="C650" s="284">
        <f t="shared" si="122"/>
        <v>7.2420480000000005</v>
      </c>
      <c r="D650" s="300">
        <f t="shared" si="120"/>
        <v>7.2420480000000005</v>
      </c>
      <c r="E650" s="285">
        <f t="shared" si="123"/>
        <v>52.447259234304006</v>
      </c>
      <c r="F650" s="300">
        <f t="shared" si="121"/>
        <v>12.5528832</v>
      </c>
      <c r="G650" s="285">
        <f t="shared" si="124"/>
        <v>157.57487663284223</v>
      </c>
      <c r="H650" s="284">
        <f t="shared" si="125"/>
        <v>9.8974656000000003</v>
      </c>
      <c r="I650" s="301">
        <f t="shared" si="126"/>
        <v>2.749296E-3</v>
      </c>
      <c r="J650" s="57">
        <f t="shared" si="127"/>
        <v>105.12761739853823</v>
      </c>
      <c r="K650" s="57">
        <f t="shared" si="128"/>
        <v>105.12761739853823</v>
      </c>
      <c r="L650" s="57">
        <f t="shared" si="130"/>
        <v>29668.598702591014</v>
      </c>
      <c r="M650" s="301">
        <f t="shared" si="131"/>
        <v>6.5270522239999984</v>
      </c>
      <c r="N650" s="57">
        <f t="shared" si="129"/>
        <v>4545.4820467805439</v>
      </c>
    </row>
    <row r="651" spans="1:14">
      <c r="A651" s="57">
        <v>648</v>
      </c>
      <c r="B651" s="57">
        <v>7.8</v>
      </c>
      <c r="C651" s="284">
        <f t="shared" si="122"/>
        <v>12.5528832</v>
      </c>
      <c r="D651" s="300">
        <f t="shared" si="120"/>
        <v>12.5528832</v>
      </c>
      <c r="E651" s="285">
        <f t="shared" si="123"/>
        <v>157.57487663284223</v>
      </c>
      <c r="F651" s="300">
        <f t="shared" si="121"/>
        <v>16.415308799999998</v>
      </c>
      <c r="G651" s="285">
        <f t="shared" si="124"/>
        <v>269.46236299935737</v>
      </c>
      <c r="H651" s="284">
        <f t="shared" si="125"/>
        <v>14.484095999999999</v>
      </c>
      <c r="I651" s="301">
        <f t="shared" si="126"/>
        <v>4.0233600000000001E-3</v>
      </c>
      <c r="J651" s="57">
        <f t="shared" si="127"/>
        <v>111.88748636651513</v>
      </c>
      <c r="K651" s="57">
        <f t="shared" si="128"/>
        <v>111.88748636651513</v>
      </c>
      <c r="L651" s="57">
        <f t="shared" si="130"/>
        <v>29780.48618895753</v>
      </c>
      <c r="M651" s="301">
        <f t="shared" si="131"/>
        <v>6.5310755839999981</v>
      </c>
      <c r="N651" s="57">
        <f t="shared" si="129"/>
        <v>4559.8134343927286</v>
      </c>
    </row>
    <row r="652" spans="1:14">
      <c r="A652" s="57">
        <v>649</v>
      </c>
      <c r="B652" s="57">
        <v>10.199999999999999</v>
      </c>
      <c r="C652" s="284">
        <f t="shared" si="122"/>
        <v>16.415308799999998</v>
      </c>
      <c r="D652" s="300">
        <f t="shared" si="120"/>
        <v>16.415308799999998</v>
      </c>
      <c r="E652" s="285">
        <f t="shared" si="123"/>
        <v>269.46236299935737</v>
      </c>
      <c r="F652" s="300">
        <f t="shared" si="121"/>
        <v>20.116800000000001</v>
      </c>
      <c r="G652" s="285">
        <f t="shared" si="124"/>
        <v>404.68564224000005</v>
      </c>
      <c r="H652" s="284">
        <f t="shared" si="125"/>
        <v>18.266054400000002</v>
      </c>
      <c r="I652" s="301">
        <f t="shared" si="126"/>
        <v>5.0739040000000006E-3</v>
      </c>
      <c r="J652" s="57">
        <f t="shared" si="127"/>
        <v>135.22327924064268</v>
      </c>
      <c r="K652" s="57">
        <f t="shared" si="128"/>
        <v>135.22327924064268</v>
      </c>
      <c r="L652" s="57">
        <f t="shared" si="130"/>
        <v>29915.709468198173</v>
      </c>
      <c r="M652" s="301">
        <f t="shared" si="131"/>
        <v>6.5361494879999977</v>
      </c>
      <c r="N652" s="57">
        <f t="shared" si="129"/>
        <v>4576.9622501935937</v>
      </c>
    </row>
    <row r="653" spans="1:14">
      <c r="A653" s="57">
        <v>650</v>
      </c>
      <c r="B653" s="57">
        <v>12.5</v>
      </c>
      <c r="C653" s="284">
        <f t="shared" si="122"/>
        <v>20.116800000000001</v>
      </c>
      <c r="D653" s="300">
        <f t="shared" si="120"/>
        <v>20.116800000000001</v>
      </c>
      <c r="E653" s="285">
        <f t="shared" si="123"/>
        <v>404.68564224000005</v>
      </c>
      <c r="F653" s="300">
        <f t="shared" si="121"/>
        <v>22.530816000000002</v>
      </c>
      <c r="G653" s="285">
        <f t="shared" si="124"/>
        <v>507.63766962585606</v>
      </c>
      <c r="H653" s="284">
        <f t="shared" si="125"/>
        <v>21.323808</v>
      </c>
      <c r="I653" s="301">
        <f t="shared" si="126"/>
        <v>5.9232799999999995E-3</v>
      </c>
      <c r="J653" s="57">
        <f t="shared" si="127"/>
        <v>102.95202738585601</v>
      </c>
      <c r="K653" s="57">
        <f t="shared" si="128"/>
        <v>102.95202738585601</v>
      </c>
      <c r="L653" s="57">
        <f t="shared" si="130"/>
        <v>30018.661495584027</v>
      </c>
      <c r="M653" s="301">
        <f t="shared" si="131"/>
        <v>6.5420727679999979</v>
      </c>
      <c r="N653" s="57">
        <f t="shared" si="129"/>
        <v>4588.5551200863738</v>
      </c>
    </row>
    <row r="654" spans="1:14">
      <c r="A654" s="57">
        <v>651</v>
      </c>
      <c r="B654" s="57">
        <v>14</v>
      </c>
      <c r="C654" s="284">
        <f t="shared" si="122"/>
        <v>22.530816000000002</v>
      </c>
      <c r="D654" s="300">
        <f t="shared" si="120"/>
        <v>22.530816000000002</v>
      </c>
      <c r="E654" s="285">
        <f t="shared" si="123"/>
        <v>507.63766962585606</v>
      </c>
      <c r="F654" s="300">
        <f t="shared" si="121"/>
        <v>24.622963200000004</v>
      </c>
      <c r="G654" s="285">
        <f t="shared" si="124"/>
        <v>606.29031674855446</v>
      </c>
      <c r="H654" s="284">
        <f t="shared" si="125"/>
        <v>23.576889600000001</v>
      </c>
      <c r="I654" s="301">
        <f t="shared" si="126"/>
        <v>6.5491360000000005E-3</v>
      </c>
      <c r="J654" s="57">
        <f t="shared" si="127"/>
        <v>98.652647122698397</v>
      </c>
      <c r="K654" s="57">
        <f t="shared" si="128"/>
        <v>98.652647122698397</v>
      </c>
      <c r="L654" s="57">
        <f t="shared" si="130"/>
        <v>30117.314142706724</v>
      </c>
      <c r="M654" s="301">
        <f t="shared" si="131"/>
        <v>6.5486219039999982</v>
      </c>
      <c r="N654" s="57">
        <f t="shared" si="129"/>
        <v>4599.0308471329836</v>
      </c>
    </row>
    <row r="655" spans="1:14">
      <c r="A655" s="57">
        <v>652</v>
      </c>
      <c r="B655" s="57">
        <v>15.3</v>
      </c>
      <c r="C655" s="284">
        <f t="shared" si="122"/>
        <v>24.622963200000004</v>
      </c>
      <c r="D655" s="300">
        <f t="shared" si="120"/>
        <v>24.622963200000004</v>
      </c>
      <c r="E655" s="285">
        <f t="shared" si="123"/>
        <v>606.29031674855446</v>
      </c>
      <c r="F655" s="300">
        <f t="shared" si="121"/>
        <v>28.163520000000002</v>
      </c>
      <c r="G655" s="285">
        <f t="shared" si="124"/>
        <v>793.18385879040011</v>
      </c>
      <c r="H655" s="284">
        <f t="shared" si="125"/>
        <v>26.393241600000003</v>
      </c>
      <c r="I655" s="301">
        <f t="shared" si="126"/>
        <v>7.331456000000001E-3</v>
      </c>
      <c r="J655" s="57">
        <f t="shared" si="127"/>
        <v>186.89354204184565</v>
      </c>
      <c r="K655" s="57">
        <f t="shared" si="128"/>
        <v>186.89354204184565</v>
      </c>
      <c r="L655" s="57">
        <f t="shared" si="130"/>
        <v>30304.20768474857</v>
      </c>
      <c r="M655" s="301">
        <f t="shared" si="131"/>
        <v>6.5559533599999984</v>
      </c>
      <c r="N655" s="57">
        <f t="shared" si="129"/>
        <v>4622.3952521755855</v>
      </c>
    </row>
    <row r="656" spans="1:14">
      <c r="A656" s="57">
        <v>653</v>
      </c>
      <c r="B656" s="57">
        <v>17.5</v>
      </c>
      <c r="C656" s="284">
        <f t="shared" si="122"/>
        <v>28.163520000000002</v>
      </c>
      <c r="D656" s="300">
        <f t="shared" si="120"/>
        <v>28.163520000000002</v>
      </c>
      <c r="E656" s="285">
        <f t="shared" si="123"/>
        <v>793.18385879040011</v>
      </c>
      <c r="F656" s="300">
        <f t="shared" si="121"/>
        <v>31.543142400000004</v>
      </c>
      <c r="G656" s="285">
        <f t="shared" si="124"/>
        <v>994.96983246667799</v>
      </c>
      <c r="H656" s="284">
        <f t="shared" si="125"/>
        <v>29.853331200000003</v>
      </c>
      <c r="I656" s="301">
        <f t="shared" si="126"/>
        <v>8.2925920000000014E-3</v>
      </c>
      <c r="J656" s="57">
        <f t="shared" si="127"/>
        <v>201.78597367627788</v>
      </c>
      <c r="K656" s="57">
        <f t="shared" si="128"/>
        <v>201.78597367627788</v>
      </c>
      <c r="L656" s="57">
        <f t="shared" si="130"/>
        <v>30505.993658424846</v>
      </c>
      <c r="M656" s="301">
        <f t="shared" si="131"/>
        <v>6.5642459519999985</v>
      </c>
      <c r="N656" s="57">
        <f t="shared" si="129"/>
        <v>4647.2959547060027</v>
      </c>
    </row>
    <row r="657" spans="1:14">
      <c r="A657" s="57">
        <v>654</v>
      </c>
      <c r="B657" s="57">
        <v>19.600000000000001</v>
      </c>
      <c r="C657" s="284">
        <f t="shared" si="122"/>
        <v>31.543142400000004</v>
      </c>
      <c r="D657" s="300">
        <f t="shared" si="120"/>
        <v>31.543142400000004</v>
      </c>
      <c r="E657" s="285">
        <f t="shared" si="123"/>
        <v>994.96983246667799</v>
      </c>
      <c r="F657" s="300">
        <f t="shared" si="121"/>
        <v>33.796224000000002</v>
      </c>
      <c r="G657" s="285">
        <f t="shared" si="124"/>
        <v>1142.1847566581762</v>
      </c>
      <c r="H657" s="284">
        <f t="shared" si="125"/>
        <v>32.669683200000001</v>
      </c>
      <c r="I657" s="301">
        <f t="shared" si="126"/>
        <v>9.074912000000001E-3</v>
      </c>
      <c r="J657" s="57">
        <f t="shared" si="127"/>
        <v>147.2149241914982</v>
      </c>
      <c r="K657" s="57">
        <f t="shared" si="128"/>
        <v>147.2149241914982</v>
      </c>
      <c r="L657" s="57">
        <f t="shared" si="130"/>
        <v>30653.208582616346</v>
      </c>
      <c r="M657" s="301">
        <f t="shared" si="131"/>
        <v>6.5733208639999985</v>
      </c>
      <c r="N657" s="57">
        <f t="shared" si="129"/>
        <v>4663.2758717886854</v>
      </c>
    </row>
    <row r="658" spans="1:14">
      <c r="A658" s="57">
        <v>655</v>
      </c>
      <c r="B658" s="57">
        <v>21</v>
      </c>
      <c r="C658" s="284">
        <f t="shared" si="122"/>
        <v>33.796224000000002</v>
      </c>
      <c r="D658" s="300">
        <f t="shared" si="120"/>
        <v>33.796224000000002</v>
      </c>
      <c r="E658" s="285">
        <f t="shared" si="123"/>
        <v>1142.1847566581762</v>
      </c>
      <c r="F658" s="300">
        <f t="shared" si="121"/>
        <v>35.7274368</v>
      </c>
      <c r="G658" s="285">
        <f t="shared" si="124"/>
        <v>1276.4497402979941</v>
      </c>
      <c r="H658" s="284">
        <f t="shared" si="125"/>
        <v>34.761830400000001</v>
      </c>
      <c r="I658" s="301">
        <f t="shared" si="126"/>
        <v>9.6560640000000007E-3</v>
      </c>
      <c r="J658" s="57">
        <f t="shared" si="127"/>
        <v>134.26498363981796</v>
      </c>
      <c r="K658" s="57">
        <f t="shared" si="128"/>
        <v>134.26498363981796</v>
      </c>
      <c r="L658" s="57">
        <f t="shared" si="130"/>
        <v>30787.473566256165</v>
      </c>
      <c r="M658" s="301">
        <f t="shared" si="131"/>
        <v>6.5829769279999981</v>
      </c>
      <c r="N658" s="57">
        <f t="shared" si="129"/>
        <v>4676.8314552804968</v>
      </c>
    </row>
    <row r="659" spans="1:14">
      <c r="A659" s="57">
        <v>656</v>
      </c>
      <c r="B659" s="57">
        <v>22.2</v>
      </c>
      <c r="C659" s="284">
        <f t="shared" si="122"/>
        <v>35.7274368</v>
      </c>
      <c r="D659" s="300">
        <f t="shared" si="120"/>
        <v>35.7274368</v>
      </c>
      <c r="E659" s="285">
        <f t="shared" si="123"/>
        <v>1276.4497402979941</v>
      </c>
      <c r="F659" s="300">
        <f t="shared" si="121"/>
        <v>37.497715200000002</v>
      </c>
      <c r="G659" s="285">
        <f t="shared" si="124"/>
        <v>1406.0786452203113</v>
      </c>
      <c r="H659" s="284">
        <f t="shared" si="125"/>
        <v>36.612576000000004</v>
      </c>
      <c r="I659" s="301">
        <f t="shared" si="126"/>
        <v>1.0170160000000001E-2</v>
      </c>
      <c r="J659" s="57">
        <f t="shared" si="127"/>
        <v>129.62890492231713</v>
      </c>
      <c r="K659" s="57">
        <f t="shared" si="128"/>
        <v>129.62890492231713</v>
      </c>
      <c r="L659" s="57">
        <f t="shared" si="130"/>
        <v>30917.102471178481</v>
      </c>
      <c r="M659" s="301">
        <f t="shared" si="131"/>
        <v>6.5931470879999985</v>
      </c>
      <c r="N659" s="57">
        <f t="shared" si="129"/>
        <v>4689.278436916693</v>
      </c>
    </row>
    <row r="660" spans="1:14">
      <c r="A660" s="57">
        <v>657</v>
      </c>
      <c r="B660" s="57">
        <v>23.3</v>
      </c>
      <c r="C660" s="284">
        <f t="shared" si="122"/>
        <v>37.497715200000002</v>
      </c>
      <c r="D660" s="300">
        <f t="shared" si="120"/>
        <v>37.497715200000002</v>
      </c>
      <c r="E660" s="285">
        <f t="shared" si="123"/>
        <v>1406.0786452203113</v>
      </c>
      <c r="F660" s="300">
        <f t="shared" si="121"/>
        <v>39.428927999999999</v>
      </c>
      <c r="G660" s="285">
        <f t="shared" si="124"/>
        <v>1554.640363229184</v>
      </c>
      <c r="H660" s="284">
        <f t="shared" si="125"/>
        <v>38.4633216</v>
      </c>
      <c r="I660" s="301">
        <f t="shared" si="126"/>
        <v>1.0684256E-2</v>
      </c>
      <c r="J660" s="57">
        <f t="shared" si="127"/>
        <v>148.56171800887273</v>
      </c>
      <c r="K660" s="57">
        <f t="shared" si="128"/>
        <v>148.56171800887273</v>
      </c>
      <c r="L660" s="57">
        <f t="shared" si="130"/>
        <v>31065.664189187355</v>
      </c>
      <c r="M660" s="301">
        <f t="shared" si="131"/>
        <v>6.6038313439999987</v>
      </c>
      <c r="N660" s="57">
        <f t="shared" si="129"/>
        <v>4704.1880040459373</v>
      </c>
    </row>
    <row r="661" spans="1:14">
      <c r="A661" s="57">
        <v>658</v>
      </c>
      <c r="B661" s="57">
        <v>24.5</v>
      </c>
      <c r="C661" s="284">
        <f t="shared" si="122"/>
        <v>39.428927999999999</v>
      </c>
      <c r="D661" s="300">
        <f t="shared" si="120"/>
        <v>39.428927999999999</v>
      </c>
      <c r="E661" s="285">
        <f t="shared" si="123"/>
        <v>1554.640363229184</v>
      </c>
      <c r="F661" s="300">
        <f t="shared" si="121"/>
        <v>40.716403200000002</v>
      </c>
      <c r="G661" s="285">
        <f t="shared" si="124"/>
        <v>1657.8254895449704</v>
      </c>
      <c r="H661" s="284">
        <f t="shared" si="125"/>
        <v>40.072665600000001</v>
      </c>
      <c r="I661" s="301">
        <f t="shared" si="126"/>
        <v>1.1131296000000001E-2</v>
      </c>
      <c r="J661" s="57">
        <f t="shared" si="127"/>
        <v>103.18512631578642</v>
      </c>
      <c r="K661" s="57">
        <f t="shared" si="128"/>
        <v>103.18512631578642</v>
      </c>
      <c r="L661" s="57">
        <f t="shared" si="130"/>
        <v>31168.849315503143</v>
      </c>
      <c r="M661" s="301">
        <f t="shared" si="131"/>
        <v>6.614962639999999</v>
      </c>
      <c r="N661" s="57">
        <f t="shared" si="129"/>
        <v>4711.8708013599826</v>
      </c>
    </row>
    <row r="662" spans="1:14">
      <c r="A662" s="57">
        <v>659</v>
      </c>
      <c r="B662" s="57">
        <v>25.3</v>
      </c>
      <c r="C662" s="284">
        <f t="shared" si="122"/>
        <v>40.716403200000002</v>
      </c>
      <c r="D662" s="300">
        <f t="shared" si="120"/>
        <v>40.716403200000002</v>
      </c>
      <c r="E662" s="285">
        <f t="shared" si="123"/>
        <v>1657.8254895449704</v>
      </c>
      <c r="F662" s="300">
        <f t="shared" si="121"/>
        <v>41.199206400000008</v>
      </c>
      <c r="G662" s="285">
        <f t="shared" si="124"/>
        <v>1697.3746079898017</v>
      </c>
      <c r="H662" s="284">
        <f t="shared" si="125"/>
        <v>40.957804800000005</v>
      </c>
      <c r="I662" s="301">
        <f t="shared" si="126"/>
        <v>1.1377168000000002E-2</v>
      </c>
      <c r="J662" s="57">
        <f t="shared" si="127"/>
        <v>39.549118444831265</v>
      </c>
      <c r="K662" s="57">
        <f t="shared" si="128"/>
        <v>39.549118444831265</v>
      </c>
      <c r="L662" s="57">
        <f t="shared" si="130"/>
        <v>31208.398433947976</v>
      </c>
      <c r="M662" s="301">
        <f t="shared" si="131"/>
        <v>6.6263398079999991</v>
      </c>
      <c r="N662" s="57">
        <f t="shared" si="129"/>
        <v>4709.7491734833739</v>
      </c>
    </row>
    <row r="663" spans="1:14">
      <c r="A663" s="57">
        <v>660</v>
      </c>
      <c r="B663" s="57">
        <v>25.6</v>
      </c>
      <c r="C663" s="284">
        <f t="shared" si="122"/>
        <v>41.199206400000008</v>
      </c>
      <c r="D663" s="300">
        <f t="shared" si="120"/>
        <v>41.199206400000008</v>
      </c>
      <c r="E663" s="285">
        <f t="shared" si="123"/>
        <v>1697.3746079898017</v>
      </c>
      <c r="F663" s="300">
        <f t="shared" si="121"/>
        <v>41.842944000000003</v>
      </c>
      <c r="G663" s="285">
        <f t="shared" si="124"/>
        <v>1750.8319625871363</v>
      </c>
      <c r="H663" s="284">
        <f t="shared" si="125"/>
        <v>41.521075200000006</v>
      </c>
      <c r="I663" s="301">
        <f t="shared" si="126"/>
        <v>1.1533632000000002E-2</v>
      </c>
      <c r="J663" s="57">
        <f t="shared" si="127"/>
        <v>53.457354597334643</v>
      </c>
      <c r="K663" s="57">
        <f t="shared" si="128"/>
        <v>53.457354597334643</v>
      </c>
      <c r="L663" s="57">
        <f t="shared" si="130"/>
        <v>31261.855788545312</v>
      </c>
      <c r="M663" s="301">
        <f t="shared" si="131"/>
        <v>6.637873439999999</v>
      </c>
      <c r="N663" s="57">
        <f t="shared" si="129"/>
        <v>4709.6191379848478</v>
      </c>
    </row>
    <row r="664" spans="1:14">
      <c r="A664" s="57">
        <v>661</v>
      </c>
      <c r="B664" s="57">
        <v>26</v>
      </c>
      <c r="C664" s="284">
        <f t="shared" si="122"/>
        <v>41.842944000000003</v>
      </c>
      <c r="D664" s="300">
        <f t="shared" si="120"/>
        <v>41.842944000000003</v>
      </c>
      <c r="E664" s="285">
        <f t="shared" si="123"/>
        <v>1750.8319625871363</v>
      </c>
      <c r="F664" s="300">
        <f t="shared" si="121"/>
        <v>42.003878400000005</v>
      </c>
      <c r="G664" s="285">
        <f t="shared" si="124"/>
        <v>1764.3258006419869</v>
      </c>
      <c r="H664" s="284">
        <f t="shared" si="125"/>
        <v>41.923411200000004</v>
      </c>
      <c r="I664" s="301">
        <f t="shared" si="126"/>
        <v>1.1645392000000001E-2</v>
      </c>
      <c r="J664" s="57">
        <f t="shared" si="127"/>
        <v>13.493838054850585</v>
      </c>
      <c r="K664" s="57">
        <f t="shared" si="128"/>
        <v>13.493838054850585</v>
      </c>
      <c r="L664" s="57">
        <f t="shared" si="130"/>
        <v>31275.349626600164</v>
      </c>
      <c r="M664" s="301">
        <f t="shared" si="131"/>
        <v>6.6495188319999992</v>
      </c>
      <c r="N664" s="57">
        <f t="shared" si="129"/>
        <v>4703.4004138903038</v>
      </c>
    </row>
    <row r="665" spans="1:14">
      <c r="A665" s="57">
        <v>662</v>
      </c>
      <c r="B665" s="57">
        <v>26.1</v>
      </c>
      <c r="C665" s="284">
        <f t="shared" si="122"/>
        <v>42.003878400000005</v>
      </c>
      <c r="D665" s="300">
        <f t="shared" si="120"/>
        <v>42.003878400000005</v>
      </c>
      <c r="E665" s="285">
        <f t="shared" si="123"/>
        <v>1764.3258006419869</v>
      </c>
      <c r="F665" s="300">
        <f t="shared" si="121"/>
        <v>42.1648128</v>
      </c>
      <c r="G665" s="285">
        <f t="shared" si="124"/>
        <v>1777.8714384590439</v>
      </c>
      <c r="H665" s="284">
        <f t="shared" si="125"/>
        <v>42.084345600000006</v>
      </c>
      <c r="I665" s="301">
        <f t="shared" si="126"/>
        <v>1.1690096000000002E-2</v>
      </c>
      <c r="J665" s="57">
        <f t="shared" si="127"/>
        <v>13.545637817057013</v>
      </c>
      <c r="K665" s="57">
        <f t="shared" si="128"/>
        <v>13.545637817057013</v>
      </c>
      <c r="L665" s="57">
        <f t="shared" si="130"/>
        <v>31288.89526441722</v>
      </c>
      <c r="M665" s="301">
        <f t="shared" si="131"/>
        <v>6.6612089279999989</v>
      </c>
      <c r="N665" s="57">
        <f t="shared" si="129"/>
        <v>4697.1796865425122</v>
      </c>
    </row>
    <row r="666" spans="1:14">
      <c r="A666" s="57">
        <v>663</v>
      </c>
      <c r="B666" s="57">
        <v>26.2</v>
      </c>
      <c r="C666" s="284">
        <f t="shared" si="122"/>
        <v>42.1648128</v>
      </c>
      <c r="D666" s="300">
        <f t="shared" si="120"/>
        <v>42.1648128</v>
      </c>
      <c r="E666" s="285">
        <f t="shared" si="123"/>
        <v>1777.8714384590439</v>
      </c>
      <c r="F666" s="300">
        <f t="shared" si="121"/>
        <v>42.1648128</v>
      </c>
      <c r="G666" s="285">
        <f t="shared" si="124"/>
        <v>1777.8714384590439</v>
      </c>
      <c r="H666" s="284">
        <f t="shared" si="125"/>
        <v>42.1648128</v>
      </c>
      <c r="I666" s="301">
        <f t="shared" si="126"/>
        <v>1.1712448E-2</v>
      </c>
      <c r="J666" s="57">
        <f t="shared" si="127"/>
        <v>0</v>
      </c>
      <c r="K666" s="57">
        <f t="shared" si="128"/>
        <v>0</v>
      </c>
      <c r="L666" s="57">
        <f t="shared" si="130"/>
        <v>31288.89526441722</v>
      </c>
      <c r="M666" s="301">
        <f t="shared" si="131"/>
        <v>6.6729213759999988</v>
      </c>
      <c r="N666" s="57">
        <f t="shared" si="129"/>
        <v>4688.9351007418836</v>
      </c>
    </row>
    <row r="667" spans="1:14">
      <c r="A667" s="57">
        <v>664</v>
      </c>
      <c r="B667" s="57">
        <v>26.2</v>
      </c>
      <c r="C667" s="284">
        <f t="shared" si="122"/>
        <v>42.1648128</v>
      </c>
      <c r="D667" s="300">
        <f t="shared" si="120"/>
        <v>42.1648128</v>
      </c>
      <c r="E667" s="285">
        <f t="shared" si="123"/>
        <v>1777.8714384590439</v>
      </c>
      <c r="F667" s="300">
        <f t="shared" si="121"/>
        <v>42.486681599999997</v>
      </c>
      <c r="G667" s="285">
        <f t="shared" si="124"/>
        <v>1805.1181133797784</v>
      </c>
      <c r="H667" s="284">
        <f t="shared" si="125"/>
        <v>42.325747199999995</v>
      </c>
      <c r="I667" s="301">
        <f t="shared" si="126"/>
        <v>1.1757151999999998E-2</v>
      </c>
      <c r="J667" s="57">
        <f t="shared" si="127"/>
        <v>27.246674920734449</v>
      </c>
      <c r="K667" s="57">
        <f t="shared" si="128"/>
        <v>27.246674920734449</v>
      </c>
      <c r="L667" s="57">
        <f t="shared" si="130"/>
        <v>31316.141939337955</v>
      </c>
      <c r="M667" s="301">
        <f t="shared" si="131"/>
        <v>6.6846785279999992</v>
      </c>
      <c r="N667" s="57">
        <f t="shared" si="129"/>
        <v>4684.764092718081</v>
      </c>
    </row>
    <row r="668" spans="1:14">
      <c r="A668" s="57">
        <v>665</v>
      </c>
      <c r="B668" s="57">
        <v>26.4</v>
      </c>
      <c r="C668" s="284">
        <f t="shared" si="122"/>
        <v>42.486681599999997</v>
      </c>
      <c r="D668" s="300">
        <f t="shared" si="120"/>
        <v>42.486681599999997</v>
      </c>
      <c r="E668" s="285">
        <f t="shared" si="123"/>
        <v>1805.1181133797784</v>
      </c>
      <c r="F668" s="300">
        <f t="shared" si="121"/>
        <v>42.647615999999999</v>
      </c>
      <c r="G668" s="285">
        <f t="shared" si="124"/>
        <v>1818.819150483456</v>
      </c>
      <c r="H668" s="284">
        <f t="shared" si="125"/>
        <v>42.567148799999998</v>
      </c>
      <c r="I668" s="301">
        <f t="shared" si="126"/>
        <v>1.1824207999999999E-2</v>
      </c>
      <c r="J668" s="57">
        <f t="shared" si="127"/>
        <v>13.701037103677663</v>
      </c>
      <c r="K668" s="57">
        <f t="shared" si="128"/>
        <v>13.701037103677663</v>
      </c>
      <c r="L668" s="57">
        <f t="shared" si="130"/>
        <v>31329.842976441632</v>
      </c>
      <c r="M668" s="301">
        <f t="shared" si="131"/>
        <v>6.6965027359999993</v>
      </c>
      <c r="N668" s="57">
        <f t="shared" si="129"/>
        <v>4678.5380685375167</v>
      </c>
    </row>
    <row r="669" spans="1:14">
      <c r="A669" s="57">
        <v>666</v>
      </c>
      <c r="B669" s="57">
        <v>26.5</v>
      </c>
      <c r="C669" s="284">
        <f t="shared" si="122"/>
        <v>42.647615999999999</v>
      </c>
      <c r="D669" s="300">
        <f t="shared" si="120"/>
        <v>42.647615999999999</v>
      </c>
      <c r="E669" s="285">
        <f t="shared" si="123"/>
        <v>1818.819150483456</v>
      </c>
      <c r="F669" s="300">
        <f t="shared" si="121"/>
        <v>42.647615999999999</v>
      </c>
      <c r="G669" s="285">
        <f t="shared" si="124"/>
        <v>1818.819150483456</v>
      </c>
      <c r="H669" s="284">
        <f t="shared" si="125"/>
        <v>42.647615999999999</v>
      </c>
      <c r="I669" s="301">
        <f t="shared" si="126"/>
        <v>1.1846559999999999E-2</v>
      </c>
      <c r="J669" s="57">
        <f t="shared" si="127"/>
        <v>0</v>
      </c>
      <c r="K669" s="57">
        <f t="shared" si="128"/>
        <v>0</v>
      </c>
      <c r="L669" s="57">
        <f t="shared" si="130"/>
        <v>31329.842976441632</v>
      </c>
      <c r="M669" s="301">
        <f t="shared" si="131"/>
        <v>6.7083492959999997</v>
      </c>
      <c r="N669" s="57">
        <f t="shared" si="129"/>
        <v>4670.2760387153276</v>
      </c>
    </row>
    <row r="670" spans="1:14">
      <c r="A670" s="57">
        <v>667</v>
      </c>
      <c r="B670" s="57">
        <v>26.5</v>
      </c>
      <c r="C670" s="284">
        <f t="shared" si="122"/>
        <v>42.647615999999999</v>
      </c>
      <c r="D670" s="300">
        <f t="shared" si="120"/>
        <v>42.647615999999999</v>
      </c>
      <c r="E670" s="285">
        <f t="shared" si="123"/>
        <v>1818.819150483456</v>
      </c>
      <c r="F670" s="300">
        <f t="shared" si="121"/>
        <v>41.842944000000003</v>
      </c>
      <c r="G670" s="285">
        <f t="shared" si="124"/>
        <v>1750.8319625871363</v>
      </c>
      <c r="H670" s="284">
        <f t="shared" si="125"/>
        <v>42.245280000000001</v>
      </c>
      <c r="I670" s="301">
        <f t="shared" si="126"/>
        <v>1.17348E-2</v>
      </c>
      <c r="J670" s="57">
        <f t="shared" si="127"/>
        <v>-67.98718789631971</v>
      </c>
      <c r="K670" s="57">
        <f t="shared" si="128"/>
        <v>0</v>
      </c>
      <c r="L670" s="57">
        <f t="shared" si="130"/>
        <v>31329.842976441632</v>
      </c>
      <c r="M670" s="301">
        <f t="shared" si="131"/>
        <v>6.7200840959999999</v>
      </c>
      <c r="N670" s="57">
        <f t="shared" si="129"/>
        <v>4662.1206712413186</v>
      </c>
    </row>
    <row r="671" spans="1:14">
      <c r="A671" s="57">
        <v>668</v>
      </c>
      <c r="B671" s="57">
        <v>26</v>
      </c>
      <c r="C671" s="284">
        <f t="shared" si="122"/>
        <v>41.842944000000003</v>
      </c>
      <c r="D671" s="300">
        <f t="shared" si="120"/>
        <v>41.842944000000003</v>
      </c>
      <c r="E671" s="285">
        <f t="shared" si="123"/>
        <v>1750.8319625871363</v>
      </c>
      <c r="F671" s="300">
        <f t="shared" si="121"/>
        <v>41.038272000000006</v>
      </c>
      <c r="G671" s="285">
        <f t="shared" si="124"/>
        <v>1684.1397687459846</v>
      </c>
      <c r="H671" s="284">
        <f t="shared" si="125"/>
        <v>41.440608000000005</v>
      </c>
      <c r="I671" s="301">
        <f t="shared" si="126"/>
        <v>1.151128E-2</v>
      </c>
      <c r="J671" s="57">
        <f t="shared" si="127"/>
        <v>-66.69219384115172</v>
      </c>
      <c r="K671" s="57">
        <f t="shared" si="128"/>
        <v>0</v>
      </c>
      <c r="L671" s="57">
        <f t="shared" si="130"/>
        <v>31329.842976441632</v>
      </c>
      <c r="M671" s="301">
        <f t="shared" si="131"/>
        <v>6.7315953759999996</v>
      </c>
      <c r="N671" s="57">
        <f t="shared" si="129"/>
        <v>4654.1482704295022</v>
      </c>
    </row>
    <row r="672" spans="1:14">
      <c r="A672" s="57">
        <v>669</v>
      </c>
      <c r="B672" s="57">
        <v>25.5</v>
      </c>
      <c r="C672" s="284">
        <f t="shared" si="122"/>
        <v>41.038272000000006</v>
      </c>
      <c r="D672" s="300">
        <f t="shared" si="120"/>
        <v>41.038272000000006</v>
      </c>
      <c r="E672" s="285">
        <f t="shared" si="123"/>
        <v>1684.1397687459846</v>
      </c>
      <c r="F672" s="300">
        <f t="shared" si="121"/>
        <v>37.980518400000008</v>
      </c>
      <c r="G672" s="285">
        <f t="shared" si="124"/>
        <v>1442.5197779327391</v>
      </c>
      <c r="H672" s="284">
        <f t="shared" si="125"/>
        <v>39.509395200000007</v>
      </c>
      <c r="I672" s="301">
        <f t="shared" si="126"/>
        <v>1.0974832000000002E-2</v>
      </c>
      <c r="J672" s="57">
        <f t="shared" si="127"/>
        <v>-241.61999081324552</v>
      </c>
      <c r="K672" s="57">
        <f t="shared" si="128"/>
        <v>0</v>
      </c>
      <c r="L672" s="57">
        <f t="shared" si="130"/>
        <v>31329.842976441632</v>
      </c>
      <c r="M672" s="301">
        <f t="shared" si="131"/>
        <v>6.7425702079999992</v>
      </c>
      <c r="N672" s="57">
        <f t="shared" si="129"/>
        <v>4646.5727474767791</v>
      </c>
    </row>
    <row r="673" spans="1:14">
      <c r="A673" s="57">
        <v>670</v>
      </c>
      <c r="B673" s="57">
        <v>23.6</v>
      </c>
      <c r="C673" s="284">
        <f t="shared" si="122"/>
        <v>37.980518400000008</v>
      </c>
      <c r="D673" s="300">
        <f t="shared" si="120"/>
        <v>37.980518400000008</v>
      </c>
      <c r="E673" s="285">
        <f t="shared" si="123"/>
        <v>1442.5197779327391</v>
      </c>
      <c r="F673" s="300">
        <f t="shared" si="121"/>
        <v>34.439961599999997</v>
      </c>
      <c r="G673" s="285">
        <f t="shared" si="124"/>
        <v>1186.1109550094743</v>
      </c>
      <c r="H673" s="284">
        <f t="shared" si="125"/>
        <v>36.210239999999999</v>
      </c>
      <c r="I673" s="301">
        <f t="shared" si="126"/>
        <v>1.00584E-2</v>
      </c>
      <c r="J673" s="57">
        <f t="shared" si="127"/>
        <v>-256.40882292326478</v>
      </c>
      <c r="K673" s="57">
        <f t="shared" si="128"/>
        <v>0</v>
      </c>
      <c r="L673" s="57">
        <f t="shared" si="130"/>
        <v>31329.842976441632</v>
      </c>
      <c r="M673" s="301">
        <f t="shared" si="131"/>
        <v>6.7526286079999993</v>
      </c>
      <c r="N673" s="57">
        <f t="shared" si="129"/>
        <v>4639.6514298630946</v>
      </c>
    </row>
    <row r="674" spans="1:14">
      <c r="A674" s="57">
        <v>671</v>
      </c>
      <c r="B674" s="57">
        <v>21.4</v>
      </c>
      <c r="C674" s="284">
        <f t="shared" si="122"/>
        <v>34.439961599999997</v>
      </c>
      <c r="D674" s="300">
        <f t="shared" si="120"/>
        <v>34.439961599999997</v>
      </c>
      <c r="E674" s="285">
        <f t="shared" si="123"/>
        <v>1186.1109550094743</v>
      </c>
      <c r="F674" s="300">
        <f t="shared" si="121"/>
        <v>29.772864000000002</v>
      </c>
      <c r="G674" s="285">
        <f t="shared" si="124"/>
        <v>886.42343076249608</v>
      </c>
      <c r="H674" s="284">
        <f t="shared" si="125"/>
        <v>32.106412800000001</v>
      </c>
      <c r="I674" s="301">
        <f t="shared" si="126"/>
        <v>8.9184480000000007E-3</v>
      </c>
      <c r="J674" s="57">
        <f t="shared" si="127"/>
        <v>-299.68752424697823</v>
      </c>
      <c r="K674" s="57">
        <f t="shared" si="128"/>
        <v>0</v>
      </c>
      <c r="L674" s="57">
        <f t="shared" si="130"/>
        <v>31329.842976441632</v>
      </c>
      <c r="M674" s="301">
        <f t="shared" si="131"/>
        <v>6.7615470559999995</v>
      </c>
      <c r="N674" s="57">
        <f t="shared" si="129"/>
        <v>4633.5317519738983</v>
      </c>
    </row>
    <row r="675" spans="1:14">
      <c r="A675" s="57">
        <v>672</v>
      </c>
      <c r="B675" s="57">
        <v>18.5</v>
      </c>
      <c r="C675" s="284">
        <f t="shared" si="122"/>
        <v>29.772864000000002</v>
      </c>
      <c r="D675" s="300">
        <f t="shared" si="120"/>
        <v>29.772864000000002</v>
      </c>
      <c r="E675" s="285">
        <f t="shared" si="123"/>
        <v>886.42343076249608</v>
      </c>
      <c r="F675" s="300">
        <f t="shared" si="121"/>
        <v>26.3932416</v>
      </c>
      <c r="G675" s="285">
        <f t="shared" si="124"/>
        <v>696.60320215597051</v>
      </c>
      <c r="H675" s="284">
        <f t="shared" si="125"/>
        <v>28.083052800000001</v>
      </c>
      <c r="I675" s="301">
        <f t="shared" si="126"/>
        <v>7.800848E-3</v>
      </c>
      <c r="J675" s="57">
        <f t="shared" si="127"/>
        <v>-189.82022860652557</v>
      </c>
      <c r="K675" s="57">
        <f t="shared" si="128"/>
        <v>0</v>
      </c>
      <c r="L675" s="57">
        <f t="shared" si="130"/>
        <v>31329.842976441632</v>
      </c>
      <c r="M675" s="301">
        <f t="shared" si="131"/>
        <v>6.7693479039999991</v>
      </c>
      <c r="N675" s="57">
        <f t="shared" si="129"/>
        <v>4628.1921716460856</v>
      </c>
    </row>
    <row r="676" spans="1:14">
      <c r="A676" s="57">
        <v>673</v>
      </c>
      <c r="B676" s="57">
        <v>16.399999999999999</v>
      </c>
      <c r="C676" s="284">
        <f t="shared" si="122"/>
        <v>26.3932416</v>
      </c>
      <c r="D676" s="300">
        <f t="shared" si="120"/>
        <v>26.3932416</v>
      </c>
      <c r="E676" s="285">
        <f t="shared" si="123"/>
        <v>696.60320215597051</v>
      </c>
      <c r="F676" s="300">
        <f t="shared" si="121"/>
        <v>23.335488000000002</v>
      </c>
      <c r="G676" s="285">
        <f t="shared" si="124"/>
        <v>544.54500019814407</v>
      </c>
      <c r="H676" s="284">
        <f t="shared" si="125"/>
        <v>24.864364800000001</v>
      </c>
      <c r="I676" s="301">
        <f t="shared" si="126"/>
        <v>6.9067679999999998E-3</v>
      </c>
      <c r="J676" s="57">
        <f t="shared" si="127"/>
        <v>-152.05820195782644</v>
      </c>
      <c r="K676" s="57">
        <f t="shared" si="128"/>
        <v>0</v>
      </c>
      <c r="L676" s="57">
        <f t="shared" si="130"/>
        <v>31329.842976441632</v>
      </c>
      <c r="M676" s="301">
        <f t="shared" si="131"/>
        <v>6.7762546719999994</v>
      </c>
      <c r="N676" s="57">
        <f t="shared" si="129"/>
        <v>4623.4748386743686</v>
      </c>
    </row>
    <row r="677" spans="1:14">
      <c r="A677" s="57">
        <v>674</v>
      </c>
      <c r="B677" s="57">
        <v>14.5</v>
      </c>
      <c r="C677" s="284">
        <f t="shared" si="122"/>
        <v>23.335488000000002</v>
      </c>
      <c r="D677" s="300">
        <f t="shared" si="120"/>
        <v>23.335488000000002</v>
      </c>
      <c r="E677" s="285">
        <f t="shared" si="123"/>
        <v>544.54500019814407</v>
      </c>
      <c r="F677" s="300">
        <f t="shared" si="121"/>
        <v>18.6683904</v>
      </c>
      <c r="G677" s="285">
        <f t="shared" si="124"/>
        <v>348.50880012681216</v>
      </c>
      <c r="H677" s="284">
        <f t="shared" si="125"/>
        <v>21.001939200000002</v>
      </c>
      <c r="I677" s="301">
        <f t="shared" si="126"/>
        <v>5.8338720000000004E-3</v>
      </c>
      <c r="J677" s="57">
        <f t="shared" si="127"/>
        <v>-196.0362000713319</v>
      </c>
      <c r="K677" s="57">
        <f t="shared" si="128"/>
        <v>0</v>
      </c>
      <c r="L677" s="57">
        <f t="shared" si="130"/>
        <v>31329.842976441632</v>
      </c>
      <c r="M677" s="301">
        <f t="shared" si="131"/>
        <v>6.7820885439999996</v>
      </c>
      <c r="N677" s="57">
        <f t="shared" si="129"/>
        <v>4619.4977805411609</v>
      </c>
    </row>
    <row r="678" spans="1:14">
      <c r="A678" s="57">
        <v>675</v>
      </c>
      <c r="B678" s="57">
        <v>11.6</v>
      </c>
      <c r="C678" s="284">
        <f t="shared" si="122"/>
        <v>18.6683904</v>
      </c>
      <c r="D678" s="300">
        <f t="shared" si="120"/>
        <v>18.6683904</v>
      </c>
      <c r="E678" s="285">
        <f t="shared" si="123"/>
        <v>348.50880012681216</v>
      </c>
      <c r="F678" s="300">
        <f t="shared" si="121"/>
        <v>14.0012928</v>
      </c>
      <c r="G678" s="285">
        <f t="shared" si="124"/>
        <v>196.03620007133185</v>
      </c>
      <c r="H678" s="284">
        <f t="shared" si="125"/>
        <v>16.334841600000001</v>
      </c>
      <c r="I678" s="301">
        <f t="shared" si="126"/>
        <v>4.5374560000000005E-3</v>
      </c>
      <c r="J678" s="57">
        <f t="shared" si="127"/>
        <v>-152.47260005548031</v>
      </c>
      <c r="K678" s="57">
        <f t="shared" si="128"/>
        <v>0</v>
      </c>
      <c r="L678" s="57">
        <f t="shared" si="130"/>
        <v>31329.842976441632</v>
      </c>
      <c r="M678" s="301">
        <f t="shared" si="131"/>
        <v>6.786626</v>
      </c>
      <c r="N678" s="57">
        <f t="shared" si="129"/>
        <v>4616.4092402383203</v>
      </c>
    </row>
    <row r="679" spans="1:14">
      <c r="A679" s="57">
        <v>676</v>
      </c>
      <c r="B679" s="57">
        <v>8.6999999999999993</v>
      </c>
      <c r="C679" s="284">
        <f t="shared" si="122"/>
        <v>14.0012928</v>
      </c>
      <c r="D679" s="300">
        <f t="shared" si="120"/>
        <v>14.0012928</v>
      </c>
      <c r="E679" s="285">
        <f t="shared" si="123"/>
        <v>196.03620007133185</v>
      </c>
      <c r="F679" s="300">
        <f t="shared" si="121"/>
        <v>9.3341951999999999</v>
      </c>
      <c r="G679" s="285">
        <f t="shared" si="124"/>
        <v>87.12720003170304</v>
      </c>
      <c r="H679" s="284">
        <f t="shared" si="125"/>
        <v>11.667743999999999</v>
      </c>
      <c r="I679" s="301">
        <f t="shared" si="126"/>
        <v>3.2410399999999997E-3</v>
      </c>
      <c r="J679" s="57">
        <f t="shared" si="127"/>
        <v>-108.90900003962881</v>
      </c>
      <c r="K679" s="57">
        <f t="shared" si="128"/>
        <v>0</v>
      </c>
      <c r="L679" s="57">
        <f t="shared" si="130"/>
        <v>31329.842976441632</v>
      </c>
      <c r="M679" s="301">
        <f t="shared" si="131"/>
        <v>6.7898670399999999</v>
      </c>
      <c r="N679" s="57">
        <f t="shared" si="129"/>
        <v>4614.2056673383158</v>
      </c>
    </row>
    <row r="680" spans="1:14">
      <c r="A680" s="57">
        <v>677</v>
      </c>
      <c r="B680" s="57">
        <v>5.8</v>
      </c>
      <c r="C680" s="284">
        <f t="shared" si="122"/>
        <v>9.3341951999999999</v>
      </c>
      <c r="D680" s="300">
        <f t="shared" si="120"/>
        <v>9.3341951999999999</v>
      </c>
      <c r="E680" s="285">
        <f t="shared" si="123"/>
        <v>87.12720003170304</v>
      </c>
      <c r="F680" s="300">
        <f t="shared" si="121"/>
        <v>5.6327040000000004</v>
      </c>
      <c r="G680" s="285">
        <f t="shared" si="124"/>
        <v>31.727354351616004</v>
      </c>
      <c r="H680" s="284">
        <f t="shared" si="125"/>
        <v>7.4834496000000001</v>
      </c>
      <c r="I680" s="301">
        <f t="shared" si="126"/>
        <v>2.0787359999999999E-3</v>
      </c>
      <c r="J680" s="57">
        <f t="shared" si="127"/>
        <v>-55.39984568008704</v>
      </c>
      <c r="K680" s="57">
        <f t="shared" si="128"/>
        <v>0</v>
      </c>
      <c r="L680" s="57">
        <f t="shared" si="130"/>
        <v>31329.842976441632</v>
      </c>
      <c r="M680" s="301">
        <f t="shared" si="131"/>
        <v>6.7919457759999995</v>
      </c>
      <c r="N680" s="57">
        <f t="shared" si="129"/>
        <v>4612.7934482558267</v>
      </c>
    </row>
    <row r="681" spans="1:14">
      <c r="A681" s="57">
        <v>678</v>
      </c>
      <c r="B681" s="57">
        <v>3.5</v>
      </c>
      <c r="C681" s="284">
        <f t="shared" si="122"/>
        <v>5.6327040000000004</v>
      </c>
      <c r="D681" s="300">
        <f t="shared" si="120"/>
        <v>5.6327040000000004</v>
      </c>
      <c r="E681" s="285">
        <f t="shared" si="123"/>
        <v>31.727354351616004</v>
      </c>
      <c r="F681" s="300">
        <f t="shared" si="121"/>
        <v>3.2186880000000002</v>
      </c>
      <c r="G681" s="285">
        <f t="shared" si="124"/>
        <v>10.359952441344001</v>
      </c>
      <c r="H681" s="284">
        <f t="shared" si="125"/>
        <v>4.4256960000000003</v>
      </c>
      <c r="I681" s="301">
        <f t="shared" si="126"/>
        <v>1.2293600000000001E-3</v>
      </c>
      <c r="J681" s="57">
        <f t="shared" si="127"/>
        <v>-21.367401910272001</v>
      </c>
      <c r="K681" s="57">
        <f t="shared" si="128"/>
        <v>0</v>
      </c>
      <c r="L681" s="57">
        <f t="shared" si="130"/>
        <v>31329.842976441632</v>
      </c>
      <c r="M681" s="301">
        <f t="shared" si="131"/>
        <v>6.7931751359999994</v>
      </c>
      <c r="N681" s="57">
        <f t="shared" si="129"/>
        <v>4611.9586716395879</v>
      </c>
    </row>
    <row r="682" spans="1:14">
      <c r="A682" s="57">
        <v>679</v>
      </c>
      <c r="B682" s="57">
        <v>2</v>
      </c>
      <c r="C682" s="284">
        <f t="shared" si="122"/>
        <v>3.2186880000000002</v>
      </c>
      <c r="D682" s="300">
        <f t="shared" si="120"/>
        <v>3.2186880000000002</v>
      </c>
      <c r="E682" s="285">
        <f t="shared" si="123"/>
        <v>10.359952441344001</v>
      </c>
      <c r="F682" s="300">
        <f t="shared" si="121"/>
        <v>0</v>
      </c>
      <c r="G682" s="285">
        <f t="shared" si="124"/>
        <v>0</v>
      </c>
      <c r="H682" s="284">
        <f t="shared" si="125"/>
        <v>1.6093440000000001</v>
      </c>
      <c r="I682" s="301">
        <f t="shared" si="126"/>
        <v>4.4704000000000006E-4</v>
      </c>
      <c r="J682" s="57">
        <f t="shared" si="127"/>
        <v>-10.359952441344001</v>
      </c>
      <c r="K682" s="57">
        <f t="shared" si="128"/>
        <v>0</v>
      </c>
      <c r="L682" s="57">
        <f t="shared" si="130"/>
        <v>31329.842976441632</v>
      </c>
      <c r="M682" s="301">
        <f t="shared" si="131"/>
        <v>6.7936221759999995</v>
      </c>
      <c r="N682" s="57">
        <f t="shared" si="129"/>
        <v>4611.6551914119336</v>
      </c>
    </row>
    <row r="683" spans="1:14">
      <c r="A683" s="57">
        <v>680</v>
      </c>
      <c r="B683" s="57">
        <v>0</v>
      </c>
      <c r="C683" s="284">
        <f t="shared" si="122"/>
        <v>0</v>
      </c>
      <c r="D683" s="300">
        <f t="shared" si="120"/>
        <v>0</v>
      </c>
      <c r="E683" s="285">
        <f t="shared" si="123"/>
        <v>0</v>
      </c>
      <c r="F683" s="300">
        <f t="shared" si="121"/>
        <v>0</v>
      </c>
      <c r="G683" s="285">
        <f t="shared" si="124"/>
        <v>0</v>
      </c>
      <c r="H683" s="284">
        <f t="shared" si="125"/>
        <v>0</v>
      </c>
      <c r="I683" s="301">
        <f t="shared" si="126"/>
        <v>0</v>
      </c>
      <c r="J683" s="57">
        <f t="shared" si="127"/>
        <v>0</v>
      </c>
      <c r="K683" s="57">
        <f t="shared" si="128"/>
        <v>0</v>
      </c>
      <c r="L683" s="57">
        <f t="shared" si="130"/>
        <v>31329.842976441632</v>
      </c>
      <c r="M683" s="301">
        <f t="shared" si="131"/>
        <v>6.7936221759999995</v>
      </c>
      <c r="N683" s="57">
        <f t="shared" si="129"/>
        <v>4611.6551914119336</v>
      </c>
    </row>
    <row r="684" spans="1:14">
      <c r="A684" s="57">
        <v>681</v>
      </c>
      <c r="B684" s="57">
        <v>0</v>
      </c>
      <c r="C684" s="284">
        <f t="shared" si="122"/>
        <v>0</v>
      </c>
      <c r="D684" s="300">
        <f t="shared" si="120"/>
        <v>0</v>
      </c>
      <c r="E684" s="285">
        <f t="shared" si="123"/>
        <v>0</v>
      </c>
      <c r="F684" s="300">
        <f t="shared" si="121"/>
        <v>0</v>
      </c>
      <c r="G684" s="285">
        <f t="shared" si="124"/>
        <v>0</v>
      </c>
      <c r="H684" s="284">
        <f t="shared" si="125"/>
        <v>0</v>
      </c>
      <c r="I684" s="301">
        <f t="shared" si="126"/>
        <v>0</v>
      </c>
      <c r="J684" s="57">
        <f t="shared" si="127"/>
        <v>0</v>
      </c>
      <c r="K684" s="57">
        <f t="shared" si="128"/>
        <v>0</v>
      </c>
      <c r="L684" s="57">
        <f t="shared" si="130"/>
        <v>31329.842976441632</v>
      </c>
      <c r="M684" s="301">
        <f t="shared" si="131"/>
        <v>6.7936221759999995</v>
      </c>
      <c r="N684" s="57">
        <f t="shared" si="129"/>
        <v>4611.6551914119336</v>
      </c>
    </row>
    <row r="685" spans="1:14">
      <c r="A685" s="57">
        <v>682</v>
      </c>
      <c r="B685" s="57">
        <v>0</v>
      </c>
      <c r="C685" s="284">
        <f t="shared" si="122"/>
        <v>0</v>
      </c>
      <c r="D685" s="300">
        <f t="shared" si="120"/>
        <v>0</v>
      </c>
      <c r="E685" s="285">
        <f t="shared" si="123"/>
        <v>0</v>
      </c>
      <c r="F685" s="300">
        <f t="shared" si="121"/>
        <v>0</v>
      </c>
      <c r="G685" s="285">
        <f t="shared" si="124"/>
        <v>0</v>
      </c>
      <c r="H685" s="284">
        <f t="shared" si="125"/>
        <v>0</v>
      </c>
      <c r="I685" s="301">
        <f t="shared" si="126"/>
        <v>0</v>
      </c>
      <c r="J685" s="57">
        <f t="shared" si="127"/>
        <v>0</v>
      </c>
      <c r="K685" s="57">
        <f t="shared" si="128"/>
        <v>0</v>
      </c>
      <c r="L685" s="57">
        <f t="shared" si="130"/>
        <v>31329.842976441632</v>
      </c>
      <c r="M685" s="301">
        <f t="shared" si="131"/>
        <v>6.7936221759999995</v>
      </c>
      <c r="N685" s="57">
        <f t="shared" si="129"/>
        <v>4611.6551914119336</v>
      </c>
    </row>
    <row r="686" spans="1:14">
      <c r="A686" s="57">
        <v>683</v>
      </c>
      <c r="B686" s="57">
        <v>0</v>
      </c>
      <c r="C686" s="284">
        <f t="shared" si="122"/>
        <v>0</v>
      </c>
      <c r="D686" s="300">
        <f t="shared" si="120"/>
        <v>0</v>
      </c>
      <c r="E686" s="285">
        <f t="shared" si="123"/>
        <v>0</v>
      </c>
      <c r="F686" s="300">
        <f t="shared" si="121"/>
        <v>0</v>
      </c>
      <c r="G686" s="285">
        <f t="shared" si="124"/>
        <v>0</v>
      </c>
      <c r="H686" s="284">
        <f t="shared" si="125"/>
        <v>0</v>
      </c>
      <c r="I686" s="301">
        <f t="shared" si="126"/>
        <v>0</v>
      </c>
      <c r="J686" s="57">
        <f t="shared" si="127"/>
        <v>0</v>
      </c>
      <c r="K686" s="57">
        <f t="shared" si="128"/>
        <v>0</v>
      </c>
      <c r="L686" s="57">
        <f t="shared" si="130"/>
        <v>31329.842976441632</v>
      </c>
      <c r="M686" s="301">
        <f t="shared" si="131"/>
        <v>6.7936221759999995</v>
      </c>
      <c r="N686" s="57">
        <f t="shared" si="129"/>
        <v>4611.6551914119336</v>
      </c>
    </row>
    <row r="687" spans="1:14">
      <c r="A687" s="57">
        <v>684</v>
      </c>
      <c r="B687" s="57">
        <v>0</v>
      </c>
      <c r="C687" s="284">
        <f t="shared" si="122"/>
        <v>0</v>
      </c>
      <c r="D687" s="300">
        <f t="shared" si="120"/>
        <v>0</v>
      </c>
      <c r="E687" s="285">
        <f t="shared" si="123"/>
        <v>0</v>
      </c>
      <c r="F687" s="300">
        <f t="shared" si="121"/>
        <v>0</v>
      </c>
      <c r="G687" s="285">
        <f t="shared" si="124"/>
        <v>0</v>
      </c>
      <c r="H687" s="284">
        <f t="shared" si="125"/>
        <v>0</v>
      </c>
      <c r="I687" s="301">
        <f t="shared" si="126"/>
        <v>0</v>
      </c>
      <c r="J687" s="57">
        <f t="shared" si="127"/>
        <v>0</v>
      </c>
      <c r="K687" s="57">
        <f t="shared" si="128"/>
        <v>0</v>
      </c>
      <c r="L687" s="57">
        <f t="shared" si="130"/>
        <v>31329.842976441632</v>
      </c>
      <c r="M687" s="301">
        <f t="shared" si="131"/>
        <v>6.7936221759999995</v>
      </c>
      <c r="N687" s="57">
        <f t="shared" si="129"/>
        <v>4611.6551914119336</v>
      </c>
    </row>
    <row r="688" spans="1:14">
      <c r="A688" s="57">
        <v>685</v>
      </c>
      <c r="B688" s="57">
        <v>0</v>
      </c>
      <c r="C688" s="284">
        <f t="shared" si="122"/>
        <v>0</v>
      </c>
      <c r="D688" s="300">
        <f t="shared" si="120"/>
        <v>0</v>
      </c>
      <c r="E688" s="285">
        <f t="shared" si="123"/>
        <v>0</v>
      </c>
      <c r="F688" s="300">
        <f t="shared" si="121"/>
        <v>0</v>
      </c>
      <c r="G688" s="285">
        <f t="shared" si="124"/>
        <v>0</v>
      </c>
      <c r="H688" s="284">
        <f t="shared" si="125"/>
        <v>0</v>
      </c>
      <c r="I688" s="301">
        <f t="shared" si="126"/>
        <v>0</v>
      </c>
      <c r="J688" s="57">
        <f t="shared" si="127"/>
        <v>0</v>
      </c>
      <c r="K688" s="57">
        <f t="shared" si="128"/>
        <v>0</v>
      </c>
      <c r="L688" s="57">
        <f t="shared" si="130"/>
        <v>31329.842976441632</v>
      </c>
      <c r="M688" s="301">
        <f t="shared" si="131"/>
        <v>6.7936221759999995</v>
      </c>
      <c r="N688" s="57">
        <f t="shared" si="129"/>
        <v>4611.6551914119336</v>
      </c>
    </row>
    <row r="689" spans="1:14">
      <c r="A689" s="57">
        <v>686</v>
      </c>
      <c r="B689" s="57">
        <v>0</v>
      </c>
      <c r="C689" s="284">
        <f t="shared" si="122"/>
        <v>0</v>
      </c>
      <c r="D689" s="300">
        <f t="shared" si="120"/>
        <v>0</v>
      </c>
      <c r="E689" s="285">
        <f t="shared" si="123"/>
        <v>0</v>
      </c>
      <c r="F689" s="300">
        <f t="shared" si="121"/>
        <v>0</v>
      </c>
      <c r="G689" s="285">
        <f t="shared" si="124"/>
        <v>0</v>
      </c>
      <c r="H689" s="284">
        <f t="shared" si="125"/>
        <v>0</v>
      </c>
      <c r="I689" s="301">
        <f t="shared" si="126"/>
        <v>0</v>
      </c>
      <c r="J689" s="57">
        <f t="shared" si="127"/>
        <v>0</v>
      </c>
      <c r="K689" s="57">
        <f t="shared" si="128"/>
        <v>0</v>
      </c>
      <c r="L689" s="57">
        <f t="shared" si="130"/>
        <v>31329.842976441632</v>
      </c>
      <c r="M689" s="301">
        <f t="shared" si="131"/>
        <v>6.7936221759999995</v>
      </c>
      <c r="N689" s="57">
        <f t="shared" si="129"/>
        <v>4611.6551914119336</v>
      </c>
    </row>
    <row r="690" spans="1:14">
      <c r="A690" s="57">
        <v>687</v>
      </c>
      <c r="B690" s="57">
        <v>0</v>
      </c>
      <c r="C690" s="284">
        <f t="shared" si="122"/>
        <v>0</v>
      </c>
      <c r="D690" s="300">
        <f t="shared" si="120"/>
        <v>0</v>
      </c>
      <c r="E690" s="285">
        <f t="shared" si="123"/>
        <v>0</v>
      </c>
      <c r="F690" s="300">
        <f t="shared" si="121"/>
        <v>0</v>
      </c>
      <c r="G690" s="285">
        <f t="shared" si="124"/>
        <v>0</v>
      </c>
      <c r="H690" s="284">
        <f t="shared" si="125"/>
        <v>0</v>
      </c>
      <c r="I690" s="301">
        <f t="shared" si="126"/>
        <v>0</v>
      </c>
      <c r="J690" s="57">
        <f t="shared" si="127"/>
        <v>0</v>
      </c>
      <c r="K690" s="57">
        <f t="shared" si="128"/>
        <v>0</v>
      </c>
      <c r="L690" s="57">
        <f t="shared" si="130"/>
        <v>31329.842976441632</v>
      </c>
      <c r="M690" s="301">
        <f t="shared" si="131"/>
        <v>6.7936221759999995</v>
      </c>
      <c r="N690" s="57">
        <f t="shared" si="129"/>
        <v>4611.6551914119336</v>
      </c>
    </row>
    <row r="691" spans="1:14">
      <c r="A691" s="57">
        <v>688</v>
      </c>
      <c r="B691" s="57">
        <v>0</v>
      </c>
      <c r="C691" s="284">
        <f t="shared" si="122"/>
        <v>0</v>
      </c>
      <c r="D691" s="300">
        <f t="shared" si="120"/>
        <v>0</v>
      </c>
      <c r="E691" s="285">
        <f t="shared" si="123"/>
        <v>0</v>
      </c>
      <c r="F691" s="300">
        <f t="shared" si="121"/>
        <v>0</v>
      </c>
      <c r="G691" s="285">
        <f t="shared" si="124"/>
        <v>0</v>
      </c>
      <c r="H691" s="284">
        <f t="shared" si="125"/>
        <v>0</v>
      </c>
      <c r="I691" s="301">
        <f t="shared" si="126"/>
        <v>0</v>
      </c>
      <c r="J691" s="57">
        <f t="shared" si="127"/>
        <v>0</v>
      </c>
      <c r="K691" s="57">
        <f t="shared" si="128"/>
        <v>0</v>
      </c>
      <c r="L691" s="57">
        <f t="shared" si="130"/>
        <v>31329.842976441632</v>
      </c>
      <c r="M691" s="301">
        <f t="shared" si="131"/>
        <v>6.7936221759999995</v>
      </c>
      <c r="N691" s="57">
        <f t="shared" si="129"/>
        <v>4611.6551914119336</v>
      </c>
    </row>
    <row r="692" spans="1:14">
      <c r="A692" s="57">
        <v>689</v>
      </c>
      <c r="B692" s="57">
        <v>0</v>
      </c>
      <c r="C692" s="284">
        <f t="shared" si="122"/>
        <v>0</v>
      </c>
      <c r="D692" s="300">
        <f t="shared" si="120"/>
        <v>0</v>
      </c>
      <c r="E692" s="285">
        <f t="shared" si="123"/>
        <v>0</v>
      </c>
      <c r="F692" s="300">
        <f t="shared" si="121"/>
        <v>0</v>
      </c>
      <c r="G692" s="285">
        <f t="shared" si="124"/>
        <v>0</v>
      </c>
      <c r="H692" s="284">
        <f t="shared" si="125"/>
        <v>0</v>
      </c>
      <c r="I692" s="301">
        <f t="shared" si="126"/>
        <v>0</v>
      </c>
      <c r="J692" s="57">
        <f t="shared" si="127"/>
        <v>0</v>
      </c>
      <c r="K692" s="57">
        <f t="shared" si="128"/>
        <v>0</v>
      </c>
      <c r="L692" s="57">
        <f t="shared" si="130"/>
        <v>31329.842976441632</v>
      </c>
      <c r="M692" s="301">
        <f t="shared" si="131"/>
        <v>6.7936221759999995</v>
      </c>
      <c r="N692" s="57">
        <f t="shared" si="129"/>
        <v>4611.6551914119336</v>
      </c>
    </row>
    <row r="693" spans="1:14">
      <c r="A693" s="57">
        <v>690</v>
      </c>
      <c r="B693" s="57">
        <v>0</v>
      </c>
      <c r="C693" s="284">
        <f t="shared" si="122"/>
        <v>0</v>
      </c>
      <c r="D693" s="300">
        <f t="shared" si="120"/>
        <v>0</v>
      </c>
      <c r="E693" s="285">
        <f t="shared" si="123"/>
        <v>0</v>
      </c>
      <c r="F693" s="300">
        <f t="shared" si="121"/>
        <v>0</v>
      </c>
      <c r="G693" s="285">
        <f t="shared" si="124"/>
        <v>0</v>
      </c>
      <c r="H693" s="284">
        <f t="shared" si="125"/>
        <v>0</v>
      </c>
      <c r="I693" s="301">
        <f t="shared" si="126"/>
        <v>0</v>
      </c>
      <c r="J693" s="57">
        <f t="shared" si="127"/>
        <v>0</v>
      </c>
      <c r="K693" s="57">
        <f t="shared" si="128"/>
        <v>0</v>
      </c>
      <c r="L693" s="57">
        <f t="shared" si="130"/>
        <v>31329.842976441632</v>
      </c>
      <c r="M693" s="301">
        <f t="shared" si="131"/>
        <v>6.7936221759999995</v>
      </c>
      <c r="N693" s="57">
        <f t="shared" si="129"/>
        <v>4611.6551914119336</v>
      </c>
    </row>
    <row r="694" spans="1:14">
      <c r="A694" s="57">
        <v>691</v>
      </c>
      <c r="B694" s="57">
        <v>0</v>
      </c>
      <c r="C694" s="284">
        <f t="shared" si="122"/>
        <v>0</v>
      </c>
      <c r="D694" s="300">
        <f t="shared" si="120"/>
        <v>0</v>
      </c>
      <c r="E694" s="285">
        <f t="shared" si="123"/>
        <v>0</v>
      </c>
      <c r="F694" s="300">
        <f t="shared" si="121"/>
        <v>0</v>
      </c>
      <c r="G694" s="285">
        <f t="shared" si="124"/>
        <v>0</v>
      </c>
      <c r="H694" s="284">
        <f t="shared" si="125"/>
        <v>0</v>
      </c>
      <c r="I694" s="301">
        <f t="shared" si="126"/>
        <v>0</v>
      </c>
      <c r="J694" s="57">
        <f t="shared" si="127"/>
        <v>0</v>
      </c>
      <c r="K694" s="57">
        <f t="shared" si="128"/>
        <v>0</v>
      </c>
      <c r="L694" s="57">
        <f t="shared" si="130"/>
        <v>31329.842976441632</v>
      </c>
      <c r="M694" s="301">
        <f t="shared" si="131"/>
        <v>6.7936221759999995</v>
      </c>
      <c r="N694" s="57">
        <f t="shared" si="129"/>
        <v>4611.6551914119336</v>
      </c>
    </row>
    <row r="695" spans="1:14">
      <c r="A695" s="57">
        <v>692</v>
      </c>
      <c r="B695" s="57">
        <v>0</v>
      </c>
      <c r="C695" s="284">
        <f t="shared" si="122"/>
        <v>0</v>
      </c>
      <c r="D695" s="300">
        <f t="shared" si="120"/>
        <v>0</v>
      </c>
      <c r="E695" s="285">
        <f t="shared" si="123"/>
        <v>0</v>
      </c>
      <c r="F695" s="300">
        <f t="shared" si="121"/>
        <v>0</v>
      </c>
      <c r="G695" s="285">
        <f t="shared" si="124"/>
        <v>0</v>
      </c>
      <c r="H695" s="284">
        <f t="shared" si="125"/>
        <v>0</v>
      </c>
      <c r="I695" s="301">
        <f t="shared" si="126"/>
        <v>0</v>
      </c>
      <c r="J695" s="57">
        <f t="shared" si="127"/>
        <v>0</v>
      </c>
      <c r="K695" s="57">
        <f t="shared" si="128"/>
        <v>0</v>
      </c>
      <c r="L695" s="57">
        <f t="shared" si="130"/>
        <v>31329.842976441632</v>
      </c>
      <c r="M695" s="301">
        <f t="shared" si="131"/>
        <v>6.7936221759999995</v>
      </c>
      <c r="N695" s="57">
        <f t="shared" si="129"/>
        <v>4611.6551914119336</v>
      </c>
    </row>
    <row r="696" spans="1:14">
      <c r="A696" s="57">
        <v>693</v>
      </c>
      <c r="B696" s="57">
        <v>0</v>
      </c>
      <c r="C696" s="284">
        <f t="shared" si="122"/>
        <v>0</v>
      </c>
      <c r="D696" s="300">
        <f t="shared" si="120"/>
        <v>0</v>
      </c>
      <c r="E696" s="285">
        <f t="shared" si="123"/>
        <v>0</v>
      </c>
      <c r="F696" s="300">
        <f t="shared" si="121"/>
        <v>2.2530815999999998</v>
      </c>
      <c r="G696" s="285">
        <f t="shared" si="124"/>
        <v>5.076376696258559</v>
      </c>
      <c r="H696" s="284">
        <f t="shared" si="125"/>
        <v>1.1265407999999999</v>
      </c>
      <c r="I696" s="301">
        <f t="shared" si="126"/>
        <v>3.1292799999999997E-4</v>
      </c>
      <c r="J696" s="57">
        <f t="shared" si="127"/>
        <v>5.076376696258559</v>
      </c>
      <c r="K696" s="57">
        <f t="shared" si="128"/>
        <v>5.076376696258559</v>
      </c>
      <c r="L696" s="57">
        <f t="shared" si="130"/>
        <v>31334.919353137891</v>
      </c>
      <c r="M696" s="301">
        <f t="shared" si="131"/>
        <v>6.7939351039999991</v>
      </c>
      <c r="N696" s="57">
        <f t="shared" si="129"/>
        <v>4612.1899714186457</v>
      </c>
    </row>
    <row r="697" spans="1:14">
      <c r="A697" s="57">
        <v>694</v>
      </c>
      <c r="B697" s="57">
        <v>1.4</v>
      </c>
      <c r="C697" s="284">
        <f t="shared" si="122"/>
        <v>2.2530815999999998</v>
      </c>
      <c r="D697" s="300">
        <f t="shared" si="120"/>
        <v>2.2530815999999998</v>
      </c>
      <c r="E697" s="285">
        <f t="shared" si="123"/>
        <v>5.076376696258559</v>
      </c>
      <c r="F697" s="300">
        <f t="shared" si="121"/>
        <v>5.3108351999999996</v>
      </c>
      <c r="G697" s="285">
        <f t="shared" si="124"/>
        <v>28.204970521559037</v>
      </c>
      <c r="H697" s="284">
        <f t="shared" si="125"/>
        <v>3.7819583999999997</v>
      </c>
      <c r="I697" s="301">
        <f t="shared" si="126"/>
        <v>1.0505439999999998E-3</v>
      </c>
      <c r="J697" s="57">
        <f t="shared" si="127"/>
        <v>23.128593825300477</v>
      </c>
      <c r="K697" s="57">
        <f t="shared" si="128"/>
        <v>23.128593825300477</v>
      </c>
      <c r="L697" s="57">
        <f t="shared" si="130"/>
        <v>31358.047946963194</v>
      </c>
      <c r="M697" s="301">
        <f t="shared" si="131"/>
        <v>6.794985647999999</v>
      </c>
      <c r="N697" s="57">
        <f t="shared" si="129"/>
        <v>4614.8806739853762</v>
      </c>
    </row>
    <row r="698" spans="1:14">
      <c r="A698" s="57">
        <v>695</v>
      </c>
      <c r="B698" s="57">
        <v>3.3</v>
      </c>
      <c r="C698" s="284">
        <f t="shared" si="122"/>
        <v>5.3108351999999996</v>
      </c>
      <c r="D698" s="300">
        <f t="shared" si="120"/>
        <v>5.3108351999999996</v>
      </c>
      <c r="E698" s="285">
        <f t="shared" si="123"/>
        <v>28.204970521559037</v>
      </c>
      <c r="F698" s="300">
        <f t="shared" si="121"/>
        <v>7.081113600000001</v>
      </c>
      <c r="G698" s="285">
        <f t="shared" si="124"/>
        <v>50.142169816104975</v>
      </c>
      <c r="H698" s="284">
        <f t="shared" si="125"/>
        <v>6.1959744000000008</v>
      </c>
      <c r="I698" s="301">
        <f t="shared" si="126"/>
        <v>1.7211040000000002E-3</v>
      </c>
      <c r="J698" s="57">
        <f t="shared" si="127"/>
        <v>21.937199294545938</v>
      </c>
      <c r="K698" s="57">
        <f t="shared" si="128"/>
        <v>21.937199294545938</v>
      </c>
      <c r="L698" s="57">
        <f t="shared" si="130"/>
        <v>31379.985146257739</v>
      </c>
      <c r="M698" s="301">
        <f t="shared" si="131"/>
        <v>6.7967067519999986</v>
      </c>
      <c r="N698" s="57">
        <f t="shared" si="129"/>
        <v>4616.9396873013338</v>
      </c>
    </row>
    <row r="699" spans="1:14">
      <c r="A699" s="57">
        <v>696</v>
      </c>
      <c r="B699" s="57">
        <v>4.4000000000000004</v>
      </c>
      <c r="C699" s="284">
        <f t="shared" si="122"/>
        <v>7.081113600000001</v>
      </c>
      <c r="D699" s="300">
        <f t="shared" si="120"/>
        <v>7.081113600000001</v>
      </c>
      <c r="E699" s="285">
        <f t="shared" si="123"/>
        <v>50.142169816104975</v>
      </c>
      <c r="F699" s="300">
        <f t="shared" si="121"/>
        <v>10.460736000000001</v>
      </c>
      <c r="G699" s="285">
        <f t="shared" si="124"/>
        <v>109.42699766169602</v>
      </c>
      <c r="H699" s="284">
        <f t="shared" si="125"/>
        <v>8.7709248000000013</v>
      </c>
      <c r="I699" s="301">
        <f t="shared" si="126"/>
        <v>2.4363680000000004E-3</v>
      </c>
      <c r="J699" s="57">
        <f t="shared" si="127"/>
        <v>59.284827845591046</v>
      </c>
      <c r="K699" s="57">
        <f t="shared" si="128"/>
        <v>59.284827845591046</v>
      </c>
      <c r="L699" s="57">
        <f t="shared" si="130"/>
        <v>31439.269974103328</v>
      </c>
      <c r="M699" s="301">
        <f t="shared" si="131"/>
        <v>6.7991431199999983</v>
      </c>
      <c r="N699" s="57">
        <f t="shared" si="129"/>
        <v>4624.004734011738</v>
      </c>
    </row>
    <row r="700" spans="1:14">
      <c r="A700" s="57">
        <v>697</v>
      </c>
      <c r="B700" s="57">
        <v>6.5</v>
      </c>
      <c r="C700" s="284">
        <f t="shared" si="122"/>
        <v>10.460736000000001</v>
      </c>
      <c r="D700" s="300">
        <f t="shared" si="120"/>
        <v>10.460736000000001</v>
      </c>
      <c r="E700" s="285">
        <f t="shared" si="123"/>
        <v>109.42699766169602</v>
      </c>
      <c r="F700" s="300">
        <f t="shared" si="121"/>
        <v>14.8059648</v>
      </c>
      <c r="G700" s="285">
        <f t="shared" si="124"/>
        <v>219.21659365883903</v>
      </c>
      <c r="H700" s="284">
        <f t="shared" si="125"/>
        <v>12.633350400000001</v>
      </c>
      <c r="I700" s="301">
        <f t="shared" si="126"/>
        <v>3.5092640000000002E-3</v>
      </c>
      <c r="J700" s="57">
        <f t="shared" si="127"/>
        <v>109.78959599714301</v>
      </c>
      <c r="K700" s="57">
        <f t="shared" si="128"/>
        <v>109.78959599714301</v>
      </c>
      <c r="L700" s="57">
        <f t="shared" si="130"/>
        <v>31549.059570100471</v>
      </c>
      <c r="M700" s="301">
        <f t="shared" si="131"/>
        <v>6.8026523839999982</v>
      </c>
      <c r="N700" s="57">
        <f t="shared" si="129"/>
        <v>4637.7585960888755</v>
      </c>
    </row>
    <row r="701" spans="1:14">
      <c r="A701" s="57">
        <v>698</v>
      </c>
      <c r="B701" s="57">
        <v>9.1999999999999993</v>
      </c>
      <c r="C701" s="284">
        <f t="shared" si="122"/>
        <v>14.8059648</v>
      </c>
      <c r="D701" s="300">
        <f t="shared" si="120"/>
        <v>14.8059648</v>
      </c>
      <c r="E701" s="285">
        <f t="shared" si="123"/>
        <v>219.21659365883903</v>
      </c>
      <c r="F701" s="300">
        <f t="shared" si="121"/>
        <v>18.185587200000004</v>
      </c>
      <c r="G701" s="285">
        <f t="shared" si="124"/>
        <v>330.71558180880396</v>
      </c>
      <c r="H701" s="284">
        <f t="shared" si="125"/>
        <v>16.495776000000003</v>
      </c>
      <c r="I701" s="301">
        <f t="shared" si="126"/>
        <v>4.5821600000000009E-3</v>
      </c>
      <c r="J701" s="57">
        <f t="shared" si="127"/>
        <v>111.49898814996493</v>
      </c>
      <c r="K701" s="57">
        <f t="shared" si="128"/>
        <v>111.49898814996493</v>
      </c>
      <c r="L701" s="57">
        <f t="shared" si="130"/>
        <v>31660.558558250435</v>
      </c>
      <c r="M701" s="301">
        <f t="shared" si="131"/>
        <v>6.8072345439999982</v>
      </c>
      <c r="N701" s="57">
        <f t="shared" si="129"/>
        <v>4651.0162612446693</v>
      </c>
    </row>
    <row r="702" spans="1:14">
      <c r="A702" s="57">
        <v>699</v>
      </c>
      <c r="B702" s="57">
        <v>11.3</v>
      </c>
      <c r="C702" s="284">
        <f t="shared" si="122"/>
        <v>18.185587200000004</v>
      </c>
      <c r="D702" s="300">
        <f t="shared" si="120"/>
        <v>18.185587200000004</v>
      </c>
      <c r="E702" s="285">
        <f t="shared" si="123"/>
        <v>330.71558180880396</v>
      </c>
      <c r="F702" s="300">
        <f t="shared" si="121"/>
        <v>21.726144000000001</v>
      </c>
      <c r="G702" s="285">
        <f t="shared" si="124"/>
        <v>472.02533310873605</v>
      </c>
      <c r="H702" s="284">
        <f t="shared" si="125"/>
        <v>19.955865600000003</v>
      </c>
      <c r="I702" s="301">
        <f t="shared" si="126"/>
        <v>5.5432960000000005E-3</v>
      </c>
      <c r="J702" s="57">
        <f t="shared" si="127"/>
        <v>141.30975129993209</v>
      </c>
      <c r="K702" s="57">
        <f t="shared" si="128"/>
        <v>141.30975129993209</v>
      </c>
      <c r="L702" s="57">
        <f t="shared" si="130"/>
        <v>31801.868309550369</v>
      </c>
      <c r="M702" s="301">
        <f t="shared" si="131"/>
        <v>6.8127778399999981</v>
      </c>
      <c r="N702" s="57">
        <f t="shared" si="129"/>
        <v>4667.9737775729936</v>
      </c>
    </row>
    <row r="703" spans="1:14">
      <c r="A703" s="57">
        <v>700</v>
      </c>
      <c r="B703" s="57">
        <v>13.5</v>
      </c>
      <c r="C703" s="284">
        <f t="shared" si="122"/>
        <v>21.726144000000001</v>
      </c>
      <c r="D703" s="300">
        <f t="shared" si="120"/>
        <v>21.726144000000001</v>
      </c>
      <c r="E703" s="285">
        <f t="shared" si="123"/>
        <v>472.02533310873605</v>
      </c>
      <c r="F703" s="300">
        <f t="shared" si="121"/>
        <v>23.4964224</v>
      </c>
      <c r="G703" s="285">
        <f t="shared" si="124"/>
        <v>552.08186559922171</v>
      </c>
      <c r="H703" s="284">
        <f t="shared" si="125"/>
        <v>22.611283200000003</v>
      </c>
      <c r="I703" s="301">
        <f t="shared" si="126"/>
        <v>6.2809120000000005E-3</v>
      </c>
      <c r="J703" s="57">
        <f t="shared" si="127"/>
        <v>80.056532490485665</v>
      </c>
      <c r="K703" s="57">
        <f t="shared" si="128"/>
        <v>80.056532490485665</v>
      </c>
      <c r="L703" s="57">
        <f t="shared" si="130"/>
        <v>31881.924842040855</v>
      </c>
      <c r="M703" s="301">
        <f t="shared" si="131"/>
        <v>6.8190587519999983</v>
      </c>
      <c r="N703" s="57">
        <f t="shared" si="129"/>
        <v>4675.414305924558</v>
      </c>
    </row>
    <row r="704" spans="1:14">
      <c r="A704" s="57">
        <v>701</v>
      </c>
      <c r="B704" s="57">
        <v>14.6</v>
      </c>
      <c r="C704" s="284">
        <f t="shared" si="122"/>
        <v>23.4964224</v>
      </c>
      <c r="D704" s="300">
        <f t="shared" si="120"/>
        <v>23.4964224</v>
      </c>
      <c r="E704" s="285">
        <f t="shared" si="123"/>
        <v>552.08186559922171</v>
      </c>
      <c r="F704" s="300">
        <f t="shared" si="121"/>
        <v>26.3932416</v>
      </c>
      <c r="G704" s="285">
        <f t="shared" si="124"/>
        <v>696.60320215597051</v>
      </c>
      <c r="H704" s="284">
        <f t="shared" si="125"/>
        <v>24.944831999999998</v>
      </c>
      <c r="I704" s="301">
        <f t="shared" si="126"/>
        <v>6.9291199999999996E-3</v>
      </c>
      <c r="J704" s="57">
        <f t="shared" si="127"/>
        <v>144.52133655674879</v>
      </c>
      <c r="K704" s="57">
        <f t="shared" si="128"/>
        <v>144.52133655674879</v>
      </c>
      <c r="L704" s="57">
        <f t="shared" si="130"/>
        <v>32026.446178597602</v>
      </c>
      <c r="M704" s="301">
        <f t="shared" si="131"/>
        <v>6.825987871999998</v>
      </c>
      <c r="N704" s="57">
        <f t="shared" si="129"/>
        <v>4691.8404748372241</v>
      </c>
    </row>
    <row r="705" spans="1:14">
      <c r="A705" s="57">
        <v>702</v>
      </c>
      <c r="B705" s="57">
        <v>16.399999999999999</v>
      </c>
      <c r="C705" s="284">
        <f t="shared" si="122"/>
        <v>26.3932416</v>
      </c>
      <c r="D705" s="300">
        <f t="shared" si="120"/>
        <v>26.3932416</v>
      </c>
      <c r="E705" s="285">
        <f t="shared" si="123"/>
        <v>696.60320215597051</v>
      </c>
      <c r="F705" s="300">
        <f t="shared" si="121"/>
        <v>26.876044799999999</v>
      </c>
      <c r="G705" s="285">
        <f t="shared" si="124"/>
        <v>722.32178409160701</v>
      </c>
      <c r="H705" s="284">
        <f t="shared" si="125"/>
        <v>26.634643199999999</v>
      </c>
      <c r="I705" s="301">
        <f t="shared" si="126"/>
        <v>7.3985119999999995E-3</v>
      </c>
      <c r="J705" s="57">
        <f t="shared" si="127"/>
        <v>25.718581935636507</v>
      </c>
      <c r="K705" s="57">
        <f t="shared" si="128"/>
        <v>25.718581935636507</v>
      </c>
      <c r="L705" s="57">
        <f t="shared" si="130"/>
        <v>32052.16476053324</v>
      </c>
      <c r="M705" s="301">
        <f t="shared" si="131"/>
        <v>6.833386383999998</v>
      </c>
      <c r="N705" s="57">
        <f t="shared" si="129"/>
        <v>4690.5242817209401</v>
      </c>
    </row>
    <row r="706" spans="1:14">
      <c r="A706" s="57">
        <v>703</v>
      </c>
      <c r="B706" s="57">
        <v>16.7</v>
      </c>
      <c r="C706" s="284">
        <f t="shared" si="122"/>
        <v>26.876044799999999</v>
      </c>
      <c r="D706" s="300">
        <f t="shared" si="120"/>
        <v>26.876044799999999</v>
      </c>
      <c r="E706" s="285">
        <f t="shared" si="123"/>
        <v>722.32178409160701</v>
      </c>
      <c r="F706" s="300">
        <f t="shared" si="121"/>
        <v>26.554176000000002</v>
      </c>
      <c r="G706" s="285">
        <f t="shared" si="124"/>
        <v>705.1242630389761</v>
      </c>
      <c r="H706" s="284">
        <f t="shared" si="125"/>
        <v>26.7151104</v>
      </c>
      <c r="I706" s="301">
        <f t="shared" si="126"/>
        <v>7.4208640000000001E-3</v>
      </c>
      <c r="J706" s="57">
        <f t="shared" si="127"/>
        <v>-17.197521052630918</v>
      </c>
      <c r="K706" s="57">
        <f t="shared" si="128"/>
        <v>0</v>
      </c>
      <c r="L706" s="57">
        <f t="shared" si="130"/>
        <v>32052.16476053324</v>
      </c>
      <c r="M706" s="301">
        <f t="shared" si="131"/>
        <v>6.8408072479999982</v>
      </c>
      <c r="N706" s="57">
        <f t="shared" si="129"/>
        <v>4685.4360309456342</v>
      </c>
    </row>
    <row r="707" spans="1:14">
      <c r="A707" s="57">
        <v>704</v>
      </c>
      <c r="B707" s="57">
        <v>16.5</v>
      </c>
      <c r="C707" s="284">
        <f t="shared" si="122"/>
        <v>26.554176000000002</v>
      </c>
      <c r="D707" s="300">
        <f t="shared" si="120"/>
        <v>26.554176000000002</v>
      </c>
      <c r="E707" s="285">
        <f t="shared" si="123"/>
        <v>705.1242630389761</v>
      </c>
      <c r="F707" s="300">
        <f t="shared" si="121"/>
        <v>26.554176000000002</v>
      </c>
      <c r="G707" s="285">
        <f t="shared" si="124"/>
        <v>705.1242630389761</v>
      </c>
      <c r="H707" s="284">
        <f t="shared" si="125"/>
        <v>26.554176000000002</v>
      </c>
      <c r="I707" s="301">
        <f t="shared" si="126"/>
        <v>7.3761600000000005E-3</v>
      </c>
      <c r="J707" s="57">
        <f t="shared" si="127"/>
        <v>0</v>
      </c>
      <c r="K707" s="57">
        <f t="shared" si="128"/>
        <v>0</v>
      </c>
      <c r="L707" s="57">
        <f t="shared" si="130"/>
        <v>32052.16476053324</v>
      </c>
      <c r="M707" s="301">
        <f t="shared" si="131"/>
        <v>6.8481834079999979</v>
      </c>
      <c r="N707" s="57">
        <f t="shared" si="129"/>
        <v>4680.3893603506785</v>
      </c>
    </row>
    <row r="708" spans="1:14">
      <c r="A708" s="57">
        <v>705</v>
      </c>
      <c r="B708" s="57">
        <v>16.5</v>
      </c>
      <c r="C708" s="284">
        <f t="shared" si="122"/>
        <v>26.554176000000002</v>
      </c>
      <c r="D708" s="300">
        <f t="shared" ref="D708:D771" si="132">C708</f>
        <v>26.554176000000002</v>
      </c>
      <c r="E708" s="285">
        <f t="shared" si="123"/>
        <v>705.1242630389761</v>
      </c>
      <c r="F708" s="300">
        <f t="shared" ref="F708:F771" si="133">C709</f>
        <v>29.290060799999999</v>
      </c>
      <c r="G708" s="285">
        <f t="shared" si="124"/>
        <v>857.90766166769663</v>
      </c>
      <c r="H708" s="284">
        <f t="shared" si="125"/>
        <v>27.922118400000002</v>
      </c>
      <c r="I708" s="301">
        <f t="shared" si="126"/>
        <v>7.7561440000000004E-3</v>
      </c>
      <c r="J708" s="57">
        <f t="shared" si="127"/>
        <v>152.78339862872053</v>
      </c>
      <c r="K708" s="57">
        <f t="shared" si="128"/>
        <v>152.78339862872053</v>
      </c>
      <c r="L708" s="57">
        <f t="shared" si="130"/>
        <v>32204.948159161962</v>
      </c>
      <c r="M708" s="301">
        <f t="shared" si="131"/>
        <v>6.8559395519999979</v>
      </c>
      <c r="N708" s="57">
        <f t="shared" si="129"/>
        <v>4697.3792453825254</v>
      </c>
    </row>
    <row r="709" spans="1:14">
      <c r="A709" s="57">
        <v>706</v>
      </c>
      <c r="B709" s="57">
        <v>18.2</v>
      </c>
      <c r="C709" s="284">
        <f t="shared" ref="C709:C772" si="134">B709*1.609344</f>
        <v>29.290060799999999</v>
      </c>
      <c r="D709" s="300">
        <f t="shared" si="132"/>
        <v>29.290060799999999</v>
      </c>
      <c r="E709" s="285">
        <f t="shared" ref="E709:E772" si="135">(D709)^2</f>
        <v>857.90766166769663</v>
      </c>
      <c r="F709" s="300">
        <f t="shared" si="133"/>
        <v>30.899404799999999</v>
      </c>
      <c r="G709" s="285">
        <f t="shared" ref="G709:G772" si="136">(F709)^2</f>
        <v>954.77321699426295</v>
      </c>
      <c r="H709" s="284">
        <f t="shared" ref="H709:H772" si="137">(D709+F709)/2</f>
        <v>30.094732799999999</v>
      </c>
      <c r="I709" s="301">
        <f t="shared" ref="I709:I772" si="138">H709/3600</f>
        <v>8.359647999999999E-3</v>
      </c>
      <c r="J709" s="57">
        <f t="shared" ref="J709:J772" si="139">IF(I709=0,0,(G709-E709))</f>
        <v>96.865555326566323</v>
      </c>
      <c r="K709" s="57">
        <f t="shared" ref="K709:K772" si="140">MAX(0,J709)</f>
        <v>96.865555326566323</v>
      </c>
      <c r="L709" s="57">
        <f t="shared" si="130"/>
        <v>32301.81371448853</v>
      </c>
      <c r="M709" s="301">
        <f t="shared" si="131"/>
        <v>6.8642991999999978</v>
      </c>
      <c r="N709" s="57">
        <f t="shared" ref="N709:N772" si="141">IF(M709=0,0,(L709)/M709)</f>
        <v>4705.770068194076</v>
      </c>
    </row>
    <row r="710" spans="1:14">
      <c r="A710" s="57">
        <v>707</v>
      </c>
      <c r="B710" s="57">
        <v>19.2</v>
      </c>
      <c r="C710" s="284">
        <f t="shared" si="134"/>
        <v>30.899404799999999</v>
      </c>
      <c r="D710" s="300">
        <f t="shared" si="132"/>
        <v>30.899404799999999</v>
      </c>
      <c r="E710" s="285">
        <f t="shared" si="135"/>
        <v>954.77321699426295</v>
      </c>
      <c r="F710" s="300">
        <f t="shared" si="133"/>
        <v>32.347814400000004</v>
      </c>
      <c r="G710" s="285">
        <f t="shared" si="136"/>
        <v>1046.3810964568477</v>
      </c>
      <c r="H710" s="284">
        <f t="shared" si="137"/>
        <v>31.623609600000002</v>
      </c>
      <c r="I710" s="301">
        <f t="shared" si="138"/>
        <v>8.7843360000000002E-3</v>
      </c>
      <c r="J710" s="57">
        <f t="shared" si="139"/>
        <v>91.607879462584719</v>
      </c>
      <c r="K710" s="57">
        <f t="shared" si="140"/>
        <v>91.607879462584719</v>
      </c>
      <c r="L710" s="57">
        <f t="shared" ref="L710:L773" si="142">L709+K710</f>
        <v>32393.421593951116</v>
      </c>
      <c r="M710" s="301">
        <f t="shared" ref="M710:M773" si="143">M709+I710</f>
        <v>6.8730835359999976</v>
      </c>
      <c r="N710" s="57">
        <f t="shared" si="141"/>
        <v>4713.0842254833797</v>
      </c>
    </row>
    <row r="711" spans="1:14">
      <c r="A711" s="57">
        <v>708</v>
      </c>
      <c r="B711" s="57">
        <v>20.100000000000001</v>
      </c>
      <c r="C711" s="284">
        <f t="shared" si="134"/>
        <v>32.347814400000004</v>
      </c>
      <c r="D711" s="300">
        <f t="shared" si="132"/>
        <v>32.347814400000004</v>
      </c>
      <c r="E711" s="285">
        <f t="shared" si="135"/>
        <v>1046.3810964568477</v>
      </c>
      <c r="F711" s="300">
        <f t="shared" si="133"/>
        <v>34.600896000000006</v>
      </c>
      <c r="G711" s="285">
        <f t="shared" si="136"/>
        <v>1197.2220040028164</v>
      </c>
      <c r="H711" s="284">
        <f t="shared" si="137"/>
        <v>33.474355200000005</v>
      </c>
      <c r="I711" s="301">
        <f t="shared" si="138"/>
        <v>9.2984320000000006E-3</v>
      </c>
      <c r="J711" s="57">
        <f t="shared" si="139"/>
        <v>150.84090754596878</v>
      </c>
      <c r="K711" s="57">
        <f t="shared" si="140"/>
        <v>150.84090754596878</v>
      </c>
      <c r="L711" s="57">
        <f t="shared" si="142"/>
        <v>32544.262501497084</v>
      </c>
      <c r="M711" s="301">
        <f t="shared" si="143"/>
        <v>6.8823819679999971</v>
      </c>
      <c r="N711" s="57">
        <f t="shared" si="141"/>
        <v>4728.6335825028855</v>
      </c>
    </row>
    <row r="712" spans="1:14">
      <c r="A712" s="57">
        <v>709</v>
      </c>
      <c r="B712" s="57">
        <v>21.5</v>
      </c>
      <c r="C712" s="284">
        <f t="shared" si="134"/>
        <v>34.600896000000006</v>
      </c>
      <c r="D712" s="300">
        <f t="shared" si="132"/>
        <v>34.600896000000006</v>
      </c>
      <c r="E712" s="285">
        <f t="shared" si="135"/>
        <v>1197.2220040028164</v>
      </c>
      <c r="F712" s="300">
        <f t="shared" si="133"/>
        <v>36.210239999999999</v>
      </c>
      <c r="G712" s="285">
        <f t="shared" si="136"/>
        <v>1311.1814808575998</v>
      </c>
      <c r="H712" s="284">
        <f t="shared" si="137"/>
        <v>35.405568000000002</v>
      </c>
      <c r="I712" s="301">
        <f t="shared" si="138"/>
        <v>9.8348800000000007E-3</v>
      </c>
      <c r="J712" s="57">
        <f t="shared" si="139"/>
        <v>113.95947685478336</v>
      </c>
      <c r="K712" s="57">
        <f t="shared" si="140"/>
        <v>113.95947685478336</v>
      </c>
      <c r="L712" s="57">
        <f t="shared" si="142"/>
        <v>32658.221978351867</v>
      </c>
      <c r="M712" s="301">
        <f t="shared" si="143"/>
        <v>6.8922168479999968</v>
      </c>
      <c r="N712" s="57">
        <f t="shared" si="141"/>
        <v>4738.4205544590086</v>
      </c>
    </row>
    <row r="713" spans="1:14">
      <c r="A713" s="57">
        <v>710</v>
      </c>
      <c r="B713" s="57">
        <v>22.5</v>
      </c>
      <c r="C713" s="284">
        <f t="shared" si="134"/>
        <v>36.210239999999999</v>
      </c>
      <c r="D713" s="300">
        <f t="shared" si="132"/>
        <v>36.210239999999999</v>
      </c>
      <c r="E713" s="285">
        <f t="shared" si="135"/>
        <v>1311.1814808575998</v>
      </c>
      <c r="F713" s="300">
        <f t="shared" si="133"/>
        <v>36.210239999999999</v>
      </c>
      <c r="G713" s="285">
        <f t="shared" si="136"/>
        <v>1311.1814808575998</v>
      </c>
      <c r="H713" s="284">
        <f t="shared" si="137"/>
        <v>36.210239999999999</v>
      </c>
      <c r="I713" s="301">
        <f t="shared" si="138"/>
        <v>1.00584E-2</v>
      </c>
      <c r="J713" s="57">
        <f t="shared" si="139"/>
        <v>0</v>
      </c>
      <c r="K713" s="57">
        <f t="shared" si="140"/>
        <v>0</v>
      </c>
      <c r="L713" s="57">
        <f t="shared" si="142"/>
        <v>32658.221978351867</v>
      </c>
      <c r="M713" s="301">
        <f t="shared" si="143"/>
        <v>6.9022752479999969</v>
      </c>
      <c r="N713" s="57">
        <f t="shared" si="141"/>
        <v>4731.5154503313834</v>
      </c>
    </row>
    <row r="714" spans="1:14">
      <c r="A714" s="57">
        <v>711</v>
      </c>
      <c r="B714" s="57">
        <v>22.5</v>
      </c>
      <c r="C714" s="284">
        <f t="shared" si="134"/>
        <v>36.210239999999999</v>
      </c>
      <c r="D714" s="300">
        <f t="shared" si="132"/>
        <v>36.210239999999999</v>
      </c>
      <c r="E714" s="285">
        <f t="shared" si="135"/>
        <v>1311.1814808575998</v>
      </c>
      <c r="F714" s="300">
        <f t="shared" si="133"/>
        <v>35.566502400000005</v>
      </c>
      <c r="G714" s="285">
        <f t="shared" si="136"/>
        <v>1264.9760929692061</v>
      </c>
      <c r="H714" s="284">
        <f t="shared" si="137"/>
        <v>35.888371200000002</v>
      </c>
      <c r="I714" s="301">
        <f t="shared" si="138"/>
        <v>9.9689920000000012E-3</v>
      </c>
      <c r="J714" s="57">
        <f t="shared" si="139"/>
        <v>-46.205387888393716</v>
      </c>
      <c r="K714" s="57">
        <f t="shared" si="140"/>
        <v>0</v>
      </c>
      <c r="L714" s="57">
        <f t="shared" si="142"/>
        <v>32658.221978351867</v>
      </c>
      <c r="M714" s="301">
        <f t="shared" si="143"/>
        <v>6.912244239999997</v>
      </c>
      <c r="N714" s="57">
        <f t="shared" si="141"/>
        <v>4724.6915537741297</v>
      </c>
    </row>
    <row r="715" spans="1:14">
      <c r="A715" s="57">
        <v>712</v>
      </c>
      <c r="B715" s="57">
        <v>22.1</v>
      </c>
      <c r="C715" s="284">
        <f t="shared" si="134"/>
        <v>35.566502400000005</v>
      </c>
      <c r="D715" s="300">
        <f t="shared" si="132"/>
        <v>35.566502400000005</v>
      </c>
      <c r="E715" s="285">
        <f t="shared" si="135"/>
        <v>1264.9760929692061</v>
      </c>
      <c r="F715" s="300">
        <f t="shared" si="133"/>
        <v>36.532108800000003</v>
      </c>
      <c r="G715" s="285">
        <f t="shared" si="136"/>
        <v>1334.5949733750376</v>
      </c>
      <c r="H715" s="284">
        <f t="shared" si="137"/>
        <v>36.049305600000004</v>
      </c>
      <c r="I715" s="301">
        <f t="shared" si="138"/>
        <v>1.0013696000000001E-2</v>
      </c>
      <c r="J715" s="57">
        <f t="shared" si="139"/>
        <v>69.618880405831533</v>
      </c>
      <c r="K715" s="57">
        <f t="shared" si="140"/>
        <v>69.618880405831533</v>
      </c>
      <c r="L715" s="57">
        <f t="shared" si="142"/>
        <v>32727.8408587577</v>
      </c>
      <c r="M715" s="301">
        <f t="shared" si="143"/>
        <v>6.9222579359999967</v>
      </c>
      <c r="N715" s="57">
        <f t="shared" si="141"/>
        <v>4727.9140941213427</v>
      </c>
    </row>
    <row r="716" spans="1:14">
      <c r="A716" s="57">
        <v>713</v>
      </c>
      <c r="B716" s="57">
        <v>22.7</v>
      </c>
      <c r="C716" s="284">
        <f t="shared" si="134"/>
        <v>36.532108800000003</v>
      </c>
      <c r="D716" s="300">
        <f t="shared" si="132"/>
        <v>36.532108800000003</v>
      </c>
      <c r="E716" s="285">
        <f t="shared" si="135"/>
        <v>1334.5949733750376</v>
      </c>
      <c r="F716" s="300">
        <f t="shared" si="133"/>
        <v>37.497715200000002</v>
      </c>
      <c r="G716" s="285">
        <f t="shared" si="136"/>
        <v>1406.0786452203113</v>
      </c>
      <c r="H716" s="284">
        <f t="shared" si="137"/>
        <v>37.014912000000002</v>
      </c>
      <c r="I716" s="301">
        <f t="shared" si="138"/>
        <v>1.028192E-2</v>
      </c>
      <c r="J716" s="57">
        <f t="shared" si="139"/>
        <v>71.483671845273648</v>
      </c>
      <c r="K716" s="57">
        <f t="shared" si="140"/>
        <v>71.483671845273648</v>
      </c>
      <c r="L716" s="57">
        <f t="shared" si="142"/>
        <v>32799.324530602971</v>
      </c>
      <c r="M716" s="301">
        <f t="shared" si="143"/>
        <v>6.9325398559999964</v>
      </c>
      <c r="N716" s="57">
        <f t="shared" si="141"/>
        <v>4731.2132655415908</v>
      </c>
    </row>
    <row r="717" spans="1:14">
      <c r="A717" s="57">
        <v>714</v>
      </c>
      <c r="B717" s="57">
        <v>23.3</v>
      </c>
      <c r="C717" s="284">
        <f t="shared" si="134"/>
        <v>37.497715200000002</v>
      </c>
      <c r="D717" s="300">
        <f t="shared" si="132"/>
        <v>37.497715200000002</v>
      </c>
      <c r="E717" s="285">
        <f t="shared" si="135"/>
        <v>1406.0786452203113</v>
      </c>
      <c r="F717" s="300">
        <f t="shared" si="133"/>
        <v>37.819584000000006</v>
      </c>
      <c r="G717" s="285">
        <f t="shared" si="136"/>
        <v>1430.3209339330565</v>
      </c>
      <c r="H717" s="284">
        <f t="shared" si="137"/>
        <v>37.658649600000004</v>
      </c>
      <c r="I717" s="301">
        <f t="shared" si="138"/>
        <v>1.0460736000000002E-2</v>
      </c>
      <c r="J717" s="57">
        <f t="shared" si="139"/>
        <v>24.242288712745221</v>
      </c>
      <c r="K717" s="57">
        <f t="shared" si="140"/>
        <v>24.242288712745221</v>
      </c>
      <c r="L717" s="57">
        <f t="shared" si="142"/>
        <v>32823.566819315718</v>
      </c>
      <c r="M717" s="301">
        <f t="shared" si="143"/>
        <v>6.9430005919999962</v>
      </c>
      <c r="N717" s="57">
        <f t="shared" si="141"/>
        <v>4727.5765548884365</v>
      </c>
    </row>
    <row r="718" spans="1:14">
      <c r="A718" s="57">
        <v>715</v>
      </c>
      <c r="B718" s="57">
        <v>23.5</v>
      </c>
      <c r="C718" s="284">
        <f t="shared" si="134"/>
        <v>37.819584000000006</v>
      </c>
      <c r="D718" s="300">
        <f t="shared" si="132"/>
        <v>37.819584000000006</v>
      </c>
      <c r="E718" s="285">
        <f t="shared" si="135"/>
        <v>1430.3209339330565</v>
      </c>
      <c r="F718" s="300">
        <f t="shared" si="133"/>
        <v>36.210239999999999</v>
      </c>
      <c r="G718" s="285">
        <f t="shared" si="136"/>
        <v>1311.1814808575998</v>
      </c>
      <c r="H718" s="284">
        <f t="shared" si="137"/>
        <v>37.014912000000002</v>
      </c>
      <c r="I718" s="301">
        <f t="shared" si="138"/>
        <v>1.028192E-2</v>
      </c>
      <c r="J718" s="57">
        <f t="shared" si="139"/>
        <v>-119.13945307545669</v>
      </c>
      <c r="K718" s="57">
        <f t="shared" si="140"/>
        <v>0</v>
      </c>
      <c r="L718" s="57">
        <f t="shared" si="142"/>
        <v>32823.566819315718</v>
      </c>
      <c r="M718" s="301">
        <f t="shared" si="143"/>
        <v>6.9532825119999959</v>
      </c>
      <c r="N718" s="57">
        <f t="shared" si="141"/>
        <v>4720.5858186645955</v>
      </c>
    </row>
    <row r="719" spans="1:14">
      <c r="A719" s="57">
        <v>716</v>
      </c>
      <c r="B719" s="57">
        <v>22.5</v>
      </c>
      <c r="C719" s="284">
        <f t="shared" si="134"/>
        <v>36.210239999999999</v>
      </c>
      <c r="D719" s="300">
        <f t="shared" si="132"/>
        <v>36.210239999999999</v>
      </c>
      <c r="E719" s="285">
        <f t="shared" si="135"/>
        <v>1311.1814808575998</v>
      </c>
      <c r="F719" s="300">
        <f t="shared" si="133"/>
        <v>34.761830400000008</v>
      </c>
      <c r="G719" s="285">
        <f t="shared" si="136"/>
        <v>1208.3848527583648</v>
      </c>
      <c r="H719" s="284">
        <f t="shared" si="137"/>
        <v>35.486035200000003</v>
      </c>
      <c r="I719" s="301">
        <f t="shared" si="138"/>
        <v>9.8572320000000005E-3</v>
      </c>
      <c r="J719" s="57">
        <f t="shared" si="139"/>
        <v>-102.79662809923502</v>
      </c>
      <c r="K719" s="57">
        <f t="shared" si="140"/>
        <v>0</v>
      </c>
      <c r="L719" s="57">
        <f t="shared" si="142"/>
        <v>32823.566819315718</v>
      </c>
      <c r="M719" s="301">
        <f t="shared" si="143"/>
        <v>6.9631397439999958</v>
      </c>
      <c r="N719" s="57">
        <f t="shared" si="141"/>
        <v>4713.9032140779818</v>
      </c>
    </row>
    <row r="720" spans="1:14">
      <c r="A720" s="57">
        <v>717</v>
      </c>
      <c r="B720" s="57">
        <v>21.6</v>
      </c>
      <c r="C720" s="284">
        <f t="shared" si="134"/>
        <v>34.761830400000008</v>
      </c>
      <c r="D720" s="300">
        <f t="shared" si="132"/>
        <v>34.761830400000008</v>
      </c>
      <c r="E720" s="285">
        <f t="shared" si="135"/>
        <v>1208.3848527583648</v>
      </c>
      <c r="F720" s="300">
        <f t="shared" si="133"/>
        <v>32.991551999999999</v>
      </c>
      <c r="G720" s="285">
        <f t="shared" si="136"/>
        <v>1088.4425033687039</v>
      </c>
      <c r="H720" s="284">
        <f t="shared" si="137"/>
        <v>33.876691200000003</v>
      </c>
      <c r="I720" s="301">
        <f t="shared" si="138"/>
        <v>9.4101920000000013E-3</v>
      </c>
      <c r="J720" s="57">
        <f t="shared" si="139"/>
        <v>-119.94234938966088</v>
      </c>
      <c r="K720" s="57">
        <f t="shared" si="140"/>
        <v>0</v>
      </c>
      <c r="L720" s="57">
        <f t="shared" si="142"/>
        <v>32823.566819315718</v>
      </c>
      <c r="M720" s="301">
        <f t="shared" si="143"/>
        <v>6.9725499359999956</v>
      </c>
      <c r="N720" s="57">
        <f t="shared" si="141"/>
        <v>4707.5413041998099</v>
      </c>
    </row>
    <row r="721" spans="1:14">
      <c r="A721" s="57">
        <v>718</v>
      </c>
      <c r="B721" s="57">
        <v>20.5</v>
      </c>
      <c r="C721" s="284">
        <f t="shared" si="134"/>
        <v>32.991551999999999</v>
      </c>
      <c r="D721" s="300">
        <f t="shared" si="132"/>
        <v>32.991551999999999</v>
      </c>
      <c r="E721" s="285">
        <f t="shared" si="135"/>
        <v>1088.4425033687039</v>
      </c>
      <c r="F721" s="300">
        <f t="shared" si="133"/>
        <v>28.968192000000002</v>
      </c>
      <c r="G721" s="285">
        <f t="shared" si="136"/>
        <v>839.1561477488641</v>
      </c>
      <c r="H721" s="284">
        <f t="shared" si="137"/>
        <v>30.979872</v>
      </c>
      <c r="I721" s="301">
        <f t="shared" si="138"/>
        <v>8.6055200000000002E-3</v>
      </c>
      <c r="J721" s="57">
        <f t="shared" si="139"/>
        <v>-249.28635561983981</v>
      </c>
      <c r="K721" s="57">
        <f t="shared" si="140"/>
        <v>0</v>
      </c>
      <c r="L721" s="57">
        <f t="shared" si="142"/>
        <v>32823.566819315718</v>
      </c>
      <c r="M721" s="301">
        <f t="shared" si="143"/>
        <v>6.9811554559999953</v>
      </c>
      <c r="N721" s="57">
        <f t="shared" si="141"/>
        <v>4701.7384194052447</v>
      </c>
    </row>
    <row r="722" spans="1:14">
      <c r="A722" s="57">
        <v>719</v>
      </c>
      <c r="B722" s="57">
        <v>18</v>
      </c>
      <c r="C722" s="284">
        <f t="shared" si="134"/>
        <v>28.968192000000002</v>
      </c>
      <c r="D722" s="300">
        <f t="shared" si="132"/>
        <v>28.968192000000002</v>
      </c>
      <c r="E722" s="285">
        <f t="shared" si="135"/>
        <v>839.1561477488641</v>
      </c>
      <c r="F722" s="300">
        <f t="shared" si="133"/>
        <v>24.140160000000002</v>
      </c>
      <c r="G722" s="285">
        <f t="shared" si="136"/>
        <v>582.74732482560012</v>
      </c>
      <c r="H722" s="284">
        <f t="shared" si="137"/>
        <v>26.554176000000002</v>
      </c>
      <c r="I722" s="301">
        <f t="shared" si="138"/>
        <v>7.3761600000000005E-3</v>
      </c>
      <c r="J722" s="57">
        <f t="shared" si="139"/>
        <v>-256.40882292326398</v>
      </c>
      <c r="K722" s="57">
        <f t="shared" si="140"/>
        <v>0</v>
      </c>
      <c r="L722" s="57">
        <f t="shared" si="142"/>
        <v>32823.566819315718</v>
      </c>
      <c r="M722" s="301">
        <f t="shared" si="143"/>
        <v>6.9885316159999951</v>
      </c>
      <c r="N722" s="57">
        <f t="shared" si="141"/>
        <v>4696.7758926878614</v>
      </c>
    </row>
    <row r="723" spans="1:14">
      <c r="A723" s="57">
        <v>720</v>
      </c>
      <c r="B723" s="57">
        <v>15</v>
      </c>
      <c r="C723" s="284">
        <f t="shared" si="134"/>
        <v>24.140160000000002</v>
      </c>
      <c r="D723" s="300">
        <f t="shared" si="132"/>
        <v>24.140160000000002</v>
      </c>
      <c r="E723" s="285">
        <f t="shared" si="135"/>
        <v>582.74732482560012</v>
      </c>
      <c r="F723" s="300">
        <f t="shared" si="133"/>
        <v>19.312128000000001</v>
      </c>
      <c r="G723" s="285">
        <f t="shared" si="136"/>
        <v>372.95828788838406</v>
      </c>
      <c r="H723" s="284">
        <f t="shared" si="137"/>
        <v>21.726144000000001</v>
      </c>
      <c r="I723" s="301">
        <f t="shared" si="138"/>
        <v>6.0350400000000002E-3</v>
      </c>
      <c r="J723" s="57">
        <f t="shared" si="139"/>
        <v>-209.78903693721605</v>
      </c>
      <c r="K723" s="57">
        <f t="shared" si="140"/>
        <v>0</v>
      </c>
      <c r="L723" s="57">
        <f t="shared" si="142"/>
        <v>32823.566819315718</v>
      </c>
      <c r="M723" s="301">
        <f t="shared" si="143"/>
        <v>6.9945666559999955</v>
      </c>
      <c r="N723" s="57">
        <f t="shared" si="141"/>
        <v>4692.7234285714321</v>
      </c>
    </row>
    <row r="724" spans="1:14">
      <c r="A724" s="57">
        <v>721</v>
      </c>
      <c r="B724" s="57">
        <v>12</v>
      </c>
      <c r="C724" s="284">
        <f t="shared" si="134"/>
        <v>19.312128000000001</v>
      </c>
      <c r="D724" s="300">
        <f t="shared" si="132"/>
        <v>19.312128000000001</v>
      </c>
      <c r="E724" s="285">
        <f t="shared" si="135"/>
        <v>372.95828788838406</v>
      </c>
      <c r="F724" s="300">
        <f t="shared" si="133"/>
        <v>14.484096000000001</v>
      </c>
      <c r="G724" s="285">
        <f t="shared" si="136"/>
        <v>209.78903693721603</v>
      </c>
      <c r="H724" s="284">
        <f t="shared" si="137"/>
        <v>16.898112000000001</v>
      </c>
      <c r="I724" s="301">
        <f t="shared" si="138"/>
        <v>4.6939200000000007E-3</v>
      </c>
      <c r="J724" s="57">
        <f t="shared" si="139"/>
        <v>-163.16925095116804</v>
      </c>
      <c r="K724" s="57">
        <f t="shared" si="140"/>
        <v>0</v>
      </c>
      <c r="L724" s="57">
        <f t="shared" si="142"/>
        <v>32823.566819315718</v>
      </c>
      <c r="M724" s="301">
        <f t="shared" si="143"/>
        <v>6.9992605759999957</v>
      </c>
      <c r="N724" s="57">
        <f t="shared" si="141"/>
        <v>4689.5763435162808</v>
      </c>
    </row>
    <row r="725" spans="1:14">
      <c r="A725" s="57">
        <v>722</v>
      </c>
      <c r="B725" s="57">
        <v>9</v>
      </c>
      <c r="C725" s="284">
        <f t="shared" si="134"/>
        <v>14.484096000000001</v>
      </c>
      <c r="D725" s="300">
        <f t="shared" si="132"/>
        <v>14.484096000000001</v>
      </c>
      <c r="E725" s="285">
        <f t="shared" si="135"/>
        <v>209.78903693721603</v>
      </c>
      <c r="F725" s="300">
        <f t="shared" si="133"/>
        <v>9.9779328000000014</v>
      </c>
      <c r="G725" s="285">
        <f t="shared" si="136"/>
        <v>99.559142961315871</v>
      </c>
      <c r="H725" s="284">
        <f t="shared" si="137"/>
        <v>12.231014400000001</v>
      </c>
      <c r="I725" s="301">
        <f t="shared" si="138"/>
        <v>3.3975040000000004E-3</v>
      </c>
      <c r="J725" s="57">
        <f t="shared" si="139"/>
        <v>-110.22989397590015</v>
      </c>
      <c r="K725" s="57">
        <f t="shared" si="140"/>
        <v>0</v>
      </c>
      <c r="L725" s="57">
        <f t="shared" si="142"/>
        <v>32823.566819315718</v>
      </c>
      <c r="M725" s="301">
        <f t="shared" si="143"/>
        <v>7.0026580799999953</v>
      </c>
      <c r="N725" s="57">
        <f t="shared" si="141"/>
        <v>4687.3010854352242</v>
      </c>
    </row>
    <row r="726" spans="1:14">
      <c r="A726" s="57">
        <v>723</v>
      </c>
      <c r="B726" s="57">
        <v>6.2</v>
      </c>
      <c r="C726" s="284">
        <f t="shared" si="134"/>
        <v>9.9779328000000014</v>
      </c>
      <c r="D726" s="300">
        <f t="shared" si="132"/>
        <v>9.9779328000000014</v>
      </c>
      <c r="E726" s="285">
        <f t="shared" si="135"/>
        <v>99.559142961315871</v>
      </c>
      <c r="F726" s="300">
        <f t="shared" si="133"/>
        <v>7.2420480000000005</v>
      </c>
      <c r="G726" s="285">
        <f t="shared" si="136"/>
        <v>52.447259234304006</v>
      </c>
      <c r="H726" s="284">
        <f t="shared" si="137"/>
        <v>8.6099904000000009</v>
      </c>
      <c r="I726" s="301">
        <f t="shared" si="138"/>
        <v>2.3916640000000004E-3</v>
      </c>
      <c r="J726" s="57">
        <f t="shared" si="139"/>
        <v>-47.111883727011865</v>
      </c>
      <c r="K726" s="57">
        <f t="shared" si="140"/>
        <v>0</v>
      </c>
      <c r="L726" s="57">
        <f t="shared" si="142"/>
        <v>32823.566819315718</v>
      </c>
      <c r="M726" s="301">
        <f t="shared" si="143"/>
        <v>7.0050497439999955</v>
      </c>
      <c r="N726" s="57">
        <f t="shared" si="141"/>
        <v>4685.7007471545712</v>
      </c>
    </row>
    <row r="727" spans="1:14">
      <c r="A727" s="57">
        <v>724</v>
      </c>
      <c r="B727" s="57">
        <v>4.5</v>
      </c>
      <c r="C727" s="284">
        <f t="shared" si="134"/>
        <v>7.2420480000000005</v>
      </c>
      <c r="D727" s="300">
        <f t="shared" si="132"/>
        <v>7.2420480000000005</v>
      </c>
      <c r="E727" s="285">
        <f t="shared" si="135"/>
        <v>52.447259234304006</v>
      </c>
      <c r="F727" s="300">
        <f t="shared" si="133"/>
        <v>4.8280320000000003</v>
      </c>
      <c r="G727" s="285">
        <f t="shared" si="136"/>
        <v>23.309892993024004</v>
      </c>
      <c r="H727" s="284">
        <f t="shared" si="137"/>
        <v>6.0350400000000004</v>
      </c>
      <c r="I727" s="301">
        <f t="shared" si="138"/>
        <v>1.6764000000000002E-3</v>
      </c>
      <c r="J727" s="57">
        <f t="shared" si="139"/>
        <v>-29.137366241280002</v>
      </c>
      <c r="K727" s="57">
        <f t="shared" si="140"/>
        <v>0</v>
      </c>
      <c r="L727" s="57">
        <f t="shared" si="142"/>
        <v>32823.566819315718</v>
      </c>
      <c r="M727" s="301">
        <f t="shared" si="143"/>
        <v>7.0067261439999955</v>
      </c>
      <c r="N727" s="57">
        <f t="shared" si="141"/>
        <v>4684.5796659861207</v>
      </c>
    </row>
    <row r="728" spans="1:14">
      <c r="A728" s="57">
        <v>725</v>
      </c>
      <c r="B728" s="57">
        <v>3</v>
      </c>
      <c r="C728" s="284">
        <f t="shared" si="134"/>
        <v>4.8280320000000003</v>
      </c>
      <c r="D728" s="300">
        <f t="shared" si="132"/>
        <v>4.8280320000000003</v>
      </c>
      <c r="E728" s="285">
        <f t="shared" si="135"/>
        <v>23.309892993024004</v>
      </c>
      <c r="F728" s="300">
        <f t="shared" si="133"/>
        <v>3.3796224000000006</v>
      </c>
      <c r="G728" s="285">
        <f t="shared" si="136"/>
        <v>11.421847566581764</v>
      </c>
      <c r="H728" s="284">
        <f t="shared" si="137"/>
        <v>4.1038272000000005</v>
      </c>
      <c r="I728" s="301">
        <f t="shared" si="138"/>
        <v>1.1399520000000001E-3</v>
      </c>
      <c r="J728" s="57">
        <f t="shared" si="139"/>
        <v>-11.88804542644224</v>
      </c>
      <c r="K728" s="57">
        <f t="shared" si="140"/>
        <v>0</v>
      </c>
      <c r="L728" s="57">
        <f t="shared" si="142"/>
        <v>32823.566819315718</v>
      </c>
      <c r="M728" s="301">
        <f t="shared" si="143"/>
        <v>7.0078660959999954</v>
      </c>
      <c r="N728" s="57">
        <f t="shared" si="141"/>
        <v>4683.8176371621894</v>
      </c>
    </row>
    <row r="729" spans="1:14">
      <c r="A729" s="57">
        <v>726</v>
      </c>
      <c r="B729" s="57">
        <v>2.1</v>
      </c>
      <c r="C729" s="284">
        <f t="shared" si="134"/>
        <v>3.3796224000000006</v>
      </c>
      <c r="D729" s="300">
        <f t="shared" si="132"/>
        <v>3.3796224000000006</v>
      </c>
      <c r="E729" s="285">
        <f t="shared" si="135"/>
        <v>11.421847566581764</v>
      </c>
      <c r="F729" s="300">
        <f t="shared" si="133"/>
        <v>0.80467200000000005</v>
      </c>
      <c r="G729" s="285">
        <f t="shared" si="136"/>
        <v>0.64749702758400007</v>
      </c>
      <c r="H729" s="284">
        <f t="shared" si="137"/>
        <v>2.0921472000000003</v>
      </c>
      <c r="I729" s="301">
        <f t="shared" si="138"/>
        <v>5.8115200000000004E-4</v>
      </c>
      <c r="J729" s="57">
        <f t="shared" si="139"/>
        <v>-10.774350538997764</v>
      </c>
      <c r="K729" s="57">
        <f t="shared" si="140"/>
        <v>0</v>
      </c>
      <c r="L729" s="57">
        <f t="shared" si="142"/>
        <v>32823.566819315718</v>
      </c>
      <c r="M729" s="301">
        <f t="shared" si="143"/>
        <v>7.0084472479999951</v>
      </c>
      <c r="N729" s="57">
        <f t="shared" si="141"/>
        <v>4683.4292472819279</v>
      </c>
    </row>
    <row r="730" spans="1:14">
      <c r="A730" s="57">
        <v>727</v>
      </c>
      <c r="B730" s="57">
        <v>0.5</v>
      </c>
      <c r="C730" s="284">
        <f t="shared" si="134"/>
        <v>0.80467200000000005</v>
      </c>
      <c r="D730" s="300">
        <f t="shared" si="132"/>
        <v>0.80467200000000005</v>
      </c>
      <c r="E730" s="285">
        <f t="shared" si="135"/>
        <v>0.64749702758400007</v>
      </c>
      <c r="F730" s="300">
        <f t="shared" si="133"/>
        <v>0.80467200000000005</v>
      </c>
      <c r="G730" s="285">
        <f t="shared" si="136"/>
        <v>0.64749702758400007</v>
      </c>
      <c r="H730" s="284">
        <f t="shared" si="137"/>
        <v>0.80467200000000005</v>
      </c>
      <c r="I730" s="301">
        <f t="shared" si="138"/>
        <v>2.2352000000000003E-4</v>
      </c>
      <c r="J730" s="57">
        <f t="shared" si="139"/>
        <v>0</v>
      </c>
      <c r="K730" s="57">
        <f t="shared" si="140"/>
        <v>0</v>
      </c>
      <c r="L730" s="57">
        <f t="shared" si="142"/>
        <v>32823.566819315718</v>
      </c>
      <c r="M730" s="301">
        <f t="shared" si="143"/>
        <v>7.0086707679999947</v>
      </c>
      <c r="N730" s="57">
        <f t="shared" si="141"/>
        <v>4683.2798837092905</v>
      </c>
    </row>
    <row r="731" spans="1:14">
      <c r="A731" s="57">
        <v>728</v>
      </c>
      <c r="B731" s="57">
        <v>0.5</v>
      </c>
      <c r="C731" s="284">
        <f t="shared" si="134"/>
        <v>0.80467200000000005</v>
      </c>
      <c r="D731" s="300">
        <f t="shared" si="132"/>
        <v>0.80467200000000005</v>
      </c>
      <c r="E731" s="285">
        <f t="shared" si="135"/>
        <v>0.64749702758400007</v>
      </c>
      <c r="F731" s="300">
        <f t="shared" si="133"/>
        <v>5.1499008000000011</v>
      </c>
      <c r="G731" s="285">
        <f t="shared" si="136"/>
        <v>26.521478249840651</v>
      </c>
      <c r="H731" s="284">
        <f t="shared" si="137"/>
        <v>2.9772864000000006</v>
      </c>
      <c r="I731" s="301">
        <f t="shared" si="138"/>
        <v>8.2702400000000021E-4</v>
      </c>
      <c r="J731" s="57">
        <f t="shared" si="139"/>
        <v>25.873981222256653</v>
      </c>
      <c r="K731" s="57">
        <f t="shared" si="140"/>
        <v>25.873981222256653</v>
      </c>
      <c r="L731" s="57">
        <f t="shared" si="142"/>
        <v>32849.440800537974</v>
      </c>
      <c r="M731" s="301">
        <f t="shared" si="143"/>
        <v>7.009497791999995</v>
      </c>
      <c r="N731" s="57">
        <f t="shared" si="141"/>
        <v>4686.4185959269926</v>
      </c>
    </row>
    <row r="732" spans="1:14">
      <c r="A732" s="57">
        <v>729</v>
      </c>
      <c r="B732" s="57">
        <v>3.2</v>
      </c>
      <c r="C732" s="284">
        <f t="shared" si="134"/>
        <v>5.1499008000000011</v>
      </c>
      <c r="D732" s="300">
        <f t="shared" si="132"/>
        <v>5.1499008000000011</v>
      </c>
      <c r="E732" s="285">
        <f t="shared" si="135"/>
        <v>26.521478249840651</v>
      </c>
      <c r="F732" s="300">
        <f t="shared" si="133"/>
        <v>10.460736000000001</v>
      </c>
      <c r="G732" s="285">
        <f t="shared" si="136"/>
        <v>109.42699766169602</v>
      </c>
      <c r="H732" s="284">
        <f t="shared" si="137"/>
        <v>7.8053184000000009</v>
      </c>
      <c r="I732" s="301">
        <f t="shared" si="138"/>
        <v>2.1681440000000003E-3</v>
      </c>
      <c r="J732" s="57">
        <f t="shared" si="139"/>
        <v>82.905519411855366</v>
      </c>
      <c r="K732" s="57">
        <f t="shared" si="140"/>
        <v>82.905519411855366</v>
      </c>
      <c r="L732" s="57">
        <f t="shared" si="142"/>
        <v>32932.346319949829</v>
      </c>
      <c r="M732" s="301">
        <f t="shared" si="143"/>
        <v>7.0116659359999947</v>
      </c>
      <c r="N732" s="57">
        <f t="shared" si="141"/>
        <v>4696.7934040989167</v>
      </c>
    </row>
    <row r="733" spans="1:14">
      <c r="A733" s="57">
        <v>730</v>
      </c>
      <c r="B733" s="57">
        <v>6.5</v>
      </c>
      <c r="C733" s="284">
        <f t="shared" si="134"/>
        <v>10.460736000000001</v>
      </c>
      <c r="D733" s="300">
        <f t="shared" si="132"/>
        <v>10.460736000000001</v>
      </c>
      <c r="E733" s="285">
        <f t="shared" si="135"/>
        <v>109.42699766169602</v>
      </c>
      <c r="F733" s="300">
        <f t="shared" si="133"/>
        <v>15.4497024</v>
      </c>
      <c r="G733" s="285">
        <f t="shared" si="136"/>
        <v>238.69330424856574</v>
      </c>
      <c r="H733" s="284">
        <f t="shared" si="137"/>
        <v>12.9552192</v>
      </c>
      <c r="I733" s="301">
        <f t="shared" si="138"/>
        <v>3.5986720000000002E-3</v>
      </c>
      <c r="J733" s="57">
        <f t="shared" si="139"/>
        <v>129.26630658686972</v>
      </c>
      <c r="K733" s="57">
        <f t="shared" si="140"/>
        <v>129.26630658686972</v>
      </c>
      <c r="L733" s="57">
        <f t="shared" si="142"/>
        <v>33061.612626536698</v>
      </c>
      <c r="M733" s="301">
        <f t="shared" si="143"/>
        <v>7.0152646079999945</v>
      </c>
      <c r="N733" s="57">
        <f t="shared" si="141"/>
        <v>4712.8104888351954</v>
      </c>
    </row>
    <row r="734" spans="1:14">
      <c r="A734" s="57">
        <v>731</v>
      </c>
      <c r="B734" s="57">
        <v>9.6</v>
      </c>
      <c r="C734" s="284">
        <f t="shared" si="134"/>
        <v>15.4497024</v>
      </c>
      <c r="D734" s="300">
        <f t="shared" si="132"/>
        <v>15.4497024</v>
      </c>
      <c r="E734" s="285">
        <f t="shared" si="135"/>
        <v>238.69330424856574</v>
      </c>
      <c r="F734" s="300">
        <f t="shared" si="133"/>
        <v>20.116800000000001</v>
      </c>
      <c r="G734" s="285">
        <f t="shared" si="136"/>
        <v>404.68564224000005</v>
      </c>
      <c r="H734" s="284">
        <f t="shared" si="137"/>
        <v>17.783251200000002</v>
      </c>
      <c r="I734" s="301">
        <f t="shared" si="138"/>
        <v>4.939792000000001E-3</v>
      </c>
      <c r="J734" s="57">
        <f t="shared" si="139"/>
        <v>165.99233799143431</v>
      </c>
      <c r="K734" s="57">
        <f t="shared" si="140"/>
        <v>165.99233799143431</v>
      </c>
      <c r="L734" s="57">
        <f t="shared" si="142"/>
        <v>33227.604964528131</v>
      </c>
      <c r="M734" s="301">
        <f t="shared" si="143"/>
        <v>7.0202043999999946</v>
      </c>
      <c r="N734" s="57">
        <f t="shared" si="141"/>
        <v>4733.1392465621311</v>
      </c>
    </row>
    <row r="735" spans="1:14">
      <c r="A735" s="57">
        <v>732</v>
      </c>
      <c r="B735" s="57">
        <v>12.5</v>
      </c>
      <c r="C735" s="284">
        <f t="shared" si="134"/>
        <v>20.116800000000001</v>
      </c>
      <c r="D735" s="300">
        <f t="shared" si="132"/>
        <v>20.116800000000001</v>
      </c>
      <c r="E735" s="285">
        <f t="shared" si="135"/>
        <v>404.68564224000005</v>
      </c>
      <c r="F735" s="300">
        <f t="shared" si="133"/>
        <v>22.530816000000002</v>
      </c>
      <c r="G735" s="285">
        <f t="shared" si="136"/>
        <v>507.63766962585606</v>
      </c>
      <c r="H735" s="284">
        <f t="shared" si="137"/>
        <v>21.323808</v>
      </c>
      <c r="I735" s="301">
        <f t="shared" si="138"/>
        <v>5.9232799999999995E-3</v>
      </c>
      <c r="J735" s="57">
        <f t="shared" si="139"/>
        <v>102.95202738585601</v>
      </c>
      <c r="K735" s="57">
        <f t="shared" si="140"/>
        <v>102.95202738585601</v>
      </c>
      <c r="L735" s="57">
        <f t="shared" si="142"/>
        <v>33330.556991913989</v>
      </c>
      <c r="M735" s="301">
        <f t="shared" si="143"/>
        <v>7.0261276799999948</v>
      </c>
      <c r="N735" s="57">
        <f t="shared" si="141"/>
        <v>4743.8017795762589</v>
      </c>
    </row>
    <row r="736" spans="1:14">
      <c r="A736" s="57">
        <v>733</v>
      </c>
      <c r="B736" s="57">
        <v>14</v>
      </c>
      <c r="C736" s="284">
        <f t="shared" si="134"/>
        <v>22.530816000000002</v>
      </c>
      <c r="D736" s="300">
        <f t="shared" si="132"/>
        <v>22.530816000000002</v>
      </c>
      <c r="E736" s="285">
        <f t="shared" si="135"/>
        <v>507.63766962585606</v>
      </c>
      <c r="F736" s="300">
        <f t="shared" si="133"/>
        <v>25.749504000000002</v>
      </c>
      <c r="G736" s="285">
        <f t="shared" si="136"/>
        <v>663.03695624601608</v>
      </c>
      <c r="H736" s="284">
        <f t="shared" si="137"/>
        <v>24.140160000000002</v>
      </c>
      <c r="I736" s="301">
        <f t="shared" si="138"/>
        <v>6.7056000000000008E-3</v>
      </c>
      <c r="J736" s="57">
        <f t="shared" si="139"/>
        <v>155.39928662016001</v>
      </c>
      <c r="K736" s="57">
        <f t="shared" si="140"/>
        <v>155.39928662016001</v>
      </c>
      <c r="L736" s="57">
        <f t="shared" si="142"/>
        <v>33485.956278534148</v>
      </c>
      <c r="M736" s="301">
        <f t="shared" si="143"/>
        <v>7.0328332799999949</v>
      </c>
      <c r="N736" s="57">
        <f t="shared" si="141"/>
        <v>4761.3749601830705</v>
      </c>
    </row>
    <row r="737" spans="1:14">
      <c r="A737" s="57">
        <v>734</v>
      </c>
      <c r="B737" s="57">
        <v>16</v>
      </c>
      <c r="C737" s="284">
        <f t="shared" si="134"/>
        <v>25.749504000000002</v>
      </c>
      <c r="D737" s="300">
        <f t="shared" si="132"/>
        <v>25.749504000000002</v>
      </c>
      <c r="E737" s="285">
        <f t="shared" si="135"/>
        <v>663.03695624601608</v>
      </c>
      <c r="F737" s="300">
        <f t="shared" si="133"/>
        <v>28.968192000000002</v>
      </c>
      <c r="G737" s="285">
        <f t="shared" si="136"/>
        <v>839.1561477488641</v>
      </c>
      <c r="H737" s="284">
        <f t="shared" si="137"/>
        <v>27.358848000000002</v>
      </c>
      <c r="I737" s="301">
        <f t="shared" si="138"/>
        <v>7.5996800000000002E-3</v>
      </c>
      <c r="J737" s="57">
        <f t="shared" si="139"/>
        <v>176.11919150284803</v>
      </c>
      <c r="K737" s="57">
        <f t="shared" si="140"/>
        <v>176.11919150284803</v>
      </c>
      <c r="L737" s="57">
        <f t="shared" si="142"/>
        <v>33662.075470036994</v>
      </c>
      <c r="M737" s="301">
        <f t="shared" si="143"/>
        <v>7.0404329599999951</v>
      </c>
      <c r="N737" s="57">
        <f t="shared" si="141"/>
        <v>4781.2507641628081</v>
      </c>
    </row>
    <row r="738" spans="1:14">
      <c r="A738" s="57">
        <v>735</v>
      </c>
      <c r="B738" s="57">
        <v>18</v>
      </c>
      <c r="C738" s="284">
        <f t="shared" si="134"/>
        <v>28.968192000000002</v>
      </c>
      <c r="D738" s="300">
        <f t="shared" si="132"/>
        <v>28.968192000000002</v>
      </c>
      <c r="E738" s="285">
        <f t="shared" si="135"/>
        <v>839.1561477488641</v>
      </c>
      <c r="F738" s="300">
        <f t="shared" si="133"/>
        <v>31.543142400000004</v>
      </c>
      <c r="G738" s="285">
        <f t="shared" si="136"/>
        <v>994.96983246667799</v>
      </c>
      <c r="H738" s="284">
        <f t="shared" si="137"/>
        <v>30.255667200000005</v>
      </c>
      <c r="I738" s="301">
        <f t="shared" si="138"/>
        <v>8.4043520000000021E-3</v>
      </c>
      <c r="J738" s="57">
        <f t="shared" si="139"/>
        <v>155.81368471781389</v>
      </c>
      <c r="K738" s="57">
        <f t="shared" si="140"/>
        <v>155.81368471781389</v>
      </c>
      <c r="L738" s="57">
        <f t="shared" si="142"/>
        <v>33817.889154754812</v>
      </c>
      <c r="M738" s="301">
        <f t="shared" si="143"/>
        <v>7.0488373119999954</v>
      </c>
      <c r="N738" s="57">
        <f t="shared" si="141"/>
        <v>4797.6549405081278</v>
      </c>
    </row>
    <row r="739" spans="1:14">
      <c r="A739" s="57">
        <v>736</v>
      </c>
      <c r="B739" s="57">
        <v>19.600000000000001</v>
      </c>
      <c r="C739" s="284">
        <f t="shared" si="134"/>
        <v>31.543142400000004</v>
      </c>
      <c r="D739" s="300">
        <f t="shared" si="132"/>
        <v>31.543142400000004</v>
      </c>
      <c r="E739" s="285">
        <f t="shared" si="135"/>
        <v>994.96983246667799</v>
      </c>
      <c r="F739" s="300">
        <f t="shared" si="133"/>
        <v>34.600896000000006</v>
      </c>
      <c r="G739" s="285">
        <f t="shared" si="136"/>
        <v>1197.2220040028164</v>
      </c>
      <c r="H739" s="284">
        <f t="shared" si="137"/>
        <v>33.072019200000007</v>
      </c>
      <c r="I739" s="301">
        <f t="shared" si="138"/>
        <v>9.1866720000000016E-3</v>
      </c>
      <c r="J739" s="57">
        <f t="shared" si="139"/>
        <v>202.25217153613846</v>
      </c>
      <c r="K739" s="57">
        <f t="shared" si="140"/>
        <v>202.25217153613846</v>
      </c>
      <c r="L739" s="57">
        <f t="shared" si="142"/>
        <v>34020.141326290948</v>
      </c>
      <c r="M739" s="301">
        <f t="shared" si="143"/>
        <v>7.0580239839999956</v>
      </c>
      <c r="N739" s="57">
        <f t="shared" si="141"/>
        <v>4820.0659849572667</v>
      </c>
    </row>
    <row r="740" spans="1:14">
      <c r="A740" s="57">
        <v>737</v>
      </c>
      <c r="B740" s="57">
        <v>21.5</v>
      </c>
      <c r="C740" s="284">
        <f t="shared" si="134"/>
        <v>34.600896000000006</v>
      </c>
      <c r="D740" s="300">
        <f t="shared" si="132"/>
        <v>34.600896000000006</v>
      </c>
      <c r="E740" s="285">
        <f t="shared" si="135"/>
        <v>1197.2220040028164</v>
      </c>
      <c r="F740" s="300">
        <f t="shared" si="133"/>
        <v>37.175846400000005</v>
      </c>
      <c r="G740" s="285">
        <f t="shared" si="136"/>
        <v>1382.0435555563934</v>
      </c>
      <c r="H740" s="284">
        <f t="shared" si="137"/>
        <v>35.888371200000009</v>
      </c>
      <c r="I740" s="301">
        <f t="shared" si="138"/>
        <v>9.9689920000000029E-3</v>
      </c>
      <c r="J740" s="57">
        <f t="shared" si="139"/>
        <v>184.82155155357691</v>
      </c>
      <c r="K740" s="57">
        <f t="shared" si="140"/>
        <v>184.82155155357691</v>
      </c>
      <c r="L740" s="57">
        <f t="shared" si="142"/>
        <v>34204.962877844526</v>
      </c>
      <c r="M740" s="301">
        <f t="shared" si="143"/>
        <v>7.0679929759999958</v>
      </c>
      <c r="N740" s="57">
        <f t="shared" si="141"/>
        <v>4839.4166482607643</v>
      </c>
    </row>
    <row r="741" spans="1:14">
      <c r="A741" s="57">
        <v>738</v>
      </c>
      <c r="B741" s="57">
        <v>23.1</v>
      </c>
      <c r="C741" s="284">
        <f t="shared" si="134"/>
        <v>37.175846400000005</v>
      </c>
      <c r="D741" s="300">
        <f t="shared" si="132"/>
        <v>37.175846400000005</v>
      </c>
      <c r="E741" s="285">
        <f t="shared" si="135"/>
        <v>1382.0435555563934</v>
      </c>
      <c r="F741" s="300">
        <f t="shared" si="133"/>
        <v>39.428927999999999</v>
      </c>
      <c r="G741" s="285">
        <f t="shared" si="136"/>
        <v>1554.640363229184</v>
      </c>
      <c r="H741" s="284">
        <f t="shared" si="137"/>
        <v>38.302387199999998</v>
      </c>
      <c r="I741" s="301">
        <f t="shared" si="138"/>
        <v>1.0639552E-2</v>
      </c>
      <c r="J741" s="57">
        <f t="shared" si="139"/>
        <v>172.59680767279065</v>
      </c>
      <c r="K741" s="57">
        <f t="shared" si="140"/>
        <v>172.59680767279065</v>
      </c>
      <c r="L741" s="57">
        <f t="shared" si="142"/>
        <v>34377.559685517313</v>
      </c>
      <c r="M741" s="301">
        <f t="shared" si="143"/>
        <v>7.0786325279999955</v>
      </c>
      <c r="N741" s="57">
        <f t="shared" si="141"/>
        <v>4856.5255435332492</v>
      </c>
    </row>
    <row r="742" spans="1:14">
      <c r="A742" s="57">
        <v>739</v>
      </c>
      <c r="B742" s="57">
        <v>24.5</v>
      </c>
      <c r="C742" s="284">
        <f t="shared" si="134"/>
        <v>39.428927999999999</v>
      </c>
      <c r="D742" s="300">
        <f t="shared" si="132"/>
        <v>39.428927999999999</v>
      </c>
      <c r="E742" s="285">
        <f t="shared" si="135"/>
        <v>1554.640363229184</v>
      </c>
      <c r="F742" s="300">
        <f t="shared" si="133"/>
        <v>41.038272000000006</v>
      </c>
      <c r="G742" s="285">
        <f t="shared" si="136"/>
        <v>1684.1397687459846</v>
      </c>
      <c r="H742" s="284">
        <f t="shared" si="137"/>
        <v>40.233600000000003</v>
      </c>
      <c r="I742" s="301">
        <f t="shared" si="138"/>
        <v>1.1176E-2</v>
      </c>
      <c r="J742" s="57">
        <f t="shared" si="139"/>
        <v>129.49940551680061</v>
      </c>
      <c r="K742" s="57">
        <f t="shared" si="140"/>
        <v>129.49940551680061</v>
      </c>
      <c r="L742" s="57">
        <f t="shared" si="142"/>
        <v>34507.059091034112</v>
      </c>
      <c r="M742" s="301">
        <f t="shared" si="143"/>
        <v>7.0898085279999954</v>
      </c>
      <c r="N742" s="57">
        <f t="shared" si="141"/>
        <v>4867.1355445995951</v>
      </c>
    </row>
    <row r="743" spans="1:14">
      <c r="A743" s="57">
        <v>740</v>
      </c>
      <c r="B743" s="57">
        <v>25.5</v>
      </c>
      <c r="C743" s="284">
        <f t="shared" si="134"/>
        <v>41.038272000000006</v>
      </c>
      <c r="D743" s="300">
        <f t="shared" si="132"/>
        <v>41.038272000000006</v>
      </c>
      <c r="E743" s="285">
        <f t="shared" si="135"/>
        <v>1684.1397687459846</v>
      </c>
      <c r="F743" s="300">
        <f t="shared" si="133"/>
        <v>42.647615999999999</v>
      </c>
      <c r="G743" s="285">
        <f t="shared" si="136"/>
        <v>1818.819150483456</v>
      </c>
      <c r="H743" s="284">
        <f t="shared" si="137"/>
        <v>41.842944000000003</v>
      </c>
      <c r="I743" s="301">
        <f t="shared" si="138"/>
        <v>1.1623040000000001E-2</v>
      </c>
      <c r="J743" s="57">
        <f t="shared" si="139"/>
        <v>134.67938173747143</v>
      </c>
      <c r="K743" s="57">
        <f t="shared" si="140"/>
        <v>134.67938173747143</v>
      </c>
      <c r="L743" s="57">
        <f t="shared" si="142"/>
        <v>34641.738472771583</v>
      </c>
      <c r="M743" s="301">
        <f t="shared" si="143"/>
        <v>7.1014315679999953</v>
      </c>
      <c r="N743" s="57">
        <f t="shared" si="141"/>
        <v>4878.134519928617</v>
      </c>
    </row>
    <row r="744" spans="1:14">
      <c r="A744" s="57">
        <v>741</v>
      </c>
      <c r="B744" s="57">
        <v>26.5</v>
      </c>
      <c r="C744" s="284">
        <f t="shared" si="134"/>
        <v>42.647615999999999</v>
      </c>
      <c r="D744" s="300">
        <f t="shared" si="132"/>
        <v>42.647615999999999</v>
      </c>
      <c r="E744" s="285">
        <f t="shared" si="135"/>
        <v>1818.819150483456</v>
      </c>
      <c r="F744" s="300">
        <f t="shared" si="133"/>
        <v>43.613222400000005</v>
      </c>
      <c r="G744" s="285">
        <f t="shared" si="136"/>
        <v>1902.1131681118623</v>
      </c>
      <c r="H744" s="284">
        <f t="shared" si="137"/>
        <v>43.130419200000006</v>
      </c>
      <c r="I744" s="301">
        <f t="shared" si="138"/>
        <v>1.1980672000000001E-2</v>
      </c>
      <c r="J744" s="57">
        <f t="shared" si="139"/>
        <v>83.294017628406209</v>
      </c>
      <c r="K744" s="57">
        <f t="shared" si="140"/>
        <v>83.294017628406209</v>
      </c>
      <c r="L744" s="57">
        <f t="shared" si="142"/>
        <v>34725.032490399986</v>
      </c>
      <c r="M744" s="301">
        <f t="shared" si="143"/>
        <v>7.1134122399999953</v>
      </c>
      <c r="N744" s="57">
        <f t="shared" si="141"/>
        <v>4881.6280174421618</v>
      </c>
    </row>
    <row r="745" spans="1:14">
      <c r="A745" s="57">
        <v>742</v>
      </c>
      <c r="B745" s="57">
        <v>27.1</v>
      </c>
      <c r="C745" s="284">
        <f t="shared" si="134"/>
        <v>43.613222400000005</v>
      </c>
      <c r="D745" s="300">
        <f t="shared" si="132"/>
        <v>43.613222400000005</v>
      </c>
      <c r="E745" s="285">
        <f t="shared" si="135"/>
        <v>1902.1131681118623</v>
      </c>
      <c r="F745" s="300">
        <f t="shared" si="133"/>
        <v>44.417894400000009</v>
      </c>
      <c r="G745" s="285">
        <f t="shared" si="136"/>
        <v>1972.9493429295521</v>
      </c>
      <c r="H745" s="284">
        <f t="shared" si="137"/>
        <v>44.015558400000003</v>
      </c>
      <c r="I745" s="301">
        <f t="shared" si="138"/>
        <v>1.2226544000000001E-2</v>
      </c>
      <c r="J745" s="57">
        <f t="shared" si="139"/>
        <v>70.83617481768988</v>
      </c>
      <c r="K745" s="57">
        <f t="shared" si="140"/>
        <v>70.83617481768988</v>
      </c>
      <c r="L745" s="57">
        <f t="shared" si="142"/>
        <v>34795.868665217677</v>
      </c>
      <c r="M745" s="301">
        <f t="shared" si="143"/>
        <v>7.1256387839999951</v>
      </c>
      <c r="N745" s="57">
        <f t="shared" si="141"/>
        <v>4883.1928925935435</v>
      </c>
    </row>
    <row r="746" spans="1:14">
      <c r="A746" s="57">
        <v>743</v>
      </c>
      <c r="B746" s="57">
        <v>27.6</v>
      </c>
      <c r="C746" s="284">
        <f t="shared" si="134"/>
        <v>44.417894400000009</v>
      </c>
      <c r="D746" s="300">
        <f t="shared" si="132"/>
        <v>44.417894400000009</v>
      </c>
      <c r="E746" s="285">
        <f t="shared" si="135"/>
        <v>1972.9493429295521</v>
      </c>
      <c r="F746" s="300">
        <f t="shared" si="133"/>
        <v>44.900697600000001</v>
      </c>
      <c r="G746" s="285">
        <f t="shared" si="136"/>
        <v>2016.0726449666458</v>
      </c>
      <c r="H746" s="284">
        <f t="shared" si="137"/>
        <v>44.659296000000005</v>
      </c>
      <c r="I746" s="301">
        <f t="shared" si="138"/>
        <v>1.2405360000000001E-2</v>
      </c>
      <c r="J746" s="57">
        <f t="shared" si="139"/>
        <v>43.123302037093708</v>
      </c>
      <c r="K746" s="57">
        <f t="shared" si="140"/>
        <v>43.123302037093708</v>
      </c>
      <c r="L746" s="57">
        <f t="shared" si="142"/>
        <v>34838.991967254769</v>
      </c>
      <c r="M746" s="301">
        <f t="shared" si="143"/>
        <v>7.1380441439999949</v>
      </c>
      <c r="N746" s="57">
        <f t="shared" si="141"/>
        <v>4880.7476199960574</v>
      </c>
    </row>
    <row r="747" spans="1:14">
      <c r="A747" s="57">
        <v>744</v>
      </c>
      <c r="B747" s="57">
        <v>27.9</v>
      </c>
      <c r="C747" s="284">
        <f t="shared" si="134"/>
        <v>44.900697600000001</v>
      </c>
      <c r="D747" s="300">
        <f t="shared" si="132"/>
        <v>44.900697600000001</v>
      </c>
      <c r="E747" s="285">
        <f t="shared" si="135"/>
        <v>2016.0726449666458</v>
      </c>
      <c r="F747" s="300">
        <f t="shared" si="133"/>
        <v>45.544435200000002</v>
      </c>
      <c r="G747" s="285">
        <f t="shared" si="136"/>
        <v>2074.2955776869994</v>
      </c>
      <c r="H747" s="284">
        <f t="shared" si="137"/>
        <v>45.222566400000005</v>
      </c>
      <c r="I747" s="301">
        <f t="shared" si="138"/>
        <v>1.2561824000000001E-2</v>
      </c>
      <c r="J747" s="57">
        <f t="shared" si="139"/>
        <v>58.222932720353583</v>
      </c>
      <c r="K747" s="57">
        <f t="shared" si="140"/>
        <v>58.222932720353583</v>
      </c>
      <c r="L747" s="57">
        <f t="shared" si="142"/>
        <v>34897.214899975123</v>
      </c>
      <c r="M747" s="301">
        <f t="shared" si="143"/>
        <v>7.1506059679999945</v>
      </c>
      <c r="N747" s="57">
        <f t="shared" si="141"/>
        <v>4880.3157461263081</v>
      </c>
    </row>
    <row r="748" spans="1:14">
      <c r="A748" s="57">
        <v>745</v>
      </c>
      <c r="B748" s="57">
        <v>28.3</v>
      </c>
      <c r="C748" s="284">
        <f t="shared" si="134"/>
        <v>45.544435200000002</v>
      </c>
      <c r="D748" s="300">
        <f t="shared" si="132"/>
        <v>45.544435200000002</v>
      </c>
      <c r="E748" s="285">
        <f t="shared" si="135"/>
        <v>2074.2955776869994</v>
      </c>
      <c r="F748" s="300">
        <f t="shared" si="133"/>
        <v>46.027238400000009</v>
      </c>
      <c r="G748" s="285">
        <f t="shared" si="136"/>
        <v>2118.5066747304354</v>
      </c>
      <c r="H748" s="284">
        <f t="shared" si="137"/>
        <v>45.785836800000006</v>
      </c>
      <c r="I748" s="301">
        <f t="shared" si="138"/>
        <v>1.2718288000000001E-2</v>
      </c>
      <c r="J748" s="57">
        <f t="shared" si="139"/>
        <v>44.211097043435984</v>
      </c>
      <c r="K748" s="57">
        <f t="shared" si="140"/>
        <v>44.211097043435984</v>
      </c>
      <c r="L748" s="57">
        <f t="shared" si="142"/>
        <v>34941.425997018559</v>
      </c>
      <c r="M748" s="301">
        <f t="shared" si="143"/>
        <v>7.1633242559999948</v>
      </c>
      <c r="N748" s="57">
        <f t="shared" si="141"/>
        <v>4877.8227465763048</v>
      </c>
    </row>
    <row r="749" spans="1:14">
      <c r="A749" s="57">
        <v>746</v>
      </c>
      <c r="B749" s="57">
        <v>28.6</v>
      </c>
      <c r="C749" s="284">
        <f t="shared" si="134"/>
        <v>46.027238400000009</v>
      </c>
      <c r="D749" s="300">
        <f t="shared" si="132"/>
        <v>46.027238400000009</v>
      </c>
      <c r="E749" s="285">
        <f t="shared" si="135"/>
        <v>2118.5066747304354</v>
      </c>
      <c r="F749" s="300">
        <f t="shared" si="133"/>
        <v>46.027238400000009</v>
      </c>
      <c r="G749" s="285">
        <f t="shared" si="136"/>
        <v>2118.5066747304354</v>
      </c>
      <c r="H749" s="284">
        <f t="shared" si="137"/>
        <v>46.027238400000009</v>
      </c>
      <c r="I749" s="301">
        <f t="shared" si="138"/>
        <v>1.2785344000000002E-2</v>
      </c>
      <c r="J749" s="57">
        <f t="shared" si="139"/>
        <v>0</v>
      </c>
      <c r="K749" s="57">
        <f t="shared" si="140"/>
        <v>0</v>
      </c>
      <c r="L749" s="57">
        <f t="shared" si="142"/>
        <v>34941.425997018559</v>
      </c>
      <c r="M749" s="301">
        <f t="shared" si="143"/>
        <v>7.1761095999999949</v>
      </c>
      <c r="N749" s="57">
        <f t="shared" si="141"/>
        <v>4869.1321544223047</v>
      </c>
    </row>
    <row r="750" spans="1:14">
      <c r="A750" s="57">
        <v>747</v>
      </c>
      <c r="B750" s="57">
        <v>28.6</v>
      </c>
      <c r="C750" s="284">
        <f t="shared" si="134"/>
        <v>46.027238400000009</v>
      </c>
      <c r="D750" s="300">
        <f t="shared" si="132"/>
        <v>46.027238400000009</v>
      </c>
      <c r="E750" s="285">
        <f t="shared" si="135"/>
        <v>2118.5066747304354</v>
      </c>
      <c r="F750" s="300">
        <f t="shared" si="133"/>
        <v>45.544435200000002</v>
      </c>
      <c r="G750" s="285">
        <f t="shared" si="136"/>
        <v>2074.2955776869994</v>
      </c>
      <c r="H750" s="284">
        <f t="shared" si="137"/>
        <v>45.785836800000006</v>
      </c>
      <c r="I750" s="301">
        <f t="shared" si="138"/>
        <v>1.2718288000000001E-2</v>
      </c>
      <c r="J750" s="57">
        <f t="shared" si="139"/>
        <v>-44.211097043435984</v>
      </c>
      <c r="K750" s="57">
        <f t="shared" si="140"/>
        <v>0</v>
      </c>
      <c r="L750" s="57">
        <f t="shared" si="142"/>
        <v>34941.425997018559</v>
      </c>
      <c r="M750" s="301">
        <f t="shared" si="143"/>
        <v>7.1888278879999952</v>
      </c>
      <c r="N750" s="57">
        <f t="shared" si="141"/>
        <v>4860.5178119989205</v>
      </c>
    </row>
    <row r="751" spans="1:14">
      <c r="A751" s="57">
        <v>748</v>
      </c>
      <c r="B751" s="57">
        <v>28.3</v>
      </c>
      <c r="C751" s="284">
        <f t="shared" si="134"/>
        <v>45.544435200000002</v>
      </c>
      <c r="D751" s="300">
        <f t="shared" si="132"/>
        <v>45.544435200000002</v>
      </c>
      <c r="E751" s="285">
        <f t="shared" si="135"/>
        <v>2074.2955776869994</v>
      </c>
      <c r="F751" s="300">
        <f t="shared" si="133"/>
        <v>45.3835008</v>
      </c>
      <c r="G751" s="285">
        <f t="shared" si="136"/>
        <v>2059.6621448636006</v>
      </c>
      <c r="H751" s="284">
        <f t="shared" si="137"/>
        <v>45.463968000000001</v>
      </c>
      <c r="I751" s="301">
        <f t="shared" si="138"/>
        <v>1.262888E-2</v>
      </c>
      <c r="J751" s="57">
        <f t="shared" si="139"/>
        <v>-14.633432823398834</v>
      </c>
      <c r="K751" s="57">
        <f t="shared" si="140"/>
        <v>0</v>
      </c>
      <c r="L751" s="57">
        <f t="shared" si="142"/>
        <v>34941.425997018559</v>
      </c>
      <c r="M751" s="301">
        <f t="shared" si="143"/>
        <v>7.2014567679999955</v>
      </c>
      <c r="N751" s="57">
        <f t="shared" si="141"/>
        <v>4851.994134337152</v>
      </c>
    </row>
    <row r="752" spans="1:14">
      <c r="A752" s="57">
        <v>749</v>
      </c>
      <c r="B752" s="57">
        <v>28.2</v>
      </c>
      <c r="C752" s="284">
        <f t="shared" si="134"/>
        <v>45.3835008</v>
      </c>
      <c r="D752" s="300">
        <f t="shared" si="132"/>
        <v>45.3835008</v>
      </c>
      <c r="E752" s="285">
        <f t="shared" si="135"/>
        <v>2059.6621448636006</v>
      </c>
      <c r="F752" s="300">
        <f t="shared" si="133"/>
        <v>45.061632000000003</v>
      </c>
      <c r="G752" s="285">
        <f t="shared" si="136"/>
        <v>2030.5506785034243</v>
      </c>
      <c r="H752" s="284">
        <f t="shared" si="137"/>
        <v>45.222566400000005</v>
      </c>
      <c r="I752" s="301">
        <f t="shared" si="138"/>
        <v>1.2561824000000001E-2</v>
      </c>
      <c r="J752" s="57">
        <f t="shared" si="139"/>
        <v>-29.111466360176337</v>
      </c>
      <c r="K752" s="57">
        <f t="shared" si="140"/>
        <v>0</v>
      </c>
      <c r="L752" s="57">
        <f t="shared" si="142"/>
        <v>34941.425997018559</v>
      </c>
      <c r="M752" s="301">
        <f t="shared" si="143"/>
        <v>7.2140185919999951</v>
      </c>
      <c r="N752" s="57">
        <f t="shared" si="141"/>
        <v>4843.5453210180167</v>
      </c>
    </row>
    <row r="753" spans="1:14">
      <c r="A753" s="57">
        <v>750</v>
      </c>
      <c r="B753" s="57">
        <v>28</v>
      </c>
      <c r="C753" s="284">
        <f t="shared" si="134"/>
        <v>45.061632000000003</v>
      </c>
      <c r="D753" s="300">
        <f t="shared" si="132"/>
        <v>45.061632000000003</v>
      </c>
      <c r="E753" s="285">
        <f t="shared" si="135"/>
        <v>2030.5506785034243</v>
      </c>
      <c r="F753" s="300">
        <f t="shared" si="133"/>
        <v>44.256960000000007</v>
      </c>
      <c r="G753" s="285">
        <f t="shared" si="136"/>
        <v>1958.6785084416006</v>
      </c>
      <c r="H753" s="284">
        <f t="shared" si="137"/>
        <v>44.659296000000005</v>
      </c>
      <c r="I753" s="301">
        <f t="shared" si="138"/>
        <v>1.2405360000000001E-2</v>
      </c>
      <c r="J753" s="57">
        <f t="shared" si="139"/>
        <v>-71.872170061823681</v>
      </c>
      <c r="K753" s="57">
        <f t="shared" si="140"/>
        <v>0</v>
      </c>
      <c r="L753" s="57">
        <f t="shared" si="142"/>
        <v>34941.425997018559</v>
      </c>
      <c r="M753" s="301">
        <f t="shared" si="143"/>
        <v>7.2264239519999949</v>
      </c>
      <c r="N753" s="57">
        <f t="shared" si="141"/>
        <v>4835.2305689660134</v>
      </c>
    </row>
    <row r="754" spans="1:14">
      <c r="A754" s="57">
        <v>751</v>
      </c>
      <c r="B754" s="57">
        <v>27.5</v>
      </c>
      <c r="C754" s="284">
        <f t="shared" si="134"/>
        <v>44.256960000000007</v>
      </c>
      <c r="D754" s="300">
        <f t="shared" si="132"/>
        <v>44.256960000000007</v>
      </c>
      <c r="E754" s="285">
        <f t="shared" si="135"/>
        <v>1958.6785084416006</v>
      </c>
      <c r="F754" s="300">
        <f t="shared" si="133"/>
        <v>43.130419200000006</v>
      </c>
      <c r="G754" s="285">
        <f t="shared" si="136"/>
        <v>1860.2330603677292</v>
      </c>
      <c r="H754" s="284">
        <f t="shared" si="137"/>
        <v>43.693689600000006</v>
      </c>
      <c r="I754" s="301">
        <f t="shared" si="138"/>
        <v>1.2137136000000001E-2</v>
      </c>
      <c r="J754" s="57">
        <f t="shared" si="139"/>
        <v>-98.445448073871376</v>
      </c>
      <c r="K754" s="57">
        <f t="shared" si="140"/>
        <v>0</v>
      </c>
      <c r="L754" s="57">
        <f t="shared" si="142"/>
        <v>34941.425997018559</v>
      </c>
      <c r="M754" s="301">
        <f t="shared" si="143"/>
        <v>7.2385610879999946</v>
      </c>
      <c r="N754" s="57">
        <f t="shared" si="141"/>
        <v>4827.1231771386256</v>
      </c>
    </row>
    <row r="755" spans="1:14">
      <c r="A755" s="57">
        <v>752</v>
      </c>
      <c r="B755" s="57">
        <v>26.8</v>
      </c>
      <c r="C755" s="284">
        <f t="shared" si="134"/>
        <v>43.130419200000006</v>
      </c>
      <c r="D755" s="300">
        <f t="shared" si="132"/>
        <v>43.130419200000006</v>
      </c>
      <c r="E755" s="285">
        <f t="shared" si="135"/>
        <v>1860.2330603677292</v>
      </c>
      <c r="F755" s="300">
        <f t="shared" si="133"/>
        <v>41.038272000000006</v>
      </c>
      <c r="G755" s="285">
        <f t="shared" si="136"/>
        <v>1684.1397687459846</v>
      </c>
      <c r="H755" s="284">
        <f t="shared" si="137"/>
        <v>42.084345600000006</v>
      </c>
      <c r="I755" s="301">
        <f t="shared" si="138"/>
        <v>1.1690096000000002E-2</v>
      </c>
      <c r="J755" s="57">
        <f t="shared" si="139"/>
        <v>-176.09329162174458</v>
      </c>
      <c r="K755" s="57">
        <f t="shared" si="140"/>
        <v>0</v>
      </c>
      <c r="L755" s="57">
        <f t="shared" si="142"/>
        <v>34941.425997018559</v>
      </c>
      <c r="M755" s="301">
        <f t="shared" si="143"/>
        <v>7.2502511839999944</v>
      </c>
      <c r="N755" s="57">
        <f t="shared" si="141"/>
        <v>4819.3400628833424</v>
      </c>
    </row>
    <row r="756" spans="1:14">
      <c r="A756" s="57">
        <v>753</v>
      </c>
      <c r="B756" s="57">
        <v>25.5</v>
      </c>
      <c r="C756" s="284">
        <f t="shared" si="134"/>
        <v>41.038272000000006</v>
      </c>
      <c r="D756" s="300">
        <f t="shared" si="132"/>
        <v>41.038272000000006</v>
      </c>
      <c r="E756" s="285">
        <f t="shared" si="135"/>
        <v>1684.1397687459846</v>
      </c>
      <c r="F756" s="300">
        <f t="shared" si="133"/>
        <v>37.819584000000006</v>
      </c>
      <c r="G756" s="285">
        <f t="shared" si="136"/>
        <v>1430.3209339330565</v>
      </c>
      <c r="H756" s="284">
        <f t="shared" si="137"/>
        <v>39.428928000000006</v>
      </c>
      <c r="I756" s="301">
        <f t="shared" si="138"/>
        <v>1.0952480000000002E-2</v>
      </c>
      <c r="J756" s="57">
        <f t="shared" si="139"/>
        <v>-253.81883481292812</v>
      </c>
      <c r="K756" s="57">
        <f t="shared" si="140"/>
        <v>0</v>
      </c>
      <c r="L756" s="57">
        <f t="shared" si="142"/>
        <v>34941.425997018559</v>
      </c>
      <c r="M756" s="301">
        <f t="shared" si="143"/>
        <v>7.2612036639999946</v>
      </c>
      <c r="N756" s="57">
        <f t="shared" si="141"/>
        <v>4812.0707824589927</v>
      </c>
    </row>
    <row r="757" spans="1:14">
      <c r="A757" s="57">
        <v>754</v>
      </c>
      <c r="B757" s="57">
        <v>23.5</v>
      </c>
      <c r="C757" s="284">
        <f t="shared" si="134"/>
        <v>37.819584000000006</v>
      </c>
      <c r="D757" s="300">
        <f t="shared" si="132"/>
        <v>37.819584000000006</v>
      </c>
      <c r="E757" s="285">
        <f t="shared" si="135"/>
        <v>1430.3209339330565</v>
      </c>
      <c r="F757" s="300">
        <f t="shared" si="133"/>
        <v>34.600896000000006</v>
      </c>
      <c r="G757" s="285">
        <f t="shared" si="136"/>
        <v>1197.2220040028164</v>
      </c>
      <c r="H757" s="284">
        <f t="shared" si="137"/>
        <v>36.210240000000006</v>
      </c>
      <c r="I757" s="301">
        <f t="shared" si="138"/>
        <v>1.0058400000000002E-2</v>
      </c>
      <c r="J757" s="57">
        <f t="shared" si="139"/>
        <v>-233.09892993024005</v>
      </c>
      <c r="K757" s="57">
        <f t="shared" si="140"/>
        <v>0</v>
      </c>
      <c r="L757" s="57">
        <f t="shared" si="142"/>
        <v>34941.425997018559</v>
      </c>
      <c r="M757" s="301">
        <f t="shared" si="143"/>
        <v>7.2712620639999948</v>
      </c>
      <c r="N757" s="57">
        <f t="shared" si="141"/>
        <v>4805.4142031289857</v>
      </c>
    </row>
    <row r="758" spans="1:14">
      <c r="A758" s="57">
        <v>755</v>
      </c>
      <c r="B758" s="57">
        <v>21.5</v>
      </c>
      <c r="C758" s="284">
        <f t="shared" si="134"/>
        <v>34.600896000000006</v>
      </c>
      <c r="D758" s="300">
        <f t="shared" si="132"/>
        <v>34.600896000000006</v>
      </c>
      <c r="E758" s="285">
        <f t="shared" si="135"/>
        <v>1197.2220040028164</v>
      </c>
      <c r="F758" s="300">
        <f t="shared" si="133"/>
        <v>30.577536000000002</v>
      </c>
      <c r="G758" s="285">
        <f t="shared" si="136"/>
        <v>934.98570783129617</v>
      </c>
      <c r="H758" s="284">
        <f t="shared" si="137"/>
        <v>32.589216000000008</v>
      </c>
      <c r="I758" s="301">
        <f t="shared" si="138"/>
        <v>9.0525600000000029E-3</v>
      </c>
      <c r="J758" s="57">
        <f t="shared" si="139"/>
        <v>-262.23629617152028</v>
      </c>
      <c r="K758" s="57">
        <f t="shared" si="140"/>
        <v>0</v>
      </c>
      <c r="L758" s="57">
        <f t="shared" si="142"/>
        <v>34941.425997018559</v>
      </c>
      <c r="M758" s="301">
        <f t="shared" si="143"/>
        <v>7.2803146239999945</v>
      </c>
      <c r="N758" s="57">
        <f t="shared" si="141"/>
        <v>4799.439008011007</v>
      </c>
    </row>
    <row r="759" spans="1:14">
      <c r="A759" s="57">
        <v>756</v>
      </c>
      <c r="B759" s="57">
        <v>19</v>
      </c>
      <c r="C759" s="284">
        <f t="shared" si="134"/>
        <v>30.577536000000002</v>
      </c>
      <c r="D759" s="300">
        <f t="shared" si="132"/>
        <v>30.577536000000002</v>
      </c>
      <c r="E759" s="285">
        <f t="shared" si="135"/>
        <v>934.98570783129617</v>
      </c>
      <c r="F759" s="300">
        <f t="shared" si="133"/>
        <v>26.554176000000002</v>
      </c>
      <c r="G759" s="285">
        <f t="shared" si="136"/>
        <v>705.1242630389761</v>
      </c>
      <c r="H759" s="284">
        <f t="shared" si="137"/>
        <v>28.565856000000004</v>
      </c>
      <c r="I759" s="301">
        <f t="shared" si="138"/>
        <v>7.9349600000000013E-3</v>
      </c>
      <c r="J759" s="57">
        <f t="shared" si="139"/>
        <v>-229.86144479232007</v>
      </c>
      <c r="K759" s="57">
        <f t="shared" si="140"/>
        <v>0</v>
      </c>
      <c r="L759" s="57">
        <f t="shared" si="142"/>
        <v>34941.425997018559</v>
      </c>
      <c r="M759" s="301">
        <f t="shared" si="143"/>
        <v>7.2882495839999946</v>
      </c>
      <c r="N759" s="57">
        <f t="shared" si="141"/>
        <v>4794.213698955371</v>
      </c>
    </row>
    <row r="760" spans="1:14">
      <c r="A760" s="57">
        <v>757</v>
      </c>
      <c r="B760" s="57">
        <v>16.5</v>
      </c>
      <c r="C760" s="284">
        <f t="shared" si="134"/>
        <v>26.554176000000002</v>
      </c>
      <c r="D760" s="300">
        <f t="shared" si="132"/>
        <v>26.554176000000002</v>
      </c>
      <c r="E760" s="285">
        <f t="shared" si="135"/>
        <v>705.1242630389761</v>
      </c>
      <c r="F760" s="300">
        <f t="shared" si="133"/>
        <v>23.979225600000003</v>
      </c>
      <c r="G760" s="285">
        <f t="shared" si="136"/>
        <v>575.0032603756955</v>
      </c>
      <c r="H760" s="284">
        <f t="shared" si="137"/>
        <v>25.266700800000002</v>
      </c>
      <c r="I760" s="301">
        <f t="shared" si="138"/>
        <v>7.0185280000000004E-3</v>
      </c>
      <c r="J760" s="57">
        <f t="shared" si="139"/>
        <v>-130.12100266328059</v>
      </c>
      <c r="K760" s="57">
        <f t="shared" si="140"/>
        <v>0</v>
      </c>
      <c r="L760" s="57">
        <f t="shared" si="142"/>
        <v>34941.425997018559</v>
      </c>
      <c r="M760" s="301">
        <f t="shared" si="143"/>
        <v>7.2952681119999943</v>
      </c>
      <c r="N760" s="57">
        <f t="shared" si="141"/>
        <v>4789.601349886424</v>
      </c>
    </row>
    <row r="761" spans="1:14">
      <c r="A761" s="57">
        <v>758</v>
      </c>
      <c r="B761" s="57">
        <v>14.9</v>
      </c>
      <c r="C761" s="284">
        <f t="shared" si="134"/>
        <v>23.979225600000003</v>
      </c>
      <c r="D761" s="300">
        <f t="shared" si="132"/>
        <v>23.979225600000003</v>
      </c>
      <c r="E761" s="285">
        <f t="shared" si="135"/>
        <v>575.0032603756955</v>
      </c>
      <c r="F761" s="300">
        <f t="shared" si="133"/>
        <v>20.116800000000001</v>
      </c>
      <c r="G761" s="285">
        <f t="shared" si="136"/>
        <v>404.68564224000005</v>
      </c>
      <c r="H761" s="284">
        <f t="shared" si="137"/>
        <v>22.048012800000002</v>
      </c>
      <c r="I761" s="301">
        <f t="shared" si="138"/>
        <v>6.1244480000000002E-3</v>
      </c>
      <c r="J761" s="57">
        <f t="shared" si="139"/>
        <v>-170.31761813569545</v>
      </c>
      <c r="K761" s="57">
        <f t="shared" si="140"/>
        <v>0</v>
      </c>
      <c r="L761" s="57">
        <f t="shared" si="142"/>
        <v>34941.425997018559</v>
      </c>
      <c r="M761" s="301">
        <f t="shared" si="143"/>
        <v>7.3013925599999938</v>
      </c>
      <c r="N761" s="57">
        <f t="shared" si="141"/>
        <v>4785.5838060867927</v>
      </c>
    </row>
    <row r="762" spans="1:14">
      <c r="A762" s="57">
        <v>759</v>
      </c>
      <c r="B762" s="57">
        <v>12.5</v>
      </c>
      <c r="C762" s="284">
        <f t="shared" si="134"/>
        <v>20.116800000000001</v>
      </c>
      <c r="D762" s="300">
        <f t="shared" si="132"/>
        <v>20.116800000000001</v>
      </c>
      <c r="E762" s="285">
        <f t="shared" si="135"/>
        <v>404.68564224000005</v>
      </c>
      <c r="F762" s="300">
        <f t="shared" si="133"/>
        <v>15.127833600000002</v>
      </c>
      <c r="G762" s="285">
        <f t="shared" si="136"/>
        <v>228.85134942928903</v>
      </c>
      <c r="H762" s="284">
        <f t="shared" si="137"/>
        <v>17.6223168</v>
      </c>
      <c r="I762" s="301">
        <f t="shared" si="138"/>
        <v>4.8950879999999997E-3</v>
      </c>
      <c r="J762" s="57">
        <f t="shared" si="139"/>
        <v>-175.83429281071102</v>
      </c>
      <c r="K762" s="57">
        <f t="shared" si="140"/>
        <v>0</v>
      </c>
      <c r="L762" s="57">
        <f t="shared" si="142"/>
        <v>34941.425997018559</v>
      </c>
      <c r="M762" s="301">
        <f t="shared" si="143"/>
        <v>7.3062876479999934</v>
      </c>
      <c r="N762" s="57">
        <f t="shared" si="141"/>
        <v>4782.3775466304487</v>
      </c>
    </row>
    <row r="763" spans="1:14">
      <c r="A763" s="57">
        <v>760</v>
      </c>
      <c r="B763" s="57">
        <v>9.4</v>
      </c>
      <c r="C763" s="284">
        <f t="shared" si="134"/>
        <v>15.127833600000002</v>
      </c>
      <c r="D763" s="300">
        <f t="shared" si="132"/>
        <v>15.127833600000002</v>
      </c>
      <c r="E763" s="285">
        <f t="shared" si="135"/>
        <v>228.85134942928903</v>
      </c>
      <c r="F763" s="300">
        <f t="shared" si="133"/>
        <v>9.9779328000000014</v>
      </c>
      <c r="G763" s="285">
        <f t="shared" si="136"/>
        <v>99.559142961315871</v>
      </c>
      <c r="H763" s="284">
        <f t="shared" si="137"/>
        <v>12.552883200000002</v>
      </c>
      <c r="I763" s="301">
        <f t="shared" si="138"/>
        <v>3.4869120000000004E-3</v>
      </c>
      <c r="J763" s="57">
        <f t="shared" si="139"/>
        <v>-129.29220646797316</v>
      </c>
      <c r="K763" s="57">
        <f t="shared" si="140"/>
        <v>0</v>
      </c>
      <c r="L763" s="57">
        <f t="shared" si="142"/>
        <v>34941.425997018559</v>
      </c>
      <c r="M763" s="301">
        <f t="shared" si="143"/>
        <v>7.309774559999993</v>
      </c>
      <c r="N763" s="57">
        <f t="shared" si="141"/>
        <v>4780.0962547083791</v>
      </c>
    </row>
    <row r="764" spans="1:14">
      <c r="A764" s="57">
        <v>761</v>
      </c>
      <c r="B764" s="57">
        <v>6.2</v>
      </c>
      <c r="C764" s="284">
        <f t="shared" si="134"/>
        <v>9.9779328000000014</v>
      </c>
      <c r="D764" s="300">
        <f t="shared" si="132"/>
        <v>9.9779328000000014</v>
      </c>
      <c r="E764" s="285">
        <f t="shared" si="135"/>
        <v>99.559142961315871</v>
      </c>
      <c r="F764" s="300">
        <f t="shared" si="133"/>
        <v>4.8280320000000003</v>
      </c>
      <c r="G764" s="285">
        <f t="shared" si="136"/>
        <v>23.309892993024004</v>
      </c>
      <c r="H764" s="284">
        <f t="shared" si="137"/>
        <v>7.4029824000000009</v>
      </c>
      <c r="I764" s="301">
        <f t="shared" si="138"/>
        <v>2.0563840000000001E-3</v>
      </c>
      <c r="J764" s="57">
        <f t="shared" si="139"/>
        <v>-76.249249968291863</v>
      </c>
      <c r="K764" s="57">
        <f t="shared" si="140"/>
        <v>0</v>
      </c>
      <c r="L764" s="57">
        <f t="shared" si="142"/>
        <v>34941.425997018559</v>
      </c>
      <c r="M764" s="301">
        <f t="shared" si="143"/>
        <v>7.3118309439999933</v>
      </c>
      <c r="N764" s="57">
        <f t="shared" si="141"/>
        <v>4778.7518973877677</v>
      </c>
    </row>
    <row r="765" spans="1:14">
      <c r="A765" s="57">
        <v>762</v>
      </c>
      <c r="B765" s="57">
        <v>3</v>
      </c>
      <c r="C765" s="284">
        <f t="shared" si="134"/>
        <v>4.8280320000000003</v>
      </c>
      <c r="D765" s="300">
        <f t="shared" si="132"/>
        <v>4.8280320000000003</v>
      </c>
      <c r="E765" s="285">
        <f t="shared" si="135"/>
        <v>23.309892993024004</v>
      </c>
      <c r="F765" s="300">
        <f t="shared" si="133"/>
        <v>2.4140160000000002</v>
      </c>
      <c r="G765" s="285">
        <f t="shared" si="136"/>
        <v>5.827473248256001</v>
      </c>
      <c r="H765" s="284">
        <f t="shared" si="137"/>
        <v>3.6210240000000002</v>
      </c>
      <c r="I765" s="301">
        <f t="shared" si="138"/>
        <v>1.00584E-3</v>
      </c>
      <c r="J765" s="57">
        <f t="shared" si="139"/>
        <v>-17.482419744768002</v>
      </c>
      <c r="K765" s="57">
        <f t="shared" si="140"/>
        <v>0</v>
      </c>
      <c r="L765" s="57">
        <f t="shared" si="142"/>
        <v>34941.425997018559</v>
      </c>
      <c r="M765" s="301">
        <f t="shared" si="143"/>
        <v>7.3128367839999937</v>
      </c>
      <c r="N765" s="57">
        <f t="shared" si="141"/>
        <v>4778.0946066604556</v>
      </c>
    </row>
    <row r="766" spans="1:14">
      <c r="A766" s="57">
        <v>763</v>
      </c>
      <c r="B766" s="57">
        <v>1.5</v>
      </c>
      <c r="C766" s="284">
        <f t="shared" si="134"/>
        <v>2.4140160000000002</v>
      </c>
      <c r="D766" s="300">
        <f t="shared" si="132"/>
        <v>2.4140160000000002</v>
      </c>
      <c r="E766" s="285">
        <f t="shared" si="135"/>
        <v>5.827473248256001</v>
      </c>
      <c r="F766" s="300">
        <f t="shared" si="133"/>
        <v>2.4140160000000002</v>
      </c>
      <c r="G766" s="285">
        <f t="shared" si="136"/>
        <v>5.827473248256001</v>
      </c>
      <c r="H766" s="284">
        <f t="shared" si="137"/>
        <v>2.4140160000000002</v>
      </c>
      <c r="I766" s="301">
        <f t="shared" si="138"/>
        <v>6.7056000000000006E-4</v>
      </c>
      <c r="J766" s="57">
        <f t="shared" si="139"/>
        <v>0</v>
      </c>
      <c r="K766" s="57">
        <f t="shared" si="140"/>
        <v>0</v>
      </c>
      <c r="L766" s="57">
        <f t="shared" si="142"/>
        <v>34941.425997018559</v>
      </c>
      <c r="M766" s="301">
        <f t="shared" si="143"/>
        <v>7.3135073439999934</v>
      </c>
      <c r="N766" s="57">
        <f t="shared" si="141"/>
        <v>4777.6565132849055</v>
      </c>
    </row>
    <row r="767" spans="1:14">
      <c r="A767" s="57">
        <v>764</v>
      </c>
      <c r="B767" s="57">
        <v>1.5</v>
      </c>
      <c r="C767" s="284">
        <f t="shared" si="134"/>
        <v>2.4140160000000002</v>
      </c>
      <c r="D767" s="300">
        <f t="shared" si="132"/>
        <v>2.4140160000000002</v>
      </c>
      <c r="E767" s="285">
        <f t="shared" si="135"/>
        <v>5.827473248256001</v>
      </c>
      <c r="F767" s="300">
        <f t="shared" si="133"/>
        <v>0.80467200000000005</v>
      </c>
      <c r="G767" s="285">
        <f t="shared" si="136"/>
        <v>0.64749702758400007</v>
      </c>
      <c r="H767" s="284">
        <f t="shared" si="137"/>
        <v>1.6093440000000001</v>
      </c>
      <c r="I767" s="301">
        <f t="shared" si="138"/>
        <v>4.4704000000000006E-4</v>
      </c>
      <c r="J767" s="57">
        <f t="shared" si="139"/>
        <v>-5.1799762206720006</v>
      </c>
      <c r="K767" s="57">
        <f t="shared" si="140"/>
        <v>0</v>
      </c>
      <c r="L767" s="57">
        <f t="shared" si="142"/>
        <v>34941.425997018559</v>
      </c>
      <c r="M767" s="301">
        <f t="shared" si="143"/>
        <v>7.3139543839999934</v>
      </c>
      <c r="N767" s="57">
        <f t="shared" si="141"/>
        <v>4777.3644956627595</v>
      </c>
    </row>
    <row r="768" spans="1:14">
      <c r="A768" s="57">
        <v>765</v>
      </c>
      <c r="B768" s="57">
        <v>0.5</v>
      </c>
      <c r="C768" s="284">
        <f t="shared" si="134"/>
        <v>0.80467200000000005</v>
      </c>
      <c r="D768" s="300">
        <f t="shared" si="132"/>
        <v>0.80467200000000005</v>
      </c>
      <c r="E768" s="285">
        <f t="shared" si="135"/>
        <v>0.64749702758400007</v>
      </c>
      <c r="F768" s="300">
        <f t="shared" si="133"/>
        <v>0</v>
      </c>
      <c r="G768" s="285">
        <f t="shared" si="136"/>
        <v>0</v>
      </c>
      <c r="H768" s="284">
        <f t="shared" si="137"/>
        <v>0.40233600000000003</v>
      </c>
      <c r="I768" s="301">
        <f t="shared" si="138"/>
        <v>1.1176000000000001E-4</v>
      </c>
      <c r="J768" s="57">
        <f t="shared" si="139"/>
        <v>-0.64749702758400007</v>
      </c>
      <c r="K768" s="57">
        <f t="shared" si="140"/>
        <v>0</v>
      </c>
      <c r="L768" s="57">
        <f t="shared" si="142"/>
        <v>34941.425997018559</v>
      </c>
      <c r="M768" s="301">
        <f t="shared" si="143"/>
        <v>7.3140661439999937</v>
      </c>
      <c r="N768" s="57">
        <f t="shared" si="141"/>
        <v>4777.2914968348132</v>
      </c>
    </row>
    <row r="769" spans="1:14">
      <c r="A769" s="57">
        <v>766</v>
      </c>
      <c r="B769" s="57">
        <v>0</v>
      </c>
      <c r="C769" s="284">
        <f t="shared" si="134"/>
        <v>0</v>
      </c>
      <c r="D769" s="300">
        <f t="shared" si="132"/>
        <v>0</v>
      </c>
      <c r="E769" s="285">
        <f t="shared" si="135"/>
        <v>0</v>
      </c>
      <c r="F769" s="300">
        <f t="shared" si="133"/>
        <v>4.8280320000000003</v>
      </c>
      <c r="G769" s="285">
        <f t="shared" si="136"/>
        <v>23.309892993024004</v>
      </c>
      <c r="H769" s="284">
        <f t="shared" si="137"/>
        <v>2.4140160000000002</v>
      </c>
      <c r="I769" s="301">
        <f t="shared" si="138"/>
        <v>6.7056000000000006E-4</v>
      </c>
      <c r="J769" s="57">
        <f t="shared" si="139"/>
        <v>23.309892993024004</v>
      </c>
      <c r="K769" s="57">
        <f t="shared" si="140"/>
        <v>23.309892993024004</v>
      </c>
      <c r="L769" s="57">
        <f t="shared" si="142"/>
        <v>34964.735890011587</v>
      </c>
      <c r="M769" s="301">
        <f t="shared" si="143"/>
        <v>7.3147367039999933</v>
      </c>
      <c r="N769" s="57">
        <f t="shared" si="141"/>
        <v>4780.0402536555357</v>
      </c>
    </row>
    <row r="770" spans="1:14">
      <c r="A770" s="57">
        <v>767</v>
      </c>
      <c r="B770" s="57">
        <v>3</v>
      </c>
      <c r="C770" s="284">
        <f t="shared" si="134"/>
        <v>4.8280320000000003</v>
      </c>
      <c r="D770" s="300">
        <f t="shared" si="132"/>
        <v>4.8280320000000003</v>
      </c>
      <c r="E770" s="285">
        <f t="shared" si="135"/>
        <v>23.309892993024004</v>
      </c>
      <c r="F770" s="300">
        <f t="shared" si="133"/>
        <v>10.1388672</v>
      </c>
      <c r="G770" s="285">
        <f t="shared" si="136"/>
        <v>102.79662809923585</v>
      </c>
      <c r="H770" s="284">
        <f t="shared" si="137"/>
        <v>7.4834496000000001</v>
      </c>
      <c r="I770" s="301">
        <f t="shared" si="138"/>
        <v>2.0787359999999999E-3</v>
      </c>
      <c r="J770" s="57">
        <f t="shared" si="139"/>
        <v>79.486735106211839</v>
      </c>
      <c r="K770" s="57">
        <f t="shared" si="140"/>
        <v>79.486735106211839</v>
      </c>
      <c r="L770" s="57">
        <f t="shared" si="142"/>
        <v>35044.2226251178</v>
      </c>
      <c r="M770" s="301">
        <f t="shared" si="143"/>
        <v>7.316815439999993</v>
      </c>
      <c r="N770" s="57">
        <f t="shared" si="141"/>
        <v>4789.5457952288916</v>
      </c>
    </row>
    <row r="771" spans="1:14">
      <c r="A771" s="57">
        <v>768</v>
      </c>
      <c r="B771" s="57">
        <v>6.3</v>
      </c>
      <c r="C771" s="284">
        <f t="shared" si="134"/>
        <v>10.1388672</v>
      </c>
      <c r="D771" s="300">
        <f t="shared" si="132"/>
        <v>10.1388672</v>
      </c>
      <c r="E771" s="285">
        <f t="shared" si="135"/>
        <v>102.79662809923585</v>
      </c>
      <c r="F771" s="300">
        <f t="shared" si="133"/>
        <v>15.4497024</v>
      </c>
      <c r="G771" s="285">
        <f t="shared" si="136"/>
        <v>238.69330424856574</v>
      </c>
      <c r="H771" s="284">
        <f t="shared" si="137"/>
        <v>12.7942848</v>
      </c>
      <c r="I771" s="301">
        <f t="shared" si="138"/>
        <v>3.5539679999999998E-3</v>
      </c>
      <c r="J771" s="57">
        <f t="shared" si="139"/>
        <v>135.89667614932989</v>
      </c>
      <c r="K771" s="57">
        <f t="shared" si="140"/>
        <v>135.89667614932989</v>
      </c>
      <c r="L771" s="57">
        <f t="shared" si="142"/>
        <v>35180.119301267128</v>
      </c>
      <c r="M771" s="301">
        <f t="shared" si="143"/>
        <v>7.3203694079999932</v>
      </c>
      <c r="N771" s="57">
        <f t="shared" si="141"/>
        <v>4805.7847002667495</v>
      </c>
    </row>
    <row r="772" spans="1:14">
      <c r="A772" s="57">
        <v>769</v>
      </c>
      <c r="B772" s="57">
        <v>9.6</v>
      </c>
      <c r="C772" s="284">
        <f t="shared" si="134"/>
        <v>15.4497024</v>
      </c>
      <c r="D772" s="300">
        <f t="shared" ref="D772:D835" si="144">C772</f>
        <v>15.4497024</v>
      </c>
      <c r="E772" s="285">
        <f t="shared" si="135"/>
        <v>238.69330424856574</v>
      </c>
      <c r="F772" s="300">
        <f t="shared" ref="F772:F835" si="145">C773</f>
        <v>20.760537600000003</v>
      </c>
      <c r="G772" s="285">
        <f t="shared" si="136"/>
        <v>430.9999214410139</v>
      </c>
      <c r="H772" s="284">
        <f t="shared" si="137"/>
        <v>18.105119999999999</v>
      </c>
      <c r="I772" s="301">
        <f t="shared" si="138"/>
        <v>5.0292000000000002E-3</v>
      </c>
      <c r="J772" s="57">
        <f t="shared" si="139"/>
        <v>192.30661719244816</v>
      </c>
      <c r="K772" s="57">
        <f t="shared" si="140"/>
        <v>192.30661719244816</v>
      </c>
      <c r="L772" s="57">
        <f t="shared" si="142"/>
        <v>35372.425918459579</v>
      </c>
      <c r="M772" s="301">
        <f t="shared" si="143"/>
        <v>7.3253986079999933</v>
      </c>
      <c r="N772" s="57">
        <f t="shared" si="141"/>
        <v>4828.7373576954178</v>
      </c>
    </row>
    <row r="773" spans="1:14">
      <c r="A773" s="57">
        <v>770</v>
      </c>
      <c r="B773" s="57">
        <v>12.9</v>
      </c>
      <c r="C773" s="284">
        <f t="shared" ref="C773:C836" si="146">B773*1.609344</f>
        <v>20.760537600000003</v>
      </c>
      <c r="D773" s="300">
        <f t="shared" si="144"/>
        <v>20.760537600000003</v>
      </c>
      <c r="E773" s="285">
        <f t="shared" ref="E773:E836" si="147">(D773)^2</f>
        <v>430.9999214410139</v>
      </c>
      <c r="F773" s="300">
        <f t="shared" si="145"/>
        <v>25.427635200000005</v>
      </c>
      <c r="G773" s="285">
        <f t="shared" ref="G773:G836" si="148">(F773)^2</f>
        <v>646.56463186427925</v>
      </c>
      <c r="H773" s="284">
        <f t="shared" ref="H773:H836" si="149">(D773+F773)/2</f>
        <v>23.094086400000002</v>
      </c>
      <c r="I773" s="301">
        <f t="shared" ref="I773:I836" si="150">H773/3600</f>
        <v>6.4150240000000009E-3</v>
      </c>
      <c r="J773" s="57">
        <f t="shared" ref="J773:J836" si="151">IF(I773=0,0,(G773-E773))</f>
        <v>215.56471042326535</v>
      </c>
      <c r="K773" s="57">
        <f t="shared" ref="K773:K836" si="152">MAX(0,J773)</f>
        <v>215.56471042326535</v>
      </c>
      <c r="L773" s="57">
        <f t="shared" si="142"/>
        <v>35587.990628882842</v>
      </c>
      <c r="M773" s="301">
        <f t="shared" si="143"/>
        <v>7.3318136319999931</v>
      </c>
      <c r="N773" s="57">
        <f t="shared" ref="N773:N836" si="153">IF(M773=0,0,(L773)/M773)</f>
        <v>4853.913699273211</v>
      </c>
    </row>
    <row r="774" spans="1:14">
      <c r="A774" s="57">
        <v>771</v>
      </c>
      <c r="B774" s="57">
        <v>15.8</v>
      </c>
      <c r="C774" s="284">
        <f t="shared" si="146"/>
        <v>25.427635200000005</v>
      </c>
      <c r="D774" s="300">
        <f t="shared" si="144"/>
        <v>25.427635200000005</v>
      </c>
      <c r="E774" s="285">
        <f t="shared" si="147"/>
        <v>646.56463186427925</v>
      </c>
      <c r="F774" s="300">
        <f t="shared" si="145"/>
        <v>28.163520000000002</v>
      </c>
      <c r="G774" s="285">
        <f t="shared" si="148"/>
        <v>793.18385879040011</v>
      </c>
      <c r="H774" s="284">
        <f t="shared" si="149"/>
        <v>26.795577600000001</v>
      </c>
      <c r="I774" s="301">
        <f t="shared" si="150"/>
        <v>7.4432160000000008E-3</v>
      </c>
      <c r="J774" s="57">
        <f t="shared" si="151"/>
        <v>146.61922692612086</v>
      </c>
      <c r="K774" s="57">
        <f t="shared" si="152"/>
        <v>146.61922692612086</v>
      </c>
      <c r="L774" s="57">
        <f t="shared" ref="L774:L837" si="154">L773+K774</f>
        <v>35734.609855808965</v>
      </c>
      <c r="M774" s="301">
        <f t="shared" ref="M774:M837" si="155">M773+I774</f>
        <v>7.3392568479999936</v>
      </c>
      <c r="N774" s="57">
        <f t="shared" si="153"/>
        <v>4868.9684249907314</v>
      </c>
    </row>
    <row r="775" spans="1:14">
      <c r="A775" s="57">
        <v>772</v>
      </c>
      <c r="B775" s="57">
        <v>17.5</v>
      </c>
      <c r="C775" s="284">
        <f t="shared" si="146"/>
        <v>28.163520000000002</v>
      </c>
      <c r="D775" s="300">
        <f t="shared" si="144"/>
        <v>28.163520000000002</v>
      </c>
      <c r="E775" s="285">
        <f t="shared" si="147"/>
        <v>793.18385879040011</v>
      </c>
      <c r="F775" s="300">
        <f t="shared" si="145"/>
        <v>29.6119296</v>
      </c>
      <c r="G775" s="285">
        <f t="shared" si="148"/>
        <v>876.86637463535612</v>
      </c>
      <c r="H775" s="284">
        <f t="shared" si="149"/>
        <v>28.887724800000001</v>
      </c>
      <c r="I775" s="301">
        <f t="shared" si="150"/>
        <v>8.0243680000000005E-3</v>
      </c>
      <c r="J775" s="57">
        <f t="shared" si="151"/>
        <v>83.682515844956015</v>
      </c>
      <c r="K775" s="57">
        <f t="shared" si="152"/>
        <v>83.682515844956015</v>
      </c>
      <c r="L775" s="57">
        <f t="shared" si="154"/>
        <v>35818.292371653923</v>
      </c>
      <c r="M775" s="301">
        <f t="shared" si="155"/>
        <v>7.3472812159999936</v>
      </c>
      <c r="N775" s="57">
        <f t="shared" si="153"/>
        <v>4875.0403473945316</v>
      </c>
    </row>
    <row r="776" spans="1:14">
      <c r="A776" s="57">
        <v>773</v>
      </c>
      <c r="B776" s="57">
        <v>18.399999999999999</v>
      </c>
      <c r="C776" s="284">
        <f t="shared" si="146"/>
        <v>29.6119296</v>
      </c>
      <c r="D776" s="300">
        <f t="shared" si="144"/>
        <v>29.6119296</v>
      </c>
      <c r="E776" s="285">
        <f t="shared" si="147"/>
        <v>876.86637463535612</v>
      </c>
      <c r="F776" s="300">
        <f t="shared" si="145"/>
        <v>31.382208000000002</v>
      </c>
      <c r="G776" s="285">
        <f t="shared" si="148"/>
        <v>984.84297895526413</v>
      </c>
      <c r="H776" s="284">
        <f t="shared" si="149"/>
        <v>30.497068800000001</v>
      </c>
      <c r="I776" s="301">
        <f t="shared" si="150"/>
        <v>8.4714079999999997E-3</v>
      </c>
      <c r="J776" s="57">
        <f t="shared" si="151"/>
        <v>107.97660431990801</v>
      </c>
      <c r="K776" s="57">
        <f t="shared" si="152"/>
        <v>107.97660431990801</v>
      </c>
      <c r="L776" s="57">
        <f t="shared" si="154"/>
        <v>35926.268975973828</v>
      </c>
      <c r="M776" s="301">
        <f t="shared" si="155"/>
        <v>7.3557526239999937</v>
      </c>
      <c r="N776" s="57">
        <f t="shared" si="153"/>
        <v>4884.1051096192841</v>
      </c>
    </row>
    <row r="777" spans="1:14">
      <c r="A777" s="57">
        <v>774</v>
      </c>
      <c r="B777" s="57">
        <v>19.5</v>
      </c>
      <c r="C777" s="284">
        <f t="shared" si="146"/>
        <v>31.382208000000002</v>
      </c>
      <c r="D777" s="300">
        <f t="shared" si="144"/>
        <v>31.382208000000002</v>
      </c>
      <c r="E777" s="285">
        <f t="shared" si="147"/>
        <v>984.84297895526413</v>
      </c>
      <c r="F777" s="300">
        <f t="shared" si="145"/>
        <v>33.313420800000003</v>
      </c>
      <c r="G777" s="285">
        <f t="shared" si="148"/>
        <v>1109.7840053978728</v>
      </c>
      <c r="H777" s="284">
        <f t="shared" si="149"/>
        <v>32.347814400000004</v>
      </c>
      <c r="I777" s="301">
        <f t="shared" si="150"/>
        <v>8.9855040000000018E-3</v>
      </c>
      <c r="J777" s="57">
        <f t="shared" si="151"/>
        <v>124.94102644260863</v>
      </c>
      <c r="K777" s="57">
        <f t="shared" si="152"/>
        <v>124.94102644260863</v>
      </c>
      <c r="L777" s="57">
        <f t="shared" si="154"/>
        <v>36051.210002416439</v>
      </c>
      <c r="M777" s="301">
        <f t="shared" si="155"/>
        <v>7.3647381279999937</v>
      </c>
      <c r="N777" s="57">
        <f t="shared" si="153"/>
        <v>4895.1109158047811</v>
      </c>
    </row>
    <row r="778" spans="1:14">
      <c r="A778" s="57">
        <v>775</v>
      </c>
      <c r="B778" s="57">
        <v>20.7</v>
      </c>
      <c r="C778" s="284">
        <f t="shared" si="146"/>
        <v>33.313420800000003</v>
      </c>
      <c r="D778" s="300">
        <f t="shared" si="144"/>
        <v>33.313420800000003</v>
      </c>
      <c r="E778" s="285">
        <f t="shared" si="147"/>
        <v>1109.7840053978728</v>
      </c>
      <c r="F778" s="300">
        <f t="shared" si="145"/>
        <v>35.405568000000002</v>
      </c>
      <c r="G778" s="285">
        <f t="shared" si="148"/>
        <v>1253.5542454026242</v>
      </c>
      <c r="H778" s="284">
        <f t="shared" si="149"/>
        <v>34.359494400000003</v>
      </c>
      <c r="I778" s="301">
        <f t="shared" si="150"/>
        <v>9.544304E-3</v>
      </c>
      <c r="J778" s="57">
        <f t="shared" si="151"/>
        <v>143.77024000475149</v>
      </c>
      <c r="K778" s="57">
        <f t="shared" si="152"/>
        <v>143.77024000475149</v>
      </c>
      <c r="L778" s="57">
        <f t="shared" si="154"/>
        <v>36194.980242421188</v>
      </c>
      <c r="M778" s="301">
        <f t="shared" si="155"/>
        <v>7.374282431999994</v>
      </c>
      <c r="N778" s="57">
        <f t="shared" si="153"/>
        <v>4908.2714930142256</v>
      </c>
    </row>
    <row r="779" spans="1:14">
      <c r="A779" s="57">
        <v>776</v>
      </c>
      <c r="B779" s="57">
        <v>22</v>
      </c>
      <c r="C779" s="284">
        <f t="shared" si="146"/>
        <v>35.405568000000002</v>
      </c>
      <c r="D779" s="300">
        <f t="shared" si="144"/>
        <v>35.405568000000002</v>
      </c>
      <c r="E779" s="285">
        <f t="shared" si="147"/>
        <v>1253.5542454026242</v>
      </c>
      <c r="F779" s="300">
        <f t="shared" si="145"/>
        <v>37.3367808</v>
      </c>
      <c r="G779" s="285">
        <f t="shared" si="148"/>
        <v>1394.0352005072486</v>
      </c>
      <c r="H779" s="284">
        <f t="shared" si="149"/>
        <v>36.371174400000001</v>
      </c>
      <c r="I779" s="301">
        <f t="shared" si="150"/>
        <v>1.0103104E-2</v>
      </c>
      <c r="J779" s="57">
        <f t="shared" si="151"/>
        <v>140.4809551046244</v>
      </c>
      <c r="K779" s="57">
        <f t="shared" si="152"/>
        <v>140.4809551046244</v>
      </c>
      <c r="L779" s="57">
        <f t="shared" si="154"/>
        <v>36335.461197525816</v>
      </c>
      <c r="M779" s="301">
        <f t="shared" si="155"/>
        <v>7.3843855359999937</v>
      </c>
      <c r="N779" s="57">
        <f t="shared" si="153"/>
        <v>4920.5801918636234</v>
      </c>
    </row>
    <row r="780" spans="1:14">
      <c r="A780" s="57">
        <v>777</v>
      </c>
      <c r="B780" s="57">
        <v>23.2</v>
      </c>
      <c r="C780" s="284">
        <f t="shared" si="146"/>
        <v>37.3367808</v>
      </c>
      <c r="D780" s="300">
        <f t="shared" si="144"/>
        <v>37.3367808</v>
      </c>
      <c r="E780" s="285">
        <f t="shared" si="147"/>
        <v>1394.0352005072486</v>
      </c>
      <c r="F780" s="300">
        <f t="shared" si="145"/>
        <v>40.233600000000003</v>
      </c>
      <c r="G780" s="285">
        <f t="shared" si="148"/>
        <v>1618.7425689600002</v>
      </c>
      <c r="H780" s="284">
        <f t="shared" si="149"/>
        <v>38.785190400000005</v>
      </c>
      <c r="I780" s="301">
        <f t="shared" si="150"/>
        <v>1.0773664000000001E-2</v>
      </c>
      <c r="J780" s="57">
        <f t="shared" si="151"/>
        <v>224.70736845275155</v>
      </c>
      <c r="K780" s="57">
        <f t="shared" si="152"/>
        <v>224.70736845275155</v>
      </c>
      <c r="L780" s="57">
        <f t="shared" si="154"/>
        <v>36560.168565978565</v>
      </c>
      <c r="M780" s="301">
        <f t="shared" si="155"/>
        <v>7.3951591999999939</v>
      </c>
      <c r="N780" s="57">
        <f t="shared" si="153"/>
        <v>4943.7973649003516</v>
      </c>
    </row>
    <row r="781" spans="1:14">
      <c r="A781" s="57">
        <v>778</v>
      </c>
      <c r="B781" s="57">
        <v>25</v>
      </c>
      <c r="C781" s="284">
        <f t="shared" si="146"/>
        <v>40.233600000000003</v>
      </c>
      <c r="D781" s="300">
        <f t="shared" si="144"/>
        <v>40.233600000000003</v>
      </c>
      <c r="E781" s="285">
        <f t="shared" si="147"/>
        <v>1618.7425689600002</v>
      </c>
      <c r="F781" s="300">
        <f t="shared" si="145"/>
        <v>42.647615999999999</v>
      </c>
      <c r="G781" s="285">
        <f t="shared" si="148"/>
        <v>1818.819150483456</v>
      </c>
      <c r="H781" s="284">
        <f t="shared" si="149"/>
        <v>41.440607999999997</v>
      </c>
      <c r="I781" s="301">
        <f t="shared" si="150"/>
        <v>1.1511279999999999E-2</v>
      </c>
      <c r="J781" s="57">
        <f t="shared" si="151"/>
        <v>200.07658152345584</v>
      </c>
      <c r="K781" s="57">
        <f t="shared" si="152"/>
        <v>200.07658152345584</v>
      </c>
      <c r="L781" s="57">
        <f t="shared" si="154"/>
        <v>36760.245147502021</v>
      </c>
      <c r="M781" s="301">
        <f t="shared" si="155"/>
        <v>7.4066704799999936</v>
      </c>
      <c r="N781" s="57">
        <f t="shared" si="153"/>
        <v>4963.1268525803316</v>
      </c>
    </row>
    <row r="782" spans="1:14">
      <c r="A782" s="57">
        <v>779</v>
      </c>
      <c r="B782" s="57">
        <v>26.5</v>
      </c>
      <c r="C782" s="284">
        <f t="shared" si="146"/>
        <v>42.647615999999999</v>
      </c>
      <c r="D782" s="300">
        <f t="shared" si="144"/>
        <v>42.647615999999999</v>
      </c>
      <c r="E782" s="285">
        <f t="shared" si="147"/>
        <v>1818.819150483456</v>
      </c>
      <c r="F782" s="300">
        <f t="shared" si="145"/>
        <v>44.256960000000007</v>
      </c>
      <c r="G782" s="285">
        <f t="shared" si="148"/>
        <v>1958.6785084416006</v>
      </c>
      <c r="H782" s="284">
        <f t="shared" si="149"/>
        <v>43.452288000000003</v>
      </c>
      <c r="I782" s="301">
        <f t="shared" si="150"/>
        <v>1.207008E-2</v>
      </c>
      <c r="J782" s="57">
        <f t="shared" si="151"/>
        <v>139.85935795814453</v>
      </c>
      <c r="K782" s="57">
        <f t="shared" si="152"/>
        <v>139.85935795814453</v>
      </c>
      <c r="L782" s="57">
        <f t="shared" si="154"/>
        <v>36900.104505460164</v>
      </c>
      <c r="M782" s="301">
        <f t="shared" si="155"/>
        <v>7.4187405599999936</v>
      </c>
      <c r="N782" s="57">
        <f t="shared" si="153"/>
        <v>4973.9041562413386</v>
      </c>
    </row>
    <row r="783" spans="1:14">
      <c r="A783" s="57">
        <v>780</v>
      </c>
      <c r="B783" s="57">
        <v>27.5</v>
      </c>
      <c r="C783" s="284">
        <f t="shared" si="146"/>
        <v>44.256960000000007</v>
      </c>
      <c r="D783" s="300">
        <f t="shared" si="144"/>
        <v>44.256960000000007</v>
      </c>
      <c r="E783" s="285">
        <f t="shared" si="147"/>
        <v>1958.6785084416006</v>
      </c>
      <c r="F783" s="300">
        <f t="shared" si="145"/>
        <v>45.061632000000003</v>
      </c>
      <c r="G783" s="285">
        <f t="shared" si="148"/>
        <v>2030.5506785034243</v>
      </c>
      <c r="H783" s="284">
        <f t="shared" si="149"/>
        <v>44.659296000000005</v>
      </c>
      <c r="I783" s="301">
        <f t="shared" si="150"/>
        <v>1.2405360000000001E-2</v>
      </c>
      <c r="J783" s="57">
        <f t="shared" si="151"/>
        <v>71.872170061823681</v>
      </c>
      <c r="K783" s="57">
        <f t="shared" si="152"/>
        <v>71.872170061823681</v>
      </c>
      <c r="L783" s="57">
        <f t="shared" si="154"/>
        <v>36971.97667552199</v>
      </c>
      <c r="M783" s="301">
        <f t="shared" si="155"/>
        <v>7.4311459199999934</v>
      </c>
      <c r="N783" s="57">
        <f t="shared" si="153"/>
        <v>4975.2725990774279</v>
      </c>
    </row>
    <row r="784" spans="1:14">
      <c r="A784" s="57">
        <v>781</v>
      </c>
      <c r="B784" s="57">
        <v>28</v>
      </c>
      <c r="C784" s="284">
        <f t="shared" si="146"/>
        <v>45.061632000000003</v>
      </c>
      <c r="D784" s="300">
        <f t="shared" si="144"/>
        <v>45.061632000000003</v>
      </c>
      <c r="E784" s="285">
        <f t="shared" si="147"/>
        <v>2030.5506785034243</v>
      </c>
      <c r="F784" s="300">
        <f t="shared" si="145"/>
        <v>45.544435200000002</v>
      </c>
      <c r="G784" s="285">
        <f t="shared" si="148"/>
        <v>2074.2955776869994</v>
      </c>
      <c r="H784" s="284">
        <f t="shared" si="149"/>
        <v>45.303033600000006</v>
      </c>
      <c r="I784" s="301">
        <f t="shared" si="150"/>
        <v>1.2584176000000002E-2</v>
      </c>
      <c r="J784" s="57">
        <f t="shared" si="151"/>
        <v>43.744899183575171</v>
      </c>
      <c r="K784" s="57">
        <f t="shared" si="152"/>
        <v>43.744899183575171</v>
      </c>
      <c r="L784" s="57">
        <f t="shared" si="154"/>
        <v>37015.721574705567</v>
      </c>
      <c r="M784" s="301">
        <f t="shared" si="155"/>
        <v>7.4437300959999932</v>
      </c>
      <c r="N784" s="57">
        <f t="shared" si="153"/>
        <v>4972.738277358626</v>
      </c>
    </row>
    <row r="785" spans="1:14">
      <c r="A785" s="57">
        <v>782</v>
      </c>
      <c r="B785" s="57">
        <v>28.3</v>
      </c>
      <c r="C785" s="284">
        <f t="shared" si="146"/>
        <v>45.544435200000002</v>
      </c>
      <c r="D785" s="300">
        <f t="shared" si="144"/>
        <v>45.544435200000002</v>
      </c>
      <c r="E785" s="285">
        <f t="shared" si="147"/>
        <v>2074.2955776869994</v>
      </c>
      <c r="F785" s="300">
        <f t="shared" si="145"/>
        <v>46.510041600000001</v>
      </c>
      <c r="G785" s="285">
        <f t="shared" si="148"/>
        <v>2163.1839696337306</v>
      </c>
      <c r="H785" s="284">
        <f t="shared" si="149"/>
        <v>46.027238400000002</v>
      </c>
      <c r="I785" s="301">
        <f t="shared" si="150"/>
        <v>1.2785344000000001E-2</v>
      </c>
      <c r="J785" s="57">
        <f t="shared" si="151"/>
        <v>88.88839194673119</v>
      </c>
      <c r="K785" s="57">
        <f t="shared" si="152"/>
        <v>88.88839194673119</v>
      </c>
      <c r="L785" s="57">
        <f t="shared" si="154"/>
        <v>37104.6099666523</v>
      </c>
      <c r="M785" s="301">
        <f t="shared" si="155"/>
        <v>7.4565154399999933</v>
      </c>
      <c r="N785" s="57">
        <f t="shared" si="153"/>
        <v>4976.1326540822311</v>
      </c>
    </row>
    <row r="786" spans="1:14">
      <c r="A786" s="57">
        <v>783</v>
      </c>
      <c r="B786" s="57">
        <v>28.9</v>
      </c>
      <c r="C786" s="284">
        <f t="shared" si="146"/>
        <v>46.510041600000001</v>
      </c>
      <c r="D786" s="300">
        <f t="shared" si="144"/>
        <v>46.510041600000001</v>
      </c>
      <c r="E786" s="285">
        <f t="shared" si="147"/>
        <v>2163.1839696337306</v>
      </c>
      <c r="F786" s="300">
        <f t="shared" si="145"/>
        <v>46.510041600000001</v>
      </c>
      <c r="G786" s="285">
        <f t="shared" si="148"/>
        <v>2163.1839696337306</v>
      </c>
      <c r="H786" s="284">
        <f t="shared" si="149"/>
        <v>46.510041600000001</v>
      </c>
      <c r="I786" s="301">
        <f t="shared" si="150"/>
        <v>1.2919456000000001E-2</v>
      </c>
      <c r="J786" s="57">
        <f t="shared" si="151"/>
        <v>0</v>
      </c>
      <c r="K786" s="57">
        <f t="shared" si="152"/>
        <v>0</v>
      </c>
      <c r="L786" s="57">
        <f t="shared" si="154"/>
        <v>37104.6099666523</v>
      </c>
      <c r="M786" s="301">
        <f t="shared" si="155"/>
        <v>7.469434895999993</v>
      </c>
      <c r="N786" s="57">
        <f t="shared" si="153"/>
        <v>4967.5257209246765</v>
      </c>
    </row>
    <row r="787" spans="1:14">
      <c r="A787" s="57">
        <v>784</v>
      </c>
      <c r="B787" s="57">
        <v>28.9</v>
      </c>
      <c r="C787" s="284">
        <f t="shared" si="146"/>
        <v>46.510041600000001</v>
      </c>
      <c r="D787" s="300">
        <f t="shared" si="144"/>
        <v>46.510041600000001</v>
      </c>
      <c r="E787" s="285">
        <f t="shared" si="147"/>
        <v>2163.1839696337306</v>
      </c>
      <c r="F787" s="300">
        <f t="shared" si="145"/>
        <v>46.510041600000001</v>
      </c>
      <c r="G787" s="285">
        <f t="shared" si="148"/>
        <v>2163.1839696337306</v>
      </c>
      <c r="H787" s="284">
        <f t="shared" si="149"/>
        <v>46.510041600000001</v>
      </c>
      <c r="I787" s="301">
        <f t="shared" si="150"/>
        <v>1.2919456000000001E-2</v>
      </c>
      <c r="J787" s="57">
        <f t="shared" si="151"/>
        <v>0</v>
      </c>
      <c r="K787" s="57">
        <f t="shared" si="152"/>
        <v>0</v>
      </c>
      <c r="L787" s="57">
        <f t="shared" si="154"/>
        <v>37104.6099666523</v>
      </c>
      <c r="M787" s="301">
        <f t="shared" si="155"/>
        <v>7.4823543519999927</v>
      </c>
      <c r="N787" s="57">
        <f t="shared" si="153"/>
        <v>4958.9485102017979</v>
      </c>
    </row>
    <row r="788" spans="1:14">
      <c r="A788" s="57">
        <v>785</v>
      </c>
      <c r="B788" s="57">
        <v>28.9</v>
      </c>
      <c r="C788" s="284">
        <f t="shared" si="146"/>
        <v>46.510041600000001</v>
      </c>
      <c r="D788" s="300">
        <f t="shared" si="144"/>
        <v>46.510041600000001</v>
      </c>
      <c r="E788" s="285">
        <f t="shared" si="147"/>
        <v>2163.1839696337306</v>
      </c>
      <c r="F788" s="300">
        <f t="shared" si="145"/>
        <v>46.349107200000006</v>
      </c>
      <c r="G788" s="285">
        <f t="shared" si="148"/>
        <v>2148.2397382370923</v>
      </c>
      <c r="H788" s="284">
        <f t="shared" si="149"/>
        <v>46.429574400000007</v>
      </c>
      <c r="I788" s="301">
        <f t="shared" si="150"/>
        <v>1.2897104000000001E-2</v>
      </c>
      <c r="J788" s="57">
        <f t="shared" si="151"/>
        <v>-14.944231396638315</v>
      </c>
      <c r="K788" s="57">
        <f t="shared" si="152"/>
        <v>0</v>
      </c>
      <c r="L788" s="57">
        <f t="shared" si="154"/>
        <v>37104.6099666523</v>
      </c>
      <c r="M788" s="301">
        <f t="shared" si="155"/>
        <v>7.495251455999993</v>
      </c>
      <c r="N788" s="57">
        <f t="shared" si="153"/>
        <v>4950.4156310793069</v>
      </c>
    </row>
    <row r="789" spans="1:14">
      <c r="A789" s="57">
        <v>786</v>
      </c>
      <c r="B789" s="57">
        <v>28.8</v>
      </c>
      <c r="C789" s="284">
        <f t="shared" si="146"/>
        <v>46.349107200000006</v>
      </c>
      <c r="D789" s="300">
        <f t="shared" si="144"/>
        <v>46.349107200000006</v>
      </c>
      <c r="E789" s="285">
        <f t="shared" si="147"/>
        <v>2148.2397382370923</v>
      </c>
      <c r="F789" s="300">
        <f t="shared" si="145"/>
        <v>45.866304</v>
      </c>
      <c r="G789" s="285">
        <f t="shared" si="148"/>
        <v>2103.7178426204159</v>
      </c>
      <c r="H789" s="284">
        <f t="shared" si="149"/>
        <v>46.107705600000003</v>
      </c>
      <c r="I789" s="301">
        <f t="shared" si="150"/>
        <v>1.2807696E-2</v>
      </c>
      <c r="J789" s="57">
        <f t="shared" si="151"/>
        <v>-44.521895616676375</v>
      </c>
      <c r="K789" s="57">
        <f t="shared" si="152"/>
        <v>0</v>
      </c>
      <c r="L789" s="57">
        <f t="shared" si="154"/>
        <v>37104.6099666523</v>
      </c>
      <c r="M789" s="301">
        <f t="shared" si="155"/>
        <v>7.5080591519999933</v>
      </c>
      <c r="N789" s="57">
        <f t="shared" si="153"/>
        <v>4941.9709162478284</v>
      </c>
    </row>
    <row r="790" spans="1:14">
      <c r="A790" s="57">
        <v>787</v>
      </c>
      <c r="B790" s="57">
        <v>28.5</v>
      </c>
      <c r="C790" s="284">
        <f t="shared" si="146"/>
        <v>45.866304</v>
      </c>
      <c r="D790" s="300">
        <f t="shared" si="144"/>
        <v>45.866304</v>
      </c>
      <c r="E790" s="285">
        <f t="shared" si="147"/>
        <v>2103.7178426204159</v>
      </c>
      <c r="F790" s="300">
        <f t="shared" si="145"/>
        <v>45.544435200000002</v>
      </c>
      <c r="G790" s="285">
        <f t="shared" si="148"/>
        <v>2074.2955776869994</v>
      </c>
      <c r="H790" s="284">
        <f t="shared" si="149"/>
        <v>45.705369599999997</v>
      </c>
      <c r="I790" s="301">
        <f t="shared" si="150"/>
        <v>1.2695936E-2</v>
      </c>
      <c r="J790" s="57">
        <f t="shared" si="151"/>
        <v>-29.4222649334165</v>
      </c>
      <c r="K790" s="57">
        <f t="shared" si="152"/>
        <v>0</v>
      </c>
      <c r="L790" s="57">
        <f t="shared" si="154"/>
        <v>37104.6099666523</v>
      </c>
      <c r="M790" s="301">
        <f t="shared" si="155"/>
        <v>7.5207550879999934</v>
      </c>
      <c r="N790" s="57">
        <f t="shared" si="153"/>
        <v>4933.6282770138168</v>
      </c>
    </row>
    <row r="791" spans="1:14">
      <c r="A791" s="57">
        <v>788</v>
      </c>
      <c r="B791" s="57">
        <v>28.3</v>
      </c>
      <c r="C791" s="284">
        <f t="shared" si="146"/>
        <v>45.544435200000002</v>
      </c>
      <c r="D791" s="300">
        <f t="shared" si="144"/>
        <v>45.544435200000002</v>
      </c>
      <c r="E791" s="285">
        <f t="shared" si="147"/>
        <v>2074.2955776869994</v>
      </c>
      <c r="F791" s="300">
        <f t="shared" si="145"/>
        <v>45.544435200000002</v>
      </c>
      <c r="G791" s="285">
        <f t="shared" si="148"/>
        <v>2074.2955776869994</v>
      </c>
      <c r="H791" s="284">
        <f t="shared" si="149"/>
        <v>45.544435200000002</v>
      </c>
      <c r="I791" s="301">
        <f t="shared" si="150"/>
        <v>1.2651232E-2</v>
      </c>
      <c r="J791" s="57">
        <f t="shared" si="151"/>
        <v>0</v>
      </c>
      <c r="K791" s="57">
        <f t="shared" si="152"/>
        <v>0</v>
      </c>
      <c r="L791" s="57">
        <f t="shared" si="154"/>
        <v>37104.6099666523</v>
      </c>
      <c r="M791" s="301">
        <f t="shared" si="155"/>
        <v>7.533406319999993</v>
      </c>
      <c r="N791" s="57">
        <f t="shared" si="153"/>
        <v>4925.3429843742097</v>
      </c>
    </row>
    <row r="792" spans="1:14">
      <c r="A792" s="57">
        <v>789</v>
      </c>
      <c r="B792" s="57">
        <v>28.3</v>
      </c>
      <c r="C792" s="284">
        <f t="shared" si="146"/>
        <v>45.544435200000002</v>
      </c>
      <c r="D792" s="300">
        <f t="shared" si="144"/>
        <v>45.544435200000002</v>
      </c>
      <c r="E792" s="285">
        <f t="shared" si="147"/>
        <v>2074.2955776869994</v>
      </c>
      <c r="F792" s="300">
        <f t="shared" si="145"/>
        <v>45.544435200000002</v>
      </c>
      <c r="G792" s="285">
        <f t="shared" si="148"/>
        <v>2074.2955776869994</v>
      </c>
      <c r="H792" s="284">
        <f t="shared" si="149"/>
        <v>45.544435200000002</v>
      </c>
      <c r="I792" s="301">
        <f t="shared" si="150"/>
        <v>1.2651232E-2</v>
      </c>
      <c r="J792" s="57">
        <f t="shared" si="151"/>
        <v>0</v>
      </c>
      <c r="K792" s="57">
        <f t="shared" si="152"/>
        <v>0</v>
      </c>
      <c r="L792" s="57">
        <f t="shared" si="154"/>
        <v>37104.6099666523</v>
      </c>
      <c r="M792" s="301">
        <f t="shared" si="155"/>
        <v>7.5460575519999926</v>
      </c>
      <c r="N792" s="57">
        <f t="shared" si="153"/>
        <v>4917.0854729060693</v>
      </c>
    </row>
    <row r="793" spans="1:14">
      <c r="A793" s="57">
        <v>790</v>
      </c>
      <c r="B793" s="57">
        <v>28.3</v>
      </c>
      <c r="C793" s="284">
        <f t="shared" si="146"/>
        <v>45.544435200000002</v>
      </c>
      <c r="D793" s="300">
        <f t="shared" si="144"/>
        <v>45.544435200000002</v>
      </c>
      <c r="E793" s="285">
        <f t="shared" si="147"/>
        <v>2074.2955776869994</v>
      </c>
      <c r="F793" s="300">
        <f t="shared" si="145"/>
        <v>45.3835008</v>
      </c>
      <c r="G793" s="285">
        <f t="shared" si="148"/>
        <v>2059.6621448636006</v>
      </c>
      <c r="H793" s="284">
        <f t="shared" si="149"/>
        <v>45.463968000000001</v>
      </c>
      <c r="I793" s="301">
        <f t="shared" si="150"/>
        <v>1.262888E-2</v>
      </c>
      <c r="J793" s="57">
        <f t="shared" si="151"/>
        <v>-14.633432823398834</v>
      </c>
      <c r="K793" s="57">
        <f t="shared" si="152"/>
        <v>0</v>
      </c>
      <c r="L793" s="57">
        <f t="shared" si="154"/>
        <v>37104.6099666523</v>
      </c>
      <c r="M793" s="301">
        <f t="shared" si="155"/>
        <v>7.5586864319999929</v>
      </c>
      <c r="N793" s="57">
        <f t="shared" si="153"/>
        <v>4908.870119227131</v>
      </c>
    </row>
    <row r="794" spans="1:14">
      <c r="A794" s="57">
        <v>791</v>
      </c>
      <c r="B794" s="57">
        <v>28.2</v>
      </c>
      <c r="C794" s="284">
        <f t="shared" si="146"/>
        <v>45.3835008</v>
      </c>
      <c r="D794" s="300">
        <f t="shared" si="144"/>
        <v>45.3835008</v>
      </c>
      <c r="E794" s="285">
        <f t="shared" si="147"/>
        <v>2059.6621448636006</v>
      </c>
      <c r="F794" s="300">
        <f t="shared" si="145"/>
        <v>44.417894400000009</v>
      </c>
      <c r="G794" s="285">
        <f t="shared" si="148"/>
        <v>1972.9493429295521</v>
      </c>
      <c r="H794" s="284">
        <f t="shared" si="149"/>
        <v>44.900697600000001</v>
      </c>
      <c r="I794" s="301">
        <f t="shared" si="150"/>
        <v>1.2472416E-2</v>
      </c>
      <c r="J794" s="57">
        <f t="shared" si="151"/>
        <v>-86.712801934048457</v>
      </c>
      <c r="K794" s="57">
        <f t="shared" si="152"/>
        <v>0</v>
      </c>
      <c r="L794" s="57">
        <f t="shared" si="154"/>
        <v>37104.6099666523</v>
      </c>
      <c r="M794" s="301">
        <f t="shared" si="155"/>
        <v>7.5711588479999925</v>
      </c>
      <c r="N794" s="57">
        <f t="shared" si="153"/>
        <v>4900.7834482899407</v>
      </c>
    </row>
    <row r="795" spans="1:14">
      <c r="A795" s="57">
        <v>792</v>
      </c>
      <c r="B795" s="57">
        <v>27.6</v>
      </c>
      <c r="C795" s="284">
        <f t="shared" si="146"/>
        <v>44.417894400000009</v>
      </c>
      <c r="D795" s="300">
        <f t="shared" si="144"/>
        <v>44.417894400000009</v>
      </c>
      <c r="E795" s="285">
        <f t="shared" si="147"/>
        <v>1972.9493429295521</v>
      </c>
      <c r="F795" s="300">
        <f t="shared" si="145"/>
        <v>44.256960000000007</v>
      </c>
      <c r="G795" s="285">
        <f t="shared" si="148"/>
        <v>1958.6785084416006</v>
      </c>
      <c r="H795" s="284">
        <f t="shared" si="149"/>
        <v>44.337427200000008</v>
      </c>
      <c r="I795" s="301">
        <f t="shared" si="150"/>
        <v>1.2315952000000002E-2</v>
      </c>
      <c r="J795" s="57">
        <f t="shared" si="151"/>
        <v>-14.270834487951561</v>
      </c>
      <c r="K795" s="57">
        <f t="shared" si="152"/>
        <v>0</v>
      </c>
      <c r="L795" s="57">
        <f t="shared" si="154"/>
        <v>37104.6099666523</v>
      </c>
      <c r="M795" s="301">
        <f t="shared" si="155"/>
        <v>7.5834747999999923</v>
      </c>
      <c r="N795" s="57">
        <f t="shared" si="153"/>
        <v>4892.8243246291713</v>
      </c>
    </row>
    <row r="796" spans="1:14">
      <c r="A796" s="57">
        <v>793</v>
      </c>
      <c r="B796" s="57">
        <v>27.5</v>
      </c>
      <c r="C796" s="284">
        <f t="shared" si="146"/>
        <v>44.256960000000007</v>
      </c>
      <c r="D796" s="300">
        <f t="shared" si="144"/>
        <v>44.256960000000007</v>
      </c>
      <c r="E796" s="285">
        <f t="shared" si="147"/>
        <v>1958.6785084416006</v>
      </c>
      <c r="F796" s="300">
        <f t="shared" si="145"/>
        <v>44.256960000000007</v>
      </c>
      <c r="G796" s="285">
        <f t="shared" si="148"/>
        <v>1958.6785084416006</v>
      </c>
      <c r="H796" s="284">
        <f t="shared" si="149"/>
        <v>44.256960000000007</v>
      </c>
      <c r="I796" s="301">
        <f t="shared" si="150"/>
        <v>1.2293600000000002E-2</v>
      </c>
      <c r="J796" s="57">
        <f t="shared" si="151"/>
        <v>0</v>
      </c>
      <c r="K796" s="57">
        <f t="shared" si="152"/>
        <v>0</v>
      </c>
      <c r="L796" s="57">
        <f t="shared" si="154"/>
        <v>37104.6099666523</v>
      </c>
      <c r="M796" s="301">
        <f t="shared" si="155"/>
        <v>7.5957683999999919</v>
      </c>
      <c r="N796" s="57">
        <f t="shared" si="153"/>
        <v>4884.9053858267107</v>
      </c>
    </row>
    <row r="797" spans="1:14">
      <c r="A797" s="57">
        <v>794</v>
      </c>
      <c r="B797" s="57">
        <v>27.5</v>
      </c>
      <c r="C797" s="284">
        <f t="shared" si="146"/>
        <v>44.256960000000007</v>
      </c>
      <c r="D797" s="300">
        <f t="shared" si="144"/>
        <v>44.256960000000007</v>
      </c>
      <c r="E797" s="285">
        <f t="shared" si="147"/>
        <v>1958.6785084416006</v>
      </c>
      <c r="F797" s="300">
        <f t="shared" si="145"/>
        <v>44.256960000000007</v>
      </c>
      <c r="G797" s="285">
        <f t="shared" si="148"/>
        <v>1958.6785084416006</v>
      </c>
      <c r="H797" s="284">
        <f t="shared" si="149"/>
        <v>44.256960000000007</v>
      </c>
      <c r="I797" s="301">
        <f t="shared" si="150"/>
        <v>1.2293600000000002E-2</v>
      </c>
      <c r="J797" s="57">
        <f t="shared" si="151"/>
        <v>0</v>
      </c>
      <c r="K797" s="57">
        <f t="shared" si="152"/>
        <v>0</v>
      </c>
      <c r="L797" s="57">
        <f t="shared" si="154"/>
        <v>37104.6099666523</v>
      </c>
      <c r="M797" s="301">
        <f t="shared" si="155"/>
        <v>7.6080619999999914</v>
      </c>
      <c r="N797" s="57">
        <f t="shared" si="153"/>
        <v>4877.0120388940495</v>
      </c>
    </row>
    <row r="798" spans="1:14">
      <c r="A798" s="57">
        <v>795</v>
      </c>
      <c r="B798" s="57">
        <v>27.5</v>
      </c>
      <c r="C798" s="284">
        <f t="shared" si="146"/>
        <v>44.256960000000007</v>
      </c>
      <c r="D798" s="300">
        <f t="shared" si="144"/>
        <v>44.256960000000007</v>
      </c>
      <c r="E798" s="285">
        <f t="shared" si="147"/>
        <v>1958.6785084416006</v>
      </c>
      <c r="F798" s="300">
        <f t="shared" si="145"/>
        <v>44.256960000000007</v>
      </c>
      <c r="G798" s="285">
        <f t="shared" si="148"/>
        <v>1958.6785084416006</v>
      </c>
      <c r="H798" s="284">
        <f t="shared" si="149"/>
        <v>44.256960000000007</v>
      </c>
      <c r="I798" s="301">
        <f t="shared" si="150"/>
        <v>1.2293600000000002E-2</v>
      </c>
      <c r="J798" s="57">
        <f t="shared" si="151"/>
        <v>0</v>
      </c>
      <c r="K798" s="57">
        <f t="shared" si="152"/>
        <v>0</v>
      </c>
      <c r="L798" s="57">
        <f t="shared" si="154"/>
        <v>37104.6099666523</v>
      </c>
      <c r="M798" s="301">
        <f t="shared" si="155"/>
        <v>7.620355599999991</v>
      </c>
      <c r="N798" s="57">
        <f t="shared" si="153"/>
        <v>4869.1441599723175</v>
      </c>
    </row>
    <row r="799" spans="1:14">
      <c r="A799" s="57">
        <v>796</v>
      </c>
      <c r="B799" s="57">
        <v>27.5</v>
      </c>
      <c r="C799" s="284">
        <f t="shared" si="146"/>
        <v>44.256960000000007</v>
      </c>
      <c r="D799" s="300">
        <f t="shared" si="144"/>
        <v>44.256960000000007</v>
      </c>
      <c r="E799" s="285">
        <f t="shared" si="147"/>
        <v>1958.6785084416006</v>
      </c>
      <c r="F799" s="300">
        <f t="shared" si="145"/>
        <v>44.256960000000007</v>
      </c>
      <c r="G799" s="285">
        <f t="shared" si="148"/>
        <v>1958.6785084416006</v>
      </c>
      <c r="H799" s="284">
        <f t="shared" si="149"/>
        <v>44.256960000000007</v>
      </c>
      <c r="I799" s="301">
        <f t="shared" si="150"/>
        <v>1.2293600000000002E-2</v>
      </c>
      <c r="J799" s="57">
        <f t="shared" si="151"/>
        <v>0</v>
      </c>
      <c r="K799" s="57">
        <f t="shared" si="152"/>
        <v>0</v>
      </c>
      <c r="L799" s="57">
        <f t="shared" si="154"/>
        <v>37104.6099666523</v>
      </c>
      <c r="M799" s="301">
        <f t="shared" si="155"/>
        <v>7.6326491999999906</v>
      </c>
      <c r="N799" s="57">
        <f t="shared" si="153"/>
        <v>4861.3016260006216</v>
      </c>
    </row>
    <row r="800" spans="1:14">
      <c r="A800" s="57">
        <v>797</v>
      </c>
      <c r="B800" s="57">
        <v>27.5</v>
      </c>
      <c r="C800" s="284">
        <f t="shared" si="146"/>
        <v>44.256960000000007</v>
      </c>
      <c r="D800" s="300">
        <f t="shared" si="144"/>
        <v>44.256960000000007</v>
      </c>
      <c r="E800" s="285">
        <f t="shared" si="147"/>
        <v>1958.6785084416006</v>
      </c>
      <c r="F800" s="300">
        <f t="shared" si="145"/>
        <v>44.256960000000007</v>
      </c>
      <c r="G800" s="285">
        <f t="shared" si="148"/>
        <v>1958.6785084416006</v>
      </c>
      <c r="H800" s="284">
        <f t="shared" si="149"/>
        <v>44.256960000000007</v>
      </c>
      <c r="I800" s="301">
        <f t="shared" si="150"/>
        <v>1.2293600000000002E-2</v>
      </c>
      <c r="J800" s="57">
        <f t="shared" si="151"/>
        <v>0</v>
      </c>
      <c r="K800" s="57">
        <f t="shared" si="152"/>
        <v>0</v>
      </c>
      <c r="L800" s="57">
        <f t="shared" si="154"/>
        <v>37104.6099666523</v>
      </c>
      <c r="M800" s="301">
        <f t="shared" si="155"/>
        <v>7.6449427999999902</v>
      </c>
      <c r="N800" s="57">
        <f t="shared" si="153"/>
        <v>4853.4843147096335</v>
      </c>
    </row>
    <row r="801" spans="1:14">
      <c r="A801" s="57">
        <v>798</v>
      </c>
      <c r="B801" s="57">
        <v>27.5</v>
      </c>
      <c r="C801" s="284">
        <f t="shared" si="146"/>
        <v>44.256960000000007</v>
      </c>
      <c r="D801" s="300">
        <f t="shared" si="144"/>
        <v>44.256960000000007</v>
      </c>
      <c r="E801" s="285">
        <f t="shared" si="147"/>
        <v>1958.6785084416006</v>
      </c>
      <c r="F801" s="300">
        <f t="shared" si="145"/>
        <v>44.417894400000009</v>
      </c>
      <c r="G801" s="285">
        <f t="shared" si="148"/>
        <v>1972.9493429295521</v>
      </c>
      <c r="H801" s="284">
        <f t="shared" si="149"/>
        <v>44.337427200000008</v>
      </c>
      <c r="I801" s="301">
        <f t="shared" si="150"/>
        <v>1.2315952000000002E-2</v>
      </c>
      <c r="J801" s="57">
        <f t="shared" si="151"/>
        <v>14.270834487951561</v>
      </c>
      <c r="K801" s="57">
        <f t="shared" si="152"/>
        <v>14.270834487951561</v>
      </c>
      <c r="L801" s="57">
        <f t="shared" si="154"/>
        <v>37118.880801140251</v>
      </c>
      <c r="M801" s="301">
        <f t="shared" si="155"/>
        <v>7.65725875199999</v>
      </c>
      <c r="N801" s="57">
        <f t="shared" si="153"/>
        <v>4847.5416599243454</v>
      </c>
    </row>
    <row r="802" spans="1:14">
      <c r="A802" s="57">
        <v>799</v>
      </c>
      <c r="B802" s="57">
        <v>27.6</v>
      </c>
      <c r="C802" s="284">
        <f t="shared" si="146"/>
        <v>44.417894400000009</v>
      </c>
      <c r="D802" s="300">
        <f t="shared" si="144"/>
        <v>44.417894400000009</v>
      </c>
      <c r="E802" s="285">
        <f t="shared" si="147"/>
        <v>1972.9493429295521</v>
      </c>
      <c r="F802" s="300">
        <f t="shared" si="145"/>
        <v>45.061632000000003</v>
      </c>
      <c r="G802" s="285">
        <f t="shared" si="148"/>
        <v>2030.5506785034243</v>
      </c>
      <c r="H802" s="284">
        <f t="shared" si="149"/>
        <v>44.739763200000006</v>
      </c>
      <c r="I802" s="301">
        <f t="shared" si="150"/>
        <v>1.2427712000000002E-2</v>
      </c>
      <c r="J802" s="57">
        <f t="shared" si="151"/>
        <v>57.60133557387212</v>
      </c>
      <c r="K802" s="57">
        <f t="shared" si="152"/>
        <v>57.60133557387212</v>
      </c>
      <c r="L802" s="57">
        <f t="shared" si="154"/>
        <v>37176.482136714119</v>
      </c>
      <c r="M802" s="301">
        <f t="shared" si="155"/>
        <v>7.66968646399999</v>
      </c>
      <c r="N802" s="57">
        <f t="shared" si="153"/>
        <v>4847.1971196232416</v>
      </c>
    </row>
    <row r="803" spans="1:14">
      <c r="A803" s="57">
        <v>800</v>
      </c>
      <c r="B803" s="57">
        <v>28</v>
      </c>
      <c r="C803" s="284">
        <f t="shared" si="146"/>
        <v>45.061632000000003</v>
      </c>
      <c r="D803" s="300">
        <f t="shared" si="144"/>
        <v>45.061632000000003</v>
      </c>
      <c r="E803" s="285">
        <f t="shared" si="147"/>
        <v>2030.5506785034243</v>
      </c>
      <c r="F803" s="300">
        <f t="shared" si="145"/>
        <v>45.866304</v>
      </c>
      <c r="G803" s="285">
        <f t="shared" si="148"/>
        <v>2103.7178426204159</v>
      </c>
      <c r="H803" s="284">
        <f t="shared" si="149"/>
        <v>45.463968000000001</v>
      </c>
      <c r="I803" s="301">
        <f t="shared" si="150"/>
        <v>1.262888E-2</v>
      </c>
      <c r="J803" s="57">
        <f t="shared" si="151"/>
        <v>73.167164116991671</v>
      </c>
      <c r="K803" s="57">
        <f t="shared" si="152"/>
        <v>73.167164116991671</v>
      </c>
      <c r="L803" s="57">
        <f t="shared" si="154"/>
        <v>37249.649300831108</v>
      </c>
      <c r="M803" s="301">
        <f t="shared" si="155"/>
        <v>7.6823153439999903</v>
      </c>
      <c r="N803" s="57">
        <f t="shared" si="153"/>
        <v>4848.7529648107547</v>
      </c>
    </row>
    <row r="804" spans="1:14">
      <c r="A804" s="57">
        <v>801</v>
      </c>
      <c r="B804" s="57">
        <v>28.5</v>
      </c>
      <c r="C804" s="284">
        <f t="shared" si="146"/>
        <v>45.866304</v>
      </c>
      <c r="D804" s="300">
        <f t="shared" si="144"/>
        <v>45.866304</v>
      </c>
      <c r="E804" s="285">
        <f t="shared" si="147"/>
        <v>2103.7178426204159</v>
      </c>
      <c r="F804" s="300">
        <f t="shared" si="145"/>
        <v>48.280320000000003</v>
      </c>
      <c r="G804" s="285">
        <f t="shared" si="148"/>
        <v>2330.9892993024005</v>
      </c>
      <c r="H804" s="284">
        <f t="shared" si="149"/>
        <v>47.073312000000001</v>
      </c>
      <c r="I804" s="301">
        <f t="shared" si="150"/>
        <v>1.307592E-2</v>
      </c>
      <c r="J804" s="57">
        <f t="shared" si="151"/>
        <v>227.27145668198455</v>
      </c>
      <c r="K804" s="57">
        <f t="shared" si="152"/>
        <v>227.27145668198455</v>
      </c>
      <c r="L804" s="57">
        <f t="shared" si="154"/>
        <v>37476.920757513093</v>
      </c>
      <c r="M804" s="301">
        <f t="shared" si="155"/>
        <v>7.6953912639999906</v>
      </c>
      <c r="N804" s="57">
        <f t="shared" si="153"/>
        <v>4870.0474702091951</v>
      </c>
    </row>
    <row r="805" spans="1:14">
      <c r="A805" s="57">
        <v>802</v>
      </c>
      <c r="B805" s="57">
        <v>30</v>
      </c>
      <c r="C805" s="284">
        <f t="shared" si="146"/>
        <v>48.280320000000003</v>
      </c>
      <c r="D805" s="300">
        <f t="shared" si="144"/>
        <v>48.280320000000003</v>
      </c>
      <c r="E805" s="285">
        <f t="shared" si="147"/>
        <v>2330.9892993024005</v>
      </c>
      <c r="F805" s="300">
        <f t="shared" si="145"/>
        <v>49.889664000000003</v>
      </c>
      <c r="G805" s="285">
        <f t="shared" si="148"/>
        <v>2488.9785740328962</v>
      </c>
      <c r="H805" s="284">
        <f t="shared" si="149"/>
        <v>49.084992</v>
      </c>
      <c r="I805" s="301">
        <f t="shared" si="150"/>
        <v>1.3634719999999999E-2</v>
      </c>
      <c r="J805" s="57">
        <f t="shared" si="151"/>
        <v>157.98927473049571</v>
      </c>
      <c r="K805" s="57">
        <f t="shared" si="152"/>
        <v>157.98927473049571</v>
      </c>
      <c r="L805" s="57">
        <f t="shared" si="154"/>
        <v>37634.910032243592</v>
      </c>
      <c r="M805" s="301">
        <f t="shared" si="155"/>
        <v>7.7090259839999904</v>
      </c>
      <c r="N805" s="57">
        <f t="shared" si="153"/>
        <v>4881.9280296051002</v>
      </c>
    </row>
    <row r="806" spans="1:14">
      <c r="A806" s="57">
        <v>803</v>
      </c>
      <c r="B806" s="57">
        <v>31</v>
      </c>
      <c r="C806" s="284">
        <f t="shared" si="146"/>
        <v>49.889664000000003</v>
      </c>
      <c r="D806" s="300">
        <f t="shared" si="144"/>
        <v>49.889664000000003</v>
      </c>
      <c r="E806" s="285">
        <f t="shared" si="147"/>
        <v>2488.9785740328962</v>
      </c>
      <c r="F806" s="300">
        <f t="shared" si="145"/>
        <v>51.499008000000003</v>
      </c>
      <c r="G806" s="285">
        <f t="shared" si="148"/>
        <v>2652.1478249840643</v>
      </c>
      <c r="H806" s="284">
        <f t="shared" si="149"/>
        <v>50.694336000000007</v>
      </c>
      <c r="I806" s="301">
        <f t="shared" si="150"/>
        <v>1.4081760000000002E-2</v>
      </c>
      <c r="J806" s="57">
        <f t="shared" si="151"/>
        <v>163.16925095116812</v>
      </c>
      <c r="K806" s="57">
        <f t="shared" si="152"/>
        <v>163.16925095116812</v>
      </c>
      <c r="L806" s="57">
        <f t="shared" si="154"/>
        <v>37798.079283194762</v>
      </c>
      <c r="M806" s="301">
        <f t="shared" si="155"/>
        <v>7.7231077439999902</v>
      </c>
      <c r="N806" s="57">
        <f t="shared" si="153"/>
        <v>4894.1540809863409</v>
      </c>
    </row>
    <row r="807" spans="1:14">
      <c r="A807" s="57">
        <v>804</v>
      </c>
      <c r="B807" s="57">
        <v>32</v>
      </c>
      <c r="C807" s="284">
        <f t="shared" si="146"/>
        <v>51.499008000000003</v>
      </c>
      <c r="D807" s="300">
        <f t="shared" si="144"/>
        <v>51.499008000000003</v>
      </c>
      <c r="E807" s="285">
        <f t="shared" si="147"/>
        <v>2652.1478249840643</v>
      </c>
      <c r="F807" s="300">
        <f t="shared" si="145"/>
        <v>53.108352000000004</v>
      </c>
      <c r="G807" s="285">
        <f t="shared" si="148"/>
        <v>2820.4970521559044</v>
      </c>
      <c r="H807" s="284">
        <f t="shared" si="149"/>
        <v>52.30368</v>
      </c>
      <c r="I807" s="301">
        <f t="shared" si="150"/>
        <v>1.45288E-2</v>
      </c>
      <c r="J807" s="57">
        <f t="shared" si="151"/>
        <v>168.34922717184008</v>
      </c>
      <c r="K807" s="57">
        <f t="shared" si="152"/>
        <v>168.34922717184008</v>
      </c>
      <c r="L807" s="57">
        <f t="shared" si="154"/>
        <v>37966.428510366604</v>
      </c>
      <c r="M807" s="301">
        <f t="shared" si="155"/>
        <v>7.7376365439999901</v>
      </c>
      <c r="N807" s="57">
        <f t="shared" si="153"/>
        <v>4906.7216189944957</v>
      </c>
    </row>
    <row r="808" spans="1:14">
      <c r="A808" s="57">
        <v>805</v>
      </c>
      <c r="B808" s="57">
        <v>33</v>
      </c>
      <c r="C808" s="284">
        <f t="shared" si="146"/>
        <v>53.108352000000004</v>
      </c>
      <c r="D808" s="300">
        <f t="shared" si="144"/>
        <v>53.108352000000004</v>
      </c>
      <c r="E808" s="285">
        <f t="shared" si="147"/>
        <v>2820.4970521559044</v>
      </c>
      <c r="F808" s="300">
        <f t="shared" si="145"/>
        <v>53.108352000000004</v>
      </c>
      <c r="G808" s="285">
        <f t="shared" si="148"/>
        <v>2820.4970521559044</v>
      </c>
      <c r="H808" s="284">
        <f t="shared" si="149"/>
        <v>53.108352000000004</v>
      </c>
      <c r="I808" s="301">
        <f t="shared" si="150"/>
        <v>1.4752320000000001E-2</v>
      </c>
      <c r="J808" s="57">
        <f t="shared" si="151"/>
        <v>0</v>
      </c>
      <c r="K808" s="57">
        <f t="shared" si="152"/>
        <v>0</v>
      </c>
      <c r="L808" s="57">
        <f t="shared" si="154"/>
        <v>37966.428510366604</v>
      </c>
      <c r="M808" s="301">
        <f t="shared" si="155"/>
        <v>7.7523888639999905</v>
      </c>
      <c r="N808" s="57">
        <f t="shared" si="153"/>
        <v>4897.3844290335446</v>
      </c>
    </row>
    <row r="809" spans="1:14">
      <c r="A809" s="57">
        <v>806</v>
      </c>
      <c r="B809" s="57">
        <v>33</v>
      </c>
      <c r="C809" s="284">
        <f t="shared" si="146"/>
        <v>53.108352000000004</v>
      </c>
      <c r="D809" s="300">
        <f t="shared" si="144"/>
        <v>53.108352000000004</v>
      </c>
      <c r="E809" s="285">
        <f t="shared" si="147"/>
        <v>2820.4970521559044</v>
      </c>
      <c r="F809" s="300">
        <f t="shared" si="145"/>
        <v>54.073958400000009</v>
      </c>
      <c r="G809" s="285">
        <f t="shared" si="148"/>
        <v>2923.9929770449316</v>
      </c>
      <c r="H809" s="284">
        <f t="shared" si="149"/>
        <v>53.591155200000003</v>
      </c>
      <c r="I809" s="301">
        <f t="shared" si="150"/>
        <v>1.4886432000000002E-2</v>
      </c>
      <c r="J809" s="57">
        <f t="shared" si="151"/>
        <v>103.49592488902726</v>
      </c>
      <c r="K809" s="57">
        <f t="shared" si="152"/>
        <v>103.49592488902726</v>
      </c>
      <c r="L809" s="57">
        <f t="shared" si="154"/>
        <v>38069.924435255634</v>
      </c>
      <c r="M809" s="301">
        <f t="shared" si="155"/>
        <v>7.7672752959999904</v>
      </c>
      <c r="N809" s="57">
        <f t="shared" si="153"/>
        <v>4901.3229201314616</v>
      </c>
    </row>
    <row r="810" spans="1:14">
      <c r="A810" s="57">
        <v>807</v>
      </c>
      <c r="B810" s="57">
        <v>33.6</v>
      </c>
      <c r="C810" s="284">
        <f t="shared" si="146"/>
        <v>54.073958400000009</v>
      </c>
      <c r="D810" s="300">
        <f t="shared" si="144"/>
        <v>54.073958400000009</v>
      </c>
      <c r="E810" s="285">
        <f t="shared" si="147"/>
        <v>2923.9929770449316</v>
      </c>
      <c r="F810" s="300">
        <f t="shared" si="145"/>
        <v>54.717696000000004</v>
      </c>
      <c r="G810" s="285">
        <f t="shared" si="148"/>
        <v>2994.0262555484164</v>
      </c>
      <c r="H810" s="284">
        <f t="shared" si="149"/>
        <v>54.395827200000006</v>
      </c>
      <c r="I810" s="301">
        <f t="shared" si="150"/>
        <v>1.5109952000000001E-2</v>
      </c>
      <c r="J810" s="57">
        <f t="shared" si="151"/>
        <v>70.03327850348478</v>
      </c>
      <c r="K810" s="57">
        <f t="shared" si="152"/>
        <v>70.03327850348478</v>
      </c>
      <c r="L810" s="57">
        <f t="shared" si="154"/>
        <v>38139.957713759119</v>
      </c>
      <c r="M810" s="301">
        <f t="shared" si="155"/>
        <v>7.7823852479999909</v>
      </c>
      <c r="N810" s="57">
        <f t="shared" si="153"/>
        <v>4900.8056654045458</v>
      </c>
    </row>
    <row r="811" spans="1:14">
      <c r="A811" s="57">
        <v>808</v>
      </c>
      <c r="B811" s="57">
        <v>34</v>
      </c>
      <c r="C811" s="284">
        <f t="shared" si="146"/>
        <v>54.717696000000004</v>
      </c>
      <c r="D811" s="300">
        <f t="shared" si="144"/>
        <v>54.717696000000004</v>
      </c>
      <c r="E811" s="285">
        <f t="shared" si="147"/>
        <v>2994.0262555484164</v>
      </c>
      <c r="F811" s="300">
        <f t="shared" si="145"/>
        <v>55.200499199999996</v>
      </c>
      <c r="G811" s="285">
        <f t="shared" si="148"/>
        <v>3047.0951119292004</v>
      </c>
      <c r="H811" s="284">
        <f t="shared" si="149"/>
        <v>54.9590976</v>
      </c>
      <c r="I811" s="301">
        <f t="shared" si="150"/>
        <v>1.5266416E-2</v>
      </c>
      <c r="J811" s="57">
        <f t="shared" si="151"/>
        <v>53.068856380783927</v>
      </c>
      <c r="K811" s="57">
        <f t="shared" si="152"/>
        <v>53.068856380783927</v>
      </c>
      <c r="L811" s="57">
        <f t="shared" si="154"/>
        <v>38193.026570139904</v>
      </c>
      <c r="M811" s="301">
        <f t="shared" si="155"/>
        <v>7.7976516639999911</v>
      </c>
      <c r="N811" s="57">
        <f t="shared" si="153"/>
        <v>4898.0165075170698</v>
      </c>
    </row>
    <row r="812" spans="1:14">
      <c r="A812" s="57">
        <v>809</v>
      </c>
      <c r="B812" s="57">
        <v>34.299999999999997</v>
      </c>
      <c r="C812" s="284">
        <f t="shared" si="146"/>
        <v>55.200499199999996</v>
      </c>
      <c r="D812" s="300">
        <f t="shared" si="144"/>
        <v>55.200499199999996</v>
      </c>
      <c r="E812" s="285">
        <f t="shared" si="147"/>
        <v>3047.0951119292004</v>
      </c>
      <c r="F812" s="300">
        <f t="shared" si="145"/>
        <v>55.039564800000008</v>
      </c>
      <c r="G812" s="285">
        <f t="shared" si="148"/>
        <v>3029.3536933733999</v>
      </c>
      <c r="H812" s="284">
        <f t="shared" si="149"/>
        <v>55.120032000000002</v>
      </c>
      <c r="I812" s="301">
        <f t="shared" si="150"/>
        <v>1.5311120000000001E-2</v>
      </c>
      <c r="J812" s="57">
        <f t="shared" si="151"/>
        <v>-17.741418555800465</v>
      </c>
      <c r="K812" s="57">
        <f t="shared" si="152"/>
        <v>0</v>
      </c>
      <c r="L812" s="57">
        <f t="shared" si="154"/>
        <v>38193.026570139904</v>
      </c>
      <c r="M812" s="301">
        <f t="shared" si="155"/>
        <v>7.8129627839999909</v>
      </c>
      <c r="N812" s="57">
        <f t="shared" si="153"/>
        <v>4888.4178289386755</v>
      </c>
    </row>
    <row r="813" spans="1:14">
      <c r="A813" s="57">
        <v>810</v>
      </c>
      <c r="B813" s="57">
        <v>34.200000000000003</v>
      </c>
      <c r="C813" s="284">
        <f t="shared" si="146"/>
        <v>55.039564800000008</v>
      </c>
      <c r="D813" s="300">
        <f t="shared" si="144"/>
        <v>55.039564800000008</v>
      </c>
      <c r="E813" s="285">
        <f t="shared" si="147"/>
        <v>3029.3536933733999</v>
      </c>
      <c r="F813" s="300">
        <f t="shared" si="145"/>
        <v>54.717696000000004</v>
      </c>
      <c r="G813" s="285">
        <f t="shared" si="148"/>
        <v>2994.0262555484164</v>
      </c>
      <c r="H813" s="284">
        <f t="shared" si="149"/>
        <v>54.878630400000006</v>
      </c>
      <c r="I813" s="301">
        <f t="shared" si="150"/>
        <v>1.5244064000000002E-2</v>
      </c>
      <c r="J813" s="57">
        <f t="shared" si="151"/>
        <v>-35.327437824983463</v>
      </c>
      <c r="K813" s="57">
        <f t="shared" si="152"/>
        <v>0</v>
      </c>
      <c r="L813" s="57">
        <f t="shared" si="154"/>
        <v>38193.026570139904</v>
      </c>
      <c r="M813" s="301">
        <f t="shared" si="155"/>
        <v>7.8282068479999909</v>
      </c>
      <c r="N813" s="57">
        <f t="shared" si="153"/>
        <v>4878.8984900032046</v>
      </c>
    </row>
    <row r="814" spans="1:14">
      <c r="A814" s="57">
        <v>811</v>
      </c>
      <c r="B814" s="57">
        <v>34</v>
      </c>
      <c r="C814" s="284">
        <f t="shared" si="146"/>
        <v>54.717696000000004</v>
      </c>
      <c r="D814" s="300">
        <f t="shared" si="144"/>
        <v>54.717696000000004</v>
      </c>
      <c r="E814" s="285">
        <f t="shared" si="147"/>
        <v>2994.0262555484164</v>
      </c>
      <c r="F814" s="300">
        <f t="shared" si="145"/>
        <v>54.717696000000004</v>
      </c>
      <c r="G814" s="285">
        <f t="shared" si="148"/>
        <v>2994.0262555484164</v>
      </c>
      <c r="H814" s="284">
        <f t="shared" si="149"/>
        <v>54.717696000000004</v>
      </c>
      <c r="I814" s="301">
        <f t="shared" si="150"/>
        <v>1.519936E-2</v>
      </c>
      <c r="J814" s="57">
        <f t="shared" si="151"/>
        <v>0</v>
      </c>
      <c r="K814" s="57">
        <f t="shared" si="152"/>
        <v>0</v>
      </c>
      <c r="L814" s="57">
        <f t="shared" si="154"/>
        <v>38193.026570139904</v>
      </c>
      <c r="M814" s="301">
        <f t="shared" si="155"/>
        <v>7.8434062079999913</v>
      </c>
      <c r="N814" s="57">
        <f t="shared" si="153"/>
        <v>4869.4439070597155</v>
      </c>
    </row>
    <row r="815" spans="1:14">
      <c r="A815" s="57">
        <v>812</v>
      </c>
      <c r="B815" s="57">
        <v>34</v>
      </c>
      <c r="C815" s="284">
        <f t="shared" si="146"/>
        <v>54.717696000000004</v>
      </c>
      <c r="D815" s="300">
        <f t="shared" si="144"/>
        <v>54.717696000000004</v>
      </c>
      <c r="E815" s="285">
        <f t="shared" si="147"/>
        <v>2994.0262555484164</v>
      </c>
      <c r="F815" s="300">
        <f t="shared" si="145"/>
        <v>54.556761600000002</v>
      </c>
      <c r="G815" s="285">
        <f t="shared" si="148"/>
        <v>2976.4402362792348</v>
      </c>
      <c r="H815" s="284">
        <f t="shared" si="149"/>
        <v>54.637228800000003</v>
      </c>
      <c r="I815" s="301">
        <f t="shared" si="150"/>
        <v>1.5177008000000001E-2</v>
      </c>
      <c r="J815" s="57">
        <f t="shared" si="151"/>
        <v>-17.586019269181634</v>
      </c>
      <c r="K815" s="57">
        <f t="shared" si="152"/>
        <v>0</v>
      </c>
      <c r="L815" s="57">
        <f t="shared" si="154"/>
        <v>38193.026570139904</v>
      </c>
      <c r="M815" s="301">
        <f t="shared" si="155"/>
        <v>7.8585832159999915</v>
      </c>
      <c r="N815" s="57">
        <f t="shared" si="153"/>
        <v>4860.0397196761005</v>
      </c>
    </row>
    <row r="816" spans="1:14">
      <c r="A816" s="57">
        <v>813</v>
      </c>
      <c r="B816" s="57">
        <v>33.9</v>
      </c>
      <c r="C816" s="284">
        <f t="shared" si="146"/>
        <v>54.556761600000002</v>
      </c>
      <c r="D816" s="300">
        <f t="shared" si="144"/>
        <v>54.556761600000002</v>
      </c>
      <c r="E816" s="285">
        <f t="shared" si="147"/>
        <v>2976.4402362792348</v>
      </c>
      <c r="F816" s="300">
        <f t="shared" si="145"/>
        <v>54.073958400000009</v>
      </c>
      <c r="G816" s="285">
        <f t="shared" si="148"/>
        <v>2923.9929770449316</v>
      </c>
      <c r="H816" s="284">
        <f t="shared" si="149"/>
        <v>54.315360000000005</v>
      </c>
      <c r="I816" s="301">
        <f t="shared" si="150"/>
        <v>1.5087600000000001E-2</v>
      </c>
      <c r="J816" s="57">
        <f t="shared" si="151"/>
        <v>-52.447259234303147</v>
      </c>
      <c r="K816" s="57">
        <f t="shared" si="152"/>
        <v>0</v>
      </c>
      <c r="L816" s="57">
        <f t="shared" si="154"/>
        <v>38193.026570139904</v>
      </c>
      <c r="M816" s="301">
        <f t="shared" si="155"/>
        <v>7.8736708159999917</v>
      </c>
      <c r="N816" s="57">
        <f t="shared" si="153"/>
        <v>4850.7268671339816</v>
      </c>
    </row>
    <row r="817" spans="1:14">
      <c r="A817" s="57">
        <v>814</v>
      </c>
      <c r="B817" s="57">
        <v>33.6</v>
      </c>
      <c r="C817" s="284">
        <f t="shared" si="146"/>
        <v>54.073958400000009</v>
      </c>
      <c r="D817" s="300">
        <f t="shared" si="144"/>
        <v>54.073958400000009</v>
      </c>
      <c r="E817" s="285">
        <f t="shared" si="147"/>
        <v>2923.9929770449316</v>
      </c>
      <c r="F817" s="300">
        <f t="shared" si="145"/>
        <v>53.269286400000006</v>
      </c>
      <c r="G817" s="285">
        <f t="shared" si="148"/>
        <v>2837.6168735652254</v>
      </c>
      <c r="H817" s="284">
        <f t="shared" si="149"/>
        <v>53.671622400000004</v>
      </c>
      <c r="I817" s="301">
        <f t="shared" si="150"/>
        <v>1.4908784000000001E-2</v>
      </c>
      <c r="J817" s="57">
        <f t="shared" si="151"/>
        <v>-86.376103479706217</v>
      </c>
      <c r="K817" s="57">
        <f t="shared" si="152"/>
        <v>0</v>
      </c>
      <c r="L817" s="57">
        <f t="shared" si="154"/>
        <v>38193.026570139904</v>
      </c>
      <c r="M817" s="301">
        <f t="shared" si="155"/>
        <v>7.8885795999999919</v>
      </c>
      <c r="N817" s="57">
        <f t="shared" si="153"/>
        <v>4841.5593816331575</v>
      </c>
    </row>
    <row r="818" spans="1:14">
      <c r="A818" s="57">
        <v>815</v>
      </c>
      <c r="B818" s="57">
        <v>33.1</v>
      </c>
      <c r="C818" s="284">
        <f t="shared" si="146"/>
        <v>53.269286400000006</v>
      </c>
      <c r="D818" s="300">
        <f t="shared" si="144"/>
        <v>53.269286400000006</v>
      </c>
      <c r="E818" s="285">
        <f t="shared" si="147"/>
        <v>2837.6168735652254</v>
      </c>
      <c r="F818" s="300">
        <f t="shared" si="145"/>
        <v>53.108352000000004</v>
      </c>
      <c r="G818" s="285">
        <f t="shared" si="148"/>
        <v>2820.4970521559044</v>
      </c>
      <c r="H818" s="284">
        <f t="shared" si="149"/>
        <v>53.188819200000005</v>
      </c>
      <c r="I818" s="301">
        <f t="shared" si="150"/>
        <v>1.4774672000000001E-2</v>
      </c>
      <c r="J818" s="57">
        <f t="shared" si="151"/>
        <v>-17.119821409321048</v>
      </c>
      <c r="K818" s="57">
        <f t="shared" si="152"/>
        <v>0</v>
      </c>
      <c r="L818" s="57">
        <f t="shared" si="154"/>
        <v>38193.026570139904</v>
      </c>
      <c r="M818" s="301">
        <f t="shared" si="155"/>
        <v>7.9033542719999916</v>
      </c>
      <c r="N818" s="57">
        <f t="shared" si="153"/>
        <v>4832.5084838282119</v>
      </c>
    </row>
    <row r="819" spans="1:14">
      <c r="A819" s="57">
        <v>816</v>
      </c>
      <c r="B819" s="57">
        <v>33</v>
      </c>
      <c r="C819" s="284">
        <f t="shared" si="146"/>
        <v>53.108352000000004</v>
      </c>
      <c r="D819" s="300">
        <f t="shared" si="144"/>
        <v>53.108352000000004</v>
      </c>
      <c r="E819" s="285">
        <f t="shared" si="147"/>
        <v>2820.4970521559044</v>
      </c>
      <c r="F819" s="300">
        <f t="shared" si="145"/>
        <v>52.30368</v>
      </c>
      <c r="G819" s="285">
        <f t="shared" si="148"/>
        <v>2735.6749415424001</v>
      </c>
      <c r="H819" s="284">
        <f t="shared" si="149"/>
        <v>52.706016000000005</v>
      </c>
      <c r="I819" s="301">
        <f t="shared" si="150"/>
        <v>1.4640560000000002E-2</v>
      </c>
      <c r="J819" s="57">
        <f t="shared" si="151"/>
        <v>-84.822110613504265</v>
      </c>
      <c r="K819" s="57">
        <f t="shared" si="152"/>
        <v>0</v>
      </c>
      <c r="L819" s="57">
        <f t="shared" si="154"/>
        <v>38193.026570139904</v>
      </c>
      <c r="M819" s="301">
        <f t="shared" si="155"/>
        <v>7.9179948319999918</v>
      </c>
      <c r="N819" s="57">
        <f t="shared" si="153"/>
        <v>4823.5730611727104</v>
      </c>
    </row>
    <row r="820" spans="1:14">
      <c r="A820" s="57">
        <v>817</v>
      </c>
      <c r="B820" s="57">
        <v>32.5</v>
      </c>
      <c r="C820" s="284">
        <f t="shared" si="146"/>
        <v>52.30368</v>
      </c>
      <c r="D820" s="300">
        <f t="shared" si="144"/>
        <v>52.30368</v>
      </c>
      <c r="E820" s="285">
        <f t="shared" si="147"/>
        <v>2735.6749415424001</v>
      </c>
      <c r="F820" s="300">
        <f t="shared" si="145"/>
        <v>51.499008000000003</v>
      </c>
      <c r="G820" s="285">
        <f t="shared" si="148"/>
        <v>2652.1478249840643</v>
      </c>
      <c r="H820" s="284">
        <f t="shared" si="149"/>
        <v>51.901344000000002</v>
      </c>
      <c r="I820" s="301">
        <f t="shared" si="150"/>
        <v>1.4417040000000001E-2</v>
      </c>
      <c r="J820" s="57">
        <f t="shared" si="151"/>
        <v>-83.52711655833582</v>
      </c>
      <c r="K820" s="57">
        <f t="shared" si="152"/>
        <v>0</v>
      </c>
      <c r="L820" s="57">
        <f t="shared" si="154"/>
        <v>38193.026570139904</v>
      </c>
      <c r="M820" s="301">
        <f t="shared" si="155"/>
        <v>7.9324118719999914</v>
      </c>
      <c r="N820" s="57">
        <f t="shared" si="153"/>
        <v>4814.8062892390299</v>
      </c>
    </row>
    <row r="821" spans="1:14">
      <c r="A821" s="57">
        <v>818</v>
      </c>
      <c r="B821" s="57">
        <v>32</v>
      </c>
      <c r="C821" s="284">
        <f t="shared" si="146"/>
        <v>51.499008000000003</v>
      </c>
      <c r="D821" s="300">
        <f t="shared" si="144"/>
        <v>51.499008000000003</v>
      </c>
      <c r="E821" s="285">
        <f t="shared" si="147"/>
        <v>2652.1478249840643</v>
      </c>
      <c r="F821" s="300">
        <f t="shared" si="145"/>
        <v>51.338073600000001</v>
      </c>
      <c r="G821" s="285">
        <f t="shared" si="148"/>
        <v>2635.5978009590171</v>
      </c>
      <c r="H821" s="284">
        <f t="shared" si="149"/>
        <v>51.418540800000002</v>
      </c>
      <c r="I821" s="301">
        <f t="shared" si="150"/>
        <v>1.4282928E-2</v>
      </c>
      <c r="J821" s="57">
        <f t="shared" si="151"/>
        <v>-16.550024025047151</v>
      </c>
      <c r="K821" s="57">
        <f t="shared" si="152"/>
        <v>0</v>
      </c>
      <c r="L821" s="57">
        <f t="shared" si="154"/>
        <v>38193.026570139904</v>
      </c>
      <c r="M821" s="301">
        <f t="shared" si="155"/>
        <v>7.9466947999999915</v>
      </c>
      <c r="N821" s="57">
        <f t="shared" si="153"/>
        <v>4806.1524358705637</v>
      </c>
    </row>
    <row r="822" spans="1:14">
      <c r="A822" s="57">
        <v>819</v>
      </c>
      <c r="B822" s="57">
        <v>31.9</v>
      </c>
      <c r="C822" s="284">
        <f t="shared" si="146"/>
        <v>51.338073600000001</v>
      </c>
      <c r="D822" s="300">
        <f t="shared" si="144"/>
        <v>51.338073600000001</v>
      </c>
      <c r="E822" s="285">
        <f t="shared" si="147"/>
        <v>2635.5978009590171</v>
      </c>
      <c r="F822" s="300">
        <f t="shared" si="145"/>
        <v>50.855270400000009</v>
      </c>
      <c r="G822" s="285">
        <f t="shared" si="148"/>
        <v>2586.258527457117</v>
      </c>
      <c r="H822" s="284">
        <f t="shared" si="149"/>
        <v>51.096672000000005</v>
      </c>
      <c r="I822" s="301">
        <f t="shared" si="150"/>
        <v>1.4193520000000001E-2</v>
      </c>
      <c r="J822" s="57">
        <f t="shared" si="151"/>
        <v>-49.339273501900152</v>
      </c>
      <c r="K822" s="57">
        <f t="shared" si="152"/>
        <v>0</v>
      </c>
      <c r="L822" s="57">
        <f t="shared" si="154"/>
        <v>38193.026570139904</v>
      </c>
      <c r="M822" s="301">
        <f t="shared" si="155"/>
        <v>7.9608883199999916</v>
      </c>
      <c r="N822" s="57">
        <f t="shared" si="153"/>
        <v>4797.5835151698175</v>
      </c>
    </row>
    <row r="823" spans="1:14">
      <c r="A823" s="57">
        <v>820</v>
      </c>
      <c r="B823" s="57">
        <v>31.6</v>
      </c>
      <c r="C823" s="284">
        <f t="shared" si="146"/>
        <v>50.855270400000009</v>
      </c>
      <c r="D823" s="300">
        <f t="shared" si="144"/>
        <v>50.855270400000009</v>
      </c>
      <c r="E823" s="285">
        <f t="shared" si="147"/>
        <v>2586.258527457117</v>
      </c>
      <c r="F823" s="300">
        <f t="shared" si="145"/>
        <v>50.694336000000007</v>
      </c>
      <c r="G823" s="285">
        <f t="shared" si="148"/>
        <v>2569.9157024808969</v>
      </c>
      <c r="H823" s="284">
        <f t="shared" si="149"/>
        <v>50.774803200000008</v>
      </c>
      <c r="I823" s="301">
        <f t="shared" si="150"/>
        <v>1.4104112000000002E-2</v>
      </c>
      <c r="J823" s="57">
        <f t="shared" si="151"/>
        <v>-16.342824976220072</v>
      </c>
      <c r="K823" s="57">
        <f t="shared" si="152"/>
        <v>0</v>
      </c>
      <c r="L823" s="57">
        <f t="shared" si="154"/>
        <v>38193.026570139904</v>
      </c>
      <c r="M823" s="301">
        <f t="shared" si="155"/>
        <v>7.9749924319999916</v>
      </c>
      <c r="N823" s="57">
        <f t="shared" si="153"/>
        <v>4789.0987854595051</v>
      </c>
    </row>
    <row r="824" spans="1:14">
      <c r="A824" s="57">
        <v>821</v>
      </c>
      <c r="B824" s="57">
        <v>31.5</v>
      </c>
      <c r="C824" s="284">
        <f t="shared" si="146"/>
        <v>50.694336000000007</v>
      </c>
      <c r="D824" s="300">
        <f t="shared" si="144"/>
        <v>50.694336000000007</v>
      </c>
      <c r="E824" s="285">
        <f t="shared" si="147"/>
        <v>2569.9157024808969</v>
      </c>
      <c r="F824" s="300">
        <f t="shared" si="145"/>
        <v>49.245926400000009</v>
      </c>
      <c r="G824" s="285">
        <f t="shared" si="148"/>
        <v>2425.1612669942178</v>
      </c>
      <c r="H824" s="284">
        <f t="shared" si="149"/>
        <v>49.970131200000012</v>
      </c>
      <c r="I824" s="301">
        <f t="shared" si="150"/>
        <v>1.3880592000000002E-2</v>
      </c>
      <c r="J824" s="57">
        <f t="shared" si="151"/>
        <v>-144.75443548667909</v>
      </c>
      <c r="K824" s="57">
        <f t="shared" si="152"/>
        <v>0</v>
      </c>
      <c r="L824" s="57">
        <f t="shared" si="154"/>
        <v>38193.026570139904</v>
      </c>
      <c r="M824" s="301">
        <f t="shared" si="155"/>
        <v>7.9888730239999912</v>
      </c>
      <c r="N824" s="57">
        <f t="shared" si="153"/>
        <v>4780.7777712076886</v>
      </c>
    </row>
    <row r="825" spans="1:14">
      <c r="A825" s="57">
        <v>822</v>
      </c>
      <c r="B825" s="57">
        <v>30.6</v>
      </c>
      <c r="C825" s="284">
        <f t="shared" si="146"/>
        <v>49.245926400000009</v>
      </c>
      <c r="D825" s="300">
        <f t="shared" si="144"/>
        <v>49.245926400000009</v>
      </c>
      <c r="E825" s="285">
        <f t="shared" si="147"/>
        <v>2425.1612669942178</v>
      </c>
      <c r="F825" s="300">
        <f t="shared" si="145"/>
        <v>48.280320000000003</v>
      </c>
      <c r="G825" s="285">
        <f t="shared" si="148"/>
        <v>2330.9892993024005</v>
      </c>
      <c r="H825" s="284">
        <f t="shared" si="149"/>
        <v>48.76312320000001</v>
      </c>
      <c r="I825" s="301">
        <f t="shared" si="150"/>
        <v>1.3545312000000002E-2</v>
      </c>
      <c r="J825" s="57">
        <f t="shared" si="151"/>
        <v>-94.171967691817372</v>
      </c>
      <c r="K825" s="57">
        <f t="shared" si="152"/>
        <v>0</v>
      </c>
      <c r="L825" s="57">
        <f t="shared" si="154"/>
        <v>38193.026570139904</v>
      </c>
      <c r="M825" s="301">
        <f t="shared" si="155"/>
        <v>8.002418335999991</v>
      </c>
      <c r="N825" s="57">
        <f t="shared" si="153"/>
        <v>4772.6855765991722</v>
      </c>
    </row>
    <row r="826" spans="1:14">
      <c r="A826" s="57">
        <v>823</v>
      </c>
      <c r="B826" s="57">
        <v>30</v>
      </c>
      <c r="C826" s="284">
        <f t="shared" si="146"/>
        <v>48.280320000000003</v>
      </c>
      <c r="D826" s="300">
        <f t="shared" si="144"/>
        <v>48.280320000000003</v>
      </c>
      <c r="E826" s="285">
        <f t="shared" si="147"/>
        <v>2330.9892993024005</v>
      </c>
      <c r="F826" s="300">
        <f t="shared" si="145"/>
        <v>48.119385600000001</v>
      </c>
      <c r="G826" s="285">
        <f t="shared" si="148"/>
        <v>2315.4752705214873</v>
      </c>
      <c r="H826" s="284">
        <f t="shared" si="149"/>
        <v>48.199852800000002</v>
      </c>
      <c r="I826" s="301">
        <f t="shared" si="150"/>
        <v>1.3388848E-2</v>
      </c>
      <c r="J826" s="57">
        <f t="shared" si="151"/>
        <v>-15.514028780913122</v>
      </c>
      <c r="K826" s="57">
        <f t="shared" si="152"/>
        <v>0</v>
      </c>
      <c r="L826" s="57">
        <f t="shared" si="154"/>
        <v>38193.026570139904</v>
      </c>
      <c r="M826" s="301">
        <f t="shared" si="155"/>
        <v>8.0158071839999909</v>
      </c>
      <c r="N826" s="57">
        <f t="shared" si="153"/>
        <v>4764.7137329320203</v>
      </c>
    </row>
    <row r="827" spans="1:14">
      <c r="A827" s="57">
        <v>824</v>
      </c>
      <c r="B827" s="57">
        <v>29.9</v>
      </c>
      <c r="C827" s="284">
        <f t="shared" si="146"/>
        <v>48.119385600000001</v>
      </c>
      <c r="D827" s="300">
        <f t="shared" si="144"/>
        <v>48.119385600000001</v>
      </c>
      <c r="E827" s="285">
        <f t="shared" si="147"/>
        <v>2315.4752705214873</v>
      </c>
      <c r="F827" s="300">
        <f t="shared" si="145"/>
        <v>48.119385600000001</v>
      </c>
      <c r="G827" s="285">
        <f t="shared" si="148"/>
        <v>2315.4752705214873</v>
      </c>
      <c r="H827" s="284">
        <f t="shared" si="149"/>
        <v>48.119385600000001</v>
      </c>
      <c r="I827" s="301">
        <f t="shared" si="150"/>
        <v>1.3366496E-2</v>
      </c>
      <c r="J827" s="57">
        <f t="shared" si="151"/>
        <v>0</v>
      </c>
      <c r="K827" s="57">
        <f t="shared" si="152"/>
        <v>0</v>
      </c>
      <c r="L827" s="57">
        <f t="shared" si="154"/>
        <v>38193.026570139904</v>
      </c>
      <c r="M827" s="301">
        <f t="shared" si="155"/>
        <v>8.0291736799999907</v>
      </c>
      <c r="N827" s="57">
        <f t="shared" si="153"/>
        <v>4756.781717809341</v>
      </c>
    </row>
    <row r="828" spans="1:14">
      <c r="A828" s="57">
        <v>825</v>
      </c>
      <c r="B828" s="57">
        <v>29.9</v>
      </c>
      <c r="C828" s="284">
        <f t="shared" si="146"/>
        <v>48.119385600000001</v>
      </c>
      <c r="D828" s="300">
        <f t="shared" si="144"/>
        <v>48.119385600000001</v>
      </c>
      <c r="E828" s="285">
        <f t="shared" si="147"/>
        <v>2315.4752705214873</v>
      </c>
      <c r="F828" s="300">
        <f t="shared" si="145"/>
        <v>48.119385600000001</v>
      </c>
      <c r="G828" s="285">
        <f t="shared" si="148"/>
        <v>2315.4752705214873</v>
      </c>
      <c r="H828" s="284">
        <f t="shared" si="149"/>
        <v>48.119385600000001</v>
      </c>
      <c r="I828" s="301">
        <f t="shared" si="150"/>
        <v>1.3366496E-2</v>
      </c>
      <c r="J828" s="57">
        <f t="shared" si="151"/>
        <v>0</v>
      </c>
      <c r="K828" s="57">
        <f t="shared" si="152"/>
        <v>0</v>
      </c>
      <c r="L828" s="57">
        <f t="shared" si="154"/>
        <v>38193.026570139904</v>
      </c>
      <c r="M828" s="301">
        <f t="shared" si="155"/>
        <v>8.0425401759999904</v>
      </c>
      <c r="N828" s="57">
        <f t="shared" si="153"/>
        <v>4748.8760682990396</v>
      </c>
    </row>
    <row r="829" spans="1:14">
      <c r="A829" s="57">
        <v>826</v>
      </c>
      <c r="B829" s="57">
        <v>29.9</v>
      </c>
      <c r="C829" s="284">
        <f t="shared" si="146"/>
        <v>48.119385600000001</v>
      </c>
      <c r="D829" s="300">
        <f t="shared" si="144"/>
        <v>48.119385600000001</v>
      </c>
      <c r="E829" s="285">
        <f t="shared" si="147"/>
        <v>2315.4752705214873</v>
      </c>
      <c r="F829" s="300">
        <f t="shared" si="145"/>
        <v>48.119385600000001</v>
      </c>
      <c r="G829" s="285">
        <f t="shared" si="148"/>
        <v>2315.4752705214873</v>
      </c>
      <c r="H829" s="284">
        <f t="shared" si="149"/>
        <v>48.119385600000001</v>
      </c>
      <c r="I829" s="301">
        <f t="shared" si="150"/>
        <v>1.3366496E-2</v>
      </c>
      <c r="J829" s="57">
        <f t="shared" si="151"/>
        <v>0</v>
      </c>
      <c r="K829" s="57">
        <f t="shared" si="152"/>
        <v>0</v>
      </c>
      <c r="L829" s="57">
        <f t="shared" si="154"/>
        <v>38193.026570139904</v>
      </c>
      <c r="M829" s="301">
        <f t="shared" si="155"/>
        <v>8.0559066719999901</v>
      </c>
      <c r="N829" s="57">
        <f t="shared" si="153"/>
        <v>4740.9966531623131</v>
      </c>
    </row>
    <row r="830" spans="1:14">
      <c r="A830" s="57">
        <v>827</v>
      </c>
      <c r="B830" s="57">
        <v>29.9</v>
      </c>
      <c r="C830" s="284">
        <f t="shared" si="146"/>
        <v>48.119385600000001</v>
      </c>
      <c r="D830" s="300">
        <f t="shared" si="144"/>
        <v>48.119385600000001</v>
      </c>
      <c r="E830" s="285">
        <f t="shared" si="147"/>
        <v>2315.4752705214873</v>
      </c>
      <c r="F830" s="300">
        <f t="shared" si="145"/>
        <v>47.636582400000009</v>
      </c>
      <c r="G830" s="285">
        <f t="shared" si="148"/>
        <v>2269.2439827519906</v>
      </c>
      <c r="H830" s="284">
        <f t="shared" si="149"/>
        <v>47.877984000000005</v>
      </c>
      <c r="I830" s="301">
        <f t="shared" si="150"/>
        <v>1.3299440000000001E-2</v>
      </c>
      <c r="J830" s="57">
        <f t="shared" si="151"/>
        <v>-46.231287769496703</v>
      </c>
      <c r="K830" s="57">
        <f t="shared" si="152"/>
        <v>0</v>
      </c>
      <c r="L830" s="57">
        <f t="shared" si="154"/>
        <v>38193.026570139904</v>
      </c>
      <c r="M830" s="301">
        <f t="shared" si="155"/>
        <v>8.0692061119999909</v>
      </c>
      <c r="N830" s="57">
        <f t="shared" si="153"/>
        <v>4733.1826749773754</v>
      </c>
    </row>
    <row r="831" spans="1:14">
      <c r="A831" s="57">
        <v>828</v>
      </c>
      <c r="B831" s="57">
        <v>29.6</v>
      </c>
      <c r="C831" s="284">
        <f t="shared" si="146"/>
        <v>47.636582400000009</v>
      </c>
      <c r="D831" s="300">
        <f t="shared" si="144"/>
        <v>47.636582400000009</v>
      </c>
      <c r="E831" s="285">
        <f t="shared" si="147"/>
        <v>2269.2439827519906</v>
      </c>
      <c r="F831" s="300">
        <f t="shared" si="145"/>
        <v>47.475648000000007</v>
      </c>
      <c r="G831" s="285">
        <f t="shared" si="148"/>
        <v>2253.9371530199046</v>
      </c>
      <c r="H831" s="284">
        <f t="shared" si="149"/>
        <v>47.556115200000008</v>
      </c>
      <c r="I831" s="301">
        <f t="shared" si="150"/>
        <v>1.3210032000000002E-2</v>
      </c>
      <c r="J831" s="57">
        <f t="shared" si="151"/>
        <v>-15.306829732086044</v>
      </c>
      <c r="K831" s="57">
        <f t="shared" si="152"/>
        <v>0</v>
      </c>
      <c r="L831" s="57">
        <f t="shared" si="154"/>
        <v>38193.026570139904</v>
      </c>
      <c r="M831" s="301">
        <f t="shared" si="155"/>
        <v>8.0824161439999909</v>
      </c>
      <c r="N831" s="57">
        <f t="shared" si="153"/>
        <v>4725.4466844660838</v>
      </c>
    </row>
    <row r="832" spans="1:14">
      <c r="A832" s="57">
        <v>829</v>
      </c>
      <c r="B832" s="57">
        <v>29.5</v>
      </c>
      <c r="C832" s="284">
        <f t="shared" si="146"/>
        <v>47.475648000000007</v>
      </c>
      <c r="D832" s="300">
        <f t="shared" si="144"/>
        <v>47.475648000000007</v>
      </c>
      <c r="E832" s="285">
        <f t="shared" si="147"/>
        <v>2253.9371530199046</v>
      </c>
      <c r="F832" s="300">
        <f t="shared" si="145"/>
        <v>47.475648000000007</v>
      </c>
      <c r="G832" s="285">
        <f t="shared" si="148"/>
        <v>2253.9371530199046</v>
      </c>
      <c r="H832" s="284">
        <f t="shared" si="149"/>
        <v>47.475648000000007</v>
      </c>
      <c r="I832" s="301">
        <f t="shared" si="150"/>
        <v>1.3187680000000002E-2</v>
      </c>
      <c r="J832" s="57">
        <f t="shared" si="151"/>
        <v>0</v>
      </c>
      <c r="K832" s="57">
        <f t="shared" si="152"/>
        <v>0</v>
      </c>
      <c r="L832" s="57">
        <f t="shared" si="154"/>
        <v>38193.026570139904</v>
      </c>
      <c r="M832" s="301">
        <f t="shared" si="155"/>
        <v>8.0956038239999906</v>
      </c>
      <c r="N832" s="57">
        <f t="shared" si="153"/>
        <v>4717.7489660393176</v>
      </c>
    </row>
    <row r="833" spans="1:14">
      <c r="A833" s="57">
        <v>830</v>
      </c>
      <c r="B833" s="57">
        <v>29.5</v>
      </c>
      <c r="C833" s="284">
        <f t="shared" si="146"/>
        <v>47.475648000000007</v>
      </c>
      <c r="D833" s="300">
        <f t="shared" si="144"/>
        <v>47.475648000000007</v>
      </c>
      <c r="E833" s="285">
        <f t="shared" si="147"/>
        <v>2253.9371530199046</v>
      </c>
      <c r="F833" s="300">
        <f t="shared" si="145"/>
        <v>47.153779200000002</v>
      </c>
      <c r="G833" s="285">
        <f t="shared" si="148"/>
        <v>2223.4788928423527</v>
      </c>
      <c r="H833" s="284">
        <f t="shared" si="149"/>
        <v>47.314713600000005</v>
      </c>
      <c r="I833" s="301">
        <f t="shared" si="150"/>
        <v>1.3142976000000001E-2</v>
      </c>
      <c r="J833" s="57">
        <f t="shared" si="151"/>
        <v>-30.458260177551892</v>
      </c>
      <c r="K833" s="57">
        <f t="shared" si="152"/>
        <v>0</v>
      </c>
      <c r="L833" s="57">
        <f t="shared" si="154"/>
        <v>38193.026570139904</v>
      </c>
      <c r="M833" s="301">
        <f t="shared" si="155"/>
        <v>8.1087467999999898</v>
      </c>
      <c r="N833" s="57">
        <f t="shared" si="153"/>
        <v>4710.102252809269</v>
      </c>
    </row>
    <row r="834" spans="1:14">
      <c r="A834" s="57">
        <v>831</v>
      </c>
      <c r="B834" s="57">
        <v>29.3</v>
      </c>
      <c r="C834" s="284">
        <f t="shared" si="146"/>
        <v>47.153779200000002</v>
      </c>
      <c r="D834" s="300">
        <f t="shared" si="144"/>
        <v>47.153779200000002</v>
      </c>
      <c r="E834" s="285">
        <f t="shared" si="147"/>
        <v>2223.4788928423527</v>
      </c>
      <c r="F834" s="300">
        <f t="shared" si="145"/>
        <v>46.510041600000001</v>
      </c>
      <c r="G834" s="285">
        <f t="shared" si="148"/>
        <v>2163.1839696337306</v>
      </c>
      <c r="H834" s="284">
        <f t="shared" si="149"/>
        <v>46.831910399999998</v>
      </c>
      <c r="I834" s="301">
        <f t="shared" si="150"/>
        <v>1.3008864E-2</v>
      </c>
      <c r="J834" s="57">
        <f t="shared" si="151"/>
        <v>-60.294923208622095</v>
      </c>
      <c r="K834" s="57">
        <f t="shared" si="152"/>
        <v>0</v>
      </c>
      <c r="L834" s="57">
        <f t="shared" si="154"/>
        <v>38193.026570139904</v>
      </c>
      <c r="M834" s="301">
        <f t="shared" si="155"/>
        <v>8.1217556639999895</v>
      </c>
      <c r="N834" s="57">
        <f t="shared" si="153"/>
        <v>4702.5579382339756</v>
      </c>
    </row>
    <row r="835" spans="1:14">
      <c r="A835" s="57">
        <v>832</v>
      </c>
      <c r="B835" s="57">
        <v>28.9</v>
      </c>
      <c r="C835" s="284">
        <f t="shared" si="146"/>
        <v>46.510041600000001</v>
      </c>
      <c r="D835" s="300">
        <f t="shared" si="144"/>
        <v>46.510041600000001</v>
      </c>
      <c r="E835" s="285">
        <f t="shared" si="147"/>
        <v>2163.1839696337306</v>
      </c>
      <c r="F835" s="300">
        <f t="shared" si="145"/>
        <v>45.3835008</v>
      </c>
      <c r="G835" s="285">
        <f t="shared" si="148"/>
        <v>2059.6621448636006</v>
      </c>
      <c r="H835" s="284">
        <f t="shared" si="149"/>
        <v>45.946771200000001</v>
      </c>
      <c r="I835" s="301">
        <f t="shared" si="150"/>
        <v>1.2762992000000001E-2</v>
      </c>
      <c r="J835" s="57">
        <f t="shared" si="151"/>
        <v>-103.52182477013002</v>
      </c>
      <c r="K835" s="57">
        <f t="shared" si="152"/>
        <v>0</v>
      </c>
      <c r="L835" s="57">
        <f t="shared" si="154"/>
        <v>38193.026570139904</v>
      </c>
      <c r="M835" s="301">
        <f t="shared" si="155"/>
        <v>8.1345186559999902</v>
      </c>
      <c r="N835" s="57">
        <f t="shared" si="153"/>
        <v>4695.1796640073926</v>
      </c>
    </row>
    <row r="836" spans="1:14">
      <c r="A836" s="57">
        <v>833</v>
      </c>
      <c r="B836" s="57">
        <v>28.2</v>
      </c>
      <c r="C836" s="284">
        <f t="shared" si="146"/>
        <v>45.3835008</v>
      </c>
      <c r="D836" s="300">
        <f t="shared" ref="D836:D899" si="156">C836</f>
        <v>45.3835008</v>
      </c>
      <c r="E836" s="285">
        <f t="shared" si="147"/>
        <v>2059.6621448636006</v>
      </c>
      <c r="F836" s="300">
        <f t="shared" ref="F836:F899" si="157">C837</f>
        <v>44.578828800000004</v>
      </c>
      <c r="G836" s="285">
        <f t="shared" si="148"/>
        <v>1987.2719771797097</v>
      </c>
      <c r="H836" s="284">
        <f t="shared" si="149"/>
        <v>44.981164800000002</v>
      </c>
      <c r="I836" s="301">
        <f t="shared" si="150"/>
        <v>1.2494768E-2</v>
      </c>
      <c r="J836" s="57">
        <f t="shared" si="151"/>
        <v>-72.390167683890922</v>
      </c>
      <c r="K836" s="57">
        <f t="shared" si="152"/>
        <v>0</v>
      </c>
      <c r="L836" s="57">
        <f t="shared" si="154"/>
        <v>38193.026570139904</v>
      </c>
      <c r="M836" s="301">
        <f t="shared" si="155"/>
        <v>8.1470134239999901</v>
      </c>
      <c r="N836" s="57">
        <f t="shared" si="153"/>
        <v>4687.9788435880637</v>
      </c>
    </row>
    <row r="837" spans="1:14">
      <c r="A837" s="57">
        <v>834</v>
      </c>
      <c r="B837" s="57">
        <v>27.7</v>
      </c>
      <c r="C837" s="284">
        <f t="shared" ref="C837:C900" si="158">B837*1.609344</f>
        <v>44.578828800000004</v>
      </c>
      <c r="D837" s="300">
        <f t="shared" si="156"/>
        <v>44.578828800000004</v>
      </c>
      <c r="E837" s="285">
        <f t="shared" ref="E837:E900" si="159">(D837)^2</f>
        <v>1987.2719771797097</v>
      </c>
      <c r="F837" s="300">
        <f t="shared" si="157"/>
        <v>43.452288000000003</v>
      </c>
      <c r="G837" s="285">
        <f t="shared" ref="G837:G900" si="160">(F837)^2</f>
        <v>1888.1013324349442</v>
      </c>
      <c r="H837" s="284">
        <f t="shared" ref="H837:H900" si="161">(D837+F837)/2</f>
        <v>44.015558400000003</v>
      </c>
      <c r="I837" s="301">
        <f t="shared" ref="I837:I900" si="162">H837/3600</f>
        <v>1.2226544000000001E-2</v>
      </c>
      <c r="J837" s="57">
        <f t="shared" ref="J837:J900" si="163">IF(I837=0,0,(G837-E837))</f>
        <v>-99.170644744765468</v>
      </c>
      <c r="K837" s="57">
        <f t="shared" ref="K837:K900" si="164">MAX(0,J837)</f>
        <v>0</v>
      </c>
      <c r="L837" s="57">
        <f t="shared" si="154"/>
        <v>38193.026570139904</v>
      </c>
      <c r="M837" s="301">
        <f t="shared" si="155"/>
        <v>8.1592399679999907</v>
      </c>
      <c r="N837" s="57">
        <f t="shared" ref="N837:N900" si="165">IF(M837=0,0,(L837)/M837)</f>
        <v>4680.9539515850092</v>
      </c>
    </row>
    <row r="838" spans="1:14">
      <c r="A838" s="57">
        <v>835</v>
      </c>
      <c r="B838" s="57">
        <v>27</v>
      </c>
      <c r="C838" s="284">
        <f t="shared" si="158"/>
        <v>43.452288000000003</v>
      </c>
      <c r="D838" s="300">
        <f t="shared" si="156"/>
        <v>43.452288000000003</v>
      </c>
      <c r="E838" s="285">
        <f t="shared" si="159"/>
        <v>1888.1013324349442</v>
      </c>
      <c r="F838" s="300">
        <f t="shared" si="157"/>
        <v>41.038272000000006</v>
      </c>
      <c r="G838" s="285">
        <f t="shared" si="160"/>
        <v>1684.1397687459846</v>
      </c>
      <c r="H838" s="284">
        <f t="shared" si="161"/>
        <v>42.245280000000008</v>
      </c>
      <c r="I838" s="301">
        <f t="shared" si="162"/>
        <v>1.1734800000000002E-2</v>
      </c>
      <c r="J838" s="57">
        <f t="shared" si="163"/>
        <v>-203.96156368895959</v>
      </c>
      <c r="K838" s="57">
        <f t="shared" si="164"/>
        <v>0</v>
      </c>
      <c r="L838" s="57">
        <f t="shared" ref="L838:L901" si="166">L837+K838</f>
        <v>38193.026570139904</v>
      </c>
      <c r="M838" s="301">
        <f t="shared" ref="M838:M901" si="167">M837+I838</f>
        <v>8.17097476799999</v>
      </c>
      <c r="N838" s="57">
        <f t="shared" si="165"/>
        <v>4674.2313682959048</v>
      </c>
    </row>
    <row r="839" spans="1:14">
      <c r="A839" s="57">
        <v>836</v>
      </c>
      <c r="B839" s="57">
        <v>25.5</v>
      </c>
      <c r="C839" s="284">
        <f t="shared" si="158"/>
        <v>41.038272000000006</v>
      </c>
      <c r="D839" s="300">
        <f t="shared" si="156"/>
        <v>41.038272000000006</v>
      </c>
      <c r="E839" s="285">
        <f t="shared" si="159"/>
        <v>1684.1397687459846</v>
      </c>
      <c r="F839" s="300">
        <f t="shared" si="157"/>
        <v>38.141452800000003</v>
      </c>
      <c r="G839" s="285">
        <f t="shared" si="160"/>
        <v>1454.7704216946281</v>
      </c>
      <c r="H839" s="284">
        <f t="shared" si="161"/>
        <v>39.589862400000001</v>
      </c>
      <c r="I839" s="301">
        <f t="shared" si="162"/>
        <v>1.0997184E-2</v>
      </c>
      <c r="J839" s="57">
        <f t="shared" si="163"/>
        <v>-229.3693470513565</v>
      </c>
      <c r="K839" s="57">
        <f t="shared" si="164"/>
        <v>0</v>
      </c>
      <c r="L839" s="57">
        <f t="shared" si="166"/>
        <v>38193.026570139904</v>
      </c>
      <c r="M839" s="301">
        <f t="shared" si="167"/>
        <v>8.1819719519999907</v>
      </c>
      <c r="N839" s="57">
        <f t="shared" si="165"/>
        <v>4667.9488507417882</v>
      </c>
    </row>
    <row r="840" spans="1:14">
      <c r="A840" s="57">
        <v>837</v>
      </c>
      <c r="B840" s="57">
        <v>23.7</v>
      </c>
      <c r="C840" s="284">
        <f t="shared" si="158"/>
        <v>38.141452800000003</v>
      </c>
      <c r="D840" s="300">
        <f t="shared" si="156"/>
        <v>38.141452800000003</v>
      </c>
      <c r="E840" s="285">
        <f t="shared" si="159"/>
        <v>1454.7704216946281</v>
      </c>
      <c r="F840" s="300">
        <f t="shared" si="157"/>
        <v>35.405568000000002</v>
      </c>
      <c r="G840" s="285">
        <f t="shared" si="160"/>
        <v>1253.5542454026242</v>
      </c>
      <c r="H840" s="284">
        <f t="shared" si="161"/>
        <v>36.773510400000006</v>
      </c>
      <c r="I840" s="301">
        <f t="shared" si="162"/>
        <v>1.0214864000000002E-2</v>
      </c>
      <c r="J840" s="57">
        <f t="shared" si="163"/>
        <v>-201.21617629200387</v>
      </c>
      <c r="K840" s="57">
        <f t="shared" si="164"/>
        <v>0</v>
      </c>
      <c r="L840" s="57">
        <f t="shared" si="166"/>
        <v>38193.026570139904</v>
      </c>
      <c r="M840" s="301">
        <f t="shared" si="167"/>
        <v>8.1921868159999907</v>
      </c>
      <c r="N840" s="57">
        <f t="shared" si="165"/>
        <v>4662.1283703572153</v>
      </c>
    </row>
    <row r="841" spans="1:14">
      <c r="A841" s="57">
        <v>838</v>
      </c>
      <c r="B841" s="57">
        <v>22</v>
      </c>
      <c r="C841" s="284">
        <f t="shared" si="158"/>
        <v>35.405568000000002</v>
      </c>
      <c r="D841" s="300">
        <f t="shared" si="156"/>
        <v>35.405568000000002</v>
      </c>
      <c r="E841" s="285">
        <f t="shared" si="159"/>
        <v>1253.5542454026242</v>
      </c>
      <c r="F841" s="300">
        <f t="shared" si="157"/>
        <v>32.991551999999999</v>
      </c>
      <c r="G841" s="285">
        <f t="shared" si="160"/>
        <v>1088.4425033687039</v>
      </c>
      <c r="H841" s="284">
        <f t="shared" si="161"/>
        <v>34.198560000000001</v>
      </c>
      <c r="I841" s="301">
        <f t="shared" si="162"/>
        <v>9.4996000000000004E-3</v>
      </c>
      <c r="J841" s="57">
        <f t="shared" si="163"/>
        <v>-165.11174203392034</v>
      </c>
      <c r="K841" s="57">
        <f t="shared" si="164"/>
        <v>0</v>
      </c>
      <c r="L841" s="57">
        <f t="shared" si="166"/>
        <v>38193.026570139904</v>
      </c>
      <c r="M841" s="301">
        <f t="shared" si="167"/>
        <v>8.2016864159999905</v>
      </c>
      <c r="N841" s="57">
        <f t="shared" si="165"/>
        <v>4656.7284620431592</v>
      </c>
    </row>
    <row r="842" spans="1:14">
      <c r="A842" s="57">
        <v>839</v>
      </c>
      <c r="B842" s="57">
        <v>20.5</v>
      </c>
      <c r="C842" s="284">
        <f t="shared" si="158"/>
        <v>32.991551999999999</v>
      </c>
      <c r="D842" s="300">
        <f t="shared" si="156"/>
        <v>32.991551999999999</v>
      </c>
      <c r="E842" s="285">
        <f t="shared" si="159"/>
        <v>1088.4425033687039</v>
      </c>
      <c r="F842" s="300">
        <f t="shared" si="157"/>
        <v>30.899404799999999</v>
      </c>
      <c r="G842" s="285">
        <f t="shared" si="160"/>
        <v>954.77321699426295</v>
      </c>
      <c r="H842" s="284">
        <f t="shared" si="161"/>
        <v>31.945478399999999</v>
      </c>
      <c r="I842" s="301">
        <f t="shared" si="162"/>
        <v>8.8737439999999994E-3</v>
      </c>
      <c r="J842" s="57">
        <f t="shared" si="163"/>
        <v>-133.66928637444096</v>
      </c>
      <c r="K842" s="57">
        <f t="shared" si="164"/>
        <v>0</v>
      </c>
      <c r="L842" s="57">
        <f t="shared" si="166"/>
        <v>38193.026570139904</v>
      </c>
      <c r="M842" s="301">
        <f t="shared" si="167"/>
        <v>8.2105601599999911</v>
      </c>
      <c r="N842" s="57">
        <f t="shared" si="165"/>
        <v>4651.6956000405144</v>
      </c>
    </row>
    <row r="843" spans="1:14">
      <c r="A843" s="57">
        <v>840</v>
      </c>
      <c r="B843" s="57">
        <v>19.2</v>
      </c>
      <c r="C843" s="284">
        <f t="shared" si="158"/>
        <v>30.899404799999999</v>
      </c>
      <c r="D843" s="300">
        <f t="shared" si="156"/>
        <v>30.899404799999999</v>
      </c>
      <c r="E843" s="285">
        <f t="shared" si="159"/>
        <v>954.77321699426295</v>
      </c>
      <c r="F843" s="300">
        <f t="shared" si="157"/>
        <v>30.899404799999999</v>
      </c>
      <c r="G843" s="285">
        <f t="shared" si="160"/>
        <v>954.77321699426295</v>
      </c>
      <c r="H843" s="284">
        <f t="shared" si="161"/>
        <v>30.899404799999999</v>
      </c>
      <c r="I843" s="301">
        <f t="shared" si="162"/>
        <v>8.5831680000000004E-3</v>
      </c>
      <c r="J843" s="57">
        <f t="shared" si="163"/>
        <v>0</v>
      </c>
      <c r="K843" s="57">
        <f t="shared" si="164"/>
        <v>0</v>
      </c>
      <c r="L843" s="57">
        <f t="shared" si="166"/>
        <v>38193.026570139904</v>
      </c>
      <c r="M843" s="301">
        <f t="shared" si="167"/>
        <v>8.2191433279999906</v>
      </c>
      <c r="N843" s="57">
        <f t="shared" si="165"/>
        <v>4646.8378815135738</v>
      </c>
    </row>
    <row r="844" spans="1:14">
      <c r="A844" s="57">
        <v>841</v>
      </c>
      <c r="B844" s="57">
        <v>19.2</v>
      </c>
      <c r="C844" s="284">
        <f t="shared" si="158"/>
        <v>30.899404799999999</v>
      </c>
      <c r="D844" s="300">
        <f t="shared" si="156"/>
        <v>30.899404799999999</v>
      </c>
      <c r="E844" s="285">
        <f t="shared" si="159"/>
        <v>954.77321699426295</v>
      </c>
      <c r="F844" s="300">
        <f t="shared" si="157"/>
        <v>32.347814400000004</v>
      </c>
      <c r="G844" s="285">
        <f t="shared" si="160"/>
        <v>1046.3810964568477</v>
      </c>
      <c r="H844" s="284">
        <f t="shared" si="161"/>
        <v>31.623609600000002</v>
      </c>
      <c r="I844" s="301">
        <f t="shared" si="162"/>
        <v>8.7843360000000002E-3</v>
      </c>
      <c r="J844" s="57">
        <f t="shared" si="163"/>
        <v>91.607879462584719</v>
      </c>
      <c r="K844" s="57">
        <f t="shared" si="164"/>
        <v>91.607879462584719</v>
      </c>
      <c r="L844" s="57">
        <f t="shared" si="166"/>
        <v>38284.63444960249</v>
      </c>
      <c r="M844" s="301">
        <f t="shared" si="167"/>
        <v>8.2279276639999903</v>
      </c>
      <c r="N844" s="57">
        <f t="shared" si="165"/>
        <v>4653.010577269768</v>
      </c>
    </row>
    <row r="845" spans="1:14">
      <c r="A845" s="57">
        <v>842</v>
      </c>
      <c r="B845" s="57">
        <v>20.100000000000001</v>
      </c>
      <c r="C845" s="284">
        <f t="shared" si="158"/>
        <v>32.347814400000004</v>
      </c>
      <c r="D845" s="300">
        <f t="shared" si="156"/>
        <v>32.347814400000004</v>
      </c>
      <c r="E845" s="285">
        <f t="shared" si="159"/>
        <v>1046.3810964568477</v>
      </c>
      <c r="F845" s="300">
        <f t="shared" si="157"/>
        <v>33.6352896</v>
      </c>
      <c r="G845" s="285">
        <f t="shared" si="160"/>
        <v>1131.3327064758682</v>
      </c>
      <c r="H845" s="284">
        <f t="shared" si="161"/>
        <v>32.991551999999999</v>
      </c>
      <c r="I845" s="301">
        <f t="shared" si="162"/>
        <v>9.1643200000000001E-3</v>
      </c>
      <c r="J845" s="57">
        <f t="shared" si="163"/>
        <v>84.951610019020563</v>
      </c>
      <c r="K845" s="57">
        <f t="shared" si="164"/>
        <v>84.951610019020563</v>
      </c>
      <c r="L845" s="57">
        <f t="shared" si="166"/>
        <v>38369.586059621513</v>
      </c>
      <c r="M845" s="301">
        <f t="shared" si="167"/>
        <v>8.2370919839999903</v>
      </c>
      <c r="N845" s="57">
        <f t="shared" si="165"/>
        <v>4658.1470905207698</v>
      </c>
    </row>
    <row r="846" spans="1:14">
      <c r="A846" s="57">
        <v>843</v>
      </c>
      <c r="B846" s="57">
        <v>20.9</v>
      </c>
      <c r="C846" s="284">
        <f t="shared" si="158"/>
        <v>33.6352896</v>
      </c>
      <c r="D846" s="300">
        <f t="shared" si="156"/>
        <v>33.6352896</v>
      </c>
      <c r="E846" s="285">
        <f t="shared" si="159"/>
        <v>1131.3327064758682</v>
      </c>
      <c r="F846" s="300">
        <f t="shared" si="157"/>
        <v>34.439961599999997</v>
      </c>
      <c r="G846" s="285">
        <f t="shared" si="160"/>
        <v>1186.1109550094743</v>
      </c>
      <c r="H846" s="284">
        <f t="shared" si="161"/>
        <v>34.037625599999998</v>
      </c>
      <c r="I846" s="301">
        <f t="shared" si="162"/>
        <v>9.4548959999999991E-3</v>
      </c>
      <c r="J846" s="57">
        <f t="shared" si="163"/>
        <v>54.778248533606074</v>
      </c>
      <c r="K846" s="57">
        <f t="shared" si="164"/>
        <v>54.778248533606074</v>
      </c>
      <c r="L846" s="57">
        <f t="shared" si="166"/>
        <v>38424.36430815512</v>
      </c>
      <c r="M846" s="301">
        <f t="shared" si="167"/>
        <v>8.2465468799999897</v>
      </c>
      <c r="N846" s="57">
        <f t="shared" si="165"/>
        <v>4659.4489629767522</v>
      </c>
    </row>
    <row r="847" spans="1:14">
      <c r="A847" s="57">
        <v>844</v>
      </c>
      <c r="B847" s="57">
        <v>21.4</v>
      </c>
      <c r="C847" s="284">
        <f t="shared" si="158"/>
        <v>34.439961599999997</v>
      </c>
      <c r="D847" s="300">
        <f t="shared" si="156"/>
        <v>34.439961599999997</v>
      </c>
      <c r="E847" s="285">
        <f t="shared" si="159"/>
        <v>1186.1109550094743</v>
      </c>
      <c r="F847" s="300">
        <f t="shared" si="157"/>
        <v>35.405568000000002</v>
      </c>
      <c r="G847" s="285">
        <f t="shared" si="160"/>
        <v>1253.5542454026242</v>
      </c>
      <c r="H847" s="284">
        <f t="shared" si="161"/>
        <v>34.922764799999996</v>
      </c>
      <c r="I847" s="301">
        <f t="shared" si="162"/>
        <v>9.7007679999999985E-3</v>
      </c>
      <c r="J847" s="57">
        <f t="shared" si="163"/>
        <v>67.443290393149937</v>
      </c>
      <c r="K847" s="57">
        <f t="shared" si="164"/>
        <v>67.443290393149937</v>
      </c>
      <c r="L847" s="57">
        <f t="shared" si="166"/>
        <v>38491.807598548272</v>
      </c>
      <c r="M847" s="301">
        <f t="shared" si="167"/>
        <v>8.2562476479999898</v>
      </c>
      <c r="N847" s="57">
        <f t="shared" si="165"/>
        <v>4662.1430508897838</v>
      </c>
    </row>
    <row r="848" spans="1:14">
      <c r="A848" s="57">
        <v>845</v>
      </c>
      <c r="B848" s="57">
        <v>22</v>
      </c>
      <c r="C848" s="284">
        <f t="shared" si="158"/>
        <v>35.405568000000002</v>
      </c>
      <c r="D848" s="300">
        <f t="shared" si="156"/>
        <v>35.405568000000002</v>
      </c>
      <c r="E848" s="285">
        <f t="shared" si="159"/>
        <v>1253.5542454026242</v>
      </c>
      <c r="F848" s="300">
        <f t="shared" si="157"/>
        <v>36.371174400000008</v>
      </c>
      <c r="G848" s="285">
        <f t="shared" si="160"/>
        <v>1322.8623272352158</v>
      </c>
      <c r="H848" s="284">
        <f t="shared" si="161"/>
        <v>35.888371200000009</v>
      </c>
      <c r="I848" s="301">
        <f t="shared" si="162"/>
        <v>9.9689920000000029E-3</v>
      </c>
      <c r="J848" s="57">
        <f t="shared" si="163"/>
        <v>69.308081832591597</v>
      </c>
      <c r="K848" s="57">
        <f t="shared" si="164"/>
        <v>69.308081832591597</v>
      </c>
      <c r="L848" s="57">
        <f t="shared" si="166"/>
        <v>38561.115680380863</v>
      </c>
      <c r="M848" s="301">
        <f t="shared" si="167"/>
        <v>8.266216639999989</v>
      </c>
      <c r="N848" s="57">
        <f t="shared" si="165"/>
        <v>4664.9050417799008</v>
      </c>
    </row>
    <row r="849" spans="1:14">
      <c r="A849" s="57">
        <v>846</v>
      </c>
      <c r="B849" s="57">
        <v>22.6</v>
      </c>
      <c r="C849" s="284">
        <f t="shared" si="158"/>
        <v>36.371174400000008</v>
      </c>
      <c r="D849" s="300">
        <f t="shared" si="156"/>
        <v>36.371174400000008</v>
      </c>
      <c r="E849" s="285">
        <f t="shared" si="159"/>
        <v>1322.8623272352158</v>
      </c>
      <c r="F849" s="300">
        <f t="shared" si="157"/>
        <v>37.3367808</v>
      </c>
      <c r="G849" s="285">
        <f t="shared" si="160"/>
        <v>1394.0352005072486</v>
      </c>
      <c r="H849" s="284">
        <f t="shared" si="161"/>
        <v>36.853977600000007</v>
      </c>
      <c r="I849" s="301">
        <f t="shared" si="162"/>
        <v>1.0237216000000002E-2</v>
      </c>
      <c r="J849" s="57">
        <f t="shared" si="163"/>
        <v>71.172873272032803</v>
      </c>
      <c r="K849" s="57">
        <f t="shared" si="164"/>
        <v>71.172873272032803</v>
      </c>
      <c r="L849" s="57">
        <f t="shared" si="166"/>
        <v>38632.288553652892</v>
      </c>
      <c r="M849" s="301">
        <f t="shared" si="167"/>
        <v>8.2764538559999892</v>
      </c>
      <c r="N849" s="57">
        <f t="shared" si="165"/>
        <v>4667.7344217471273</v>
      </c>
    </row>
    <row r="850" spans="1:14">
      <c r="A850" s="57">
        <v>847</v>
      </c>
      <c r="B850" s="57">
        <v>23.2</v>
      </c>
      <c r="C850" s="284">
        <f t="shared" si="158"/>
        <v>37.3367808</v>
      </c>
      <c r="D850" s="300">
        <f t="shared" si="156"/>
        <v>37.3367808</v>
      </c>
      <c r="E850" s="285">
        <f t="shared" si="159"/>
        <v>1394.0352005072486</v>
      </c>
      <c r="F850" s="300">
        <f t="shared" si="157"/>
        <v>38.624256000000003</v>
      </c>
      <c r="G850" s="285">
        <f t="shared" si="160"/>
        <v>1491.8331515535363</v>
      </c>
      <c r="H850" s="284">
        <f t="shared" si="161"/>
        <v>37.980518400000001</v>
      </c>
      <c r="I850" s="301">
        <f t="shared" si="162"/>
        <v>1.0550144000000001E-2</v>
      </c>
      <c r="J850" s="57">
        <f t="shared" si="163"/>
        <v>97.797951046287608</v>
      </c>
      <c r="K850" s="57">
        <f t="shared" si="164"/>
        <v>97.797951046287608</v>
      </c>
      <c r="L850" s="57">
        <f t="shared" si="166"/>
        <v>38730.086504699182</v>
      </c>
      <c r="M850" s="301">
        <f t="shared" si="167"/>
        <v>8.2870039999999889</v>
      </c>
      <c r="N850" s="57">
        <f t="shared" si="165"/>
        <v>4673.5933160765017</v>
      </c>
    </row>
    <row r="851" spans="1:14">
      <c r="A851" s="57">
        <v>848</v>
      </c>
      <c r="B851" s="57">
        <v>24</v>
      </c>
      <c r="C851" s="284">
        <f t="shared" si="158"/>
        <v>38.624256000000003</v>
      </c>
      <c r="D851" s="300">
        <f t="shared" si="156"/>
        <v>38.624256000000003</v>
      </c>
      <c r="E851" s="285">
        <f t="shared" si="159"/>
        <v>1491.8331515535363</v>
      </c>
      <c r="F851" s="300">
        <f t="shared" si="157"/>
        <v>40.233600000000003</v>
      </c>
      <c r="G851" s="285">
        <f t="shared" si="160"/>
        <v>1618.7425689600002</v>
      </c>
      <c r="H851" s="284">
        <f t="shared" si="161"/>
        <v>39.428927999999999</v>
      </c>
      <c r="I851" s="301">
        <f t="shared" si="162"/>
        <v>1.0952480000000001E-2</v>
      </c>
      <c r="J851" s="57">
        <f t="shared" si="163"/>
        <v>126.90941740646394</v>
      </c>
      <c r="K851" s="57">
        <f t="shared" si="164"/>
        <v>126.90941740646394</v>
      </c>
      <c r="L851" s="57">
        <f t="shared" si="166"/>
        <v>38856.995922105649</v>
      </c>
      <c r="M851" s="301">
        <f t="shared" si="167"/>
        <v>8.2979564799999892</v>
      </c>
      <c r="N851" s="57">
        <f t="shared" si="165"/>
        <v>4682.7186929408554</v>
      </c>
    </row>
    <row r="852" spans="1:14">
      <c r="A852" s="57">
        <v>849</v>
      </c>
      <c r="B852" s="57">
        <v>25</v>
      </c>
      <c r="C852" s="284">
        <f t="shared" si="158"/>
        <v>40.233600000000003</v>
      </c>
      <c r="D852" s="300">
        <f t="shared" si="156"/>
        <v>40.233600000000003</v>
      </c>
      <c r="E852" s="285">
        <f t="shared" si="159"/>
        <v>1618.7425689600002</v>
      </c>
      <c r="F852" s="300">
        <f t="shared" si="157"/>
        <v>41.842944000000003</v>
      </c>
      <c r="G852" s="285">
        <f t="shared" si="160"/>
        <v>1750.8319625871363</v>
      </c>
      <c r="H852" s="284">
        <f t="shared" si="161"/>
        <v>41.038272000000006</v>
      </c>
      <c r="I852" s="301">
        <f t="shared" si="162"/>
        <v>1.1399520000000002E-2</v>
      </c>
      <c r="J852" s="57">
        <f t="shared" si="163"/>
        <v>132.08939362713613</v>
      </c>
      <c r="K852" s="57">
        <f t="shared" si="164"/>
        <v>132.08939362713613</v>
      </c>
      <c r="L852" s="57">
        <f t="shared" si="166"/>
        <v>38989.085315732787</v>
      </c>
      <c r="M852" s="301">
        <f t="shared" si="167"/>
        <v>8.3093559999999886</v>
      </c>
      <c r="N852" s="57">
        <f t="shared" si="165"/>
        <v>4692.1909851657383</v>
      </c>
    </row>
    <row r="853" spans="1:14">
      <c r="A853" s="57">
        <v>850</v>
      </c>
      <c r="B853" s="57">
        <v>26</v>
      </c>
      <c r="C853" s="284">
        <f t="shared" si="158"/>
        <v>41.842944000000003</v>
      </c>
      <c r="D853" s="300">
        <f t="shared" si="156"/>
        <v>41.842944000000003</v>
      </c>
      <c r="E853" s="285">
        <f t="shared" si="159"/>
        <v>1750.8319625871363</v>
      </c>
      <c r="F853" s="300">
        <f t="shared" si="157"/>
        <v>42.808550400000009</v>
      </c>
      <c r="G853" s="285">
        <f t="shared" si="160"/>
        <v>1832.5719873493408</v>
      </c>
      <c r="H853" s="284">
        <f t="shared" si="161"/>
        <v>42.325747200000009</v>
      </c>
      <c r="I853" s="301">
        <f t="shared" si="162"/>
        <v>1.1757152000000003E-2</v>
      </c>
      <c r="J853" s="57">
        <f t="shared" si="163"/>
        <v>81.740024762204484</v>
      </c>
      <c r="K853" s="57">
        <f t="shared" si="164"/>
        <v>81.740024762204484</v>
      </c>
      <c r="L853" s="57">
        <f t="shared" si="166"/>
        <v>39070.825340494994</v>
      </c>
      <c r="M853" s="301">
        <f t="shared" si="167"/>
        <v>8.3211131519999881</v>
      </c>
      <c r="N853" s="57">
        <f t="shared" si="165"/>
        <v>4695.3844547954841</v>
      </c>
    </row>
    <row r="854" spans="1:14">
      <c r="A854" s="57">
        <v>851</v>
      </c>
      <c r="B854" s="57">
        <v>26.6</v>
      </c>
      <c r="C854" s="284">
        <f t="shared" si="158"/>
        <v>42.808550400000009</v>
      </c>
      <c r="D854" s="300">
        <f t="shared" si="156"/>
        <v>42.808550400000009</v>
      </c>
      <c r="E854" s="285">
        <f t="shared" si="159"/>
        <v>1832.5719873493408</v>
      </c>
      <c r="F854" s="300">
        <f t="shared" si="157"/>
        <v>42.808550400000009</v>
      </c>
      <c r="G854" s="285">
        <f t="shared" si="160"/>
        <v>1832.5719873493408</v>
      </c>
      <c r="H854" s="284">
        <f t="shared" si="161"/>
        <v>42.808550400000009</v>
      </c>
      <c r="I854" s="301">
        <f t="shared" si="162"/>
        <v>1.1891264000000002E-2</v>
      </c>
      <c r="J854" s="57">
        <f t="shared" si="163"/>
        <v>0</v>
      </c>
      <c r="K854" s="57">
        <f t="shared" si="164"/>
        <v>0</v>
      </c>
      <c r="L854" s="57">
        <f t="shared" si="166"/>
        <v>39070.825340494994</v>
      </c>
      <c r="M854" s="301">
        <f t="shared" si="167"/>
        <v>8.333004415999989</v>
      </c>
      <c r="N854" s="57">
        <f t="shared" si="165"/>
        <v>4688.6841035960688</v>
      </c>
    </row>
    <row r="855" spans="1:14">
      <c r="A855" s="57">
        <v>852</v>
      </c>
      <c r="B855" s="57">
        <v>26.6</v>
      </c>
      <c r="C855" s="284">
        <f t="shared" si="158"/>
        <v>42.808550400000009</v>
      </c>
      <c r="D855" s="300">
        <f t="shared" si="156"/>
        <v>42.808550400000009</v>
      </c>
      <c r="E855" s="285">
        <f t="shared" si="159"/>
        <v>1832.5719873493408</v>
      </c>
      <c r="F855" s="300">
        <f t="shared" si="157"/>
        <v>43.130419200000006</v>
      </c>
      <c r="G855" s="285">
        <f t="shared" si="160"/>
        <v>1860.2330603677292</v>
      </c>
      <c r="H855" s="284">
        <f t="shared" si="161"/>
        <v>42.969484800000004</v>
      </c>
      <c r="I855" s="301">
        <f t="shared" si="162"/>
        <v>1.1935968000000002E-2</v>
      </c>
      <c r="J855" s="57">
        <f t="shared" si="163"/>
        <v>27.661073018388379</v>
      </c>
      <c r="K855" s="57">
        <f t="shared" si="164"/>
        <v>27.661073018388379</v>
      </c>
      <c r="L855" s="57">
        <f t="shared" si="166"/>
        <v>39098.486413513383</v>
      </c>
      <c r="M855" s="301">
        <f t="shared" si="167"/>
        <v>8.3449403839999885</v>
      </c>
      <c r="N855" s="57">
        <f t="shared" si="165"/>
        <v>4685.2924783594763</v>
      </c>
    </row>
    <row r="856" spans="1:14">
      <c r="A856" s="57">
        <v>853</v>
      </c>
      <c r="B856" s="57">
        <v>26.8</v>
      </c>
      <c r="C856" s="284">
        <f t="shared" si="158"/>
        <v>43.130419200000006</v>
      </c>
      <c r="D856" s="300">
        <f t="shared" si="156"/>
        <v>43.130419200000006</v>
      </c>
      <c r="E856" s="285">
        <f t="shared" si="159"/>
        <v>1860.2330603677292</v>
      </c>
      <c r="F856" s="300">
        <f t="shared" si="157"/>
        <v>43.452288000000003</v>
      </c>
      <c r="G856" s="285">
        <f t="shared" si="160"/>
        <v>1888.1013324349442</v>
      </c>
      <c r="H856" s="284">
        <f t="shared" si="161"/>
        <v>43.291353600000008</v>
      </c>
      <c r="I856" s="301">
        <f t="shared" si="162"/>
        <v>1.2025376000000003E-2</v>
      </c>
      <c r="J856" s="57">
        <f t="shared" si="163"/>
        <v>27.868272067215003</v>
      </c>
      <c r="K856" s="57">
        <f t="shared" si="164"/>
        <v>27.868272067215003</v>
      </c>
      <c r="L856" s="57">
        <f t="shared" si="166"/>
        <v>39126.354685580598</v>
      </c>
      <c r="M856" s="301">
        <f t="shared" si="167"/>
        <v>8.3569657599999889</v>
      </c>
      <c r="N856" s="57">
        <f t="shared" si="165"/>
        <v>4681.8852451036782</v>
      </c>
    </row>
    <row r="857" spans="1:14">
      <c r="A857" s="57">
        <v>854</v>
      </c>
      <c r="B857" s="57">
        <v>27</v>
      </c>
      <c r="C857" s="284">
        <f t="shared" si="158"/>
        <v>43.452288000000003</v>
      </c>
      <c r="D857" s="300">
        <f t="shared" si="156"/>
        <v>43.452288000000003</v>
      </c>
      <c r="E857" s="285">
        <f t="shared" si="159"/>
        <v>1888.1013324349442</v>
      </c>
      <c r="F857" s="300">
        <f t="shared" si="157"/>
        <v>43.7741568</v>
      </c>
      <c r="G857" s="285">
        <f t="shared" si="160"/>
        <v>1916.1768035509863</v>
      </c>
      <c r="H857" s="284">
        <f t="shared" si="161"/>
        <v>43.613222399999998</v>
      </c>
      <c r="I857" s="301">
        <f t="shared" si="162"/>
        <v>1.2114784E-2</v>
      </c>
      <c r="J857" s="57">
        <f t="shared" si="163"/>
        <v>28.075471116042081</v>
      </c>
      <c r="K857" s="57">
        <f t="shared" si="164"/>
        <v>28.075471116042081</v>
      </c>
      <c r="L857" s="57">
        <f t="shared" si="166"/>
        <v>39154.430156696639</v>
      </c>
      <c r="M857" s="301">
        <f t="shared" si="167"/>
        <v>8.3690805439999885</v>
      </c>
      <c r="N857" s="57">
        <f t="shared" si="165"/>
        <v>4678.4625803090721</v>
      </c>
    </row>
    <row r="858" spans="1:14">
      <c r="A858" s="57">
        <v>855</v>
      </c>
      <c r="B858" s="57">
        <v>27.2</v>
      </c>
      <c r="C858" s="284">
        <f t="shared" si="158"/>
        <v>43.7741568</v>
      </c>
      <c r="D858" s="300">
        <f t="shared" si="156"/>
        <v>43.7741568</v>
      </c>
      <c r="E858" s="285">
        <f t="shared" si="159"/>
        <v>1916.1768035509863</v>
      </c>
      <c r="F858" s="300">
        <f t="shared" si="157"/>
        <v>44.739763200000006</v>
      </c>
      <c r="G858" s="285">
        <f t="shared" si="160"/>
        <v>2001.6464111920748</v>
      </c>
      <c r="H858" s="284">
        <f t="shared" si="161"/>
        <v>44.256960000000007</v>
      </c>
      <c r="I858" s="301">
        <f t="shared" si="162"/>
        <v>1.2293600000000002E-2</v>
      </c>
      <c r="J858" s="57">
        <f t="shared" si="163"/>
        <v>85.469607641088487</v>
      </c>
      <c r="K858" s="57">
        <f t="shared" si="164"/>
        <v>85.469607641088487</v>
      </c>
      <c r="L858" s="57">
        <f t="shared" si="166"/>
        <v>39239.89976433773</v>
      </c>
      <c r="M858" s="301">
        <f t="shared" si="167"/>
        <v>8.381374143999988</v>
      </c>
      <c r="N858" s="57">
        <f t="shared" si="165"/>
        <v>4681.7978878115791</v>
      </c>
    </row>
    <row r="859" spans="1:14">
      <c r="A859" s="57">
        <v>856</v>
      </c>
      <c r="B859" s="57">
        <v>27.8</v>
      </c>
      <c r="C859" s="284">
        <f t="shared" si="158"/>
        <v>44.739763200000006</v>
      </c>
      <c r="D859" s="300">
        <f t="shared" si="156"/>
        <v>44.739763200000006</v>
      </c>
      <c r="E859" s="285">
        <f t="shared" si="159"/>
        <v>2001.6464111920748</v>
      </c>
      <c r="F859" s="300">
        <f t="shared" si="157"/>
        <v>45.222566400000005</v>
      </c>
      <c r="G859" s="285">
        <f t="shared" si="160"/>
        <v>2045.0805118024093</v>
      </c>
      <c r="H859" s="284">
        <f t="shared" si="161"/>
        <v>44.981164800000002</v>
      </c>
      <c r="I859" s="301">
        <f t="shared" si="162"/>
        <v>1.2494768E-2</v>
      </c>
      <c r="J859" s="57">
        <f t="shared" si="163"/>
        <v>43.434100610334553</v>
      </c>
      <c r="K859" s="57">
        <f t="shared" si="164"/>
        <v>43.434100610334553</v>
      </c>
      <c r="L859" s="57">
        <f t="shared" si="166"/>
        <v>39283.333864948065</v>
      </c>
      <c r="M859" s="301">
        <f t="shared" si="167"/>
        <v>8.3938689119999879</v>
      </c>
      <c r="N859" s="57">
        <f t="shared" si="165"/>
        <v>4680.0032591393083</v>
      </c>
    </row>
    <row r="860" spans="1:14">
      <c r="A860" s="57">
        <v>857</v>
      </c>
      <c r="B860" s="57">
        <v>28.1</v>
      </c>
      <c r="C860" s="284">
        <f t="shared" si="158"/>
        <v>45.222566400000005</v>
      </c>
      <c r="D860" s="300">
        <f t="shared" si="156"/>
        <v>45.222566400000005</v>
      </c>
      <c r="E860" s="285">
        <f t="shared" si="159"/>
        <v>2045.0805118024093</v>
      </c>
      <c r="F860" s="300">
        <f t="shared" si="157"/>
        <v>46.349107200000006</v>
      </c>
      <c r="G860" s="285">
        <f t="shared" si="160"/>
        <v>2148.2397382370923</v>
      </c>
      <c r="H860" s="284">
        <f t="shared" si="161"/>
        <v>45.785836800000006</v>
      </c>
      <c r="I860" s="301">
        <f t="shared" si="162"/>
        <v>1.2718288000000001E-2</v>
      </c>
      <c r="J860" s="57">
        <f t="shared" si="163"/>
        <v>103.15922643468298</v>
      </c>
      <c r="K860" s="57">
        <f t="shared" si="164"/>
        <v>103.15922643468298</v>
      </c>
      <c r="L860" s="57">
        <f t="shared" si="166"/>
        <v>39386.493091382748</v>
      </c>
      <c r="M860" s="301">
        <f t="shared" si="167"/>
        <v>8.4065871999999882</v>
      </c>
      <c r="N860" s="57">
        <f t="shared" si="165"/>
        <v>4685.1941405405041</v>
      </c>
    </row>
    <row r="861" spans="1:14">
      <c r="A861" s="57">
        <v>858</v>
      </c>
      <c r="B861" s="57">
        <v>28.8</v>
      </c>
      <c r="C861" s="284">
        <f t="shared" si="158"/>
        <v>46.349107200000006</v>
      </c>
      <c r="D861" s="300">
        <f t="shared" si="156"/>
        <v>46.349107200000006</v>
      </c>
      <c r="E861" s="285">
        <f t="shared" si="159"/>
        <v>2148.2397382370923</v>
      </c>
      <c r="F861" s="300">
        <f t="shared" si="157"/>
        <v>46.510041600000001</v>
      </c>
      <c r="G861" s="285">
        <f t="shared" si="160"/>
        <v>2163.1839696337306</v>
      </c>
      <c r="H861" s="284">
        <f t="shared" si="161"/>
        <v>46.429574400000007</v>
      </c>
      <c r="I861" s="301">
        <f t="shared" si="162"/>
        <v>1.2897104000000001E-2</v>
      </c>
      <c r="J861" s="57">
        <f t="shared" si="163"/>
        <v>14.944231396638315</v>
      </c>
      <c r="K861" s="57">
        <f t="shared" si="164"/>
        <v>14.944231396638315</v>
      </c>
      <c r="L861" s="57">
        <f t="shared" si="166"/>
        <v>39401.437322779384</v>
      </c>
      <c r="M861" s="301">
        <f t="shared" si="167"/>
        <v>8.4194843039999885</v>
      </c>
      <c r="N861" s="57">
        <f t="shared" si="165"/>
        <v>4679.7922414393324</v>
      </c>
    </row>
    <row r="862" spans="1:14">
      <c r="A862" s="57">
        <v>859</v>
      </c>
      <c r="B862" s="57">
        <v>28.9</v>
      </c>
      <c r="C862" s="284">
        <f t="shared" si="158"/>
        <v>46.510041600000001</v>
      </c>
      <c r="D862" s="300">
        <f t="shared" si="156"/>
        <v>46.510041600000001</v>
      </c>
      <c r="E862" s="285">
        <f t="shared" si="159"/>
        <v>2163.1839696337306</v>
      </c>
      <c r="F862" s="300">
        <f t="shared" si="157"/>
        <v>46.670976000000003</v>
      </c>
      <c r="G862" s="285">
        <f t="shared" si="160"/>
        <v>2178.1800007925763</v>
      </c>
      <c r="H862" s="284">
        <f t="shared" si="161"/>
        <v>46.590508800000002</v>
      </c>
      <c r="I862" s="301">
        <f t="shared" si="162"/>
        <v>1.2941808000000001E-2</v>
      </c>
      <c r="J862" s="57">
        <f t="shared" si="163"/>
        <v>14.996031158845653</v>
      </c>
      <c r="K862" s="57">
        <f t="shared" si="164"/>
        <v>14.996031158845653</v>
      </c>
      <c r="L862" s="57">
        <f t="shared" si="166"/>
        <v>39416.433353938228</v>
      </c>
      <c r="M862" s="301">
        <f t="shared" si="167"/>
        <v>8.4324261119999893</v>
      </c>
      <c r="N862" s="57">
        <f t="shared" si="165"/>
        <v>4674.3882282995182</v>
      </c>
    </row>
    <row r="863" spans="1:14">
      <c r="A863" s="57">
        <v>860</v>
      </c>
      <c r="B863" s="57">
        <v>29</v>
      </c>
      <c r="C863" s="284">
        <f t="shared" si="158"/>
        <v>46.670976000000003</v>
      </c>
      <c r="D863" s="300">
        <f t="shared" si="156"/>
        <v>46.670976000000003</v>
      </c>
      <c r="E863" s="285">
        <f t="shared" si="159"/>
        <v>2178.1800007925763</v>
      </c>
      <c r="F863" s="300">
        <f t="shared" si="157"/>
        <v>46.831910400000005</v>
      </c>
      <c r="G863" s="285">
        <f t="shared" si="160"/>
        <v>2193.2278317136288</v>
      </c>
      <c r="H863" s="284">
        <f t="shared" si="161"/>
        <v>46.751443200000004</v>
      </c>
      <c r="I863" s="301">
        <f t="shared" si="162"/>
        <v>1.2986512E-2</v>
      </c>
      <c r="J863" s="57">
        <f t="shared" si="163"/>
        <v>15.047830921052537</v>
      </c>
      <c r="K863" s="57">
        <f t="shared" si="164"/>
        <v>15.047830921052537</v>
      </c>
      <c r="L863" s="57">
        <f t="shared" si="166"/>
        <v>39431.48118485928</v>
      </c>
      <c r="M863" s="301">
        <f t="shared" si="167"/>
        <v>8.4454126239999887</v>
      </c>
      <c r="N863" s="57">
        <f t="shared" si="165"/>
        <v>4668.982196654757</v>
      </c>
    </row>
    <row r="864" spans="1:14">
      <c r="A864" s="57">
        <v>861</v>
      </c>
      <c r="B864" s="57">
        <v>29.1</v>
      </c>
      <c r="C864" s="284">
        <f t="shared" si="158"/>
        <v>46.831910400000005</v>
      </c>
      <c r="D864" s="300">
        <f t="shared" si="156"/>
        <v>46.831910400000005</v>
      </c>
      <c r="E864" s="285">
        <f t="shared" si="159"/>
        <v>2193.2278317136288</v>
      </c>
      <c r="F864" s="300">
        <f t="shared" si="157"/>
        <v>46.670976000000003</v>
      </c>
      <c r="G864" s="285">
        <f t="shared" si="160"/>
        <v>2178.1800007925763</v>
      </c>
      <c r="H864" s="284">
        <f t="shared" si="161"/>
        <v>46.751443200000004</v>
      </c>
      <c r="I864" s="301">
        <f t="shared" si="162"/>
        <v>1.2986512E-2</v>
      </c>
      <c r="J864" s="57">
        <f t="shared" si="163"/>
        <v>-15.047830921052537</v>
      </c>
      <c r="K864" s="57">
        <f t="shared" si="164"/>
        <v>0</v>
      </c>
      <c r="L864" s="57">
        <f t="shared" si="166"/>
        <v>39431.48118485928</v>
      </c>
      <c r="M864" s="301">
        <f t="shared" si="167"/>
        <v>8.4583991359999882</v>
      </c>
      <c r="N864" s="57">
        <f t="shared" si="165"/>
        <v>4661.8137251331682</v>
      </c>
    </row>
    <row r="865" spans="1:14">
      <c r="A865" s="57">
        <v>862</v>
      </c>
      <c r="B865" s="57">
        <v>29</v>
      </c>
      <c r="C865" s="284">
        <f t="shared" si="158"/>
        <v>46.670976000000003</v>
      </c>
      <c r="D865" s="300">
        <f t="shared" si="156"/>
        <v>46.670976000000003</v>
      </c>
      <c r="E865" s="285">
        <f t="shared" si="159"/>
        <v>2178.1800007925763</v>
      </c>
      <c r="F865" s="300">
        <f t="shared" si="157"/>
        <v>45.222566400000005</v>
      </c>
      <c r="G865" s="285">
        <f t="shared" si="160"/>
        <v>2045.0805118024093</v>
      </c>
      <c r="H865" s="284">
        <f t="shared" si="161"/>
        <v>45.946771200000001</v>
      </c>
      <c r="I865" s="301">
        <f t="shared" si="162"/>
        <v>1.2762992000000001E-2</v>
      </c>
      <c r="J865" s="57">
        <f t="shared" si="163"/>
        <v>-133.09948899016695</v>
      </c>
      <c r="K865" s="57">
        <f t="shared" si="164"/>
        <v>0</v>
      </c>
      <c r="L865" s="57">
        <f t="shared" si="166"/>
        <v>39431.48118485928</v>
      </c>
      <c r="M865" s="301">
        <f t="shared" si="167"/>
        <v>8.4711621279999889</v>
      </c>
      <c r="N865" s="57">
        <f t="shared" si="165"/>
        <v>4654.7900499419329</v>
      </c>
    </row>
    <row r="866" spans="1:14">
      <c r="A866" s="57">
        <v>863</v>
      </c>
      <c r="B866" s="57">
        <v>28.1</v>
      </c>
      <c r="C866" s="284">
        <f t="shared" si="158"/>
        <v>45.222566400000005</v>
      </c>
      <c r="D866" s="300">
        <f t="shared" si="156"/>
        <v>45.222566400000005</v>
      </c>
      <c r="E866" s="285">
        <f t="shared" si="159"/>
        <v>2045.0805118024093</v>
      </c>
      <c r="F866" s="300">
        <f t="shared" si="157"/>
        <v>44.256960000000007</v>
      </c>
      <c r="G866" s="285">
        <f t="shared" si="160"/>
        <v>1958.6785084416006</v>
      </c>
      <c r="H866" s="284">
        <f t="shared" si="161"/>
        <v>44.739763200000006</v>
      </c>
      <c r="I866" s="301">
        <f t="shared" si="162"/>
        <v>1.2427712000000002E-2</v>
      </c>
      <c r="J866" s="57">
        <f t="shared" si="163"/>
        <v>-86.402003360808749</v>
      </c>
      <c r="K866" s="57">
        <f t="shared" si="164"/>
        <v>0</v>
      </c>
      <c r="L866" s="57">
        <f t="shared" si="166"/>
        <v>39431.48118485928</v>
      </c>
      <c r="M866" s="301">
        <f t="shared" si="167"/>
        <v>8.4835898399999881</v>
      </c>
      <c r="N866" s="57">
        <f t="shared" si="165"/>
        <v>4647.9711924473868</v>
      </c>
    </row>
    <row r="867" spans="1:14">
      <c r="A867" s="57">
        <v>864</v>
      </c>
      <c r="B867" s="57">
        <v>27.5</v>
      </c>
      <c r="C867" s="284">
        <f t="shared" si="158"/>
        <v>44.256960000000007</v>
      </c>
      <c r="D867" s="300">
        <f t="shared" si="156"/>
        <v>44.256960000000007</v>
      </c>
      <c r="E867" s="285">
        <f t="shared" si="159"/>
        <v>1958.6785084416006</v>
      </c>
      <c r="F867" s="300">
        <f t="shared" si="157"/>
        <v>43.452288000000003</v>
      </c>
      <c r="G867" s="285">
        <f t="shared" si="160"/>
        <v>1888.1013324349442</v>
      </c>
      <c r="H867" s="284">
        <f t="shared" si="161"/>
        <v>43.854624000000001</v>
      </c>
      <c r="I867" s="301">
        <f t="shared" si="162"/>
        <v>1.2181840000000001E-2</v>
      </c>
      <c r="J867" s="57">
        <f t="shared" si="163"/>
        <v>-70.577176006656373</v>
      </c>
      <c r="K867" s="57">
        <f t="shared" si="164"/>
        <v>0</v>
      </c>
      <c r="L867" s="57">
        <f t="shared" si="166"/>
        <v>39431.48118485928</v>
      </c>
      <c r="M867" s="301">
        <f t="shared" si="167"/>
        <v>8.4957716799999883</v>
      </c>
      <c r="N867" s="57">
        <f t="shared" si="165"/>
        <v>4641.3066016928715</v>
      </c>
    </row>
    <row r="868" spans="1:14">
      <c r="A868" s="57">
        <v>865</v>
      </c>
      <c r="B868" s="57">
        <v>27</v>
      </c>
      <c r="C868" s="284">
        <f t="shared" si="158"/>
        <v>43.452288000000003</v>
      </c>
      <c r="D868" s="300">
        <f t="shared" si="156"/>
        <v>43.452288000000003</v>
      </c>
      <c r="E868" s="285">
        <f t="shared" si="159"/>
        <v>1888.1013324349442</v>
      </c>
      <c r="F868" s="300">
        <f t="shared" si="157"/>
        <v>41.521075200000006</v>
      </c>
      <c r="G868" s="285">
        <f t="shared" si="160"/>
        <v>1723.9996857640556</v>
      </c>
      <c r="H868" s="284">
        <f t="shared" si="161"/>
        <v>42.486681600000004</v>
      </c>
      <c r="I868" s="301">
        <f t="shared" si="162"/>
        <v>1.1801856000000001E-2</v>
      </c>
      <c r="J868" s="57">
        <f t="shared" si="163"/>
        <v>-164.10164667088861</v>
      </c>
      <c r="K868" s="57">
        <f t="shared" si="164"/>
        <v>0</v>
      </c>
      <c r="L868" s="57">
        <f t="shared" si="166"/>
        <v>39431.48118485928</v>
      </c>
      <c r="M868" s="301">
        <f t="shared" si="167"/>
        <v>8.5075735359999882</v>
      </c>
      <c r="N868" s="57">
        <f t="shared" si="165"/>
        <v>4634.8680993474909</v>
      </c>
    </row>
    <row r="869" spans="1:14">
      <c r="A869" s="57">
        <v>866</v>
      </c>
      <c r="B869" s="57">
        <v>25.8</v>
      </c>
      <c r="C869" s="284">
        <f t="shared" si="158"/>
        <v>41.521075200000006</v>
      </c>
      <c r="D869" s="300">
        <f t="shared" si="156"/>
        <v>41.521075200000006</v>
      </c>
      <c r="E869" s="285">
        <f t="shared" si="159"/>
        <v>1723.9996857640556</v>
      </c>
      <c r="F869" s="300">
        <f t="shared" si="157"/>
        <v>40.233600000000003</v>
      </c>
      <c r="G869" s="285">
        <f t="shared" si="160"/>
        <v>1618.7425689600002</v>
      </c>
      <c r="H869" s="284">
        <f t="shared" si="161"/>
        <v>40.877337600000004</v>
      </c>
      <c r="I869" s="301">
        <f t="shared" si="162"/>
        <v>1.1354816000000002E-2</v>
      </c>
      <c r="J869" s="57">
        <f t="shared" si="163"/>
        <v>-105.25711680405539</v>
      </c>
      <c r="K869" s="57">
        <f t="shared" si="164"/>
        <v>0</v>
      </c>
      <c r="L869" s="57">
        <f t="shared" si="166"/>
        <v>39431.48118485928</v>
      </c>
      <c r="M869" s="301">
        <f t="shared" si="167"/>
        <v>8.518928351999989</v>
      </c>
      <c r="N869" s="57">
        <f t="shared" si="165"/>
        <v>4628.6903182607412</v>
      </c>
    </row>
    <row r="870" spans="1:14">
      <c r="A870" s="57">
        <v>867</v>
      </c>
      <c r="B870" s="57">
        <v>25</v>
      </c>
      <c r="C870" s="284">
        <f t="shared" si="158"/>
        <v>40.233600000000003</v>
      </c>
      <c r="D870" s="300">
        <f t="shared" si="156"/>
        <v>40.233600000000003</v>
      </c>
      <c r="E870" s="285">
        <f t="shared" si="159"/>
        <v>1618.7425689600002</v>
      </c>
      <c r="F870" s="300">
        <f t="shared" si="157"/>
        <v>39.428927999999999</v>
      </c>
      <c r="G870" s="285">
        <f t="shared" si="160"/>
        <v>1554.640363229184</v>
      </c>
      <c r="H870" s="284">
        <f t="shared" si="161"/>
        <v>39.831264000000004</v>
      </c>
      <c r="I870" s="301">
        <f t="shared" si="162"/>
        <v>1.1064240000000001E-2</v>
      </c>
      <c r="J870" s="57">
        <f t="shared" si="163"/>
        <v>-64.102205730816195</v>
      </c>
      <c r="K870" s="57">
        <f t="shared" si="164"/>
        <v>0</v>
      </c>
      <c r="L870" s="57">
        <f t="shared" si="166"/>
        <v>39431.48118485928</v>
      </c>
      <c r="M870" s="301">
        <f t="shared" si="167"/>
        <v>8.5299925919999886</v>
      </c>
      <c r="N870" s="57">
        <f t="shared" si="165"/>
        <v>4622.6864513154233</v>
      </c>
    </row>
    <row r="871" spans="1:14">
      <c r="A871" s="57">
        <v>868</v>
      </c>
      <c r="B871" s="57">
        <v>24.5</v>
      </c>
      <c r="C871" s="284">
        <f t="shared" si="158"/>
        <v>39.428927999999999</v>
      </c>
      <c r="D871" s="300">
        <f t="shared" si="156"/>
        <v>39.428927999999999</v>
      </c>
      <c r="E871" s="285">
        <f t="shared" si="159"/>
        <v>1554.640363229184</v>
      </c>
      <c r="F871" s="300">
        <f t="shared" si="157"/>
        <v>39.911731200000006</v>
      </c>
      <c r="G871" s="285">
        <f t="shared" si="160"/>
        <v>1592.9462873810539</v>
      </c>
      <c r="H871" s="284">
        <f t="shared" si="161"/>
        <v>39.670329600000002</v>
      </c>
      <c r="I871" s="301">
        <f t="shared" si="162"/>
        <v>1.1019536E-2</v>
      </c>
      <c r="J871" s="57">
        <f t="shared" si="163"/>
        <v>38.305924151869931</v>
      </c>
      <c r="K871" s="57">
        <f t="shared" si="164"/>
        <v>38.305924151869931</v>
      </c>
      <c r="L871" s="57">
        <f t="shared" si="166"/>
        <v>39469.787109011151</v>
      </c>
      <c r="M871" s="301">
        <f t="shared" si="167"/>
        <v>8.5410121279999878</v>
      </c>
      <c r="N871" s="57">
        <f t="shared" si="165"/>
        <v>4621.2072430640164</v>
      </c>
    </row>
    <row r="872" spans="1:14">
      <c r="A872" s="57">
        <v>869</v>
      </c>
      <c r="B872" s="57">
        <v>24.8</v>
      </c>
      <c r="C872" s="284">
        <f t="shared" si="158"/>
        <v>39.911731200000006</v>
      </c>
      <c r="D872" s="300">
        <f t="shared" si="156"/>
        <v>39.911731200000006</v>
      </c>
      <c r="E872" s="285">
        <f t="shared" si="159"/>
        <v>1592.9462873810539</v>
      </c>
      <c r="F872" s="300">
        <f t="shared" si="157"/>
        <v>40.394534400000005</v>
      </c>
      <c r="G872" s="285">
        <f t="shared" si="160"/>
        <v>1631.7184093927838</v>
      </c>
      <c r="H872" s="284">
        <f t="shared" si="161"/>
        <v>40.153132800000009</v>
      </c>
      <c r="I872" s="301">
        <f t="shared" si="162"/>
        <v>1.1153648000000002E-2</v>
      </c>
      <c r="J872" s="57">
        <f t="shared" si="163"/>
        <v>38.772122011729834</v>
      </c>
      <c r="K872" s="57">
        <f t="shared" si="164"/>
        <v>38.772122011729834</v>
      </c>
      <c r="L872" s="57">
        <f t="shared" si="166"/>
        <v>39508.559231022882</v>
      </c>
      <c r="M872" s="301">
        <f t="shared" si="167"/>
        <v>8.5521657759999883</v>
      </c>
      <c r="N872" s="57">
        <f t="shared" si="165"/>
        <v>4619.7139140936752</v>
      </c>
    </row>
    <row r="873" spans="1:14">
      <c r="A873" s="57">
        <v>870</v>
      </c>
      <c r="B873" s="57">
        <v>25.1</v>
      </c>
      <c r="C873" s="284">
        <f t="shared" si="158"/>
        <v>40.394534400000005</v>
      </c>
      <c r="D873" s="300">
        <f t="shared" si="156"/>
        <v>40.394534400000005</v>
      </c>
      <c r="E873" s="285">
        <f t="shared" si="159"/>
        <v>1631.7184093927838</v>
      </c>
      <c r="F873" s="300">
        <f t="shared" si="157"/>
        <v>41.038272000000006</v>
      </c>
      <c r="G873" s="285">
        <f t="shared" si="160"/>
        <v>1684.1397687459846</v>
      </c>
      <c r="H873" s="284">
        <f t="shared" si="161"/>
        <v>40.716403200000002</v>
      </c>
      <c r="I873" s="301">
        <f t="shared" si="162"/>
        <v>1.1310112000000001E-2</v>
      </c>
      <c r="J873" s="57">
        <f t="shared" si="163"/>
        <v>52.421359353200842</v>
      </c>
      <c r="K873" s="57">
        <f t="shared" si="164"/>
        <v>52.421359353200842</v>
      </c>
      <c r="L873" s="57">
        <f t="shared" si="166"/>
        <v>39560.980590376086</v>
      </c>
      <c r="M873" s="301">
        <f t="shared" si="167"/>
        <v>8.5634758879999886</v>
      </c>
      <c r="N873" s="57">
        <f t="shared" si="165"/>
        <v>4619.7339850997823</v>
      </c>
    </row>
    <row r="874" spans="1:14">
      <c r="A874" s="57">
        <v>871</v>
      </c>
      <c r="B874" s="57">
        <v>25.5</v>
      </c>
      <c r="C874" s="284">
        <f t="shared" si="158"/>
        <v>41.038272000000006</v>
      </c>
      <c r="D874" s="300">
        <f t="shared" si="156"/>
        <v>41.038272000000006</v>
      </c>
      <c r="E874" s="285">
        <f t="shared" si="159"/>
        <v>1684.1397687459846</v>
      </c>
      <c r="F874" s="300">
        <f t="shared" si="157"/>
        <v>41.360140800000003</v>
      </c>
      <c r="G874" s="285">
        <f t="shared" si="160"/>
        <v>1710.661246995825</v>
      </c>
      <c r="H874" s="284">
        <f t="shared" si="161"/>
        <v>41.199206400000008</v>
      </c>
      <c r="I874" s="301">
        <f t="shared" si="162"/>
        <v>1.1444224000000003E-2</v>
      </c>
      <c r="J874" s="57">
        <f t="shared" si="163"/>
        <v>26.521478249840357</v>
      </c>
      <c r="K874" s="57">
        <f t="shared" si="164"/>
        <v>26.521478249840357</v>
      </c>
      <c r="L874" s="57">
        <f t="shared" si="166"/>
        <v>39587.502068625923</v>
      </c>
      <c r="M874" s="301">
        <f t="shared" si="167"/>
        <v>8.5749201119999885</v>
      </c>
      <c r="N874" s="57">
        <f t="shared" si="165"/>
        <v>4616.6613276345324</v>
      </c>
    </row>
    <row r="875" spans="1:14">
      <c r="A875" s="57">
        <v>872</v>
      </c>
      <c r="B875" s="57">
        <v>25.7</v>
      </c>
      <c r="C875" s="284">
        <f t="shared" si="158"/>
        <v>41.360140800000003</v>
      </c>
      <c r="D875" s="300">
        <f t="shared" si="156"/>
        <v>41.360140800000003</v>
      </c>
      <c r="E875" s="285">
        <f t="shared" si="159"/>
        <v>1710.661246995825</v>
      </c>
      <c r="F875" s="300">
        <f t="shared" si="157"/>
        <v>42.1648128</v>
      </c>
      <c r="G875" s="285">
        <f t="shared" si="160"/>
        <v>1777.8714384590439</v>
      </c>
      <c r="H875" s="284">
        <f t="shared" si="161"/>
        <v>41.762476800000002</v>
      </c>
      <c r="I875" s="301">
        <f t="shared" si="162"/>
        <v>1.1600688E-2</v>
      </c>
      <c r="J875" s="57">
        <f t="shared" si="163"/>
        <v>67.210191463218962</v>
      </c>
      <c r="K875" s="57">
        <f t="shared" si="164"/>
        <v>67.210191463218962</v>
      </c>
      <c r="L875" s="57">
        <f t="shared" si="166"/>
        <v>39654.712260089145</v>
      </c>
      <c r="M875" s="301">
        <f t="shared" si="167"/>
        <v>8.5865207999999882</v>
      </c>
      <c r="N875" s="57">
        <f t="shared" si="165"/>
        <v>4618.2514645616648</v>
      </c>
    </row>
    <row r="876" spans="1:14">
      <c r="A876" s="57">
        <v>873</v>
      </c>
      <c r="B876" s="57">
        <v>26.2</v>
      </c>
      <c r="C876" s="284">
        <f t="shared" si="158"/>
        <v>42.1648128</v>
      </c>
      <c r="D876" s="300">
        <f t="shared" si="156"/>
        <v>42.1648128</v>
      </c>
      <c r="E876" s="285">
        <f t="shared" si="159"/>
        <v>1777.8714384590439</v>
      </c>
      <c r="F876" s="300">
        <f t="shared" si="157"/>
        <v>43.291353600000001</v>
      </c>
      <c r="G876" s="285">
        <f t="shared" si="160"/>
        <v>1874.141296520233</v>
      </c>
      <c r="H876" s="284">
        <f t="shared" si="161"/>
        <v>42.7280832</v>
      </c>
      <c r="I876" s="301">
        <f t="shared" si="162"/>
        <v>1.1868912000000001E-2</v>
      </c>
      <c r="J876" s="57">
        <f t="shared" si="163"/>
        <v>96.269858061189097</v>
      </c>
      <c r="K876" s="57">
        <f t="shared" si="164"/>
        <v>96.269858061189097</v>
      </c>
      <c r="L876" s="57">
        <f t="shared" si="166"/>
        <v>39750.982118150336</v>
      </c>
      <c r="M876" s="301">
        <f t="shared" si="167"/>
        <v>8.5983897119999888</v>
      </c>
      <c r="N876" s="57">
        <f t="shared" si="165"/>
        <v>4623.0728601046676</v>
      </c>
    </row>
    <row r="877" spans="1:14">
      <c r="A877" s="57">
        <v>874</v>
      </c>
      <c r="B877" s="57">
        <v>26.9</v>
      </c>
      <c r="C877" s="284">
        <f t="shared" si="158"/>
        <v>43.291353600000001</v>
      </c>
      <c r="D877" s="300">
        <f t="shared" si="156"/>
        <v>43.291353600000001</v>
      </c>
      <c r="E877" s="285">
        <f t="shared" si="159"/>
        <v>1874.141296520233</v>
      </c>
      <c r="F877" s="300">
        <f t="shared" si="157"/>
        <v>44.256960000000007</v>
      </c>
      <c r="G877" s="285">
        <f t="shared" si="160"/>
        <v>1958.6785084416006</v>
      </c>
      <c r="H877" s="284">
        <f t="shared" si="161"/>
        <v>43.7741568</v>
      </c>
      <c r="I877" s="301">
        <f t="shared" si="162"/>
        <v>1.2159488E-2</v>
      </c>
      <c r="J877" s="57">
        <f t="shared" si="163"/>
        <v>84.537211921367543</v>
      </c>
      <c r="K877" s="57">
        <f t="shared" si="164"/>
        <v>84.537211921367543</v>
      </c>
      <c r="L877" s="57">
        <f t="shared" si="166"/>
        <v>39835.5193300717</v>
      </c>
      <c r="M877" s="301">
        <f t="shared" si="167"/>
        <v>8.6105491999999888</v>
      </c>
      <c r="N877" s="57">
        <f t="shared" si="165"/>
        <v>4626.3621988330024</v>
      </c>
    </row>
    <row r="878" spans="1:14">
      <c r="A878" s="57">
        <v>875</v>
      </c>
      <c r="B878" s="57">
        <v>27.5</v>
      </c>
      <c r="C878" s="284">
        <f t="shared" si="158"/>
        <v>44.256960000000007</v>
      </c>
      <c r="D878" s="300">
        <f t="shared" si="156"/>
        <v>44.256960000000007</v>
      </c>
      <c r="E878" s="285">
        <f t="shared" si="159"/>
        <v>1958.6785084416006</v>
      </c>
      <c r="F878" s="300">
        <f t="shared" si="157"/>
        <v>44.739763200000006</v>
      </c>
      <c r="G878" s="285">
        <f t="shared" si="160"/>
        <v>2001.6464111920748</v>
      </c>
      <c r="H878" s="284">
        <f t="shared" si="161"/>
        <v>44.49836160000001</v>
      </c>
      <c r="I878" s="301">
        <f t="shared" si="162"/>
        <v>1.2360656000000003E-2</v>
      </c>
      <c r="J878" s="57">
        <f t="shared" si="163"/>
        <v>42.967902750474195</v>
      </c>
      <c r="K878" s="57">
        <f t="shared" si="164"/>
        <v>42.967902750474195</v>
      </c>
      <c r="L878" s="57">
        <f t="shared" si="166"/>
        <v>39878.487232822175</v>
      </c>
      <c r="M878" s="301">
        <f t="shared" si="167"/>
        <v>8.622909855999989</v>
      </c>
      <c r="N878" s="57">
        <f t="shared" si="165"/>
        <v>4624.7134550611063</v>
      </c>
    </row>
    <row r="879" spans="1:14">
      <c r="A879" s="57">
        <v>876</v>
      </c>
      <c r="B879" s="57">
        <v>27.8</v>
      </c>
      <c r="C879" s="284">
        <f t="shared" si="158"/>
        <v>44.739763200000006</v>
      </c>
      <c r="D879" s="300">
        <f t="shared" si="156"/>
        <v>44.739763200000006</v>
      </c>
      <c r="E879" s="285">
        <f t="shared" si="159"/>
        <v>2001.6464111920748</v>
      </c>
      <c r="F879" s="300">
        <f t="shared" si="157"/>
        <v>45.705369599999997</v>
      </c>
      <c r="G879" s="285">
        <f t="shared" si="160"/>
        <v>2088.9808102726038</v>
      </c>
      <c r="H879" s="284">
        <f t="shared" si="161"/>
        <v>45.222566400000005</v>
      </c>
      <c r="I879" s="301">
        <f t="shared" si="162"/>
        <v>1.2561824000000001E-2</v>
      </c>
      <c r="J879" s="57">
        <f t="shared" si="163"/>
        <v>87.33439908052901</v>
      </c>
      <c r="K879" s="57">
        <f t="shared" si="164"/>
        <v>87.33439908052901</v>
      </c>
      <c r="L879" s="57">
        <f t="shared" si="166"/>
        <v>39965.821631902705</v>
      </c>
      <c r="M879" s="301">
        <f t="shared" si="167"/>
        <v>8.6354716799999895</v>
      </c>
      <c r="N879" s="57">
        <f t="shared" si="165"/>
        <v>4628.0994383276993</v>
      </c>
    </row>
    <row r="880" spans="1:14">
      <c r="A880" s="57">
        <v>877</v>
      </c>
      <c r="B880" s="57">
        <v>28.4</v>
      </c>
      <c r="C880" s="284">
        <f t="shared" si="158"/>
        <v>45.705369599999997</v>
      </c>
      <c r="D880" s="300">
        <f t="shared" si="156"/>
        <v>45.705369599999997</v>
      </c>
      <c r="E880" s="285">
        <f t="shared" si="159"/>
        <v>2088.9808102726038</v>
      </c>
      <c r="F880" s="300">
        <f t="shared" si="157"/>
        <v>46.670976000000003</v>
      </c>
      <c r="G880" s="285">
        <f t="shared" si="160"/>
        <v>2178.1800007925763</v>
      </c>
      <c r="H880" s="284">
        <f t="shared" si="161"/>
        <v>46.188172800000004</v>
      </c>
      <c r="I880" s="301">
        <f t="shared" si="162"/>
        <v>1.2830048000000002E-2</v>
      </c>
      <c r="J880" s="57">
        <f t="shared" si="163"/>
        <v>89.19919051997249</v>
      </c>
      <c r="K880" s="57">
        <f t="shared" si="164"/>
        <v>89.19919051997249</v>
      </c>
      <c r="L880" s="57">
        <f t="shared" si="166"/>
        <v>40055.020822422681</v>
      </c>
      <c r="M880" s="301">
        <f t="shared" si="167"/>
        <v>8.6483017279999892</v>
      </c>
      <c r="N880" s="57">
        <f t="shared" si="165"/>
        <v>4631.5475664706983</v>
      </c>
    </row>
    <row r="881" spans="1:14">
      <c r="A881" s="57">
        <v>878</v>
      </c>
      <c r="B881" s="57">
        <v>29</v>
      </c>
      <c r="C881" s="284">
        <f t="shared" si="158"/>
        <v>46.670976000000003</v>
      </c>
      <c r="D881" s="300">
        <f t="shared" si="156"/>
        <v>46.670976000000003</v>
      </c>
      <c r="E881" s="285">
        <f t="shared" si="159"/>
        <v>2178.1800007925763</v>
      </c>
      <c r="F881" s="300">
        <f t="shared" si="157"/>
        <v>46.9928448</v>
      </c>
      <c r="G881" s="285">
        <f t="shared" si="160"/>
        <v>2208.3274623968869</v>
      </c>
      <c r="H881" s="284">
        <f t="shared" si="161"/>
        <v>46.831910399999998</v>
      </c>
      <c r="I881" s="301">
        <f t="shared" si="162"/>
        <v>1.3008864E-2</v>
      </c>
      <c r="J881" s="57">
        <f t="shared" si="163"/>
        <v>30.147461604310593</v>
      </c>
      <c r="K881" s="57">
        <f t="shared" si="164"/>
        <v>30.147461604310593</v>
      </c>
      <c r="L881" s="57">
        <f t="shared" si="166"/>
        <v>40085.168284026993</v>
      </c>
      <c r="M881" s="301">
        <f t="shared" si="167"/>
        <v>8.6613105919999889</v>
      </c>
      <c r="N881" s="57">
        <f t="shared" si="165"/>
        <v>4628.0719133951416</v>
      </c>
    </row>
    <row r="882" spans="1:14">
      <c r="A882" s="57">
        <v>879</v>
      </c>
      <c r="B882" s="57">
        <v>29.2</v>
      </c>
      <c r="C882" s="284">
        <f t="shared" si="158"/>
        <v>46.9928448</v>
      </c>
      <c r="D882" s="300">
        <f t="shared" si="156"/>
        <v>46.9928448</v>
      </c>
      <c r="E882" s="285">
        <f t="shared" si="159"/>
        <v>2208.3274623968869</v>
      </c>
      <c r="F882" s="300">
        <f t="shared" si="157"/>
        <v>46.831910400000005</v>
      </c>
      <c r="G882" s="285">
        <f t="shared" si="160"/>
        <v>2193.2278317136288</v>
      </c>
      <c r="H882" s="284">
        <f t="shared" si="161"/>
        <v>46.912377599999999</v>
      </c>
      <c r="I882" s="301">
        <f t="shared" si="162"/>
        <v>1.3031216E-2</v>
      </c>
      <c r="J882" s="57">
        <f t="shared" si="163"/>
        <v>-15.099630683258056</v>
      </c>
      <c r="K882" s="57">
        <f t="shared" si="164"/>
        <v>0</v>
      </c>
      <c r="L882" s="57">
        <f t="shared" si="166"/>
        <v>40085.168284026993</v>
      </c>
      <c r="M882" s="301">
        <f t="shared" si="167"/>
        <v>8.6743418079999888</v>
      </c>
      <c r="N882" s="57">
        <f t="shared" si="165"/>
        <v>4621.1192931154837</v>
      </c>
    </row>
    <row r="883" spans="1:14">
      <c r="A883" s="57">
        <v>880</v>
      </c>
      <c r="B883" s="57">
        <v>29.1</v>
      </c>
      <c r="C883" s="284">
        <f t="shared" si="158"/>
        <v>46.831910400000005</v>
      </c>
      <c r="D883" s="300">
        <f t="shared" si="156"/>
        <v>46.831910400000005</v>
      </c>
      <c r="E883" s="285">
        <f t="shared" si="159"/>
        <v>2193.2278317136288</v>
      </c>
      <c r="F883" s="300">
        <f t="shared" si="157"/>
        <v>46.670976000000003</v>
      </c>
      <c r="G883" s="285">
        <f t="shared" si="160"/>
        <v>2178.1800007925763</v>
      </c>
      <c r="H883" s="284">
        <f t="shared" si="161"/>
        <v>46.751443200000004</v>
      </c>
      <c r="I883" s="301">
        <f t="shared" si="162"/>
        <v>1.2986512E-2</v>
      </c>
      <c r="J883" s="57">
        <f t="shared" si="163"/>
        <v>-15.047830921052537</v>
      </c>
      <c r="K883" s="57">
        <f t="shared" si="164"/>
        <v>0</v>
      </c>
      <c r="L883" s="57">
        <f t="shared" si="166"/>
        <v>40085.168284026993</v>
      </c>
      <c r="M883" s="301">
        <f t="shared" si="167"/>
        <v>8.6873283199999882</v>
      </c>
      <c r="N883" s="57">
        <f t="shared" si="165"/>
        <v>4614.2112750294955</v>
      </c>
    </row>
    <row r="884" spans="1:14">
      <c r="A884" s="57">
        <v>881</v>
      </c>
      <c r="B884" s="57">
        <v>29</v>
      </c>
      <c r="C884" s="284">
        <f t="shared" si="158"/>
        <v>46.670976000000003</v>
      </c>
      <c r="D884" s="300">
        <f t="shared" si="156"/>
        <v>46.670976000000003</v>
      </c>
      <c r="E884" s="285">
        <f t="shared" si="159"/>
        <v>2178.1800007925763</v>
      </c>
      <c r="F884" s="300">
        <f t="shared" si="157"/>
        <v>46.510041600000001</v>
      </c>
      <c r="G884" s="285">
        <f t="shared" si="160"/>
        <v>2163.1839696337306</v>
      </c>
      <c r="H884" s="284">
        <f t="shared" si="161"/>
        <v>46.590508800000002</v>
      </c>
      <c r="I884" s="301">
        <f t="shared" si="162"/>
        <v>1.2941808000000001E-2</v>
      </c>
      <c r="J884" s="57">
        <f t="shared" si="163"/>
        <v>-14.996031158845653</v>
      </c>
      <c r="K884" s="57">
        <f t="shared" si="164"/>
        <v>0</v>
      </c>
      <c r="L884" s="57">
        <f t="shared" si="166"/>
        <v>40085.168284026993</v>
      </c>
      <c r="M884" s="301">
        <f t="shared" si="167"/>
        <v>8.700270127999989</v>
      </c>
      <c r="N884" s="57">
        <f t="shared" si="165"/>
        <v>4607.3475529249736</v>
      </c>
    </row>
    <row r="885" spans="1:14">
      <c r="A885" s="57">
        <v>882</v>
      </c>
      <c r="B885" s="57">
        <v>28.9</v>
      </c>
      <c r="C885" s="284">
        <f t="shared" si="158"/>
        <v>46.510041600000001</v>
      </c>
      <c r="D885" s="300">
        <f t="shared" si="156"/>
        <v>46.510041600000001</v>
      </c>
      <c r="E885" s="285">
        <f t="shared" si="159"/>
        <v>2163.1839696337306</v>
      </c>
      <c r="F885" s="300">
        <f t="shared" si="157"/>
        <v>45.866304</v>
      </c>
      <c r="G885" s="285">
        <f t="shared" si="160"/>
        <v>2103.7178426204159</v>
      </c>
      <c r="H885" s="284">
        <f t="shared" si="161"/>
        <v>46.188172800000004</v>
      </c>
      <c r="I885" s="301">
        <f t="shared" si="162"/>
        <v>1.2830048000000002E-2</v>
      </c>
      <c r="J885" s="57">
        <f t="shared" si="163"/>
        <v>-59.46612701331469</v>
      </c>
      <c r="K885" s="57">
        <f t="shared" si="164"/>
        <v>0</v>
      </c>
      <c r="L885" s="57">
        <f t="shared" si="166"/>
        <v>40085.168284026993</v>
      </c>
      <c r="M885" s="301">
        <f t="shared" si="167"/>
        <v>8.7131001759999887</v>
      </c>
      <c r="N885" s="57">
        <f t="shared" si="165"/>
        <v>4600.563229427863</v>
      </c>
    </row>
    <row r="886" spans="1:14">
      <c r="A886" s="57">
        <v>883</v>
      </c>
      <c r="B886" s="57">
        <v>28.5</v>
      </c>
      <c r="C886" s="284">
        <f t="shared" si="158"/>
        <v>45.866304</v>
      </c>
      <c r="D886" s="300">
        <f t="shared" si="156"/>
        <v>45.866304</v>
      </c>
      <c r="E886" s="285">
        <f t="shared" si="159"/>
        <v>2103.7178426204159</v>
      </c>
      <c r="F886" s="300">
        <f t="shared" si="157"/>
        <v>45.222566400000005</v>
      </c>
      <c r="G886" s="285">
        <f t="shared" si="160"/>
        <v>2045.0805118024093</v>
      </c>
      <c r="H886" s="284">
        <f t="shared" si="161"/>
        <v>45.544435200000002</v>
      </c>
      <c r="I886" s="301">
        <f t="shared" si="162"/>
        <v>1.2651232E-2</v>
      </c>
      <c r="J886" s="57">
        <f t="shared" si="163"/>
        <v>-58.637330818006603</v>
      </c>
      <c r="K886" s="57">
        <f t="shared" si="164"/>
        <v>0</v>
      </c>
      <c r="L886" s="57">
        <f t="shared" si="166"/>
        <v>40085.168284026993</v>
      </c>
      <c r="M886" s="301">
        <f t="shared" si="167"/>
        <v>8.7257514079999883</v>
      </c>
      <c r="N886" s="57">
        <f t="shared" si="165"/>
        <v>4593.8929966851802</v>
      </c>
    </row>
    <row r="887" spans="1:14">
      <c r="A887" s="57">
        <v>884</v>
      </c>
      <c r="B887" s="57">
        <v>28.1</v>
      </c>
      <c r="C887" s="284">
        <f t="shared" si="158"/>
        <v>45.222566400000005</v>
      </c>
      <c r="D887" s="300">
        <f t="shared" si="156"/>
        <v>45.222566400000005</v>
      </c>
      <c r="E887" s="285">
        <f t="shared" si="159"/>
        <v>2045.0805118024093</v>
      </c>
      <c r="F887" s="300">
        <f t="shared" si="157"/>
        <v>45.061632000000003</v>
      </c>
      <c r="G887" s="285">
        <f t="shared" si="160"/>
        <v>2030.5506785034243</v>
      </c>
      <c r="H887" s="284">
        <f t="shared" si="161"/>
        <v>45.142099200000004</v>
      </c>
      <c r="I887" s="301">
        <f t="shared" si="162"/>
        <v>1.2539472000000001E-2</v>
      </c>
      <c r="J887" s="57">
        <f t="shared" si="163"/>
        <v>-14.529833298985068</v>
      </c>
      <c r="K887" s="57">
        <f t="shared" si="164"/>
        <v>0</v>
      </c>
      <c r="L887" s="57">
        <f t="shared" si="166"/>
        <v>40085.168284026993</v>
      </c>
      <c r="M887" s="301">
        <f t="shared" si="167"/>
        <v>8.7382908799999885</v>
      </c>
      <c r="N887" s="57">
        <f t="shared" si="165"/>
        <v>4587.3007473089574</v>
      </c>
    </row>
    <row r="888" spans="1:14">
      <c r="A888" s="57">
        <v>885</v>
      </c>
      <c r="B888" s="57">
        <v>28</v>
      </c>
      <c r="C888" s="284">
        <f t="shared" si="158"/>
        <v>45.061632000000003</v>
      </c>
      <c r="D888" s="300">
        <f t="shared" si="156"/>
        <v>45.061632000000003</v>
      </c>
      <c r="E888" s="285">
        <f t="shared" si="159"/>
        <v>2030.5506785034243</v>
      </c>
      <c r="F888" s="300">
        <f t="shared" si="157"/>
        <v>45.061632000000003</v>
      </c>
      <c r="G888" s="285">
        <f t="shared" si="160"/>
        <v>2030.5506785034243</v>
      </c>
      <c r="H888" s="284">
        <f t="shared" si="161"/>
        <v>45.061632000000003</v>
      </c>
      <c r="I888" s="301">
        <f t="shared" si="162"/>
        <v>1.2517120000000001E-2</v>
      </c>
      <c r="J888" s="57">
        <f t="shared" si="163"/>
        <v>0</v>
      </c>
      <c r="K888" s="57">
        <f t="shared" si="164"/>
        <v>0</v>
      </c>
      <c r="L888" s="57">
        <f t="shared" si="166"/>
        <v>40085.168284026993</v>
      </c>
      <c r="M888" s="301">
        <f t="shared" si="167"/>
        <v>8.7508079999999886</v>
      </c>
      <c r="N888" s="57">
        <f t="shared" si="165"/>
        <v>4580.7390910675958</v>
      </c>
    </row>
    <row r="889" spans="1:14">
      <c r="A889" s="57">
        <v>886</v>
      </c>
      <c r="B889" s="57">
        <v>28</v>
      </c>
      <c r="C889" s="284">
        <f t="shared" si="158"/>
        <v>45.061632000000003</v>
      </c>
      <c r="D889" s="300">
        <f t="shared" si="156"/>
        <v>45.061632000000003</v>
      </c>
      <c r="E889" s="285">
        <f t="shared" si="159"/>
        <v>2030.5506785034243</v>
      </c>
      <c r="F889" s="300">
        <f t="shared" si="157"/>
        <v>44.417894400000009</v>
      </c>
      <c r="G889" s="285">
        <f t="shared" si="160"/>
        <v>1972.9493429295521</v>
      </c>
      <c r="H889" s="284">
        <f t="shared" si="161"/>
        <v>44.739763200000006</v>
      </c>
      <c r="I889" s="301">
        <f t="shared" si="162"/>
        <v>1.2427712000000002E-2</v>
      </c>
      <c r="J889" s="57">
        <f t="shared" si="163"/>
        <v>-57.60133557387212</v>
      </c>
      <c r="K889" s="57">
        <f t="shared" si="164"/>
        <v>0</v>
      </c>
      <c r="L889" s="57">
        <f t="shared" si="166"/>
        <v>40085.168284026993</v>
      </c>
      <c r="M889" s="301">
        <f t="shared" si="167"/>
        <v>8.7632357119999877</v>
      </c>
      <c r="N889" s="57">
        <f t="shared" si="165"/>
        <v>4574.2428483506537</v>
      </c>
    </row>
    <row r="890" spans="1:14">
      <c r="A890" s="57">
        <v>887</v>
      </c>
      <c r="B890" s="57">
        <v>27.6</v>
      </c>
      <c r="C890" s="284">
        <f t="shared" si="158"/>
        <v>44.417894400000009</v>
      </c>
      <c r="D890" s="300">
        <f t="shared" si="156"/>
        <v>44.417894400000009</v>
      </c>
      <c r="E890" s="285">
        <f t="shared" si="159"/>
        <v>1972.9493429295521</v>
      </c>
      <c r="F890" s="300">
        <f t="shared" si="157"/>
        <v>43.7741568</v>
      </c>
      <c r="G890" s="285">
        <f t="shared" si="160"/>
        <v>1916.1768035509863</v>
      </c>
      <c r="H890" s="284">
        <f t="shared" si="161"/>
        <v>44.096025600000004</v>
      </c>
      <c r="I890" s="301">
        <f t="shared" si="162"/>
        <v>1.2248896E-2</v>
      </c>
      <c r="J890" s="57">
        <f t="shared" si="163"/>
        <v>-56.772539378565853</v>
      </c>
      <c r="K890" s="57">
        <f t="shared" si="164"/>
        <v>0</v>
      </c>
      <c r="L890" s="57">
        <f t="shared" si="166"/>
        <v>40085.168284026993</v>
      </c>
      <c r="M890" s="301">
        <f t="shared" si="167"/>
        <v>8.7754846079999869</v>
      </c>
      <c r="N890" s="57">
        <f t="shared" si="165"/>
        <v>4567.8580813057533</v>
      </c>
    </row>
    <row r="891" spans="1:14">
      <c r="A891" s="57">
        <v>888</v>
      </c>
      <c r="B891" s="57">
        <v>27.2</v>
      </c>
      <c r="C891" s="284">
        <f t="shared" si="158"/>
        <v>43.7741568</v>
      </c>
      <c r="D891" s="300">
        <f t="shared" si="156"/>
        <v>43.7741568</v>
      </c>
      <c r="E891" s="285">
        <f t="shared" si="159"/>
        <v>1916.1768035509863</v>
      </c>
      <c r="F891" s="300">
        <f t="shared" si="157"/>
        <v>42.808550400000009</v>
      </c>
      <c r="G891" s="285">
        <f t="shared" si="160"/>
        <v>1832.5719873493408</v>
      </c>
      <c r="H891" s="284">
        <f t="shared" si="161"/>
        <v>43.291353600000008</v>
      </c>
      <c r="I891" s="301">
        <f t="shared" si="162"/>
        <v>1.2025376000000003E-2</v>
      </c>
      <c r="J891" s="57">
        <f t="shared" si="163"/>
        <v>-83.604816201645463</v>
      </c>
      <c r="K891" s="57">
        <f t="shared" si="164"/>
        <v>0</v>
      </c>
      <c r="L891" s="57">
        <f t="shared" si="166"/>
        <v>40085.168284026993</v>
      </c>
      <c r="M891" s="301">
        <f t="shared" si="167"/>
        <v>8.7875099839999873</v>
      </c>
      <c r="N891" s="57">
        <f t="shared" si="165"/>
        <v>4561.6071397941814</v>
      </c>
    </row>
    <row r="892" spans="1:14">
      <c r="A892" s="57">
        <v>889</v>
      </c>
      <c r="B892" s="57">
        <v>26.6</v>
      </c>
      <c r="C892" s="284">
        <f t="shared" si="158"/>
        <v>42.808550400000009</v>
      </c>
      <c r="D892" s="300">
        <f t="shared" si="156"/>
        <v>42.808550400000009</v>
      </c>
      <c r="E892" s="285">
        <f t="shared" si="159"/>
        <v>1832.5719873493408</v>
      </c>
      <c r="F892" s="300">
        <f t="shared" si="157"/>
        <v>43.452288000000003</v>
      </c>
      <c r="G892" s="285">
        <f t="shared" si="160"/>
        <v>1888.1013324349442</v>
      </c>
      <c r="H892" s="284">
        <f t="shared" si="161"/>
        <v>43.130419200000006</v>
      </c>
      <c r="I892" s="301">
        <f t="shared" si="162"/>
        <v>1.1980672000000001E-2</v>
      </c>
      <c r="J892" s="57">
        <f t="shared" si="163"/>
        <v>55.529345085603381</v>
      </c>
      <c r="K892" s="57">
        <f t="shared" si="164"/>
        <v>55.529345085603381</v>
      </c>
      <c r="L892" s="57">
        <f t="shared" si="166"/>
        <v>40140.697629112597</v>
      </c>
      <c r="M892" s="301">
        <f t="shared" si="167"/>
        <v>8.7994906559999873</v>
      </c>
      <c r="N892" s="57">
        <f t="shared" si="165"/>
        <v>4561.7069439970837</v>
      </c>
    </row>
    <row r="893" spans="1:14">
      <c r="A893" s="57">
        <v>890</v>
      </c>
      <c r="B893" s="57">
        <v>27</v>
      </c>
      <c r="C893" s="284">
        <f t="shared" si="158"/>
        <v>43.452288000000003</v>
      </c>
      <c r="D893" s="300">
        <f t="shared" si="156"/>
        <v>43.452288000000003</v>
      </c>
      <c r="E893" s="285">
        <f t="shared" si="159"/>
        <v>1888.1013324349442</v>
      </c>
      <c r="F893" s="300">
        <f t="shared" si="157"/>
        <v>44.256960000000007</v>
      </c>
      <c r="G893" s="285">
        <f t="shared" si="160"/>
        <v>1958.6785084416006</v>
      </c>
      <c r="H893" s="284">
        <f t="shared" si="161"/>
        <v>43.854624000000001</v>
      </c>
      <c r="I893" s="301">
        <f t="shared" si="162"/>
        <v>1.2181840000000001E-2</v>
      </c>
      <c r="J893" s="57">
        <f t="shared" si="163"/>
        <v>70.577176006656373</v>
      </c>
      <c r="K893" s="57">
        <f t="shared" si="164"/>
        <v>70.577176006656373</v>
      </c>
      <c r="L893" s="57">
        <f t="shared" si="166"/>
        <v>40211.274805119254</v>
      </c>
      <c r="M893" s="301">
        <f t="shared" si="167"/>
        <v>8.8116724959999875</v>
      </c>
      <c r="N893" s="57">
        <f t="shared" si="165"/>
        <v>4563.4100476808408</v>
      </c>
    </row>
    <row r="894" spans="1:14">
      <c r="A894" s="57">
        <v>891</v>
      </c>
      <c r="B894" s="57">
        <v>27.5</v>
      </c>
      <c r="C894" s="284">
        <f t="shared" si="158"/>
        <v>44.256960000000007</v>
      </c>
      <c r="D894" s="300">
        <f t="shared" si="156"/>
        <v>44.256960000000007</v>
      </c>
      <c r="E894" s="285">
        <f t="shared" si="159"/>
        <v>1958.6785084416006</v>
      </c>
      <c r="F894" s="300">
        <f t="shared" si="157"/>
        <v>44.739763200000006</v>
      </c>
      <c r="G894" s="285">
        <f t="shared" si="160"/>
        <v>2001.6464111920748</v>
      </c>
      <c r="H894" s="284">
        <f t="shared" si="161"/>
        <v>44.49836160000001</v>
      </c>
      <c r="I894" s="301">
        <f t="shared" si="162"/>
        <v>1.2360656000000003E-2</v>
      </c>
      <c r="J894" s="57">
        <f t="shared" si="163"/>
        <v>42.967902750474195</v>
      </c>
      <c r="K894" s="57">
        <f t="shared" si="164"/>
        <v>42.967902750474195</v>
      </c>
      <c r="L894" s="57">
        <f t="shared" si="166"/>
        <v>40254.242707869729</v>
      </c>
      <c r="M894" s="301">
        <f t="shared" si="167"/>
        <v>8.8240331519999877</v>
      </c>
      <c r="N894" s="57">
        <f t="shared" si="165"/>
        <v>4561.8870662046429</v>
      </c>
    </row>
    <row r="895" spans="1:14">
      <c r="A895" s="57">
        <v>892</v>
      </c>
      <c r="B895" s="57">
        <v>27.8</v>
      </c>
      <c r="C895" s="284">
        <f t="shared" si="158"/>
        <v>44.739763200000006</v>
      </c>
      <c r="D895" s="300">
        <f t="shared" si="156"/>
        <v>44.739763200000006</v>
      </c>
      <c r="E895" s="285">
        <f t="shared" si="159"/>
        <v>2001.6464111920748</v>
      </c>
      <c r="F895" s="300">
        <f t="shared" si="157"/>
        <v>45.061632000000003</v>
      </c>
      <c r="G895" s="285">
        <f t="shared" si="160"/>
        <v>2030.5506785034243</v>
      </c>
      <c r="H895" s="284">
        <f t="shared" si="161"/>
        <v>44.900697600000001</v>
      </c>
      <c r="I895" s="301">
        <f t="shared" si="162"/>
        <v>1.2472416E-2</v>
      </c>
      <c r="J895" s="57">
        <f t="shared" si="163"/>
        <v>28.904267311349486</v>
      </c>
      <c r="K895" s="57">
        <f t="shared" si="164"/>
        <v>28.904267311349486</v>
      </c>
      <c r="L895" s="57">
        <f t="shared" si="166"/>
        <v>40283.14697518108</v>
      </c>
      <c r="M895" s="301">
        <f t="shared" si="167"/>
        <v>8.8365055679999873</v>
      </c>
      <c r="N895" s="57">
        <f t="shared" si="165"/>
        <v>4558.7191299986443</v>
      </c>
    </row>
    <row r="896" spans="1:14">
      <c r="A896" s="57">
        <v>893</v>
      </c>
      <c r="B896" s="57">
        <v>28</v>
      </c>
      <c r="C896" s="284">
        <f t="shared" si="158"/>
        <v>45.061632000000003</v>
      </c>
      <c r="D896" s="300">
        <f t="shared" si="156"/>
        <v>45.061632000000003</v>
      </c>
      <c r="E896" s="285">
        <f t="shared" si="159"/>
        <v>2030.5506785034243</v>
      </c>
      <c r="F896" s="300">
        <f t="shared" si="157"/>
        <v>44.739763200000006</v>
      </c>
      <c r="G896" s="285">
        <f t="shared" si="160"/>
        <v>2001.6464111920748</v>
      </c>
      <c r="H896" s="284">
        <f t="shared" si="161"/>
        <v>44.900697600000001</v>
      </c>
      <c r="I896" s="301">
        <f t="shared" si="162"/>
        <v>1.2472416E-2</v>
      </c>
      <c r="J896" s="57">
        <f t="shared" si="163"/>
        <v>-28.904267311349486</v>
      </c>
      <c r="K896" s="57">
        <f t="shared" si="164"/>
        <v>0</v>
      </c>
      <c r="L896" s="57">
        <f t="shared" si="166"/>
        <v>40283.14697518108</v>
      </c>
      <c r="M896" s="301">
        <f t="shared" si="167"/>
        <v>8.8489779839999869</v>
      </c>
      <c r="N896" s="57">
        <f t="shared" si="165"/>
        <v>4552.2937279330836</v>
      </c>
    </row>
    <row r="897" spans="1:14">
      <c r="A897" s="57">
        <v>894</v>
      </c>
      <c r="B897" s="57">
        <v>27.8</v>
      </c>
      <c r="C897" s="284">
        <f t="shared" si="158"/>
        <v>44.739763200000006</v>
      </c>
      <c r="D897" s="300">
        <f t="shared" si="156"/>
        <v>44.739763200000006</v>
      </c>
      <c r="E897" s="285">
        <f t="shared" si="159"/>
        <v>2001.6464111920748</v>
      </c>
      <c r="F897" s="300">
        <f t="shared" si="157"/>
        <v>45.061632000000003</v>
      </c>
      <c r="G897" s="285">
        <f t="shared" si="160"/>
        <v>2030.5506785034243</v>
      </c>
      <c r="H897" s="284">
        <f t="shared" si="161"/>
        <v>44.900697600000001</v>
      </c>
      <c r="I897" s="301">
        <f t="shared" si="162"/>
        <v>1.2472416E-2</v>
      </c>
      <c r="J897" s="57">
        <f t="shared" si="163"/>
        <v>28.904267311349486</v>
      </c>
      <c r="K897" s="57">
        <f t="shared" si="164"/>
        <v>28.904267311349486</v>
      </c>
      <c r="L897" s="57">
        <f t="shared" si="166"/>
        <v>40312.051242492431</v>
      </c>
      <c r="M897" s="301">
        <f t="shared" si="167"/>
        <v>8.8614503999999865</v>
      </c>
      <c r="N897" s="57">
        <f t="shared" si="165"/>
        <v>4549.1482119555158</v>
      </c>
    </row>
    <row r="898" spans="1:14">
      <c r="A898" s="57">
        <v>895</v>
      </c>
      <c r="B898" s="57">
        <v>28</v>
      </c>
      <c r="C898" s="284">
        <f t="shared" si="158"/>
        <v>45.061632000000003</v>
      </c>
      <c r="D898" s="300">
        <f t="shared" si="156"/>
        <v>45.061632000000003</v>
      </c>
      <c r="E898" s="285">
        <f t="shared" si="159"/>
        <v>2030.5506785034243</v>
      </c>
      <c r="F898" s="300">
        <f t="shared" si="157"/>
        <v>45.061632000000003</v>
      </c>
      <c r="G898" s="285">
        <f t="shared" si="160"/>
        <v>2030.5506785034243</v>
      </c>
      <c r="H898" s="284">
        <f t="shared" si="161"/>
        <v>45.061632000000003</v>
      </c>
      <c r="I898" s="301">
        <f t="shared" si="162"/>
        <v>1.2517120000000001E-2</v>
      </c>
      <c r="J898" s="57">
        <f t="shared" si="163"/>
        <v>0</v>
      </c>
      <c r="K898" s="57">
        <f t="shared" si="164"/>
        <v>0</v>
      </c>
      <c r="L898" s="57">
        <f t="shared" si="166"/>
        <v>40312.051242492431</v>
      </c>
      <c r="M898" s="301">
        <f t="shared" si="167"/>
        <v>8.8739675199999866</v>
      </c>
      <c r="N898" s="57">
        <f t="shared" si="165"/>
        <v>4542.7314390815454</v>
      </c>
    </row>
    <row r="899" spans="1:14">
      <c r="A899" s="57">
        <v>896</v>
      </c>
      <c r="B899" s="57">
        <v>28</v>
      </c>
      <c r="C899" s="284">
        <f t="shared" si="158"/>
        <v>45.061632000000003</v>
      </c>
      <c r="D899" s="300">
        <f t="shared" si="156"/>
        <v>45.061632000000003</v>
      </c>
      <c r="E899" s="285">
        <f t="shared" si="159"/>
        <v>2030.5506785034243</v>
      </c>
      <c r="F899" s="300">
        <f t="shared" si="157"/>
        <v>45.061632000000003</v>
      </c>
      <c r="G899" s="285">
        <f t="shared" si="160"/>
        <v>2030.5506785034243</v>
      </c>
      <c r="H899" s="284">
        <f t="shared" si="161"/>
        <v>45.061632000000003</v>
      </c>
      <c r="I899" s="301">
        <f t="shared" si="162"/>
        <v>1.2517120000000001E-2</v>
      </c>
      <c r="J899" s="57">
        <f t="shared" si="163"/>
        <v>0</v>
      </c>
      <c r="K899" s="57">
        <f t="shared" si="164"/>
        <v>0</v>
      </c>
      <c r="L899" s="57">
        <f t="shared" si="166"/>
        <v>40312.051242492431</v>
      </c>
      <c r="M899" s="301">
        <f t="shared" si="167"/>
        <v>8.8864846399999866</v>
      </c>
      <c r="N899" s="57">
        <f t="shared" si="165"/>
        <v>4536.3327429880628</v>
      </c>
    </row>
    <row r="900" spans="1:14">
      <c r="A900" s="57">
        <v>897</v>
      </c>
      <c r="B900" s="57">
        <v>28</v>
      </c>
      <c r="C900" s="284">
        <f t="shared" si="158"/>
        <v>45.061632000000003</v>
      </c>
      <c r="D900" s="300">
        <f t="shared" ref="D900:D963" si="168">C900</f>
        <v>45.061632000000003</v>
      </c>
      <c r="E900" s="285">
        <f t="shared" si="159"/>
        <v>2030.5506785034243</v>
      </c>
      <c r="F900" s="300">
        <f t="shared" ref="F900:F963" si="169">C901</f>
        <v>44.578828800000004</v>
      </c>
      <c r="G900" s="285">
        <f t="shared" si="160"/>
        <v>1987.2719771797097</v>
      </c>
      <c r="H900" s="284">
        <f t="shared" si="161"/>
        <v>44.8202304</v>
      </c>
      <c r="I900" s="301">
        <f t="shared" si="162"/>
        <v>1.2450064E-2</v>
      </c>
      <c r="J900" s="57">
        <f t="shared" si="163"/>
        <v>-43.278701323714586</v>
      </c>
      <c r="K900" s="57">
        <f t="shared" si="164"/>
        <v>0</v>
      </c>
      <c r="L900" s="57">
        <f t="shared" si="166"/>
        <v>40312.051242492431</v>
      </c>
      <c r="M900" s="301">
        <f t="shared" si="167"/>
        <v>8.898934703999986</v>
      </c>
      <c r="N900" s="57">
        <f t="shared" si="165"/>
        <v>4529.9861818710224</v>
      </c>
    </row>
    <row r="901" spans="1:14">
      <c r="A901" s="57">
        <v>898</v>
      </c>
      <c r="B901" s="57">
        <v>27.7</v>
      </c>
      <c r="C901" s="284">
        <f t="shared" ref="C901:C964" si="170">B901*1.609344</f>
        <v>44.578828800000004</v>
      </c>
      <c r="D901" s="300">
        <f t="shared" si="168"/>
        <v>44.578828800000004</v>
      </c>
      <c r="E901" s="285">
        <f t="shared" ref="E901:E964" si="171">(D901)^2</f>
        <v>1987.2719771797097</v>
      </c>
      <c r="F901" s="300">
        <f t="shared" si="169"/>
        <v>44.096025599999997</v>
      </c>
      <c r="G901" s="285">
        <f t="shared" ref="G901:G964" si="172">(F901)^2</f>
        <v>1944.4594737158552</v>
      </c>
      <c r="H901" s="284">
        <f t="shared" ref="H901:H964" si="173">(D901+F901)/2</f>
        <v>44.3374272</v>
      </c>
      <c r="I901" s="301">
        <f t="shared" ref="I901:I964" si="174">H901/3600</f>
        <v>1.2315952E-2</v>
      </c>
      <c r="J901" s="57">
        <f t="shared" ref="J901:J964" si="175">IF(I901=0,0,(G901-E901))</f>
        <v>-42.812503463854455</v>
      </c>
      <c r="K901" s="57">
        <f t="shared" ref="K901:K964" si="176">MAX(0,J901)</f>
        <v>0</v>
      </c>
      <c r="L901" s="57">
        <f t="shared" si="166"/>
        <v>40312.051242492431</v>
      </c>
      <c r="M901" s="301">
        <f t="shared" si="167"/>
        <v>8.9112506559999858</v>
      </c>
      <c r="N901" s="57">
        <f t="shared" ref="N901:N964" si="177">IF(M901=0,0,(L901)/M901)</f>
        <v>4523.725434134225</v>
      </c>
    </row>
    <row r="902" spans="1:14">
      <c r="A902" s="57">
        <v>899</v>
      </c>
      <c r="B902" s="57">
        <v>27.4</v>
      </c>
      <c r="C902" s="284">
        <f t="shared" si="170"/>
        <v>44.096025599999997</v>
      </c>
      <c r="D902" s="300">
        <f t="shared" si="168"/>
        <v>44.096025599999997</v>
      </c>
      <c r="E902" s="285">
        <f t="shared" si="171"/>
        <v>1944.4594737158552</v>
      </c>
      <c r="F902" s="300">
        <f t="shared" si="169"/>
        <v>43.291353600000001</v>
      </c>
      <c r="G902" s="285">
        <f t="shared" si="172"/>
        <v>1874.141296520233</v>
      </c>
      <c r="H902" s="284">
        <f t="shared" si="173"/>
        <v>43.693689599999999</v>
      </c>
      <c r="I902" s="301">
        <f t="shared" si="174"/>
        <v>1.2137136E-2</v>
      </c>
      <c r="J902" s="57">
        <f t="shared" si="175"/>
        <v>-70.318177195622184</v>
      </c>
      <c r="K902" s="57">
        <f t="shared" si="176"/>
        <v>0</v>
      </c>
      <c r="L902" s="57">
        <f t="shared" ref="L902:L965" si="178">L901+K902</f>
        <v>40312.051242492431</v>
      </c>
      <c r="M902" s="301">
        <f t="shared" ref="M902:M965" si="179">M901+I902</f>
        <v>8.9233877919999856</v>
      </c>
      <c r="N902" s="57">
        <f t="shared" si="177"/>
        <v>4517.5724940064893</v>
      </c>
    </row>
    <row r="903" spans="1:14">
      <c r="A903" s="57">
        <v>900</v>
      </c>
      <c r="B903" s="57">
        <v>26.9</v>
      </c>
      <c r="C903" s="284">
        <f t="shared" si="170"/>
        <v>43.291353600000001</v>
      </c>
      <c r="D903" s="300">
        <f t="shared" si="168"/>
        <v>43.291353600000001</v>
      </c>
      <c r="E903" s="285">
        <f t="shared" si="171"/>
        <v>1874.141296520233</v>
      </c>
      <c r="F903" s="300">
        <f t="shared" si="169"/>
        <v>42.808550400000009</v>
      </c>
      <c r="G903" s="285">
        <f t="shared" si="172"/>
        <v>1832.5719873493408</v>
      </c>
      <c r="H903" s="284">
        <f t="shared" si="173"/>
        <v>43.049952000000005</v>
      </c>
      <c r="I903" s="301">
        <f t="shared" si="174"/>
        <v>1.1958320000000001E-2</v>
      </c>
      <c r="J903" s="57">
        <f t="shared" si="175"/>
        <v>-41.569309170892211</v>
      </c>
      <c r="K903" s="57">
        <f t="shared" si="176"/>
        <v>0</v>
      </c>
      <c r="L903" s="57">
        <f t="shared" si="178"/>
        <v>40312.051242492431</v>
      </c>
      <c r="M903" s="301">
        <f t="shared" si="179"/>
        <v>8.9353461119999853</v>
      </c>
      <c r="N903" s="57">
        <f t="shared" si="177"/>
        <v>4511.5265527716019</v>
      </c>
    </row>
    <row r="904" spans="1:14">
      <c r="A904" s="57">
        <v>901</v>
      </c>
      <c r="B904" s="57">
        <v>26.6</v>
      </c>
      <c r="C904" s="284">
        <f t="shared" si="170"/>
        <v>42.808550400000009</v>
      </c>
      <c r="D904" s="300">
        <f t="shared" si="168"/>
        <v>42.808550400000009</v>
      </c>
      <c r="E904" s="285">
        <f t="shared" si="171"/>
        <v>1832.5719873493408</v>
      </c>
      <c r="F904" s="300">
        <f t="shared" si="169"/>
        <v>42.647615999999999</v>
      </c>
      <c r="G904" s="285">
        <f t="shared" si="172"/>
        <v>1818.819150483456</v>
      </c>
      <c r="H904" s="284">
        <f t="shared" si="173"/>
        <v>42.7280832</v>
      </c>
      <c r="I904" s="301">
        <f t="shared" si="174"/>
        <v>1.1868912000000001E-2</v>
      </c>
      <c r="J904" s="57">
        <f t="shared" si="175"/>
        <v>-13.752836865884774</v>
      </c>
      <c r="K904" s="57">
        <f t="shared" si="176"/>
        <v>0</v>
      </c>
      <c r="L904" s="57">
        <f t="shared" si="178"/>
        <v>40312.051242492431</v>
      </c>
      <c r="M904" s="301">
        <f t="shared" si="179"/>
        <v>8.9472150239999859</v>
      </c>
      <c r="N904" s="57">
        <f t="shared" si="177"/>
        <v>4505.5417953362576</v>
      </c>
    </row>
    <row r="905" spans="1:14">
      <c r="A905" s="57">
        <v>902</v>
      </c>
      <c r="B905" s="57">
        <v>26.5</v>
      </c>
      <c r="C905" s="284">
        <f t="shared" si="170"/>
        <v>42.647615999999999</v>
      </c>
      <c r="D905" s="300">
        <f t="shared" si="168"/>
        <v>42.647615999999999</v>
      </c>
      <c r="E905" s="285">
        <f t="shared" si="171"/>
        <v>1818.819150483456</v>
      </c>
      <c r="F905" s="300">
        <f t="shared" si="169"/>
        <v>42.647615999999999</v>
      </c>
      <c r="G905" s="285">
        <f t="shared" si="172"/>
        <v>1818.819150483456</v>
      </c>
      <c r="H905" s="284">
        <f t="shared" si="173"/>
        <v>42.647615999999999</v>
      </c>
      <c r="I905" s="301">
        <f t="shared" si="174"/>
        <v>1.1846559999999999E-2</v>
      </c>
      <c r="J905" s="57">
        <f t="shared" si="175"/>
        <v>0</v>
      </c>
      <c r="K905" s="57">
        <f t="shared" si="176"/>
        <v>0</v>
      </c>
      <c r="L905" s="57">
        <f t="shared" si="178"/>
        <v>40312.051242492431</v>
      </c>
      <c r="M905" s="301">
        <f t="shared" si="179"/>
        <v>8.9590615839999863</v>
      </c>
      <c r="N905" s="57">
        <f t="shared" si="177"/>
        <v>4499.5841210072531</v>
      </c>
    </row>
    <row r="906" spans="1:14">
      <c r="A906" s="57">
        <v>903</v>
      </c>
      <c r="B906" s="57">
        <v>26.5</v>
      </c>
      <c r="C906" s="284">
        <f t="shared" si="170"/>
        <v>42.647615999999999</v>
      </c>
      <c r="D906" s="300">
        <f t="shared" si="168"/>
        <v>42.647615999999999</v>
      </c>
      <c r="E906" s="285">
        <f t="shared" si="171"/>
        <v>1818.819150483456</v>
      </c>
      <c r="F906" s="300">
        <f t="shared" si="169"/>
        <v>42.647615999999999</v>
      </c>
      <c r="G906" s="285">
        <f t="shared" si="172"/>
        <v>1818.819150483456</v>
      </c>
      <c r="H906" s="284">
        <f t="shared" si="173"/>
        <v>42.647615999999999</v>
      </c>
      <c r="I906" s="301">
        <f t="shared" si="174"/>
        <v>1.1846559999999999E-2</v>
      </c>
      <c r="J906" s="57">
        <f t="shared" si="175"/>
        <v>0</v>
      </c>
      <c r="K906" s="57">
        <f t="shared" si="176"/>
        <v>0</v>
      </c>
      <c r="L906" s="57">
        <f t="shared" si="178"/>
        <v>40312.051242492431</v>
      </c>
      <c r="M906" s="301">
        <f t="shared" si="179"/>
        <v>8.9709081439999867</v>
      </c>
      <c r="N906" s="57">
        <f t="shared" si="177"/>
        <v>4493.6421815281146</v>
      </c>
    </row>
    <row r="907" spans="1:14">
      <c r="A907" s="57">
        <v>904</v>
      </c>
      <c r="B907" s="57">
        <v>26.5</v>
      </c>
      <c r="C907" s="284">
        <f t="shared" si="170"/>
        <v>42.647615999999999</v>
      </c>
      <c r="D907" s="300">
        <f t="shared" si="168"/>
        <v>42.647615999999999</v>
      </c>
      <c r="E907" s="285">
        <f t="shared" si="171"/>
        <v>1818.819150483456</v>
      </c>
      <c r="F907" s="300">
        <f t="shared" si="169"/>
        <v>42.325747200000002</v>
      </c>
      <c r="G907" s="285">
        <f t="shared" si="172"/>
        <v>1791.4688760383081</v>
      </c>
      <c r="H907" s="284">
        <f t="shared" si="173"/>
        <v>42.486681599999997</v>
      </c>
      <c r="I907" s="301">
        <f t="shared" si="174"/>
        <v>1.1801855999999999E-2</v>
      </c>
      <c r="J907" s="57">
        <f t="shared" si="175"/>
        <v>-27.350274445147988</v>
      </c>
      <c r="K907" s="57">
        <f t="shared" si="176"/>
        <v>0</v>
      </c>
      <c r="L907" s="57">
        <f t="shared" si="178"/>
        <v>40312.051242492431</v>
      </c>
      <c r="M907" s="301">
        <f t="shared" si="179"/>
        <v>8.9827099999999866</v>
      </c>
      <c r="N907" s="57">
        <f t="shared" si="177"/>
        <v>4487.738248534406</v>
      </c>
    </row>
    <row r="908" spans="1:14">
      <c r="A908" s="57">
        <v>905</v>
      </c>
      <c r="B908" s="57">
        <v>26.3</v>
      </c>
      <c r="C908" s="284">
        <f t="shared" si="170"/>
        <v>42.325747200000002</v>
      </c>
      <c r="D908" s="300">
        <f t="shared" si="168"/>
        <v>42.325747200000002</v>
      </c>
      <c r="E908" s="285">
        <f t="shared" si="171"/>
        <v>1791.4688760383081</v>
      </c>
      <c r="F908" s="300">
        <f t="shared" si="169"/>
        <v>42.1648128</v>
      </c>
      <c r="G908" s="285">
        <f t="shared" si="172"/>
        <v>1777.8714384590439</v>
      </c>
      <c r="H908" s="284">
        <f t="shared" si="173"/>
        <v>42.245280000000001</v>
      </c>
      <c r="I908" s="301">
        <f t="shared" si="174"/>
        <v>1.17348E-2</v>
      </c>
      <c r="J908" s="57">
        <f t="shared" si="175"/>
        <v>-13.597437579264124</v>
      </c>
      <c r="K908" s="57">
        <f t="shared" si="176"/>
        <v>0</v>
      </c>
      <c r="L908" s="57">
        <f t="shared" si="178"/>
        <v>40312.051242492431</v>
      </c>
      <c r="M908" s="301">
        <f t="shared" si="179"/>
        <v>8.9944447999999859</v>
      </c>
      <c r="N908" s="57">
        <f t="shared" si="177"/>
        <v>4481.8832222409656</v>
      </c>
    </row>
    <row r="909" spans="1:14">
      <c r="A909" s="57">
        <v>906</v>
      </c>
      <c r="B909" s="57">
        <v>26.2</v>
      </c>
      <c r="C909" s="284">
        <f t="shared" si="170"/>
        <v>42.1648128</v>
      </c>
      <c r="D909" s="300">
        <f t="shared" si="168"/>
        <v>42.1648128</v>
      </c>
      <c r="E909" s="285">
        <f t="shared" si="171"/>
        <v>1777.8714384590439</v>
      </c>
      <c r="F909" s="300">
        <f t="shared" si="169"/>
        <v>42.1648128</v>
      </c>
      <c r="G909" s="285">
        <f t="shared" si="172"/>
        <v>1777.8714384590439</v>
      </c>
      <c r="H909" s="284">
        <f t="shared" si="173"/>
        <v>42.1648128</v>
      </c>
      <c r="I909" s="301">
        <f t="shared" si="174"/>
        <v>1.1712448E-2</v>
      </c>
      <c r="J909" s="57">
        <f t="shared" si="175"/>
        <v>0</v>
      </c>
      <c r="K909" s="57">
        <f t="shared" si="176"/>
        <v>0</v>
      </c>
      <c r="L909" s="57">
        <f t="shared" si="178"/>
        <v>40312.051242492431</v>
      </c>
      <c r="M909" s="301">
        <f t="shared" si="179"/>
        <v>9.0061572479999867</v>
      </c>
      <c r="N909" s="57">
        <f t="shared" si="177"/>
        <v>4476.0545627209203</v>
      </c>
    </row>
    <row r="910" spans="1:14">
      <c r="A910" s="57">
        <v>907</v>
      </c>
      <c r="B910" s="57">
        <v>26.2</v>
      </c>
      <c r="C910" s="284">
        <f t="shared" si="170"/>
        <v>42.1648128</v>
      </c>
      <c r="D910" s="300">
        <f t="shared" si="168"/>
        <v>42.1648128</v>
      </c>
      <c r="E910" s="285">
        <f t="shared" si="171"/>
        <v>1777.8714384590439</v>
      </c>
      <c r="F910" s="300">
        <f t="shared" si="169"/>
        <v>41.682009600000001</v>
      </c>
      <c r="G910" s="285">
        <f t="shared" si="172"/>
        <v>1737.3899242944922</v>
      </c>
      <c r="H910" s="284">
        <f t="shared" si="173"/>
        <v>41.923411200000004</v>
      </c>
      <c r="I910" s="301">
        <f t="shared" si="174"/>
        <v>1.1645392000000001E-2</v>
      </c>
      <c r="J910" s="57">
        <f t="shared" si="175"/>
        <v>-40.481514164551754</v>
      </c>
      <c r="K910" s="57">
        <f t="shared" si="176"/>
        <v>0</v>
      </c>
      <c r="L910" s="57">
        <f t="shared" si="178"/>
        <v>40312.051242492431</v>
      </c>
      <c r="M910" s="301">
        <f t="shared" si="179"/>
        <v>9.0178026399999869</v>
      </c>
      <c r="N910" s="57">
        <f t="shared" si="177"/>
        <v>4470.2742843008691</v>
      </c>
    </row>
    <row r="911" spans="1:14">
      <c r="A911" s="57">
        <v>908</v>
      </c>
      <c r="B911" s="57">
        <v>25.9</v>
      </c>
      <c r="C911" s="284">
        <f t="shared" si="170"/>
        <v>41.682009600000001</v>
      </c>
      <c r="D911" s="300">
        <f t="shared" si="168"/>
        <v>41.682009600000001</v>
      </c>
      <c r="E911" s="285">
        <f t="shared" si="171"/>
        <v>1737.3899242944922</v>
      </c>
      <c r="F911" s="300">
        <f t="shared" si="169"/>
        <v>41.199206400000008</v>
      </c>
      <c r="G911" s="285">
        <f t="shared" si="172"/>
        <v>1697.3746079898017</v>
      </c>
      <c r="H911" s="284">
        <f t="shared" si="173"/>
        <v>41.440608000000005</v>
      </c>
      <c r="I911" s="301">
        <f t="shared" si="174"/>
        <v>1.151128E-2</v>
      </c>
      <c r="J911" s="57">
        <f t="shared" si="175"/>
        <v>-40.015316304690487</v>
      </c>
      <c r="K911" s="57">
        <f t="shared" si="176"/>
        <v>0</v>
      </c>
      <c r="L911" s="57">
        <f t="shared" si="178"/>
        <v>40312.051242492431</v>
      </c>
      <c r="M911" s="301">
        <f t="shared" si="179"/>
        <v>9.0293139199999874</v>
      </c>
      <c r="N911" s="57">
        <f t="shared" si="177"/>
        <v>4464.5752268288052</v>
      </c>
    </row>
    <row r="912" spans="1:14">
      <c r="A912" s="57">
        <v>909</v>
      </c>
      <c r="B912" s="57">
        <v>25.6</v>
      </c>
      <c r="C912" s="284">
        <f t="shared" si="170"/>
        <v>41.199206400000008</v>
      </c>
      <c r="D912" s="300">
        <f t="shared" si="168"/>
        <v>41.199206400000008</v>
      </c>
      <c r="E912" s="285">
        <f t="shared" si="171"/>
        <v>1697.3746079898017</v>
      </c>
      <c r="F912" s="300">
        <f t="shared" si="169"/>
        <v>41.199206400000008</v>
      </c>
      <c r="G912" s="285">
        <f t="shared" si="172"/>
        <v>1697.3746079898017</v>
      </c>
      <c r="H912" s="284">
        <f t="shared" si="173"/>
        <v>41.199206400000008</v>
      </c>
      <c r="I912" s="301">
        <f t="shared" si="174"/>
        <v>1.1444224000000003E-2</v>
      </c>
      <c r="J912" s="57">
        <f t="shared" si="175"/>
        <v>0</v>
      </c>
      <c r="K912" s="57">
        <f t="shared" si="176"/>
        <v>0</v>
      </c>
      <c r="L912" s="57">
        <f t="shared" si="178"/>
        <v>40312.051242492431</v>
      </c>
      <c r="M912" s="301">
        <f t="shared" si="179"/>
        <v>9.0407581439999873</v>
      </c>
      <c r="N912" s="57">
        <f t="shared" si="177"/>
        <v>4458.9237540046388</v>
      </c>
    </row>
    <row r="913" spans="1:14">
      <c r="A913" s="57">
        <v>910</v>
      </c>
      <c r="B913" s="57">
        <v>25.6</v>
      </c>
      <c r="C913" s="284">
        <f t="shared" si="170"/>
        <v>41.199206400000008</v>
      </c>
      <c r="D913" s="300">
        <f t="shared" si="168"/>
        <v>41.199206400000008</v>
      </c>
      <c r="E913" s="285">
        <f t="shared" si="171"/>
        <v>1697.3746079898017</v>
      </c>
      <c r="F913" s="300">
        <f t="shared" si="169"/>
        <v>41.682009600000001</v>
      </c>
      <c r="G913" s="285">
        <f t="shared" si="172"/>
        <v>1737.3899242944922</v>
      </c>
      <c r="H913" s="284">
        <f t="shared" si="173"/>
        <v>41.440608000000005</v>
      </c>
      <c r="I913" s="301">
        <f t="shared" si="174"/>
        <v>1.151128E-2</v>
      </c>
      <c r="J913" s="57">
        <f t="shared" si="175"/>
        <v>40.015316304690487</v>
      </c>
      <c r="K913" s="57">
        <f t="shared" si="176"/>
        <v>40.015316304690487</v>
      </c>
      <c r="L913" s="57">
        <f t="shared" si="178"/>
        <v>40352.066558797123</v>
      </c>
      <c r="M913" s="301">
        <f t="shared" si="179"/>
        <v>9.0522694239999879</v>
      </c>
      <c r="N913" s="57">
        <f t="shared" si="177"/>
        <v>4457.6740559459049</v>
      </c>
    </row>
    <row r="914" spans="1:14">
      <c r="A914" s="57">
        <v>911</v>
      </c>
      <c r="B914" s="57">
        <v>25.9</v>
      </c>
      <c r="C914" s="284">
        <f t="shared" si="170"/>
        <v>41.682009600000001</v>
      </c>
      <c r="D914" s="300">
        <f t="shared" si="168"/>
        <v>41.682009600000001</v>
      </c>
      <c r="E914" s="285">
        <f t="shared" si="171"/>
        <v>1737.3899242944922</v>
      </c>
      <c r="F914" s="300">
        <f t="shared" si="169"/>
        <v>41.521075200000006</v>
      </c>
      <c r="G914" s="285">
        <f t="shared" si="172"/>
        <v>1723.9996857640556</v>
      </c>
      <c r="H914" s="284">
        <f t="shared" si="173"/>
        <v>41.6015424</v>
      </c>
      <c r="I914" s="301">
        <f t="shared" si="174"/>
        <v>1.1555984E-2</v>
      </c>
      <c r="J914" s="57">
        <f t="shared" si="175"/>
        <v>-13.390238530436591</v>
      </c>
      <c r="K914" s="57">
        <f t="shared" si="176"/>
        <v>0</v>
      </c>
      <c r="L914" s="57">
        <f t="shared" si="178"/>
        <v>40352.066558797123</v>
      </c>
      <c r="M914" s="301">
        <f t="shared" si="179"/>
        <v>9.0638254079999871</v>
      </c>
      <c r="N914" s="57">
        <f t="shared" si="177"/>
        <v>4451.9907150000099</v>
      </c>
    </row>
    <row r="915" spans="1:14">
      <c r="A915" s="57">
        <v>912</v>
      </c>
      <c r="B915" s="57">
        <v>25.8</v>
      </c>
      <c r="C915" s="284">
        <f t="shared" si="170"/>
        <v>41.521075200000006</v>
      </c>
      <c r="D915" s="300">
        <f t="shared" si="168"/>
        <v>41.521075200000006</v>
      </c>
      <c r="E915" s="285">
        <f t="shared" si="171"/>
        <v>1723.9996857640556</v>
      </c>
      <c r="F915" s="300">
        <f t="shared" si="169"/>
        <v>41.038272000000006</v>
      </c>
      <c r="G915" s="285">
        <f t="shared" si="172"/>
        <v>1684.1397687459846</v>
      </c>
      <c r="H915" s="284">
        <f t="shared" si="173"/>
        <v>41.27967360000001</v>
      </c>
      <c r="I915" s="301">
        <f t="shared" si="174"/>
        <v>1.1466576000000003E-2</v>
      </c>
      <c r="J915" s="57">
        <f t="shared" si="175"/>
        <v>-39.859917018070973</v>
      </c>
      <c r="K915" s="57">
        <f t="shared" si="176"/>
        <v>0</v>
      </c>
      <c r="L915" s="57">
        <f t="shared" si="178"/>
        <v>40352.066558797123</v>
      </c>
      <c r="M915" s="301">
        <f t="shared" si="179"/>
        <v>9.0752919839999873</v>
      </c>
      <c r="N915" s="57">
        <f t="shared" si="177"/>
        <v>4446.3656519194128</v>
      </c>
    </row>
    <row r="916" spans="1:14">
      <c r="A916" s="57">
        <v>913</v>
      </c>
      <c r="B916" s="57">
        <v>25.5</v>
      </c>
      <c r="C916" s="284">
        <f t="shared" si="170"/>
        <v>41.038272000000006</v>
      </c>
      <c r="D916" s="300">
        <f t="shared" si="168"/>
        <v>41.038272000000006</v>
      </c>
      <c r="E916" s="285">
        <f t="shared" si="171"/>
        <v>1684.1397687459846</v>
      </c>
      <c r="F916" s="300">
        <f t="shared" si="169"/>
        <v>39.589862400000008</v>
      </c>
      <c r="G916" s="285">
        <f t="shared" si="172"/>
        <v>1567.3572048509345</v>
      </c>
      <c r="H916" s="284">
        <f t="shared" si="173"/>
        <v>40.314067200000011</v>
      </c>
      <c r="I916" s="301">
        <f t="shared" si="174"/>
        <v>1.1198352000000003E-2</v>
      </c>
      <c r="J916" s="57">
        <f t="shared" si="175"/>
        <v>-116.78256389505009</v>
      </c>
      <c r="K916" s="57">
        <f t="shared" si="176"/>
        <v>0</v>
      </c>
      <c r="L916" s="57">
        <f t="shared" si="178"/>
        <v>40352.066558797123</v>
      </c>
      <c r="M916" s="301">
        <f t="shared" si="179"/>
        <v>9.0864903359999865</v>
      </c>
      <c r="N916" s="57">
        <f t="shared" si="177"/>
        <v>4440.8858719549053</v>
      </c>
    </row>
    <row r="917" spans="1:14">
      <c r="A917" s="57">
        <v>914</v>
      </c>
      <c r="B917" s="57">
        <v>24.6</v>
      </c>
      <c r="C917" s="284">
        <f t="shared" si="170"/>
        <v>39.589862400000008</v>
      </c>
      <c r="D917" s="300">
        <f t="shared" si="168"/>
        <v>39.589862400000008</v>
      </c>
      <c r="E917" s="285">
        <f t="shared" si="171"/>
        <v>1567.3572048509345</v>
      </c>
      <c r="F917" s="300">
        <f t="shared" si="169"/>
        <v>37.819584000000006</v>
      </c>
      <c r="G917" s="285">
        <f t="shared" si="172"/>
        <v>1430.3209339330565</v>
      </c>
      <c r="H917" s="284">
        <f t="shared" si="173"/>
        <v>38.704723200000004</v>
      </c>
      <c r="I917" s="301">
        <f t="shared" si="174"/>
        <v>1.0751312000000001E-2</v>
      </c>
      <c r="J917" s="57">
        <f t="shared" si="175"/>
        <v>-137.03627091787803</v>
      </c>
      <c r="K917" s="57">
        <f t="shared" si="176"/>
        <v>0</v>
      </c>
      <c r="L917" s="57">
        <f t="shared" si="178"/>
        <v>40352.066558797123</v>
      </c>
      <c r="M917" s="301">
        <f t="shared" si="179"/>
        <v>9.0972416479999865</v>
      </c>
      <c r="N917" s="57">
        <f t="shared" si="177"/>
        <v>4435.6375393928838</v>
      </c>
    </row>
    <row r="918" spans="1:14">
      <c r="A918" s="57">
        <v>915</v>
      </c>
      <c r="B918" s="57">
        <v>23.5</v>
      </c>
      <c r="C918" s="284">
        <f t="shared" si="170"/>
        <v>37.819584000000006</v>
      </c>
      <c r="D918" s="300">
        <f t="shared" si="168"/>
        <v>37.819584000000006</v>
      </c>
      <c r="E918" s="285">
        <f t="shared" si="171"/>
        <v>1430.3209339330565</v>
      </c>
      <c r="F918" s="300">
        <f t="shared" si="169"/>
        <v>35.7274368</v>
      </c>
      <c r="G918" s="285">
        <f t="shared" si="172"/>
        <v>1276.4497402979941</v>
      </c>
      <c r="H918" s="284">
        <f t="shared" si="173"/>
        <v>36.773510400000006</v>
      </c>
      <c r="I918" s="301">
        <f t="shared" si="174"/>
        <v>1.0214864000000002E-2</v>
      </c>
      <c r="J918" s="57">
        <f t="shared" si="175"/>
        <v>-153.87119363506235</v>
      </c>
      <c r="K918" s="57">
        <f t="shared" si="176"/>
        <v>0</v>
      </c>
      <c r="L918" s="57">
        <f t="shared" si="178"/>
        <v>40352.066558797123</v>
      </c>
      <c r="M918" s="301">
        <f t="shared" si="179"/>
        <v>9.1074565119999864</v>
      </c>
      <c r="N918" s="57">
        <f t="shared" si="177"/>
        <v>4430.6625571727118</v>
      </c>
    </row>
    <row r="919" spans="1:14">
      <c r="A919" s="57">
        <v>916</v>
      </c>
      <c r="B919" s="57">
        <v>22.2</v>
      </c>
      <c r="C919" s="284">
        <f t="shared" si="170"/>
        <v>35.7274368</v>
      </c>
      <c r="D919" s="300">
        <f t="shared" si="168"/>
        <v>35.7274368</v>
      </c>
      <c r="E919" s="285">
        <f t="shared" si="171"/>
        <v>1276.4497402979941</v>
      </c>
      <c r="F919" s="300">
        <f t="shared" si="169"/>
        <v>34.761830400000008</v>
      </c>
      <c r="G919" s="285">
        <f t="shared" si="172"/>
        <v>1208.3848527583648</v>
      </c>
      <c r="H919" s="284">
        <f t="shared" si="173"/>
        <v>35.2446336</v>
      </c>
      <c r="I919" s="301">
        <f t="shared" si="174"/>
        <v>9.7901759999999994E-3</v>
      </c>
      <c r="J919" s="57">
        <f t="shared" si="175"/>
        <v>-68.064887539629353</v>
      </c>
      <c r="K919" s="57">
        <f t="shared" si="176"/>
        <v>0</v>
      </c>
      <c r="L919" s="57">
        <f t="shared" si="178"/>
        <v>40352.066558797123</v>
      </c>
      <c r="M919" s="301">
        <f t="shared" si="179"/>
        <v>9.1172466879999856</v>
      </c>
      <c r="N919" s="57">
        <f t="shared" si="177"/>
        <v>4425.9048745393766</v>
      </c>
    </row>
    <row r="920" spans="1:14">
      <c r="A920" s="57">
        <v>917</v>
      </c>
      <c r="B920" s="57">
        <v>21.6</v>
      </c>
      <c r="C920" s="284">
        <f t="shared" si="170"/>
        <v>34.761830400000008</v>
      </c>
      <c r="D920" s="300">
        <f t="shared" si="168"/>
        <v>34.761830400000008</v>
      </c>
      <c r="E920" s="285">
        <f t="shared" si="171"/>
        <v>1208.3848527583648</v>
      </c>
      <c r="F920" s="300">
        <f t="shared" si="169"/>
        <v>34.761830400000008</v>
      </c>
      <c r="G920" s="285">
        <f t="shared" si="172"/>
        <v>1208.3848527583648</v>
      </c>
      <c r="H920" s="284">
        <f t="shared" si="173"/>
        <v>34.761830400000008</v>
      </c>
      <c r="I920" s="301">
        <f t="shared" si="174"/>
        <v>9.6560640000000024E-3</v>
      </c>
      <c r="J920" s="57">
        <f t="shared" si="175"/>
        <v>0</v>
      </c>
      <c r="K920" s="57">
        <f t="shared" si="176"/>
        <v>0</v>
      </c>
      <c r="L920" s="57">
        <f t="shared" si="178"/>
        <v>40352.066558797123</v>
      </c>
      <c r="M920" s="301">
        <f t="shared" si="179"/>
        <v>9.1269027519999852</v>
      </c>
      <c r="N920" s="57">
        <f t="shared" si="177"/>
        <v>4421.2223637372208</v>
      </c>
    </row>
    <row r="921" spans="1:14">
      <c r="A921" s="57">
        <v>918</v>
      </c>
      <c r="B921" s="57">
        <v>21.6</v>
      </c>
      <c r="C921" s="284">
        <f t="shared" si="170"/>
        <v>34.761830400000008</v>
      </c>
      <c r="D921" s="300">
        <f t="shared" si="168"/>
        <v>34.761830400000008</v>
      </c>
      <c r="E921" s="285">
        <f t="shared" si="171"/>
        <v>1208.3848527583648</v>
      </c>
      <c r="F921" s="300">
        <f t="shared" si="169"/>
        <v>34.922764800000003</v>
      </c>
      <c r="G921" s="285">
        <f t="shared" si="172"/>
        <v>1219.5995012761193</v>
      </c>
      <c r="H921" s="284">
        <f t="shared" si="173"/>
        <v>34.842297600000009</v>
      </c>
      <c r="I921" s="301">
        <f t="shared" si="174"/>
        <v>9.6784160000000022E-3</v>
      </c>
      <c r="J921" s="57">
        <f t="shared" si="175"/>
        <v>11.21464851775454</v>
      </c>
      <c r="K921" s="57">
        <f t="shared" si="176"/>
        <v>11.21464851775454</v>
      </c>
      <c r="L921" s="57">
        <f t="shared" si="178"/>
        <v>40363.281207314882</v>
      </c>
      <c r="M921" s="301">
        <f t="shared" si="179"/>
        <v>9.1365811679999851</v>
      </c>
      <c r="N921" s="57">
        <f t="shared" si="177"/>
        <v>4417.7663904178371</v>
      </c>
    </row>
    <row r="922" spans="1:14">
      <c r="A922" s="57">
        <v>919</v>
      </c>
      <c r="B922" s="57">
        <v>21.7</v>
      </c>
      <c r="C922" s="284">
        <f t="shared" si="170"/>
        <v>34.922764800000003</v>
      </c>
      <c r="D922" s="300">
        <f t="shared" si="168"/>
        <v>34.922764800000003</v>
      </c>
      <c r="E922" s="285">
        <f t="shared" si="171"/>
        <v>1219.5995012761193</v>
      </c>
      <c r="F922" s="300">
        <f t="shared" si="169"/>
        <v>36.371174400000008</v>
      </c>
      <c r="G922" s="285">
        <f t="shared" si="172"/>
        <v>1322.8623272352158</v>
      </c>
      <c r="H922" s="284">
        <f t="shared" si="173"/>
        <v>35.646969600000006</v>
      </c>
      <c r="I922" s="301">
        <f t="shared" si="174"/>
        <v>9.9019360000000018E-3</v>
      </c>
      <c r="J922" s="57">
        <f t="shared" si="175"/>
        <v>103.26282595909652</v>
      </c>
      <c r="K922" s="57">
        <f t="shared" si="176"/>
        <v>103.26282595909652</v>
      </c>
      <c r="L922" s="57">
        <f t="shared" si="178"/>
        <v>40466.544033273982</v>
      </c>
      <c r="M922" s="301">
        <f t="shared" si="179"/>
        <v>9.1464831039999854</v>
      </c>
      <c r="N922" s="57">
        <f t="shared" si="177"/>
        <v>4424.2736331713058</v>
      </c>
    </row>
    <row r="923" spans="1:14">
      <c r="A923" s="57">
        <v>920</v>
      </c>
      <c r="B923" s="57">
        <v>22.6</v>
      </c>
      <c r="C923" s="284">
        <f t="shared" si="170"/>
        <v>36.371174400000008</v>
      </c>
      <c r="D923" s="300">
        <f t="shared" si="168"/>
        <v>36.371174400000008</v>
      </c>
      <c r="E923" s="285">
        <f t="shared" si="171"/>
        <v>1322.8623272352158</v>
      </c>
      <c r="F923" s="300">
        <f t="shared" si="169"/>
        <v>37.658649599999997</v>
      </c>
      <c r="G923" s="285">
        <f t="shared" si="172"/>
        <v>1418.1738896955799</v>
      </c>
      <c r="H923" s="284">
        <f t="shared" si="173"/>
        <v>37.014912000000002</v>
      </c>
      <c r="I923" s="301">
        <f t="shared" si="174"/>
        <v>1.028192E-2</v>
      </c>
      <c r="J923" s="57">
        <f t="shared" si="175"/>
        <v>95.31156246036403</v>
      </c>
      <c r="K923" s="57">
        <f t="shared" si="176"/>
        <v>95.31156246036403</v>
      </c>
      <c r="L923" s="57">
        <f t="shared" si="178"/>
        <v>40561.855595734349</v>
      </c>
      <c r="M923" s="301">
        <f t="shared" si="179"/>
        <v>9.156765023999986</v>
      </c>
      <c r="N923" s="57">
        <f t="shared" si="177"/>
        <v>4429.7145869115629</v>
      </c>
    </row>
    <row r="924" spans="1:14">
      <c r="A924" s="57">
        <v>921</v>
      </c>
      <c r="B924" s="57">
        <v>23.4</v>
      </c>
      <c r="C924" s="284">
        <f t="shared" si="170"/>
        <v>37.658649599999997</v>
      </c>
      <c r="D924" s="300">
        <f t="shared" si="168"/>
        <v>37.658649599999997</v>
      </c>
      <c r="E924" s="285">
        <f t="shared" si="171"/>
        <v>1418.1738896955799</v>
      </c>
      <c r="F924" s="300">
        <f t="shared" si="169"/>
        <v>38.624256000000003</v>
      </c>
      <c r="G924" s="285">
        <f t="shared" si="172"/>
        <v>1491.8331515535363</v>
      </c>
      <c r="H924" s="284">
        <f t="shared" si="173"/>
        <v>38.141452799999996</v>
      </c>
      <c r="I924" s="301">
        <f t="shared" si="174"/>
        <v>1.0594847999999999E-2</v>
      </c>
      <c r="J924" s="57">
        <f t="shared" si="175"/>
        <v>73.65926185795638</v>
      </c>
      <c r="K924" s="57">
        <f t="shared" si="176"/>
        <v>73.65926185795638</v>
      </c>
      <c r="L924" s="57">
        <f t="shared" si="178"/>
        <v>40635.514857592309</v>
      </c>
      <c r="M924" s="301">
        <f t="shared" si="179"/>
        <v>9.1673598719999863</v>
      </c>
      <c r="N924" s="57">
        <f t="shared" si="177"/>
        <v>4432.6300510691208</v>
      </c>
    </row>
    <row r="925" spans="1:14">
      <c r="A925" s="57">
        <v>922</v>
      </c>
      <c r="B925" s="57">
        <v>24</v>
      </c>
      <c r="C925" s="284">
        <f t="shared" si="170"/>
        <v>38.624256000000003</v>
      </c>
      <c r="D925" s="300">
        <f t="shared" si="168"/>
        <v>38.624256000000003</v>
      </c>
      <c r="E925" s="285">
        <f t="shared" si="171"/>
        <v>1491.8331515535363</v>
      </c>
      <c r="F925" s="300">
        <f t="shared" si="169"/>
        <v>38.9461248</v>
      </c>
      <c r="G925" s="285">
        <f t="shared" si="172"/>
        <v>1516.8006369371751</v>
      </c>
      <c r="H925" s="284">
        <f t="shared" si="173"/>
        <v>38.785190400000005</v>
      </c>
      <c r="I925" s="301">
        <f t="shared" si="174"/>
        <v>1.0773664000000001E-2</v>
      </c>
      <c r="J925" s="57">
        <f t="shared" si="175"/>
        <v>24.967485383638859</v>
      </c>
      <c r="K925" s="57">
        <f t="shared" si="176"/>
        <v>24.967485383638859</v>
      </c>
      <c r="L925" s="57">
        <f t="shared" si="178"/>
        <v>40660.482342975949</v>
      </c>
      <c r="M925" s="301">
        <f t="shared" si="179"/>
        <v>9.1781335359999865</v>
      </c>
      <c r="N925" s="57">
        <f t="shared" si="177"/>
        <v>4430.1471735501245</v>
      </c>
    </row>
    <row r="926" spans="1:14">
      <c r="A926" s="57">
        <v>923</v>
      </c>
      <c r="B926" s="57">
        <v>24.2</v>
      </c>
      <c r="C926" s="284">
        <f t="shared" si="170"/>
        <v>38.9461248</v>
      </c>
      <c r="D926" s="300">
        <f t="shared" si="168"/>
        <v>38.9461248</v>
      </c>
      <c r="E926" s="285">
        <f t="shared" si="171"/>
        <v>1516.8006369371751</v>
      </c>
      <c r="F926" s="300">
        <f t="shared" si="169"/>
        <v>39.267993599999997</v>
      </c>
      <c r="G926" s="285">
        <f t="shared" si="172"/>
        <v>1541.9753213696408</v>
      </c>
      <c r="H926" s="284">
        <f t="shared" si="173"/>
        <v>39.107059199999995</v>
      </c>
      <c r="I926" s="301">
        <f t="shared" si="174"/>
        <v>1.0863071999999998E-2</v>
      </c>
      <c r="J926" s="57">
        <f t="shared" si="175"/>
        <v>25.17468443246571</v>
      </c>
      <c r="K926" s="57">
        <f t="shared" si="176"/>
        <v>25.17468443246571</v>
      </c>
      <c r="L926" s="57">
        <f t="shared" si="178"/>
        <v>40685.657027408415</v>
      </c>
      <c r="M926" s="301">
        <f t="shared" si="179"/>
        <v>9.1889966079999859</v>
      </c>
      <c r="N926" s="57">
        <f t="shared" si="177"/>
        <v>4427.6495860263221</v>
      </c>
    </row>
    <row r="927" spans="1:14">
      <c r="A927" s="57">
        <v>924</v>
      </c>
      <c r="B927" s="57">
        <v>24.4</v>
      </c>
      <c r="C927" s="284">
        <f t="shared" si="170"/>
        <v>39.267993599999997</v>
      </c>
      <c r="D927" s="300">
        <f t="shared" si="168"/>
        <v>39.267993599999997</v>
      </c>
      <c r="E927" s="285">
        <f t="shared" si="171"/>
        <v>1541.9753213696408</v>
      </c>
      <c r="F927" s="300">
        <f t="shared" si="169"/>
        <v>40.072665600000001</v>
      </c>
      <c r="G927" s="285">
        <f t="shared" si="172"/>
        <v>1605.8185282894235</v>
      </c>
      <c r="H927" s="284">
        <f t="shared" si="173"/>
        <v>39.670329600000002</v>
      </c>
      <c r="I927" s="301">
        <f t="shared" si="174"/>
        <v>1.1019536E-2</v>
      </c>
      <c r="J927" s="57">
        <f t="shared" si="175"/>
        <v>63.843206919782688</v>
      </c>
      <c r="K927" s="57">
        <f t="shared" si="176"/>
        <v>63.843206919782688</v>
      </c>
      <c r="L927" s="57">
        <f t="shared" si="178"/>
        <v>40749.500234328196</v>
      </c>
      <c r="M927" s="301">
        <f t="shared" si="179"/>
        <v>9.200016143999985</v>
      </c>
      <c r="N927" s="57">
        <f t="shared" si="177"/>
        <v>4429.285731297763</v>
      </c>
    </row>
    <row r="928" spans="1:14">
      <c r="A928" s="57">
        <v>925</v>
      </c>
      <c r="B928" s="57">
        <v>24.9</v>
      </c>
      <c r="C928" s="284">
        <f t="shared" si="170"/>
        <v>40.072665600000001</v>
      </c>
      <c r="D928" s="300">
        <f t="shared" si="168"/>
        <v>40.072665600000001</v>
      </c>
      <c r="E928" s="285">
        <f t="shared" si="171"/>
        <v>1605.8185282894235</v>
      </c>
      <c r="F928" s="300">
        <f t="shared" si="169"/>
        <v>40.394534400000005</v>
      </c>
      <c r="G928" s="285">
        <f t="shared" si="172"/>
        <v>1631.7184093927838</v>
      </c>
      <c r="H928" s="284">
        <f t="shared" si="173"/>
        <v>40.233600000000003</v>
      </c>
      <c r="I928" s="301">
        <f t="shared" si="174"/>
        <v>1.1176E-2</v>
      </c>
      <c r="J928" s="57">
        <f t="shared" si="175"/>
        <v>25.899881103360258</v>
      </c>
      <c r="K928" s="57">
        <f t="shared" si="176"/>
        <v>25.899881103360258</v>
      </c>
      <c r="L928" s="57">
        <f t="shared" si="178"/>
        <v>40775.400115431556</v>
      </c>
      <c r="M928" s="301">
        <f t="shared" si="179"/>
        <v>9.2111921439999858</v>
      </c>
      <c r="N928" s="57">
        <f t="shared" si="177"/>
        <v>4426.7234336211259</v>
      </c>
    </row>
    <row r="929" spans="1:14">
      <c r="A929" s="57">
        <v>926</v>
      </c>
      <c r="B929" s="57">
        <v>25.1</v>
      </c>
      <c r="C929" s="284">
        <f t="shared" si="170"/>
        <v>40.394534400000005</v>
      </c>
      <c r="D929" s="300">
        <f t="shared" si="168"/>
        <v>40.394534400000005</v>
      </c>
      <c r="E929" s="285">
        <f t="shared" si="171"/>
        <v>1631.7184093927838</v>
      </c>
      <c r="F929" s="300">
        <f t="shared" si="169"/>
        <v>40.5554688</v>
      </c>
      <c r="G929" s="285">
        <f t="shared" si="172"/>
        <v>1644.7460495877735</v>
      </c>
      <c r="H929" s="284">
        <f t="shared" si="173"/>
        <v>40.475001599999999</v>
      </c>
      <c r="I929" s="301">
        <f t="shared" si="174"/>
        <v>1.1243056E-2</v>
      </c>
      <c r="J929" s="57">
        <f t="shared" si="175"/>
        <v>13.027640194989772</v>
      </c>
      <c r="K929" s="57">
        <f t="shared" si="176"/>
        <v>13.027640194989772</v>
      </c>
      <c r="L929" s="57">
        <f t="shared" si="178"/>
        <v>40788.427755626544</v>
      </c>
      <c r="M929" s="301">
        <f t="shared" si="179"/>
        <v>9.2224351999999854</v>
      </c>
      <c r="N929" s="57">
        <f t="shared" si="177"/>
        <v>4422.7394252254126</v>
      </c>
    </row>
    <row r="930" spans="1:14">
      <c r="A930" s="57">
        <v>927</v>
      </c>
      <c r="B930" s="57">
        <v>25.2</v>
      </c>
      <c r="C930" s="284">
        <f t="shared" si="170"/>
        <v>40.5554688</v>
      </c>
      <c r="D930" s="300">
        <f t="shared" si="168"/>
        <v>40.5554688</v>
      </c>
      <c r="E930" s="285">
        <f t="shared" si="171"/>
        <v>1644.7460495877735</v>
      </c>
      <c r="F930" s="300">
        <f t="shared" si="169"/>
        <v>40.716403200000002</v>
      </c>
      <c r="G930" s="285">
        <f t="shared" si="172"/>
        <v>1657.8254895449704</v>
      </c>
      <c r="H930" s="284">
        <f t="shared" si="173"/>
        <v>40.635936000000001</v>
      </c>
      <c r="I930" s="301">
        <f t="shared" si="174"/>
        <v>1.1287760000000001E-2</v>
      </c>
      <c r="J930" s="57">
        <f t="shared" si="175"/>
        <v>13.079439957196882</v>
      </c>
      <c r="K930" s="57">
        <f t="shared" si="176"/>
        <v>13.079439957196882</v>
      </c>
      <c r="L930" s="57">
        <f t="shared" si="178"/>
        <v>40801.507195583741</v>
      </c>
      <c r="M930" s="301">
        <f t="shared" si="179"/>
        <v>9.2337229599999855</v>
      </c>
      <c r="N930" s="57">
        <f t="shared" si="177"/>
        <v>4418.749335704978</v>
      </c>
    </row>
    <row r="931" spans="1:14">
      <c r="A931" s="57">
        <v>928</v>
      </c>
      <c r="B931" s="57">
        <v>25.3</v>
      </c>
      <c r="C931" s="284">
        <f t="shared" si="170"/>
        <v>40.716403200000002</v>
      </c>
      <c r="D931" s="300">
        <f t="shared" si="168"/>
        <v>40.716403200000002</v>
      </c>
      <c r="E931" s="285">
        <f t="shared" si="171"/>
        <v>1657.8254895449704</v>
      </c>
      <c r="F931" s="300">
        <f t="shared" si="169"/>
        <v>41.038272000000006</v>
      </c>
      <c r="G931" s="285">
        <f t="shared" si="172"/>
        <v>1684.1397687459846</v>
      </c>
      <c r="H931" s="284">
        <f t="shared" si="173"/>
        <v>40.877337600000004</v>
      </c>
      <c r="I931" s="301">
        <f t="shared" si="174"/>
        <v>1.1354816000000002E-2</v>
      </c>
      <c r="J931" s="57">
        <f t="shared" si="175"/>
        <v>26.314279201014187</v>
      </c>
      <c r="K931" s="57">
        <f t="shared" si="176"/>
        <v>26.314279201014187</v>
      </c>
      <c r="L931" s="57">
        <f t="shared" si="178"/>
        <v>40827.821474784752</v>
      </c>
      <c r="M931" s="301">
        <f t="shared" si="179"/>
        <v>9.2450777759999863</v>
      </c>
      <c r="N931" s="57">
        <f t="shared" si="177"/>
        <v>4416.1685238357713</v>
      </c>
    </row>
    <row r="932" spans="1:14">
      <c r="A932" s="57">
        <v>929</v>
      </c>
      <c r="B932" s="57">
        <v>25.5</v>
      </c>
      <c r="C932" s="284">
        <f t="shared" si="170"/>
        <v>41.038272000000006</v>
      </c>
      <c r="D932" s="300">
        <f t="shared" si="168"/>
        <v>41.038272000000006</v>
      </c>
      <c r="E932" s="285">
        <f t="shared" si="171"/>
        <v>1684.1397687459846</v>
      </c>
      <c r="F932" s="300">
        <f t="shared" si="169"/>
        <v>40.5554688</v>
      </c>
      <c r="G932" s="285">
        <f t="shared" si="172"/>
        <v>1644.7460495877735</v>
      </c>
      <c r="H932" s="284">
        <f t="shared" si="173"/>
        <v>40.796870400000003</v>
      </c>
      <c r="I932" s="301">
        <f t="shared" si="174"/>
        <v>1.1332464E-2</v>
      </c>
      <c r="J932" s="57">
        <f t="shared" si="175"/>
        <v>-39.39371915821107</v>
      </c>
      <c r="K932" s="57">
        <f t="shared" si="176"/>
        <v>0</v>
      </c>
      <c r="L932" s="57">
        <f t="shared" si="178"/>
        <v>40827.821474784752</v>
      </c>
      <c r="M932" s="301">
        <f t="shared" si="179"/>
        <v>9.2564102399999868</v>
      </c>
      <c r="N932" s="57">
        <f t="shared" si="177"/>
        <v>4410.76188459694</v>
      </c>
    </row>
    <row r="933" spans="1:14">
      <c r="A933" s="57">
        <v>930</v>
      </c>
      <c r="B933" s="57">
        <v>25.2</v>
      </c>
      <c r="C933" s="284">
        <f t="shared" si="170"/>
        <v>40.5554688</v>
      </c>
      <c r="D933" s="300">
        <f t="shared" si="168"/>
        <v>40.5554688</v>
      </c>
      <c r="E933" s="285">
        <f t="shared" si="171"/>
        <v>1644.7460495877735</v>
      </c>
      <c r="F933" s="300">
        <f t="shared" si="169"/>
        <v>40.233600000000003</v>
      </c>
      <c r="G933" s="285">
        <f t="shared" si="172"/>
        <v>1618.7425689600002</v>
      </c>
      <c r="H933" s="284">
        <f t="shared" si="173"/>
        <v>40.394534399999998</v>
      </c>
      <c r="I933" s="301">
        <f t="shared" si="174"/>
        <v>1.1220704E-2</v>
      </c>
      <c r="J933" s="57">
        <f t="shared" si="175"/>
        <v>-26.003480627773342</v>
      </c>
      <c r="K933" s="57">
        <f t="shared" si="176"/>
        <v>0</v>
      </c>
      <c r="L933" s="57">
        <f t="shared" si="178"/>
        <v>40827.821474784752</v>
      </c>
      <c r="M933" s="301">
        <f t="shared" si="179"/>
        <v>9.2676309439999862</v>
      </c>
      <c r="N933" s="57">
        <f t="shared" si="177"/>
        <v>4405.4215927984642</v>
      </c>
    </row>
    <row r="934" spans="1:14">
      <c r="A934" s="57">
        <v>931</v>
      </c>
      <c r="B934" s="57">
        <v>25</v>
      </c>
      <c r="C934" s="284">
        <f t="shared" si="170"/>
        <v>40.233600000000003</v>
      </c>
      <c r="D934" s="300">
        <f t="shared" si="168"/>
        <v>40.233600000000003</v>
      </c>
      <c r="E934" s="285">
        <f t="shared" si="171"/>
        <v>1618.7425689600002</v>
      </c>
      <c r="F934" s="300">
        <f t="shared" si="169"/>
        <v>40.233600000000003</v>
      </c>
      <c r="G934" s="285">
        <f t="shared" si="172"/>
        <v>1618.7425689600002</v>
      </c>
      <c r="H934" s="284">
        <f t="shared" si="173"/>
        <v>40.233600000000003</v>
      </c>
      <c r="I934" s="301">
        <f t="shared" si="174"/>
        <v>1.1176E-2</v>
      </c>
      <c r="J934" s="57">
        <f t="shared" si="175"/>
        <v>0</v>
      </c>
      <c r="K934" s="57">
        <f t="shared" si="176"/>
        <v>0</v>
      </c>
      <c r="L934" s="57">
        <f t="shared" si="178"/>
        <v>40827.821474784752</v>
      </c>
      <c r="M934" s="301">
        <f t="shared" si="179"/>
        <v>9.278806943999987</v>
      </c>
      <c r="N934" s="57">
        <f t="shared" si="177"/>
        <v>4400.1154158278405</v>
      </c>
    </row>
    <row r="935" spans="1:14">
      <c r="A935" s="57">
        <v>932</v>
      </c>
      <c r="B935" s="57">
        <v>25</v>
      </c>
      <c r="C935" s="284">
        <f t="shared" si="170"/>
        <v>40.233600000000003</v>
      </c>
      <c r="D935" s="300">
        <f t="shared" si="168"/>
        <v>40.233600000000003</v>
      </c>
      <c r="E935" s="285">
        <f t="shared" si="171"/>
        <v>1618.7425689600002</v>
      </c>
      <c r="F935" s="300">
        <f t="shared" si="169"/>
        <v>40.233600000000003</v>
      </c>
      <c r="G935" s="285">
        <f t="shared" si="172"/>
        <v>1618.7425689600002</v>
      </c>
      <c r="H935" s="284">
        <f t="shared" si="173"/>
        <v>40.233600000000003</v>
      </c>
      <c r="I935" s="301">
        <f t="shared" si="174"/>
        <v>1.1176E-2</v>
      </c>
      <c r="J935" s="57">
        <f t="shared" si="175"/>
        <v>0</v>
      </c>
      <c r="K935" s="57">
        <f t="shared" si="176"/>
        <v>0</v>
      </c>
      <c r="L935" s="57">
        <f t="shared" si="178"/>
        <v>40827.821474784752</v>
      </c>
      <c r="M935" s="301">
        <f t="shared" si="179"/>
        <v>9.2899829439999877</v>
      </c>
      <c r="N935" s="57">
        <f t="shared" si="177"/>
        <v>4394.8220056909513</v>
      </c>
    </row>
    <row r="936" spans="1:14">
      <c r="A936" s="57">
        <v>933</v>
      </c>
      <c r="B936" s="57">
        <v>25</v>
      </c>
      <c r="C936" s="284">
        <f t="shared" si="170"/>
        <v>40.233600000000003</v>
      </c>
      <c r="D936" s="300">
        <f t="shared" si="168"/>
        <v>40.233600000000003</v>
      </c>
      <c r="E936" s="285">
        <f t="shared" si="171"/>
        <v>1618.7425689600002</v>
      </c>
      <c r="F936" s="300">
        <f t="shared" si="169"/>
        <v>39.750796800000003</v>
      </c>
      <c r="G936" s="285">
        <f t="shared" si="172"/>
        <v>1580.1258462348906</v>
      </c>
      <c r="H936" s="284">
        <f t="shared" si="173"/>
        <v>39.992198400000007</v>
      </c>
      <c r="I936" s="301">
        <f t="shared" si="174"/>
        <v>1.1108944000000003E-2</v>
      </c>
      <c r="J936" s="57">
        <f t="shared" si="175"/>
        <v>-38.616722725109639</v>
      </c>
      <c r="K936" s="57">
        <f t="shared" si="176"/>
        <v>0</v>
      </c>
      <c r="L936" s="57">
        <f t="shared" si="178"/>
        <v>40827.821474784752</v>
      </c>
      <c r="M936" s="301">
        <f t="shared" si="179"/>
        <v>9.3010918879999878</v>
      </c>
      <c r="N936" s="57">
        <f t="shared" si="177"/>
        <v>4389.5729626604034</v>
      </c>
    </row>
    <row r="937" spans="1:14">
      <c r="A937" s="57">
        <v>934</v>
      </c>
      <c r="B937" s="57">
        <v>24.7</v>
      </c>
      <c r="C937" s="284">
        <f t="shared" si="170"/>
        <v>39.750796800000003</v>
      </c>
      <c r="D937" s="300">
        <f t="shared" si="168"/>
        <v>39.750796800000003</v>
      </c>
      <c r="E937" s="285">
        <f t="shared" si="171"/>
        <v>1580.1258462348906</v>
      </c>
      <c r="F937" s="300">
        <f t="shared" si="169"/>
        <v>39.428927999999999</v>
      </c>
      <c r="G937" s="285">
        <f t="shared" si="172"/>
        <v>1554.640363229184</v>
      </c>
      <c r="H937" s="284">
        <f t="shared" si="173"/>
        <v>39.589862400000001</v>
      </c>
      <c r="I937" s="301">
        <f t="shared" si="174"/>
        <v>1.0997184E-2</v>
      </c>
      <c r="J937" s="57">
        <f t="shared" si="175"/>
        <v>-25.485483005706556</v>
      </c>
      <c r="K937" s="57">
        <f t="shared" si="176"/>
        <v>0</v>
      </c>
      <c r="L937" s="57">
        <f t="shared" si="178"/>
        <v>40827.821474784752</v>
      </c>
      <c r="M937" s="301">
        <f t="shared" si="179"/>
        <v>9.3120890719999885</v>
      </c>
      <c r="N937" s="57">
        <f t="shared" si="177"/>
        <v>4384.3890623370107</v>
      </c>
    </row>
    <row r="938" spans="1:14">
      <c r="A938" s="57">
        <v>935</v>
      </c>
      <c r="B938" s="57">
        <v>24.5</v>
      </c>
      <c r="C938" s="284">
        <f t="shared" si="170"/>
        <v>39.428927999999999</v>
      </c>
      <c r="D938" s="300">
        <f t="shared" si="168"/>
        <v>39.428927999999999</v>
      </c>
      <c r="E938" s="285">
        <f t="shared" si="171"/>
        <v>1554.640363229184</v>
      </c>
      <c r="F938" s="300">
        <f t="shared" si="169"/>
        <v>39.107059200000002</v>
      </c>
      <c r="G938" s="285">
        <f t="shared" si="172"/>
        <v>1529.3620792723048</v>
      </c>
      <c r="H938" s="284">
        <f t="shared" si="173"/>
        <v>39.267993599999997</v>
      </c>
      <c r="I938" s="301">
        <f t="shared" si="174"/>
        <v>1.0907775999999999E-2</v>
      </c>
      <c r="J938" s="57">
        <f t="shared" si="175"/>
        <v>-25.27828395687925</v>
      </c>
      <c r="K938" s="57">
        <f t="shared" si="176"/>
        <v>0</v>
      </c>
      <c r="L938" s="57">
        <f t="shared" si="178"/>
        <v>40827.821474784752</v>
      </c>
      <c r="M938" s="301">
        <f t="shared" si="179"/>
        <v>9.3229968479999883</v>
      </c>
      <c r="N938" s="57">
        <f t="shared" si="177"/>
        <v>4379.2593884168609</v>
      </c>
    </row>
    <row r="939" spans="1:14">
      <c r="A939" s="57">
        <v>936</v>
      </c>
      <c r="B939" s="57">
        <v>24.3</v>
      </c>
      <c r="C939" s="284">
        <f t="shared" si="170"/>
        <v>39.107059200000002</v>
      </c>
      <c r="D939" s="300">
        <f t="shared" si="168"/>
        <v>39.107059200000002</v>
      </c>
      <c r="E939" s="285">
        <f t="shared" si="171"/>
        <v>1529.3620792723048</v>
      </c>
      <c r="F939" s="300">
        <f t="shared" si="169"/>
        <v>39.107059200000002</v>
      </c>
      <c r="G939" s="285">
        <f t="shared" si="172"/>
        <v>1529.3620792723048</v>
      </c>
      <c r="H939" s="284">
        <f t="shared" si="173"/>
        <v>39.107059200000002</v>
      </c>
      <c r="I939" s="301">
        <f t="shared" si="174"/>
        <v>1.0863072000000001E-2</v>
      </c>
      <c r="J939" s="57">
        <f t="shared" si="175"/>
        <v>0</v>
      </c>
      <c r="K939" s="57">
        <f t="shared" si="176"/>
        <v>0</v>
      </c>
      <c r="L939" s="57">
        <f t="shared" si="178"/>
        <v>40827.821474784752</v>
      </c>
      <c r="M939" s="301">
        <f t="shared" si="179"/>
        <v>9.3338599199999877</v>
      </c>
      <c r="N939" s="57">
        <f t="shared" si="177"/>
        <v>4374.1626534700345</v>
      </c>
    </row>
    <row r="940" spans="1:14">
      <c r="A940" s="57">
        <v>937</v>
      </c>
      <c r="B940" s="57">
        <v>24.3</v>
      </c>
      <c r="C940" s="284">
        <f t="shared" si="170"/>
        <v>39.107059200000002</v>
      </c>
      <c r="D940" s="300">
        <f t="shared" si="168"/>
        <v>39.107059200000002</v>
      </c>
      <c r="E940" s="285">
        <f t="shared" si="171"/>
        <v>1529.3620792723048</v>
      </c>
      <c r="F940" s="300">
        <f t="shared" si="169"/>
        <v>39.428927999999999</v>
      </c>
      <c r="G940" s="285">
        <f t="shared" si="172"/>
        <v>1554.640363229184</v>
      </c>
      <c r="H940" s="284">
        <f t="shared" si="173"/>
        <v>39.267993599999997</v>
      </c>
      <c r="I940" s="301">
        <f t="shared" si="174"/>
        <v>1.0907775999999999E-2</v>
      </c>
      <c r="J940" s="57">
        <f t="shared" si="175"/>
        <v>25.27828395687925</v>
      </c>
      <c r="K940" s="57">
        <f t="shared" si="176"/>
        <v>25.27828395687925</v>
      </c>
      <c r="L940" s="57">
        <f t="shared" si="178"/>
        <v>40853.099758741635</v>
      </c>
      <c r="M940" s="301">
        <f t="shared" si="179"/>
        <v>9.3447676959999875</v>
      </c>
      <c r="N940" s="57">
        <f t="shared" si="177"/>
        <v>4371.7619407734164</v>
      </c>
    </row>
    <row r="941" spans="1:14">
      <c r="A941" s="57">
        <v>938</v>
      </c>
      <c r="B941" s="57">
        <v>24.5</v>
      </c>
      <c r="C941" s="284">
        <f t="shared" si="170"/>
        <v>39.428927999999999</v>
      </c>
      <c r="D941" s="300">
        <f t="shared" si="168"/>
        <v>39.428927999999999</v>
      </c>
      <c r="E941" s="285">
        <f t="shared" si="171"/>
        <v>1554.640363229184</v>
      </c>
      <c r="F941" s="300">
        <f t="shared" si="169"/>
        <v>40.233600000000003</v>
      </c>
      <c r="G941" s="285">
        <f t="shared" si="172"/>
        <v>1618.7425689600002</v>
      </c>
      <c r="H941" s="284">
        <f t="shared" si="173"/>
        <v>39.831264000000004</v>
      </c>
      <c r="I941" s="301">
        <f t="shared" si="174"/>
        <v>1.1064240000000001E-2</v>
      </c>
      <c r="J941" s="57">
        <f t="shared" si="175"/>
        <v>64.102205730816195</v>
      </c>
      <c r="K941" s="57">
        <f t="shared" si="176"/>
        <v>64.102205730816195</v>
      </c>
      <c r="L941" s="57">
        <f t="shared" si="178"/>
        <v>40917.20196447245</v>
      </c>
      <c r="M941" s="301">
        <f t="shared" si="179"/>
        <v>9.3558319359999871</v>
      </c>
      <c r="N941" s="57">
        <f t="shared" si="177"/>
        <v>4373.4434569125315</v>
      </c>
    </row>
    <row r="942" spans="1:14">
      <c r="A942" s="57">
        <v>939</v>
      </c>
      <c r="B942" s="57">
        <v>25</v>
      </c>
      <c r="C942" s="284">
        <f t="shared" si="170"/>
        <v>40.233600000000003</v>
      </c>
      <c r="D942" s="300">
        <f t="shared" si="168"/>
        <v>40.233600000000003</v>
      </c>
      <c r="E942" s="285">
        <f t="shared" si="171"/>
        <v>1618.7425689600002</v>
      </c>
      <c r="F942" s="300">
        <f t="shared" si="169"/>
        <v>40.233600000000003</v>
      </c>
      <c r="G942" s="285">
        <f t="shared" si="172"/>
        <v>1618.7425689600002</v>
      </c>
      <c r="H942" s="284">
        <f t="shared" si="173"/>
        <v>40.233600000000003</v>
      </c>
      <c r="I942" s="301">
        <f t="shared" si="174"/>
        <v>1.1176E-2</v>
      </c>
      <c r="J942" s="57">
        <f t="shared" si="175"/>
        <v>0</v>
      </c>
      <c r="K942" s="57">
        <f t="shared" si="176"/>
        <v>0</v>
      </c>
      <c r="L942" s="57">
        <f t="shared" si="178"/>
        <v>40917.20196447245</v>
      </c>
      <c r="M942" s="301">
        <f t="shared" si="179"/>
        <v>9.3670079359999878</v>
      </c>
      <c r="N942" s="57">
        <f t="shared" si="177"/>
        <v>4368.2253974843334</v>
      </c>
    </row>
    <row r="943" spans="1:14">
      <c r="A943" s="57">
        <v>940</v>
      </c>
      <c r="B943" s="57">
        <v>25</v>
      </c>
      <c r="C943" s="284">
        <f t="shared" si="170"/>
        <v>40.233600000000003</v>
      </c>
      <c r="D943" s="300">
        <f t="shared" si="168"/>
        <v>40.233600000000003</v>
      </c>
      <c r="E943" s="285">
        <f t="shared" si="171"/>
        <v>1618.7425689600002</v>
      </c>
      <c r="F943" s="300">
        <f t="shared" si="169"/>
        <v>39.589862400000008</v>
      </c>
      <c r="G943" s="285">
        <f t="shared" si="172"/>
        <v>1567.3572048509345</v>
      </c>
      <c r="H943" s="284">
        <f t="shared" si="173"/>
        <v>39.911731200000006</v>
      </c>
      <c r="I943" s="301">
        <f t="shared" si="174"/>
        <v>1.1086592000000001E-2</v>
      </c>
      <c r="J943" s="57">
        <f t="shared" si="175"/>
        <v>-51.385364109065677</v>
      </c>
      <c r="K943" s="57">
        <f t="shared" si="176"/>
        <v>0</v>
      </c>
      <c r="L943" s="57">
        <f t="shared" si="178"/>
        <v>40917.20196447245</v>
      </c>
      <c r="M943" s="301">
        <f t="shared" si="179"/>
        <v>9.3780945279999877</v>
      </c>
      <c r="N943" s="57">
        <f t="shared" si="177"/>
        <v>4363.0613705488659</v>
      </c>
    </row>
    <row r="944" spans="1:14">
      <c r="A944" s="57">
        <v>941</v>
      </c>
      <c r="B944" s="57">
        <v>24.6</v>
      </c>
      <c r="C944" s="284">
        <f t="shared" si="170"/>
        <v>39.589862400000008</v>
      </c>
      <c r="D944" s="300">
        <f t="shared" si="168"/>
        <v>39.589862400000008</v>
      </c>
      <c r="E944" s="285">
        <f t="shared" si="171"/>
        <v>1567.3572048509345</v>
      </c>
      <c r="F944" s="300">
        <f t="shared" si="169"/>
        <v>39.589862400000008</v>
      </c>
      <c r="G944" s="285">
        <f t="shared" si="172"/>
        <v>1567.3572048509345</v>
      </c>
      <c r="H944" s="284">
        <f t="shared" si="173"/>
        <v>39.589862400000008</v>
      </c>
      <c r="I944" s="301">
        <f t="shared" si="174"/>
        <v>1.0997184000000002E-2</v>
      </c>
      <c r="J944" s="57">
        <f t="shared" si="175"/>
        <v>0</v>
      </c>
      <c r="K944" s="57">
        <f t="shared" si="176"/>
        <v>0</v>
      </c>
      <c r="L944" s="57">
        <f t="shared" si="178"/>
        <v>40917.20196447245</v>
      </c>
      <c r="M944" s="301">
        <f t="shared" si="179"/>
        <v>9.3890917119999884</v>
      </c>
      <c r="N944" s="57">
        <f t="shared" si="177"/>
        <v>4357.9510371782917</v>
      </c>
    </row>
    <row r="945" spans="1:14">
      <c r="A945" s="57">
        <v>942</v>
      </c>
      <c r="B945" s="57">
        <v>24.6</v>
      </c>
      <c r="C945" s="284">
        <f t="shared" si="170"/>
        <v>39.589862400000008</v>
      </c>
      <c r="D945" s="300">
        <f t="shared" si="168"/>
        <v>39.589862400000008</v>
      </c>
      <c r="E945" s="285">
        <f t="shared" si="171"/>
        <v>1567.3572048509345</v>
      </c>
      <c r="F945" s="300">
        <f t="shared" si="169"/>
        <v>38.785190400000005</v>
      </c>
      <c r="G945" s="285">
        <f t="shared" si="172"/>
        <v>1504.2909943642526</v>
      </c>
      <c r="H945" s="284">
        <f t="shared" si="173"/>
        <v>39.18752640000001</v>
      </c>
      <c r="I945" s="301">
        <f t="shared" si="174"/>
        <v>1.0885424000000003E-2</v>
      </c>
      <c r="J945" s="57">
        <f t="shared" si="175"/>
        <v>-63.066210486681939</v>
      </c>
      <c r="K945" s="57">
        <f t="shared" si="176"/>
        <v>0</v>
      </c>
      <c r="L945" s="57">
        <f t="shared" si="178"/>
        <v>40917.20196447245</v>
      </c>
      <c r="M945" s="301">
        <f t="shared" si="179"/>
        <v>9.399977135999988</v>
      </c>
      <c r="N945" s="57">
        <f t="shared" si="177"/>
        <v>4352.9044137530873</v>
      </c>
    </row>
    <row r="946" spans="1:14">
      <c r="A946" s="57">
        <v>943</v>
      </c>
      <c r="B946" s="57">
        <v>24.1</v>
      </c>
      <c r="C946" s="284">
        <f t="shared" si="170"/>
        <v>38.785190400000005</v>
      </c>
      <c r="D946" s="300">
        <f t="shared" si="168"/>
        <v>38.785190400000005</v>
      </c>
      <c r="E946" s="285">
        <f t="shared" si="171"/>
        <v>1504.2909943642526</v>
      </c>
      <c r="F946" s="300">
        <f t="shared" si="169"/>
        <v>39.428927999999999</v>
      </c>
      <c r="G946" s="285">
        <f t="shared" si="172"/>
        <v>1554.640363229184</v>
      </c>
      <c r="H946" s="284">
        <f t="shared" si="173"/>
        <v>39.107059200000002</v>
      </c>
      <c r="I946" s="301">
        <f t="shared" si="174"/>
        <v>1.0863072000000001E-2</v>
      </c>
      <c r="J946" s="57">
        <f t="shared" si="175"/>
        <v>50.349368864931421</v>
      </c>
      <c r="K946" s="57">
        <f t="shared" si="176"/>
        <v>50.349368864931421</v>
      </c>
      <c r="L946" s="57">
        <f t="shared" si="178"/>
        <v>40967.551333337382</v>
      </c>
      <c r="M946" s="301">
        <f t="shared" si="179"/>
        <v>9.4108402079999873</v>
      </c>
      <c r="N946" s="57">
        <f t="shared" si="177"/>
        <v>4353.2299378021098</v>
      </c>
    </row>
    <row r="947" spans="1:14">
      <c r="A947" s="57">
        <v>944</v>
      </c>
      <c r="B947" s="57">
        <v>24.5</v>
      </c>
      <c r="C947" s="284">
        <f t="shared" si="170"/>
        <v>39.428927999999999</v>
      </c>
      <c r="D947" s="300">
        <f t="shared" si="168"/>
        <v>39.428927999999999</v>
      </c>
      <c r="E947" s="285">
        <f t="shared" si="171"/>
        <v>1554.640363229184</v>
      </c>
      <c r="F947" s="300">
        <f t="shared" si="169"/>
        <v>40.394534400000005</v>
      </c>
      <c r="G947" s="285">
        <f t="shared" si="172"/>
        <v>1631.7184093927838</v>
      </c>
      <c r="H947" s="284">
        <f t="shared" si="173"/>
        <v>39.911731200000006</v>
      </c>
      <c r="I947" s="301">
        <f t="shared" si="174"/>
        <v>1.1086592000000001E-2</v>
      </c>
      <c r="J947" s="57">
        <f t="shared" si="175"/>
        <v>77.078046163599765</v>
      </c>
      <c r="K947" s="57">
        <f t="shared" si="176"/>
        <v>77.078046163599765</v>
      </c>
      <c r="L947" s="57">
        <f t="shared" si="178"/>
        <v>41044.629379500984</v>
      </c>
      <c r="M947" s="301">
        <f t="shared" si="179"/>
        <v>9.4219267999999872</v>
      </c>
      <c r="N947" s="57">
        <f t="shared" si="177"/>
        <v>4356.288289089769</v>
      </c>
    </row>
    <row r="948" spans="1:14">
      <c r="A948" s="57">
        <v>945</v>
      </c>
      <c r="B948" s="57">
        <v>25.1</v>
      </c>
      <c r="C948" s="284">
        <f t="shared" si="170"/>
        <v>40.394534400000005</v>
      </c>
      <c r="D948" s="300">
        <f t="shared" si="168"/>
        <v>40.394534400000005</v>
      </c>
      <c r="E948" s="285">
        <f t="shared" si="171"/>
        <v>1631.7184093927838</v>
      </c>
      <c r="F948" s="300">
        <f t="shared" si="169"/>
        <v>41.199206400000008</v>
      </c>
      <c r="G948" s="285">
        <f t="shared" si="172"/>
        <v>1697.3746079898017</v>
      </c>
      <c r="H948" s="284">
        <f t="shared" si="173"/>
        <v>40.796870400000003</v>
      </c>
      <c r="I948" s="301">
        <f t="shared" si="174"/>
        <v>1.1332464E-2</v>
      </c>
      <c r="J948" s="57">
        <f t="shared" si="175"/>
        <v>65.656198597017919</v>
      </c>
      <c r="K948" s="57">
        <f t="shared" si="176"/>
        <v>65.656198597017919</v>
      </c>
      <c r="L948" s="57">
        <f t="shared" si="178"/>
        <v>41110.285578098003</v>
      </c>
      <c r="M948" s="301">
        <f t="shared" si="179"/>
        <v>9.4332592639999877</v>
      </c>
      <c r="N948" s="57">
        <f t="shared" si="177"/>
        <v>4358.0150219115249</v>
      </c>
    </row>
    <row r="949" spans="1:14">
      <c r="A949" s="57">
        <v>946</v>
      </c>
      <c r="B949" s="57">
        <v>25.6</v>
      </c>
      <c r="C949" s="284">
        <f t="shared" si="170"/>
        <v>41.199206400000008</v>
      </c>
      <c r="D949" s="300">
        <f t="shared" si="168"/>
        <v>41.199206400000008</v>
      </c>
      <c r="E949" s="285">
        <f t="shared" si="171"/>
        <v>1697.3746079898017</v>
      </c>
      <c r="F949" s="300">
        <f t="shared" si="169"/>
        <v>40.394534400000005</v>
      </c>
      <c r="G949" s="285">
        <f t="shared" si="172"/>
        <v>1631.7184093927838</v>
      </c>
      <c r="H949" s="284">
        <f t="shared" si="173"/>
        <v>40.796870400000003</v>
      </c>
      <c r="I949" s="301">
        <f t="shared" si="174"/>
        <v>1.1332464E-2</v>
      </c>
      <c r="J949" s="57">
        <f t="shared" si="175"/>
        <v>-65.656198597017919</v>
      </c>
      <c r="K949" s="57">
        <f t="shared" si="176"/>
        <v>0</v>
      </c>
      <c r="L949" s="57">
        <f t="shared" si="178"/>
        <v>41110.285578098003</v>
      </c>
      <c r="M949" s="301">
        <f t="shared" si="179"/>
        <v>9.4445917279999883</v>
      </c>
      <c r="N949" s="57">
        <f t="shared" si="177"/>
        <v>4352.7858865746466</v>
      </c>
    </row>
    <row r="950" spans="1:14">
      <c r="A950" s="57">
        <v>947</v>
      </c>
      <c r="B950" s="57">
        <v>25.1</v>
      </c>
      <c r="C950" s="284">
        <f t="shared" si="170"/>
        <v>40.394534400000005</v>
      </c>
      <c r="D950" s="300">
        <f t="shared" si="168"/>
        <v>40.394534400000005</v>
      </c>
      <c r="E950" s="285">
        <f t="shared" si="171"/>
        <v>1631.7184093927838</v>
      </c>
      <c r="F950" s="300">
        <f t="shared" si="169"/>
        <v>38.624256000000003</v>
      </c>
      <c r="G950" s="285">
        <f t="shared" si="172"/>
        <v>1491.8331515535363</v>
      </c>
      <c r="H950" s="284">
        <f t="shared" si="173"/>
        <v>39.5093952</v>
      </c>
      <c r="I950" s="301">
        <f t="shared" si="174"/>
        <v>1.0974832E-2</v>
      </c>
      <c r="J950" s="57">
        <f t="shared" si="175"/>
        <v>-139.88525783924752</v>
      </c>
      <c r="K950" s="57">
        <f t="shared" si="176"/>
        <v>0</v>
      </c>
      <c r="L950" s="57">
        <f t="shared" si="178"/>
        <v>41110.285578098003</v>
      </c>
      <c r="M950" s="301">
        <f t="shared" si="179"/>
        <v>9.4555665599999887</v>
      </c>
      <c r="N950" s="57">
        <f t="shared" si="177"/>
        <v>4347.7337203682118</v>
      </c>
    </row>
    <row r="951" spans="1:14">
      <c r="A951" s="57">
        <v>948</v>
      </c>
      <c r="B951" s="57">
        <v>24</v>
      </c>
      <c r="C951" s="284">
        <f t="shared" si="170"/>
        <v>38.624256000000003</v>
      </c>
      <c r="D951" s="300">
        <f t="shared" si="168"/>
        <v>38.624256000000003</v>
      </c>
      <c r="E951" s="285">
        <f t="shared" si="171"/>
        <v>1491.8331515535363</v>
      </c>
      <c r="F951" s="300">
        <f t="shared" si="169"/>
        <v>35.405568000000002</v>
      </c>
      <c r="G951" s="285">
        <f t="shared" si="172"/>
        <v>1253.5542454026242</v>
      </c>
      <c r="H951" s="284">
        <f t="shared" si="173"/>
        <v>37.014912000000002</v>
      </c>
      <c r="I951" s="301">
        <f t="shared" si="174"/>
        <v>1.028192E-2</v>
      </c>
      <c r="J951" s="57">
        <f t="shared" si="175"/>
        <v>-238.27890615091201</v>
      </c>
      <c r="K951" s="57">
        <f t="shared" si="176"/>
        <v>0</v>
      </c>
      <c r="L951" s="57">
        <f t="shared" si="178"/>
        <v>41110.285578098003</v>
      </c>
      <c r="M951" s="301">
        <f t="shared" si="179"/>
        <v>9.4658484799999894</v>
      </c>
      <c r="N951" s="57">
        <f t="shared" si="177"/>
        <v>4343.0111590057959</v>
      </c>
    </row>
    <row r="952" spans="1:14">
      <c r="A952" s="57">
        <v>949</v>
      </c>
      <c r="B952" s="57">
        <v>22</v>
      </c>
      <c r="C952" s="284">
        <f t="shared" si="170"/>
        <v>35.405568000000002</v>
      </c>
      <c r="D952" s="300">
        <f t="shared" si="168"/>
        <v>35.405568000000002</v>
      </c>
      <c r="E952" s="285">
        <f t="shared" si="171"/>
        <v>1253.5542454026242</v>
      </c>
      <c r="F952" s="300">
        <f t="shared" si="169"/>
        <v>32.347814400000004</v>
      </c>
      <c r="G952" s="285">
        <f t="shared" si="172"/>
        <v>1046.3810964568477</v>
      </c>
      <c r="H952" s="284">
        <f t="shared" si="173"/>
        <v>33.876691200000003</v>
      </c>
      <c r="I952" s="301">
        <f t="shared" si="174"/>
        <v>9.4101920000000013E-3</v>
      </c>
      <c r="J952" s="57">
        <f t="shared" si="175"/>
        <v>-207.17314894577657</v>
      </c>
      <c r="K952" s="57">
        <f t="shared" si="176"/>
        <v>0</v>
      </c>
      <c r="L952" s="57">
        <f t="shared" si="178"/>
        <v>41110.285578098003</v>
      </c>
      <c r="M952" s="301">
        <f t="shared" si="179"/>
        <v>9.4752586719999901</v>
      </c>
      <c r="N952" s="57">
        <f t="shared" si="177"/>
        <v>4338.6979713368237</v>
      </c>
    </row>
    <row r="953" spans="1:14">
      <c r="A953" s="57">
        <v>950</v>
      </c>
      <c r="B953" s="57">
        <v>20.100000000000001</v>
      </c>
      <c r="C953" s="284">
        <f t="shared" si="170"/>
        <v>32.347814400000004</v>
      </c>
      <c r="D953" s="300">
        <f t="shared" si="168"/>
        <v>32.347814400000004</v>
      </c>
      <c r="E953" s="285">
        <f t="shared" si="171"/>
        <v>1046.3810964568477</v>
      </c>
      <c r="F953" s="300">
        <f t="shared" si="169"/>
        <v>27.1979136</v>
      </c>
      <c r="G953" s="285">
        <f t="shared" si="172"/>
        <v>739.7265041930649</v>
      </c>
      <c r="H953" s="284">
        <f t="shared" si="173"/>
        <v>29.772864000000002</v>
      </c>
      <c r="I953" s="301">
        <f t="shared" si="174"/>
        <v>8.2702399999999999E-3</v>
      </c>
      <c r="J953" s="57">
        <f t="shared" si="175"/>
        <v>-306.65459226378277</v>
      </c>
      <c r="K953" s="57">
        <f t="shared" si="176"/>
        <v>0</v>
      </c>
      <c r="L953" s="57">
        <f t="shared" si="178"/>
        <v>41110.285578098003</v>
      </c>
      <c r="M953" s="301">
        <f t="shared" si="179"/>
        <v>9.4835289119999899</v>
      </c>
      <c r="N953" s="57">
        <f t="shared" si="177"/>
        <v>4334.9143509310206</v>
      </c>
    </row>
    <row r="954" spans="1:14">
      <c r="A954" s="57">
        <v>951</v>
      </c>
      <c r="B954" s="57">
        <v>16.899999999999999</v>
      </c>
      <c r="C954" s="284">
        <f t="shared" si="170"/>
        <v>27.1979136</v>
      </c>
      <c r="D954" s="300">
        <f t="shared" si="168"/>
        <v>27.1979136</v>
      </c>
      <c r="E954" s="285">
        <f t="shared" si="171"/>
        <v>739.7265041930649</v>
      </c>
      <c r="F954" s="300">
        <f t="shared" si="169"/>
        <v>21.8870784</v>
      </c>
      <c r="G954" s="285">
        <f t="shared" si="172"/>
        <v>479.04420088774657</v>
      </c>
      <c r="H954" s="284">
        <f t="shared" si="173"/>
        <v>24.542496</v>
      </c>
      <c r="I954" s="301">
        <f t="shared" si="174"/>
        <v>6.8173599999999997E-3</v>
      </c>
      <c r="J954" s="57">
        <f t="shared" si="175"/>
        <v>-260.68230330531833</v>
      </c>
      <c r="K954" s="57">
        <f t="shared" si="176"/>
        <v>0</v>
      </c>
      <c r="L954" s="57">
        <f t="shared" si="178"/>
        <v>41110.285578098003</v>
      </c>
      <c r="M954" s="301">
        <f t="shared" si="179"/>
        <v>9.4903462719999894</v>
      </c>
      <c r="N954" s="57">
        <f t="shared" si="177"/>
        <v>4331.8003790218336</v>
      </c>
    </row>
    <row r="955" spans="1:14">
      <c r="A955" s="57">
        <v>952</v>
      </c>
      <c r="B955" s="57">
        <v>13.6</v>
      </c>
      <c r="C955" s="284">
        <f t="shared" si="170"/>
        <v>21.8870784</v>
      </c>
      <c r="D955" s="300">
        <f t="shared" si="168"/>
        <v>21.8870784</v>
      </c>
      <c r="E955" s="285">
        <f t="shared" si="171"/>
        <v>479.04420088774657</v>
      </c>
      <c r="F955" s="300">
        <f t="shared" si="169"/>
        <v>16.576243200000004</v>
      </c>
      <c r="G955" s="285">
        <f t="shared" si="172"/>
        <v>274.77183862554637</v>
      </c>
      <c r="H955" s="284">
        <f t="shared" si="173"/>
        <v>19.2316608</v>
      </c>
      <c r="I955" s="301">
        <f t="shared" si="174"/>
        <v>5.3421279999999998E-3</v>
      </c>
      <c r="J955" s="57">
        <f t="shared" si="175"/>
        <v>-204.2723622622002</v>
      </c>
      <c r="K955" s="57">
        <f t="shared" si="176"/>
        <v>0</v>
      </c>
      <c r="L955" s="57">
        <f t="shared" si="178"/>
        <v>41110.285578098003</v>
      </c>
      <c r="M955" s="301">
        <f t="shared" si="179"/>
        <v>9.4956883999999899</v>
      </c>
      <c r="N955" s="57">
        <f t="shared" si="177"/>
        <v>4329.3633748658021</v>
      </c>
    </row>
    <row r="956" spans="1:14">
      <c r="A956" s="57">
        <v>953</v>
      </c>
      <c r="B956" s="57">
        <v>10.3</v>
      </c>
      <c r="C956" s="284">
        <f t="shared" si="170"/>
        <v>16.576243200000004</v>
      </c>
      <c r="D956" s="300">
        <f t="shared" si="168"/>
        <v>16.576243200000004</v>
      </c>
      <c r="E956" s="285">
        <f t="shared" si="171"/>
        <v>274.77183862554637</v>
      </c>
      <c r="F956" s="300">
        <f t="shared" si="169"/>
        <v>11.265408000000001</v>
      </c>
      <c r="G956" s="285">
        <f t="shared" si="172"/>
        <v>126.90941740646402</v>
      </c>
      <c r="H956" s="284">
        <f t="shared" si="173"/>
        <v>13.920825600000002</v>
      </c>
      <c r="I956" s="301">
        <f t="shared" si="174"/>
        <v>3.8668960000000007E-3</v>
      </c>
      <c r="J956" s="57">
        <f t="shared" si="175"/>
        <v>-147.86242121908236</v>
      </c>
      <c r="K956" s="57">
        <f t="shared" si="176"/>
        <v>0</v>
      </c>
      <c r="L956" s="57">
        <f t="shared" si="178"/>
        <v>41110.285578098003</v>
      </c>
      <c r="M956" s="301">
        <f t="shared" si="179"/>
        <v>9.4995552959999898</v>
      </c>
      <c r="N956" s="57">
        <f t="shared" si="177"/>
        <v>4327.6010610105559</v>
      </c>
    </row>
    <row r="957" spans="1:14">
      <c r="A957" s="57">
        <v>954</v>
      </c>
      <c r="B957" s="57">
        <v>7</v>
      </c>
      <c r="C957" s="284">
        <f t="shared" si="170"/>
        <v>11.265408000000001</v>
      </c>
      <c r="D957" s="300">
        <f t="shared" si="168"/>
        <v>11.265408000000001</v>
      </c>
      <c r="E957" s="285">
        <f t="shared" si="171"/>
        <v>126.90941740646402</v>
      </c>
      <c r="F957" s="300">
        <f t="shared" si="169"/>
        <v>5.9545728000000011</v>
      </c>
      <c r="G957" s="285">
        <f t="shared" si="172"/>
        <v>35.456937230499854</v>
      </c>
      <c r="H957" s="284">
        <f t="shared" si="173"/>
        <v>8.6099904000000009</v>
      </c>
      <c r="I957" s="301">
        <f t="shared" si="174"/>
        <v>2.3916640000000004E-3</v>
      </c>
      <c r="J957" s="57">
        <f t="shared" si="175"/>
        <v>-91.452480175964155</v>
      </c>
      <c r="K957" s="57">
        <f t="shared" si="176"/>
        <v>0</v>
      </c>
      <c r="L957" s="57">
        <f t="shared" si="178"/>
        <v>41110.285578098003</v>
      </c>
      <c r="M957" s="301">
        <f t="shared" si="179"/>
        <v>9.5019469599999891</v>
      </c>
      <c r="N957" s="57">
        <f t="shared" si="177"/>
        <v>4326.5117929155485</v>
      </c>
    </row>
    <row r="958" spans="1:14">
      <c r="A958" s="57">
        <v>955</v>
      </c>
      <c r="B958" s="57">
        <v>3.7</v>
      </c>
      <c r="C958" s="284">
        <f t="shared" si="170"/>
        <v>5.9545728000000011</v>
      </c>
      <c r="D958" s="300">
        <f t="shared" si="168"/>
        <v>5.9545728000000011</v>
      </c>
      <c r="E958" s="285">
        <f t="shared" si="171"/>
        <v>35.456937230499854</v>
      </c>
      <c r="F958" s="300">
        <f t="shared" si="169"/>
        <v>0.64373760000000013</v>
      </c>
      <c r="G958" s="285">
        <f t="shared" si="172"/>
        <v>0.41439809765376018</v>
      </c>
      <c r="H958" s="284">
        <f t="shared" si="173"/>
        <v>3.2991552000000004</v>
      </c>
      <c r="I958" s="301">
        <f t="shared" si="174"/>
        <v>9.1643200000000012E-4</v>
      </c>
      <c r="J958" s="57">
        <f t="shared" si="175"/>
        <v>-35.042539132846095</v>
      </c>
      <c r="K958" s="57">
        <f t="shared" si="176"/>
        <v>0</v>
      </c>
      <c r="L958" s="57">
        <f t="shared" si="178"/>
        <v>41110.285578098003</v>
      </c>
      <c r="M958" s="301">
        <f t="shared" si="179"/>
        <v>9.5028633919999894</v>
      </c>
      <c r="N958" s="57">
        <f t="shared" si="177"/>
        <v>4326.0945551113364</v>
      </c>
    </row>
    <row r="959" spans="1:14">
      <c r="A959" s="57">
        <v>956</v>
      </c>
      <c r="B959" s="57">
        <v>0.4</v>
      </c>
      <c r="C959" s="284">
        <f t="shared" si="170"/>
        <v>0.64373760000000013</v>
      </c>
      <c r="D959" s="300">
        <f t="shared" si="168"/>
        <v>0.64373760000000013</v>
      </c>
      <c r="E959" s="285">
        <f t="shared" si="171"/>
        <v>0.41439809765376018</v>
      </c>
      <c r="F959" s="300">
        <f t="shared" si="169"/>
        <v>0</v>
      </c>
      <c r="G959" s="285">
        <f t="shared" si="172"/>
        <v>0</v>
      </c>
      <c r="H959" s="284">
        <f t="shared" si="173"/>
        <v>0.32186880000000007</v>
      </c>
      <c r="I959" s="301">
        <f t="shared" si="174"/>
        <v>8.9408000000000022E-5</v>
      </c>
      <c r="J959" s="57">
        <f t="shared" si="175"/>
        <v>-0.41439809765376018</v>
      </c>
      <c r="K959" s="57">
        <f t="shared" si="176"/>
        <v>0</v>
      </c>
      <c r="L959" s="57">
        <f t="shared" si="178"/>
        <v>41110.285578098003</v>
      </c>
      <c r="M959" s="301">
        <f t="shared" si="179"/>
        <v>9.5029527999999885</v>
      </c>
      <c r="N959" s="57">
        <f t="shared" si="177"/>
        <v>4326.0538532926366</v>
      </c>
    </row>
    <row r="960" spans="1:14">
      <c r="A960" s="57">
        <v>957</v>
      </c>
      <c r="B960" s="57">
        <v>0</v>
      </c>
      <c r="C960" s="284">
        <f t="shared" si="170"/>
        <v>0</v>
      </c>
      <c r="D960" s="300">
        <f t="shared" si="168"/>
        <v>0</v>
      </c>
      <c r="E960" s="285">
        <f t="shared" si="171"/>
        <v>0</v>
      </c>
      <c r="F960" s="300">
        <f t="shared" si="169"/>
        <v>0</v>
      </c>
      <c r="G960" s="285">
        <f t="shared" si="172"/>
        <v>0</v>
      </c>
      <c r="H960" s="284">
        <f t="shared" si="173"/>
        <v>0</v>
      </c>
      <c r="I960" s="301">
        <f t="shared" si="174"/>
        <v>0</v>
      </c>
      <c r="J960" s="57">
        <f t="shared" si="175"/>
        <v>0</v>
      </c>
      <c r="K960" s="57">
        <f t="shared" si="176"/>
        <v>0</v>
      </c>
      <c r="L960" s="57">
        <f t="shared" si="178"/>
        <v>41110.285578098003</v>
      </c>
      <c r="M960" s="301">
        <f t="shared" si="179"/>
        <v>9.5029527999999885</v>
      </c>
      <c r="N960" s="57">
        <f t="shared" si="177"/>
        <v>4326.0538532926366</v>
      </c>
    </row>
    <row r="961" spans="1:14">
      <c r="A961" s="57">
        <v>958</v>
      </c>
      <c r="B961" s="57">
        <v>0</v>
      </c>
      <c r="C961" s="284">
        <f t="shared" si="170"/>
        <v>0</v>
      </c>
      <c r="D961" s="300">
        <f t="shared" si="168"/>
        <v>0</v>
      </c>
      <c r="E961" s="285">
        <f t="shared" si="171"/>
        <v>0</v>
      </c>
      <c r="F961" s="300">
        <f t="shared" si="169"/>
        <v>0</v>
      </c>
      <c r="G961" s="285">
        <f t="shared" si="172"/>
        <v>0</v>
      </c>
      <c r="H961" s="284">
        <f t="shared" si="173"/>
        <v>0</v>
      </c>
      <c r="I961" s="301">
        <f t="shared" si="174"/>
        <v>0</v>
      </c>
      <c r="J961" s="57">
        <f t="shared" si="175"/>
        <v>0</v>
      </c>
      <c r="K961" s="57">
        <f t="shared" si="176"/>
        <v>0</v>
      </c>
      <c r="L961" s="57">
        <f t="shared" si="178"/>
        <v>41110.285578098003</v>
      </c>
      <c r="M961" s="301">
        <f t="shared" si="179"/>
        <v>9.5029527999999885</v>
      </c>
      <c r="N961" s="57">
        <f t="shared" si="177"/>
        <v>4326.0538532926366</v>
      </c>
    </row>
    <row r="962" spans="1:14">
      <c r="A962" s="57">
        <v>959</v>
      </c>
      <c r="B962" s="57">
        <v>0</v>
      </c>
      <c r="C962" s="284">
        <f t="shared" si="170"/>
        <v>0</v>
      </c>
      <c r="D962" s="300">
        <f t="shared" si="168"/>
        <v>0</v>
      </c>
      <c r="E962" s="285">
        <f t="shared" si="171"/>
        <v>0</v>
      </c>
      <c r="F962" s="300">
        <f t="shared" si="169"/>
        <v>3.2186880000000002</v>
      </c>
      <c r="G962" s="285">
        <f t="shared" si="172"/>
        <v>10.359952441344001</v>
      </c>
      <c r="H962" s="284">
        <f t="shared" si="173"/>
        <v>1.6093440000000001</v>
      </c>
      <c r="I962" s="301">
        <f t="shared" si="174"/>
        <v>4.4704000000000006E-4</v>
      </c>
      <c r="J962" s="57">
        <f t="shared" si="175"/>
        <v>10.359952441344001</v>
      </c>
      <c r="K962" s="57">
        <f t="shared" si="176"/>
        <v>10.359952441344001</v>
      </c>
      <c r="L962" s="57">
        <f t="shared" si="178"/>
        <v>41120.645530539347</v>
      </c>
      <c r="M962" s="301">
        <f t="shared" si="179"/>
        <v>9.5033998399999877</v>
      </c>
      <c r="N962" s="57">
        <f t="shared" si="177"/>
        <v>4326.9404868625834</v>
      </c>
    </row>
    <row r="963" spans="1:14">
      <c r="A963" s="57">
        <v>960</v>
      </c>
      <c r="B963" s="57">
        <v>2</v>
      </c>
      <c r="C963" s="284">
        <f t="shared" si="170"/>
        <v>3.2186880000000002</v>
      </c>
      <c r="D963" s="300">
        <f t="shared" si="168"/>
        <v>3.2186880000000002</v>
      </c>
      <c r="E963" s="285">
        <f t="shared" si="171"/>
        <v>10.359952441344001</v>
      </c>
      <c r="F963" s="300">
        <f t="shared" si="169"/>
        <v>8.5295231999999999</v>
      </c>
      <c r="G963" s="285">
        <f t="shared" si="172"/>
        <v>72.752766019338239</v>
      </c>
      <c r="H963" s="284">
        <f t="shared" si="173"/>
        <v>5.8741056</v>
      </c>
      <c r="I963" s="301">
        <f t="shared" si="174"/>
        <v>1.631696E-3</v>
      </c>
      <c r="J963" s="57">
        <f t="shared" si="175"/>
        <v>62.392813577994239</v>
      </c>
      <c r="K963" s="57">
        <f t="shared" si="176"/>
        <v>62.392813577994239</v>
      </c>
      <c r="L963" s="57">
        <f t="shared" si="178"/>
        <v>41183.03834411734</v>
      </c>
      <c r="M963" s="301">
        <f t="shared" si="179"/>
        <v>9.5050315359999882</v>
      </c>
      <c r="N963" s="57">
        <f t="shared" si="177"/>
        <v>4332.7618838651888</v>
      </c>
    </row>
    <row r="964" spans="1:14">
      <c r="A964" s="57">
        <v>961</v>
      </c>
      <c r="B964" s="57">
        <v>5.3</v>
      </c>
      <c r="C964" s="284">
        <f t="shared" si="170"/>
        <v>8.5295231999999999</v>
      </c>
      <c r="D964" s="300">
        <f t="shared" ref="D964:D1027" si="180">C964</f>
        <v>8.5295231999999999</v>
      </c>
      <c r="E964" s="285">
        <f t="shared" si="171"/>
        <v>72.752766019338239</v>
      </c>
      <c r="F964" s="300">
        <f t="shared" ref="F964:F1027" si="181">C965</f>
        <v>13.8403584</v>
      </c>
      <c r="G964" s="285">
        <f t="shared" si="172"/>
        <v>191.55552064045054</v>
      </c>
      <c r="H964" s="284">
        <f t="shared" si="173"/>
        <v>11.1849408</v>
      </c>
      <c r="I964" s="301">
        <f t="shared" si="174"/>
        <v>3.1069280000000001E-3</v>
      </c>
      <c r="J964" s="57">
        <f t="shared" si="175"/>
        <v>118.8027546211123</v>
      </c>
      <c r="K964" s="57">
        <f t="shared" si="176"/>
        <v>118.8027546211123</v>
      </c>
      <c r="L964" s="57">
        <f t="shared" si="178"/>
        <v>41301.841098738449</v>
      </c>
      <c r="M964" s="301">
        <f t="shared" si="179"/>
        <v>9.5081384639999875</v>
      </c>
      <c r="N964" s="57">
        <f t="shared" si="177"/>
        <v>4343.8409374365738</v>
      </c>
    </row>
    <row r="965" spans="1:14">
      <c r="A965" s="57">
        <v>962</v>
      </c>
      <c r="B965" s="57">
        <v>8.6</v>
      </c>
      <c r="C965" s="284">
        <f t="shared" ref="C965:C1028" si="182">B965*1.609344</f>
        <v>13.8403584</v>
      </c>
      <c r="D965" s="300">
        <f t="shared" si="180"/>
        <v>13.8403584</v>
      </c>
      <c r="E965" s="285">
        <f t="shared" ref="E965:E1028" si="183">(D965)^2</f>
        <v>191.55552064045054</v>
      </c>
      <c r="F965" s="300">
        <f t="shared" si="181"/>
        <v>19.151193600000003</v>
      </c>
      <c r="G965" s="285">
        <f t="shared" ref="G965:G1028" si="184">(F965)^2</f>
        <v>366.76821630468106</v>
      </c>
      <c r="H965" s="284">
        <f t="shared" ref="H965:H1028" si="185">(D965+F965)/2</f>
        <v>16.495775999999999</v>
      </c>
      <c r="I965" s="301">
        <f t="shared" ref="I965:I1028" si="186">H965/3600</f>
        <v>4.5821600000000001E-3</v>
      </c>
      <c r="J965" s="57">
        <f t="shared" ref="J965:J1028" si="187">IF(I965=0,0,(G965-E965))</f>
        <v>175.21269566423052</v>
      </c>
      <c r="K965" s="57">
        <f t="shared" ref="K965:K1028" si="188">MAX(0,J965)</f>
        <v>175.21269566423052</v>
      </c>
      <c r="L965" s="57">
        <f t="shared" si="178"/>
        <v>41477.05379440268</v>
      </c>
      <c r="M965" s="301">
        <f t="shared" si="179"/>
        <v>9.5127206239999875</v>
      </c>
      <c r="N965" s="57">
        <f t="shared" ref="N965:N1028" si="189">IF(M965=0,0,(L965)/M965)</f>
        <v>4360.1673415866662</v>
      </c>
    </row>
    <row r="966" spans="1:14">
      <c r="A966" s="57">
        <v>963</v>
      </c>
      <c r="B966" s="57">
        <v>11.9</v>
      </c>
      <c r="C966" s="284">
        <f t="shared" si="182"/>
        <v>19.151193600000003</v>
      </c>
      <c r="D966" s="300">
        <f t="shared" si="180"/>
        <v>19.151193600000003</v>
      </c>
      <c r="E966" s="285">
        <f t="shared" si="183"/>
        <v>366.76821630468106</v>
      </c>
      <c r="F966" s="300">
        <f t="shared" si="181"/>
        <v>24.462028799999999</v>
      </c>
      <c r="G966" s="285">
        <f t="shared" si="184"/>
        <v>598.39085301202942</v>
      </c>
      <c r="H966" s="284">
        <f t="shared" si="185"/>
        <v>21.806611199999999</v>
      </c>
      <c r="I966" s="301">
        <f t="shared" si="186"/>
        <v>6.057392E-3</v>
      </c>
      <c r="J966" s="57">
        <f t="shared" si="187"/>
        <v>231.62263670734836</v>
      </c>
      <c r="K966" s="57">
        <f t="shared" si="188"/>
        <v>231.62263670734836</v>
      </c>
      <c r="L966" s="57">
        <f t="shared" ref="L966:L1029" si="190">L965+K966</f>
        <v>41708.676431110027</v>
      </c>
      <c r="M966" s="301">
        <f t="shared" ref="M966:M1029" si="191">M965+I966</f>
        <v>9.5187780159999882</v>
      </c>
      <c r="N966" s="57">
        <f t="shared" si="189"/>
        <v>4381.7259275300321</v>
      </c>
    </row>
    <row r="967" spans="1:14">
      <c r="A967" s="57">
        <v>964</v>
      </c>
      <c r="B967" s="57">
        <v>15.2</v>
      </c>
      <c r="C967" s="284">
        <f t="shared" si="182"/>
        <v>24.462028799999999</v>
      </c>
      <c r="D967" s="300">
        <f t="shared" si="180"/>
        <v>24.462028799999999</v>
      </c>
      <c r="E967" s="285">
        <f t="shared" si="183"/>
        <v>598.39085301202942</v>
      </c>
      <c r="F967" s="300">
        <f t="shared" si="181"/>
        <v>28.163520000000002</v>
      </c>
      <c r="G967" s="285">
        <f t="shared" si="184"/>
        <v>793.18385879040011</v>
      </c>
      <c r="H967" s="284">
        <f t="shared" si="185"/>
        <v>26.312774400000002</v>
      </c>
      <c r="I967" s="301">
        <f t="shared" si="186"/>
        <v>7.3091040000000003E-3</v>
      </c>
      <c r="J967" s="57">
        <f t="shared" si="187"/>
        <v>194.79300577837068</v>
      </c>
      <c r="K967" s="57">
        <f t="shared" si="188"/>
        <v>194.79300577837068</v>
      </c>
      <c r="L967" s="57">
        <f t="shared" si="190"/>
        <v>41903.469436888401</v>
      </c>
      <c r="M967" s="301">
        <f t="shared" si="191"/>
        <v>9.526087119999989</v>
      </c>
      <c r="N967" s="57">
        <f t="shared" si="189"/>
        <v>4398.8123254628026</v>
      </c>
    </row>
    <row r="968" spans="1:14">
      <c r="A968" s="57">
        <v>965</v>
      </c>
      <c r="B968" s="57">
        <v>17.5</v>
      </c>
      <c r="C968" s="284">
        <f t="shared" si="182"/>
        <v>28.163520000000002</v>
      </c>
      <c r="D968" s="300">
        <f t="shared" si="180"/>
        <v>28.163520000000002</v>
      </c>
      <c r="E968" s="285">
        <f t="shared" si="183"/>
        <v>793.18385879040011</v>
      </c>
      <c r="F968" s="300">
        <f t="shared" si="181"/>
        <v>29.933798400000004</v>
      </c>
      <c r="G968" s="285">
        <f t="shared" si="184"/>
        <v>896.03228665184281</v>
      </c>
      <c r="H968" s="284">
        <f t="shared" si="185"/>
        <v>29.048659200000003</v>
      </c>
      <c r="I968" s="301">
        <f t="shared" si="186"/>
        <v>8.0690720000000001E-3</v>
      </c>
      <c r="J968" s="57">
        <f t="shared" si="187"/>
        <v>102.8484278614427</v>
      </c>
      <c r="K968" s="57">
        <f t="shared" si="188"/>
        <v>102.8484278614427</v>
      </c>
      <c r="L968" s="57">
        <f t="shared" si="190"/>
        <v>42006.317864749843</v>
      </c>
      <c r="M968" s="301">
        <f t="shared" si="191"/>
        <v>9.5341561919999886</v>
      </c>
      <c r="N968" s="57">
        <f t="shared" si="189"/>
        <v>4405.8768305051381</v>
      </c>
    </row>
    <row r="969" spans="1:14">
      <c r="A969" s="57">
        <v>966</v>
      </c>
      <c r="B969" s="57">
        <v>18.600000000000001</v>
      </c>
      <c r="C969" s="284">
        <f t="shared" si="182"/>
        <v>29.933798400000004</v>
      </c>
      <c r="D969" s="300">
        <f t="shared" si="180"/>
        <v>29.933798400000004</v>
      </c>
      <c r="E969" s="285">
        <f t="shared" si="183"/>
        <v>896.03228665184281</v>
      </c>
      <c r="F969" s="300">
        <f t="shared" si="181"/>
        <v>32.186880000000002</v>
      </c>
      <c r="G969" s="285">
        <f t="shared" si="184"/>
        <v>1035.9952441344001</v>
      </c>
      <c r="H969" s="284">
        <f t="shared" si="185"/>
        <v>31.060339200000001</v>
      </c>
      <c r="I969" s="301">
        <f t="shared" si="186"/>
        <v>8.627872E-3</v>
      </c>
      <c r="J969" s="57">
        <f t="shared" si="187"/>
        <v>139.96295748255727</v>
      </c>
      <c r="K969" s="57">
        <f t="shared" si="188"/>
        <v>139.96295748255727</v>
      </c>
      <c r="L969" s="57">
        <f t="shared" si="190"/>
        <v>42146.280822232402</v>
      </c>
      <c r="M969" s="301">
        <f t="shared" si="191"/>
        <v>9.5427840639999886</v>
      </c>
      <c r="N969" s="57">
        <f t="shared" si="189"/>
        <v>4416.5602553272292</v>
      </c>
    </row>
    <row r="970" spans="1:14">
      <c r="A970" s="57">
        <v>967</v>
      </c>
      <c r="B970" s="57">
        <v>20</v>
      </c>
      <c r="C970" s="284">
        <f t="shared" si="182"/>
        <v>32.186880000000002</v>
      </c>
      <c r="D970" s="300">
        <f t="shared" si="180"/>
        <v>32.186880000000002</v>
      </c>
      <c r="E970" s="285">
        <f t="shared" si="183"/>
        <v>1035.9952441344001</v>
      </c>
      <c r="F970" s="300">
        <f t="shared" si="181"/>
        <v>33.957158400000004</v>
      </c>
      <c r="G970" s="285">
        <f t="shared" si="184"/>
        <v>1153.0886066026908</v>
      </c>
      <c r="H970" s="284">
        <f t="shared" si="185"/>
        <v>33.0720192</v>
      </c>
      <c r="I970" s="301">
        <f t="shared" si="186"/>
        <v>9.1866719999999999E-3</v>
      </c>
      <c r="J970" s="57">
        <f t="shared" si="187"/>
        <v>117.09336246829071</v>
      </c>
      <c r="K970" s="57">
        <f t="shared" si="188"/>
        <v>117.09336246829071</v>
      </c>
      <c r="L970" s="57">
        <f t="shared" si="190"/>
        <v>42263.37418470069</v>
      </c>
      <c r="M970" s="301">
        <f t="shared" si="191"/>
        <v>9.5519707359999888</v>
      </c>
      <c r="N970" s="57">
        <f t="shared" si="189"/>
        <v>4424.5711542452882</v>
      </c>
    </row>
    <row r="971" spans="1:14">
      <c r="A971" s="57">
        <v>968</v>
      </c>
      <c r="B971" s="57">
        <v>21.1</v>
      </c>
      <c r="C971" s="284">
        <f t="shared" si="182"/>
        <v>33.957158400000004</v>
      </c>
      <c r="D971" s="300">
        <f t="shared" si="180"/>
        <v>33.957158400000004</v>
      </c>
      <c r="E971" s="285">
        <f t="shared" si="183"/>
        <v>1153.0886066026908</v>
      </c>
      <c r="F971" s="300">
        <f t="shared" si="181"/>
        <v>35.405568000000002</v>
      </c>
      <c r="G971" s="285">
        <f t="shared" si="184"/>
        <v>1253.5542454026242</v>
      </c>
      <c r="H971" s="284">
        <f t="shared" si="185"/>
        <v>34.681363200000007</v>
      </c>
      <c r="I971" s="301">
        <f t="shared" si="186"/>
        <v>9.6337120000000026E-3</v>
      </c>
      <c r="J971" s="57">
        <f t="shared" si="187"/>
        <v>100.46563879993346</v>
      </c>
      <c r="K971" s="57">
        <f t="shared" si="188"/>
        <v>100.46563879993346</v>
      </c>
      <c r="L971" s="57">
        <f t="shared" si="190"/>
        <v>42363.839823500624</v>
      </c>
      <c r="M971" s="301">
        <f t="shared" si="191"/>
        <v>9.5616044479999882</v>
      </c>
      <c r="N971" s="57">
        <f t="shared" si="189"/>
        <v>4430.620410402139</v>
      </c>
    </row>
    <row r="972" spans="1:14">
      <c r="A972" s="57">
        <v>969</v>
      </c>
      <c r="B972" s="57">
        <v>22</v>
      </c>
      <c r="C972" s="284">
        <f t="shared" si="182"/>
        <v>35.405568000000002</v>
      </c>
      <c r="D972" s="300">
        <f t="shared" si="180"/>
        <v>35.405568000000002</v>
      </c>
      <c r="E972" s="285">
        <f t="shared" si="183"/>
        <v>1253.5542454026242</v>
      </c>
      <c r="F972" s="300">
        <f t="shared" si="181"/>
        <v>37.014912000000002</v>
      </c>
      <c r="G972" s="285">
        <f t="shared" si="184"/>
        <v>1370.1037103677443</v>
      </c>
      <c r="H972" s="284">
        <f t="shared" si="185"/>
        <v>36.210239999999999</v>
      </c>
      <c r="I972" s="301">
        <f t="shared" si="186"/>
        <v>1.00584E-2</v>
      </c>
      <c r="J972" s="57">
        <f t="shared" si="187"/>
        <v>116.54946496512002</v>
      </c>
      <c r="K972" s="57">
        <f t="shared" si="188"/>
        <v>116.54946496512002</v>
      </c>
      <c r="L972" s="57">
        <f t="shared" si="190"/>
        <v>42480.389288465747</v>
      </c>
      <c r="M972" s="301">
        <f t="shared" si="191"/>
        <v>9.5716628479999883</v>
      </c>
      <c r="N972" s="57">
        <f t="shared" si="189"/>
        <v>4438.1409962995176</v>
      </c>
    </row>
    <row r="973" spans="1:14">
      <c r="A973" s="57">
        <v>970</v>
      </c>
      <c r="B973" s="57">
        <v>23</v>
      </c>
      <c r="C973" s="284">
        <f t="shared" si="182"/>
        <v>37.014912000000002</v>
      </c>
      <c r="D973" s="300">
        <f t="shared" si="180"/>
        <v>37.014912000000002</v>
      </c>
      <c r="E973" s="285">
        <f t="shared" si="183"/>
        <v>1370.1037103677443</v>
      </c>
      <c r="F973" s="300">
        <f t="shared" si="181"/>
        <v>39.428927999999999</v>
      </c>
      <c r="G973" s="285">
        <f t="shared" si="184"/>
        <v>1554.640363229184</v>
      </c>
      <c r="H973" s="284">
        <f t="shared" si="185"/>
        <v>38.221919999999997</v>
      </c>
      <c r="I973" s="301">
        <f t="shared" si="186"/>
        <v>1.0617199999999999E-2</v>
      </c>
      <c r="J973" s="57">
        <f t="shared" si="187"/>
        <v>184.53665286143973</v>
      </c>
      <c r="K973" s="57">
        <f t="shared" si="188"/>
        <v>184.53665286143973</v>
      </c>
      <c r="L973" s="57">
        <f t="shared" si="190"/>
        <v>42664.925941327187</v>
      </c>
      <c r="M973" s="301">
        <f t="shared" si="191"/>
        <v>9.5822800479999888</v>
      </c>
      <c r="N973" s="57">
        <f t="shared" si="189"/>
        <v>4452.4816356449737</v>
      </c>
    </row>
    <row r="974" spans="1:14">
      <c r="A974" s="57">
        <v>971</v>
      </c>
      <c r="B974" s="57">
        <v>24.5</v>
      </c>
      <c r="C974" s="284">
        <f t="shared" si="182"/>
        <v>39.428927999999999</v>
      </c>
      <c r="D974" s="300">
        <f t="shared" si="180"/>
        <v>39.428927999999999</v>
      </c>
      <c r="E974" s="285">
        <f t="shared" si="183"/>
        <v>1554.640363229184</v>
      </c>
      <c r="F974" s="300">
        <f t="shared" si="181"/>
        <v>42.325747200000002</v>
      </c>
      <c r="G974" s="285">
        <f t="shared" si="184"/>
        <v>1791.4688760383081</v>
      </c>
      <c r="H974" s="284">
        <f t="shared" si="185"/>
        <v>40.877337600000004</v>
      </c>
      <c r="I974" s="301">
        <f t="shared" si="186"/>
        <v>1.1354816000000002E-2</v>
      </c>
      <c r="J974" s="57">
        <f t="shared" si="187"/>
        <v>236.82851280912405</v>
      </c>
      <c r="K974" s="57">
        <f t="shared" si="188"/>
        <v>236.82851280912405</v>
      </c>
      <c r="L974" s="57">
        <f t="shared" si="190"/>
        <v>42901.75445413631</v>
      </c>
      <c r="M974" s="301">
        <f t="shared" si="191"/>
        <v>9.5936348639999895</v>
      </c>
      <c r="N974" s="57">
        <f t="shared" si="189"/>
        <v>4471.8977803840207</v>
      </c>
    </row>
    <row r="975" spans="1:14">
      <c r="A975" s="57">
        <v>972</v>
      </c>
      <c r="B975" s="57">
        <v>26.3</v>
      </c>
      <c r="C975" s="284">
        <f t="shared" si="182"/>
        <v>42.325747200000002</v>
      </c>
      <c r="D975" s="300">
        <f t="shared" si="180"/>
        <v>42.325747200000002</v>
      </c>
      <c r="E975" s="285">
        <f t="shared" si="183"/>
        <v>1791.4688760383081</v>
      </c>
      <c r="F975" s="300">
        <f t="shared" si="181"/>
        <v>44.256960000000007</v>
      </c>
      <c r="G975" s="285">
        <f t="shared" si="184"/>
        <v>1958.6785084416006</v>
      </c>
      <c r="H975" s="284">
        <f t="shared" si="185"/>
        <v>43.291353600000008</v>
      </c>
      <c r="I975" s="301">
        <f t="shared" si="186"/>
        <v>1.2025376000000003E-2</v>
      </c>
      <c r="J975" s="57">
        <f t="shared" si="187"/>
        <v>167.20963240329252</v>
      </c>
      <c r="K975" s="57">
        <f t="shared" si="188"/>
        <v>167.20963240329252</v>
      </c>
      <c r="L975" s="57">
        <f t="shared" si="190"/>
        <v>43068.9640865396</v>
      </c>
      <c r="M975" s="301">
        <f t="shared" si="191"/>
        <v>9.60566023999999</v>
      </c>
      <c r="N975" s="57">
        <f t="shared" si="189"/>
        <v>4483.7067947907808</v>
      </c>
    </row>
    <row r="976" spans="1:14">
      <c r="A976" s="57">
        <v>973</v>
      </c>
      <c r="B976" s="57">
        <v>27.5</v>
      </c>
      <c r="C976" s="284">
        <f t="shared" si="182"/>
        <v>44.256960000000007</v>
      </c>
      <c r="D976" s="300">
        <f t="shared" si="180"/>
        <v>44.256960000000007</v>
      </c>
      <c r="E976" s="285">
        <f t="shared" si="183"/>
        <v>1958.6785084416006</v>
      </c>
      <c r="F976" s="300">
        <f t="shared" si="181"/>
        <v>45.222566400000005</v>
      </c>
      <c r="G976" s="285">
        <f t="shared" si="184"/>
        <v>2045.0805118024093</v>
      </c>
      <c r="H976" s="284">
        <f t="shared" si="185"/>
        <v>44.739763200000006</v>
      </c>
      <c r="I976" s="301">
        <f t="shared" si="186"/>
        <v>1.2427712000000002E-2</v>
      </c>
      <c r="J976" s="57">
        <f t="shared" si="187"/>
        <v>86.402003360808749</v>
      </c>
      <c r="K976" s="57">
        <f t="shared" si="188"/>
        <v>86.402003360808749</v>
      </c>
      <c r="L976" s="57">
        <f t="shared" si="190"/>
        <v>43155.36608990041</v>
      </c>
      <c r="M976" s="301">
        <f t="shared" si="191"/>
        <v>9.6180879519999891</v>
      </c>
      <c r="N976" s="57">
        <f t="shared" si="189"/>
        <v>4486.8965957965338</v>
      </c>
    </row>
    <row r="977" spans="1:14">
      <c r="A977" s="57">
        <v>974</v>
      </c>
      <c r="B977" s="57">
        <v>28.1</v>
      </c>
      <c r="C977" s="284">
        <f t="shared" si="182"/>
        <v>45.222566400000005</v>
      </c>
      <c r="D977" s="300">
        <f t="shared" si="180"/>
        <v>45.222566400000005</v>
      </c>
      <c r="E977" s="285">
        <f t="shared" si="183"/>
        <v>2045.0805118024093</v>
      </c>
      <c r="F977" s="300">
        <f t="shared" si="181"/>
        <v>45.705369599999997</v>
      </c>
      <c r="G977" s="285">
        <f t="shared" si="184"/>
        <v>2088.9808102726038</v>
      </c>
      <c r="H977" s="284">
        <f t="shared" si="185"/>
        <v>45.463968000000001</v>
      </c>
      <c r="I977" s="301">
        <f t="shared" si="186"/>
        <v>1.262888E-2</v>
      </c>
      <c r="J977" s="57">
        <f t="shared" si="187"/>
        <v>43.900298470194457</v>
      </c>
      <c r="K977" s="57">
        <f t="shared" si="188"/>
        <v>43.900298470194457</v>
      </c>
      <c r="L977" s="57">
        <f t="shared" si="190"/>
        <v>43199.266388370605</v>
      </c>
      <c r="M977" s="301">
        <f t="shared" si="191"/>
        <v>9.6307168319999885</v>
      </c>
      <c r="N977" s="57">
        <f t="shared" si="189"/>
        <v>4485.5712344103376</v>
      </c>
    </row>
    <row r="978" spans="1:14">
      <c r="A978" s="57">
        <v>975</v>
      </c>
      <c r="B978" s="57">
        <v>28.4</v>
      </c>
      <c r="C978" s="284">
        <f t="shared" si="182"/>
        <v>45.705369599999997</v>
      </c>
      <c r="D978" s="300">
        <f t="shared" si="180"/>
        <v>45.705369599999997</v>
      </c>
      <c r="E978" s="285">
        <f t="shared" si="183"/>
        <v>2088.9808102726038</v>
      </c>
      <c r="F978" s="300">
        <f t="shared" si="181"/>
        <v>45.866304</v>
      </c>
      <c r="G978" s="285">
        <f t="shared" si="184"/>
        <v>2103.7178426204159</v>
      </c>
      <c r="H978" s="284">
        <f t="shared" si="185"/>
        <v>45.785836799999998</v>
      </c>
      <c r="I978" s="301">
        <f t="shared" si="186"/>
        <v>1.2718287999999999E-2</v>
      </c>
      <c r="J978" s="57">
        <f t="shared" si="187"/>
        <v>14.737032347812146</v>
      </c>
      <c r="K978" s="57">
        <f t="shared" si="188"/>
        <v>14.737032347812146</v>
      </c>
      <c r="L978" s="57">
        <f t="shared" si="190"/>
        <v>43214.003420718414</v>
      </c>
      <c r="M978" s="301">
        <f t="shared" si="191"/>
        <v>9.6434351199999888</v>
      </c>
      <c r="N978" s="57">
        <f t="shared" si="189"/>
        <v>4481.183611750007</v>
      </c>
    </row>
    <row r="979" spans="1:14">
      <c r="A979" s="57">
        <v>976</v>
      </c>
      <c r="B979" s="57">
        <v>28.5</v>
      </c>
      <c r="C979" s="284">
        <f t="shared" si="182"/>
        <v>45.866304</v>
      </c>
      <c r="D979" s="300">
        <f t="shared" si="180"/>
        <v>45.866304</v>
      </c>
      <c r="E979" s="285">
        <f t="shared" si="183"/>
        <v>2103.7178426204159</v>
      </c>
      <c r="F979" s="300">
        <f t="shared" si="181"/>
        <v>45.866304</v>
      </c>
      <c r="G979" s="285">
        <f t="shared" si="184"/>
        <v>2103.7178426204159</v>
      </c>
      <c r="H979" s="284">
        <f t="shared" si="185"/>
        <v>45.866304</v>
      </c>
      <c r="I979" s="301">
        <f t="shared" si="186"/>
        <v>1.2740639999999999E-2</v>
      </c>
      <c r="J979" s="57">
        <f t="shared" si="187"/>
        <v>0</v>
      </c>
      <c r="K979" s="57">
        <f t="shared" si="188"/>
        <v>0</v>
      </c>
      <c r="L979" s="57">
        <f t="shared" si="190"/>
        <v>43214.003420718414</v>
      </c>
      <c r="M979" s="301">
        <f t="shared" si="191"/>
        <v>9.6561757599999893</v>
      </c>
      <c r="N979" s="57">
        <f t="shared" si="189"/>
        <v>4475.2710073618691</v>
      </c>
    </row>
    <row r="980" spans="1:14">
      <c r="A980" s="57">
        <v>977</v>
      </c>
      <c r="B980" s="57">
        <v>28.5</v>
      </c>
      <c r="C980" s="284">
        <f t="shared" si="182"/>
        <v>45.866304</v>
      </c>
      <c r="D980" s="300">
        <f t="shared" si="180"/>
        <v>45.866304</v>
      </c>
      <c r="E980" s="285">
        <f t="shared" si="183"/>
        <v>2103.7178426204159</v>
      </c>
      <c r="F980" s="300">
        <f t="shared" si="181"/>
        <v>45.866304</v>
      </c>
      <c r="G980" s="285">
        <f t="shared" si="184"/>
        <v>2103.7178426204159</v>
      </c>
      <c r="H980" s="284">
        <f t="shared" si="185"/>
        <v>45.866304</v>
      </c>
      <c r="I980" s="301">
        <f t="shared" si="186"/>
        <v>1.2740639999999999E-2</v>
      </c>
      <c r="J980" s="57">
        <f t="shared" si="187"/>
        <v>0</v>
      </c>
      <c r="K980" s="57">
        <f t="shared" si="188"/>
        <v>0</v>
      </c>
      <c r="L980" s="57">
        <f t="shared" si="190"/>
        <v>43214.003420718414</v>
      </c>
      <c r="M980" s="301">
        <f t="shared" si="191"/>
        <v>9.6689163999999899</v>
      </c>
      <c r="N980" s="57">
        <f t="shared" si="189"/>
        <v>4469.3739849398698</v>
      </c>
    </row>
    <row r="981" spans="1:14">
      <c r="A981" s="57">
        <v>978</v>
      </c>
      <c r="B981" s="57">
        <v>28.5</v>
      </c>
      <c r="C981" s="284">
        <f t="shared" si="182"/>
        <v>45.866304</v>
      </c>
      <c r="D981" s="300">
        <f t="shared" si="180"/>
        <v>45.866304</v>
      </c>
      <c r="E981" s="285">
        <f t="shared" si="183"/>
        <v>2103.7178426204159</v>
      </c>
      <c r="F981" s="300">
        <f t="shared" si="181"/>
        <v>44.578828800000004</v>
      </c>
      <c r="G981" s="285">
        <f t="shared" si="184"/>
        <v>1987.2719771797097</v>
      </c>
      <c r="H981" s="284">
        <f t="shared" si="185"/>
        <v>45.222566400000005</v>
      </c>
      <c r="I981" s="301">
        <f t="shared" si="186"/>
        <v>1.2561824000000001E-2</v>
      </c>
      <c r="J981" s="57">
        <f t="shared" si="187"/>
        <v>-116.44586544070626</v>
      </c>
      <c r="K981" s="57">
        <f t="shared" si="188"/>
        <v>0</v>
      </c>
      <c r="L981" s="57">
        <f t="shared" si="190"/>
        <v>43214.003420718414</v>
      </c>
      <c r="M981" s="301">
        <f t="shared" si="191"/>
        <v>9.6814782239999904</v>
      </c>
      <c r="N981" s="57">
        <f t="shared" si="189"/>
        <v>4463.5749232583776</v>
      </c>
    </row>
    <row r="982" spans="1:14">
      <c r="A982" s="57">
        <v>979</v>
      </c>
      <c r="B982" s="57">
        <v>27.7</v>
      </c>
      <c r="C982" s="284">
        <f t="shared" si="182"/>
        <v>44.578828800000004</v>
      </c>
      <c r="D982" s="300">
        <f t="shared" si="180"/>
        <v>44.578828800000004</v>
      </c>
      <c r="E982" s="285">
        <f t="shared" si="183"/>
        <v>1987.2719771797097</v>
      </c>
      <c r="F982" s="300">
        <f t="shared" si="181"/>
        <v>44.256960000000007</v>
      </c>
      <c r="G982" s="285">
        <f t="shared" si="184"/>
        <v>1958.6785084416006</v>
      </c>
      <c r="H982" s="284">
        <f t="shared" si="185"/>
        <v>44.417894400000009</v>
      </c>
      <c r="I982" s="301">
        <f t="shared" si="186"/>
        <v>1.2338304000000003E-2</v>
      </c>
      <c r="J982" s="57">
        <f t="shared" si="187"/>
        <v>-28.593468738109095</v>
      </c>
      <c r="K982" s="57">
        <f t="shared" si="188"/>
        <v>0</v>
      </c>
      <c r="L982" s="57">
        <f t="shared" si="190"/>
        <v>43214.003420718414</v>
      </c>
      <c r="M982" s="301">
        <f t="shared" si="191"/>
        <v>9.6938165279999904</v>
      </c>
      <c r="N982" s="57">
        <f t="shared" si="189"/>
        <v>4457.8936785008709</v>
      </c>
    </row>
    <row r="983" spans="1:14">
      <c r="A983" s="57">
        <v>980</v>
      </c>
      <c r="B983" s="57">
        <v>27.5</v>
      </c>
      <c r="C983" s="284">
        <f t="shared" si="182"/>
        <v>44.256960000000007</v>
      </c>
      <c r="D983" s="300">
        <f t="shared" si="180"/>
        <v>44.256960000000007</v>
      </c>
      <c r="E983" s="285">
        <f t="shared" si="183"/>
        <v>1958.6785084416006</v>
      </c>
      <c r="F983" s="300">
        <f t="shared" si="181"/>
        <v>43.7741568</v>
      </c>
      <c r="G983" s="285">
        <f t="shared" si="184"/>
        <v>1916.1768035509863</v>
      </c>
      <c r="H983" s="284">
        <f t="shared" si="185"/>
        <v>44.015558400000003</v>
      </c>
      <c r="I983" s="301">
        <f t="shared" si="186"/>
        <v>1.2226544000000001E-2</v>
      </c>
      <c r="J983" s="57">
        <f t="shared" si="187"/>
        <v>-42.501704890614292</v>
      </c>
      <c r="K983" s="57">
        <f t="shared" si="188"/>
        <v>0</v>
      </c>
      <c r="L983" s="57">
        <f t="shared" si="190"/>
        <v>43214.003420718414</v>
      </c>
      <c r="M983" s="301">
        <f t="shared" si="191"/>
        <v>9.7060430719999911</v>
      </c>
      <c r="N983" s="57">
        <f t="shared" si="189"/>
        <v>4452.2781426122292</v>
      </c>
    </row>
    <row r="984" spans="1:14">
      <c r="A984" s="57">
        <v>981</v>
      </c>
      <c r="B984" s="57">
        <v>27.2</v>
      </c>
      <c r="C984" s="284">
        <f t="shared" si="182"/>
        <v>43.7741568</v>
      </c>
      <c r="D984" s="300">
        <f t="shared" si="180"/>
        <v>43.7741568</v>
      </c>
      <c r="E984" s="285">
        <f t="shared" si="183"/>
        <v>1916.1768035509863</v>
      </c>
      <c r="F984" s="300">
        <f t="shared" si="181"/>
        <v>43.130419200000006</v>
      </c>
      <c r="G984" s="285">
        <f t="shared" si="184"/>
        <v>1860.2330603677292</v>
      </c>
      <c r="H984" s="284">
        <f t="shared" si="185"/>
        <v>43.452288000000003</v>
      </c>
      <c r="I984" s="301">
        <f t="shared" si="186"/>
        <v>1.207008E-2</v>
      </c>
      <c r="J984" s="57">
        <f t="shared" si="187"/>
        <v>-55.943743183257084</v>
      </c>
      <c r="K984" s="57">
        <f t="shared" si="188"/>
        <v>0</v>
      </c>
      <c r="L984" s="57">
        <f t="shared" si="190"/>
        <v>43214.003420718414</v>
      </c>
      <c r="M984" s="301">
        <f t="shared" si="191"/>
        <v>9.7181131519999919</v>
      </c>
      <c r="N984" s="57">
        <f t="shared" si="189"/>
        <v>4446.7483291059389</v>
      </c>
    </row>
    <row r="985" spans="1:14">
      <c r="A985" s="57">
        <v>982</v>
      </c>
      <c r="B985" s="57">
        <v>26.8</v>
      </c>
      <c r="C985" s="284">
        <f t="shared" si="182"/>
        <v>43.130419200000006</v>
      </c>
      <c r="D985" s="300">
        <f t="shared" si="180"/>
        <v>43.130419200000006</v>
      </c>
      <c r="E985" s="285">
        <f t="shared" si="183"/>
        <v>1860.2330603677292</v>
      </c>
      <c r="F985" s="300">
        <f t="shared" si="181"/>
        <v>42.647615999999999</v>
      </c>
      <c r="G985" s="285">
        <f t="shared" si="184"/>
        <v>1818.819150483456</v>
      </c>
      <c r="H985" s="284">
        <f t="shared" si="185"/>
        <v>42.889017600000003</v>
      </c>
      <c r="I985" s="301">
        <f t="shared" si="186"/>
        <v>1.1913616E-2</v>
      </c>
      <c r="J985" s="57">
        <f t="shared" si="187"/>
        <v>-41.413909884273153</v>
      </c>
      <c r="K985" s="57">
        <f t="shared" si="188"/>
        <v>0</v>
      </c>
      <c r="L985" s="57">
        <f t="shared" si="190"/>
        <v>43214.003420718414</v>
      </c>
      <c r="M985" s="301">
        <f t="shared" si="191"/>
        <v>9.7300267679999912</v>
      </c>
      <c r="N985" s="57">
        <f t="shared" si="189"/>
        <v>4441.3036521996191</v>
      </c>
    </row>
    <row r="986" spans="1:14">
      <c r="A986" s="57">
        <v>983</v>
      </c>
      <c r="B986" s="57">
        <v>26.5</v>
      </c>
      <c r="C986" s="284">
        <f t="shared" si="182"/>
        <v>42.647615999999999</v>
      </c>
      <c r="D986" s="300">
        <f t="shared" si="180"/>
        <v>42.647615999999999</v>
      </c>
      <c r="E986" s="285">
        <f t="shared" si="183"/>
        <v>1818.819150483456</v>
      </c>
      <c r="F986" s="300">
        <f t="shared" si="181"/>
        <v>41.842944000000003</v>
      </c>
      <c r="G986" s="285">
        <f t="shared" si="184"/>
        <v>1750.8319625871363</v>
      </c>
      <c r="H986" s="284">
        <f t="shared" si="185"/>
        <v>42.245280000000001</v>
      </c>
      <c r="I986" s="301">
        <f t="shared" si="186"/>
        <v>1.17348E-2</v>
      </c>
      <c r="J986" s="57">
        <f t="shared" si="187"/>
        <v>-67.98718789631971</v>
      </c>
      <c r="K986" s="57">
        <f t="shared" si="188"/>
        <v>0</v>
      </c>
      <c r="L986" s="57">
        <f t="shared" si="190"/>
        <v>43214.003420718414</v>
      </c>
      <c r="M986" s="301">
        <f t="shared" si="191"/>
        <v>9.7417615679999905</v>
      </c>
      <c r="N986" s="57">
        <f t="shared" si="189"/>
        <v>4435.9537152571029</v>
      </c>
    </row>
    <row r="987" spans="1:14">
      <c r="A987" s="57">
        <v>984</v>
      </c>
      <c r="B987" s="57">
        <v>26</v>
      </c>
      <c r="C987" s="284">
        <f t="shared" si="182"/>
        <v>41.842944000000003</v>
      </c>
      <c r="D987" s="300">
        <f t="shared" si="180"/>
        <v>41.842944000000003</v>
      </c>
      <c r="E987" s="285">
        <f t="shared" si="183"/>
        <v>1750.8319625871363</v>
      </c>
      <c r="F987" s="300">
        <f t="shared" si="181"/>
        <v>41.360140800000003</v>
      </c>
      <c r="G987" s="285">
        <f t="shared" si="184"/>
        <v>1710.661246995825</v>
      </c>
      <c r="H987" s="284">
        <f t="shared" si="185"/>
        <v>41.6015424</v>
      </c>
      <c r="I987" s="301">
        <f t="shared" si="186"/>
        <v>1.1555984E-2</v>
      </c>
      <c r="J987" s="57">
        <f t="shared" si="187"/>
        <v>-40.170715591311364</v>
      </c>
      <c r="K987" s="57">
        <f t="shared" si="188"/>
        <v>0</v>
      </c>
      <c r="L987" s="57">
        <f t="shared" si="190"/>
        <v>43214.003420718414</v>
      </c>
      <c r="M987" s="301">
        <f t="shared" si="191"/>
        <v>9.7533175519999897</v>
      </c>
      <c r="N987" s="57">
        <f t="shared" si="189"/>
        <v>4430.6978820613776</v>
      </c>
    </row>
    <row r="988" spans="1:14">
      <c r="A988" s="57">
        <v>985</v>
      </c>
      <c r="B988" s="57">
        <v>25.7</v>
      </c>
      <c r="C988" s="284">
        <f t="shared" si="182"/>
        <v>41.360140800000003</v>
      </c>
      <c r="D988" s="300">
        <f t="shared" si="180"/>
        <v>41.360140800000003</v>
      </c>
      <c r="E988" s="285">
        <f t="shared" si="183"/>
        <v>1710.661246995825</v>
      </c>
      <c r="F988" s="300">
        <f t="shared" si="181"/>
        <v>40.5554688</v>
      </c>
      <c r="G988" s="285">
        <f t="shared" si="184"/>
        <v>1644.7460495877735</v>
      </c>
      <c r="H988" s="284">
        <f t="shared" si="185"/>
        <v>40.957804800000005</v>
      </c>
      <c r="I988" s="301">
        <f t="shared" si="186"/>
        <v>1.1377168000000002E-2</v>
      </c>
      <c r="J988" s="57">
        <f t="shared" si="187"/>
        <v>-65.915197408051426</v>
      </c>
      <c r="K988" s="57">
        <f t="shared" si="188"/>
        <v>0</v>
      </c>
      <c r="L988" s="57">
        <f t="shared" si="190"/>
        <v>43214.003420718414</v>
      </c>
      <c r="M988" s="301">
        <f t="shared" si="191"/>
        <v>9.7646947199999889</v>
      </c>
      <c r="N988" s="57">
        <f t="shared" si="189"/>
        <v>4425.5355297700962</v>
      </c>
    </row>
    <row r="989" spans="1:14">
      <c r="A989" s="57">
        <v>986</v>
      </c>
      <c r="B989" s="57">
        <v>25.2</v>
      </c>
      <c r="C989" s="284">
        <f t="shared" si="182"/>
        <v>40.5554688</v>
      </c>
      <c r="D989" s="300">
        <f t="shared" si="180"/>
        <v>40.5554688</v>
      </c>
      <c r="E989" s="285">
        <f t="shared" si="183"/>
        <v>1644.7460495877735</v>
      </c>
      <c r="F989" s="300">
        <f t="shared" si="181"/>
        <v>38.624256000000003</v>
      </c>
      <c r="G989" s="285">
        <f t="shared" si="184"/>
        <v>1491.8331515535363</v>
      </c>
      <c r="H989" s="284">
        <f t="shared" si="185"/>
        <v>39.589862400000001</v>
      </c>
      <c r="I989" s="301">
        <f t="shared" si="186"/>
        <v>1.0997184E-2</v>
      </c>
      <c r="J989" s="57">
        <f t="shared" si="187"/>
        <v>-152.91289803423729</v>
      </c>
      <c r="K989" s="57">
        <f t="shared" si="188"/>
        <v>0</v>
      </c>
      <c r="L989" s="57">
        <f t="shared" si="190"/>
        <v>43214.003420718414</v>
      </c>
      <c r="M989" s="301">
        <f t="shared" si="191"/>
        <v>9.7756919039999897</v>
      </c>
      <c r="N989" s="57">
        <f t="shared" si="189"/>
        <v>4420.5570147966955</v>
      </c>
    </row>
    <row r="990" spans="1:14">
      <c r="A990" s="57">
        <v>987</v>
      </c>
      <c r="B990" s="57">
        <v>24</v>
      </c>
      <c r="C990" s="284">
        <f t="shared" si="182"/>
        <v>38.624256000000003</v>
      </c>
      <c r="D990" s="300">
        <f t="shared" si="180"/>
        <v>38.624256000000003</v>
      </c>
      <c r="E990" s="285">
        <f t="shared" si="183"/>
        <v>1491.8331515535363</v>
      </c>
      <c r="F990" s="300">
        <f t="shared" si="181"/>
        <v>35.405568000000002</v>
      </c>
      <c r="G990" s="285">
        <f t="shared" si="184"/>
        <v>1253.5542454026242</v>
      </c>
      <c r="H990" s="284">
        <f t="shared" si="185"/>
        <v>37.014912000000002</v>
      </c>
      <c r="I990" s="301">
        <f t="shared" si="186"/>
        <v>1.028192E-2</v>
      </c>
      <c r="J990" s="57">
        <f t="shared" si="187"/>
        <v>-238.27890615091201</v>
      </c>
      <c r="K990" s="57">
        <f t="shared" si="188"/>
        <v>0</v>
      </c>
      <c r="L990" s="57">
        <f t="shared" si="190"/>
        <v>43214.003420718414</v>
      </c>
      <c r="M990" s="301">
        <f t="shared" si="191"/>
        <v>9.7859738239999903</v>
      </c>
      <c r="N990" s="57">
        <f t="shared" si="189"/>
        <v>4415.9124271042456</v>
      </c>
    </row>
    <row r="991" spans="1:14">
      <c r="A991" s="57">
        <v>988</v>
      </c>
      <c r="B991" s="57">
        <v>22</v>
      </c>
      <c r="C991" s="284">
        <f t="shared" si="182"/>
        <v>35.405568000000002</v>
      </c>
      <c r="D991" s="300">
        <f t="shared" si="180"/>
        <v>35.405568000000002</v>
      </c>
      <c r="E991" s="285">
        <f t="shared" si="183"/>
        <v>1253.5542454026242</v>
      </c>
      <c r="F991" s="300">
        <f t="shared" si="181"/>
        <v>34.600896000000006</v>
      </c>
      <c r="G991" s="285">
        <f t="shared" si="184"/>
        <v>1197.2220040028164</v>
      </c>
      <c r="H991" s="284">
        <f t="shared" si="185"/>
        <v>35.003232000000004</v>
      </c>
      <c r="I991" s="301">
        <f t="shared" si="186"/>
        <v>9.7231200000000018E-3</v>
      </c>
      <c r="J991" s="57">
        <f t="shared" si="187"/>
        <v>-56.332241399807799</v>
      </c>
      <c r="K991" s="57">
        <f t="shared" si="188"/>
        <v>0</v>
      </c>
      <c r="L991" s="57">
        <f t="shared" si="190"/>
        <v>43214.003420718414</v>
      </c>
      <c r="M991" s="301">
        <f t="shared" si="191"/>
        <v>9.7956969439999906</v>
      </c>
      <c r="N991" s="57">
        <f t="shared" si="189"/>
        <v>4411.5292324542188</v>
      </c>
    </row>
    <row r="992" spans="1:14">
      <c r="A992" s="57">
        <v>989</v>
      </c>
      <c r="B992" s="57">
        <v>21.5</v>
      </c>
      <c r="C992" s="284">
        <f t="shared" si="182"/>
        <v>34.600896000000006</v>
      </c>
      <c r="D992" s="300">
        <f t="shared" si="180"/>
        <v>34.600896000000006</v>
      </c>
      <c r="E992" s="285">
        <f t="shared" si="183"/>
        <v>1197.2220040028164</v>
      </c>
      <c r="F992" s="300">
        <f t="shared" si="181"/>
        <v>34.600896000000006</v>
      </c>
      <c r="G992" s="285">
        <f t="shared" si="184"/>
        <v>1197.2220040028164</v>
      </c>
      <c r="H992" s="284">
        <f t="shared" si="185"/>
        <v>34.600896000000006</v>
      </c>
      <c r="I992" s="301">
        <f t="shared" si="186"/>
        <v>9.6113600000000011E-3</v>
      </c>
      <c r="J992" s="57">
        <f t="shared" si="187"/>
        <v>0</v>
      </c>
      <c r="K992" s="57">
        <f t="shared" si="188"/>
        <v>0</v>
      </c>
      <c r="L992" s="57">
        <f t="shared" si="190"/>
        <v>43214.003420718414</v>
      </c>
      <c r="M992" s="301">
        <f t="shared" si="191"/>
        <v>9.8053083039999898</v>
      </c>
      <c r="N992" s="57">
        <f t="shared" si="189"/>
        <v>4407.2049629576295</v>
      </c>
    </row>
    <row r="993" spans="1:14">
      <c r="A993" s="57">
        <v>990</v>
      </c>
      <c r="B993" s="57">
        <v>21.5</v>
      </c>
      <c r="C993" s="284">
        <f t="shared" si="182"/>
        <v>34.600896000000006</v>
      </c>
      <c r="D993" s="300">
        <f t="shared" si="180"/>
        <v>34.600896000000006</v>
      </c>
      <c r="E993" s="285">
        <f t="shared" si="183"/>
        <v>1197.2220040028164</v>
      </c>
      <c r="F993" s="300">
        <f t="shared" si="181"/>
        <v>35.083699200000005</v>
      </c>
      <c r="G993" s="285">
        <f t="shared" si="184"/>
        <v>1230.865949556081</v>
      </c>
      <c r="H993" s="284">
        <f t="shared" si="185"/>
        <v>34.842297600000009</v>
      </c>
      <c r="I993" s="301">
        <f t="shared" si="186"/>
        <v>9.6784160000000022E-3</v>
      </c>
      <c r="J993" s="57">
        <f t="shared" si="187"/>
        <v>33.64394555326453</v>
      </c>
      <c r="K993" s="57">
        <f t="shared" si="188"/>
        <v>33.64394555326453</v>
      </c>
      <c r="L993" s="57">
        <f t="shared" si="190"/>
        <v>43247.647366271682</v>
      </c>
      <c r="M993" s="301">
        <f t="shared" si="191"/>
        <v>9.8149867199999896</v>
      </c>
      <c r="N993" s="57">
        <f t="shared" si="189"/>
        <v>4406.2868957474993</v>
      </c>
    </row>
    <row r="994" spans="1:14">
      <c r="A994" s="57">
        <v>991</v>
      </c>
      <c r="B994" s="57">
        <v>21.8</v>
      </c>
      <c r="C994" s="284">
        <f t="shared" si="182"/>
        <v>35.083699200000005</v>
      </c>
      <c r="D994" s="300">
        <f t="shared" si="180"/>
        <v>35.083699200000005</v>
      </c>
      <c r="E994" s="285">
        <f t="shared" si="183"/>
        <v>1230.865949556081</v>
      </c>
      <c r="F994" s="300">
        <f t="shared" si="181"/>
        <v>36.210239999999999</v>
      </c>
      <c r="G994" s="285">
        <f t="shared" si="184"/>
        <v>1311.1814808575998</v>
      </c>
      <c r="H994" s="284">
        <f t="shared" si="185"/>
        <v>35.646969600000006</v>
      </c>
      <c r="I994" s="301">
        <f t="shared" si="186"/>
        <v>9.9019360000000018E-3</v>
      </c>
      <c r="J994" s="57">
        <f t="shared" si="187"/>
        <v>80.315531301518831</v>
      </c>
      <c r="K994" s="57">
        <f t="shared" si="188"/>
        <v>80.315531301518831</v>
      </c>
      <c r="L994" s="57">
        <f t="shared" si="190"/>
        <v>43327.962897573198</v>
      </c>
      <c r="M994" s="301">
        <f t="shared" si="191"/>
        <v>9.82488865599999</v>
      </c>
      <c r="N994" s="57">
        <f t="shared" si="189"/>
        <v>4410.0207559210476</v>
      </c>
    </row>
    <row r="995" spans="1:14">
      <c r="A995" s="57">
        <v>992</v>
      </c>
      <c r="B995" s="57">
        <v>22.5</v>
      </c>
      <c r="C995" s="284">
        <f t="shared" si="182"/>
        <v>36.210239999999999</v>
      </c>
      <c r="D995" s="300">
        <f t="shared" si="180"/>
        <v>36.210239999999999</v>
      </c>
      <c r="E995" s="285">
        <f t="shared" si="183"/>
        <v>1311.1814808575998</v>
      </c>
      <c r="F995" s="300">
        <f t="shared" si="181"/>
        <v>37.014912000000002</v>
      </c>
      <c r="G995" s="285">
        <f t="shared" si="184"/>
        <v>1370.1037103677443</v>
      </c>
      <c r="H995" s="284">
        <f t="shared" si="185"/>
        <v>36.612576000000004</v>
      </c>
      <c r="I995" s="301">
        <f t="shared" si="186"/>
        <v>1.0170160000000001E-2</v>
      </c>
      <c r="J995" s="57">
        <f t="shared" si="187"/>
        <v>58.922229510144462</v>
      </c>
      <c r="K995" s="57">
        <f t="shared" si="188"/>
        <v>58.922229510144462</v>
      </c>
      <c r="L995" s="57">
        <f t="shared" si="190"/>
        <v>43386.88512708334</v>
      </c>
      <c r="M995" s="301">
        <f t="shared" si="191"/>
        <v>9.8350588159999894</v>
      </c>
      <c r="N995" s="57">
        <f t="shared" si="189"/>
        <v>4411.4515163346214</v>
      </c>
    </row>
    <row r="996" spans="1:14">
      <c r="A996" s="57">
        <v>993</v>
      </c>
      <c r="B996" s="57">
        <v>23</v>
      </c>
      <c r="C996" s="284">
        <f t="shared" si="182"/>
        <v>37.014912000000002</v>
      </c>
      <c r="D996" s="300">
        <f t="shared" si="180"/>
        <v>37.014912000000002</v>
      </c>
      <c r="E996" s="285">
        <f t="shared" si="183"/>
        <v>1370.1037103677443</v>
      </c>
      <c r="F996" s="300">
        <f t="shared" si="181"/>
        <v>36.693043200000005</v>
      </c>
      <c r="G996" s="285">
        <f t="shared" si="184"/>
        <v>1346.3794192770665</v>
      </c>
      <c r="H996" s="284">
        <f t="shared" si="185"/>
        <v>36.853977600000007</v>
      </c>
      <c r="I996" s="301">
        <f t="shared" si="186"/>
        <v>1.0237216000000002E-2</v>
      </c>
      <c r="J996" s="57">
        <f t="shared" si="187"/>
        <v>-23.724291090677752</v>
      </c>
      <c r="K996" s="57">
        <f t="shared" si="188"/>
        <v>0</v>
      </c>
      <c r="L996" s="57">
        <f t="shared" si="190"/>
        <v>43386.88512708334</v>
      </c>
      <c r="M996" s="301">
        <f t="shared" si="191"/>
        <v>9.8452960319999896</v>
      </c>
      <c r="N996" s="57">
        <f t="shared" si="189"/>
        <v>4406.8644544626923</v>
      </c>
    </row>
    <row r="997" spans="1:14">
      <c r="A997" s="57">
        <v>994</v>
      </c>
      <c r="B997" s="57">
        <v>22.8</v>
      </c>
      <c r="C997" s="284">
        <f t="shared" si="182"/>
        <v>36.693043200000005</v>
      </c>
      <c r="D997" s="300">
        <f t="shared" si="180"/>
        <v>36.693043200000005</v>
      </c>
      <c r="E997" s="285">
        <f t="shared" si="183"/>
        <v>1346.3794192770665</v>
      </c>
      <c r="F997" s="300">
        <f t="shared" si="181"/>
        <v>36.693043200000005</v>
      </c>
      <c r="G997" s="285">
        <f t="shared" si="184"/>
        <v>1346.3794192770665</v>
      </c>
      <c r="H997" s="284">
        <f t="shared" si="185"/>
        <v>36.693043200000005</v>
      </c>
      <c r="I997" s="301">
        <f t="shared" si="186"/>
        <v>1.0192512000000001E-2</v>
      </c>
      <c r="J997" s="57">
        <f t="shared" si="187"/>
        <v>0</v>
      </c>
      <c r="K997" s="57">
        <f t="shared" si="188"/>
        <v>0</v>
      </c>
      <c r="L997" s="57">
        <f t="shared" si="190"/>
        <v>43386.88512708334</v>
      </c>
      <c r="M997" s="301">
        <f t="shared" si="191"/>
        <v>9.8554885439999893</v>
      </c>
      <c r="N997" s="57">
        <f t="shared" si="189"/>
        <v>4402.3068905597002</v>
      </c>
    </row>
    <row r="998" spans="1:14">
      <c r="A998" s="57">
        <v>995</v>
      </c>
      <c r="B998" s="57">
        <v>22.8</v>
      </c>
      <c r="C998" s="284">
        <f t="shared" si="182"/>
        <v>36.693043200000005</v>
      </c>
      <c r="D998" s="300">
        <f t="shared" si="180"/>
        <v>36.693043200000005</v>
      </c>
      <c r="E998" s="285">
        <f t="shared" si="183"/>
        <v>1346.3794192770665</v>
      </c>
      <c r="F998" s="300">
        <f t="shared" si="181"/>
        <v>37.014912000000002</v>
      </c>
      <c r="G998" s="285">
        <f t="shared" si="184"/>
        <v>1370.1037103677443</v>
      </c>
      <c r="H998" s="284">
        <f t="shared" si="185"/>
        <v>36.853977600000007</v>
      </c>
      <c r="I998" s="301">
        <f t="shared" si="186"/>
        <v>1.0237216000000002E-2</v>
      </c>
      <c r="J998" s="57">
        <f t="shared" si="187"/>
        <v>23.724291090677752</v>
      </c>
      <c r="K998" s="57">
        <f t="shared" si="188"/>
        <v>23.724291090677752</v>
      </c>
      <c r="L998" s="57">
        <f t="shared" si="190"/>
        <v>43410.609418174019</v>
      </c>
      <c r="M998" s="301">
        <f t="shared" si="191"/>
        <v>9.8657257599999895</v>
      </c>
      <c r="N998" s="57">
        <f t="shared" si="189"/>
        <v>4400.1435347189363</v>
      </c>
    </row>
    <row r="999" spans="1:14">
      <c r="A999" s="57">
        <v>996</v>
      </c>
      <c r="B999" s="57">
        <v>23</v>
      </c>
      <c r="C999" s="284">
        <f t="shared" si="182"/>
        <v>37.014912000000002</v>
      </c>
      <c r="D999" s="300">
        <f t="shared" si="180"/>
        <v>37.014912000000002</v>
      </c>
      <c r="E999" s="285">
        <f t="shared" si="183"/>
        <v>1370.1037103677443</v>
      </c>
      <c r="F999" s="300">
        <f t="shared" si="181"/>
        <v>36.532108800000003</v>
      </c>
      <c r="G999" s="285">
        <f t="shared" si="184"/>
        <v>1334.5949733750376</v>
      </c>
      <c r="H999" s="284">
        <f t="shared" si="185"/>
        <v>36.773510400000006</v>
      </c>
      <c r="I999" s="301">
        <f t="shared" si="186"/>
        <v>1.0214864000000002E-2</v>
      </c>
      <c r="J999" s="57">
        <f t="shared" si="187"/>
        <v>-35.508736992706645</v>
      </c>
      <c r="K999" s="57">
        <f t="shared" si="188"/>
        <v>0</v>
      </c>
      <c r="L999" s="57">
        <f t="shared" si="190"/>
        <v>43410.609418174019</v>
      </c>
      <c r="M999" s="301">
        <f t="shared" si="191"/>
        <v>9.8759406239999894</v>
      </c>
      <c r="N999" s="57">
        <f t="shared" si="189"/>
        <v>4395.5923866816138</v>
      </c>
    </row>
    <row r="1000" spans="1:14">
      <c r="A1000" s="57">
        <v>997</v>
      </c>
      <c r="B1000" s="57">
        <v>22.7</v>
      </c>
      <c r="C1000" s="284">
        <f t="shared" si="182"/>
        <v>36.532108800000003</v>
      </c>
      <c r="D1000" s="300">
        <f t="shared" si="180"/>
        <v>36.532108800000003</v>
      </c>
      <c r="E1000" s="285">
        <f t="shared" si="183"/>
        <v>1334.5949733750376</v>
      </c>
      <c r="F1000" s="300">
        <f t="shared" si="181"/>
        <v>36.532108800000003</v>
      </c>
      <c r="G1000" s="285">
        <f t="shared" si="184"/>
        <v>1334.5949733750376</v>
      </c>
      <c r="H1000" s="284">
        <f t="shared" si="185"/>
        <v>36.532108800000003</v>
      </c>
      <c r="I1000" s="301">
        <f t="shared" si="186"/>
        <v>1.0147808000000001E-2</v>
      </c>
      <c r="J1000" s="57">
        <f t="shared" si="187"/>
        <v>0</v>
      </c>
      <c r="K1000" s="57">
        <f t="shared" si="188"/>
        <v>0</v>
      </c>
      <c r="L1000" s="57">
        <f t="shared" si="190"/>
        <v>43410.609418174019</v>
      </c>
      <c r="M1000" s="301">
        <f t="shared" si="191"/>
        <v>9.8860884319999887</v>
      </c>
      <c r="N1000" s="57">
        <f t="shared" si="189"/>
        <v>4391.0804274883376</v>
      </c>
    </row>
    <row r="1001" spans="1:14">
      <c r="A1001" s="57">
        <v>998</v>
      </c>
      <c r="B1001" s="57">
        <v>22.7</v>
      </c>
      <c r="C1001" s="284">
        <f t="shared" si="182"/>
        <v>36.532108800000003</v>
      </c>
      <c r="D1001" s="300">
        <f t="shared" si="180"/>
        <v>36.532108800000003</v>
      </c>
      <c r="E1001" s="285">
        <f t="shared" si="183"/>
        <v>1334.5949733750376</v>
      </c>
      <c r="F1001" s="300">
        <f t="shared" si="181"/>
        <v>36.532108800000003</v>
      </c>
      <c r="G1001" s="285">
        <f t="shared" si="184"/>
        <v>1334.5949733750376</v>
      </c>
      <c r="H1001" s="284">
        <f t="shared" si="185"/>
        <v>36.532108800000003</v>
      </c>
      <c r="I1001" s="301">
        <f t="shared" si="186"/>
        <v>1.0147808000000001E-2</v>
      </c>
      <c r="J1001" s="57">
        <f t="shared" si="187"/>
        <v>0</v>
      </c>
      <c r="K1001" s="57">
        <f t="shared" si="188"/>
        <v>0</v>
      </c>
      <c r="L1001" s="57">
        <f t="shared" si="190"/>
        <v>43410.609418174019</v>
      </c>
      <c r="M1001" s="301">
        <f t="shared" si="191"/>
        <v>9.8962362399999879</v>
      </c>
      <c r="N1001" s="57">
        <f t="shared" si="189"/>
        <v>4386.5777216100569</v>
      </c>
    </row>
    <row r="1002" spans="1:14">
      <c r="A1002" s="57">
        <v>999</v>
      </c>
      <c r="B1002" s="57">
        <v>22.7</v>
      </c>
      <c r="C1002" s="284">
        <f t="shared" si="182"/>
        <v>36.532108800000003</v>
      </c>
      <c r="D1002" s="300">
        <f t="shared" si="180"/>
        <v>36.532108800000003</v>
      </c>
      <c r="E1002" s="285">
        <f t="shared" si="183"/>
        <v>1334.5949733750376</v>
      </c>
      <c r="F1002" s="300">
        <f t="shared" si="181"/>
        <v>37.819584000000006</v>
      </c>
      <c r="G1002" s="285">
        <f t="shared" si="184"/>
        <v>1430.3209339330565</v>
      </c>
      <c r="H1002" s="284">
        <f t="shared" si="185"/>
        <v>37.175846400000005</v>
      </c>
      <c r="I1002" s="301">
        <f t="shared" si="186"/>
        <v>1.0326624000000001E-2</v>
      </c>
      <c r="J1002" s="57">
        <f t="shared" si="187"/>
        <v>95.725960558018869</v>
      </c>
      <c r="K1002" s="57">
        <f t="shared" si="188"/>
        <v>95.725960558018869</v>
      </c>
      <c r="L1002" s="57">
        <f t="shared" si="190"/>
        <v>43506.335378732037</v>
      </c>
      <c r="M1002" s="301">
        <f t="shared" si="191"/>
        <v>9.9065628639999872</v>
      </c>
      <c r="N1002" s="57">
        <f t="shared" si="189"/>
        <v>4391.6680261356987</v>
      </c>
    </row>
    <row r="1003" spans="1:14">
      <c r="A1003" s="57">
        <v>1000</v>
      </c>
      <c r="B1003" s="57">
        <v>23.5</v>
      </c>
      <c r="C1003" s="284">
        <f t="shared" si="182"/>
        <v>37.819584000000006</v>
      </c>
      <c r="D1003" s="300">
        <f t="shared" si="180"/>
        <v>37.819584000000006</v>
      </c>
      <c r="E1003" s="285">
        <f t="shared" si="183"/>
        <v>1430.3209339330565</v>
      </c>
      <c r="F1003" s="300">
        <f t="shared" si="181"/>
        <v>38.624256000000003</v>
      </c>
      <c r="G1003" s="285">
        <f t="shared" si="184"/>
        <v>1491.8331515535363</v>
      </c>
      <c r="H1003" s="284">
        <f t="shared" si="185"/>
        <v>38.221920000000004</v>
      </c>
      <c r="I1003" s="301">
        <f t="shared" si="186"/>
        <v>1.0617200000000002E-2</v>
      </c>
      <c r="J1003" s="57">
        <f t="shared" si="187"/>
        <v>61.51221762047976</v>
      </c>
      <c r="K1003" s="57">
        <f t="shared" si="188"/>
        <v>61.51221762047976</v>
      </c>
      <c r="L1003" s="57">
        <f t="shared" si="190"/>
        <v>43567.84759635252</v>
      </c>
      <c r="M1003" s="301">
        <f t="shared" si="191"/>
        <v>9.9171800639999876</v>
      </c>
      <c r="N1003" s="57">
        <f t="shared" si="189"/>
        <v>4393.1689568193542</v>
      </c>
    </row>
    <row r="1004" spans="1:14">
      <c r="A1004" s="57">
        <v>1001</v>
      </c>
      <c r="B1004" s="57">
        <v>24</v>
      </c>
      <c r="C1004" s="284">
        <f t="shared" si="182"/>
        <v>38.624256000000003</v>
      </c>
      <c r="D1004" s="300">
        <f t="shared" si="180"/>
        <v>38.624256000000003</v>
      </c>
      <c r="E1004" s="285">
        <f t="shared" si="183"/>
        <v>1491.8331515535363</v>
      </c>
      <c r="F1004" s="300">
        <f t="shared" si="181"/>
        <v>39.589862400000008</v>
      </c>
      <c r="G1004" s="285">
        <f t="shared" si="184"/>
        <v>1567.3572048509345</v>
      </c>
      <c r="H1004" s="284">
        <f t="shared" si="185"/>
        <v>39.107059200000009</v>
      </c>
      <c r="I1004" s="301">
        <f t="shared" si="186"/>
        <v>1.0863072000000003E-2</v>
      </c>
      <c r="J1004" s="57">
        <f t="shared" si="187"/>
        <v>75.524053297398268</v>
      </c>
      <c r="K1004" s="57">
        <f t="shared" si="188"/>
        <v>75.524053297398268</v>
      </c>
      <c r="L1004" s="57">
        <f t="shared" si="190"/>
        <v>43643.371649649918</v>
      </c>
      <c r="M1004" s="301">
        <f t="shared" si="191"/>
        <v>9.928043135999987</v>
      </c>
      <c r="N1004" s="57">
        <f t="shared" si="189"/>
        <v>4395.9691806127521</v>
      </c>
    </row>
    <row r="1005" spans="1:14">
      <c r="A1005" s="57">
        <v>1002</v>
      </c>
      <c r="B1005" s="57">
        <v>24.6</v>
      </c>
      <c r="C1005" s="284">
        <f t="shared" si="182"/>
        <v>39.589862400000008</v>
      </c>
      <c r="D1005" s="300">
        <f t="shared" si="180"/>
        <v>39.589862400000008</v>
      </c>
      <c r="E1005" s="285">
        <f t="shared" si="183"/>
        <v>1567.3572048509345</v>
      </c>
      <c r="F1005" s="300">
        <f t="shared" si="181"/>
        <v>39.911731200000006</v>
      </c>
      <c r="G1005" s="285">
        <f t="shared" si="184"/>
        <v>1592.9462873810539</v>
      </c>
      <c r="H1005" s="284">
        <f t="shared" si="185"/>
        <v>39.750796800000003</v>
      </c>
      <c r="I1005" s="301">
        <f t="shared" si="186"/>
        <v>1.1041888000000001E-2</v>
      </c>
      <c r="J1005" s="57">
        <f t="shared" si="187"/>
        <v>25.589082530119413</v>
      </c>
      <c r="K1005" s="57">
        <f t="shared" si="188"/>
        <v>25.589082530119413</v>
      </c>
      <c r="L1005" s="57">
        <f t="shared" si="190"/>
        <v>43668.960732180036</v>
      </c>
      <c r="M1005" s="301">
        <f t="shared" si="191"/>
        <v>9.9390850239999864</v>
      </c>
      <c r="N1005" s="57">
        <f t="shared" si="189"/>
        <v>4393.6600428240881</v>
      </c>
    </row>
    <row r="1006" spans="1:14">
      <c r="A1006" s="57">
        <v>1003</v>
      </c>
      <c r="B1006" s="57">
        <v>24.8</v>
      </c>
      <c r="C1006" s="284">
        <f t="shared" si="182"/>
        <v>39.911731200000006</v>
      </c>
      <c r="D1006" s="300">
        <f t="shared" si="180"/>
        <v>39.911731200000006</v>
      </c>
      <c r="E1006" s="285">
        <f t="shared" si="183"/>
        <v>1592.9462873810539</v>
      </c>
      <c r="F1006" s="300">
        <f t="shared" si="181"/>
        <v>40.394534400000005</v>
      </c>
      <c r="G1006" s="285">
        <f t="shared" si="184"/>
        <v>1631.7184093927838</v>
      </c>
      <c r="H1006" s="284">
        <f t="shared" si="185"/>
        <v>40.153132800000009</v>
      </c>
      <c r="I1006" s="301">
        <f t="shared" si="186"/>
        <v>1.1153648000000002E-2</v>
      </c>
      <c r="J1006" s="57">
        <f t="shared" si="187"/>
        <v>38.772122011729834</v>
      </c>
      <c r="K1006" s="57">
        <f t="shared" si="188"/>
        <v>38.772122011729834</v>
      </c>
      <c r="L1006" s="57">
        <f t="shared" si="190"/>
        <v>43707.732854191767</v>
      </c>
      <c r="M1006" s="301">
        <f t="shared" si="191"/>
        <v>9.9502386719999869</v>
      </c>
      <c r="N1006" s="57">
        <f t="shared" si="189"/>
        <v>4392.6316036202743</v>
      </c>
    </row>
    <row r="1007" spans="1:14">
      <c r="A1007" s="57">
        <v>1004</v>
      </c>
      <c r="B1007" s="57">
        <v>25.1</v>
      </c>
      <c r="C1007" s="284">
        <f t="shared" si="182"/>
        <v>40.394534400000005</v>
      </c>
      <c r="D1007" s="300">
        <f t="shared" si="180"/>
        <v>40.394534400000005</v>
      </c>
      <c r="E1007" s="285">
        <f t="shared" si="183"/>
        <v>1631.7184093927838</v>
      </c>
      <c r="F1007" s="300">
        <f t="shared" si="181"/>
        <v>41.038272000000006</v>
      </c>
      <c r="G1007" s="285">
        <f t="shared" si="184"/>
        <v>1684.1397687459846</v>
      </c>
      <c r="H1007" s="284">
        <f t="shared" si="185"/>
        <v>40.716403200000002</v>
      </c>
      <c r="I1007" s="301">
        <f t="shared" si="186"/>
        <v>1.1310112000000001E-2</v>
      </c>
      <c r="J1007" s="57">
        <f t="shared" si="187"/>
        <v>52.421359353200842</v>
      </c>
      <c r="K1007" s="57">
        <f t="shared" si="188"/>
        <v>52.421359353200842</v>
      </c>
      <c r="L1007" s="57">
        <f t="shared" si="190"/>
        <v>43760.154213544971</v>
      </c>
      <c r="M1007" s="301">
        <f t="shared" si="191"/>
        <v>9.9615487839999872</v>
      </c>
      <c r="N1007" s="57">
        <f t="shared" si="189"/>
        <v>4392.9066817231806</v>
      </c>
    </row>
    <row r="1008" spans="1:14">
      <c r="A1008" s="57">
        <v>1005</v>
      </c>
      <c r="B1008" s="57">
        <v>25.5</v>
      </c>
      <c r="C1008" s="284">
        <f t="shared" si="182"/>
        <v>41.038272000000006</v>
      </c>
      <c r="D1008" s="300">
        <f t="shared" si="180"/>
        <v>41.038272000000006</v>
      </c>
      <c r="E1008" s="285">
        <f t="shared" si="183"/>
        <v>1684.1397687459846</v>
      </c>
      <c r="F1008" s="300">
        <f t="shared" si="181"/>
        <v>41.199206400000008</v>
      </c>
      <c r="G1008" s="285">
        <f t="shared" si="184"/>
        <v>1697.3746079898017</v>
      </c>
      <c r="H1008" s="284">
        <f t="shared" si="185"/>
        <v>41.118739200000007</v>
      </c>
      <c r="I1008" s="301">
        <f t="shared" si="186"/>
        <v>1.1421872000000001E-2</v>
      </c>
      <c r="J1008" s="57">
        <f t="shared" si="187"/>
        <v>13.234839243817078</v>
      </c>
      <c r="K1008" s="57">
        <f t="shared" si="188"/>
        <v>13.234839243817078</v>
      </c>
      <c r="L1008" s="57">
        <f t="shared" si="190"/>
        <v>43773.389052788785</v>
      </c>
      <c r="M1008" s="301">
        <f t="shared" si="191"/>
        <v>9.9729706559999869</v>
      </c>
      <c r="N1008" s="57">
        <f t="shared" si="189"/>
        <v>4389.2026320616542</v>
      </c>
    </row>
    <row r="1009" spans="1:14">
      <c r="A1009" s="57">
        <v>1006</v>
      </c>
      <c r="B1009" s="57">
        <v>25.6</v>
      </c>
      <c r="C1009" s="284">
        <f t="shared" si="182"/>
        <v>41.199206400000008</v>
      </c>
      <c r="D1009" s="300">
        <f t="shared" si="180"/>
        <v>41.199206400000008</v>
      </c>
      <c r="E1009" s="285">
        <f t="shared" si="183"/>
        <v>1697.3746079898017</v>
      </c>
      <c r="F1009" s="300">
        <f t="shared" si="181"/>
        <v>41.038272000000006</v>
      </c>
      <c r="G1009" s="285">
        <f t="shared" si="184"/>
        <v>1684.1397687459846</v>
      </c>
      <c r="H1009" s="284">
        <f t="shared" si="185"/>
        <v>41.118739200000007</v>
      </c>
      <c r="I1009" s="301">
        <f t="shared" si="186"/>
        <v>1.1421872000000001E-2</v>
      </c>
      <c r="J1009" s="57">
        <f t="shared" si="187"/>
        <v>-13.234839243817078</v>
      </c>
      <c r="K1009" s="57">
        <f t="shared" si="188"/>
        <v>0</v>
      </c>
      <c r="L1009" s="57">
        <f t="shared" si="190"/>
        <v>43773.389052788785</v>
      </c>
      <c r="M1009" s="301">
        <f t="shared" si="191"/>
        <v>9.9843925279999866</v>
      </c>
      <c r="N1009" s="57">
        <f t="shared" si="189"/>
        <v>4384.1815042859907</v>
      </c>
    </row>
    <row r="1010" spans="1:14">
      <c r="A1010" s="57">
        <v>1007</v>
      </c>
      <c r="B1010" s="57">
        <v>25.5</v>
      </c>
      <c r="C1010" s="284">
        <f t="shared" si="182"/>
        <v>41.038272000000006</v>
      </c>
      <c r="D1010" s="300">
        <f t="shared" si="180"/>
        <v>41.038272000000006</v>
      </c>
      <c r="E1010" s="285">
        <f t="shared" si="183"/>
        <v>1684.1397687459846</v>
      </c>
      <c r="F1010" s="300">
        <f t="shared" si="181"/>
        <v>40.233600000000003</v>
      </c>
      <c r="G1010" s="285">
        <f t="shared" si="184"/>
        <v>1618.7425689600002</v>
      </c>
      <c r="H1010" s="284">
        <f t="shared" si="185"/>
        <v>40.635936000000001</v>
      </c>
      <c r="I1010" s="301">
        <f t="shared" si="186"/>
        <v>1.1287760000000001E-2</v>
      </c>
      <c r="J1010" s="57">
        <f t="shared" si="187"/>
        <v>-65.397199785984412</v>
      </c>
      <c r="K1010" s="57">
        <f t="shared" si="188"/>
        <v>0</v>
      </c>
      <c r="L1010" s="57">
        <f t="shared" si="190"/>
        <v>43773.389052788785</v>
      </c>
      <c r="M1010" s="301">
        <f t="shared" si="191"/>
        <v>9.9956802879999866</v>
      </c>
      <c r="N1010" s="57">
        <f t="shared" si="189"/>
        <v>4379.2306067791715</v>
      </c>
    </row>
    <row r="1011" spans="1:14">
      <c r="A1011" s="57">
        <v>1008</v>
      </c>
      <c r="B1011" s="57">
        <v>25</v>
      </c>
      <c r="C1011" s="284">
        <f t="shared" si="182"/>
        <v>40.233600000000003</v>
      </c>
      <c r="D1011" s="300">
        <f t="shared" si="180"/>
        <v>40.233600000000003</v>
      </c>
      <c r="E1011" s="285">
        <f t="shared" si="183"/>
        <v>1618.7425689600002</v>
      </c>
      <c r="F1011" s="300">
        <f t="shared" si="181"/>
        <v>38.785190400000005</v>
      </c>
      <c r="G1011" s="285">
        <f t="shared" si="184"/>
        <v>1504.2909943642526</v>
      </c>
      <c r="H1011" s="284">
        <f t="shared" si="185"/>
        <v>39.5093952</v>
      </c>
      <c r="I1011" s="301">
        <f t="shared" si="186"/>
        <v>1.0974832E-2</v>
      </c>
      <c r="J1011" s="57">
        <f t="shared" si="187"/>
        <v>-114.45157459574762</v>
      </c>
      <c r="K1011" s="57">
        <f t="shared" si="188"/>
        <v>0</v>
      </c>
      <c r="L1011" s="57">
        <f t="shared" si="190"/>
        <v>43773.389052788785</v>
      </c>
      <c r="M1011" s="301">
        <f t="shared" si="191"/>
        <v>10.006655119999987</v>
      </c>
      <c r="N1011" s="57">
        <f t="shared" si="189"/>
        <v>4374.4276711705879</v>
      </c>
    </row>
    <row r="1012" spans="1:14">
      <c r="A1012" s="57">
        <v>1009</v>
      </c>
      <c r="B1012" s="57">
        <v>24.1</v>
      </c>
      <c r="C1012" s="284">
        <f t="shared" si="182"/>
        <v>38.785190400000005</v>
      </c>
      <c r="D1012" s="300">
        <f t="shared" si="180"/>
        <v>38.785190400000005</v>
      </c>
      <c r="E1012" s="285">
        <f t="shared" si="183"/>
        <v>1504.2909943642526</v>
      </c>
      <c r="F1012" s="300">
        <f t="shared" si="181"/>
        <v>38.141452800000003</v>
      </c>
      <c r="G1012" s="285">
        <f t="shared" si="184"/>
        <v>1454.7704216946281</v>
      </c>
      <c r="H1012" s="284">
        <f t="shared" si="185"/>
        <v>38.4633216</v>
      </c>
      <c r="I1012" s="301">
        <f t="shared" si="186"/>
        <v>1.0684256E-2</v>
      </c>
      <c r="J1012" s="57">
        <f t="shared" si="187"/>
        <v>-49.520572669624471</v>
      </c>
      <c r="K1012" s="57">
        <f t="shared" si="188"/>
        <v>0</v>
      </c>
      <c r="L1012" s="57">
        <f t="shared" si="190"/>
        <v>43773.389052788785</v>
      </c>
      <c r="M1012" s="301">
        <f t="shared" si="191"/>
        <v>10.017339375999986</v>
      </c>
      <c r="N1012" s="57">
        <f t="shared" si="189"/>
        <v>4369.762010625609</v>
      </c>
    </row>
    <row r="1013" spans="1:14">
      <c r="A1013" s="57">
        <v>1010</v>
      </c>
      <c r="B1013" s="57">
        <v>23.7</v>
      </c>
      <c r="C1013" s="284">
        <f t="shared" si="182"/>
        <v>38.141452800000003</v>
      </c>
      <c r="D1013" s="300">
        <f t="shared" si="180"/>
        <v>38.141452800000003</v>
      </c>
      <c r="E1013" s="285">
        <f t="shared" si="183"/>
        <v>1454.7704216946281</v>
      </c>
      <c r="F1013" s="300">
        <f t="shared" si="181"/>
        <v>37.3367808</v>
      </c>
      <c r="G1013" s="285">
        <f t="shared" si="184"/>
        <v>1394.0352005072486</v>
      </c>
      <c r="H1013" s="284">
        <f t="shared" si="185"/>
        <v>37.739116800000005</v>
      </c>
      <c r="I1013" s="301">
        <f t="shared" si="186"/>
        <v>1.0483088000000002E-2</v>
      </c>
      <c r="J1013" s="57">
        <f t="shared" si="187"/>
        <v>-60.735221187379466</v>
      </c>
      <c r="K1013" s="57">
        <f t="shared" si="188"/>
        <v>0</v>
      </c>
      <c r="L1013" s="57">
        <f t="shared" si="190"/>
        <v>43773.389052788785</v>
      </c>
      <c r="M1013" s="301">
        <f t="shared" si="191"/>
        <v>10.027822463999987</v>
      </c>
      <c r="N1013" s="57">
        <f t="shared" si="189"/>
        <v>4365.1938603755525</v>
      </c>
    </row>
    <row r="1014" spans="1:14">
      <c r="A1014" s="57">
        <v>1011</v>
      </c>
      <c r="B1014" s="57">
        <v>23.2</v>
      </c>
      <c r="C1014" s="284">
        <f t="shared" si="182"/>
        <v>37.3367808</v>
      </c>
      <c r="D1014" s="300">
        <f t="shared" si="180"/>
        <v>37.3367808</v>
      </c>
      <c r="E1014" s="285">
        <f t="shared" si="183"/>
        <v>1394.0352005072486</v>
      </c>
      <c r="F1014" s="300">
        <f t="shared" si="181"/>
        <v>36.8539776</v>
      </c>
      <c r="G1014" s="285">
        <f t="shared" si="184"/>
        <v>1358.2156649413018</v>
      </c>
      <c r="H1014" s="284">
        <f t="shared" si="185"/>
        <v>37.095379199999996</v>
      </c>
      <c r="I1014" s="301">
        <f t="shared" si="186"/>
        <v>1.0304272E-2</v>
      </c>
      <c r="J1014" s="57">
        <f t="shared" si="187"/>
        <v>-35.819535565946808</v>
      </c>
      <c r="K1014" s="57">
        <f t="shared" si="188"/>
        <v>0</v>
      </c>
      <c r="L1014" s="57">
        <f t="shared" si="190"/>
        <v>43773.389052788785</v>
      </c>
      <c r="M1014" s="301">
        <f t="shared" si="191"/>
        <v>10.038126735999988</v>
      </c>
      <c r="N1014" s="57">
        <f t="shared" si="189"/>
        <v>4360.7129302126832</v>
      </c>
    </row>
    <row r="1015" spans="1:14">
      <c r="A1015" s="57">
        <v>1012</v>
      </c>
      <c r="B1015" s="57">
        <v>22.9</v>
      </c>
      <c r="C1015" s="284">
        <f t="shared" si="182"/>
        <v>36.8539776</v>
      </c>
      <c r="D1015" s="300">
        <f t="shared" si="180"/>
        <v>36.8539776</v>
      </c>
      <c r="E1015" s="285">
        <f t="shared" si="183"/>
        <v>1358.2156649413018</v>
      </c>
      <c r="F1015" s="300">
        <f t="shared" si="181"/>
        <v>36.210239999999999</v>
      </c>
      <c r="G1015" s="285">
        <f t="shared" si="184"/>
        <v>1311.1814808575998</v>
      </c>
      <c r="H1015" s="284">
        <f t="shared" si="185"/>
        <v>36.532108800000003</v>
      </c>
      <c r="I1015" s="301">
        <f t="shared" si="186"/>
        <v>1.0147808000000001E-2</v>
      </c>
      <c r="J1015" s="57">
        <f t="shared" si="187"/>
        <v>-47.03418408370203</v>
      </c>
      <c r="K1015" s="57">
        <f t="shared" si="188"/>
        <v>0</v>
      </c>
      <c r="L1015" s="57">
        <f t="shared" si="190"/>
        <v>43773.389052788785</v>
      </c>
      <c r="M1015" s="301">
        <f t="shared" si="191"/>
        <v>10.048274543999987</v>
      </c>
      <c r="N1015" s="57">
        <f t="shared" si="189"/>
        <v>4356.3090221222801</v>
      </c>
    </row>
    <row r="1016" spans="1:14">
      <c r="A1016" s="57">
        <v>1013</v>
      </c>
      <c r="B1016" s="57">
        <v>22.5</v>
      </c>
      <c r="C1016" s="284">
        <f t="shared" si="182"/>
        <v>36.210239999999999</v>
      </c>
      <c r="D1016" s="300">
        <f t="shared" si="180"/>
        <v>36.210239999999999</v>
      </c>
      <c r="E1016" s="285">
        <f t="shared" si="183"/>
        <v>1311.1814808575998</v>
      </c>
      <c r="F1016" s="300">
        <f t="shared" si="181"/>
        <v>35.405568000000002</v>
      </c>
      <c r="G1016" s="285">
        <f t="shared" si="184"/>
        <v>1253.5542454026242</v>
      </c>
      <c r="H1016" s="284">
        <f t="shared" si="185"/>
        <v>35.807904000000001</v>
      </c>
      <c r="I1016" s="301">
        <f t="shared" si="186"/>
        <v>9.9466399999999996E-3</v>
      </c>
      <c r="J1016" s="57">
        <f t="shared" si="187"/>
        <v>-57.627235454975562</v>
      </c>
      <c r="K1016" s="57">
        <f t="shared" si="188"/>
        <v>0</v>
      </c>
      <c r="L1016" s="57">
        <f t="shared" si="190"/>
        <v>43773.389052788785</v>
      </c>
      <c r="M1016" s="301">
        <f t="shared" si="191"/>
        <v>10.058221183999988</v>
      </c>
      <c r="N1016" s="57">
        <f t="shared" si="189"/>
        <v>4352.0010399473867</v>
      </c>
    </row>
    <row r="1017" spans="1:14">
      <c r="A1017" s="57">
        <v>1014</v>
      </c>
      <c r="B1017" s="57">
        <v>22</v>
      </c>
      <c r="C1017" s="284">
        <f t="shared" si="182"/>
        <v>35.405568000000002</v>
      </c>
      <c r="D1017" s="300">
        <f t="shared" si="180"/>
        <v>35.405568000000002</v>
      </c>
      <c r="E1017" s="285">
        <f t="shared" si="183"/>
        <v>1253.5542454026242</v>
      </c>
      <c r="F1017" s="300">
        <f t="shared" si="181"/>
        <v>34.761830400000008</v>
      </c>
      <c r="G1017" s="285">
        <f t="shared" si="184"/>
        <v>1208.3848527583648</v>
      </c>
      <c r="H1017" s="284">
        <f t="shared" si="185"/>
        <v>35.083699200000005</v>
      </c>
      <c r="I1017" s="301">
        <f t="shared" si="186"/>
        <v>9.7454720000000016E-3</v>
      </c>
      <c r="J1017" s="57">
        <f t="shared" si="187"/>
        <v>-45.16939264425946</v>
      </c>
      <c r="K1017" s="57">
        <f t="shared" si="188"/>
        <v>0</v>
      </c>
      <c r="L1017" s="57">
        <f t="shared" si="190"/>
        <v>43773.389052788785</v>
      </c>
      <c r="M1017" s="301">
        <f t="shared" si="191"/>
        <v>10.067966655999989</v>
      </c>
      <c r="N1017" s="57">
        <f t="shared" si="189"/>
        <v>4347.7884411448767</v>
      </c>
    </row>
    <row r="1018" spans="1:14">
      <c r="A1018" s="57">
        <v>1015</v>
      </c>
      <c r="B1018" s="57">
        <v>21.6</v>
      </c>
      <c r="C1018" s="284">
        <f t="shared" si="182"/>
        <v>34.761830400000008</v>
      </c>
      <c r="D1018" s="300">
        <f t="shared" si="180"/>
        <v>34.761830400000008</v>
      </c>
      <c r="E1018" s="285">
        <f t="shared" si="183"/>
        <v>1208.3848527583648</v>
      </c>
      <c r="F1018" s="300">
        <f t="shared" si="181"/>
        <v>32.991551999999999</v>
      </c>
      <c r="G1018" s="285">
        <f t="shared" si="184"/>
        <v>1088.4425033687039</v>
      </c>
      <c r="H1018" s="284">
        <f t="shared" si="185"/>
        <v>33.876691200000003</v>
      </c>
      <c r="I1018" s="301">
        <f t="shared" si="186"/>
        <v>9.4101920000000013E-3</v>
      </c>
      <c r="J1018" s="57">
        <f t="shared" si="187"/>
        <v>-119.94234938966088</v>
      </c>
      <c r="K1018" s="57">
        <f t="shared" si="188"/>
        <v>0</v>
      </c>
      <c r="L1018" s="57">
        <f t="shared" si="190"/>
        <v>43773.389052788785</v>
      </c>
      <c r="M1018" s="301">
        <f t="shared" si="191"/>
        <v>10.077376847999989</v>
      </c>
      <c r="N1018" s="57">
        <f t="shared" si="189"/>
        <v>4343.728503263852</v>
      </c>
    </row>
    <row r="1019" spans="1:14">
      <c r="A1019" s="57">
        <v>1016</v>
      </c>
      <c r="B1019" s="57">
        <v>20.5</v>
      </c>
      <c r="C1019" s="284">
        <f t="shared" si="182"/>
        <v>32.991551999999999</v>
      </c>
      <c r="D1019" s="300">
        <f t="shared" si="180"/>
        <v>32.991551999999999</v>
      </c>
      <c r="E1019" s="285">
        <f t="shared" si="183"/>
        <v>1088.4425033687039</v>
      </c>
      <c r="F1019" s="300">
        <f t="shared" si="181"/>
        <v>28.163520000000002</v>
      </c>
      <c r="G1019" s="285">
        <f t="shared" si="184"/>
        <v>793.18385879040011</v>
      </c>
      <c r="H1019" s="284">
        <f t="shared" si="185"/>
        <v>30.577536000000002</v>
      </c>
      <c r="I1019" s="301">
        <f t="shared" si="186"/>
        <v>8.4937600000000012E-3</v>
      </c>
      <c r="J1019" s="57">
        <f t="shared" si="187"/>
        <v>-295.2586445783038</v>
      </c>
      <c r="K1019" s="57">
        <f t="shared" si="188"/>
        <v>0</v>
      </c>
      <c r="L1019" s="57">
        <f t="shared" si="190"/>
        <v>43773.389052788785</v>
      </c>
      <c r="M1019" s="301">
        <f t="shared" si="191"/>
        <v>10.08587060799999</v>
      </c>
      <c r="N1019" s="57">
        <f t="shared" si="189"/>
        <v>4340.0704563935478</v>
      </c>
    </row>
    <row r="1020" spans="1:14">
      <c r="A1020" s="57">
        <v>1017</v>
      </c>
      <c r="B1020" s="57">
        <v>17.5</v>
      </c>
      <c r="C1020" s="284">
        <f t="shared" si="182"/>
        <v>28.163520000000002</v>
      </c>
      <c r="D1020" s="300">
        <f t="shared" si="180"/>
        <v>28.163520000000002</v>
      </c>
      <c r="E1020" s="285">
        <f t="shared" si="183"/>
        <v>793.18385879040011</v>
      </c>
      <c r="F1020" s="300">
        <f t="shared" si="181"/>
        <v>22.852684799999999</v>
      </c>
      <c r="G1020" s="285">
        <f t="shared" si="184"/>
        <v>522.24520256815094</v>
      </c>
      <c r="H1020" s="284">
        <f t="shared" si="185"/>
        <v>25.508102399999999</v>
      </c>
      <c r="I1020" s="301">
        <f t="shared" si="186"/>
        <v>7.0855839999999998E-3</v>
      </c>
      <c r="J1020" s="57">
        <f t="shared" si="187"/>
        <v>-270.93865622224916</v>
      </c>
      <c r="K1020" s="57">
        <f t="shared" si="188"/>
        <v>0</v>
      </c>
      <c r="L1020" s="57">
        <f t="shared" si="190"/>
        <v>43773.389052788785</v>
      </c>
      <c r="M1020" s="301">
        <f t="shared" si="191"/>
        <v>10.09295619199999</v>
      </c>
      <c r="N1020" s="57">
        <f t="shared" si="189"/>
        <v>4337.0235855660421</v>
      </c>
    </row>
    <row r="1021" spans="1:14">
      <c r="A1021" s="57">
        <v>1018</v>
      </c>
      <c r="B1021" s="57">
        <v>14.2</v>
      </c>
      <c r="C1021" s="284">
        <f t="shared" si="182"/>
        <v>22.852684799999999</v>
      </c>
      <c r="D1021" s="300">
        <f t="shared" si="180"/>
        <v>22.852684799999999</v>
      </c>
      <c r="E1021" s="285">
        <f t="shared" si="183"/>
        <v>522.24520256815094</v>
      </c>
      <c r="F1021" s="300">
        <f t="shared" si="181"/>
        <v>17.541849600000003</v>
      </c>
      <c r="G1021" s="285">
        <f t="shared" si="184"/>
        <v>307.71648738902024</v>
      </c>
      <c r="H1021" s="284">
        <f t="shared" si="185"/>
        <v>20.197267199999999</v>
      </c>
      <c r="I1021" s="301">
        <f t="shared" si="186"/>
        <v>5.6103519999999999E-3</v>
      </c>
      <c r="J1021" s="57">
        <f t="shared" si="187"/>
        <v>-214.5287151791307</v>
      </c>
      <c r="K1021" s="57">
        <f t="shared" si="188"/>
        <v>0</v>
      </c>
      <c r="L1021" s="57">
        <f t="shared" si="190"/>
        <v>43773.389052788785</v>
      </c>
      <c r="M1021" s="301">
        <f t="shared" si="191"/>
        <v>10.09856654399999</v>
      </c>
      <c r="N1021" s="57">
        <f t="shared" si="189"/>
        <v>4334.6141120193452</v>
      </c>
    </row>
    <row r="1022" spans="1:14">
      <c r="A1022" s="57">
        <v>1019</v>
      </c>
      <c r="B1022" s="57">
        <v>10.9</v>
      </c>
      <c r="C1022" s="284">
        <f t="shared" si="182"/>
        <v>17.541849600000003</v>
      </c>
      <c r="D1022" s="300">
        <f t="shared" si="180"/>
        <v>17.541849600000003</v>
      </c>
      <c r="E1022" s="285">
        <f t="shared" si="183"/>
        <v>307.71648738902024</v>
      </c>
      <c r="F1022" s="300">
        <f t="shared" si="181"/>
        <v>12.231014399999999</v>
      </c>
      <c r="G1022" s="285">
        <f t="shared" si="184"/>
        <v>149.59771325300736</v>
      </c>
      <c r="H1022" s="284">
        <f t="shared" si="185"/>
        <v>14.886432000000001</v>
      </c>
      <c r="I1022" s="301">
        <f t="shared" si="186"/>
        <v>4.1351199999999999E-3</v>
      </c>
      <c r="J1022" s="57">
        <f t="shared" si="187"/>
        <v>-158.11877413601289</v>
      </c>
      <c r="K1022" s="57">
        <f t="shared" si="188"/>
        <v>0</v>
      </c>
      <c r="L1022" s="57">
        <f t="shared" si="190"/>
        <v>43773.389052788785</v>
      </c>
      <c r="M1022" s="301">
        <f t="shared" si="191"/>
        <v>10.102701663999991</v>
      </c>
      <c r="N1022" s="57">
        <f t="shared" si="189"/>
        <v>4332.8399183330403</v>
      </c>
    </row>
    <row r="1023" spans="1:14">
      <c r="A1023" s="57">
        <v>1020</v>
      </c>
      <c r="B1023" s="57">
        <v>7.6</v>
      </c>
      <c r="C1023" s="284">
        <f t="shared" si="182"/>
        <v>12.231014399999999</v>
      </c>
      <c r="D1023" s="300">
        <f t="shared" si="180"/>
        <v>12.231014399999999</v>
      </c>
      <c r="E1023" s="285">
        <f t="shared" si="183"/>
        <v>149.59771325300736</v>
      </c>
      <c r="F1023" s="300">
        <f t="shared" si="181"/>
        <v>6.9201791999999998</v>
      </c>
      <c r="G1023" s="285">
        <f t="shared" si="184"/>
        <v>47.888880160112635</v>
      </c>
      <c r="H1023" s="284">
        <f t="shared" si="185"/>
        <v>9.5755967999999996</v>
      </c>
      <c r="I1023" s="301">
        <f t="shared" si="186"/>
        <v>2.659888E-3</v>
      </c>
      <c r="J1023" s="57">
        <f t="shared" si="187"/>
        <v>-101.70883309289472</v>
      </c>
      <c r="K1023" s="57">
        <f t="shared" si="188"/>
        <v>0</v>
      </c>
      <c r="L1023" s="57">
        <f t="shared" si="190"/>
        <v>43773.389052788785</v>
      </c>
      <c r="M1023" s="301">
        <f t="shared" si="191"/>
        <v>10.105361551999991</v>
      </c>
      <c r="N1023" s="57">
        <f t="shared" si="189"/>
        <v>4331.6994476190139</v>
      </c>
    </row>
    <row r="1024" spans="1:14">
      <c r="A1024" s="57">
        <v>1021</v>
      </c>
      <c r="B1024" s="57">
        <v>4.3</v>
      </c>
      <c r="C1024" s="284">
        <f t="shared" si="182"/>
        <v>6.9201791999999998</v>
      </c>
      <c r="D1024" s="300">
        <f t="shared" si="180"/>
        <v>6.9201791999999998</v>
      </c>
      <c r="E1024" s="285">
        <f t="shared" si="183"/>
        <v>47.888880160112635</v>
      </c>
      <c r="F1024" s="300">
        <f t="shared" si="181"/>
        <v>1.6093440000000001</v>
      </c>
      <c r="G1024" s="285">
        <f t="shared" si="184"/>
        <v>2.5899881103360003</v>
      </c>
      <c r="H1024" s="284">
        <f t="shared" si="185"/>
        <v>4.2647615999999999</v>
      </c>
      <c r="I1024" s="301">
        <f t="shared" si="186"/>
        <v>1.1846560000000001E-3</v>
      </c>
      <c r="J1024" s="57">
        <f t="shared" si="187"/>
        <v>-45.298892049776633</v>
      </c>
      <c r="K1024" s="57">
        <f t="shared" si="188"/>
        <v>0</v>
      </c>
      <c r="L1024" s="57">
        <f t="shared" si="190"/>
        <v>43773.389052788785</v>
      </c>
      <c r="M1024" s="301">
        <f t="shared" si="191"/>
        <v>10.10654620799999</v>
      </c>
      <c r="N1024" s="57">
        <f t="shared" si="189"/>
        <v>4331.1917001021866</v>
      </c>
    </row>
    <row r="1025" spans="1:14">
      <c r="A1025" s="57">
        <v>1022</v>
      </c>
      <c r="B1025" s="57">
        <v>1</v>
      </c>
      <c r="C1025" s="284">
        <f t="shared" si="182"/>
        <v>1.6093440000000001</v>
      </c>
      <c r="D1025" s="300">
        <f t="shared" si="180"/>
        <v>1.6093440000000001</v>
      </c>
      <c r="E1025" s="285">
        <f t="shared" si="183"/>
        <v>2.5899881103360003</v>
      </c>
      <c r="F1025" s="300">
        <f t="shared" si="181"/>
        <v>0</v>
      </c>
      <c r="G1025" s="285">
        <f t="shared" si="184"/>
        <v>0</v>
      </c>
      <c r="H1025" s="284">
        <f t="shared" si="185"/>
        <v>0.80467200000000005</v>
      </c>
      <c r="I1025" s="301">
        <f t="shared" si="186"/>
        <v>2.2352000000000003E-4</v>
      </c>
      <c r="J1025" s="57">
        <f t="shared" si="187"/>
        <v>-2.5899881103360003</v>
      </c>
      <c r="K1025" s="57">
        <f t="shared" si="188"/>
        <v>0</v>
      </c>
      <c r="L1025" s="57">
        <f t="shared" si="190"/>
        <v>43773.389052788785</v>
      </c>
      <c r="M1025" s="301">
        <f t="shared" si="191"/>
        <v>10.106769727999991</v>
      </c>
      <c r="N1025" s="57">
        <f t="shared" si="189"/>
        <v>4331.0959120319267</v>
      </c>
    </row>
    <row r="1026" spans="1:14">
      <c r="A1026" s="57">
        <v>1023</v>
      </c>
      <c r="B1026" s="57">
        <v>0</v>
      </c>
      <c r="C1026" s="284">
        <f t="shared" si="182"/>
        <v>0</v>
      </c>
      <c r="D1026" s="300">
        <f t="shared" si="180"/>
        <v>0</v>
      </c>
      <c r="E1026" s="285">
        <f t="shared" si="183"/>
        <v>0</v>
      </c>
      <c r="F1026" s="300">
        <f t="shared" si="181"/>
        <v>0</v>
      </c>
      <c r="G1026" s="285">
        <f t="shared" si="184"/>
        <v>0</v>
      </c>
      <c r="H1026" s="284">
        <f t="shared" si="185"/>
        <v>0</v>
      </c>
      <c r="I1026" s="301">
        <f t="shared" si="186"/>
        <v>0</v>
      </c>
      <c r="J1026" s="57">
        <f t="shared" si="187"/>
        <v>0</v>
      </c>
      <c r="K1026" s="57">
        <f t="shared" si="188"/>
        <v>0</v>
      </c>
      <c r="L1026" s="57">
        <f t="shared" si="190"/>
        <v>43773.389052788785</v>
      </c>
      <c r="M1026" s="301">
        <f t="shared" si="191"/>
        <v>10.106769727999991</v>
      </c>
      <c r="N1026" s="57">
        <f t="shared" si="189"/>
        <v>4331.0959120319267</v>
      </c>
    </row>
    <row r="1027" spans="1:14">
      <c r="A1027" s="57">
        <v>1024</v>
      </c>
      <c r="B1027" s="57">
        <v>0</v>
      </c>
      <c r="C1027" s="284">
        <f t="shared" si="182"/>
        <v>0</v>
      </c>
      <c r="D1027" s="300">
        <f t="shared" si="180"/>
        <v>0</v>
      </c>
      <c r="E1027" s="285">
        <f t="shared" si="183"/>
        <v>0</v>
      </c>
      <c r="F1027" s="300">
        <f t="shared" si="181"/>
        <v>0</v>
      </c>
      <c r="G1027" s="285">
        <f t="shared" si="184"/>
        <v>0</v>
      </c>
      <c r="H1027" s="284">
        <f t="shared" si="185"/>
        <v>0</v>
      </c>
      <c r="I1027" s="301">
        <f t="shared" si="186"/>
        <v>0</v>
      </c>
      <c r="J1027" s="57">
        <f t="shared" si="187"/>
        <v>0</v>
      </c>
      <c r="K1027" s="57">
        <f t="shared" si="188"/>
        <v>0</v>
      </c>
      <c r="L1027" s="57">
        <f t="shared" si="190"/>
        <v>43773.389052788785</v>
      </c>
      <c r="M1027" s="301">
        <f t="shared" si="191"/>
        <v>10.106769727999991</v>
      </c>
      <c r="N1027" s="57">
        <f t="shared" si="189"/>
        <v>4331.0959120319267</v>
      </c>
    </row>
    <row r="1028" spans="1:14">
      <c r="A1028" s="57">
        <v>1025</v>
      </c>
      <c r="B1028" s="57">
        <v>0</v>
      </c>
      <c r="C1028" s="284">
        <f t="shared" si="182"/>
        <v>0</v>
      </c>
      <c r="D1028" s="300">
        <f t="shared" ref="D1028:D1091" si="192">C1028</f>
        <v>0</v>
      </c>
      <c r="E1028" s="285">
        <f t="shared" si="183"/>
        <v>0</v>
      </c>
      <c r="F1028" s="300">
        <f t="shared" ref="F1028:F1091" si="193">C1029</f>
        <v>0</v>
      </c>
      <c r="G1028" s="285">
        <f t="shared" si="184"/>
        <v>0</v>
      </c>
      <c r="H1028" s="284">
        <f t="shared" si="185"/>
        <v>0</v>
      </c>
      <c r="I1028" s="301">
        <f t="shared" si="186"/>
        <v>0</v>
      </c>
      <c r="J1028" s="57">
        <f t="shared" si="187"/>
        <v>0</v>
      </c>
      <c r="K1028" s="57">
        <f t="shared" si="188"/>
        <v>0</v>
      </c>
      <c r="L1028" s="57">
        <f t="shared" si="190"/>
        <v>43773.389052788785</v>
      </c>
      <c r="M1028" s="301">
        <f t="shared" si="191"/>
        <v>10.106769727999991</v>
      </c>
      <c r="N1028" s="57">
        <f t="shared" si="189"/>
        <v>4331.0959120319267</v>
      </c>
    </row>
    <row r="1029" spans="1:14">
      <c r="A1029" s="57">
        <v>1026</v>
      </c>
      <c r="B1029" s="57">
        <v>0</v>
      </c>
      <c r="C1029" s="284">
        <f t="shared" ref="C1029:C1092" si="194">B1029*1.609344</f>
        <v>0</v>
      </c>
      <c r="D1029" s="300">
        <f t="shared" si="192"/>
        <v>0</v>
      </c>
      <c r="E1029" s="285">
        <f t="shared" ref="E1029:E1092" si="195">(D1029)^2</f>
        <v>0</v>
      </c>
      <c r="F1029" s="300">
        <f t="shared" si="193"/>
        <v>0</v>
      </c>
      <c r="G1029" s="285">
        <f t="shared" ref="G1029:G1092" si="196">(F1029)^2</f>
        <v>0</v>
      </c>
      <c r="H1029" s="284">
        <f t="shared" ref="H1029:H1092" si="197">(D1029+F1029)/2</f>
        <v>0</v>
      </c>
      <c r="I1029" s="301">
        <f t="shared" ref="I1029:I1092" si="198">H1029/3600</f>
        <v>0</v>
      </c>
      <c r="J1029" s="57">
        <f t="shared" ref="J1029:J1092" si="199">IF(I1029=0,0,(G1029-E1029))</f>
        <v>0</v>
      </c>
      <c r="K1029" s="57">
        <f t="shared" ref="K1029:K1092" si="200">MAX(0,J1029)</f>
        <v>0</v>
      </c>
      <c r="L1029" s="57">
        <f t="shared" si="190"/>
        <v>43773.389052788785</v>
      </c>
      <c r="M1029" s="301">
        <f t="shared" si="191"/>
        <v>10.106769727999991</v>
      </c>
      <c r="N1029" s="57">
        <f t="shared" ref="N1029:N1092" si="201">IF(M1029=0,0,(L1029)/M1029)</f>
        <v>4331.0959120319267</v>
      </c>
    </row>
    <row r="1030" spans="1:14">
      <c r="A1030" s="57">
        <v>1027</v>
      </c>
      <c r="B1030" s="57">
        <v>0</v>
      </c>
      <c r="C1030" s="284">
        <f t="shared" si="194"/>
        <v>0</v>
      </c>
      <c r="D1030" s="300">
        <f t="shared" si="192"/>
        <v>0</v>
      </c>
      <c r="E1030" s="285">
        <f t="shared" si="195"/>
        <v>0</v>
      </c>
      <c r="F1030" s="300">
        <f t="shared" si="193"/>
        <v>0</v>
      </c>
      <c r="G1030" s="285">
        <f t="shared" si="196"/>
        <v>0</v>
      </c>
      <c r="H1030" s="284">
        <f t="shared" si="197"/>
        <v>0</v>
      </c>
      <c r="I1030" s="301">
        <f t="shared" si="198"/>
        <v>0</v>
      </c>
      <c r="J1030" s="57">
        <f t="shared" si="199"/>
        <v>0</v>
      </c>
      <c r="K1030" s="57">
        <f t="shared" si="200"/>
        <v>0</v>
      </c>
      <c r="L1030" s="57">
        <f t="shared" ref="L1030:L1093" si="202">L1029+K1030</f>
        <v>43773.389052788785</v>
      </c>
      <c r="M1030" s="301">
        <f t="shared" ref="M1030:M1093" si="203">M1029+I1030</f>
        <v>10.106769727999991</v>
      </c>
      <c r="N1030" s="57">
        <f t="shared" si="201"/>
        <v>4331.0959120319267</v>
      </c>
    </row>
    <row r="1031" spans="1:14">
      <c r="A1031" s="57">
        <v>1028</v>
      </c>
      <c r="B1031" s="57">
        <v>0</v>
      </c>
      <c r="C1031" s="284">
        <f t="shared" si="194"/>
        <v>0</v>
      </c>
      <c r="D1031" s="300">
        <f t="shared" si="192"/>
        <v>0</v>
      </c>
      <c r="E1031" s="285">
        <f t="shared" si="195"/>
        <v>0</v>
      </c>
      <c r="F1031" s="300">
        <f t="shared" si="193"/>
        <v>0</v>
      </c>
      <c r="G1031" s="285">
        <f t="shared" si="196"/>
        <v>0</v>
      </c>
      <c r="H1031" s="284">
        <f t="shared" si="197"/>
        <v>0</v>
      </c>
      <c r="I1031" s="301">
        <f t="shared" si="198"/>
        <v>0</v>
      </c>
      <c r="J1031" s="57">
        <f t="shared" si="199"/>
        <v>0</v>
      </c>
      <c r="K1031" s="57">
        <f t="shared" si="200"/>
        <v>0</v>
      </c>
      <c r="L1031" s="57">
        <f t="shared" si="202"/>
        <v>43773.389052788785</v>
      </c>
      <c r="M1031" s="301">
        <f t="shared" si="203"/>
        <v>10.106769727999991</v>
      </c>
      <c r="N1031" s="57">
        <f t="shared" si="201"/>
        <v>4331.0959120319267</v>
      </c>
    </row>
    <row r="1032" spans="1:14">
      <c r="A1032" s="57">
        <v>1029</v>
      </c>
      <c r="B1032" s="57">
        <v>0</v>
      </c>
      <c r="C1032" s="284">
        <f t="shared" si="194"/>
        <v>0</v>
      </c>
      <c r="D1032" s="300">
        <f t="shared" si="192"/>
        <v>0</v>
      </c>
      <c r="E1032" s="285">
        <f t="shared" si="195"/>
        <v>0</v>
      </c>
      <c r="F1032" s="300">
        <f t="shared" si="193"/>
        <v>0</v>
      </c>
      <c r="G1032" s="285">
        <f t="shared" si="196"/>
        <v>0</v>
      </c>
      <c r="H1032" s="284">
        <f t="shared" si="197"/>
        <v>0</v>
      </c>
      <c r="I1032" s="301">
        <f t="shared" si="198"/>
        <v>0</v>
      </c>
      <c r="J1032" s="57">
        <f t="shared" si="199"/>
        <v>0</v>
      </c>
      <c r="K1032" s="57">
        <f t="shared" si="200"/>
        <v>0</v>
      </c>
      <c r="L1032" s="57">
        <f t="shared" si="202"/>
        <v>43773.389052788785</v>
      </c>
      <c r="M1032" s="301">
        <f t="shared" si="203"/>
        <v>10.106769727999991</v>
      </c>
      <c r="N1032" s="57">
        <f t="shared" si="201"/>
        <v>4331.0959120319267</v>
      </c>
    </row>
    <row r="1033" spans="1:14">
      <c r="A1033" s="57">
        <v>1030</v>
      </c>
      <c r="B1033" s="57">
        <v>0</v>
      </c>
      <c r="C1033" s="284">
        <f t="shared" si="194"/>
        <v>0</v>
      </c>
      <c r="D1033" s="300">
        <f t="shared" si="192"/>
        <v>0</v>
      </c>
      <c r="E1033" s="285">
        <f t="shared" si="195"/>
        <v>0</v>
      </c>
      <c r="F1033" s="300">
        <f t="shared" si="193"/>
        <v>0</v>
      </c>
      <c r="G1033" s="285">
        <f t="shared" si="196"/>
        <v>0</v>
      </c>
      <c r="H1033" s="284">
        <f t="shared" si="197"/>
        <v>0</v>
      </c>
      <c r="I1033" s="301">
        <f t="shared" si="198"/>
        <v>0</v>
      </c>
      <c r="J1033" s="57">
        <f t="shared" si="199"/>
        <v>0</v>
      </c>
      <c r="K1033" s="57">
        <f t="shared" si="200"/>
        <v>0</v>
      </c>
      <c r="L1033" s="57">
        <f t="shared" si="202"/>
        <v>43773.389052788785</v>
      </c>
      <c r="M1033" s="301">
        <f t="shared" si="203"/>
        <v>10.106769727999991</v>
      </c>
      <c r="N1033" s="57">
        <f t="shared" si="201"/>
        <v>4331.0959120319267</v>
      </c>
    </row>
    <row r="1034" spans="1:14">
      <c r="A1034" s="57">
        <v>1031</v>
      </c>
      <c r="B1034" s="57">
        <v>0</v>
      </c>
      <c r="C1034" s="284">
        <f t="shared" si="194"/>
        <v>0</v>
      </c>
      <c r="D1034" s="300">
        <f t="shared" si="192"/>
        <v>0</v>
      </c>
      <c r="E1034" s="285">
        <f t="shared" si="195"/>
        <v>0</v>
      </c>
      <c r="F1034" s="300">
        <f t="shared" si="193"/>
        <v>0</v>
      </c>
      <c r="G1034" s="285">
        <f t="shared" si="196"/>
        <v>0</v>
      </c>
      <c r="H1034" s="284">
        <f t="shared" si="197"/>
        <v>0</v>
      </c>
      <c r="I1034" s="301">
        <f t="shared" si="198"/>
        <v>0</v>
      </c>
      <c r="J1034" s="57">
        <f t="shared" si="199"/>
        <v>0</v>
      </c>
      <c r="K1034" s="57">
        <f t="shared" si="200"/>
        <v>0</v>
      </c>
      <c r="L1034" s="57">
        <f t="shared" si="202"/>
        <v>43773.389052788785</v>
      </c>
      <c r="M1034" s="301">
        <f t="shared" si="203"/>
        <v>10.106769727999991</v>
      </c>
      <c r="N1034" s="57">
        <f t="shared" si="201"/>
        <v>4331.0959120319267</v>
      </c>
    </row>
    <row r="1035" spans="1:14">
      <c r="A1035" s="57">
        <v>1032</v>
      </c>
      <c r="B1035" s="57">
        <v>0</v>
      </c>
      <c r="C1035" s="284">
        <f t="shared" si="194"/>
        <v>0</v>
      </c>
      <c r="D1035" s="300">
        <f t="shared" si="192"/>
        <v>0</v>
      </c>
      <c r="E1035" s="285">
        <f t="shared" si="195"/>
        <v>0</v>
      </c>
      <c r="F1035" s="300">
        <f t="shared" si="193"/>
        <v>0</v>
      </c>
      <c r="G1035" s="285">
        <f t="shared" si="196"/>
        <v>0</v>
      </c>
      <c r="H1035" s="284">
        <f t="shared" si="197"/>
        <v>0</v>
      </c>
      <c r="I1035" s="301">
        <f t="shared" si="198"/>
        <v>0</v>
      </c>
      <c r="J1035" s="57">
        <f t="shared" si="199"/>
        <v>0</v>
      </c>
      <c r="K1035" s="57">
        <f t="shared" si="200"/>
        <v>0</v>
      </c>
      <c r="L1035" s="57">
        <f t="shared" si="202"/>
        <v>43773.389052788785</v>
      </c>
      <c r="M1035" s="301">
        <f t="shared" si="203"/>
        <v>10.106769727999991</v>
      </c>
      <c r="N1035" s="57">
        <f t="shared" si="201"/>
        <v>4331.0959120319267</v>
      </c>
    </row>
    <row r="1036" spans="1:14">
      <c r="A1036" s="57">
        <v>1033</v>
      </c>
      <c r="B1036" s="57">
        <v>0</v>
      </c>
      <c r="C1036" s="284">
        <f t="shared" si="194"/>
        <v>0</v>
      </c>
      <c r="D1036" s="300">
        <f t="shared" si="192"/>
        <v>0</v>
      </c>
      <c r="E1036" s="285">
        <f t="shared" si="195"/>
        <v>0</v>
      </c>
      <c r="F1036" s="300">
        <f t="shared" si="193"/>
        <v>0</v>
      </c>
      <c r="G1036" s="285">
        <f t="shared" si="196"/>
        <v>0</v>
      </c>
      <c r="H1036" s="284">
        <f t="shared" si="197"/>
        <v>0</v>
      </c>
      <c r="I1036" s="301">
        <f t="shared" si="198"/>
        <v>0</v>
      </c>
      <c r="J1036" s="57">
        <f t="shared" si="199"/>
        <v>0</v>
      </c>
      <c r="K1036" s="57">
        <f t="shared" si="200"/>
        <v>0</v>
      </c>
      <c r="L1036" s="57">
        <f t="shared" si="202"/>
        <v>43773.389052788785</v>
      </c>
      <c r="M1036" s="301">
        <f t="shared" si="203"/>
        <v>10.106769727999991</v>
      </c>
      <c r="N1036" s="57">
        <f t="shared" si="201"/>
        <v>4331.0959120319267</v>
      </c>
    </row>
    <row r="1037" spans="1:14">
      <c r="A1037" s="57">
        <v>1034</v>
      </c>
      <c r="B1037" s="57">
        <v>0</v>
      </c>
      <c r="C1037" s="284">
        <f t="shared" si="194"/>
        <v>0</v>
      </c>
      <c r="D1037" s="300">
        <f t="shared" si="192"/>
        <v>0</v>
      </c>
      <c r="E1037" s="285">
        <f t="shared" si="195"/>
        <v>0</v>
      </c>
      <c r="F1037" s="300">
        <f t="shared" si="193"/>
        <v>0</v>
      </c>
      <c r="G1037" s="285">
        <f t="shared" si="196"/>
        <v>0</v>
      </c>
      <c r="H1037" s="284">
        <f t="shared" si="197"/>
        <v>0</v>
      </c>
      <c r="I1037" s="301">
        <f t="shared" si="198"/>
        <v>0</v>
      </c>
      <c r="J1037" s="57">
        <f t="shared" si="199"/>
        <v>0</v>
      </c>
      <c r="K1037" s="57">
        <f t="shared" si="200"/>
        <v>0</v>
      </c>
      <c r="L1037" s="57">
        <f t="shared" si="202"/>
        <v>43773.389052788785</v>
      </c>
      <c r="M1037" s="301">
        <f t="shared" si="203"/>
        <v>10.106769727999991</v>
      </c>
      <c r="N1037" s="57">
        <f t="shared" si="201"/>
        <v>4331.0959120319267</v>
      </c>
    </row>
    <row r="1038" spans="1:14">
      <c r="A1038" s="57">
        <v>1035</v>
      </c>
      <c r="B1038" s="57">
        <v>0</v>
      </c>
      <c r="C1038" s="284">
        <f t="shared" si="194"/>
        <v>0</v>
      </c>
      <c r="D1038" s="300">
        <f t="shared" si="192"/>
        <v>0</v>
      </c>
      <c r="E1038" s="285">
        <f t="shared" si="195"/>
        <v>0</v>
      </c>
      <c r="F1038" s="300">
        <f t="shared" si="193"/>
        <v>0</v>
      </c>
      <c r="G1038" s="285">
        <f t="shared" si="196"/>
        <v>0</v>
      </c>
      <c r="H1038" s="284">
        <f t="shared" si="197"/>
        <v>0</v>
      </c>
      <c r="I1038" s="301">
        <f t="shared" si="198"/>
        <v>0</v>
      </c>
      <c r="J1038" s="57">
        <f t="shared" si="199"/>
        <v>0</v>
      </c>
      <c r="K1038" s="57">
        <f t="shared" si="200"/>
        <v>0</v>
      </c>
      <c r="L1038" s="57">
        <f t="shared" si="202"/>
        <v>43773.389052788785</v>
      </c>
      <c r="M1038" s="301">
        <f t="shared" si="203"/>
        <v>10.106769727999991</v>
      </c>
      <c r="N1038" s="57">
        <f t="shared" si="201"/>
        <v>4331.0959120319267</v>
      </c>
    </row>
    <row r="1039" spans="1:14">
      <c r="A1039" s="57">
        <v>1036</v>
      </c>
      <c r="B1039" s="57">
        <v>0</v>
      </c>
      <c r="C1039" s="284">
        <f t="shared" si="194"/>
        <v>0</v>
      </c>
      <c r="D1039" s="300">
        <f t="shared" si="192"/>
        <v>0</v>
      </c>
      <c r="E1039" s="285">
        <f t="shared" si="195"/>
        <v>0</v>
      </c>
      <c r="F1039" s="300">
        <f t="shared" si="193"/>
        <v>0</v>
      </c>
      <c r="G1039" s="285">
        <f t="shared" si="196"/>
        <v>0</v>
      </c>
      <c r="H1039" s="284">
        <f t="shared" si="197"/>
        <v>0</v>
      </c>
      <c r="I1039" s="301">
        <f t="shared" si="198"/>
        <v>0</v>
      </c>
      <c r="J1039" s="57">
        <f t="shared" si="199"/>
        <v>0</v>
      </c>
      <c r="K1039" s="57">
        <f t="shared" si="200"/>
        <v>0</v>
      </c>
      <c r="L1039" s="57">
        <f t="shared" si="202"/>
        <v>43773.389052788785</v>
      </c>
      <c r="M1039" s="301">
        <f t="shared" si="203"/>
        <v>10.106769727999991</v>
      </c>
      <c r="N1039" s="57">
        <f t="shared" si="201"/>
        <v>4331.0959120319267</v>
      </c>
    </row>
    <row r="1040" spans="1:14">
      <c r="A1040" s="57">
        <v>1037</v>
      </c>
      <c r="B1040" s="57">
        <v>0</v>
      </c>
      <c r="C1040" s="284">
        <f t="shared" si="194"/>
        <v>0</v>
      </c>
      <c r="D1040" s="300">
        <f t="shared" si="192"/>
        <v>0</v>
      </c>
      <c r="E1040" s="285">
        <f t="shared" si="195"/>
        <v>0</v>
      </c>
      <c r="F1040" s="300">
        <f t="shared" si="193"/>
        <v>0</v>
      </c>
      <c r="G1040" s="285">
        <f t="shared" si="196"/>
        <v>0</v>
      </c>
      <c r="H1040" s="284">
        <f t="shared" si="197"/>
        <v>0</v>
      </c>
      <c r="I1040" s="301">
        <f t="shared" si="198"/>
        <v>0</v>
      </c>
      <c r="J1040" s="57">
        <f t="shared" si="199"/>
        <v>0</v>
      </c>
      <c r="K1040" s="57">
        <f t="shared" si="200"/>
        <v>0</v>
      </c>
      <c r="L1040" s="57">
        <f t="shared" si="202"/>
        <v>43773.389052788785</v>
      </c>
      <c r="M1040" s="301">
        <f t="shared" si="203"/>
        <v>10.106769727999991</v>
      </c>
      <c r="N1040" s="57">
        <f t="shared" si="201"/>
        <v>4331.0959120319267</v>
      </c>
    </row>
    <row r="1041" spans="1:14">
      <c r="A1041" s="57">
        <v>1038</v>
      </c>
      <c r="B1041" s="57">
        <v>0</v>
      </c>
      <c r="C1041" s="284">
        <f t="shared" si="194"/>
        <v>0</v>
      </c>
      <c r="D1041" s="300">
        <f t="shared" si="192"/>
        <v>0</v>
      </c>
      <c r="E1041" s="285">
        <f t="shared" si="195"/>
        <v>0</v>
      </c>
      <c r="F1041" s="300">
        <f t="shared" si="193"/>
        <v>0</v>
      </c>
      <c r="G1041" s="285">
        <f t="shared" si="196"/>
        <v>0</v>
      </c>
      <c r="H1041" s="284">
        <f t="shared" si="197"/>
        <v>0</v>
      </c>
      <c r="I1041" s="301">
        <f t="shared" si="198"/>
        <v>0</v>
      </c>
      <c r="J1041" s="57">
        <f t="shared" si="199"/>
        <v>0</v>
      </c>
      <c r="K1041" s="57">
        <f t="shared" si="200"/>
        <v>0</v>
      </c>
      <c r="L1041" s="57">
        <f t="shared" si="202"/>
        <v>43773.389052788785</v>
      </c>
      <c r="M1041" s="301">
        <f t="shared" si="203"/>
        <v>10.106769727999991</v>
      </c>
      <c r="N1041" s="57">
        <f t="shared" si="201"/>
        <v>4331.0959120319267</v>
      </c>
    </row>
    <row r="1042" spans="1:14">
      <c r="A1042" s="57">
        <v>1039</v>
      </c>
      <c r="B1042" s="57">
        <v>0</v>
      </c>
      <c r="C1042" s="284">
        <f t="shared" si="194"/>
        <v>0</v>
      </c>
      <c r="D1042" s="300">
        <f t="shared" si="192"/>
        <v>0</v>
      </c>
      <c r="E1042" s="285">
        <f t="shared" si="195"/>
        <v>0</v>
      </c>
      <c r="F1042" s="300">
        <f t="shared" si="193"/>
        <v>0</v>
      </c>
      <c r="G1042" s="285">
        <f t="shared" si="196"/>
        <v>0</v>
      </c>
      <c r="H1042" s="284">
        <f t="shared" si="197"/>
        <v>0</v>
      </c>
      <c r="I1042" s="301">
        <f t="shared" si="198"/>
        <v>0</v>
      </c>
      <c r="J1042" s="57">
        <f t="shared" si="199"/>
        <v>0</v>
      </c>
      <c r="K1042" s="57">
        <f t="shared" si="200"/>
        <v>0</v>
      </c>
      <c r="L1042" s="57">
        <f t="shared" si="202"/>
        <v>43773.389052788785</v>
      </c>
      <c r="M1042" s="301">
        <f t="shared" si="203"/>
        <v>10.106769727999991</v>
      </c>
      <c r="N1042" s="57">
        <f t="shared" si="201"/>
        <v>4331.0959120319267</v>
      </c>
    </row>
    <row r="1043" spans="1:14">
      <c r="A1043" s="57">
        <v>1040</v>
      </c>
      <c r="B1043" s="57">
        <v>0</v>
      </c>
      <c r="C1043" s="284">
        <f t="shared" si="194"/>
        <v>0</v>
      </c>
      <c r="D1043" s="300">
        <f t="shared" si="192"/>
        <v>0</v>
      </c>
      <c r="E1043" s="285">
        <f t="shared" si="195"/>
        <v>0</v>
      </c>
      <c r="F1043" s="300">
        <f t="shared" si="193"/>
        <v>0</v>
      </c>
      <c r="G1043" s="285">
        <f t="shared" si="196"/>
        <v>0</v>
      </c>
      <c r="H1043" s="284">
        <f t="shared" si="197"/>
        <v>0</v>
      </c>
      <c r="I1043" s="301">
        <f t="shared" si="198"/>
        <v>0</v>
      </c>
      <c r="J1043" s="57">
        <f t="shared" si="199"/>
        <v>0</v>
      </c>
      <c r="K1043" s="57">
        <f t="shared" si="200"/>
        <v>0</v>
      </c>
      <c r="L1043" s="57">
        <f t="shared" si="202"/>
        <v>43773.389052788785</v>
      </c>
      <c r="M1043" s="301">
        <f t="shared" si="203"/>
        <v>10.106769727999991</v>
      </c>
      <c r="N1043" s="57">
        <f t="shared" si="201"/>
        <v>4331.0959120319267</v>
      </c>
    </row>
    <row r="1044" spans="1:14">
      <c r="A1044" s="57">
        <v>1041</v>
      </c>
      <c r="B1044" s="57">
        <v>0</v>
      </c>
      <c r="C1044" s="284">
        <f t="shared" si="194"/>
        <v>0</v>
      </c>
      <c r="D1044" s="300">
        <f t="shared" si="192"/>
        <v>0</v>
      </c>
      <c r="E1044" s="285">
        <f t="shared" si="195"/>
        <v>0</v>
      </c>
      <c r="F1044" s="300">
        <f t="shared" si="193"/>
        <v>0</v>
      </c>
      <c r="G1044" s="285">
        <f t="shared" si="196"/>
        <v>0</v>
      </c>
      <c r="H1044" s="284">
        <f t="shared" si="197"/>
        <v>0</v>
      </c>
      <c r="I1044" s="301">
        <f t="shared" si="198"/>
        <v>0</v>
      </c>
      <c r="J1044" s="57">
        <f t="shared" si="199"/>
        <v>0</v>
      </c>
      <c r="K1044" s="57">
        <f t="shared" si="200"/>
        <v>0</v>
      </c>
      <c r="L1044" s="57">
        <f t="shared" si="202"/>
        <v>43773.389052788785</v>
      </c>
      <c r="M1044" s="301">
        <f t="shared" si="203"/>
        <v>10.106769727999991</v>
      </c>
      <c r="N1044" s="57">
        <f t="shared" si="201"/>
        <v>4331.0959120319267</v>
      </c>
    </row>
    <row r="1045" spans="1:14">
      <c r="A1045" s="57">
        <v>1042</v>
      </c>
      <c r="B1045" s="57">
        <v>0</v>
      </c>
      <c r="C1045" s="284">
        <f t="shared" si="194"/>
        <v>0</v>
      </c>
      <c r="D1045" s="300">
        <f t="shared" si="192"/>
        <v>0</v>
      </c>
      <c r="E1045" s="285">
        <f t="shared" si="195"/>
        <v>0</v>
      </c>
      <c r="F1045" s="300">
        <f t="shared" si="193"/>
        <v>0</v>
      </c>
      <c r="G1045" s="285">
        <f t="shared" si="196"/>
        <v>0</v>
      </c>
      <c r="H1045" s="284">
        <f t="shared" si="197"/>
        <v>0</v>
      </c>
      <c r="I1045" s="301">
        <f t="shared" si="198"/>
        <v>0</v>
      </c>
      <c r="J1045" s="57">
        <f t="shared" si="199"/>
        <v>0</v>
      </c>
      <c r="K1045" s="57">
        <f t="shared" si="200"/>
        <v>0</v>
      </c>
      <c r="L1045" s="57">
        <f t="shared" si="202"/>
        <v>43773.389052788785</v>
      </c>
      <c r="M1045" s="301">
        <f t="shared" si="203"/>
        <v>10.106769727999991</v>
      </c>
      <c r="N1045" s="57">
        <f t="shared" si="201"/>
        <v>4331.0959120319267</v>
      </c>
    </row>
    <row r="1046" spans="1:14">
      <c r="A1046" s="57">
        <v>1043</v>
      </c>
      <c r="B1046" s="57">
        <v>0</v>
      </c>
      <c r="C1046" s="284">
        <f t="shared" si="194"/>
        <v>0</v>
      </c>
      <c r="D1046" s="300">
        <f t="shared" si="192"/>
        <v>0</v>
      </c>
      <c r="E1046" s="285">
        <f t="shared" si="195"/>
        <v>0</v>
      </c>
      <c r="F1046" s="300">
        <f t="shared" si="193"/>
        <v>0</v>
      </c>
      <c r="G1046" s="285">
        <f t="shared" si="196"/>
        <v>0</v>
      </c>
      <c r="H1046" s="284">
        <f t="shared" si="197"/>
        <v>0</v>
      </c>
      <c r="I1046" s="301">
        <f t="shared" si="198"/>
        <v>0</v>
      </c>
      <c r="J1046" s="57">
        <f t="shared" si="199"/>
        <v>0</v>
      </c>
      <c r="K1046" s="57">
        <f t="shared" si="200"/>
        <v>0</v>
      </c>
      <c r="L1046" s="57">
        <f t="shared" si="202"/>
        <v>43773.389052788785</v>
      </c>
      <c r="M1046" s="301">
        <f t="shared" si="203"/>
        <v>10.106769727999991</v>
      </c>
      <c r="N1046" s="57">
        <f t="shared" si="201"/>
        <v>4331.0959120319267</v>
      </c>
    </row>
    <row r="1047" spans="1:14">
      <c r="A1047" s="57">
        <v>1044</v>
      </c>
      <c r="B1047" s="57">
        <v>0</v>
      </c>
      <c r="C1047" s="284">
        <f t="shared" si="194"/>
        <v>0</v>
      </c>
      <c r="D1047" s="300">
        <f t="shared" si="192"/>
        <v>0</v>
      </c>
      <c r="E1047" s="285">
        <f t="shared" si="195"/>
        <v>0</v>
      </c>
      <c r="F1047" s="300">
        <f t="shared" si="193"/>
        <v>0</v>
      </c>
      <c r="G1047" s="285">
        <f t="shared" si="196"/>
        <v>0</v>
      </c>
      <c r="H1047" s="284">
        <f t="shared" si="197"/>
        <v>0</v>
      </c>
      <c r="I1047" s="301">
        <f t="shared" si="198"/>
        <v>0</v>
      </c>
      <c r="J1047" s="57">
        <f t="shared" si="199"/>
        <v>0</v>
      </c>
      <c r="K1047" s="57">
        <f t="shared" si="200"/>
        <v>0</v>
      </c>
      <c r="L1047" s="57">
        <f t="shared" si="202"/>
        <v>43773.389052788785</v>
      </c>
      <c r="M1047" s="301">
        <f t="shared" si="203"/>
        <v>10.106769727999991</v>
      </c>
      <c r="N1047" s="57">
        <f t="shared" si="201"/>
        <v>4331.0959120319267</v>
      </c>
    </row>
    <row r="1048" spans="1:14">
      <c r="A1048" s="57">
        <v>1045</v>
      </c>
      <c r="B1048" s="57">
        <v>0</v>
      </c>
      <c r="C1048" s="284">
        <f t="shared" si="194"/>
        <v>0</v>
      </c>
      <c r="D1048" s="300">
        <f t="shared" si="192"/>
        <v>0</v>
      </c>
      <c r="E1048" s="285">
        <f t="shared" si="195"/>
        <v>0</v>
      </c>
      <c r="F1048" s="300">
        <f t="shared" si="193"/>
        <v>0</v>
      </c>
      <c r="G1048" s="285">
        <f t="shared" si="196"/>
        <v>0</v>
      </c>
      <c r="H1048" s="284">
        <f t="shared" si="197"/>
        <v>0</v>
      </c>
      <c r="I1048" s="301">
        <f t="shared" si="198"/>
        <v>0</v>
      </c>
      <c r="J1048" s="57">
        <f t="shared" si="199"/>
        <v>0</v>
      </c>
      <c r="K1048" s="57">
        <f t="shared" si="200"/>
        <v>0</v>
      </c>
      <c r="L1048" s="57">
        <f t="shared" si="202"/>
        <v>43773.389052788785</v>
      </c>
      <c r="M1048" s="301">
        <f t="shared" si="203"/>
        <v>10.106769727999991</v>
      </c>
      <c r="N1048" s="57">
        <f t="shared" si="201"/>
        <v>4331.0959120319267</v>
      </c>
    </row>
    <row r="1049" spans="1:14">
      <c r="A1049" s="57">
        <v>1046</v>
      </c>
      <c r="B1049" s="57">
        <v>0</v>
      </c>
      <c r="C1049" s="284">
        <f t="shared" si="194"/>
        <v>0</v>
      </c>
      <c r="D1049" s="300">
        <f t="shared" si="192"/>
        <v>0</v>
      </c>
      <c r="E1049" s="285">
        <f t="shared" si="195"/>
        <v>0</v>
      </c>
      <c r="F1049" s="300">
        <f t="shared" si="193"/>
        <v>0</v>
      </c>
      <c r="G1049" s="285">
        <f t="shared" si="196"/>
        <v>0</v>
      </c>
      <c r="H1049" s="284">
        <f t="shared" si="197"/>
        <v>0</v>
      </c>
      <c r="I1049" s="301">
        <f t="shared" si="198"/>
        <v>0</v>
      </c>
      <c r="J1049" s="57">
        <f t="shared" si="199"/>
        <v>0</v>
      </c>
      <c r="K1049" s="57">
        <f t="shared" si="200"/>
        <v>0</v>
      </c>
      <c r="L1049" s="57">
        <f t="shared" si="202"/>
        <v>43773.389052788785</v>
      </c>
      <c r="M1049" s="301">
        <f t="shared" si="203"/>
        <v>10.106769727999991</v>
      </c>
      <c r="N1049" s="57">
        <f t="shared" si="201"/>
        <v>4331.0959120319267</v>
      </c>
    </row>
    <row r="1050" spans="1:14">
      <c r="A1050" s="57">
        <v>1047</v>
      </c>
      <c r="B1050" s="57">
        <v>0</v>
      </c>
      <c r="C1050" s="284">
        <f t="shared" si="194"/>
        <v>0</v>
      </c>
      <c r="D1050" s="300">
        <f t="shared" si="192"/>
        <v>0</v>
      </c>
      <c r="E1050" s="285">
        <f t="shared" si="195"/>
        <v>0</v>
      </c>
      <c r="F1050" s="300">
        <f t="shared" si="193"/>
        <v>0</v>
      </c>
      <c r="G1050" s="285">
        <f t="shared" si="196"/>
        <v>0</v>
      </c>
      <c r="H1050" s="284">
        <f t="shared" si="197"/>
        <v>0</v>
      </c>
      <c r="I1050" s="301">
        <f t="shared" si="198"/>
        <v>0</v>
      </c>
      <c r="J1050" s="57">
        <f t="shared" si="199"/>
        <v>0</v>
      </c>
      <c r="K1050" s="57">
        <f t="shared" si="200"/>
        <v>0</v>
      </c>
      <c r="L1050" s="57">
        <f t="shared" si="202"/>
        <v>43773.389052788785</v>
      </c>
      <c r="M1050" s="301">
        <f t="shared" si="203"/>
        <v>10.106769727999991</v>
      </c>
      <c r="N1050" s="57">
        <f t="shared" si="201"/>
        <v>4331.0959120319267</v>
      </c>
    </row>
    <row r="1051" spans="1:14">
      <c r="A1051" s="57">
        <v>1048</v>
      </c>
      <c r="B1051" s="57">
        <v>0</v>
      </c>
      <c r="C1051" s="284">
        <f t="shared" si="194"/>
        <v>0</v>
      </c>
      <c r="D1051" s="300">
        <f t="shared" si="192"/>
        <v>0</v>
      </c>
      <c r="E1051" s="285">
        <f t="shared" si="195"/>
        <v>0</v>
      </c>
      <c r="F1051" s="300">
        <f t="shared" si="193"/>
        <v>0</v>
      </c>
      <c r="G1051" s="285">
        <f t="shared" si="196"/>
        <v>0</v>
      </c>
      <c r="H1051" s="284">
        <f t="shared" si="197"/>
        <v>0</v>
      </c>
      <c r="I1051" s="301">
        <f t="shared" si="198"/>
        <v>0</v>
      </c>
      <c r="J1051" s="57">
        <f t="shared" si="199"/>
        <v>0</v>
      </c>
      <c r="K1051" s="57">
        <f t="shared" si="200"/>
        <v>0</v>
      </c>
      <c r="L1051" s="57">
        <f t="shared" si="202"/>
        <v>43773.389052788785</v>
      </c>
      <c r="M1051" s="301">
        <f t="shared" si="203"/>
        <v>10.106769727999991</v>
      </c>
      <c r="N1051" s="57">
        <f t="shared" si="201"/>
        <v>4331.0959120319267</v>
      </c>
    </row>
    <row r="1052" spans="1:14">
      <c r="A1052" s="57">
        <v>1049</v>
      </c>
      <c r="B1052" s="57">
        <v>0</v>
      </c>
      <c r="C1052" s="284">
        <f t="shared" si="194"/>
        <v>0</v>
      </c>
      <c r="D1052" s="300">
        <f t="shared" si="192"/>
        <v>0</v>
      </c>
      <c r="E1052" s="285">
        <f t="shared" si="195"/>
        <v>0</v>
      </c>
      <c r="F1052" s="300">
        <f t="shared" si="193"/>
        <v>0</v>
      </c>
      <c r="G1052" s="285">
        <f t="shared" si="196"/>
        <v>0</v>
      </c>
      <c r="H1052" s="284">
        <f t="shared" si="197"/>
        <v>0</v>
      </c>
      <c r="I1052" s="301">
        <f t="shared" si="198"/>
        <v>0</v>
      </c>
      <c r="J1052" s="57">
        <f t="shared" si="199"/>
        <v>0</v>
      </c>
      <c r="K1052" s="57">
        <f t="shared" si="200"/>
        <v>0</v>
      </c>
      <c r="L1052" s="57">
        <f t="shared" si="202"/>
        <v>43773.389052788785</v>
      </c>
      <c r="M1052" s="301">
        <f t="shared" si="203"/>
        <v>10.106769727999991</v>
      </c>
      <c r="N1052" s="57">
        <f t="shared" si="201"/>
        <v>4331.0959120319267</v>
      </c>
    </row>
    <row r="1053" spans="1:14">
      <c r="A1053" s="57">
        <v>1050</v>
      </c>
      <c r="B1053" s="57">
        <v>0</v>
      </c>
      <c r="C1053" s="284">
        <f t="shared" si="194"/>
        <v>0</v>
      </c>
      <c r="D1053" s="300">
        <f t="shared" si="192"/>
        <v>0</v>
      </c>
      <c r="E1053" s="285">
        <f t="shared" si="195"/>
        <v>0</v>
      </c>
      <c r="F1053" s="300">
        <f t="shared" si="193"/>
        <v>0</v>
      </c>
      <c r="G1053" s="285">
        <f t="shared" si="196"/>
        <v>0</v>
      </c>
      <c r="H1053" s="284">
        <f t="shared" si="197"/>
        <v>0</v>
      </c>
      <c r="I1053" s="301">
        <f t="shared" si="198"/>
        <v>0</v>
      </c>
      <c r="J1053" s="57">
        <f t="shared" si="199"/>
        <v>0</v>
      </c>
      <c r="K1053" s="57">
        <f t="shared" si="200"/>
        <v>0</v>
      </c>
      <c r="L1053" s="57">
        <f t="shared" si="202"/>
        <v>43773.389052788785</v>
      </c>
      <c r="M1053" s="301">
        <f t="shared" si="203"/>
        <v>10.106769727999991</v>
      </c>
      <c r="N1053" s="57">
        <f t="shared" si="201"/>
        <v>4331.0959120319267</v>
      </c>
    </row>
    <row r="1054" spans="1:14">
      <c r="A1054" s="57">
        <v>1051</v>
      </c>
      <c r="B1054" s="57">
        <v>0</v>
      </c>
      <c r="C1054" s="284">
        <f t="shared" si="194"/>
        <v>0</v>
      </c>
      <c r="D1054" s="300">
        <f t="shared" si="192"/>
        <v>0</v>
      </c>
      <c r="E1054" s="285">
        <f t="shared" si="195"/>
        <v>0</v>
      </c>
      <c r="F1054" s="300">
        <f t="shared" si="193"/>
        <v>0</v>
      </c>
      <c r="G1054" s="285">
        <f t="shared" si="196"/>
        <v>0</v>
      </c>
      <c r="H1054" s="284">
        <f t="shared" si="197"/>
        <v>0</v>
      </c>
      <c r="I1054" s="301">
        <f t="shared" si="198"/>
        <v>0</v>
      </c>
      <c r="J1054" s="57">
        <f t="shared" si="199"/>
        <v>0</v>
      </c>
      <c r="K1054" s="57">
        <f t="shared" si="200"/>
        <v>0</v>
      </c>
      <c r="L1054" s="57">
        <f t="shared" si="202"/>
        <v>43773.389052788785</v>
      </c>
      <c r="M1054" s="301">
        <f t="shared" si="203"/>
        <v>10.106769727999991</v>
      </c>
      <c r="N1054" s="57">
        <f t="shared" si="201"/>
        <v>4331.0959120319267</v>
      </c>
    </row>
    <row r="1055" spans="1:14">
      <c r="A1055" s="57">
        <v>1052</v>
      </c>
      <c r="B1055" s="57">
        <v>0</v>
      </c>
      <c r="C1055" s="284">
        <f t="shared" si="194"/>
        <v>0</v>
      </c>
      <c r="D1055" s="300">
        <f t="shared" si="192"/>
        <v>0</v>
      </c>
      <c r="E1055" s="285">
        <f t="shared" si="195"/>
        <v>0</v>
      </c>
      <c r="F1055" s="300">
        <f t="shared" si="193"/>
        <v>1.9312128</v>
      </c>
      <c r="G1055" s="285">
        <f t="shared" si="196"/>
        <v>3.7295828788838397</v>
      </c>
      <c r="H1055" s="284">
        <f t="shared" si="197"/>
        <v>0.96560639999999998</v>
      </c>
      <c r="I1055" s="301">
        <f t="shared" si="198"/>
        <v>2.6822400000000001E-4</v>
      </c>
      <c r="J1055" s="57">
        <f t="shared" si="199"/>
        <v>3.7295828788838397</v>
      </c>
      <c r="K1055" s="57">
        <f t="shared" si="200"/>
        <v>3.7295828788838397</v>
      </c>
      <c r="L1055" s="57">
        <f t="shared" si="202"/>
        <v>43777.11863566767</v>
      </c>
      <c r="M1055" s="301">
        <f t="shared" si="203"/>
        <v>10.10703795199999</v>
      </c>
      <c r="N1055" s="57">
        <f t="shared" si="201"/>
        <v>4331.3499804366538</v>
      </c>
    </row>
    <row r="1056" spans="1:14">
      <c r="A1056" s="57">
        <v>1053</v>
      </c>
      <c r="B1056" s="57">
        <v>1.2</v>
      </c>
      <c r="C1056" s="284">
        <f t="shared" si="194"/>
        <v>1.9312128</v>
      </c>
      <c r="D1056" s="300">
        <f t="shared" si="192"/>
        <v>1.9312128</v>
      </c>
      <c r="E1056" s="285">
        <f t="shared" si="195"/>
        <v>3.7295828788838397</v>
      </c>
      <c r="F1056" s="300">
        <f t="shared" si="193"/>
        <v>6.4373760000000004</v>
      </c>
      <c r="G1056" s="285">
        <f t="shared" si="196"/>
        <v>41.439809765376005</v>
      </c>
      <c r="H1056" s="284">
        <f t="shared" si="197"/>
        <v>4.1842944000000006</v>
      </c>
      <c r="I1056" s="301">
        <f t="shared" si="198"/>
        <v>1.1623040000000001E-3</v>
      </c>
      <c r="J1056" s="57">
        <f t="shared" si="199"/>
        <v>37.710226886492165</v>
      </c>
      <c r="K1056" s="57">
        <f t="shared" si="200"/>
        <v>37.710226886492165</v>
      </c>
      <c r="L1056" s="57">
        <f t="shared" si="202"/>
        <v>43814.828862554161</v>
      </c>
      <c r="M1056" s="301">
        <f t="shared" si="203"/>
        <v>10.108200255999989</v>
      </c>
      <c r="N1056" s="57">
        <f t="shared" si="201"/>
        <v>4334.58259164847</v>
      </c>
    </row>
    <row r="1057" spans="1:14">
      <c r="A1057" s="57">
        <v>1054</v>
      </c>
      <c r="B1057" s="57">
        <v>4</v>
      </c>
      <c r="C1057" s="284">
        <f t="shared" si="194"/>
        <v>6.4373760000000004</v>
      </c>
      <c r="D1057" s="300">
        <f t="shared" si="192"/>
        <v>6.4373760000000004</v>
      </c>
      <c r="E1057" s="285">
        <f t="shared" si="195"/>
        <v>41.439809765376005</v>
      </c>
      <c r="F1057" s="300">
        <f t="shared" si="193"/>
        <v>11.7482112</v>
      </c>
      <c r="G1057" s="285">
        <f t="shared" si="196"/>
        <v>138.02046639980543</v>
      </c>
      <c r="H1057" s="284">
        <f t="shared" si="197"/>
        <v>9.0927936000000003</v>
      </c>
      <c r="I1057" s="301">
        <f t="shared" si="198"/>
        <v>2.525776E-3</v>
      </c>
      <c r="J1057" s="57">
        <f t="shared" si="199"/>
        <v>96.580656634429431</v>
      </c>
      <c r="K1057" s="57">
        <f t="shared" si="200"/>
        <v>96.580656634429431</v>
      </c>
      <c r="L1057" s="57">
        <f t="shared" si="202"/>
        <v>43911.409519188594</v>
      </c>
      <c r="M1057" s="301">
        <f t="shared" si="203"/>
        <v>10.11072603199999</v>
      </c>
      <c r="N1057" s="57">
        <f t="shared" si="201"/>
        <v>4343.0520597839331</v>
      </c>
    </row>
    <row r="1058" spans="1:14">
      <c r="A1058" s="57">
        <v>1055</v>
      </c>
      <c r="B1058" s="57">
        <v>7.3</v>
      </c>
      <c r="C1058" s="284">
        <f t="shared" si="194"/>
        <v>11.7482112</v>
      </c>
      <c r="D1058" s="300">
        <f t="shared" si="192"/>
        <v>11.7482112</v>
      </c>
      <c r="E1058" s="285">
        <f t="shared" si="195"/>
        <v>138.02046639980543</v>
      </c>
      <c r="F1058" s="300">
        <f t="shared" si="193"/>
        <v>17.0590464</v>
      </c>
      <c r="G1058" s="285">
        <f t="shared" si="196"/>
        <v>291.01106407735296</v>
      </c>
      <c r="H1058" s="284">
        <f t="shared" si="197"/>
        <v>14.4036288</v>
      </c>
      <c r="I1058" s="301">
        <f t="shared" si="198"/>
        <v>4.0010080000000003E-3</v>
      </c>
      <c r="J1058" s="57">
        <f t="shared" si="199"/>
        <v>152.99059767754753</v>
      </c>
      <c r="K1058" s="57">
        <f t="shared" si="200"/>
        <v>152.99059767754753</v>
      </c>
      <c r="L1058" s="57">
        <f t="shared" si="202"/>
        <v>44064.400116866142</v>
      </c>
      <c r="M1058" s="301">
        <f t="shared" si="203"/>
        <v>10.114727039999989</v>
      </c>
      <c r="N1058" s="57">
        <f t="shared" si="201"/>
        <v>4356.4596397517998</v>
      </c>
    </row>
    <row r="1059" spans="1:14">
      <c r="A1059" s="57">
        <v>1056</v>
      </c>
      <c r="B1059" s="57">
        <v>10.6</v>
      </c>
      <c r="C1059" s="284">
        <f t="shared" si="194"/>
        <v>17.0590464</v>
      </c>
      <c r="D1059" s="300">
        <f t="shared" si="192"/>
        <v>17.0590464</v>
      </c>
      <c r="E1059" s="285">
        <f t="shared" si="195"/>
        <v>291.01106407735296</v>
      </c>
      <c r="F1059" s="300">
        <f t="shared" si="193"/>
        <v>22.369881600000003</v>
      </c>
      <c r="G1059" s="285">
        <f t="shared" si="196"/>
        <v>500.41160279801869</v>
      </c>
      <c r="H1059" s="284">
        <f t="shared" si="197"/>
        <v>19.714464</v>
      </c>
      <c r="I1059" s="301">
        <f t="shared" si="198"/>
        <v>5.4762400000000003E-3</v>
      </c>
      <c r="J1059" s="57">
        <f t="shared" si="199"/>
        <v>209.40053872066574</v>
      </c>
      <c r="K1059" s="57">
        <f t="shared" si="200"/>
        <v>209.40053872066574</v>
      </c>
      <c r="L1059" s="57">
        <f t="shared" si="202"/>
        <v>44273.800655586805</v>
      </c>
      <c r="M1059" s="301">
        <f t="shared" si="203"/>
        <v>10.120203279999989</v>
      </c>
      <c r="N1059" s="57">
        <f t="shared" si="201"/>
        <v>4374.7936114171462</v>
      </c>
    </row>
    <row r="1060" spans="1:14">
      <c r="A1060" s="57">
        <v>1057</v>
      </c>
      <c r="B1060" s="57">
        <v>13.9</v>
      </c>
      <c r="C1060" s="284">
        <f t="shared" si="194"/>
        <v>22.369881600000003</v>
      </c>
      <c r="D1060" s="300">
        <f t="shared" si="192"/>
        <v>22.369881600000003</v>
      </c>
      <c r="E1060" s="285">
        <f t="shared" si="195"/>
        <v>500.41160279801869</v>
      </c>
      <c r="F1060" s="300">
        <f t="shared" si="193"/>
        <v>27.358848000000002</v>
      </c>
      <c r="G1060" s="285">
        <f t="shared" si="196"/>
        <v>748.50656388710411</v>
      </c>
      <c r="H1060" s="284">
        <f t="shared" si="197"/>
        <v>24.864364800000004</v>
      </c>
      <c r="I1060" s="301">
        <f t="shared" si="198"/>
        <v>6.9067680000000015E-3</v>
      </c>
      <c r="J1060" s="57">
        <f t="shared" si="199"/>
        <v>248.09496108908542</v>
      </c>
      <c r="K1060" s="57">
        <f t="shared" si="200"/>
        <v>248.09496108908542</v>
      </c>
      <c r="L1060" s="57">
        <f t="shared" si="202"/>
        <v>44521.895616675887</v>
      </c>
      <c r="M1060" s="301">
        <f t="shared" si="203"/>
        <v>10.12711004799999</v>
      </c>
      <c r="N1060" s="57">
        <f t="shared" si="201"/>
        <v>4396.3080687040174</v>
      </c>
    </row>
    <row r="1061" spans="1:14">
      <c r="A1061" s="57">
        <v>1058</v>
      </c>
      <c r="B1061" s="57">
        <v>17</v>
      </c>
      <c r="C1061" s="284">
        <f t="shared" si="194"/>
        <v>27.358848000000002</v>
      </c>
      <c r="D1061" s="300">
        <f t="shared" si="192"/>
        <v>27.358848000000002</v>
      </c>
      <c r="E1061" s="285">
        <f t="shared" si="195"/>
        <v>748.50656388710411</v>
      </c>
      <c r="F1061" s="300">
        <f t="shared" si="193"/>
        <v>29.772864000000002</v>
      </c>
      <c r="G1061" s="285">
        <f t="shared" si="196"/>
        <v>886.42343076249608</v>
      </c>
      <c r="H1061" s="284">
        <f t="shared" si="197"/>
        <v>28.565856000000004</v>
      </c>
      <c r="I1061" s="301">
        <f t="shared" si="198"/>
        <v>7.9349600000000013E-3</v>
      </c>
      <c r="J1061" s="57">
        <f t="shared" si="199"/>
        <v>137.91686687539197</v>
      </c>
      <c r="K1061" s="57">
        <f t="shared" si="200"/>
        <v>137.91686687539197</v>
      </c>
      <c r="L1061" s="57">
        <f t="shared" si="202"/>
        <v>44659.812483551279</v>
      </c>
      <c r="M1061" s="301">
        <f t="shared" si="203"/>
        <v>10.13504500799999</v>
      </c>
      <c r="N1061" s="57">
        <f t="shared" si="201"/>
        <v>4406.4740164744735</v>
      </c>
    </row>
    <row r="1062" spans="1:14">
      <c r="A1062" s="57">
        <v>1059</v>
      </c>
      <c r="B1062" s="57">
        <v>18.5</v>
      </c>
      <c r="C1062" s="284">
        <f t="shared" si="194"/>
        <v>29.772864000000002</v>
      </c>
      <c r="D1062" s="300">
        <f t="shared" si="192"/>
        <v>29.772864000000002</v>
      </c>
      <c r="E1062" s="285">
        <f t="shared" si="195"/>
        <v>886.42343076249608</v>
      </c>
      <c r="F1062" s="300">
        <f t="shared" si="193"/>
        <v>32.186880000000002</v>
      </c>
      <c r="G1062" s="285">
        <f t="shared" si="196"/>
        <v>1035.9952441344001</v>
      </c>
      <c r="H1062" s="284">
        <f t="shared" si="197"/>
        <v>30.979872</v>
      </c>
      <c r="I1062" s="301">
        <f t="shared" si="198"/>
        <v>8.6055200000000002E-3</v>
      </c>
      <c r="J1062" s="57">
        <f t="shared" si="199"/>
        <v>149.571813371904</v>
      </c>
      <c r="K1062" s="57">
        <f t="shared" si="200"/>
        <v>149.571813371904</v>
      </c>
      <c r="L1062" s="57">
        <f t="shared" si="202"/>
        <v>44809.384296923185</v>
      </c>
      <c r="M1062" s="301">
        <f t="shared" si="203"/>
        <v>10.14365052799999</v>
      </c>
      <c r="N1062" s="57">
        <f t="shared" si="201"/>
        <v>4417.4810807247113</v>
      </c>
    </row>
    <row r="1063" spans="1:14">
      <c r="A1063" s="57">
        <v>1060</v>
      </c>
      <c r="B1063" s="57">
        <v>20</v>
      </c>
      <c r="C1063" s="284">
        <f t="shared" si="194"/>
        <v>32.186880000000002</v>
      </c>
      <c r="D1063" s="300">
        <f t="shared" si="192"/>
        <v>32.186880000000002</v>
      </c>
      <c r="E1063" s="285">
        <f t="shared" si="195"/>
        <v>1035.9952441344001</v>
      </c>
      <c r="F1063" s="300">
        <f t="shared" si="193"/>
        <v>35.083699200000005</v>
      </c>
      <c r="G1063" s="285">
        <f t="shared" si="196"/>
        <v>1230.865949556081</v>
      </c>
      <c r="H1063" s="284">
        <f t="shared" si="197"/>
        <v>33.635289600000007</v>
      </c>
      <c r="I1063" s="301">
        <f t="shared" si="198"/>
        <v>9.3431360000000019E-3</v>
      </c>
      <c r="J1063" s="57">
        <f t="shared" si="199"/>
        <v>194.8707054216809</v>
      </c>
      <c r="K1063" s="57">
        <f t="shared" si="200"/>
        <v>194.8707054216809</v>
      </c>
      <c r="L1063" s="57">
        <f t="shared" si="202"/>
        <v>45004.255002344864</v>
      </c>
      <c r="M1063" s="301">
        <f t="shared" si="203"/>
        <v>10.15299366399999</v>
      </c>
      <c r="N1063" s="57">
        <f t="shared" si="201"/>
        <v>4432.6093851431078</v>
      </c>
    </row>
    <row r="1064" spans="1:14">
      <c r="A1064" s="57">
        <v>1061</v>
      </c>
      <c r="B1064" s="57">
        <v>21.8</v>
      </c>
      <c r="C1064" s="284">
        <f t="shared" si="194"/>
        <v>35.083699200000005</v>
      </c>
      <c r="D1064" s="300">
        <f t="shared" si="192"/>
        <v>35.083699200000005</v>
      </c>
      <c r="E1064" s="285">
        <f t="shared" si="195"/>
        <v>1230.865949556081</v>
      </c>
      <c r="F1064" s="300">
        <f t="shared" si="193"/>
        <v>37.014912000000002</v>
      </c>
      <c r="G1064" s="285">
        <f t="shared" si="196"/>
        <v>1370.1037103677443</v>
      </c>
      <c r="H1064" s="284">
        <f t="shared" si="197"/>
        <v>36.049305600000004</v>
      </c>
      <c r="I1064" s="301">
        <f t="shared" si="198"/>
        <v>1.0013696000000001E-2</v>
      </c>
      <c r="J1064" s="57">
        <f t="shared" si="199"/>
        <v>139.23776081166329</v>
      </c>
      <c r="K1064" s="57">
        <f t="shared" si="200"/>
        <v>139.23776081166329</v>
      </c>
      <c r="L1064" s="57">
        <f t="shared" si="202"/>
        <v>45143.49276315653</v>
      </c>
      <c r="M1064" s="301">
        <f t="shared" si="203"/>
        <v>10.163007359999989</v>
      </c>
      <c r="N1064" s="57">
        <f t="shared" si="201"/>
        <v>4441.9423467933584</v>
      </c>
    </row>
    <row r="1065" spans="1:14">
      <c r="A1065" s="57">
        <v>1062</v>
      </c>
      <c r="B1065" s="57">
        <v>23</v>
      </c>
      <c r="C1065" s="284">
        <f t="shared" si="194"/>
        <v>37.014912000000002</v>
      </c>
      <c r="D1065" s="300">
        <f t="shared" si="192"/>
        <v>37.014912000000002</v>
      </c>
      <c r="E1065" s="285">
        <f t="shared" si="195"/>
        <v>1370.1037103677443</v>
      </c>
      <c r="F1065" s="300">
        <f t="shared" si="193"/>
        <v>38.624256000000003</v>
      </c>
      <c r="G1065" s="285">
        <f t="shared" si="196"/>
        <v>1491.8331515535363</v>
      </c>
      <c r="H1065" s="284">
        <f t="shared" si="197"/>
        <v>37.819584000000006</v>
      </c>
      <c r="I1065" s="301">
        <f t="shared" si="198"/>
        <v>1.0505440000000001E-2</v>
      </c>
      <c r="J1065" s="57">
        <f t="shared" si="199"/>
        <v>121.72944118579198</v>
      </c>
      <c r="K1065" s="57">
        <f t="shared" si="200"/>
        <v>121.72944118579198</v>
      </c>
      <c r="L1065" s="57">
        <f t="shared" si="202"/>
        <v>45265.222204342324</v>
      </c>
      <c r="M1065" s="301">
        <f t="shared" si="203"/>
        <v>10.173512799999989</v>
      </c>
      <c r="N1065" s="57">
        <f t="shared" si="201"/>
        <v>4449.3208092628902</v>
      </c>
    </row>
    <row r="1066" spans="1:14">
      <c r="A1066" s="57">
        <v>1063</v>
      </c>
      <c r="B1066" s="57">
        <v>24</v>
      </c>
      <c r="C1066" s="284">
        <f t="shared" si="194"/>
        <v>38.624256000000003</v>
      </c>
      <c r="D1066" s="300">
        <f t="shared" si="192"/>
        <v>38.624256000000003</v>
      </c>
      <c r="E1066" s="285">
        <f t="shared" si="195"/>
        <v>1491.8331515535363</v>
      </c>
      <c r="F1066" s="300">
        <f t="shared" si="193"/>
        <v>39.911731200000006</v>
      </c>
      <c r="G1066" s="285">
        <f t="shared" si="196"/>
        <v>1592.9462873810539</v>
      </c>
      <c r="H1066" s="284">
        <f t="shared" si="197"/>
        <v>39.267993600000004</v>
      </c>
      <c r="I1066" s="301">
        <f t="shared" si="198"/>
        <v>1.0907776000000001E-2</v>
      </c>
      <c r="J1066" s="57">
        <f t="shared" si="199"/>
        <v>101.11313582751768</v>
      </c>
      <c r="K1066" s="57">
        <f t="shared" si="200"/>
        <v>101.11313582751768</v>
      </c>
      <c r="L1066" s="57">
        <f t="shared" si="202"/>
        <v>45366.33534016984</v>
      </c>
      <c r="M1066" s="301">
        <f t="shared" si="203"/>
        <v>10.184420575999988</v>
      </c>
      <c r="N1066" s="57">
        <f t="shared" si="201"/>
        <v>4454.4836892417325</v>
      </c>
    </row>
    <row r="1067" spans="1:14">
      <c r="A1067" s="57">
        <v>1064</v>
      </c>
      <c r="B1067" s="57">
        <v>24.8</v>
      </c>
      <c r="C1067" s="284">
        <f t="shared" si="194"/>
        <v>39.911731200000006</v>
      </c>
      <c r="D1067" s="300">
        <f t="shared" si="192"/>
        <v>39.911731200000006</v>
      </c>
      <c r="E1067" s="285">
        <f t="shared" si="195"/>
        <v>1592.9462873810539</v>
      </c>
      <c r="F1067" s="300">
        <f t="shared" si="193"/>
        <v>41.199206400000008</v>
      </c>
      <c r="G1067" s="285">
        <f t="shared" si="196"/>
        <v>1697.3746079898017</v>
      </c>
      <c r="H1067" s="284">
        <f t="shared" si="197"/>
        <v>40.555468800000007</v>
      </c>
      <c r="I1067" s="301">
        <f t="shared" si="198"/>
        <v>1.1265408000000003E-2</v>
      </c>
      <c r="J1067" s="57">
        <f t="shared" si="199"/>
        <v>104.42832060874775</v>
      </c>
      <c r="K1067" s="57">
        <f t="shared" si="200"/>
        <v>104.42832060874775</v>
      </c>
      <c r="L1067" s="57">
        <f t="shared" si="202"/>
        <v>45470.76366077859</v>
      </c>
      <c r="M1067" s="301">
        <f t="shared" si="203"/>
        <v>10.195685983999988</v>
      </c>
      <c r="N1067" s="57">
        <f t="shared" si="201"/>
        <v>4459.8042478098587</v>
      </c>
    </row>
    <row r="1068" spans="1:14">
      <c r="A1068" s="57">
        <v>1065</v>
      </c>
      <c r="B1068" s="57">
        <v>25.6</v>
      </c>
      <c r="C1068" s="284">
        <f t="shared" si="194"/>
        <v>41.199206400000008</v>
      </c>
      <c r="D1068" s="300">
        <f t="shared" si="192"/>
        <v>41.199206400000008</v>
      </c>
      <c r="E1068" s="285">
        <f t="shared" si="195"/>
        <v>1697.3746079898017</v>
      </c>
      <c r="F1068" s="300">
        <f t="shared" si="193"/>
        <v>42.647615999999999</v>
      </c>
      <c r="G1068" s="285">
        <f t="shared" si="196"/>
        <v>1818.819150483456</v>
      </c>
      <c r="H1068" s="284">
        <f t="shared" si="197"/>
        <v>41.923411200000004</v>
      </c>
      <c r="I1068" s="301">
        <f t="shared" si="198"/>
        <v>1.1645392000000001E-2</v>
      </c>
      <c r="J1068" s="57">
        <f t="shared" si="199"/>
        <v>121.44454249365435</v>
      </c>
      <c r="K1068" s="57">
        <f t="shared" si="200"/>
        <v>121.44454249365435</v>
      </c>
      <c r="L1068" s="57">
        <f t="shared" si="202"/>
        <v>45592.208203272246</v>
      </c>
      <c r="M1068" s="301">
        <f t="shared" si="203"/>
        <v>10.207331375999988</v>
      </c>
      <c r="N1068" s="57">
        <f t="shared" si="201"/>
        <v>4466.6138997378912</v>
      </c>
    </row>
    <row r="1069" spans="1:14">
      <c r="A1069" s="57">
        <v>1066</v>
      </c>
      <c r="B1069" s="57">
        <v>26.5</v>
      </c>
      <c r="C1069" s="284">
        <f t="shared" si="194"/>
        <v>42.647615999999999</v>
      </c>
      <c r="D1069" s="300">
        <f t="shared" si="192"/>
        <v>42.647615999999999</v>
      </c>
      <c r="E1069" s="285">
        <f t="shared" si="195"/>
        <v>1818.819150483456</v>
      </c>
      <c r="F1069" s="300">
        <f t="shared" si="193"/>
        <v>43.130419200000006</v>
      </c>
      <c r="G1069" s="285">
        <f t="shared" si="196"/>
        <v>1860.2330603677292</v>
      </c>
      <c r="H1069" s="284">
        <f t="shared" si="197"/>
        <v>42.889017600000003</v>
      </c>
      <c r="I1069" s="301">
        <f t="shared" si="198"/>
        <v>1.1913616E-2</v>
      </c>
      <c r="J1069" s="57">
        <f t="shared" si="199"/>
        <v>41.413909884273153</v>
      </c>
      <c r="K1069" s="57">
        <f t="shared" si="200"/>
        <v>41.413909884273153</v>
      </c>
      <c r="L1069" s="57">
        <f t="shared" si="202"/>
        <v>45633.622113156518</v>
      </c>
      <c r="M1069" s="301">
        <f t="shared" si="203"/>
        <v>10.219244991999988</v>
      </c>
      <c r="N1069" s="57">
        <f t="shared" si="201"/>
        <v>4465.4592534849926</v>
      </c>
    </row>
    <row r="1070" spans="1:14">
      <c r="A1070" s="57">
        <v>1067</v>
      </c>
      <c r="B1070" s="57">
        <v>26.8</v>
      </c>
      <c r="C1070" s="284">
        <f t="shared" si="194"/>
        <v>43.130419200000006</v>
      </c>
      <c r="D1070" s="300">
        <f t="shared" si="192"/>
        <v>43.130419200000006</v>
      </c>
      <c r="E1070" s="285">
        <f t="shared" si="195"/>
        <v>1860.2330603677292</v>
      </c>
      <c r="F1070" s="300">
        <f t="shared" si="193"/>
        <v>44.096025599999997</v>
      </c>
      <c r="G1070" s="285">
        <f t="shared" si="196"/>
        <v>1944.4594737158552</v>
      </c>
      <c r="H1070" s="284">
        <f t="shared" si="197"/>
        <v>43.613222399999998</v>
      </c>
      <c r="I1070" s="301">
        <f t="shared" si="198"/>
        <v>1.2114784E-2</v>
      </c>
      <c r="J1070" s="57">
        <f t="shared" si="199"/>
        <v>84.226413348126016</v>
      </c>
      <c r="K1070" s="57">
        <f t="shared" si="200"/>
        <v>84.226413348126016</v>
      </c>
      <c r="L1070" s="57">
        <f t="shared" si="202"/>
        <v>45717.848526504647</v>
      </c>
      <c r="M1070" s="301">
        <f t="shared" si="203"/>
        <v>10.231359775999987</v>
      </c>
      <c r="N1070" s="57">
        <f t="shared" si="201"/>
        <v>4468.4039587530096</v>
      </c>
    </row>
    <row r="1071" spans="1:14">
      <c r="A1071" s="57">
        <v>1068</v>
      </c>
      <c r="B1071" s="57">
        <v>27.4</v>
      </c>
      <c r="C1071" s="284">
        <f t="shared" si="194"/>
        <v>44.096025599999997</v>
      </c>
      <c r="D1071" s="300">
        <f t="shared" si="192"/>
        <v>44.096025599999997</v>
      </c>
      <c r="E1071" s="285">
        <f t="shared" si="195"/>
        <v>1944.4594737158552</v>
      </c>
      <c r="F1071" s="300">
        <f t="shared" si="193"/>
        <v>44.900697600000001</v>
      </c>
      <c r="G1071" s="285">
        <f t="shared" si="196"/>
        <v>2016.0726449666458</v>
      </c>
      <c r="H1071" s="284">
        <f t="shared" si="197"/>
        <v>44.498361599999996</v>
      </c>
      <c r="I1071" s="301">
        <f t="shared" si="198"/>
        <v>1.2360655999999999E-2</v>
      </c>
      <c r="J1071" s="57">
        <f t="shared" si="199"/>
        <v>71.613171250790629</v>
      </c>
      <c r="K1071" s="57">
        <f t="shared" si="200"/>
        <v>71.613171250790629</v>
      </c>
      <c r="L1071" s="57">
        <f t="shared" si="202"/>
        <v>45789.46169775544</v>
      </c>
      <c r="M1071" s="301">
        <f t="shared" si="203"/>
        <v>10.243720431999987</v>
      </c>
      <c r="N1071" s="57">
        <f t="shared" si="201"/>
        <v>4470.0030620432981</v>
      </c>
    </row>
    <row r="1072" spans="1:14">
      <c r="A1072" s="57">
        <v>1069</v>
      </c>
      <c r="B1072" s="57">
        <v>27.9</v>
      </c>
      <c r="C1072" s="284">
        <f t="shared" si="194"/>
        <v>44.900697600000001</v>
      </c>
      <c r="D1072" s="300">
        <f t="shared" si="192"/>
        <v>44.900697600000001</v>
      </c>
      <c r="E1072" s="285">
        <f t="shared" si="195"/>
        <v>2016.0726449666458</v>
      </c>
      <c r="F1072" s="300">
        <f t="shared" si="193"/>
        <v>45.544435200000002</v>
      </c>
      <c r="G1072" s="285">
        <f t="shared" si="196"/>
        <v>2074.2955776869994</v>
      </c>
      <c r="H1072" s="284">
        <f t="shared" si="197"/>
        <v>45.222566400000005</v>
      </c>
      <c r="I1072" s="301">
        <f t="shared" si="198"/>
        <v>1.2561824000000001E-2</v>
      </c>
      <c r="J1072" s="57">
        <f t="shared" si="199"/>
        <v>58.222932720353583</v>
      </c>
      <c r="K1072" s="57">
        <f t="shared" si="200"/>
        <v>58.222932720353583</v>
      </c>
      <c r="L1072" s="57">
        <f t="shared" si="202"/>
        <v>45847.684630475793</v>
      </c>
      <c r="M1072" s="301">
        <f t="shared" si="203"/>
        <v>10.256282255999988</v>
      </c>
      <c r="N1072" s="57">
        <f t="shared" si="201"/>
        <v>4470.2050398090996</v>
      </c>
    </row>
    <row r="1073" spans="1:14">
      <c r="A1073" s="57">
        <v>1070</v>
      </c>
      <c r="B1073" s="57">
        <v>28.3</v>
      </c>
      <c r="C1073" s="284">
        <f t="shared" si="194"/>
        <v>45.544435200000002</v>
      </c>
      <c r="D1073" s="300">
        <f t="shared" si="192"/>
        <v>45.544435200000002</v>
      </c>
      <c r="E1073" s="285">
        <f t="shared" si="195"/>
        <v>2074.2955776869994</v>
      </c>
      <c r="F1073" s="300">
        <f t="shared" si="193"/>
        <v>45.061632000000003</v>
      </c>
      <c r="G1073" s="285">
        <f t="shared" si="196"/>
        <v>2030.5506785034243</v>
      </c>
      <c r="H1073" s="284">
        <f t="shared" si="197"/>
        <v>45.303033600000006</v>
      </c>
      <c r="I1073" s="301">
        <f t="shared" si="198"/>
        <v>1.2584176000000002E-2</v>
      </c>
      <c r="J1073" s="57">
        <f t="shared" si="199"/>
        <v>-43.744899183575171</v>
      </c>
      <c r="K1073" s="57">
        <f t="shared" si="200"/>
        <v>0</v>
      </c>
      <c r="L1073" s="57">
        <f t="shared" si="202"/>
        <v>45847.684630475793</v>
      </c>
      <c r="M1073" s="301">
        <f t="shared" si="203"/>
        <v>10.268866431999989</v>
      </c>
      <c r="N1073" s="57">
        <f t="shared" si="201"/>
        <v>4464.7269427523743</v>
      </c>
    </row>
    <row r="1074" spans="1:14">
      <c r="A1074" s="57">
        <v>1071</v>
      </c>
      <c r="B1074" s="57">
        <v>28</v>
      </c>
      <c r="C1074" s="284">
        <f t="shared" si="194"/>
        <v>45.061632000000003</v>
      </c>
      <c r="D1074" s="300">
        <f t="shared" si="192"/>
        <v>45.061632000000003</v>
      </c>
      <c r="E1074" s="285">
        <f t="shared" si="195"/>
        <v>2030.5506785034243</v>
      </c>
      <c r="F1074" s="300">
        <f t="shared" si="193"/>
        <v>44.256960000000007</v>
      </c>
      <c r="G1074" s="285">
        <f t="shared" si="196"/>
        <v>1958.6785084416006</v>
      </c>
      <c r="H1074" s="284">
        <f t="shared" si="197"/>
        <v>44.659296000000005</v>
      </c>
      <c r="I1074" s="301">
        <f t="shared" si="198"/>
        <v>1.2405360000000001E-2</v>
      </c>
      <c r="J1074" s="57">
        <f t="shared" si="199"/>
        <v>-71.872170061823681</v>
      </c>
      <c r="K1074" s="57">
        <f t="shared" si="200"/>
        <v>0</v>
      </c>
      <c r="L1074" s="57">
        <f t="shared" si="202"/>
        <v>45847.684630475793</v>
      </c>
      <c r="M1074" s="301">
        <f t="shared" si="203"/>
        <v>10.281271791999989</v>
      </c>
      <c r="N1074" s="57">
        <f t="shared" si="201"/>
        <v>4459.3398130132655</v>
      </c>
    </row>
    <row r="1075" spans="1:14">
      <c r="A1075" s="57">
        <v>1072</v>
      </c>
      <c r="B1075" s="57">
        <v>27.5</v>
      </c>
      <c r="C1075" s="284">
        <f t="shared" si="194"/>
        <v>44.256960000000007</v>
      </c>
      <c r="D1075" s="300">
        <f t="shared" si="192"/>
        <v>44.256960000000007</v>
      </c>
      <c r="E1075" s="285">
        <f t="shared" si="195"/>
        <v>1958.6785084416006</v>
      </c>
      <c r="F1075" s="300">
        <f t="shared" si="193"/>
        <v>43.452288000000003</v>
      </c>
      <c r="G1075" s="285">
        <f t="shared" si="196"/>
        <v>1888.1013324349442</v>
      </c>
      <c r="H1075" s="284">
        <f t="shared" si="197"/>
        <v>43.854624000000001</v>
      </c>
      <c r="I1075" s="301">
        <f t="shared" si="198"/>
        <v>1.2181840000000001E-2</v>
      </c>
      <c r="J1075" s="57">
        <f t="shared" si="199"/>
        <v>-70.577176006656373</v>
      </c>
      <c r="K1075" s="57">
        <f t="shared" si="200"/>
        <v>0</v>
      </c>
      <c r="L1075" s="57">
        <f t="shared" si="202"/>
        <v>45847.684630475793</v>
      </c>
      <c r="M1075" s="301">
        <f t="shared" si="203"/>
        <v>10.29345363199999</v>
      </c>
      <c r="N1075" s="57">
        <f t="shared" si="201"/>
        <v>4454.0623846544413</v>
      </c>
    </row>
    <row r="1076" spans="1:14">
      <c r="A1076" s="57">
        <v>1073</v>
      </c>
      <c r="B1076" s="57">
        <v>27</v>
      </c>
      <c r="C1076" s="284">
        <f t="shared" si="194"/>
        <v>43.452288000000003</v>
      </c>
      <c r="D1076" s="300">
        <f t="shared" si="192"/>
        <v>43.452288000000003</v>
      </c>
      <c r="E1076" s="285">
        <f t="shared" si="195"/>
        <v>1888.1013324349442</v>
      </c>
      <c r="F1076" s="300">
        <f t="shared" si="193"/>
        <v>43.452288000000003</v>
      </c>
      <c r="G1076" s="285">
        <f t="shared" si="196"/>
        <v>1888.1013324349442</v>
      </c>
      <c r="H1076" s="284">
        <f t="shared" si="197"/>
        <v>43.452288000000003</v>
      </c>
      <c r="I1076" s="301">
        <f t="shared" si="198"/>
        <v>1.207008E-2</v>
      </c>
      <c r="J1076" s="57">
        <f t="shared" si="199"/>
        <v>0</v>
      </c>
      <c r="K1076" s="57">
        <f t="shared" si="200"/>
        <v>0</v>
      </c>
      <c r="L1076" s="57">
        <f t="shared" si="202"/>
        <v>45847.684630475793</v>
      </c>
      <c r="M1076" s="301">
        <f t="shared" si="203"/>
        <v>10.305523711999991</v>
      </c>
      <c r="N1076" s="57">
        <f t="shared" si="201"/>
        <v>4448.8456784675282</v>
      </c>
    </row>
    <row r="1077" spans="1:14">
      <c r="A1077" s="57">
        <v>1074</v>
      </c>
      <c r="B1077" s="57">
        <v>27</v>
      </c>
      <c r="C1077" s="284">
        <f t="shared" si="194"/>
        <v>43.452288000000003</v>
      </c>
      <c r="D1077" s="300">
        <f t="shared" si="192"/>
        <v>43.452288000000003</v>
      </c>
      <c r="E1077" s="285">
        <f t="shared" si="195"/>
        <v>1888.1013324349442</v>
      </c>
      <c r="F1077" s="300">
        <f t="shared" si="193"/>
        <v>42.325747200000002</v>
      </c>
      <c r="G1077" s="285">
        <f t="shared" si="196"/>
        <v>1791.4688760383081</v>
      </c>
      <c r="H1077" s="284">
        <f t="shared" si="197"/>
        <v>42.889017600000003</v>
      </c>
      <c r="I1077" s="301">
        <f t="shared" si="198"/>
        <v>1.1913616E-2</v>
      </c>
      <c r="J1077" s="57">
        <f t="shared" si="199"/>
        <v>-96.632456396636144</v>
      </c>
      <c r="K1077" s="57">
        <f t="shared" si="200"/>
        <v>0</v>
      </c>
      <c r="L1077" s="57">
        <f t="shared" si="202"/>
        <v>45847.684630475793</v>
      </c>
      <c r="M1077" s="301">
        <f t="shared" si="203"/>
        <v>10.31743732799999</v>
      </c>
      <c r="N1077" s="57">
        <f t="shared" si="201"/>
        <v>4443.7085656970257</v>
      </c>
    </row>
    <row r="1078" spans="1:14">
      <c r="A1078" s="57">
        <v>1075</v>
      </c>
      <c r="B1078" s="57">
        <v>26.3</v>
      </c>
      <c r="C1078" s="284">
        <f t="shared" si="194"/>
        <v>42.325747200000002</v>
      </c>
      <c r="D1078" s="300">
        <f t="shared" si="192"/>
        <v>42.325747200000002</v>
      </c>
      <c r="E1078" s="285">
        <f t="shared" si="195"/>
        <v>1791.4688760383081</v>
      </c>
      <c r="F1078" s="300">
        <f t="shared" si="193"/>
        <v>39.428927999999999</v>
      </c>
      <c r="G1078" s="285">
        <f t="shared" si="196"/>
        <v>1554.640363229184</v>
      </c>
      <c r="H1078" s="284">
        <f t="shared" si="197"/>
        <v>40.877337600000004</v>
      </c>
      <c r="I1078" s="301">
        <f t="shared" si="198"/>
        <v>1.1354816000000002E-2</v>
      </c>
      <c r="J1078" s="57">
        <f t="shared" si="199"/>
        <v>-236.82851280912405</v>
      </c>
      <c r="K1078" s="57">
        <f t="shared" si="200"/>
        <v>0</v>
      </c>
      <c r="L1078" s="57">
        <f t="shared" si="202"/>
        <v>45847.684630475793</v>
      </c>
      <c r="M1078" s="301">
        <f t="shared" si="203"/>
        <v>10.328792143999991</v>
      </c>
      <c r="N1078" s="57">
        <f t="shared" si="201"/>
        <v>4438.8234356239591</v>
      </c>
    </row>
    <row r="1079" spans="1:14">
      <c r="A1079" s="57">
        <v>1076</v>
      </c>
      <c r="B1079" s="57">
        <v>24.5</v>
      </c>
      <c r="C1079" s="284">
        <f t="shared" si="194"/>
        <v>39.428927999999999</v>
      </c>
      <c r="D1079" s="300">
        <f t="shared" si="192"/>
        <v>39.428927999999999</v>
      </c>
      <c r="E1079" s="285">
        <f t="shared" si="195"/>
        <v>1554.640363229184</v>
      </c>
      <c r="F1079" s="300">
        <f t="shared" si="193"/>
        <v>36.210239999999999</v>
      </c>
      <c r="G1079" s="285">
        <f t="shared" si="196"/>
        <v>1311.1814808575998</v>
      </c>
      <c r="H1079" s="284">
        <f t="shared" si="197"/>
        <v>37.819583999999999</v>
      </c>
      <c r="I1079" s="301">
        <f t="shared" si="198"/>
        <v>1.050544E-2</v>
      </c>
      <c r="J1079" s="57">
        <f t="shared" si="199"/>
        <v>-243.4588823715842</v>
      </c>
      <c r="K1079" s="57">
        <f t="shared" si="200"/>
        <v>0</v>
      </c>
      <c r="L1079" s="57">
        <f t="shared" si="202"/>
        <v>45847.684630475793</v>
      </c>
      <c r="M1079" s="301">
        <f t="shared" si="203"/>
        <v>10.33929758399999</v>
      </c>
      <c r="N1079" s="57">
        <f t="shared" si="201"/>
        <v>4434.3132846301714</v>
      </c>
    </row>
    <row r="1080" spans="1:14">
      <c r="A1080" s="57">
        <v>1077</v>
      </c>
      <c r="B1080" s="57">
        <v>22.5</v>
      </c>
      <c r="C1080" s="284">
        <f t="shared" si="194"/>
        <v>36.210239999999999</v>
      </c>
      <c r="D1080" s="300">
        <f t="shared" si="192"/>
        <v>36.210239999999999</v>
      </c>
      <c r="E1080" s="285">
        <f t="shared" si="195"/>
        <v>1311.1814808575998</v>
      </c>
      <c r="F1080" s="300">
        <f t="shared" si="193"/>
        <v>34.600896000000006</v>
      </c>
      <c r="G1080" s="285">
        <f t="shared" si="196"/>
        <v>1197.2220040028164</v>
      </c>
      <c r="H1080" s="284">
        <f t="shared" si="197"/>
        <v>35.405568000000002</v>
      </c>
      <c r="I1080" s="301">
        <f t="shared" si="198"/>
        <v>9.8348800000000007E-3</v>
      </c>
      <c r="J1080" s="57">
        <f t="shared" si="199"/>
        <v>-113.95947685478336</v>
      </c>
      <c r="K1080" s="57">
        <f t="shared" si="200"/>
        <v>0</v>
      </c>
      <c r="L1080" s="57">
        <f t="shared" si="202"/>
        <v>45847.684630475793</v>
      </c>
      <c r="M1080" s="301">
        <f t="shared" si="203"/>
        <v>10.34913246399999</v>
      </c>
      <c r="N1080" s="57">
        <f t="shared" si="201"/>
        <v>4430.0993141173349</v>
      </c>
    </row>
    <row r="1081" spans="1:14">
      <c r="A1081" s="57">
        <v>1078</v>
      </c>
      <c r="B1081" s="57">
        <v>21.5</v>
      </c>
      <c r="C1081" s="284">
        <f t="shared" si="194"/>
        <v>34.600896000000006</v>
      </c>
      <c r="D1081" s="300">
        <f t="shared" si="192"/>
        <v>34.600896000000006</v>
      </c>
      <c r="E1081" s="285">
        <f t="shared" si="195"/>
        <v>1197.2220040028164</v>
      </c>
      <c r="F1081" s="300">
        <f t="shared" si="193"/>
        <v>33.152486400000008</v>
      </c>
      <c r="G1081" s="285">
        <f t="shared" si="196"/>
        <v>1099.0873545021855</v>
      </c>
      <c r="H1081" s="284">
        <f t="shared" si="197"/>
        <v>33.87669120000001</v>
      </c>
      <c r="I1081" s="301">
        <f t="shared" si="198"/>
        <v>9.410192000000003E-3</v>
      </c>
      <c r="J1081" s="57">
        <f t="shared" si="199"/>
        <v>-98.134649500630985</v>
      </c>
      <c r="K1081" s="57">
        <f t="shared" si="200"/>
        <v>0</v>
      </c>
      <c r="L1081" s="57">
        <f t="shared" si="202"/>
        <v>45847.684630475793</v>
      </c>
      <c r="M1081" s="301">
        <f t="shared" si="203"/>
        <v>10.35854265599999</v>
      </c>
      <c r="N1081" s="57">
        <f t="shared" si="201"/>
        <v>4426.0748015474346</v>
      </c>
    </row>
    <row r="1082" spans="1:14">
      <c r="A1082" s="57">
        <v>1079</v>
      </c>
      <c r="B1082" s="57">
        <v>20.6</v>
      </c>
      <c r="C1082" s="284">
        <f t="shared" si="194"/>
        <v>33.152486400000008</v>
      </c>
      <c r="D1082" s="300">
        <f t="shared" si="192"/>
        <v>33.152486400000008</v>
      </c>
      <c r="E1082" s="285">
        <f t="shared" si="195"/>
        <v>1099.0873545021855</v>
      </c>
      <c r="F1082" s="300">
        <f t="shared" si="193"/>
        <v>28.968192000000002</v>
      </c>
      <c r="G1082" s="285">
        <f t="shared" si="196"/>
        <v>839.1561477488641</v>
      </c>
      <c r="H1082" s="284">
        <f t="shared" si="197"/>
        <v>31.060339200000005</v>
      </c>
      <c r="I1082" s="301">
        <f t="shared" si="198"/>
        <v>8.6278720000000017E-3</v>
      </c>
      <c r="J1082" s="57">
        <f t="shared" si="199"/>
        <v>-259.93120675332136</v>
      </c>
      <c r="K1082" s="57">
        <f t="shared" si="200"/>
        <v>0</v>
      </c>
      <c r="L1082" s="57">
        <f t="shared" si="202"/>
        <v>45847.684630475793</v>
      </c>
      <c r="M1082" s="301">
        <f t="shared" si="203"/>
        <v>10.36717052799999</v>
      </c>
      <c r="N1082" s="57">
        <f t="shared" si="201"/>
        <v>4422.3912886017333</v>
      </c>
    </row>
    <row r="1083" spans="1:14">
      <c r="A1083" s="57">
        <v>1080</v>
      </c>
      <c r="B1083" s="57">
        <v>18</v>
      </c>
      <c r="C1083" s="284">
        <f t="shared" si="194"/>
        <v>28.968192000000002</v>
      </c>
      <c r="D1083" s="300">
        <f t="shared" si="192"/>
        <v>28.968192000000002</v>
      </c>
      <c r="E1083" s="285">
        <f t="shared" si="195"/>
        <v>839.1561477488641</v>
      </c>
      <c r="F1083" s="300">
        <f t="shared" si="193"/>
        <v>24.140160000000002</v>
      </c>
      <c r="G1083" s="285">
        <f t="shared" si="196"/>
        <v>582.74732482560012</v>
      </c>
      <c r="H1083" s="284">
        <f t="shared" si="197"/>
        <v>26.554176000000002</v>
      </c>
      <c r="I1083" s="301">
        <f t="shared" si="198"/>
        <v>7.3761600000000005E-3</v>
      </c>
      <c r="J1083" s="57">
        <f t="shared" si="199"/>
        <v>-256.40882292326398</v>
      </c>
      <c r="K1083" s="57">
        <f t="shared" si="200"/>
        <v>0</v>
      </c>
      <c r="L1083" s="57">
        <f t="shared" si="202"/>
        <v>45847.684630475793</v>
      </c>
      <c r="M1083" s="301">
        <f t="shared" si="203"/>
        <v>10.37454668799999</v>
      </c>
      <c r="N1083" s="57">
        <f t="shared" si="201"/>
        <v>4419.2470292226653</v>
      </c>
    </row>
    <row r="1084" spans="1:14">
      <c r="A1084" s="57">
        <v>1081</v>
      </c>
      <c r="B1084" s="57">
        <v>15</v>
      </c>
      <c r="C1084" s="284">
        <f t="shared" si="194"/>
        <v>24.140160000000002</v>
      </c>
      <c r="D1084" s="300">
        <f t="shared" si="192"/>
        <v>24.140160000000002</v>
      </c>
      <c r="E1084" s="285">
        <f t="shared" si="195"/>
        <v>582.74732482560012</v>
      </c>
      <c r="F1084" s="300">
        <f t="shared" si="193"/>
        <v>19.794931200000004</v>
      </c>
      <c r="G1084" s="285">
        <f t="shared" si="196"/>
        <v>391.83930121273363</v>
      </c>
      <c r="H1084" s="284">
        <f t="shared" si="197"/>
        <v>21.967545600000001</v>
      </c>
      <c r="I1084" s="301">
        <f t="shared" si="198"/>
        <v>6.1020960000000004E-3</v>
      </c>
      <c r="J1084" s="57">
        <f t="shared" si="199"/>
        <v>-190.90802361286649</v>
      </c>
      <c r="K1084" s="57">
        <f t="shared" si="200"/>
        <v>0</v>
      </c>
      <c r="L1084" s="57">
        <f t="shared" si="202"/>
        <v>45847.684630475793</v>
      </c>
      <c r="M1084" s="301">
        <f t="shared" si="203"/>
        <v>10.380648783999989</v>
      </c>
      <c r="N1084" s="57">
        <f t="shared" si="201"/>
        <v>4416.6492465424926</v>
      </c>
    </row>
    <row r="1085" spans="1:14">
      <c r="A1085" s="57">
        <v>1082</v>
      </c>
      <c r="B1085" s="57">
        <v>12.3</v>
      </c>
      <c r="C1085" s="284">
        <f t="shared" si="194"/>
        <v>19.794931200000004</v>
      </c>
      <c r="D1085" s="300">
        <f t="shared" si="192"/>
        <v>19.794931200000004</v>
      </c>
      <c r="E1085" s="285">
        <f t="shared" si="195"/>
        <v>391.83930121273363</v>
      </c>
      <c r="F1085" s="300">
        <f t="shared" si="193"/>
        <v>17.8637184</v>
      </c>
      <c r="G1085" s="285">
        <f t="shared" si="196"/>
        <v>319.11243507449853</v>
      </c>
      <c r="H1085" s="284">
        <f t="shared" si="197"/>
        <v>18.829324800000002</v>
      </c>
      <c r="I1085" s="301">
        <f t="shared" si="198"/>
        <v>5.2303680000000009E-3</v>
      </c>
      <c r="J1085" s="57">
        <f t="shared" si="199"/>
        <v>-72.726866138235096</v>
      </c>
      <c r="K1085" s="57">
        <f t="shared" si="200"/>
        <v>0</v>
      </c>
      <c r="L1085" s="57">
        <f t="shared" si="202"/>
        <v>45847.684630475793</v>
      </c>
      <c r="M1085" s="301">
        <f t="shared" si="203"/>
        <v>10.385879151999989</v>
      </c>
      <c r="N1085" s="57">
        <f t="shared" si="201"/>
        <v>4414.4250052868174</v>
      </c>
    </row>
    <row r="1086" spans="1:14">
      <c r="A1086" s="57">
        <v>1083</v>
      </c>
      <c r="B1086" s="57">
        <v>11.1</v>
      </c>
      <c r="C1086" s="284">
        <f t="shared" si="194"/>
        <v>17.8637184</v>
      </c>
      <c r="D1086" s="300">
        <f t="shared" si="192"/>
        <v>17.8637184</v>
      </c>
      <c r="E1086" s="285">
        <f t="shared" si="195"/>
        <v>319.11243507449853</v>
      </c>
      <c r="F1086" s="300">
        <f t="shared" si="193"/>
        <v>17.0590464</v>
      </c>
      <c r="G1086" s="285">
        <f t="shared" si="196"/>
        <v>291.01106407735296</v>
      </c>
      <c r="H1086" s="284">
        <f t="shared" si="197"/>
        <v>17.461382399999998</v>
      </c>
      <c r="I1086" s="301">
        <f t="shared" si="198"/>
        <v>4.8503839999999993E-3</v>
      </c>
      <c r="J1086" s="57">
        <f t="shared" si="199"/>
        <v>-28.10137099714558</v>
      </c>
      <c r="K1086" s="57">
        <f t="shared" si="200"/>
        <v>0</v>
      </c>
      <c r="L1086" s="57">
        <f t="shared" si="202"/>
        <v>45847.684630475793</v>
      </c>
      <c r="M1086" s="301">
        <f t="shared" si="203"/>
        <v>10.390729535999988</v>
      </c>
      <c r="N1086" s="57">
        <f t="shared" si="201"/>
        <v>4412.3643553256516</v>
      </c>
    </row>
    <row r="1087" spans="1:14">
      <c r="A1087" s="57">
        <v>1084</v>
      </c>
      <c r="B1087" s="57">
        <v>10.6</v>
      </c>
      <c r="C1087" s="284">
        <f t="shared" si="194"/>
        <v>17.0590464</v>
      </c>
      <c r="D1087" s="300">
        <f t="shared" si="192"/>
        <v>17.0590464</v>
      </c>
      <c r="E1087" s="285">
        <f t="shared" si="195"/>
        <v>291.01106407735296</v>
      </c>
      <c r="F1087" s="300">
        <f t="shared" si="193"/>
        <v>16.093440000000001</v>
      </c>
      <c r="G1087" s="285">
        <f t="shared" si="196"/>
        <v>258.99881103360002</v>
      </c>
      <c r="H1087" s="284">
        <f t="shared" si="197"/>
        <v>16.5762432</v>
      </c>
      <c r="I1087" s="301">
        <f t="shared" si="198"/>
        <v>4.6045119999999998E-3</v>
      </c>
      <c r="J1087" s="57">
        <f t="shared" si="199"/>
        <v>-32.012253043752935</v>
      </c>
      <c r="K1087" s="57">
        <f t="shared" si="200"/>
        <v>0</v>
      </c>
      <c r="L1087" s="57">
        <f t="shared" si="202"/>
        <v>45847.684630475793</v>
      </c>
      <c r="M1087" s="301">
        <f t="shared" si="203"/>
        <v>10.395334047999988</v>
      </c>
      <c r="N1087" s="57">
        <f t="shared" si="201"/>
        <v>4410.4099414964603</v>
      </c>
    </row>
    <row r="1088" spans="1:14">
      <c r="A1088" s="57">
        <v>1085</v>
      </c>
      <c r="B1088" s="57">
        <v>10</v>
      </c>
      <c r="C1088" s="284">
        <f t="shared" si="194"/>
        <v>16.093440000000001</v>
      </c>
      <c r="D1088" s="300">
        <f t="shared" si="192"/>
        <v>16.093440000000001</v>
      </c>
      <c r="E1088" s="285">
        <f t="shared" si="195"/>
        <v>258.99881103360002</v>
      </c>
      <c r="F1088" s="300">
        <f t="shared" si="193"/>
        <v>15.288768000000001</v>
      </c>
      <c r="G1088" s="285">
        <f t="shared" si="196"/>
        <v>233.74642695782404</v>
      </c>
      <c r="H1088" s="284">
        <f t="shared" si="197"/>
        <v>15.691104000000001</v>
      </c>
      <c r="I1088" s="301">
        <f t="shared" si="198"/>
        <v>4.3586400000000004E-3</v>
      </c>
      <c r="J1088" s="57">
        <f t="shared" si="199"/>
        <v>-25.252384075775979</v>
      </c>
      <c r="K1088" s="57">
        <f t="shared" si="200"/>
        <v>0</v>
      </c>
      <c r="L1088" s="57">
        <f t="shared" si="202"/>
        <v>45847.684630475793</v>
      </c>
      <c r="M1088" s="301">
        <f t="shared" si="203"/>
        <v>10.399692687999988</v>
      </c>
      <c r="N1088" s="57">
        <f t="shared" si="201"/>
        <v>4408.5614840694843</v>
      </c>
    </row>
    <row r="1089" spans="1:14">
      <c r="A1089" s="57">
        <v>1086</v>
      </c>
      <c r="B1089" s="57">
        <v>9.5</v>
      </c>
      <c r="C1089" s="284">
        <f t="shared" si="194"/>
        <v>15.288768000000001</v>
      </c>
      <c r="D1089" s="300">
        <f t="shared" si="192"/>
        <v>15.288768000000001</v>
      </c>
      <c r="E1089" s="285">
        <f t="shared" si="195"/>
        <v>233.74642695782404</v>
      </c>
      <c r="F1089" s="300">
        <f t="shared" si="193"/>
        <v>14.6450304</v>
      </c>
      <c r="G1089" s="285">
        <f t="shared" si="196"/>
        <v>214.47691541692416</v>
      </c>
      <c r="H1089" s="284">
        <f t="shared" si="197"/>
        <v>14.9668992</v>
      </c>
      <c r="I1089" s="301">
        <f t="shared" si="198"/>
        <v>4.1574719999999997E-3</v>
      </c>
      <c r="J1089" s="57">
        <f t="shared" si="199"/>
        <v>-19.269511540899884</v>
      </c>
      <c r="K1089" s="57">
        <f t="shared" si="200"/>
        <v>0</v>
      </c>
      <c r="L1089" s="57">
        <f t="shared" si="202"/>
        <v>45847.684630475793</v>
      </c>
      <c r="M1089" s="301">
        <f t="shared" si="203"/>
        <v>10.403850159999987</v>
      </c>
      <c r="N1089" s="57">
        <f t="shared" si="201"/>
        <v>4406.7997832905976</v>
      </c>
    </row>
    <row r="1090" spans="1:14">
      <c r="A1090" s="57">
        <v>1087</v>
      </c>
      <c r="B1090" s="57">
        <v>9.1</v>
      </c>
      <c r="C1090" s="284">
        <f t="shared" si="194"/>
        <v>14.6450304</v>
      </c>
      <c r="D1090" s="300">
        <f t="shared" si="192"/>
        <v>14.6450304</v>
      </c>
      <c r="E1090" s="285">
        <f t="shared" si="195"/>
        <v>214.47691541692416</v>
      </c>
      <c r="F1090" s="300">
        <f t="shared" si="193"/>
        <v>14.0012928</v>
      </c>
      <c r="G1090" s="285">
        <f t="shared" si="196"/>
        <v>196.03620007133185</v>
      </c>
      <c r="H1090" s="284">
        <f t="shared" si="197"/>
        <v>14.323161599999999</v>
      </c>
      <c r="I1090" s="301">
        <f t="shared" si="198"/>
        <v>3.9786559999999997E-3</v>
      </c>
      <c r="J1090" s="57">
        <f t="shared" si="199"/>
        <v>-18.440715345592309</v>
      </c>
      <c r="K1090" s="57">
        <f t="shared" si="200"/>
        <v>0</v>
      </c>
      <c r="L1090" s="57">
        <f t="shared" si="202"/>
        <v>45847.684630475793</v>
      </c>
      <c r="M1090" s="301">
        <f t="shared" si="203"/>
        <v>10.407828815999986</v>
      </c>
      <c r="N1090" s="57">
        <f t="shared" si="201"/>
        <v>4405.115172531855</v>
      </c>
    </row>
    <row r="1091" spans="1:14">
      <c r="A1091" s="57">
        <v>1088</v>
      </c>
      <c r="B1091" s="57">
        <v>8.6999999999999993</v>
      </c>
      <c r="C1091" s="284">
        <f t="shared" si="194"/>
        <v>14.0012928</v>
      </c>
      <c r="D1091" s="300">
        <f t="shared" si="192"/>
        <v>14.0012928</v>
      </c>
      <c r="E1091" s="285">
        <f t="shared" si="195"/>
        <v>196.03620007133185</v>
      </c>
      <c r="F1091" s="300">
        <f t="shared" si="193"/>
        <v>13.8403584</v>
      </c>
      <c r="G1091" s="285">
        <f t="shared" si="196"/>
        <v>191.55552064045054</v>
      </c>
      <c r="H1091" s="284">
        <f t="shared" si="197"/>
        <v>13.920825600000001</v>
      </c>
      <c r="I1091" s="301">
        <f t="shared" si="198"/>
        <v>3.8668960000000003E-3</v>
      </c>
      <c r="J1091" s="57">
        <f t="shared" si="199"/>
        <v>-4.4806794308813096</v>
      </c>
      <c r="K1091" s="57">
        <f t="shared" si="200"/>
        <v>0</v>
      </c>
      <c r="L1091" s="57">
        <f t="shared" si="202"/>
        <v>45847.684630475793</v>
      </c>
      <c r="M1091" s="301">
        <f t="shared" si="203"/>
        <v>10.411695711999986</v>
      </c>
      <c r="N1091" s="57">
        <f t="shared" si="201"/>
        <v>4403.479116051587</v>
      </c>
    </row>
    <row r="1092" spans="1:14">
      <c r="A1092" s="57">
        <v>1089</v>
      </c>
      <c r="B1092" s="57">
        <v>8.6</v>
      </c>
      <c r="C1092" s="284">
        <f t="shared" si="194"/>
        <v>13.8403584</v>
      </c>
      <c r="D1092" s="300">
        <f t="shared" ref="D1092:D1155" si="204">C1092</f>
        <v>13.8403584</v>
      </c>
      <c r="E1092" s="285">
        <f t="shared" si="195"/>
        <v>191.55552064045054</v>
      </c>
      <c r="F1092" s="300">
        <f t="shared" ref="F1092:F1155" si="205">C1093</f>
        <v>14.162227200000002</v>
      </c>
      <c r="G1092" s="285">
        <f t="shared" si="196"/>
        <v>200.5686792644199</v>
      </c>
      <c r="H1092" s="284">
        <f t="shared" si="197"/>
        <v>14.001292800000002</v>
      </c>
      <c r="I1092" s="301">
        <f t="shared" si="198"/>
        <v>3.8892480000000005E-3</v>
      </c>
      <c r="J1092" s="57">
        <f t="shared" si="199"/>
        <v>9.0131586239693604</v>
      </c>
      <c r="K1092" s="57">
        <f t="shared" si="200"/>
        <v>9.0131586239693604</v>
      </c>
      <c r="L1092" s="57">
        <f t="shared" si="202"/>
        <v>45856.697789099759</v>
      </c>
      <c r="M1092" s="301">
        <f t="shared" si="203"/>
        <v>10.415584959999986</v>
      </c>
      <c r="N1092" s="57">
        <f t="shared" si="201"/>
        <v>4402.7001810467509</v>
      </c>
    </row>
    <row r="1093" spans="1:14">
      <c r="A1093" s="57">
        <v>1090</v>
      </c>
      <c r="B1093" s="57">
        <v>8.8000000000000007</v>
      </c>
      <c r="C1093" s="284">
        <f t="shared" ref="C1093:C1156" si="206">B1093*1.609344</f>
        <v>14.162227200000002</v>
      </c>
      <c r="D1093" s="300">
        <f t="shared" si="204"/>
        <v>14.162227200000002</v>
      </c>
      <c r="E1093" s="285">
        <f t="shared" ref="E1093:E1156" si="207">(D1093)^2</f>
        <v>200.5686792644199</v>
      </c>
      <c r="F1093" s="300">
        <f t="shared" si="205"/>
        <v>14.484096000000001</v>
      </c>
      <c r="G1093" s="285">
        <f t="shared" ref="G1093:G1156" si="208">(F1093)^2</f>
        <v>209.78903693721603</v>
      </c>
      <c r="H1093" s="284">
        <f t="shared" ref="H1093:H1156" si="209">(D1093+F1093)/2</f>
        <v>14.323161600000002</v>
      </c>
      <c r="I1093" s="301">
        <f t="shared" ref="I1093:I1156" si="210">H1093/3600</f>
        <v>3.9786560000000006E-3</v>
      </c>
      <c r="J1093" s="57">
        <f t="shared" ref="J1093:J1156" si="211">IF(I1093=0,0,(G1093-E1093))</f>
        <v>9.2203576727961263</v>
      </c>
      <c r="K1093" s="57">
        <f t="shared" ref="K1093:K1156" si="212">MAX(0,J1093)</f>
        <v>9.2203576727961263</v>
      </c>
      <c r="L1093" s="57">
        <f t="shared" si="202"/>
        <v>45865.918146772558</v>
      </c>
      <c r="M1093" s="301">
        <f t="shared" si="203"/>
        <v>10.419563615999985</v>
      </c>
      <c r="N1093" s="57">
        <f t="shared" ref="N1093:N1156" si="213">IF(M1093=0,0,(L1093)/M1093)</f>
        <v>4401.9039411921394</v>
      </c>
    </row>
    <row r="1094" spans="1:14">
      <c r="A1094" s="57">
        <v>1091</v>
      </c>
      <c r="B1094" s="57">
        <v>9</v>
      </c>
      <c r="C1094" s="284">
        <f t="shared" si="206"/>
        <v>14.484096000000001</v>
      </c>
      <c r="D1094" s="300">
        <f t="shared" si="204"/>
        <v>14.484096000000001</v>
      </c>
      <c r="E1094" s="285">
        <f t="shared" si="207"/>
        <v>209.78903693721603</v>
      </c>
      <c r="F1094" s="300">
        <f t="shared" si="205"/>
        <v>14.0012928</v>
      </c>
      <c r="G1094" s="285">
        <f t="shared" si="208"/>
        <v>196.03620007133185</v>
      </c>
      <c r="H1094" s="284">
        <f t="shared" si="209"/>
        <v>14.242694400000001</v>
      </c>
      <c r="I1094" s="301">
        <f t="shared" si="210"/>
        <v>3.9563040000000008E-3</v>
      </c>
      <c r="J1094" s="57">
        <f t="shared" si="211"/>
        <v>-13.752836865884177</v>
      </c>
      <c r="K1094" s="57">
        <f t="shared" si="212"/>
        <v>0</v>
      </c>
      <c r="L1094" s="57">
        <f t="shared" ref="L1094:L1157" si="214">L1093+K1094</f>
        <v>45865.918146772558</v>
      </c>
      <c r="M1094" s="301">
        <f t="shared" ref="M1094:M1157" si="215">M1093+I1094</f>
        <v>10.423519919999986</v>
      </c>
      <c r="N1094" s="57">
        <f t="shared" si="213"/>
        <v>4400.2331744738121</v>
      </c>
    </row>
    <row r="1095" spans="1:14">
      <c r="A1095" s="57">
        <v>1092</v>
      </c>
      <c r="B1095" s="57">
        <v>8.6999999999999993</v>
      </c>
      <c r="C1095" s="284">
        <f t="shared" si="206"/>
        <v>14.0012928</v>
      </c>
      <c r="D1095" s="300">
        <f t="shared" si="204"/>
        <v>14.0012928</v>
      </c>
      <c r="E1095" s="285">
        <f t="shared" si="207"/>
        <v>196.03620007133185</v>
      </c>
      <c r="F1095" s="300">
        <f t="shared" si="205"/>
        <v>13.8403584</v>
      </c>
      <c r="G1095" s="285">
        <f t="shared" si="208"/>
        <v>191.55552064045054</v>
      </c>
      <c r="H1095" s="284">
        <f t="shared" si="209"/>
        <v>13.920825600000001</v>
      </c>
      <c r="I1095" s="301">
        <f t="shared" si="210"/>
        <v>3.8668960000000003E-3</v>
      </c>
      <c r="J1095" s="57">
        <f t="shared" si="211"/>
        <v>-4.4806794308813096</v>
      </c>
      <c r="K1095" s="57">
        <f t="shared" si="212"/>
        <v>0</v>
      </c>
      <c r="L1095" s="57">
        <f t="shared" si="214"/>
        <v>45865.918146772558</v>
      </c>
      <c r="M1095" s="301">
        <f t="shared" si="215"/>
        <v>10.427386815999986</v>
      </c>
      <c r="N1095" s="57">
        <f t="shared" si="213"/>
        <v>4398.6013903689654</v>
      </c>
    </row>
    <row r="1096" spans="1:14">
      <c r="A1096" s="57">
        <v>1093</v>
      </c>
      <c r="B1096" s="57">
        <v>8.6</v>
      </c>
      <c r="C1096" s="284">
        <f t="shared" si="206"/>
        <v>13.8403584</v>
      </c>
      <c r="D1096" s="300">
        <f t="shared" si="204"/>
        <v>13.8403584</v>
      </c>
      <c r="E1096" s="285">
        <f t="shared" si="207"/>
        <v>191.55552064045054</v>
      </c>
      <c r="F1096" s="300">
        <f t="shared" si="205"/>
        <v>12.874752000000001</v>
      </c>
      <c r="G1096" s="285">
        <f t="shared" si="208"/>
        <v>165.75923906150402</v>
      </c>
      <c r="H1096" s="284">
        <f t="shared" si="209"/>
        <v>13.3575552</v>
      </c>
      <c r="I1096" s="301">
        <f t="shared" si="210"/>
        <v>3.7104320000000001E-3</v>
      </c>
      <c r="J1096" s="57">
        <f t="shared" si="211"/>
        <v>-25.79628157894652</v>
      </c>
      <c r="K1096" s="57">
        <f t="shared" si="212"/>
        <v>0</v>
      </c>
      <c r="L1096" s="57">
        <f t="shared" si="214"/>
        <v>45865.918146772558</v>
      </c>
      <c r="M1096" s="301">
        <f t="shared" si="215"/>
        <v>10.431097247999986</v>
      </c>
      <c r="N1096" s="57">
        <f t="shared" si="213"/>
        <v>4397.0367696041458</v>
      </c>
    </row>
    <row r="1097" spans="1:14">
      <c r="A1097" s="57">
        <v>1094</v>
      </c>
      <c r="B1097" s="57">
        <v>8</v>
      </c>
      <c r="C1097" s="284">
        <f t="shared" si="206"/>
        <v>12.874752000000001</v>
      </c>
      <c r="D1097" s="300">
        <f t="shared" si="204"/>
        <v>12.874752000000001</v>
      </c>
      <c r="E1097" s="285">
        <f t="shared" si="207"/>
        <v>165.75923906150402</v>
      </c>
      <c r="F1097" s="300">
        <f t="shared" si="205"/>
        <v>11.265408000000001</v>
      </c>
      <c r="G1097" s="285">
        <f t="shared" si="208"/>
        <v>126.90941740646402</v>
      </c>
      <c r="H1097" s="284">
        <f t="shared" si="209"/>
        <v>12.070080000000001</v>
      </c>
      <c r="I1097" s="301">
        <f t="shared" si="210"/>
        <v>3.3528000000000004E-3</v>
      </c>
      <c r="J1097" s="57">
        <f t="shared" si="211"/>
        <v>-38.849821655040003</v>
      </c>
      <c r="K1097" s="57">
        <f t="shared" si="212"/>
        <v>0</v>
      </c>
      <c r="L1097" s="57">
        <f t="shared" si="214"/>
        <v>45865.918146772558</v>
      </c>
      <c r="M1097" s="301">
        <f t="shared" si="215"/>
        <v>10.434450047999986</v>
      </c>
      <c r="N1097" s="57">
        <f t="shared" si="213"/>
        <v>4395.6239126913897</v>
      </c>
    </row>
    <row r="1098" spans="1:14">
      <c r="A1098" s="57">
        <v>1095</v>
      </c>
      <c r="B1098" s="57">
        <v>7</v>
      </c>
      <c r="C1098" s="284">
        <f t="shared" si="206"/>
        <v>11.265408000000001</v>
      </c>
      <c r="D1098" s="300">
        <f t="shared" si="204"/>
        <v>11.265408000000001</v>
      </c>
      <c r="E1098" s="285">
        <f t="shared" si="207"/>
        <v>126.90941740646402</v>
      </c>
      <c r="F1098" s="300">
        <f t="shared" si="205"/>
        <v>8.0467200000000005</v>
      </c>
      <c r="G1098" s="285">
        <f t="shared" si="208"/>
        <v>64.749702758400005</v>
      </c>
      <c r="H1098" s="284">
        <f t="shared" si="209"/>
        <v>9.6560640000000006</v>
      </c>
      <c r="I1098" s="301">
        <f t="shared" si="210"/>
        <v>2.6822400000000002E-3</v>
      </c>
      <c r="J1098" s="57">
        <f t="shared" si="211"/>
        <v>-62.159714648064011</v>
      </c>
      <c r="K1098" s="57">
        <f t="shared" si="212"/>
        <v>0</v>
      </c>
      <c r="L1098" s="57">
        <f t="shared" si="214"/>
        <v>45865.918146772558</v>
      </c>
      <c r="M1098" s="301">
        <f t="shared" si="215"/>
        <v>10.437132287999987</v>
      </c>
      <c r="N1098" s="57">
        <f t="shared" si="213"/>
        <v>4394.4942807236957</v>
      </c>
    </row>
    <row r="1099" spans="1:14">
      <c r="A1099" s="57">
        <v>1096</v>
      </c>
      <c r="B1099" s="57">
        <v>5</v>
      </c>
      <c r="C1099" s="284">
        <f t="shared" si="206"/>
        <v>8.0467200000000005</v>
      </c>
      <c r="D1099" s="300">
        <f t="shared" si="204"/>
        <v>8.0467200000000005</v>
      </c>
      <c r="E1099" s="285">
        <f t="shared" si="207"/>
        <v>64.749702758400005</v>
      </c>
      <c r="F1099" s="300">
        <f t="shared" si="205"/>
        <v>6.7592448000000012</v>
      </c>
      <c r="G1099" s="285">
        <f t="shared" si="208"/>
        <v>45.687390266327057</v>
      </c>
      <c r="H1099" s="284">
        <f t="shared" si="209"/>
        <v>7.4029824000000009</v>
      </c>
      <c r="I1099" s="301">
        <f t="shared" si="210"/>
        <v>2.0563840000000001E-3</v>
      </c>
      <c r="J1099" s="57">
        <f t="shared" si="211"/>
        <v>-19.062312492072948</v>
      </c>
      <c r="K1099" s="57">
        <f t="shared" si="212"/>
        <v>0</v>
      </c>
      <c r="L1099" s="57">
        <f t="shared" si="214"/>
        <v>45865.918146772558</v>
      </c>
      <c r="M1099" s="301">
        <f t="shared" si="215"/>
        <v>10.439188671999986</v>
      </c>
      <c r="N1099" s="57">
        <f t="shared" si="213"/>
        <v>4393.6286226720113</v>
      </c>
    </row>
    <row r="1100" spans="1:14">
      <c r="A1100" s="57">
        <v>1097</v>
      </c>
      <c r="B1100" s="57">
        <v>4.2</v>
      </c>
      <c r="C1100" s="284">
        <f t="shared" si="206"/>
        <v>6.7592448000000012</v>
      </c>
      <c r="D1100" s="300">
        <f t="shared" si="204"/>
        <v>6.7592448000000012</v>
      </c>
      <c r="E1100" s="285">
        <f t="shared" si="207"/>
        <v>45.687390266327057</v>
      </c>
      <c r="F1100" s="300">
        <f t="shared" si="205"/>
        <v>4.1842944000000006</v>
      </c>
      <c r="G1100" s="285">
        <f t="shared" si="208"/>
        <v>17.508319625871366</v>
      </c>
      <c r="H1100" s="284">
        <f t="shared" si="209"/>
        <v>5.4717696000000009</v>
      </c>
      <c r="I1100" s="301">
        <f t="shared" si="210"/>
        <v>1.5199360000000002E-3</v>
      </c>
      <c r="J1100" s="57">
        <f t="shared" si="211"/>
        <v>-28.179070640455691</v>
      </c>
      <c r="K1100" s="57">
        <f t="shared" si="212"/>
        <v>0</v>
      </c>
      <c r="L1100" s="57">
        <f t="shared" si="214"/>
        <v>45865.918146772558</v>
      </c>
      <c r="M1100" s="301">
        <f t="shared" si="215"/>
        <v>10.440708607999985</v>
      </c>
      <c r="N1100" s="57">
        <f t="shared" si="213"/>
        <v>4392.9890076262363</v>
      </c>
    </row>
    <row r="1101" spans="1:14">
      <c r="A1101" s="57">
        <v>1098</v>
      </c>
      <c r="B1101" s="57">
        <v>2.6</v>
      </c>
      <c r="C1101" s="284">
        <f t="shared" si="206"/>
        <v>4.1842944000000006</v>
      </c>
      <c r="D1101" s="300">
        <f t="shared" si="204"/>
        <v>4.1842944000000006</v>
      </c>
      <c r="E1101" s="285">
        <f t="shared" si="207"/>
        <v>17.508319625871366</v>
      </c>
      <c r="F1101" s="300">
        <f t="shared" si="205"/>
        <v>1.6093440000000001</v>
      </c>
      <c r="G1101" s="285">
        <f t="shared" si="208"/>
        <v>2.5899881103360003</v>
      </c>
      <c r="H1101" s="284">
        <f t="shared" si="209"/>
        <v>2.8968192000000004</v>
      </c>
      <c r="I1101" s="301">
        <f t="shared" si="210"/>
        <v>8.0467200000000009E-4</v>
      </c>
      <c r="J1101" s="57">
        <f t="shared" si="211"/>
        <v>-14.918331515535366</v>
      </c>
      <c r="K1101" s="57">
        <f t="shared" si="212"/>
        <v>0</v>
      </c>
      <c r="L1101" s="57">
        <f t="shared" si="214"/>
        <v>45865.918146772558</v>
      </c>
      <c r="M1101" s="301">
        <f t="shared" si="215"/>
        <v>10.441513279999985</v>
      </c>
      <c r="N1101" s="57">
        <f t="shared" si="213"/>
        <v>4392.6504632834813</v>
      </c>
    </row>
    <row r="1102" spans="1:14">
      <c r="A1102" s="57">
        <v>1099</v>
      </c>
      <c r="B1102" s="57">
        <v>1</v>
      </c>
      <c r="C1102" s="284">
        <f t="shared" si="206"/>
        <v>1.6093440000000001</v>
      </c>
      <c r="D1102" s="300">
        <f t="shared" si="204"/>
        <v>1.6093440000000001</v>
      </c>
      <c r="E1102" s="285">
        <f t="shared" si="207"/>
        <v>2.5899881103360003</v>
      </c>
      <c r="F1102" s="300">
        <f t="shared" si="205"/>
        <v>0</v>
      </c>
      <c r="G1102" s="285">
        <f t="shared" si="208"/>
        <v>0</v>
      </c>
      <c r="H1102" s="284">
        <f t="shared" si="209"/>
        <v>0.80467200000000005</v>
      </c>
      <c r="I1102" s="301">
        <f t="shared" si="210"/>
        <v>2.2352000000000003E-4</v>
      </c>
      <c r="J1102" s="57">
        <f t="shared" si="211"/>
        <v>-2.5899881103360003</v>
      </c>
      <c r="K1102" s="57">
        <f t="shared" si="212"/>
        <v>0</v>
      </c>
      <c r="L1102" s="57">
        <f t="shared" si="214"/>
        <v>45865.918146772558</v>
      </c>
      <c r="M1102" s="301">
        <f t="shared" si="215"/>
        <v>10.441736799999985</v>
      </c>
      <c r="N1102" s="57">
        <f t="shared" si="213"/>
        <v>4392.5564324483476</v>
      </c>
    </row>
    <row r="1103" spans="1:14">
      <c r="A1103" s="57">
        <v>1100</v>
      </c>
      <c r="B1103" s="57">
        <v>0</v>
      </c>
      <c r="C1103" s="284">
        <f t="shared" si="206"/>
        <v>0</v>
      </c>
      <c r="D1103" s="300">
        <f t="shared" si="204"/>
        <v>0</v>
      </c>
      <c r="E1103" s="285">
        <f t="shared" si="207"/>
        <v>0</v>
      </c>
      <c r="F1103" s="300">
        <f t="shared" si="205"/>
        <v>0.16093440000000003</v>
      </c>
      <c r="G1103" s="285">
        <f t="shared" si="208"/>
        <v>2.5899881103360011E-2</v>
      </c>
      <c r="H1103" s="284">
        <f t="shared" si="209"/>
        <v>8.0467200000000016E-2</v>
      </c>
      <c r="I1103" s="301">
        <f t="shared" si="210"/>
        <v>2.2352000000000006E-5</v>
      </c>
      <c r="J1103" s="57">
        <f t="shared" si="211"/>
        <v>2.5899881103360011E-2</v>
      </c>
      <c r="K1103" s="57">
        <f t="shared" si="212"/>
        <v>2.5899881103360011E-2</v>
      </c>
      <c r="L1103" s="57">
        <f t="shared" si="214"/>
        <v>45865.944046653662</v>
      </c>
      <c r="M1103" s="301">
        <f t="shared" si="215"/>
        <v>10.441759151999985</v>
      </c>
      <c r="N1103" s="57">
        <f t="shared" si="213"/>
        <v>4392.5495099998188</v>
      </c>
    </row>
    <row r="1104" spans="1:14">
      <c r="A1104" s="57">
        <v>1101</v>
      </c>
      <c r="B1104" s="57">
        <v>0.1</v>
      </c>
      <c r="C1104" s="284">
        <f t="shared" si="206"/>
        <v>0.16093440000000003</v>
      </c>
      <c r="D1104" s="300">
        <f t="shared" si="204"/>
        <v>0.16093440000000003</v>
      </c>
      <c r="E1104" s="285">
        <f t="shared" si="207"/>
        <v>2.5899881103360011E-2</v>
      </c>
      <c r="F1104" s="300">
        <f t="shared" si="205"/>
        <v>0.96560639999999998</v>
      </c>
      <c r="G1104" s="285">
        <f t="shared" si="208"/>
        <v>0.93239571972095991</v>
      </c>
      <c r="H1104" s="284">
        <f t="shared" si="209"/>
        <v>0.56327039999999995</v>
      </c>
      <c r="I1104" s="301">
        <f t="shared" si="210"/>
        <v>1.5646399999999998E-4</v>
      </c>
      <c r="J1104" s="57">
        <f t="shared" si="211"/>
        <v>0.90649583861759986</v>
      </c>
      <c r="K1104" s="57">
        <f t="shared" si="212"/>
        <v>0.90649583861759986</v>
      </c>
      <c r="L1104" s="57">
        <f t="shared" si="214"/>
        <v>45866.850542492277</v>
      </c>
      <c r="M1104" s="301">
        <f t="shared" si="215"/>
        <v>10.441915615999985</v>
      </c>
      <c r="N1104" s="57">
        <f t="shared" si="213"/>
        <v>4392.5705042292448</v>
      </c>
    </row>
    <row r="1105" spans="1:14">
      <c r="A1105" s="57">
        <v>1102</v>
      </c>
      <c r="B1105" s="57">
        <v>0.6</v>
      </c>
      <c r="C1105" s="284">
        <f t="shared" si="206"/>
        <v>0.96560639999999998</v>
      </c>
      <c r="D1105" s="300">
        <f t="shared" si="204"/>
        <v>0.96560639999999998</v>
      </c>
      <c r="E1105" s="285">
        <f t="shared" si="207"/>
        <v>0.93239571972095991</v>
      </c>
      <c r="F1105" s="300">
        <f t="shared" si="205"/>
        <v>2.5749504000000005</v>
      </c>
      <c r="G1105" s="285">
        <f t="shared" si="208"/>
        <v>6.6303695624601628</v>
      </c>
      <c r="H1105" s="284">
        <f t="shared" si="209"/>
        <v>1.7702784000000003</v>
      </c>
      <c r="I1105" s="301">
        <f t="shared" si="210"/>
        <v>4.9174400000000012E-4</v>
      </c>
      <c r="J1105" s="57">
        <f t="shared" si="211"/>
        <v>5.697973842739203</v>
      </c>
      <c r="K1105" s="57">
        <f t="shared" si="212"/>
        <v>5.697973842739203</v>
      </c>
      <c r="L1105" s="57">
        <f t="shared" si="214"/>
        <v>45872.548516335017</v>
      </c>
      <c r="M1105" s="301">
        <f t="shared" si="215"/>
        <v>10.442407359999985</v>
      </c>
      <c r="N1105" s="57">
        <f t="shared" si="213"/>
        <v>4392.9093105533748</v>
      </c>
    </row>
    <row r="1106" spans="1:14">
      <c r="A1106" s="57">
        <v>1103</v>
      </c>
      <c r="B1106" s="57">
        <v>1.6</v>
      </c>
      <c r="C1106" s="284">
        <f t="shared" si="206"/>
        <v>2.5749504000000005</v>
      </c>
      <c r="D1106" s="300">
        <f t="shared" si="204"/>
        <v>2.5749504000000005</v>
      </c>
      <c r="E1106" s="285">
        <f t="shared" si="207"/>
        <v>6.6303695624601628</v>
      </c>
      <c r="F1106" s="300">
        <f t="shared" si="205"/>
        <v>5.7936384000000007</v>
      </c>
      <c r="G1106" s="285">
        <f t="shared" si="208"/>
        <v>33.566245909954567</v>
      </c>
      <c r="H1106" s="284">
        <f t="shared" si="209"/>
        <v>4.1842944000000006</v>
      </c>
      <c r="I1106" s="301">
        <f t="shared" si="210"/>
        <v>1.1623040000000001E-3</v>
      </c>
      <c r="J1106" s="57">
        <f t="shared" si="211"/>
        <v>26.935876347494403</v>
      </c>
      <c r="K1106" s="57">
        <f t="shared" si="212"/>
        <v>26.935876347494403</v>
      </c>
      <c r="L1106" s="57">
        <f t="shared" si="214"/>
        <v>45899.484392682512</v>
      </c>
      <c r="M1106" s="301">
        <f t="shared" si="215"/>
        <v>10.443569663999984</v>
      </c>
      <c r="N1106" s="57">
        <f t="shared" si="213"/>
        <v>4394.9995901212369</v>
      </c>
    </row>
    <row r="1107" spans="1:14">
      <c r="A1107" s="57">
        <v>1104</v>
      </c>
      <c r="B1107" s="57">
        <v>3.6</v>
      </c>
      <c r="C1107" s="284">
        <f t="shared" si="206"/>
        <v>5.7936384000000007</v>
      </c>
      <c r="D1107" s="300">
        <f t="shared" si="204"/>
        <v>5.7936384000000007</v>
      </c>
      <c r="E1107" s="285">
        <f t="shared" si="207"/>
        <v>33.566245909954567</v>
      </c>
      <c r="F1107" s="300">
        <f t="shared" si="205"/>
        <v>11.104473600000002</v>
      </c>
      <c r="G1107" s="285">
        <f t="shared" si="208"/>
        <v>123.30933393309701</v>
      </c>
      <c r="H1107" s="284">
        <f t="shared" si="209"/>
        <v>8.4490560000000023</v>
      </c>
      <c r="I1107" s="301">
        <f t="shared" si="210"/>
        <v>2.3469600000000008E-3</v>
      </c>
      <c r="J1107" s="57">
        <f t="shared" si="211"/>
        <v>89.743088023142434</v>
      </c>
      <c r="K1107" s="57">
        <f t="shared" si="212"/>
        <v>89.743088023142434</v>
      </c>
      <c r="L1107" s="57">
        <f t="shared" si="214"/>
        <v>45989.227480705653</v>
      </c>
      <c r="M1107" s="301">
        <f t="shared" si="215"/>
        <v>10.445916623999985</v>
      </c>
      <c r="N1107" s="57">
        <f t="shared" si="213"/>
        <v>4402.6033459852861</v>
      </c>
    </row>
    <row r="1108" spans="1:14">
      <c r="A1108" s="57">
        <v>1105</v>
      </c>
      <c r="B1108" s="57">
        <v>6.9</v>
      </c>
      <c r="C1108" s="284">
        <f t="shared" si="206"/>
        <v>11.104473600000002</v>
      </c>
      <c r="D1108" s="300">
        <f t="shared" si="204"/>
        <v>11.104473600000002</v>
      </c>
      <c r="E1108" s="285">
        <f t="shared" si="207"/>
        <v>123.30933393309701</v>
      </c>
      <c r="F1108" s="300">
        <f t="shared" si="205"/>
        <v>16.093440000000001</v>
      </c>
      <c r="G1108" s="285">
        <f t="shared" si="208"/>
        <v>258.99881103360002</v>
      </c>
      <c r="H1108" s="284">
        <f t="shared" si="209"/>
        <v>13.598956800000002</v>
      </c>
      <c r="I1108" s="301">
        <f t="shared" si="210"/>
        <v>3.7774880000000003E-3</v>
      </c>
      <c r="J1108" s="57">
        <f t="shared" si="211"/>
        <v>135.68947710050301</v>
      </c>
      <c r="K1108" s="57">
        <f t="shared" si="212"/>
        <v>135.68947710050301</v>
      </c>
      <c r="L1108" s="57">
        <f t="shared" si="214"/>
        <v>46124.916957806156</v>
      </c>
      <c r="M1108" s="301">
        <f t="shared" si="215"/>
        <v>10.449694111999985</v>
      </c>
      <c r="N1108" s="57">
        <f t="shared" si="213"/>
        <v>4413.9968561221576</v>
      </c>
    </row>
    <row r="1109" spans="1:14">
      <c r="A1109" s="57">
        <v>1106</v>
      </c>
      <c r="B1109" s="57">
        <v>10</v>
      </c>
      <c r="C1109" s="284">
        <f t="shared" si="206"/>
        <v>16.093440000000001</v>
      </c>
      <c r="D1109" s="300">
        <f t="shared" si="204"/>
        <v>16.093440000000001</v>
      </c>
      <c r="E1109" s="285">
        <f t="shared" si="207"/>
        <v>258.99881103360002</v>
      </c>
      <c r="F1109" s="300">
        <f t="shared" si="205"/>
        <v>20.599603200000004</v>
      </c>
      <c r="G1109" s="285">
        <f t="shared" si="208"/>
        <v>424.34365199745042</v>
      </c>
      <c r="H1109" s="284">
        <f t="shared" si="209"/>
        <v>18.346521600000003</v>
      </c>
      <c r="I1109" s="301">
        <f t="shared" si="210"/>
        <v>5.0962560000000004E-3</v>
      </c>
      <c r="J1109" s="57">
        <f t="shared" si="211"/>
        <v>165.3448409638504</v>
      </c>
      <c r="K1109" s="57">
        <f t="shared" si="212"/>
        <v>165.3448409638504</v>
      </c>
      <c r="L1109" s="57">
        <f t="shared" si="214"/>
        <v>46290.261798770007</v>
      </c>
      <c r="M1109" s="301">
        <f t="shared" si="215"/>
        <v>10.454790367999985</v>
      </c>
      <c r="N1109" s="57">
        <f t="shared" si="213"/>
        <v>4427.6604474495452</v>
      </c>
    </row>
    <row r="1110" spans="1:14">
      <c r="A1110" s="57">
        <v>1107</v>
      </c>
      <c r="B1110" s="57">
        <v>12.8</v>
      </c>
      <c r="C1110" s="284">
        <f t="shared" si="206"/>
        <v>20.599603200000004</v>
      </c>
      <c r="D1110" s="300">
        <f t="shared" si="204"/>
        <v>20.599603200000004</v>
      </c>
      <c r="E1110" s="285">
        <f t="shared" si="207"/>
        <v>424.34365199745042</v>
      </c>
      <c r="F1110" s="300">
        <f t="shared" si="205"/>
        <v>22.530816000000002</v>
      </c>
      <c r="G1110" s="285">
        <f t="shared" si="208"/>
        <v>507.63766962585606</v>
      </c>
      <c r="H1110" s="284">
        <f t="shared" si="209"/>
        <v>21.565209600000003</v>
      </c>
      <c r="I1110" s="301">
        <f t="shared" si="210"/>
        <v>5.9903360000000006E-3</v>
      </c>
      <c r="J1110" s="57">
        <f t="shared" si="211"/>
        <v>83.294017628405641</v>
      </c>
      <c r="K1110" s="57">
        <f t="shared" si="212"/>
        <v>83.294017628405641</v>
      </c>
      <c r="L1110" s="57">
        <f t="shared" si="214"/>
        <v>46373.55581639841</v>
      </c>
      <c r="M1110" s="301">
        <f t="shared" si="215"/>
        <v>10.460780703999985</v>
      </c>
      <c r="N1110" s="57">
        <f t="shared" si="213"/>
        <v>4433.0874653233222</v>
      </c>
    </row>
    <row r="1111" spans="1:14">
      <c r="A1111" s="57">
        <v>1108</v>
      </c>
      <c r="B1111" s="57">
        <v>14</v>
      </c>
      <c r="C1111" s="284">
        <f t="shared" si="206"/>
        <v>22.530816000000002</v>
      </c>
      <c r="D1111" s="300">
        <f t="shared" si="204"/>
        <v>22.530816000000002</v>
      </c>
      <c r="E1111" s="285">
        <f t="shared" si="207"/>
        <v>507.63766962585606</v>
      </c>
      <c r="F1111" s="300">
        <f t="shared" si="205"/>
        <v>23.335488000000002</v>
      </c>
      <c r="G1111" s="285">
        <f t="shared" si="208"/>
        <v>544.54500019814407</v>
      </c>
      <c r="H1111" s="284">
        <f t="shared" si="209"/>
        <v>22.933152</v>
      </c>
      <c r="I1111" s="301">
        <f t="shared" si="210"/>
        <v>6.3703199999999996E-3</v>
      </c>
      <c r="J1111" s="57">
        <f t="shared" si="211"/>
        <v>36.907330572288004</v>
      </c>
      <c r="K1111" s="57">
        <f t="shared" si="212"/>
        <v>36.907330572288004</v>
      </c>
      <c r="L1111" s="57">
        <f t="shared" si="214"/>
        <v>46410.463146970695</v>
      </c>
      <c r="M1111" s="301">
        <f t="shared" si="215"/>
        <v>10.467151023999985</v>
      </c>
      <c r="N1111" s="57">
        <f t="shared" si="213"/>
        <v>4433.9154981672464</v>
      </c>
    </row>
    <row r="1112" spans="1:14">
      <c r="A1112" s="57">
        <v>1109</v>
      </c>
      <c r="B1112" s="57">
        <v>14.5</v>
      </c>
      <c r="C1112" s="284">
        <f t="shared" si="206"/>
        <v>23.335488000000002</v>
      </c>
      <c r="D1112" s="300">
        <f t="shared" si="204"/>
        <v>23.335488000000002</v>
      </c>
      <c r="E1112" s="285">
        <f t="shared" si="207"/>
        <v>544.54500019814407</v>
      </c>
      <c r="F1112" s="300">
        <f t="shared" si="205"/>
        <v>25.749504000000002</v>
      </c>
      <c r="G1112" s="285">
        <f t="shared" si="208"/>
        <v>663.03695624601608</v>
      </c>
      <c r="H1112" s="284">
        <f t="shared" si="209"/>
        <v>24.542496</v>
      </c>
      <c r="I1112" s="301">
        <f t="shared" si="210"/>
        <v>6.8173599999999997E-3</v>
      </c>
      <c r="J1112" s="57">
        <f t="shared" si="211"/>
        <v>118.49195604787201</v>
      </c>
      <c r="K1112" s="57">
        <f t="shared" si="212"/>
        <v>118.49195604787201</v>
      </c>
      <c r="L1112" s="57">
        <f t="shared" si="214"/>
        <v>46528.955103018568</v>
      </c>
      <c r="M1112" s="301">
        <f t="shared" si="215"/>
        <v>10.473968383999985</v>
      </c>
      <c r="N1112" s="57">
        <f t="shared" si="213"/>
        <v>4442.3425197746556</v>
      </c>
    </row>
    <row r="1113" spans="1:14">
      <c r="A1113" s="57">
        <v>1110</v>
      </c>
      <c r="B1113" s="57">
        <v>16</v>
      </c>
      <c r="C1113" s="284">
        <f t="shared" si="206"/>
        <v>25.749504000000002</v>
      </c>
      <c r="D1113" s="300">
        <f t="shared" si="204"/>
        <v>25.749504000000002</v>
      </c>
      <c r="E1113" s="285">
        <f t="shared" si="207"/>
        <v>663.03695624601608</v>
      </c>
      <c r="F1113" s="300">
        <f t="shared" si="205"/>
        <v>29.129126400000004</v>
      </c>
      <c r="G1113" s="285">
        <f t="shared" si="208"/>
        <v>848.50600482717721</v>
      </c>
      <c r="H1113" s="284">
        <f t="shared" si="209"/>
        <v>27.439315200000003</v>
      </c>
      <c r="I1113" s="301">
        <f t="shared" si="210"/>
        <v>7.6220320000000008E-3</v>
      </c>
      <c r="J1113" s="57">
        <f t="shared" si="211"/>
        <v>185.46904858116113</v>
      </c>
      <c r="K1113" s="57">
        <f t="shared" si="212"/>
        <v>185.46904858116113</v>
      </c>
      <c r="L1113" s="57">
        <f t="shared" si="214"/>
        <v>46714.424151599727</v>
      </c>
      <c r="M1113" s="301">
        <f t="shared" si="215"/>
        <v>10.481590415999985</v>
      </c>
      <c r="N1113" s="57">
        <f t="shared" si="213"/>
        <v>4456.8068678099544</v>
      </c>
    </row>
    <row r="1114" spans="1:14">
      <c r="A1114" s="57">
        <v>1111</v>
      </c>
      <c r="B1114" s="57">
        <v>18.100000000000001</v>
      </c>
      <c r="C1114" s="284">
        <f t="shared" si="206"/>
        <v>29.129126400000004</v>
      </c>
      <c r="D1114" s="300">
        <f t="shared" si="204"/>
        <v>29.129126400000004</v>
      </c>
      <c r="E1114" s="285">
        <f t="shared" si="207"/>
        <v>848.50600482717721</v>
      </c>
      <c r="F1114" s="300">
        <f t="shared" si="205"/>
        <v>32.186880000000002</v>
      </c>
      <c r="G1114" s="285">
        <f t="shared" si="208"/>
        <v>1035.9952441344001</v>
      </c>
      <c r="H1114" s="284">
        <f t="shared" si="209"/>
        <v>30.658003200000003</v>
      </c>
      <c r="I1114" s="301">
        <f t="shared" si="210"/>
        <v>8.516112000000001E-3</v>
      </c>
      <c r="J1114" s="57">
        <f t="shared" si="211"/>
        <v>187.48923930722287</v>
      </c>
      <c r="K1114" s="57">
        <f t="shared" si="212"/>
        <v>187.48923930722287</v>
      </c>
      <c r="L1114" s="57">
        <f t="shared" si="214"/>
        <v>46901.91339090695</v>
      </c>
      <c r="M1114" s="301">
        <f t="shared" si="215"/>
        <v>10.490106527999986</v>
      </c>
      <c r="N1114" s="57">
        <f t="shared" si="213"/>
        <v>4471.061687097008</v>
      </c>
    </row>
    <row r="1115" spans="1:14">
      <c r="A1115" s="57">
        <v>1112</v>
      </c>
      <c r="B1115" s="57">
        <v>20</v>
      </c>
      <c r="C1115" s="284">
        <f t="shared" si="206"/>
        <v>32.186880000000002</v>
      </c>
      <c r="D1115" s="300">
        <f t="shared" si="204"/>
        <v>32.186880000000002</v>
      </c>
      <c r="E1115" s="285">
        <f t="shared" si="207"/>
        <v>1035.9952441344001</v>
      </c>
      <c r="F1115" s="300">
        <f t="shared" si="205"/>
        <v>33.796224000000002</v>
      </c>
      <c r="G1115" s="285">
        <f t="shared" si="208"/>
        <v>1142.1847566581762</v>
      </c>
      <c r="H1115" s="284">
        <f t="shared" si="209"/>
        <v>32.991551999999999</v>
      </c>
      <c r="I1115" s="301">
        <f t="shared" si="210"/>
        <v>9.1643200000000001E-3</v>
      </c>
      <c r="J1115" s="57">
        <f t="shared" si="211"/>
        <v>106.1895125237761</v>
      </c>
      <c r="K1115" s="57">
        <f t="shared" si="212"/>
        <v>106.1895125237761</v>
      </c>
      <c r="L1115" s="57">
        <f t="shared" si="214"/>
        <v>47008.102903430728</v>
      </c>
      <c r="M1115" s="301">
        <f t="shared" si="215"/>
        <v>10.499270847999986</v>
      </c>
      <c r="N1115" s="57">
        <f t="shared" si="213"/>
        <v>4477.2730967679854</v>
      </c>
    </row>
    <row r="1116" spans="1:14">
      <c r="A1116" s="57">
        <v>1113</v>
      </c>
      <c r="B1116" s="57">
        <v>21</v>
      </c>
      <c r="C1116" s="284">
        <f t="shared" si="206"/>
        <v>33.796224000000002</v>
      </c>
      <c r="D1116" s="300">
        <f t="shared" si="204"/>
        <v>33.796224000000002</v>
      </c>
      <c r="E1116" s="285">
        <f t="shared" si="207"/>
        <v>1142.1847566581762</v>
      </c>
      <c r="F1116" s="300">
        <f t="shared" si="205"/>
        <v>34.118092799999999</v>
      </c>
      <c r="G1116" s="285">
        <f t="shared" si="208"/>
        <v>1164.0442563094118</v>
      </c>
      <c r="H1116" s="284">
        <f t="shared" si="209"/>
        <v>33.957158399999997</v>
      </c>
      <c r="I1116" s="301">
        <f t="shared" si="210"/>
        <v>9.4325439999999993E-3</v>
      </c>
      <c r="J1116" s="57">
        <f t="shared" si="211"/>
        <v>21.859499651235637</v>
      </c>
      <c r="K1116" s="57">
        <f t="shared" si="212"/>
        <v>21.859499651235637</v>
      </c>
      <c r="L1116" s="57">
        <f t="shared" si="214"/>
        <v>47029.962403081961</v>
      </c>
      <c r="M1116" s="301">
        <f t="shared" si="215"/>
        <v>10.508703391999985</v>
      </c>
      <c r="N1116" s="57">
        <f t="shared" si="213"/>
        <v>4475.3344583771113</v>
      </c>
    </row>
    <row r="1117" spans="1:14">
      <c r="A1117" s="57">
        <v>1114</v>
      </c>
      <c r="B1117" s="57">
        <v>21.2</v>
      </c>
      <c r="C1117" s="284">
        <f t="shared" si="206"/>
        <v>34.118092799999999</v>
      </c>
      <c r="D1117" s="300">
        <f t="shared" si="204"/>
        <v>34.118092799999999</v>
      </c>
      <c r="E1117" s="285">
        <f t="shared" si="207"/>
        <v>1164.0442563094118</v>
      </c>
      <c r="F1117" s="300">
        <f t="shared" si="205"/>
        <v>34.279027200000002</v>
      </c>
      <c r="G1117" s="285">
        <f t="shared" si="208"/>
        <v>1175.05170577834</v>
      </c>
      <c r="H1117" s="284">
        <f t="shared" si="209"/>
        <v>34.198560000000001</v>
      </c>
      <c r="I1117" s="301">
        <f t="shared" si="210"/>
        <v>9.4996000000000004E-3</v>
      </c>
      <c r="J1117" s="57">
        <f t="shared" si="211"/>
        <v>11.007449468928144</v>
      </c>
      <c r="K1117" s="57">
        <f t="shared" si="212"/>
        <v>11.007449468928144</v>
      </c>
      <c r="L1117" s="57">
        <f t="shared" si="214"/>
        <v>47040.969852550887</v>
      </c>
      <c r="M1117" s="301">
        <f t="shared" si="215"/>
        <v>10.518202991999985</v>
      </c>
      <c r="N1117" s="57">
        <f t="shared" si="213"/>
        <v>4472.3390381731242</v>
      </c>
    </row>
    <row r="1118" spans="1:14">
      <c r="A1118" s="57">
        <v>1115</v>
      </c>
      <c r="B1118" s="57">
        <v>21.3</v>
      </c>
      <c r="C1118" s="284">
        <f t="shared" si="206"/>
        <v>34.279027200000002</v>
      </c>
      <c r="D1118" s="300">
        <f t="shared" si="204"/>
        <v>34.279027200000002</v>
      </c>
      <c r="E1118" s="285">
        <f t="shared" si="207"/>
        <v>1175.05170577834</v>
      </c>
      <c r="F1118" s="300">
        <f t="shared" si="205"/>
        <v>34.439961599999997</v>
      </c>
      <c r="G1118" s="285">
        <f t="shared" si="208"/>
        <v>1186.1109550094743</v>
      </c>
      <c r="H1118" s="284">
        <f t="shared" si="209"/>
        <v>34.359494400000003</v>
      </c>
      <c r="I1118" s="301">
        <f t="shared" si="210"/>
        <v>9.544304E-3</v>
      </c>
      <c r="J1118" s="57">
        <f t="shared" si="211"/>
        <v>11.059249231134345</v>
      </c>
      <c r="K1118" s="57">
        <f t="shared" si="212"/>
        <v>11.059249231134345</v>
      </c>
      <c r="L1118" s="57">
        <f t="shared" si="214"/>
        <v>47052.02910178202</v>
      </c>
      <c r="M1118" s="301">
        <f t="shared" si="215"/>
        <v>10.527747295999985</v>
      </c>
      <c r="N1118" s="57">
        <f t="shared" si="213"/>
        <v>4469.334965862965</v>
      </c>
    </row>
    <row r="1119" spans="1:14">
      <c r="A1119" s="57">
        <v>1116</v>
      </c>
      <c r="B1119" s="57">
        <v>21.4</v>
      </c>
      <c r="C1119" s="284">
        <f t="shared" si="206"/>
        <v>34.439961599999997</v>
      </c>
      <c r="D1119" s="300">
        <f t="shared" si="204"/>
        <v>34.439961599999997</v>
      </c>
      <c r="E1119" s="285">
        <f t="shared" si="207"/>
        <v>1186.1109550094743</v>
      </c>
      <c r="F1119" s="300">
        <f t="shared" si="205"/>
        <v>34.922764800000003</v>
      </c>
      <c r="G1119" s="285">
        <f t="shared" si="208"/>
        <v>1219.5995012761193</v>
      </c>
      <c r="H1119" s="284">
        <f t="shared" si="209"/>
        <v>34.6813632</v>
      </c>
      <c r="I1119" s="301">
        <f t="shared" si="210"/>
        <v>9.6337119999999991E-3</v>
      </c>
      <c r="J1119" s="57">
        <f t="shared" si="211"/>
        <v>33.488546266645017</v>
      </c>
      <c r="K1119" s="57">
        <f t="shared" si="212"/>
        <v>33.488546266645017</v>
      </c>
      <c r="L1119" s="57">
        <f t="shared" si="214"/>
        <v>47085.517648048663</v>
      </c>
      <c r="M1119" s="301">
        <f t="shared" si="215"/>
        <v>10.537381007999985</v>
      </c>
      <c r="N1119" s="57">
        <f t="shared" si="213"/>
        <v>4468.4269850640603</v>
      </c>
    </row>
    <row r="1120" spans="1:14">
      <c r="A1120" s="57">
        <v>1117</v>
      </c>
      <c r="B1120" s="57">
        <v>21.7</v>
      </c>
      <c r="C1120" s="284">
        <f t="shared" si="206"/>
        <v>34.922764800000003</v>
      </c>
      <c r="D1120" s="300">
        <f t="shared" si="204"/>
        <v>34.922764800000003</v>
      </c>
      <c r="E1120" s="285">
        <f t="shared" si="207"/>
        <v>1219.5995012761193</v>
      </c>
      <c r="F1120" s="300">
        <f t="shared" si="205"/>
        <v>36.210239999999999</v>
      </c>
      <c r="G1120" s="285">
        <f t="shared" si="208"/>
        <v>1311.1814808575998</v>
      </c>
      <c r="H1120" s="284">
        <f t="shared" si="209"/>
        <v>35.566502400000005</v>
      </c>
      <c r="I1120" s="301">
        <f t="shared" si="210"/>
        <v>9.879584000000002E-3</v>
      </c>
      <c r="J1120" s="57">
        <f t="shared" si="211"/>
        <v>91.581979581480482</v>
      </c>
      <c r="K1120" s="57">
        <f t="shared" si="212"/>
        <v>91.581979581480482</v>
      </c>
      <c r="L1120" s="57">
        <f t="shared" si="214"/>
        <v>47177.099627630145</v>
      </c>
      <c r="M1120" s="301">
        <f t="shared" si="215"/>
        <v>10.547260591999985</v>
      </c>
      <c r="N1120" s="57">
        <f t="shared" si="213"/>
        <v>4472.9244353186468</v>
      </c>
    </row>
    <row r="1121" spans="1:14">
      <c r="A1121" s="57">
        <v>1118</v>
      </c>
      <c r="B1121" s="57">
        <v>22.5</v>
      </c>
      <c r="C1121" s="284">
        <f t="shared" si="206"/>
        <v>36.210239999999999</v>
      </c>
      <c r="D1121" s="300">
        <f t="shared" si="204"/>
        <v>36.210239999999999</v>
      </c>
      <c r="E1121" s="285">
        <f t="shared" si="207"/>
        <v>1311.1814808575998</v>
      </c>
      <c r="F1121" s="300">
        <f t="shared" si="205"/>
        <v>37.014912000000002</v>
      </c>
      <c r="G1121" s="285">
        <f t="shared" si="208"/>
        <v>1370.1037103677443</v>
      </c>
      <c r="H1121" s="284">
        <f t="shared" si="209"/>
        <v>36.612576000000004</v>
      </c>
      <c r="I1121" s="301">
        <f t="shared" si="210"/>
        <v>1.0170160000000001E-2</v>
      </c>
      <c r="J1121" s="57">
        <f t="shared" si="211"/>
        <v>58.922229510144462</v>
      </c>
      <c r="K1121" s="57">
        <f t="shared" si="212"/>
        <v>58.922229510144462</v>
      </c>
      <c r="L1121" s="57">
        <f t="shared" si="214"/>
        <v>47236.021857140287</v>
      </c>
      <c r="M1121" s="301">
        <f t="shared" si="215"/>
        <v>10.557430751999984</v>
      </c>
      <c r="N1121" s="57">
        <f t="shared" si="213"/>
        <v>4474.1967024687292</v>
      </c>
    </row>
    <row r="1122" spans="1:14">
      <c r="A1122" s="57">
        <v>1119</v>
      </c>
      <c r="B1122" s="57">
        <v>23</v>
      </c>
      <c r="C1122" s="284">
        <f t="shared" si="206"/>
        <v>37.014912000000002</v>
      </c>
      <c r="D1122" s="300">
        <f t="shared" si="204"/>
        <v>37.014912000000002</v>
      </c>
      <c r="E1122" s="285">
        <f t="shared" si="207"/>
        <v>1370.1037103677443</v>
      </c>
      <c r="F1122" s="300">
        <f t="shared" si="205"/>
        <v>38.302387200000005</v>
      </c>
      <c r="G1122" s="285">
        <f t="shared" si="208"/>
        <v>1467.0728652187242</v>
      </c>
      <c r="H1122" s="284">
        <f t="shared" si="209"/>
        <v>37.658649600000004</v>
      </c>
      <c r="I1122" s="301">
        <f t="shared" si="210"/>
        <v>1.0460736000000002E-2</v>
      </c>
      <c r="J1122" s="57">
        <f t="shared" si="211"/>
        <v>96.969154850979976</v>
      </c>
      <c r="K1122" s="57">
        <f t="shared" si="212"/>
        <v>96.969154850979976</v>
      </c>
      <c r="L1122" s="57">
        <f t="shared" si="214"/>
        <v>47332.991011991267</v>
      </c>
      <c r="M1122" s="301">
        <f t="shared" si="215"/>
        <v>10.567891487999985</v>
      </c>
      <c r="N1122" s="57">
        <f t="shared" si="213"/>
        <v>4478.9437009017984</v>
      </c>
    </row>
    <row r="1123" spans="1:14">
      <c r="A1123" s="57">
        <v>1120</v>
      </c>
      <c r="B1123" s="57">
        <v>23.8</v>
      </c>
      <c r="C1123" s="284">
        <f t="shared" si="206"/>
        <v>38.302387200000005</v>
      </c>
      <c r="D1123" s="300">
        <f t="shared" si="204"/>
        <v>38.302387200000005</v>
      </c>
      <c r="E1123" s="285">
        <f t="shared" si="207"/>
        <v>1467.0728652187242</v>
      </c>
      <c r="F1123" s="300">
        <f t="shared" si="205"/>
        <v>39.428927999999999</v>
      </c>
      <c r="G1123" s="285">
        <f t="shared" si="208"/>
        <v>1554.640363229184</v>
      </c>
      <c r="H1123" s="284">
        <f t="shared" si="209"/>
        <v>38.865657600000006</v>
      </c>
      <c r="I1123" s="301">
        <f t="shared" si="210"/>
        <v>1.0796016000000002E-2</v>
      </c>
      <c r="J1123" s="57">
        <f t="shared" si="211"/>
        <v>87.567498010459758</v>
      </c>
      <c r="K1123" s="57">
        <f t="shared" si="212"/>
        <v>87.567498010459758</v>
      </c>
      <c r="L1123" s="57">
        <f t="shared" si="214"/>
        <v>47420.558510001727</v>
      </c>
      <c r="M1123" s="301">
        <f t="shared" si="215"/>
        <v>10.578687503999985</v>
      </c>
      <c r="N1123" s="57">
        <f t="shared" si="213"/>
        <v>4482.6504698310819</v>
      </c>
    </row>
    <row r="1124" spans="1:14">
      <c r="A1124" s="57">
        <v>1121</v>
      </c>
      <c r="B1124" s="57">
        <v>24.5</v>
      </c>
      <c r="C1124" s="284">
        <f t="shared" si="206"/>
        <v>39.428927999999999</v>
      </c>
      <c r="D1124" s="300">
        <f t="shared" si="204"/>
        <v>39.428927999999999</v>
      </c>
      <c r="E1124" s="285">
        <f t="shared" si="207"/>
        <v>1554.640363229184</v>
      </c>
      <c r="F1124" s="300">
        <f t="shared" si="205"/>
        <v>40.233600000000003</v>
      </c>
      <c r="G1124" s="285">
        <f t="shared" si="208"/>
        <v>1618.7425689600002</v>
      </c>
      <c r="H1124" s="284">
        <f t="shared" si="209"/>
        <v>39.831264000000004</v>
      </c>
      <c r="I1124" s="301">
        <f t="shared" si="210"/>
        <v>1.1064240000000001E-2</v>
      </c>
      <c r="J1124" s="57">
        <f t="shared" si="211"/>
        <v>64.102205730816195</v>
      </c>
      <c r="K1124" s="57">
        <f t="shared" si="212"/>
        <v>64.102205730816195</v>
      </c>
      <c r="L1124" s="57">
        <f t="shared" si="214"/>
        <v>47484.660715732542</v>
      </c>
      <c r="M1124" s="301">
        <f t="shared" si="215"/>
        <v>10.589751743999985</v>
      </c>
      <c r="N1124" s="57">
        <f t="shared" si="213"/>
        <v>4484.0201983617535</v>
      </c>
    </row>
    <row r="1125" spans="1:14">
      <c r="A1125" s="57">
        <v>1122</v>
      </c>
      <c r="B1125" s="57">
        <v>25</v>
      </c>
      <c r="C1125" s="284">
        <f t="shared" si="206"/>
        <v>40.233600000000003</v>
      </c>
      <c r="D1125" s="300">
        <f t="shared" si="204"/>
        <v>40.233600000000003</v>
      </c>
      <c r="E1125" s="285">
        <f t="shared" si="207"/>
        <v>1618.7425689600002</v>
      </c>
      <c r="F1125" s="300">
        <f t="shared" si="205"/>
        <v>40.072665600000001</v>
      </c>
      <c r="G1125" s="285">
        <f t="shared" si="208"/>
        <v>1605.8185282894235</v>
      </c>
      <c r="H1125" s="284">
        <f t="shared" si="209"/>
        <v>40.153132800000002</v>
      </c>
      <c r="I1125" s="301">
        <f t="shared" si="210"/>
        <v>1.1153648E-2</v>
      </c>
      <c r="J1125" s="57">
        <f t="shared" si="211"/>
        <v>-12.924040670576687</v>
      </c>
      <c r="K1125" s="57">
        <f t="shared" si="212"/>
        <v>0</v>
      </c>
      <c r="L1125" s="57">
        <f t="shared" si="214"/>
        <v>47484.660715732542</v>
      </c>
      <c r="M1125" s="301">
        <f t="shared" si="215"/>
        <v>10.600905391999985</v>
      </c>
      <c r="N1125" s="57">
        <f t="shared" si="213"/>
        <v>4479.3023765278604</v>
      </c>
    </row>
    <row r="1126" spans="1:14">
      <c r="A1126" s="57">
        <v>1123</v>
      </c>
      <c r="B1126" s="57">
        <v>24.9</v>
      </c>
      <c r="C1126" s="284">
        <f t="shared" si="206"/>
        <v>40.072665600000001</v>
      </c>
      <c r="D1126" s="300">
        <f t="shared" si="204"/>
        <v>40.072665600000001</v>
      </c>
      <c r="E1126" s="285">
        <f t="shared" si="207"/>
        <v>1605.8185282894235</v>
      </c>
      <c r="F1126" s="300">
        <f t="shared" si="205"/>
        <v>39.911731200000006</v>
      </c>
      <c r="G1126" s="285">
        <f t="shared" si="208"/>
        <v>1592.9462873810539</v>
      </c>
      <c r="H1126" s="284">
        <f t="shared" si="209"/>
        <v>39.992198400000007</v>
      </c>
      <c r="I1126" s="301">
        <f t="shared" si="210"/>
        <v>1.1108944000000003E-2</v>
      </c>
      <c r="J1126" s="57">
        <f t="shared" si="211"/>
        <v>-12.872240908369577</v>
      </c>
      <c r="K1126" s="57">
        <f t="shared" si="212"/>
        <v>0</v>
      </c>
      <c r="L1126" s="57">
        <f t="shared" si="214"/>
        <v>47484.660715732542</v>
      </c>
      <c r="M1126" s="301">
        <f t="shared" si="215"/>
        <v>10.612014335999985</v>
      </c>
      <c r="N1126" s="57">
        <f t="shared" si="213"/>
        <v>4474.6133214922756</v>
      </c>
    </row>
    <row r="1127" spans="1:14">
      <c r="A1127" s="57">
        <v>1124</v>
      </c>
      <c r="B1127" s="57">
        <v>24.8</v>
      </c>
      <c r="C1127" s="284">
        <f t="shared" si="206"/>
        <v>39.911731200000006</v>
      </c>
      <c r="D1127" s="300">
        <f t="shared" si="204"/>
        <v>39.911731200000006</v>
      </c>
      <c r="E1127" s="285">
        <f t="shared" si="207"/>
        <v>1592.9462873810539</v>
      </c>
      <c r="F1127" s="300">
        <f t="shared" si="205"/>
        <v>40.233600000000003</v>
      </c>
      <c r="G1127" s="285">
        <f t="shared" si="208"/>
        <v>1618.7425689600002</v>
      </c>
      <c r="H1127" s="284">
        <f t="shared" si="209"/>
        <v>40.072665600000008</v>
      </c>
      <c r="I1127" s="301">
        <f t="shared" si="210"/>
        <v>1.1131296000000002E-2</v>
      </c>
      <c r="J1127" s="57">
        <f t="shared" si="211"/>
        <v>25.796281578946264</v>
      </c>
      <c r="K1127" s="57">
        <f t="shared" si="212"/>
        <v>25.796281578946264</v>
      </c>
      <c r="L1127" s="57">
        <f t="shared" si="214"/>
        <v>47510.456997311485</v>
      </c>
      <c r="M1127" s="301">
        <f t="shared" si="215"/>
        <v>10.623145631999986</v>
      </c>
      <c r="N1127" s="57">
        <f t="shared" si="213"/>
        <v>4472.3529774642502</v>
      </c>
    </row>
    <row r="1128" spans="1:14">
      <c r="A1128" s="57">
        <v>1125</v>
      </c>
      <c r="B1128" s="57">
        <v>25</v>
      </c>
      <c r="C1128" s="284">
        <f t="shared" si="206"/>
        <v>40.233600000000003</v>
      </c>
      <c r="D1128" s="300">
        <f t="shared" si="204"/>
        <v>40.233600000000003</v>
      </c>
      <c r="E1128" s="285">
        <f t="shared" si="207"/>
        <v>1618.7425689600002</v>
      </c>
      <c r="F1128" s="300">
        <f t="shared" si="205"/>
        <v>40.877337599999997</v>
      </c>
      <c r="G1128" s="285">
        <f t="shared" si="208"/>
        <v>1670.9567292643735</v>
      </c>
      <c r="H1128" s="284">
        <f t="shared" si="209"/>
        <v>40.5554688</v>
      </c>
      <c r="I1128" s="301">
        <f t="shared" si="210"/>
        <v>1.1265407999999999E-2</v>
      </c>
      <c r="J1128" s="57">
        <f t="shared" si="211"/>
        <v>52.214160304373308</v>
      </c>
      <c r="K1128" s="57">
        <f t="shared" si="212"/>
        <v>52.214160304373308</v>
      </c>
      <c r="L1128" s="57">
        <f t="shared" si="214"/>
        <v>47562.671157615856</v>
      </c>
      <c r="M1128" s="301">
        <f t="shared" si="215"/>
        <v>10.634411039999986</v>
      </c>
      <c r="N1128" s="57">
        <f t="shared" si="213"/>
        <v>4472.5251806343495</v>
      </c>
    </row>
    <row r="1129" spans="1:14">
      <c r="A1129" s="57">
        <v>1126</v>
      </c>
      <c r="B1129" s="57">
        <v>25.4</v>
      </c>
      <c r="C1129" s="284">
        <f t="shared" si="206"/>
        <v>40.877337599999997</v>
      </c>
      <c r="D1129" s="300">
        <f t="shared" si="204"/>
        <v>40.877337599999997</v>
      </c>
      <c r="E1129" s="285">
        <f t="shared" si="207"/>
        <v>1670.9567292643735</v>
      </c>
      <c r="F1129" s="300">
        <f t="shared" si="205"/>
        <v>41.521075200000006</v>
      </c>
      <c r="G1129" s="285">
        <f t="shared" si="208"/>
        <v>1723.9996857640556</v>
      </c>
      <c r="H1129" s="284">
        <f t="shared" si="209"/>
        <v>41.199206400000001</v>
      </c>
      <c r="I1129" s="301">
        <f t="shared" si="210"/>
        <v>1.1444224000000001E-2</v>
      </c>
      <c r="J1129" s="57">
        <f t="shared" si="211"/>
        <v>53.042956499682077</v>
      </c>
      <c r="K1129" s="57">
        <f t="shared" si="212"/>
        <v>53.042956499682077</v>
      </c>
      <c r="L1129" s="57">
        <f t="shared" si="214"/>
        <v>47615.714114115537</v>
      </c>
      <c r="M1129" s="301">
        <f t="shared" si="215"/>
        <v>10.645855263999985</v>
      </c>
      <c r="N1129" s="57">
        <f t="shared" si="213"/>
        <v>4472.6997440151936</v>
      </c>
    </row>
    <row r="1130" spans="1:14">
      <c r="A1130" s="57">
        <v>1127</v>
      </c>
      <c r="B1130" s="57">
        <v>25.8</v>
      </c>
      <c r="C1130" s="284">
        <f t="shared" si="206"/>
        <v>41.521075200000006</v>
      </c>
      <c r="D1130" s="300">
        <f t="shared" si="204"/>
        <v>41.521075200000006</v>
      </c>
      <c r="E1130" s="285">
        <f t="shared" si="207"/>
        <v>1723.9996857640556</v>
      </c>
      <c r="F1130" s="300">
        <f t="shared" si="205"/>
        <v>41.842944000000003</v>
      </c>
      <c r="G1130" s="285">
        <f t="shared" si="208"/>
        <v>1750.8319625871363</v>
      </c>
      <c r="H1130" s="284">
        <f t="shared" si="209"/>
        <v>41.682009600000001</v>
      </c>
      <c r="I1130" s="301">
        <f t="shared" si="210"/>
        <v>1.1578336E-2</v>
      </c>
      <c r="J1130" s="57">
        <f t="shared" si="211"/>
        <v>26.832276823080747</v>
      </c>
      <c r="K1130" s="57">
        <f t="shared" si="212"/>
        <v>26.832276823080747</v>
      </c>
      <c r="L1130" s="57">
        <f t="shared" si="214"/>
        <v>47642.546390938616</v>
      </c>
      <c r="M1130" s="301">
        <f t="shared" si="215"/>
        <v>10.657433599999985</v>
      </c>
      <c r="N1130" s="57">
        <f t="shared" si="213"/>
        <v>4470.3582662657809</v>
      </c>
    </row>
    <row r="1131" spans="1:14">
      <c r="A1131" s="57">
        <v>1128</v>
      </c>
      <c r="B1131" s="57">
        <v>26</v>
      </c>
      <c r="C1131" s="284">
        <f t="shared" si="206"/>
        <v>41.842944000000003</v>
      </c>
      <c r="D1131" s="300">
        <f t="shared" si="204"/>
        <v>41.842944000000003</v>
      </c>
      <c r="E1131" s="285">
        <f t="shared" si="207"/>
        <v>1750.8319625871363</v>
      </c>
      <c r="F1131" s="300">
        <f t="shared" si="205"/>
        <v>42.486681599999997</v>
      </c>
      <c r="G1131" s="285">
        <f t="shared" si="208"/>
        <v>1805.1181133797784</v>
      </c>
      <c r="H1131" s="284">
        <f t="shared" si="209"/>
        <v>42.1648128</v>
      </c>
      <c r="I1131" s="301">
        <f t="shared" si="210"/>
        <v>1.1712448E-2</v>
      </c>
      <c r="J1131" s="57">
        <f t="shared" si="211"/>
        <v>54.286150792642047</v>
      </c>
      <c r="K1131" s="57">
        <f t="shared" si="212"/>
        <v>54.286150792642047</v>
      </c>
      <c r="L1131" s="57">
        <f t="shared" si="214"/>
        <v>47696.832541731259</v>
      </c>
      <c r="M1131" s="301">
        <f t="shared" si="215"/>
        <v>10.669146047999986</v>
      </c>
      <c r="N1131" s="57">
        <f t="shared" si="213"/>
        <v>4470.5389097820444</v>
      </c>
    </row>
    <row r="1132" spans="1:14">
      <c r="A1132" s="57">
        <v>1129</v>
      </c>
      <c r="B1132" s="57">
        <v>26.4</v>
      </c>
      <c r="C1132" s="284">
        <f t="shared" si="206"/>
        <v>42.486681599999997</v>
      </c>
      <c r="D1132" s="300">
        <f t="shared" si="204"/>
        <v>42.486681599999997</v>
      </c>
      <c r="E1132" s="285">
        <f t="shared" si="207"/>
        <v>1805.1181133797784</v>
      </c>
      <c r="F1132" s="300">
        <f t="shared" si="205"/>
        <v>42.808550400000009</v>
      </c>
      <c r="G1132" s="285">
        <f t="shared" si="208"/>
        <v>1832.5719873493408</v>
      </c>
      <c r="H1132" s="284">
        <f t="shared" si="209"/>
        <v>42.647615999999999</v>
      </c>
      <c r="I1132" s="301">
        <f t="shared" si="210"/>
        <v>1.1846559999999999E-2</v>
      </c>
      <c r="J1132" s="57">
        <f t="shared" si="211"/>
        <v>27.453873969562437</v>
      </c>
      <c r="K1132" s="57">
        <f t="shared" si="212"/>
        <v>27.453873969562437</v>
      </c>
      <c r="L1132" s="57">
        <f t="shared" si="214"/>
        <v>47724.286415700823</v>
      </c>
      <c r="M1132" s="301">
        <f t="shared" si="215"/>
        <v>10.680992607999986</v>
      </c>
      <c r="N1132" s="57">
        <f t="shared" si="213"/>
        <v>4468.1508701687217</v>
      </c>
    </row>
    <row r="1133" spans="1:14">
      <c r="A1133" s="57">
        <v>1130</v>
      </c>
      <c r="B1133" s="57">
        <v>26.6</v>
      </c>
      <c r="C1133" s="284">
        <f t="shared" si="206"/>
        <v>42.808550400000009</v>
      </c>
      <c r="D1133" s="300">
        <f t="shared" si="204"/>
        <v>42.808550400000009</v>
      </c>
      <c r="E1133" s="285">
        <f t="shared" si="207"/>
        <v>1832.5719873493408</v>
      </c>
      <c r="F1133" s="300">
        <f t="shared" si="205"/>
        <v>43.291353600000001</v>
      </c>
      <c r="G1133" s="285">
        <f t="shared" si="208"/>
        <v>1874.141296520233</v>
      </c>
      <c r="H1133" s="284">
        <f t="shared" si="209"/>
        <v>43.049952000000005</v>
      </c>
      <c r="I1133" s="301">
        <f t="shared" si="210"/>
        <v>1.1958320000000001E-2</v>
      </c>
      <c r="J1133" s="57">
        <f t="shared" si="211"/>
        <v>41.569309170892211</v>
      </c>
      <c r="K1133" s="57">
        <f t="shared" si="212"/>
        <v>41.569309170892211</v>
      </c>
      <c r="L1133" s="57">
        <f t="shared" si="214"/>
        <v>47765.855724871712</v>
      </c>
      <c r="M1133" s="301">
        <f t="shared" si="215"/>
        <v>10.692950927999986</v>
      </c>
      <c r="N1133" s="57">
        <f t="shared" si="213"/>
        <v>4467.0415160883804</v>
      </c>
    </row>
    <row r="1134" spans="1:14">
      <c r="A1134" s="57">
        <v>1131</v>
      </c>
      <c r="B1134" s="57">
        <v>26.9</v>
      </c>
      <c r="C1134" s="284">
        <f t="shared" si="206"/>
        <v>43.291353600000001</v>
      </c>
      <c r="D1134" s="300">
        <f t="shared" si="204"/>
        <v>43.291353600000001</v>
      </c>
      <c r="E1134" s="285">
        <f t="shared" si="207"/>
        <v>1874.141296520233</v>
      </c>
      <c r="F1134" s="300">
        <f t="shared" si="205"/>
        <v>43.452288000000003</v>
      </c>
      <c r="G1134" s="285">
        <f t="shared" si="208"/>
        <v>1888.1013324349442</v>
      </c>
      <c r="H1134" s="284">
        <f t="shared" si="209"/>
        <v>43.371820800000002</v>
      </c>
      <c r="I1134" s="301">
        <f t="shared" si="210"/>
        <v>1.2047728000000001E-2</v>
      </c>
      <c r="J1134" s="57">
        <f t="shared" si="211"/>
        <v>13.96003591471117</v>
      </c>
      <c r="K1134" s="57">
        <f t="shared" si="212"/>
        <v>13.96003591471117</v>
      </c>
      <c r="L1134" s="57">
        <f t="shared" si="214"/>
        <v>47779.81576078642</v>
      </c>
      <c r="M1134" s="301">
        <f t="shared" si="215"/>
        <v>10.704998655999987</v>
      </c>
      <c r="N1134" s="57">
        <f t="shared" si="213"/>
        <v>4463.3182400267342</v>
      </c>
    </row>
    <row r="1135" spans="1:14">
      <c r="A1135" s="57">
        <v>1132</v>
      </c>
      <c r="B1135" s="57">
        <v>27</v>
      </c>
      <c r="C1135" s="284">
        <f t="shared" si="206"/>
        <v>43.452288000000003</v>
      </c>
      <c r="D1135" s="300">
        <f t="shared" si="204"/>
        <v>43.452288000000003</v>
      </c>
      <c r="E1135" s="285">
        <f t="shared" si="207"/>
        <v>1888.1013324349442</v>
      </c>
      <c r="F1135" s="300">
        <f t="shared" si="205"/>
        <v>43.452288000000003</v>
      </c>
      <c r="G1135" s="285">
        <f t="shared" si="208"/>
        <v>1888.1013324349442</v>
      </c>
      <c r="H1135" s="284">
        <f t="shared" si="209"/>
        <v>43.452288000000003</v>
      </c>
      <c r="I1135" s="301">
        <f t="shared" si="210"/>
        <v>1.207008E-2</v>
      </c>
      <c r="J1135" s="57">
        <f t="shared" si="211"/>
        <v>0</v>
      </c>
      <c r="K1135" s="57">
        <f t="shared" si="212"/>
        <v>0</v>
      </c>
      <c r="L1135" s="57">
        <f t="shared" si="214"/>
        <v>47779.81576078642</v>
      </c>
      <c r="M1135" s="301">
        <f t="shared" si="215"/>
        <v>10.717068735999987</v>
      </c>
      <c r="N1135" s="57">
        <f t="shared" si="213"/>
        <v>4458.2914356318333</v>
      </c>
    </row>
    <row r="1136" spans="1:14">
      <c r="A1136" s="57">
        <v>1133</v>
      </c>
      <c r="B1136" s="57">
        <v>27</v>
      </c>
      <c r="C1136" s="284">
        <f t="shared" si="206"/>
        <v>43.452288000000003</v>
      </c>
      <c r="D1136" s="300">
        <f t="shared" si="204"/>
        <v>43.452288000000003</v>
      </c>
      <c r="E1136" s="285">
        <f t="shared" si="207"/>
        <v>1888.1013324349442</v>
      </c>
      <c r="F1136" s="300">
        <f t="shared" si="205"/>
        <v>43.452288000000003</v>
      </c>
      <c r="G1136" s="285">
        <f t="shared" si="208"/>
        <v>1888.1013324349442</v>
      </c>
      <c r="H1136" s="284">
        <f t="shared" si="209"/>
        <v>43.452288000000003</v>
      </c>
      <c r="I1136" s="301">
        <f t="shared" si="210"/>
        <v>1.207008E-2</v>
      </c>
      <c r="J1136" s="57">
        <f t="shared" si="211"/>
        <v>0</v>
      </c>
      <c r="K1136" s="57">
        <f t="shared" si="212"/>
        <v>0</v>
      </c>
      <c r="L1136" s="57">
        <f t="shared" si="214"/>
        <v>47779.81576078642</v>
      </c>
      <c r="M1136" s="301">
        <f t="shared" si="215"/>
        <v>10.729138815999988</v>
      </c>
      <c r="N1136" s="57">
        <f t="shared" si="213"/>
        <v>4453.2759413583181</v>
      </c>
    </row>
    <row r="1137" spans="1:14">
      <c r="A1137" s="57">
        <v>1134</v>
      </c>
      <c r="B1137" s="57">
        <v>27</v>
      </c>
      <c r="C1137" s="284">
        <f t="shared" si="206"/>
        <v>43.452288000000003</v>
      </c>
      <c r="D1137" s="300">
        <f t="shared" si="204"/>
        <v>43.452288000000003</v>
      </c>
      <c r="E1137" s="285">
        <f t="shared" si="207"/>
        <v>1888.1013324349442</v>
      </c>
      <c r="F1137" s="300">
        <f t="shared" si="205"/>
        <v>43.291353600000001</v>
      </c>
      <c r="G1137" s="285">
        <f t="shared" si="208"/>
        <v>1874.141296520233</v>
      </c>
      <c r="H1137" s="284">
        <f t="shared" si="209"/>
        <v>43.371820800000002</v>
      </c>
      <c r="I1137" s="301">
        <f t="shared" si="210"/>
        <v>1.2047728000000001E-2</v>
      </c>
      <c r="J1137" s="57">
        <f t="shared" si="211"/>
        <v>-13.96003591471117</v>
      </c>
      <c r="K1137" s="57">
        <f t="shared" si="212"/>
        <v>0</v>
      </c>
      <c r="L1137" s="57">
        <f t="shared" si="214"/>
        <v>47779.81576078642</v>
      </c>
      <c r="M1137" s="301">
        <f t="shared" si="215"/>
        <v>10.741186543999989</v>
      </c>
      <c r="N1137" s="57">
        <f t="shared" si="213"/>
        <v>4448.2809757620453</v>
      </c>
    </row>
    <row r="1138" spans="1:14">
      <c r="A1138" s="57">
        <v>1135</v>
      </c>
      <c r="B1138" s="57">
        <v>26.9</v>
      </c>
      <c r="C1138" s="284">
        <f t="shared" si="206"/>
        <v>43.291353600000001</v>
      </c>
      <c r="D1138" s="300">
        <f t="shared" si="204"/>
        <v>43.291353600000001</v>
      </c>
      <c r="E1138" s="285">
        <f t="shared" si="207"/>
        <v>1874.141296520233</v>
      </c>
      <c r="F1138" s="300">
        <f t="shared" si="205"/>
        <v>43.130419200000006</v>
      </c>
      <c r="G1138" s="285">
        <f t="shared" si="208"/>
        <v>1860.2330603677292</v>
      </c>
      <c r="H1138" s="284">
        <f t="shared" si="209"/>
        <v>43.210886400000007</v>
      </c>
      <c r="I1138" s="301">
        <f t="shared" si="210"/>
        <v>1.2003024000000001E-2</v>
      </c>
      <c r="J1138" s="57">
        <f t="shared" si="211"/>
        <v>-13.908236152503832</v>
      </c>
      <c r="K1138" s="57">
        <f t="shared" si="212"/>
        <v>0</v>
      </c>
      <c r="L1138" s="57">
        <f t="shared" si="214"/>
        <v>47779.81576078642</v>
      </c>
      <c r="M1138" s="301">
        <f t="shared" si="215"/>
        <v>10.753189567999989</v>
      </c>
      <c r="N1138" s="57">
        <f t="shared" si="213"/>
        <v>4443.3156747252524</v>
      </c>
    </row>
    <row r="1139" spans="1:14">
      <c r="A1139" s="57">
        <v>1136</v>
      </c>
      <c r="B1139" s="57">
        <v>26.8</v>
      </c>
      <c r="C1139" s="284">
        <f t="shared" si="206"/>
        <v>43.130419200000006</v>
      </c>
      <c r="D1139" s="300">
        <f t="shared" si="204"/>
        <v>43.130419200000006</v>
      </c>
      <c r="E1139" s="285">
        <f t="shared" si="207"/>
        <v>1860.2330603677292</v>
      </c>
      <c r="F1139" s="300">
        <f t="shared" si="205"/>
        <v>43.130419200000006</v>
      </c>
      <c r="G1139" s="285">
        <f t="shared" si="208"/>
        <v>1860.2330603677292</v>
      </c>
      <c r="H1139" s="284">
        <f t="shared" si="209"/>
        <v>43.130419200000006</v>
      </c>
      <c r="I1139" s="301">
        <f t="shared" si="210"/>
        <v>1.1980672000000001E-2</v>
      </c>
      <c r="J1139" s="57">
        <f t="shared" si="211"/>
        <v>0</v>
      </c>
      <c r="K1139" s="57">
        <f t="shared" si="212"/>
        <v>0</v>
      </c>
      <c r="L1139" s="57">
        <f t="shared" si="214"/>
        <v>47779.81576078642</v>
      </c>
      <c r="M1139" s="301">
        <f t="shared" si="215"/>
        <v>10.765170239999989</v>
      </c>
      <c r="N1139" s="57">
        <f t="shared" si="213"/>
        <v>4438.370661640969</v>
      </c>
    </row>
    <row r="1140" spans="1:14">
      <c r="A1140" s="57">
        <v>1137</v>
      </c>
      <c r="B1140" s="57">
        <v>26.8</v>
      </c>
      <c r="C1140" s="284">
        <f t="shared" si="206"/>
        <v>43.130419200000006</v>
      </c>
      <c r="D1140" s="300">
        <f t="shared" si="204"/>
        <v>43.130419200000006</v>
      </c>
      <c r="E1140" s="285">
        <f t="shared" si="207"/>
        <v>1860.2330603677292</v>
      </c>
      <c r="F1140" s="300">
        <f t="shared" si="205"/>
        <v>42.647615999999999</v>
      </c>
      <c r="G1140" s="285">
        <f t="shared" si="208"/>
        <v>1818.819150483456</v>
      </c>
      <c r="H1140" s="284">
        <f t="shared" si="209"/>
        <v>42.889017600000003</v>
      </c>
      <c r="I1140" s="301">
        <f t="shared" si="210"/>
        <v>1.1913616E-2</v>
      </c>
      <c r="J1140" s="57">
        <f t="shared" si="211"/>
        <v>-41.413909884273153</v>
      </c>
      <c r="K1140" s="57">
        <f t="shared" si="212"/>
        <v>0</v>
      </c>
      <c r="L1140" s="57">
        <f t="shared" si="214"/>
        <v>47779.81576078642</v>
      </c>
      <c r="M1140" s="301">
        <f t="shared" si="215"/>
        <v>10.777083855999988</v>
      </c>
      <c r="N1140" s="57">
        <f t="shared" si="213"/>
        <v>4433.4642282833947</v>
      </c>
    </row>
    <row r="1141" spans="1:14">
      <c r="A1141" s="57">
        <v>1138</v>
      </c>
      <c r="B1141" s="57">
        <v>26.5</v>
      </c>
      <c r="C1141" s="284">
        <f t="shared" si="206"/>
        <v>42.647615999999999</v>
      </c>
      <c r="D1141" s="300">
        <f t="shared" si="204"/>
        <v>42.647615999999999</v>
      </c>
      <c r="E1141" s="285">
        <f t="shared" si="207"/>
        <v>1818.819150483456</v>
      </c>
      <c r="F1141" s="300">
        <f t="shared" si="205"/>
        <v>42.486681599999997</v>
      </c>
      <c r="G1141" s="285">
        <f t="shared" si="208"/>
        <v>1805.1181133797784</v>
      </c>
      <c r="H1141" s="284">
        <f t="shared" si="209"/>
        <v>42.567148799999998</v>
      </c>
      <c r="I1141" s="301">
        <f t="shared" si="210"/>
        <v>1.1824207999999999E-2</v>
      </c>
      <c r="J1141" s="57">
        <f t="shared" si="211"/>
        <v>-13.701037103677663</v>
      </c>
      <c r="K1141" s="57">
        <f t="shared" si="212"/>
        <v>0</v>
      </c>
      <c r="L1141" s="57">
        <f t="shared" si="214"/>
        <v>47779.81576078642</v>
      </c>
      <c r="M1141" s="301">
        <f t="shared" si="215"/>
        <v>10.788908063999989</v>
      </c>
      <c r="N1141" s="57">
        <f t="shared" si="213"/>
        <v>4428.6053303407289</v>
      </c>
    </row>
    <row r="1142" spans="1:14">
      <c r="A1142" s="57">
        <v>1139</v>
      </c>
      <c r="B1142" s="57">
        <v>26.4</v>
      </c>
      <c r="C1142" s="284">
        <f t="shared" si="206"/>
        <v>42.486681599999997</v>
      </c>
      <c r="D1142" s="300">
        <f t="shared" si="204"/>
        <v>42.486681599999997</v>
      </c>
      <c r="E1142" s="285">
        <f t="shared" si="207"/>
        <v>1805.1181133797784</v>
      </c>
      <c r="F1142" s="300">
        <f t="shared" si="205"/>
        <v>41.842944000000003</v>
      </c>
      <c r="G1142" s="285">
        <f t="shared" si="208"/>
        <v>1750.8319625871363</v>
      </c>
      <c r="H1142" s="284">
        <f t="shared" si="209"/>
        <v>42.1648128</v>
      </c>
      <c r="I1142" s="301">
        <f t="shared" si="210"/>
        <v>1.1712448E-2</v>
      </c>
      <c r="J1142" s="57">
        <f t="shared" si="211"/>
        <v>-54.286150792642047</v>
      </c>
      <c r="K1142" s="57">
        <f t="shared" si="212"/>
        <v>0</v>
      </c>
      <c r="L1142" s="57">
        <f t="shared" si="214"/>
        <v>47779.81576078642</v>
      </c>
      <c r="M1142" s="301">
        <f t="shared" si="215"/>
        <v>10.800620511999989</v>
      </c>
      <c r="N1142" s="57">
        <f t="shared" si="213"/>
        <v>4423.8028461143349</v>
      </c>
    </row>
    <row r="1143" spans="1:14">
      <c r="A1143" s="57">
        <v>1140</v>
      </c>
      <c r="B1143" s="57">
        <v>26</v>
      </c>
      <c r="C1143" s="284">
        <f t="shared" si="206"/>
        <v>41.842944000000003</v>
      </c>
      <c r="D1143" s="300">
        <f t="shared" si="204"/>
        <v>41.842944000000003</v>
      </c>
      <c r="E1143" s="285">
        <f t="shared" si="207"/>
        <v>1750.8319625871363</v>
      </c>
      <c r="F1143" s="300">
        <f t="shared" si="205"/>
        <v>41.038272000000006</v>
      </c>
      <c r="G1143" s="285">
        <f t="shared" si="208"/>
        <v>1684.1397687459846</v>
      </c>
      <c r="H1143" s="284">
        <f t="shared" si="209"/>
        <v>41.440608000000005</v>
      </c>
      <c r="I1143" s="301">
        <f t="shared" si="210"/>
        <v>1.151128E-2</v>
      </c>
      <c r="J1143" s="57">
        <f t="shared" si="211"/>
        <v>-66.69219384115172</v>
      </c>
      <c r="K1143" s="57">
        <f t="shared" si="212"/>
        <v>0</v>
      </c>
      <c r="L1143" s="57">
        <f t="shared" si="214"/>
        <v>47779.81576078642</v>
      </c>
      <c r="M1143" s="301">
        <f t="shared" si="215"/>
        <v>10.81213179199999</v>
      </c>
      <c r="N1143" s="57">
        <f t="shared" si="213"/>
        <v>4419.0929855423337</v>
      </c>
    </row>
    <row r="1144" spans="1:14">
      <c r="A1144" s="57">
        <v>1141</v>
      </c>
      <c r="B1144" s="57">
        <v>25.5</v>
      </c>
      <c r="C1144" s="284">
        <f t="shared" si="206"/>
        <v>41.038272000000006</v>
      </c>
      <c r="D1144" s="300">
        <f t="shared" si="204"/>
        <v>41.038272000000006</v>
      </c>
      <c r="E1144" s="285">
        <f t="shared" si="207"/>
        <v>1684.1397687459846</v>
      </c>
      <c r="F1144" s="300">
        <f t="shared" si="205"/>
        <v>39.589862400000008</v>
      </c>
      <c r="G1144" s="285">
        <f t="shared" si="208"/>
        <v>1567.3572048509345</v>
      </c>
      <c r="H1144" s="284">
        <f t="shared" si="209"/>
        <v>40.314067200000011</v>
      </c>
      <c r="I1144" s="301">
        <f t="shared" si="210"/>
        <v>1.1198352000000003E-2</v>
      </c>
      <c r="J1144" s="57">
        <f t="shared" si="211"/>
        <v>-116.78256389505009</v>
      </c>
      <c r="K1144" s="57">
        <f t="shared" si="212"/>
        <v>0</v>
      </c>
      <c r="L1144" s="57">
        <f t="shared" si="214"/>
        <v>47779.81576078642</v>
      </c>
      <c r="M1144" s="301">
        <f t="shared" si="215"/>
        <v>10.823330143999989</v>
      </c>
      <c r="N1144" s="57">
        <f t="shared" si="213"/>
        <v>4414.5207736524226</v>
      </c>
    </row>
    <row r="1145" spans="1:14">
      <c r="A1145" s="57">
        <v>1142</v>
      </c>
      <c r="B1145" s="57">
        <v>24.6</v>
      </c>
      <c r="C1145" s="284">
        <f t="shared" si="206"/>
        <v>39.589862400000008</v>
      </c>
      <c r="D1145" s="300">
        <f t="shared" si="204"/>
        <v>39.589862400000008</v>
      </c>
      <c r="E1145" s="285">
        <f t="shared" si="207"/>
        <v>1567.3572048509345</v>
      </c>
      <c r="F1145" s="300">
        <f t="shared" si="205"/>
        <v>37.819584000000006</v>
      </c>
      <c r="G1145" s="285">
        <f t="shared" si="208"/>
        <v>1430.3209339330565</v>
      </c>
      <c r="H1145" s="284">
        <f t="shared" si="209"/>
        <v>38.704723200000004</v>
      </c>
      <c r="I1145" s="301">
        <f t="shared" si="210"/>
        <v>1.0751312000000001E-2</v>
      </c>
      <c r="J1145" s="57">
        <f t="shared" si="211"/>
        <v>-137.03627091787803</v>
      </c>
      <c r="K1145" s="57">
        <f t="shared" si="212"/>
        <v>0</v>
      </c>
      <c r="L1145" s="57">
        <f t="shared" si="214"/>
        <v>47779.81576078642</v>
      </c>
      <c r="M1145" s="301">
        <f t="shared" si="215"/>
        <v>10.834081455999989</v>
      </c>
      <c r="N1145" s="57">
        <f t="shared" si="213"/>
        <v>4410.1399786251031</v>
      </c>
    </row>
    <row r="1146" spans="1:14">
      <c r="A1146" s="57">
        <v>1143</v>
      </c>
      <c r="B1146" s="57">
        <v>23.5</v>
      </c>
      <c r="C1146" s="284">
        <f t="shared" si="206"/>
        <v>37.819584000000006</v>
      </c>
      <c r="D1146" s="300">
        <f t="shared" si="204"/>
        <v>37.819584000000006</v>
      </c>
      <c r="E1146" s="285">
        <f t="shared" si="207"/>
        <v>1430.3209339330565</v>
      </c>
      <c r="F1146" s="300">
        <f t="shared" si="205"/>
        <v>34.600896000000006</v>
      </c>
      <c r="G1146" s="285">
        <f t="shared" si="208"/>
        <v>1197.2220040028164</v>
      </c>
      <c r="H1146" s="284">
        <f t="shared" si="209"/>
        <v>36.210240000000006</v>
      </c>
      <c r="I1146" s="301">
        <f t="shared" si="210"/>
        <v>1.0058400000000002E-2</v>
      </c>
      <c r="J1146" s="57">
        <f t="shared" si="211"/>
        <v>-233.09892993024005</v>
      </c>
      <c r="K1146" s="57">
        <f t="shared" si="212"/>
        <v>0</v>
      </c>
      <c r="L1146" s="57">
        <f t="shared" si="214"/>
        <v>47779.81576078642</v>
      </c>
      <c r="M1146" s="301">
        <f t="shared" si="215"/>
        <v>10.844139855999989</v>
      </c>
      <c r="N1146" s="57">
        <f t="shared" si="213"/>
        <v>4406.0493866048928</v>
      </c>
    </row>
    <row r="1147" spans="1:14">
      <c r="A1147" s="57">
        <v>1144</v>
      </c>
      <c r="B1147" s="57">
        <v>21.5</v>
      </c>
      <c r="C1147" s="284">
        <f t="shared" si="206"/>
        <v>34.600896000000006</v>
      </c>
      <c r="D1147" s="300">
        <f t="shared" si="204"/>
        <v>34.600896000000006</v>
      </c>
      <c r="E1147" s="285">
        <f t="shared" si="207"/>
        <v>1197.2220040028164</v>
      </c>
      <c r="F1147" s="300">
        <f t="shared" si="205"/>
        <v>32.186880000000002</v>
      </c>
      <c r="G1147" s="285">
        <f t="shared" si="208"/>
        <v>1035.9952441344001</v>
      </c>
      <c r="H1147" s="284">
        <f t="shared" si="209"/>
        <v>33.393888000000004</v>
      </c>
      <c r="I1147" s="301">
        <f t="shared" si="210"/>
        <v>9.2760800000000008E-3</v>
      </c>
      <c r="J1147" s="57">
        <f t="shared" si="211"/>
        <v>-161.22675986841637</v>
      </c>
      <c r="K1147" s="57">
        <f t="shared" si="212"/>
        <v>0</v>
      </c>
      <c r="L1147" s="57">
        <f t="shared" si="214"/>
        <v>47779.81576078642</v>
      </c>
      <c r="M1147" s="301">
        <f t="shared" si="215"/>
        <v>10.853415935999989</v>
      </c>
      <c r="N1147" s="57">
        <f t="shared" si="213"/>
        <v>4402.2836720284768</v>
      </c>
    </row>
    <row r="1148" spans="1:14">
      <c r="A1148" s="57">
        <v>1145</v>
      </c>
      <c r="B1148" s="57">
        <v>20</v>
      </c>
      <c r="C1148" s="284">
        <f t="shared" si="206"/>
        <v>32.186880000000002</v>
      </c>
      <c r="D1148" s="300">
        <f t="shared" si="204"/>
        <v>32.186880000000002</v>
      </c>
      <c r="E1148" s="285">
        <f t="shared" si="207"/>
        <v>1035.9952441344001</v>
      </c>
      <c r="F1148" s="300">
        <f t="shared" si="205"/>
        <v>28.163520000000002</v>
      </c>
      <c r="G1148" s="285">
        <f t="shared" si="208"/>
        <v>793.18385879040011</v>
      </c>
      <c r="H1148" s="284">
        <f t="shared" si="209"/>
        <v>30.175200000000004</v>
      </c>
      <c r="I1148" s="301">
        <f t="shared" si="210"/>
        <v>8.3820000000000006E-3</v>
      </c>
      <c r="J1148" s="57">
        <f t="shared" si="211"/>
        <v>-242.81138534399997</v>
      </c>
      <c r="K1148" s="57">
        <f t="shared" si="212"/>
        <v>0</v>
      </c>
      <c r="L1148" s="57">
        <f t="shared" si="214"/>
        <v>47779.81576078642</v>
      </c>
      <c r="M1148" s="301">
        <f t="shared" si="215"/>
        <v>10.861797935999988</v>
      </c>
      <c r="N1148" s="57">
        <f t="shared" si="213"/>
        <v>4398.8864497678196</v>
      </c>
    </row>
    <row r="1149" spans="1:14">
      <c r="A1149" s="57">
        <v>1146</v>
      </c>
      <c r="B1149" s="57">
        <v>17.5</v>
      </c>
      <c r="C1149" s="284">
        <f t="shared" si="206"/>
        <v>28.163520000000002</v>
      </c>
      <c r="D1149" s="300">
        <f t="shared" si="204"/>
        <v>28.163520000000002</v>
      </c>
      <c r="E1149" s="285">
        <f t="shared" si="207"/>
        <v>793.18385879040011</v>
      </c>
      <c r="F1149" s="300">
        <f t="shared" si="205"/>
        <v>25.749504000000002</v>
      </c>
      <c r="G1149" s="285">
        <f t="shared" si="208"/>
        <v>663.03695624601608</v>
      </c>
      <c r="H1149" s="284">
        <f t="shared" si="209"/>
        <v>26.956512000000004</v>
      </c>
      <c r="I1149" s="301">
        <f t="shared" si="210"/>
        <v>7.4879200000000012E-3</v>
      </c>
      <c r="J1149" s="57">
        <f t="shared" si="211"/>
        <v>-130.14690254438403</v>
      </c>
      <c r="K1149" s="57">
        <f t="shared" si="212"/>
        <v>0</v>
      </c>
      <c r="L1149" s="57">
        <f t="shared" si="214"/>
        <v>47779.81576078642</v>
      </c>
      <c r="M1149" s="301">
        <f t="shared" si="215"/>
        <v>10.869285855999989</v>
      </c>
      <c r="N1149" s="57">
        <f t="shared" si="213"/>
        <v>4395.8560289783281</v>
      </c>
    </row>
    <row r="1150" spans="1:14">
      <c r="A1150" s="57">
        <v>1147</v>
      </c>
      <c r="B1150" s="57">
        <v>16</v>
      </c>
      <c r="C1150" s="284">
        <f t="shared" si="206"/>
        <v>25.749504000000002</v>
      </c>
      <c r="D1150" s="300">
        <f t="shared" si="204"/>
        <v>25.749504000000002</v>
      </c>
      <c r="E1150" s="285">
        <f t="shared" si="207"/>
        <v>663.03695624601608</v>
      </c>
      <c r="F1150" s="300">
        <f t="shared" si="205"/>
        <v>22.530816000000002</v>
      </c>
      <c r="G1150" s="285">
        <f t="shared" si="208"/>
        <v>507.63766962585606</v>
      </c>
      <c r="H1150" s="284">
        <f t="shared" si="209"/>
        <v>24.140160000000002</v>
      </c>
      <c r="I1150" s="301">
        <f t="shared" si="210"/>
        <v>6.7056000000000008E-3</v>
      </c>
      <c r="J1150" s="57">
        <f t="shared" si="211"/>
        <v>-155.39928662016001</v>
      </c>
      <c r="K1150" s="57">
        <f t="shared" si="212"/>
        <v>0</v>
      </c>
      <c r="L1150" s="57">
        <f t="shared" si="214"/>
        <v>47779.81576078642</v>
      </c>
      <c r="M1150" s="301">
        <f t="shared" si="215"/>
        <v>10.875991455999989</v>
      </c>
      <c r="N1150" s="57">
        <f t="shared" si="213"/>
        <v>4393.1457609253266</v>
      </c>
    </row>
    <row r="1151" spans="1:14">
      <c r="A1151" s="57">
        <v>1148</v>
      </c>
      <c r="B1151" s="57">
        <v>14</v>
      </c>
      <c r="C1151" s="284">
        <f t="shared" si="206"/>
        <v>22.530816000000002</v>
      </c>
      <c r="D1151" s="300">
        <f t="shared" si="204"/>
        <v>22.530816000000002</v>
      </c>
      <c r="E1151" s="285">
        <f t="shared" si="207"/>
        <v>507.63766962585606</v>
      </c>
      <c r="F1151" s="300">
        <f t="shared" si="205"/>
        <v>17.219980799999998</v>
      </c>
      <c r="G1151" s="285">
        <f t="shared" si="208"/>
        <v>296.52773875236858</v>
      </c>
      <c r="H1151" s="284">
        <f t="shared" si="209"/>
        <v>19.875398400000002</v>
      </c>
      <c r="I1151" s="301">
        <f t="shared" si="210"/>
        <v>5.5209440000000007E-3</v>
      </c>
      <c r="J1151" s="57">
        <f t="shared" si="211"/>
        <v>-211.10993087348749</v>
      </c>
      <c r="K1151" s="57">
        <f t="shared" si="212"/>
        <v>0</v>
      </c>
      <c r="L1151" s="57">
        <f t="shared" si="214"/>
        <v>47779.81576078642</v>
      </c>
      <c r="M1151" s="301">
        <f t="shared" si="215"/>
        <v>10.881512399999989</v>
      </c>
      <c r="N1151" s="57">
        <f t="shared" si="213"/>
        <v>4390.9168141724922</v>
      </c>
    </row>
    <row r="1152" spans="1:14">
      <c r="A1152" s="57">
        <v>1149</v>
      </c>
      <c r="B1152" s="57">
        <v>10.7</v>
      </c>
      <c r="C1152" s="284">
        <f t="shared" si="206"/>
        <v>17.219980799999998</v>
      </c>
      <c r="D1152" s="300">
        <f t="shared" si="204"/>
        <v>17.219980799999998</v>
      </c>
      <c r="E1152" s="285">
        <f t="shared" si="207"/>
        <v>296.52773875236858</v>
      </c>
      <c r="F1152" s="300">
        <f t="shared" si="205"/>
        <v>11.909145600000002</v>
      </c>
      <c r="G1152" s="285">
        <f t="shared" si="208"/>
        <v>141.82774892199942</v>
      </c>
      <c r="H1152" s="284">
        <f t="shared" si="209"/>
        <v>14.5645632</v>
      </c>
      <c r="I1152" s="301">
        <f t="shared" si="210"/>
        <v>4.0457119999999999E-3</v>
      </c>
      <c r="J1152" s="57">
        <f t="shared" si="211"/>
        <v>-154.69998983036916</v>
      </c>
      <c r="K1152" s="57">
        <f t="shared" si="212"/>
        <v>0</v>
      </c>
      <c r="L1152" s="57">
        <f t="shared" si="214"/>
        <v>47779.81576078642</v>
      </c>
      <c r="M1152" s="301">
        <f t="shared" si="215"/>
        <v>10.885558111999989</v>
      </c>
      <c r="N1152" s="57">
        <f t="shared" si="213"/>
        <v>4389.2848918894706</v>
      </c>
    </row>
    <row r="1153" spans="1:14">
      <c r="A1153" s="57">
        <v>1150</v>
      </c>
      <c r="B1153" s="57">
        <v>7.4</v>
      </c>
      <c r="C1153" s="284">
        <f t="shared" si="206"/>
        <v>11.909145600000002</v>
      </c>
      <c r="D1153" s="300">
        <f t="shared" si="204"/>
        <v>11.909145600000002</v>
      </c>
      <c r="E1153" s="285">
        <f t="shared" si="207"/>
        <v>141.82774892199942</v>
      </c>
      <c r="F1153" s="300">
        <f t="shared" si="205"/>
        <v>6.5983103999999999</v>
      </c>
      <c r="G1153" s="285">
        <f t="shared" si="208"/>
        <v>43.537700134748157</v>
      </c>
      <c r="H1153" s="284">
        <f t="shared" si="209"/>
        <v>9.2537280000000006</v>
      </c>
      <c r="I1153" s="301">
        <f t="shared" si="210"/>
        <v>2.57048E-3</v>
      </c>
      <c r="J1153" s="57">
        <f t="shared" si="211"/>
        <v>-98.290048787251266</v>
      </c>
      <c r="K1153" s="57">
        <f t="shared" si="212"/>
        <v>0</v>
      </c>
      <c r="L1153" s="57">
        <f t="shared" si="214"/>
        <v>47779.81576078642</v>
      </c>
      <c r="M1153" s="301">
        <f t="shared" si="215"/>
        <v>10.888128591999989</v>
      </c>
      <c r="N1153" s="57">
        <f t="shared" si="213"/>
        <v>4388.248665238254</v>
      </c>
    </row>
    <row r="1154" spans="1:14">
      <c r="A1154" s="57">
        <v>1151</v>
      </c>
      <c r="B1154" s="57">
        <v>4.0999999999999996</v>
      </c>
      <c r="C1154" s="284">
        <f t="shared" si="206"/>
        <v>6.5983103999999999</v>
      </c>
      <c r="D1154" s="300">
        <f t="shared" si="204"/>
        <v>6.5983103999999999</v>
      </c>
      <c r="E1154" s="285">
        <f t="shared" si="207"/>
        <v>43.537700134748157</v>
      </c>
      <c r="F1154" s="300">
        <f t="shared" si="205"/>
        <v>1.2874752000000003</v>
      </c>
      <c r="G1154" s="285">
        <f t="shared" si="208"/>
        <v>1.6575923906150407</v>
      </c>
      <c r="H1154" s="284">
        <f t="shared" si="209"/>
        <v>3.9428928000000001</v>
      </c>
      <c r="I1154" s="301">
        <f t="shared" si="210"/>
        <v>1.0952480000000001E-3</v>
      </c>
      <c r="J1154" s="57">
        <f t="shared" si="211"/>
        <v>-41.880107744133113</v>
      </c>
      <c r="K1154" s="57">
        <f t="shared" si="212"/>
        <v>0</v>
      </c>
      <c r="L1154" s="57">
        <f t="shared" si="214"/>
        <v>47779.81576078642</v>
      </c>
      <c r="M1154" s="301">
        <f t="shared" si="215"/>
        <v>10.889223839999989</v>
      </c>
      <c r="N1154" s="57">
        <f t="shared" si="213"/>
        <v>4387.8072912115349</v>
      </c>
    </row>
    <row r="1155" spans="1:14">
      <c r="A1155" s="57">
        <v>1152</v>
      </c>
      <c r="B1155" s="57">
        <v>0.8</v>
      </c>
      <c r="C1155" s="284">
        <f t="shared" si="206"/>
        <v>1.2874752000000003</v>
      </c>
      <c r="D1155" s="300">
        <f t="shared" si="204"/>
        <v>1.2874752000000003</v>
      </c>
      <c r="E1155" s="285">
        <f t="shared" si="207"/>
        <v>1.6575923906150407</v>
      </c>
      <c r="F1155" s="300">
        <f t="shared" si="205"/>
        <v>0</v>
      </c>
      <c r="G1155" s="285">
        <f t="shared" si="208"/>
        <v>0</v>
      </c>
      <c r="H1155" s="284">
        <f t="shared" si="209"/>
        <v>0.64373760000000013</v>
      </c>
      <c r="I1155" s="301">
        <f t="shared" si="210"/>
        <v>1.7881600000000004E-4</v>
      </c>
      <c r="J1155" s="57">
        <f t="shared" si="211"/>
        <v>-1.6575923906150407</v>
      </c>
      <c r="K1155" s="57">
        <f t="shared" si="212"/>
        <v>0</v>
      </c>
      <c r="L1155" s="57">
        <f t="shared" si="214"/>
        <v>47779.81576078642</v>
      </c>
      <c r="M1155" s="301">
        <f t="shared" si="215"/>
        <v>10.889402655999989</v>
      </c>
      <c r="N1155" s="57">
        <f t="shared" si="213"/>
        <v>4387.7352385771183</v>
      </c>
    </row>
    <row r="1156" spans="1:14">
      <c r="A1156" s="57">
        <v>1153</v>
      </c>
      <c r="B1156" s="57">
        <v>0</v>
      </c>
      <c r="C1156" s="284">
        <f t="shared" si="206"/>
        <v>0</v>
      </c>
      <c r="D1156" s="300">
        <f t="shared" ref="D1156:D1219" si="216">C1156</f>
        <v>0</v>
      </c>
      <c r="E1156" s="285">
        <f t="shared" si="207"/>
        <v>0</v>
      </c>
      <c r="F1156" s="300">
        <f t="shared" ref="F1156:F1219" si="217">C1157</f>
        <v>0</v>
      </c>
      <c r="G1156" s="285">
        <f t="shared" si="208"/>
        <v>0</v>
      </c>
      <c r="H1156" s="284">
        <f t="shared" si="209"/>
        <v>0</v>
      </c>
      <c r="I1156" s="301">
        <f t="shared" si="210"/>
        <v>0</v>
      </c>
      <c r="J1156" s="57">
        <f t="shared" si="211"/>
        <v>0</v>
      </c>
      <c r="K1156" s="57">
        <f t="shared" si="212"/>
        <v>0</v>
      </c>
      <c r="L1156" s="57">
        <f t="shared" si="214"/>
        <v>47779.81576078642</v>
      </c>
      <c r="M1156" s="301">
        <f t="shared" si="215"/>
        <v>10.889402655999989</v>
      </c>
      <c r="N1156" s="57">
        <f t="shared" si="213"/>
        <v>4387.7352385771183</v>
      </c>
    </row>
    <row r="1157" spans="1:14">
      <c r="A1157" s="57">
        <v>1154</v>
      </c>
      <c r="B1157" s="57">
        <v>0</v>
      </c>
      <c r="C1157" s="284">
        <f t="shared" ref="C1157:C1220" si="218">B1157*1.609344</f>
        <v>0</v>
      </c>
      <c r="D1157" s="300">
        <f t="shared" si="216"/>
        <v>0</v>
      </c>
      <c r="E1157" s="285">
        <f t="shared" ref="E1157:E1220" si="219">(D1157)^2</f>
        <v>0</v>
      </c>
      <c r="F1157" s="300">
        <f t="shared" si="217"/>
        <v>0</v>
      </c>
      <c r="G1157" s="285">
        <f t="shared" ref="G1157:G1220" si="220">(F1157)^2</f>
        <v>0</v>
      </c>
      <c r="H1157" s="284">
        <f t="shared" ref="H1157:H1220" si="221">(D1157+F1157)/2</f>
        <v>0</v>
      </c>
      <c r="I1157" s="301">
        <f t="shared" ref="I1157:I1220" si="222">H1157/3600</f>
        <v>0</v>
      </c>
      <c r="J1157" s="57">
        <f t="shared" ref="J1157:J1220" si="223">IF(I1157=0,0,(G1157-E1157))</f>
        <v>0</v>
      </c>
      <c r="K1157" s="57">
        <f t="shared" ref="K1157:K1220" si="224">MAX(0,J1157)</f>
        <v>0</v>
      </c>
      <c r="L1157" s="57">
        <f t="shared" si="214"/>
        <v>47779.81576078642</v>
      </c>
      <c r="M1157" s="301">
        <f t="shared" si="215"/>
        <v>10.889402655999989</v>
      </c>
      <c r="N1157" s="57">
        <f t="shared" ref="N1157:N1220" si="225">IF(M1157=0,0,(L1157)/M1157)</f>
        <v>4387.7352385771183</v>
      </c>
    </row>
    <row r="1158" spans="1:14">
      <c r="A1158" s="57">
        <v>1155</v>
      </c>
      <c r="B1158" s="57">
        <v>0</v>
      </c>
      <c r="C1158" s="284">
        <f t="shared" si="218"/>
        <v>0</v>
      </c>
      <c r="D1158" s="300">
        <f t="shared" si="216"/>
        <v>0</v>
      </c>
      <c r="E1158" s="285">
        <f t="shared" si="219"/>
        <v>0</v>
      </c>
      <c r="F1158" s="300">
        <f t="shared" si="217"/>
        <v>0</v>
      </c>
      <c r="G1158" s="285">
        <f t="shared" si="220"/>
        <v>0</v>
      </c>
      <c r="H1158" s="284">
        <f t="shared" si="221"/>
        <v>0</v>
      </c>
      <c r="I1158" s="301">
        <f t="shared" si="222"/>
        <v>0</v>
      </c>
      <c r="J1158" s="57">
        <f t="shared" si="223"/>
        <v>0</v>
      </c>
      <c r="K1158" s="57">
        <f t="shared" si="224"/>
        <v>0</v>
      </c>
      <c r="L1158" s="57">
        <f t="shared" ref="L1158:L1221" si="226">L1157+K1158</f>
        <v>47779.81576078642</v>
      </c>
      <c r="M1158" s="301">
        <f t="shared" ref="M1158:M1221" si="227">M1157+I1158</f>
        <v>10.889402655999989</v>
      </c>
      <c r="N1158" s="57">
        <f t="shared" si="225"/>
        <v>4387.7352385771183</v>
      </c>
    </row>
    <row r="1159" spans="1:14">
      <c r="A1159" s="57">
        <v>1156</v>
      </c>
      <c r="B1159" s="57">
        <v>0</v>
      </c>
      <c r="C1159" s="284">
        <f t="shared" si="218"/>
        <v>0</v>
      </c>
      <c r="D1159" s="300">
        <f t="shared" si="216"/>
        <v>0</v>
      </c>
      <c r="E1159" s="285">
        <f t="shared" si="219"/>
        <v>0</v>
      </c>
      <c r="F1159" s="300">
        <f t="shared" si="217"/>
        <v>0</v>
      </c>
      <c r="G1159" s="285">
        <f t="shared" si="220"/>
        <v>0</v>
      </c>
      <c r="H1159" s="284">
        <f t="shared" si="221"/>
        <v>0</v>
      </c>
      <c r="I1159" s="301">
        <f t="shared" si="222"/>
        <v>0</v>
      </c>
      <c r="J1159" s="57">
        <f t="shared" si="223"/>
        <v>0</v>
      </c>
      <c r="K1159" s="57">
        <f t="shared" si="224"/>
        <v>0</v>
      </c>
      <c r="L1159" s="57">
        <f t="shared" si="226"/>
        <v>47779.81576078642</v>
      </c>
      <c r="M1159" s="301">
        <f t="shared" si="227"/>
        <v>10.889402655999989</v>
      </c>
      <c r="N1159" s="57">
        <f t="shared" si="225"/>
        <v>4387.7352385771183</v>
      </c>
    </row>
    <row r="1160" spans="1:14">
      <c r="A1160" s="57">
        <v>1157</v>
      </c>
      <c r="B1160" s="57">
        <v>0</v>
      </c>
      <c r="C1160" s="284">
        <f t="shared" si="218"/>
        <v>0</v>
      </c>
      <c r="D1160" s="300">
        <f t="shared" si="216"/>
        <v>0</v>
      </c>
      <c r="E1160" s="285">
        <f t="shared" si="219"/>
        <v>0</v>
      </c>
      <c r="F1160" s="300">
        <f t="shared" si="217"/>
        <v>0</v>
      </c>
      <c r="G1160" s="285">
        <f t="shared" si="220"/>
        <v>0</v>
      </c>
      <c r="H1160" s="284">
        <f t="shared" si="221"/>
        <v>0</v>
      </c>
      <c r="I1160" s="301">
        <f t="shared" si="222"/>
        <v>0</v>
      </c>
      <c r="J1160" s="57">
        <f t="shared" si="223"/>
        <v>0</v>
      </c>
      <c r="K1160" s="57">
        <f t="shared" si="224"/>
        <v>0</v>
      </c>
      <c r="L1160" s="57">
        <f t="shared" si="226"/>
        <v>47779.81576078642</v>
      </c>
      <c r="M1160" s="301">
        <f t="shared" si="227"/>
        <v>10.889402655999989</v>
      </c>
      <c r="N1160" s="57">
        <f t="shared" si="225"/>
        <v>4387.7352385771183</v>
      </c>
    </row>
    <row r="1161" spans="1:14">
      <c r="A1161" s="57">
        <v>1158</v>
      </c>
      <c r="B1161" s="57">
        <v>0</v>
      </c>
      <c r="C1161" s="284">
        <f t="shared" si="218"/>
        <v>0</v>
      </c>
      <c r="D1161" s="300">
        <f t="shared" si="216"/>
        <v>0</v>
      </c>
      <c r="E1161" s="285">
        <f t="shared" si="219"/>
        <v>0</v>
      </c>
      <c r="F1161" s="300">
        <f t="shared" si="217"/>
        <v>0</v>
      </c>
      <c r="G1161" s="285">
        <f t="shared" si="220"/>
        <v>0</v>
      </c>
      <c r="H1161" s="284">
        <f t="shared" si="221"/>
        <v>0</v>
      </c>
      <c r="I1161" s="301">
        <f t="shared" si="222"/>
        <v>0</v>
      </c>
      <c r="J1161" s="57">
        <f t="shared" si="223"/>
        <v>0</v>
      </c>
      <c r="K1161" s="57">
        <f t="shared" si="224"/>
        <v>0</v>
      </c>
      <c r="L1161" s="57">
        <f t="shared" si="226"/>
        <v>47779.81576078642</v>
      </c>
      <c r="M1161" s="301">
        <f t="shared" si="227"/>
        <v>10.889402655999989</v>
      </c>
      <c r="N1161" s="57">
        <f t="shared" si="225"/>
        <v>4387.7352385771183</v>
      </c>
    </row>
    <row r="1162" spans="1:14">
      <c r="A1162" s="57">
        <v>1159</v>
      </c>
      <c r="B1162" s="57">
        <v>0</v>
      </c>
      <c r="C1162" s="284">
        <f t="shared" si="218"/>
        <v>0</v>
      </c>
      <c r="D1162" s="300">
        <f t="shared" si="216"/>
        <v>0</v>
      </c>
      <c r="E1162" s="285">
        <f t="shared" si="219"/>
        <v>0</v>
      </c>
      <c r="F1162" s="300">
        <f t="shared" si="217"/>
        <v>0</v>
      </c>
      <c r="G1162" s="285">
        <f t="shared" si="220"/>
        <v>0</v>
      </c>
      <c r="H1162" s="284">
        <f t="shared" si="221"/>
        <v>0</v>
      </c>
      <c r="I1162" s="301">
        <f t="shared" si="222"/>
        <v>0</v>
      </c>
      <c r="J1162" s="57">
        <f t="shared" si="223"/>
        <v>0</v>
      </c>
      <c r="K1162" s="57">
        <f t="shared" si="224"/>
        <v>0</v>
      </c>
      <c r="L1162" s="57">
        <f t="shared" si="226"/>
        <v>47779.81576078642</v>
      </c>
      <c r="M1162" s="301">
        <f t="shared" si="227"/>
        <v>10.889402655999989</v>
      </c>
      <c r="N1162" s="57">
        <f t="shared" si="225"/>
        <v>4387.7352385771183</v>
      </c>
    </row>
    <row r="1163" spans="1:14">
      <c r="A1163" s="57">
        <v>1160</v>
      </c>
      <c r="B1163" s="57">
        <v>0</v>
      </c>
      <c r="C1163" s="284">
        <f t="shared" si="218"/>
        <v>0</v>
      </c>
      <c r="D1163" s="300">
        <f t="shared" si="216"/>
        <v>0</v>
      </c>
      <c r="E1163" s="285">
        <f t="shared" si="219"/>
        <v>0</v>
      </c>
      <c r="F1163" s="300">
        <f t="shared" si="217"/>
        <v>0</v>
      </c>
      <c r="G1163" s="285">
        <f t="shared" si="220"/>
        <v>0</v>
      </c>
      <c r="H1163" s="284">
        <f t="shared" si="221"/>
        <v>0</v>
      </c>
      <c r="I1163" s="301">
        <f t="shared" si="222"/>
        <v>0</v>
      </c>
      <c r="J1163" s="57">
        <f t="shared" si="223"/>
        <v>0</v>
      </c>
      <c r="K1163" s="57">
        <f t="shared" si="224"/>
        <v>0</v>
      </c>
      <c r="L1163" s="57">
        <f t="shared" si="226"/>
        <v>47779.81576078642</v>
      </c>
      <c r="M1163" s="301">
        <f t="shared" si="227"/>
        <v>10.889402655999989</v>
      </c>
      <c r="N1163" s="57">
        <f t="shared" si="225"/>
        <v>4387.7352385771183</v>
      </c>
    </row>
    <row r="1164" spans="1:14">
      <c r="A1164" s="57">
        <v>1161</v>
      </c>
      <c r="B1164" s="57">
        <v>0</v>
      </c>
      <c r="C1164" s="284">
        <f t="shared" si="218"/>
        <v>0</v>
      </c>
      <c r="D1164" s="300">
        <f t="shared" si="216"/>
        <v>0</v>
      </c>
      <c r="E1164" s="285">
        <f t="shared" si="219"/>
        <v>0</v>
      </c>
      <c r="F1164" s="300">
        <f t="shared" si="217"/>
        <v>0</v>
      </c>
      <c r="G1164" s="285">
        <f t="shared" si="220"/>
        <v>0</v>
      </c>
      <c r="H1164" s="284">
        <f t="shared" si="221"/>
        <v>0</v>
      </c>
      <c r="I1164" s="301">
        <f t="shared" si="222"/>
        <v>0</v>
      </c>
      <c r="J1164" s="57">
        <f t="shared" si="223"/>
        <v>0</v>
      </c>
      <c r="K1164" s="57">
        <f t="shared" si="224"/>
        <v>0</v>
      </c>
      <c r="L1164" s="57">
        <f t="shared" si="226"/>
        <v>47779.81576078642</v>
      </c>
      <c r="M1164" s="301">
        <f t="shared" si="227"/>
        <v>10.889402655999989</v>
      </c>
      <c r="N1164" s="57">
        <f t="shared" si="225"/>
        <v>4387.7352385771183</v>
      </c>
    </row>
    <row r="1165" spans="1:14">
      <c r="A1165" s="57">
        <v>1162</v>
      </c>
      <c r="B1165" s="57">
        <v>0</v>
      </c>
      <c r="C1165" s="284">
        <f t="shared" si="218"/>
        <v>0</v>
      </c>
      <c r="D1165" s="300">
        <f t="shared" si="216"/>
        <v>0</v>
      </c>
      <c r="E1165" s="285">
        <f t="shared" si="219"/>
        <v>0</v>
      </c>
      <c r="F1165" s="300">
        <f t="shared" si="217"/>
        <v>0</v>
      </c>
      <c r="G1165" s="285">
        <f t="shared" si="220"/>
        <v>0</v>
      </c>
      <c r="H1165" s="284">
        <f t="shared" si="221"/>
        <v>0</v>
      </c>
      <c r="I1165" s="301">
        <f t="shared" si="222"/>
        <v>0</v>
      </c>
      <c r="J1165" s="57">
        <f t="shared" si="223"/>
        <v>0</v>
      </c>
      <c r="K1165" s="57">
        <f t="shared" si="224"/>
        <v>0</v>
      </c>
      <c r="L1165" s="57">
        <f t="shared" si="226"/>
        <v>47779.81576078642</v>
      </c>
      <c r="M1165" s="301">
        <f t="shared" si="227"/>
        <v>10.889402655999989</v>
      </c>
      <c r="N1165" s="57">
        <f t="shared" si="225"/>
        <v>4387.7352385771183</v>
      </c>
    </row>
    <row r="1166" spans="1:14">
      <c r="A1166" s="57">
        <v>1163</v>
      </c>
      <c r="B1166" s="57">
        <v>0</v>
      </c>
      <c r="C1166" s="284">
        <f t="shared" si="218"/>
        <v>0</v>
      </c>
      <c r="D1166" s="300">
        <f t="shared" si="216"/>
        <v>0</v>
      </c>
      <c r="E1166" s="285">
        <f t="shared" si="219"/>
        <v>0</v>
      </c>
      <c r="F1166" s="300">
        <f t="shared" si="217"/>
        <v>0</v>
      </c>
      <c r="G1166" s="285">
        <f t="shared" si="220"/>
        <v>0</v>
      </c>
      <c r="H1166" s="284">
        <f t="shared" si="221"/>
        <v>0</v>
      </c>
      <c r="I1166" s="301">
        <f t="shared" si="222"/>
        <v>0</v>
      </c>
      <c r="J1166" s="57">
        <f t="shared" si="223"/>
        <v>0</v>
      </c>
      <c r="K1166" s="57">
        <f t="shared" si="224"/>
        <v>0</v>
      </c>
      <c r="L1166" s="57">
        <f t="shared" si="226"/>
        <v>47779.81576078642</v>
      </c>
      <c r="M1166" s="301">
        <f t="shared" si="227"/>
        <v>10.889402655999989</v>
      </c>
      <c r="N1166" s="57">
        <f t="shared" si="225"/>
        <v>4387.7352385771183</v>
      </c>
    </row>
    <row r="1167" spans="1:14">
      <c r="A1167" s="57">
        <v>1164</v>
      </c>
      <c r="B1167" s="57">
        <v>0</v>
      </c>
      <c r="C1167" s="284">
        <f t="shared" si="218"/>
        <v>0</v>
      </c>
      <c r="D1167" s="300">
        <f t="shared" si="216"/>
        <v>0</v>
      </c>
      <c r="E1167" s="285">
        <f t="shared" si="219"/>
        <v>0</v>
      </c>
      <c r="F1167" s="300">
        <f t="shared" si="217"/>
        <v>0</v>
      </c>
      <c r="G1167" s="285">
        <f t="shared" si="220"/>
        <v>0</v>
      </c>
      <c r="H1167" s="284">
        <f t="shared" si="221"/>
        <v>0</v>
      </c>
      <c r="I1167" s="301">
        <f t="shared" si="222"/>
        <v>0</v>
      </c>
      <c r="J1167" s="57">
        <f t="shared" si="223"/>
        <v>0</v>
      </c>
      <c r="K1167" s="57">
        <f t="shared" si="224"/>
        <v>0</v>
      </c>
      <c r="L1167" s="57">
        <f t="shared" si="226"/>
        <v>47779.81576078642</v>
      </c>
      <c r="M1167" s="301">
        <f t="shared" si="227"/>
        <v>10.889402655999989</v>
      </c>
      <c r="N1167" s="57">
        <f t="shared" si="225"/>
        <v>4387.7352385771183</v>
      </c>
    </row>
    <row r="1168" spans="1:14">
      <c r="A1168" s="57">
        <v>1165</v>
      </c>
      <c r="B1168" s="57">
        <v>0</v>
      </c>
      <c r="C1168" s="284">
        <f t="shared" si="218"/>
        <v>0</v>
      </c>
      <c r="D1168" s="300">
        <f t="shared" si="216"/>
        <v>0</v>
      </c>
      <c r="E1168" s="285">
        <f t="shared" si="219"/>
        <v>0</v>
      </c>
      <c r="F1168" s="300">
        <f t="shared" si="217"/>
        <v>0</v>
      </c>
      <c r="G1168" s="285">
        <f t="shared" si="220"/>
        <v>0</v>
      </c>
      <c r="H1168" s="284">
        <f t="shared" si="221"/>
        <v>0</v>
      </c>
      <c r="I1168" s="301">
        <f t="shared" si="222"/>
        <v>0</v>
      </c>
      <c r="J1168" s="57">
        <f t="shared" si="223"/>
        <v>0</v>
      </c>
      <c r="K1168" s="57">
        <f t="shared" si="224"/>
        <v>0</v>
      </c>
      <c r="L1168" s="57">
        <f t="shared" si="226"/>
        <v>47779.81576078642</v>
      </c>
      <c r="M1168" s="301">
        <f t="shared" si="227"/>
        <v>10.889402655999989</v>
      </c>
      <c r="N1168" s="57">
        <f t="shared" si="225"/>
        <v>4387.7352385771183</v>
      </c>
    </row>
    <row r="1169" spans="1:14">
      <c r="A1169" s="57">
        <v>1166</v>
      </c>
      <c r="B1169" s="57">
        <v>0</v>
      </c>
      <c r="C1169" s="284">
        <f t="shared" si="218"/>
        <v>0</v>
      </c>
      <c r="D1169" s="300">
        <f t="shared" si="216"/>
        <v>0</v>
      </c>
      <c r="E1169" s="285">
        <f t="shared" si="219"/>
        <v>0</v>
      </c>
      <c r="F1169" s="300">
        <f t="shared" si="217"/>
        <v>0</v>
      </c>
      <c r="G1169" s="285">
        <f t="shared" si="220"/>
        <v>0</v>
      </c>
      <c r="H1169" s="284">
        <f t="shared" si="221"/>
        <v>0</v>
      </c>
      <c r="I1169" s="301">
        <f t="shared" si="222"/>
        <v>0</v>
      </c>
      <c r="J1169" s="57">
        <f t="shared" si="223"/>
        <v>0</v>
      </c>
      <c r="K1169" s="57">
        <f t="shared" si="224"/>
        <v>0</v>
      </c>
      <c r="L1169" s="57">
        <f t="shared" si="226"/>
        <v>47779.81576078642</v>
      </c>
      <c r="M1169" s="301">
        <f t="shared" si="227"/>
        <v>10.889402655999989</v>
      </c>
      <c r="N1169" s="57">
        <f t="shared" si="225"/>
        <v>4387.7352385771183</v>
      </c>
    </row>
    <row r="1170" spans="1:14">
      <c r="A1170" s="57">
        <v>1167</v>
      </c>
      <c r="B1170" s="57">
        <v>0</v>
      </c>
      <c r="C1170" s="284">
        <f t="shared" si="218"/>
        <v>0</v>
      </c>
      <c r="D1170" s="300">
        <f t="shared" si="216"/>
        <v>0</v>
      </c>
      <c r="E1170" s="285">
        <f t="shared" si="219"/>
        <v>0</v>
      </c>
      <c r="F1170" s="300">
        <f t="shared" si="217"/>
        <v>0</v>
      </c>
      <c r="G1170" s="285">
        <f t="shared" si="220"/>
        <v>0</v>
      </c>
      <c r="H1170" s="284">
        <f t="shared" si="221"/>
        <v>0</v>
      </c>
      <c r="I1170" s="301">
        <f t="shared" si="222"/>
        <v>0</v>
      </c>
      <c r="J1170" s="57">
        <f t="shared" si="223"/>
        <v>0</v>
      </c>
      <c r="K1170" s="57">
        <f t="shared" si="224"/>
        <v>0</v>
      </c>
      <c r="L1170" s="57">
        <f t="shared" si="226"/>
        <v>47779.81576078642</v>
      </c>
      <c r="M1170" s="301">
        <f t="shared" si="227"/>
        <v>10.889402655999989</v>
      </c>
      <c r="N1170" s="57">
        <f t="shared" si="225"/>
        <v>4387.7352385771183</v>
      </c>
    </row>
    <row r="1171" spans="1:14">
      <c r="A1171" s="57">
        <v>1168</v>
      </c>
      <c r="B1171" s="57">
        <v>0</v>
      </c>
      <c r="C1171" s="284">
        <f t="shared" si="218"/>
        <v>0</v>
      </c>
      <c r="D1171" s="300">
        <f t="shared" si="216"/>
        <v>0</v>
      </c>
      <c r="E1171" s="285">
        <f t="shared" si="219"/>
        <v>0</v>
      </c>
      <c r="F1171" s="300">
        <f t="shared" si="217"/>
        <v>3.3796224000000006</v>
      </c>
      <c r="G1171" s="285">
        <f t="shared" si="220"/>
        <v>11.421847566581764</v>
      </c>
      <c r="H1171" s="284">
        <f t="shared" si="221"/>
        <v>1.6898112000000003</v>
      </c>
      <c r="I1171" s="301">
        <f t="shared" si="222"/>
        <v>4.6939200000000006E-4</v>
      </c>
      <c r="J1171" s="57">
        <f t="shared" si="223"/>
        <v>11.421847566581764</v>
      </c>
      <c r="K1171" s="57">
        <f t="shared" si="224"/>
        <v>11.421847566581764</v>
      </c>
      <c r="L1171" s="57">
        <f t="shared" si="226"/>
        <v>47791.237608353003</v>
      </c>
      <c r="M1171" s="301">
        <f t="shared" si="227"/>
        <v>10.889872047999988</v>
      </c>
      <c r="N1171" s="57">
        <f t="shared" si="225"/>
        <v>4388.5949621538703</v>
      </c>
    </row>
    <row r="1172" spans="1:14">
      <c r="A1172" s="57">
        <v>1169</v>
      </c>
      <c r="B1172" s="57">
        <v>2.1</v>
      </c>
      <c r="C1172" s="284">
        <f t="shared" si="218"/>
        <v>3.3796224000000006</v>
      </c>
      <c r="D1172" s="300">
        <f t="shared" si="216"/>
        <v>3.3796224000000006</v>
      </c>
      <c r="E1172" s="285">
        <f t="shared" si="219"/>
        <v>11.421847566581764</v>
      </c>
      <c r="F1172" s="300">
        <f t="shared" si="217"/>
        <v>8.690457600000002</v>
      </c>
      <c r="G1172" s="285">
        <f t="shared" si="220"/>
        <v>75.524053297397799</v>
      </c>
      <c r="H1172" s="284">
        <f t="shared" si="221"/>
        <v>6.0350400000000013</v>
      </c>
      <c r="I1172" s="301">
        <f t="shared" si="222"/>
        <v>1.6764000000000004E-3</v>
      </c>
      <c r="J1172" s="57">
        <f t="shared" si="223"/>
        <v>64.102205730816038</v>
      </c>
      <c r="K1172" s="57">
        <f t="shared" si="224"/>
        <v>64.102205730816038</v>
      </c>
      <c r="L1172" s="57">
        <f t="shared" si="226"/>
        <v>47855.339814083818</v>
      </c>
      <c r="M1172" s="301">
        <f t="shared" si="227"/>
        <v>10.891548447999988</v>
      </c>
      <c r="N1172" s="57">
        <f t="shared" si="225"/>
        <v>4393.8049803075965</v>
      </c>
    </row>
    <row r="1173" spans="1:14">
      <c r="A1173" s="57">
        <v>1170</v>
      </c>
      <c r="B1173" s="57">
        <v>5.4</v>
      </c>
      <c r="C1173" s="284">
        <f t="shared" si="218"/>
        <v>8.690457600000002</v>
      </c>
      <c r="D1173" s="300">
        <f t="shared" si="216"/>
        <v>8.690457600000002</v>
      </c>
      <c r="E1173" s="285">
        <f t="shared" si="219"/>
        <v>75.524053297397799</v>
      </c>
      <c r="F1173" s="300">
        <f t="shared" si="217"/>
        <v>14.0012928</v>
      </c>
      <c r="G1173" s="285">
        <f t="shared" si="220"/>
        <v>196.03620007133185</v>
      </c>
      <c r="H1173" s="284">
        <f t="shared" si="221"/>
        <v>11.345875200000002</v>
      </c>
      <c r="I1173" s="301">
        <f t="shared" si="222"/>
        <v>3.1516320000000006E-3</v>
      </c>
      <c r="J1173" s="57">
        <f t="shared" si="223"/>
        <v>120.51214677393405</v>
      </c>
      <c r="K1173" s="57">
        <f t="shared" si="224"/>
        <v>120.51214677393405</v>
      </c>
      <c r="L1173" s="57">
        <f t="shared" si="226"/>
        <v>47975.851960857755</v>
      </c>
      <c r="M1173" s="301">
        <f t="shared" si="227"/>
        <v>10.894700079999987</v>
      </c>
      <c r="N1173" s="57">
        <f t="shared" si="225"/>
        <v>4403.5954738148066</v>
      </c>
    </row>
    <row r="1174" spans="1:14">
      <c r="A1174" s="57">
        <v>1171</v>
      </c>
      <c r="B1174" s="57">
        <v>8.6999999999999993</v>
      </c>
      <c r="C1174" s="284">
        <f t="shared" si="218"/>
        <v>14.0012928</v>
      </c>
      <c r="D1174" s="300">
        <f t="shared" si="216"/>
        <v>14.0012928</v>
      </c>
      <c r="E1174" s="285">
        <f t="shared" si="219"/>
        <v>196.03620007133185</v>
      </c>
      <c r="F1174" s="300">
        <f t="shared" si="217"/>
        <v>19.312128000000001</v>
      </c>
      <c r="G1174" s="285">
        <f t="shared" si="220"/>
        <v>372.95828788838406</v>
      </c>
      <c r="H1174" s="284">
        <f t="shared" si="221"/>
        <v>16.656710400000001</v>
      </c>
      <c r="I1174" s="301">
        <f t="shared" si="222"/>
        <v>4.6268640000000005E-3</v>
      </c>
      <c r="J1174" s="57">
        <f t="shared" si="223"/>
        <v>176.92208781705222</v>
      </c>
      <c r="K1174" s="57">
        <f t="shared" si="224"/>
        <v>176.92208781705222</v>
      </c>
      <c r="L1174" s="57">
        <f t="shared" si="226"/>
        <v>48152.774048674808</v>
      </c>
      <c r="M1174" s="301">
        <f t="shared" si="227"/>
        <v>10.899326943999988</v>
      </c>
      <c r="N1174" s="57">
        <f t="shared" si="225"/>
        <v>4417.9584937749405</v>
      </c>
    </row>
    <row r="1175" spans="1:14">
      <c r="A1175" s="57">
        <v>1172</v>
      </c>
      <c r="B1175" s="57">
        <v>12</v>
      </c>
      <c r="C1175" s="284">
        <f t="shared" si="218"/>
        <v>19.312128000000001</v>
      </c>
      <c r="D1175" s="300">
        <f t="shared" si="216"/>
        <v>19.312128000000001</v>
      </c>
      <c r="E1175" s="285">
        <f t="shared" si="219"/>
        <v>372.95828788838406</v>
      </c>
      <c r="F1175" s="300">
        <f t="shared" si="217"/>
        <v>24.622963200000004</v>
      </c>
      <c r="G1175" s="285">
        <f t="shared" si="220"/>
        <v>606.29031674855446</v>
      </c>
      <c r="H1175" s="284">
        <f t="shared" si="221"/>
        <v>21.967545600000001</v>
      </c>
      <c r="I1175" s="301">
        <f t="shared" si="222"/>
        <v>6.1020960000000004E-3</v>
      </c>
      <c r="J1175" s="57">
        <f t="shared" si="223"/>
        <v>233.3320288601704</v>
      </c>
      <c r="K1175" s="57">
        <f t="shared" si="224"/>
        <v>233.3320288601704</v>
      </c>
      <c r="L1175" s="57">
        <f t="shared" si="226"/>
        <v>48386.106077534976</v>
      </c>
      <c r="M1175" s="301">
        <f t="shared" si="227"/>
        <v>10.905429039999987</v>
      </c>
      <c r="N1175" s="57">
        <f t="shared" si="225"/>
        <v>4436.8823913355209</v>
      </c>
    </row>
    <row r="1176" spans="1:14">
      <c r="A1176" s="57">
        <v>1173</v>
      </c>
      <c r="B1176" s="57">
        <v>15.3</v>
      </c>
      <c r="C1176" s="284">
        <f t="shared" si="218"/>
        <v>24.622963200000004</v>
      </c>
      <c r="D1176" s="300">
        <f t="shared" si="216"/>
        <v>24.622963200000004</v>
      </c>
      <c r="E1176" s="285">
        <f t="shared" si="219"/>
        <v>606.29031674855446</v>
      </c>
      <c r="F1176" s="300">
        <f t="shared" si="217"/>
        <v>29.933798400000004</v>
      </c>
      <c r="G1176" s="285">
        <f t="shared" si="220"/>
        <v>896.03228665184281</v>
      </c>
      <c r="H1176" s="284">
        <f t="shared" si="221"/>
        <v>27.278380800000004</v>
      </c>
      <c r="I1176" s="301">
        <f t="shared" si="222"/>
        <v>7.5773280000000012E-3</v>
      </c>
      <c r="J1176" s="57">
        <f t="shared" si="223"/>
        <v>289.74196990328835</v>
      </c>
      <c r="K1176" s="57">
        <f t="shared" si="224"/>
        <v>289.74196990328835</v>
      </c>
      <c r="L1176" s="57">
        <f t="shared" si="226"/>
        <v>48675.848047438267</v>
      </c>
      <c r="M1176" s="301">
        <f t="shared" si="227"/>
        <v>10.913006367999987</v>
      </c>
      <c r="N1176" s="57">
        <f t="shared" si="225"/>
        <v>4460.3518412826716</v>
      </c>
    </row>
    <row r="1177" spans="1:14">
      <c r="A1177" s="57">
        <v>1174</v>
      </c>
      <c r="B1177" s="57">
        <v>18.600000000000001</v>
      </c>
      <c r="C1177" s="284">
        <f t="shared" si="218"/>
        <v>29.933798400000004</v>
      </c>
      <c r="D1177" s="300">
        <f t="shared" si="216"/>
        <v>29.933798400000004</v>
      </c>
      <c r="E1177" s="285">
        <f t="shared" si="219"/>
        <v>896.03228665184281</v>
      </c>
      <c r="F1177" s="300">
        <f t="shared" si="217"/>
        <v>33.957158400000004</v>
      </c>
      <c r="G1177" s="285">
        <f t="shared" si="220"/>
        <v>1153.0886066026908</v>
      </c>
      <c r="H1177" s="284">
        <f t="shared" si="221"/>
        <v>31.945478400000006</v>
      </c>
      <c r="I1177" s="301">
        <f t="shared" si="222"/>
        <v>8.8737440000000011E-3</v>
      </c>
      <c r="J1177" s="57">
        <f t="shared" si="223"/>
        <v>257.05631995084798</v>
      </c>
      <c r="K1177" s="57">
        <f t="shared" si="224"/>
        <v>257.05631995084798</v>
      </c>
      <c r="L1177" s="57">
        <f t="shared" si="226"/>
        <v>48932.904367389114</v>
      </c>
      <c r="M1177" s="301">
        <f t="shared" si="227"/>
        <v>10.921880111999988</v>
      </c>
      <c r="N1177" s="57">
        <f t="shared" si="225"/>
        <v>4480.2638250557247</v>
      </c>
    </row>
    <row r="1178" spans="1:14">
      <c r="A1178" s="57">
        <v>1175</v>
      </c>
      <c r="B1178" s="57">
        <v>21.1</v>
      </c>
      <c r="C1178" s="284">
        <f t="shared" si="218"/>
        <v>33.957158400000004</v>
      </c>
      <c r="D1178" s="300">
        <f t="shared" si="216"/>
        <v>33.957158400000004</v>
      </c>
      <c r="E1178" s="285">
        <f t="shared" si="219"/>
        <v>1153.0886066026908</v>
      </c>
      <c r="F1178" s="300">
        <f t="shared" si="217"/>
        <v>37.014912000000002</v>
      </c>
      <c r="G1178" s="285">
        <f t="shared" si="220"/>
        <v>1370.1037103677443</v>
      </c>
      <c r="H1178" s="284">
        <f t="shared" si="221"/>
        <v>35.486035200000003</v>
      </c>
      <c r="I1178" s="301">
        <f t="shared" si="222"/>
        <v>9.8572320000000005E-3</v>
      </c>
      <c r="J1178" s="57">
        <f t="shared" si="223"/>
        <v>217.01510376505348</v>
      </c>
      <c r="K1178" s="57">
        <f t="shared" si="224"/>
        <v>217.01510376505348</v>
      </c>
      <c r="L1178" s="57">
        <f t="shared" si="226"/>
        <v>49149.919471154164</v>
      </c>
      <c r="M1178" s="301">
        <f t="shared" si="227"/>
        <v>10.931737343999988</v>
      </c>
      <c r="N1178" s="57">
        <f t="shared" si="225"/>
        <v>4496.0757768416997</v>
      </c>
    </row>
    <row r="1179" spans="1:14">
      <c r="A1179" s="57">
        <v>1176</v>
      </c>
      <c r="B1179" s="57">
        <v>23</v>
      </c>
      <c r="C1179" s="284">
        <f t="shared" si="218"/>
        <v>37.014912000000002</v>
      </c>
      <c r="D1179" s="300">
        <f t="shared" si="216"/>
        <v>37.014912000000002</v>
      </c>
      <c r="E1179" s="285">
        <f t="shared" si="219"/>
        <v>1370.1037103677443</v>
      </c>
      <c r="F1179" s="300">
        <f t="shared" si="217"/>
        <v>37.819584000000006</v>
      </c>
      <c r="G1179" s="285">
        <f t="shared" si="220"/>
        <v>1430.3209339330565</v>
      </c>
      <c r="H1179" s="284">
        <f t="shared" si="221"/>
        <v>37.417248000000001</v>
      </c>
      <c r="I1179" s="301">
        <f t="shared" si="222"/>
        <v>1.0393680000000001E-2</v>
      </c>
      <c r="J1179" s="57">
        <f t="shared" si="223"/>
        <v>60.217223565312224</v>
      </c>
      <c r="K1179" s="57">
        <f t="shared" si="224"/>
        <v>60.217223565312224</v>
      </c>
      <c r="L1179" s="57">
        <f t="shared" si="226"/>
        <v>49210.136694719477</v>
      </c>
      <c r="M1179" s="301">
        <f t="shared" si="227"/>
        <v>10.942131023999988</v>
      </c>
      <c r="N1179" s="57">
        <f t="shared" si="225"/>
        <v>4497.3083019006199</v>
      </c>
    </row>
    <row r="1180" spans="1:14">
      <c r="A1180" s="57">
        <v>1177</v>
      </c>
      <c r="B1180" s="57">
        <v>23.5</v>
      </c>
      <c r="C1180" s="284">
        <f t="shared" si="218"/>
        <v>37.819584000000006</v>
      </c>
      <c r="D1180" s="300">
        <f t="shared" si="216"/>
        <v>37.819584000000006</v>
      </c>
      <c r="E1180" s="285">
        <f t="shared" si="219"/>
        <v>1430.3209339330565</v>
      </c>
      <c r="F1180" s="300">
        <f t="shared" si="217"/>
        <v>37.014912000000002</v>
      </c>
      <c r="G1180" s="285">
        <f t="shared" si="220"/>
        <v>1370.1037103677443</v>
      </c>
      <c r="H1180" s="284">
        <f t="shared" si="221"/>
        <v>37.417248000000001</v>
      </c>
      <c r="I1180" s="301">
        <f t="shared" si="222"/>
        <v>1.0393680000000001E-2</v>
      </c>
      <c r="J1180" s="57">
        <f t="shared" si="223"/>
        <v>-60.217223565312224</v>
      </c>
      <c r="K1180" s="57">
        <f t="shared" si="224"/>
        <v>0</v>
      </c>
      <c r="L1180" s="57">
        <f t="shared" si="226"/>
        <v>49210.136694719477</v>
      </c>
      <c r="M1180" s="301">
        <f t="shared" si="227"/>
        <v>10.952524703999988</v>
      </c>
      <c r="N1180" s="57">
        <f t="shared" si="225"/>
        <v>4493.0404655236589</v>
      </c>
    </row>
    <row r="1181" spans="1:14">
      <c r="A1181" s="57">
        <v>1178</v>
      </c>
      <c r="B1181" s="57">
        <v>23</v>
      </c>
      <c r="C1181" s="284">
        <f t="shared" si="218"/>
        <v>37.014912000000002</v>
      </c>
      <c r="D1181" s="300">
        <f t="shared" si="216"/>
        <v>37.014912000000002</v>
      </c>
      <c r="E1181" s="285">
        <f t="shared" si="219"/>
        <v>1370.1037103677443</v>
      </c>
      <c r="F1181" s="300">
        <f t="shared" si="217"/>
        <v>36.210239999999999</v>
      </c>
      <c r="G1181" s="285">
        <f t="shared" si="220"/>
        <v>1311.1814808575998</v>
      </c>
      <c r="H1181" s="284">
        <f t="shared" si="221"/>
        <v>36.612576000000004</v>
      </c>
      <c r="I1181" s="301">
        <f t="shared" si="222"/>
        <v>1.0170160000000001E-2</v>
      </c>
      <c r="J1181" s="57">
        <f t="shared" si="223"/>
        <v>-58.922229510144462</v>
      </c>
      <c r="K1181" s="57">
        <f t="shared" si="224"/>
        <v>0</v>
      </c>
      <c r="L1181" s="57">
        <f t="shared" si="226"/>
        <v>49210.136694719477</v>
      </c>
      <c r="M1181" s="301">
        <f t="shared" si="227"/>
        <v>10.962694863999987</v>
      </c>
      <c r="N1181" s="57">
        <f t="shared" si="225"/>
        <v>4488.8722440244992</v>
      </c>
    </row>
    <row r="1182" spans="1:14">
      <c r="A1182" s="57">
        <v>1179</v>
      </c>
      <c r="B1182" s="57">
        <v>22.5</v>
      </c>
      <c r="C1182" s="284">
        <f t="shared" si="218"/>
        <v>36.210239999999999</v>
      </c>
      <c r="D1182" s="300">
        <f t="shared" si="216"/>
        <v>36.210239999999999</v>
      </c>
      <c r="E1182" s="285">
        <f t="shared" si="219"/>
        <v>1311.1814808575998</v>
      </c>
      <c r="F1182" s="300">
        <f t="shared" si="217"/>
        <v>32.186880000000002</v>
      </c>
      <c r="G1182" s="285">
        <f t="shared" si="220"/>
        <v>1035.9952441344001</v>
      </c>
      <c r="H1182" s="284">
        <f t="shared" si="221"/>
        <v>34.198560000000001</v>
      </c>
      <c r="I1182" s="301">
        <f t="shared" si="222"/>
        <v>9.4996000000000004E-3</v>
      </c>
      <c r="J1182" s="57">
        <f t="shared" si="223"/>
        <v>-275.18623672319973</v>
      </c>
      <c r="K1182" s="57">
        <f t="shared" si="224"/>
        <v>0</v>
      </c>
      <c r="L1182" s="57">
        <f t="shared" si="226"/>
        <v>49210.136694719477</v>
      </c>
      <c r="M1182" s="301">
        <f t="shared" si="227"/>
        <v>10.972194463999987</v>
      </c>
      <c r="N1182" s="57">
        <f t="shared" si="225"/>
        <v>4484.9858299703883</v>
      </c>
    </row>
    <row r="1183" spans="1:14">
      <c r="A1183" s="57">
        <v>1180</v>
      </c>
      <c r="B1183" s="57">
        <v>20</v>
      </c>
      <c r="C1183" s="284">
        <f t="shared" si="218"/>
        <v>32.186880000000002</v>
      </c>
      <c r="D1183" s="300">
        <f t="shared" si="216"/>
        <v>32.186880000000002</v>
      </c>
      <c r="E1183" s="285">
        <f t="shared" si="219"/>
        <v>1035.9952441344001</v>
      </c>
      <c r="F1183" s="300">
        <f t="shared" si="217"/>
        <v>26.876044799999999</v>
      </c>
      <c r="G1183" s="285">
        <f t="shared" si="220"/>
        <v>722.32178409160701</v>
      </c>
      <c r="H1183" s="284">
        <f t="shared" si="221"/>
        <v>29.531462400000002</v>
      </c>
      <c r="I1183" s="301">
        <f t="shared" si="222"/>
        <v>8.2031840000000005E-3</v>
      </c>
      <c r="J1183" s="57">
        <f t="shared" si="223"/>
        <v>-313.67346004279307</v>
      </c>
      <c r="K1183" s="57">
        <f t="shared" si="224"/>
        <v>0</v>
      </c>
      <c r="L1183" s="57">
        <f t="shared" si="226"/>
        <v>49210.136694719477</v>
      </c>
      <c r="M1183" s="301">
        <f t="shared" si="227"/>
        <v>10.980397647999986</v>
      </c>
      <c r="N1183" s="57">
        <f t="shared" si="225"/>
        <v>4481.6352077816427</v>
      </c>
    </row>
    <row r="1184" spans="1:14">
      <c r="A1184" s="57">
        <v>1181</v>
      </c>
      <c r="B1184" s="57">
        <v>16.7</v>
      </c>
      <c r="C1184" s="284">
        <f t="shared" si="218"/>
        <v>26.876044799999999</v>
      </c>
      <c r="D1184" s="300">
        <f t="shared" si="216"/>
        <v>26.876044799999999</v>
      </c>
      <c r="E1184" s="285">
        <f t="shared" si="219"/>
        <v>722.32178409160701</v>
      </c>
      <c r="F1184" s="300">
        <f t="shared" si="217"/>
        <v>21.565209600000003</v>
      </c>
      <c r="G1184" s="285">
        <f t="shared" si="220"/>
        <v>465.0582650919323</v>
      </c>
      <c r="H1184" s="284">
        <f t="shared" si="221"/>
        <v>24.220627200000003</v>
      </c>
      <c r="I1184" s="301">
        <f t="shared" si="222"/>
        <v>6.7279520000000006E-3</v>
      </c>
      <c r="J1184" s="57">
        <f t="shared" si="223"/>
        <v>-257.26351899967472</v>
      </c>
      <c r="K1184" s="57">
        <f t="shared" si="224"/>
        <v>0</v>
      </c>
      <c r="L1184" s="57">
        <f t="shared" si="226"/>
        <v>49210.136694719477</v>
      </c>
      <c r="M1184" s="301">
        <f t="shared" si="227"/>
        <v>10.987125599999986</v>
      </c>
      <c r="N1184" s="57">
        <f t="shared" si="225"/>
        <v>4478.890884320057</v>
      </c>
    </row>
    <row r="1185" spans="1:14">
      <c r="A1185" s="57">
        <v>1182</v>
      </c>
      <c r="B1185" s="57">
        <v>13.4</v>
      </c>
      <c r="C1185" s="284">
        <f t="shared" si="218"/>
        <v>21.565209600000003</v>
      </c>
      <c r="D1185" s="300">
        <f t="shared" si="216"/>
        <v>21.565209600000003</v>
      </c>
      <c r="E1185" s="285">
        <f t="shared" si="219"/>
        <v>465.0582650919323</v>
      </c>
      <c r="F1185" s="300">
        <f t="shared" si="217"/>
        <v>16.2543744</v>
      </c>
      <c r="G1185" s="285">
        <f t="shared" si="220"/>
        <v>264.20468713537537</v>
      </c>
      <c r="H1185" s="284">
        <f t="shared" si="221"/>
        <v>18.909792000000003</v>
      </c>
      <c r="I1185" s="301">
        <f t="shared" si="222"/>
        <v>5.2527200000000007E-3</v>
      </c>
      <c r="J1185" s="57">
        <f t="shared" si="223"/>
        <v>-200.85357795655693</v>
      </c>
      <c r="K1185" s="57">
        <f t="shared" si="224"/>
        <v>0</v>
      </c>
      <c r="L1185" s="57">
        <f t="shared" si="226"/>
        <v>49210.136694719477</v>
      </c>
      <c r="M1185" s="301">
        <f t="shared" si="227"/>
        <v>10.992378319999986</v>
      </c>
      <c r="N1185" s="57">
        <f t="shared" si="225"/>
        <v>4476.7506414134714</v>
      </c>
    </row>
    <row r="1186" spans="1:14">
      <c r="A1186" s="57">
        <v>1183</v>
      </c>
      <c r="B1186" s="57">
        <v>10.1</v>
      </c>
      <c r="C1186" s="284">
        <f t="shared" si="218"/>
        <v>16.2543744</v>
      </c>
      <c r="D1186" s="300">
        <f t="shared" si="216"/>
        <v>16.2543744</v>
      </c>
      <c r="E1186" s="285">
        <f t="shared" si="219"/>
        <v>264.20468713537537</v>
      </c>
      <c r="F1186" s="300">
        <f t="shared" si="217"/>
        <v>10.9435392</v>
      </c>
      <c r="G1186" s="285">
        <f t="shared" si="220"/>
        <v>119.76105022193664</v>
      </c>
      <c r="H1186" s="284">
        <f t="shared" si="221"/>
        <v>13.5989568</v>
      </c>
      <c r="I1186" s="301">
        <f t="shared" si="222"/>
        <v>3.7774879999999999E-3</v>
      </c>
      <c r="J1186" s="57">
        <f t="shared" si="223"/>
        <v>-144.44363691343872</v>
      </c>
      <c r="K1186" s="57">
        <f t="shared" si="224"/>
        <v>0</v>
      </c>
      <c r="L1186" s="57">
        <f t="shared" si="226"/>
        <v>49210.136694719477</v>
      </c>
      <c r="M1186" s="301">
        <f t="shared" si="227"/>
        <v>10.996155807999987</v>
      </c>
      <c r="N1186" s="57">
        <f t="shared" si="225"/>
        <v>4475.2127519799087</v>
      </c>
    </row>
    <row r="1187" spans="1:14">
      <c r="A1187" s="57">
        <v>1184</v>
      </c>
      <c r="B1187" s="57">
        <v>6.8</v>
      </c>
      <c r="C1187" s="284">
        <f t="shared" si="218"/>
        <v>10.9435392</v>
      </c>
      <c r="D1187" s="300">
        <f t="shared" si="216"/>
        <v>10.9435392</v>
      </c>
      <c r="E1187" s="285">
        <f t="shared" si="219"/>
        <v>119.76105022193664</v>
      </c>
      <c r="F1187" s="300">
        <f t="shared" si="217"/>
        <v>5.6327040000000004</v>
      </c>
      <c r="G1187" s="285">
        <f t="shared" si="220"/>
        <v>31.727354351616004</v>
      </c>
      <c r="H1187" s="284">
        <f t="shared" si="221"/>
        <v>8.2881216000000002</v>
      </c>
      <c r="I1187" s="301">
        <f t="shared" si="222"/>
        <v>2.3022559999999999E-3</v>
      </c>
      <c r="J1187" s="57">
        <f t="shared" si="223"/>
        <v>-88.033695870320642</v>
      </c>
      <c r="K1187" s="57">
        <f t="shared" si="224"/>
        <v>0</v>
      </c>
      <c r="L1187" s="57">
        <f t="shared" si="226"/>
        <v>49210.136694719477</v>
      </c>
      <c r="M1187" s="301">
        <f t="shared" si="227"/>
        <v>10.998458063999987</v>
      </c>
      <c r="N1187" s="57">
        <f t="shared" si="225"/>
        <v>4474.2759765383362</v>
      </c>
    </row>
    <row r="1188" spans="1:14">
      <c r="A1188" s="57">
        <v>1185</v>
      </c>
      <c r="B1188" s="57">
        <v>3.5</v>
      </c>
      <c r="C1188" s="284">
        <f t="shared" si="218"/>
        <v>5.6327040000000004</v>
      </c>
      <c r="D1188" s="300">
        <f t="shared" si="216"/>
        <v>5.6327040000000004</v>
      </c>
      <c r="E1188" s="285">
        <f t="shared" si="219"/>
        <v>31.727354351616004</v>
      </c>
      <c r="F1188" s="300">
        <f t="shared" si="217"/>
        <v>0.32186880000000007</v>
      </c>
      <c r="G1188" s="285">
        <f t="shared" si="220"/>
        <v>0.10359952441344004</v>
      </c>
      <c r="H1188" s="284">
        <f t="shared" si="221"/>
        <v>2.9772864000000001</v>
      </c>
      <c r="I1188" s="301">
        <f t="shared" si="222"/>
        <v>8.2702399999999999E-4</v>
      </c>
      <c r="J1188" s="57">
        <f t="shared" si="223"/>
        <v>-31.623754827202564</v>
      </c>
      <c r="K1188" s="57">
        <f t="shared" si="224"/>
        <v>0</v>
      </c>
      <c r="L1188" s="57">
        <f t="shared" si="226"/>
        <v>49210.136694719477</v>
      </c>
      <c r="M1188" s="301">
        <f t="shared" si="227"/>
        <v>10.999285087999986</v>
      </c>
      <c r="N1188" s="57">
        <f t="shared" si="225"/>
        <v>4473.9395607089782</v>
      </c>
    </row>
    <row r="1189" spans="1:14">
      <c r="A1189" s="57">
        <v>1186</v>
      </c>
      <c r="B1189" s="57">
        <v>0.2</v>
      </c>
      <c r="C1189" s="284">
        <f t="shared" si="218"/>
        <v>0.32186880000000007</v>
      </c>
      <c r="D1189" s="300">
        <f t="shared" si="216"/>
        <v>0.32186880000000007</v>
      </c>
      <c r="E1189" s="285">
        <f t="shared" si="219"/>
        <v>0.10359952441344004</v>
      </c>
      <c r="F1189" s="300">
        <f t="shared" si="217"/>
        <v>0</v>
      </c>
      <c r="G1189" s="285">
        <f t="shared" si="220"/>
        <v>0</v>
      </c>
      <c r="H1189" s="284">
        <f t="shared" si="221"/>
        <v>0.16093440000000003</v>
      </c>
      <c r="I1189" s="301">
        <f t="shared" si="222"/>
        <v>4.4704000000000011E-5</v>
      </c>
      <c r="J1189" s="57">
        <f t="shared" si="223"/>
        <v>-0.10359952441344004</v>
      </c>
      <c r="K1189" s="57">
        <f t="shared" si="224"/>
        <v>0</v>
      </c>
      <c r="L1189" s="57">
        <f t="shared" si="226"/>
        <v>49210.136694719477</v>
      </c>
      <c r="M1189" s="301">
        <f t="shared" si="227"/>
        <v>10.999329791999987</v>
      </c>
      <c r="N1189" s="57">
        <f t="shared" si="225"/>
        <v>4473.9213775107373</v>
      </c>
    </row>
    <row r="1190" spans="1:14">
      <c r="A1190" s="57">
        <v>1187</v>
      </c>
      <c r="B1190" s="57">
        <v>0</v>
      </c>
      <c r="C1190" s="284">
        <f t="shared" si="218"/>
        <v>0</v>
      </c>
      <c r="D1190" s="300">
        <f t="shared" si="216"/>
        <v>0</v>
      </c>
      <c r="E1190" s="285">
        <f t="shared" si="219"/>
        <v>0</v>
      </c>
      <c r="F1190" s="300">
        <f t="shared" si="217"/>
        <v>0</v>
      </c>
      <c r="G1190" s="285">
        <f t="shared" si="220"/>
        <v>0</v>
      </c>
      <c r="H1190" s="284">
        <f t="shared" si="221"/>
        <v>0</v>
      </c>
      <c r="I1190" s="301">
        <f t="shared" si="222"/>
        <v>0</v>
      </c>
      <c r="J1190" s="57">
        <f t="shared" si="223"/>
        <v>0</v>
      </c>
      <c r="K1190" s="57">
        <f t="shared" si="224"/>
        <v>0</v>
      </c>
      <c r="L1190" s="57">
        <f t="shared" si="226"/>
        <v>49210.136694719477</v>
      </c>
      <c r="M1190" s="301">
        <f t="shared" si="227"/>
        <v>10.999329791999987</v>
      </c>
      <c r="N1190" s="57">
        <f t="shared" si="225"/>
        <v>4473.9213775107373</v>
      </c>
    </row>
    <row r="1191" spans="1:14">
      <c r="A1191" s="57">
        <v>1188</v>
      </c>
      <c r="B1191" s="57">
        <v>0</v>
      </c>
      <c r="C1191" s="284">
        <f t="shared" si="218"/>
        <v>0</v>
      </c>
      <c r="D1191" s="300">
        <f t="shared" si="216"/>
        <v>0</v>
      </c>
      <c r="E1191" s="285">
        <f t="shared" si="219"/>
        <v>0</v>
      </c>
      <c r="F1191" s="300">
        <f t="shared" si="217"/>
        <v>0</v>
      </c>
      <c r="G1191" s="285">
        <f t="shared" si="220"/>
        <v>0</v>
      </c>
      <c r="H1191" s="284">
        <f t="shared" si="221"/>
        <v>0</v>
      </c>
      <c r="I1191" s="301">
        <f t="shared" si="222"/>
        <v>0</v>
      </c>
      <c r="J1191" s="57">
        <f t="shared" si="223"/>
        <v>0</v>
      </c>
      <c r="K1191" s="57">
        <f t="shared" si="224"/>
        <v>0</v>
      </c>
      <c r="L1191" s="57">
        <f t="shared" si="226"/>
        <v>49210.136694719477</v>
      </c>
      <c r="M1191" s="301">
        <f t="shared" si="227"/>
        <v>10.999329791999987</v>
      </c>
      <c r="N1191" s="57">
        <f t="shared" si="225"/>
        <v>4473.9213775107373</v>
      </c>
    </row>
    <row r="1192" spans="1:14">
      <c r="A1192" s="57">
        <v>1189</v>
      </c>
      <c r="B1192" s="57">
        <v>0</v>
      </c>
      <c r="C1192" s="284">
        <f t="shared" si="218"/>
        <v>0</v>
      </c>
      <c r="D1192" s="300">
        <f t="shared" si="216"/>
        <v>0</v>
      </c>
      <c r="E1192" s="285">
        <f t="shared" si="219"/>
        <v>0</v>
      </c>
      <c r="F1192" s="300">
        <f t="shared" si="217"/>
        <v>0</v>
      </c>
      <c r="G1192" s="285">
        <f t="shared" si="220"/>
        <v>0</v>
      </c>
      <c r="H1192" s="284">
        <f t="shared" si="221"/>
        <v>0</v>
      </c>
      <c r="I1192" s="301">
        <f t="shared" si="222"/>
        <v>0</v>
      </c>
      <c r="J1192" s="57">
        <f t="shared" si="223"/>
        <v>0</v>
      </c>
      <c r="K1192" s="57">
        <f t="shared" si="224"/>
        <v>0</v>
      </c>
      <c r="L1192" s="57">
        <f t="shared" si="226"/>
        <v>49210.136694719477</v>
      </c>
      <c r="M1192" s="301">
        <f t="shared" si="227"/>
        <v>10.999329791999987</v>
      </c>
      <c r="N1192" s="57">
        <f t="shared" si="225"/>
        <v>4473.9213775107373</v>
      </c>
    </row>
    <row r="1193" spans="1:14">
      <c r="A1193" s="57">
        <v>1190</v>
      </c>
      <c r="B1193" s="57">
        <v>0</v>
      </c>
      <c r="C1193" s="284">
        <f t="shared" si="218"/>
        <v>0</v>
      </c>
      <c r="D1193" s="300">
        <f t="shared" si="216"/>
        <v>0</v>
      </c>
      <c r="E1193" s="285">
        <f t="shared" si="219"/>
        <v>0</v>
      </c>
      <c r="F1193" s="300">
        <f t="shared" si="217"/>
        <v>0</v>
      </c>
      <c r="G1193" s="285">
        <f t="shared" si="220"/>
        <v>0</v>
      </c>
      <c r="H1193" s="284">
        <f t="shared" si="221"/>
        <v>0</v>
      </c>
      <c r="I1193" s="301">
        <f t="shared" si="222"/>
        <v>0</v>
      </c>
      <c r="J1193" s="57">
        <f t="shared" si="223"/>
        <v>0</v>
      </c>
      <c r="K1193" s="57">
        <f t="shared" si="224"/>
        <v>0</v>
      </c>
      <c r="L1193" s="57">
        <f t="shared" si="226"/>
        <v>49210.136694719477</v>
      </c>
      <c r="M1193" s="301">
        <f t="shared" si="227"/>
        <v>10.999329791999987</v>
      </c>
      <c r="N1193" s="57">
        <f t="shared" si="225"/>
        <v>4473.9213775107373</v>
      </c>
    </row>
    <row r="1194" spans="1:14">
      <c r="A1194" s="57">
        <v>1191</v>
      </c>
      <c r="B1194" s="57">
        <v>0</v>
      </c>
      <c r="C1194" s="284">
        <f t="shared" si="218"/>
        <v>0</v>
      </c>
      <c r="D1194" s="300">
        <f t="shared" si="216"/>
        <v>0</v>
      </c>
      <c r="E1194" s="285">
        <f t="shared" si="219"/>
        <v>0</v>
      </c>
      <c r="F1194" s="300">
        <f t="shared" si="217"/>
        <v>0</v>
      </c>
      <c r="G1194" s="285">
        <f t="shared" si="220"/>
        <v>0</v>
      </c>
      <c r="H1194" s="284">
        <f t="shared" si="221"/>
        <v>0</v>
      </c>
      <c r="I1194" s="301">
        <f t="shared" si="222"/>
        <v>0</v>
      </c>
      <c r="J1194" s="57">
        <f t="shared" si="223"/>
        <v>0</v>
      </c>
      <c r="K1194" s="57">
        <f t="shared" si="224"/>
        <v>0</v>
      </c>
      <c r="L1194" s="57">
        <f t="shared" si="226"/>
        <v>49210.136694719477</v>
      </c>
      <c r="M1194" s="301">
        <f t="shared" si="227"/>
        <v>10.999329791999987</v>
      </c>
      <c r="N1194" s="57">
        <f t="shared" si="225"/>
        <v>4473.9213775107373</v>
      </c>
    </row>
    <row r="1195" spans="1:14">
      <c r="A1195" s="57">
        <v>1192</v>
      </c>
      <c r="B1195" s="57">
        <v>0</v>
      </c>
      <c r="C1195" s="284">
        <f t="shared" si="218"/>
        <v>0</v>
      </c>
      <c r="D1195" s="300">
        <f t="shared" si="216"/>
        <v>0</v>
      </c>
      <c r="E1195" s="285">
        <f t="shared" si="219"/>
        <v>0</v>
      </c>
      <c r="F1195" s="300">
        <f t="shared" si="217"/>
        <v>0</v>
      </c>
      <c r="G1195" s="285">
        <f t="shared" si="220"/>
        <v>0</v>
      </c>
      <c r="H1195" s="284">
        <f t="shared" si="221"/>
        <v>0</v>
      </c>
      <c r="I1195" s="301">
        <f t="shared" si="222"/>
        <v>0</v>
      </c>
      <c r="J1195" s="57">
        <f t="shared" si="223"/>
        <v>0</v>
      </c>
      <c r="K1195" s="57">
        <f t="shared" si="224"/>
        <v>0</v>
      </c>
      <c r="L1195" s="57">
        <f t="shared" si="226"/>
        <v>49210.136694719477</v>
      </c>
      <c r="M1195" s="301">
        <f t="shared" si="227"/>
        <v>10.999329791999987</v>
      </c>
      <c r="N1195" s="57">
        <f t="shared" si="225"/>
        <v>4473.9213775107373</v>
      </c>
    </row>
    <row r="1196" spans="1:14">
      <c r="A1196" s="57">
        <v>1193</v>
      </c>
      <c r="B1196" s="57">
        <v>0</v>
      </c>
      <c r="C1196" s="284">
        <f t="shared" si="218"/>
        <v>0</v>
      </c>
      <c r="D1196" s="300">
        <f t="shared" si="216"/>
        <v>0</v>
      </c>
      <c r="E1196" s="285">
        <f t="shared" si="219"/>
        <v>0</v>
      </c>
      <c r="F1196" s="300">
        <f t="shared" si="217"/>
        <v>0</v>
      </c>
      <c r="G1196" s="285">
        <f t="shared" si="220"/>
        <v>0</v>
      </c>
      <c r="H1196" s="284">
        <f t="shared" si="221"/>
        <v>0</v>
      </c>
      <c r="I1196" s="301">
        <f t="shared" si="222"/>
        <v>0</v>
      </c>
      <c r="J1196" s="57">
        <f t="shared" si="223"/>
        <v>0</v>
      </c>
      <c r="K1196" s="57">
        <f t="shared" si="224"/>
        <v>0</v>
      </c>
      <c r="L1196" s="57">
        <f t="shared" si="226"/>
        <v>49210.136694719477</v>
      </c>
      <c r="M1196" s="301">
        <f t="shared" si="227"/>
        <v>10.999329791999987</v>
      </c>
      <c r="N1196" s="57">
        <f t="shared" si="225"/>
        <v>4473.9213775107373</v>
      </c>
    </row>
    <row r="1197" spans="1:14">
      <c r="A1197" s="57">
        <v>1194</v>
      </c>
      <c r="B1197" s="57">
        <v>0</v>
      </c>
      <c r="C1197" s="284">
        <f t="shared" si="218"/>
        <v>0</v>
      </c>
      <c r="D1197" s="300">
        <f t="shared" si="216"/>
        <v>0</v>
      </c>
      <c r="E1197" s="285">
        <f t="shared" si="219"/>
        <v>0</v>
      </c>
      <c r="F1197" s="300">
        <f t="shared" si="217"/>
        <v>0</v>
      </c>
      <c r="G1197" s="285">
        <f t="shared" si="220"/>
        <v>0</v>
      </c>
      <c r="H1197" s="284">
        <f t="shared" si="221"/>
        <v>0</v>
      </c>
      <c r="I1197" s="301">
        <f t="shared" si="222"/>
        <v>0</v>
      </c>
      <c r="J1197" s="57">
        <f t="shared" si="223"/>
        <v>0</v>
      </c>
      <c r="K1197" s="57">
        <f t="shared" si="224"/>
        <v>0</v>
      </c>
      <c r="L1197" s="57">
        <f t="shared" si="226"/>
        <v>49210.136694719477</v>
      </c>
      <c r="M1197" s="301">
        <f t="shared" si="227"/>
        <v>10.999329791999987</v>
      </c>
      <c r="N1197" s="57">
        <f t="shared" si="225"/>
        <v>4473.9213775107373</v>
      </c>
    </row>
    <row r="1198" spans="1:14">
      <c r="A1198" s="57">
        <v>1195</v>
      </c>
      <c r="B1198" s="57">
        <v>0</v>
      </c>
      <c r="C1198" s="284">
        <f t="shared" si="218"/>
        <v>0</v>
      </c>
      <c r="D1198" s="300">
        <f t="shared" si="216"/>
        <v>0</v>
      </c>
      <c r="E1198" s="285">
        <f t="shared" si="219"/>
        <v>0</v>
      </c>
      <c r="F1198" s="300">
        <f t="shared" si="217"/>
        <v>0</v>
      </c>
      <c r="G1198" s="285">
        <f t="shared" si="220"/>
        <v>0</v>
      </c>
      <c r="H1198" s="284">
        <f t="shared" si="221"/>
        <v>0</v>
      </c>
      <c r="I1198" s="301">
        <f t="shared" si="222"/>
        <v>0</v>
      </c>
      <c r="J1198" s="57">
        <f t="shared" si="223"/>
        <v>0</v>
      </c>
      <c r="K1198" s="57">
        <f t="shared" si="224"/>
        <v>0</v>
      </c>
      <c r="L1198" s="57">
        <f t="shared" si="226"/>
        <v>49210.136694719477</v>
      </c>
      <c r="M1198" s="301">
        <f t="shared" si="227"/>
        <v>10.999329791999987</v>
      </c>
      <c r="N1198" s="57">
        <f t="shared" si="225"/>
        <v>4473.9213775107373</v>
      </c>
    </row>
    <row r="1199" spans="1:14">
      <c r="A1199" s="57">
        <v>1196</v>
      </c>
      <c r="B1199" s="57">
        <v>0</v>
      </c>
      <c r="C1199" s="284">
        <f t="shared" si="218"/>
        <v>0</v>
      </c>
      <c r="D1199" s="300">
        <f t="shared" si="216"/>
        <v>0</v>
      </c>
      <c r="E1199" s="285">
        <f t="shared" si="219"/>
        <v>0</v>
      </c>
      <c r="F1199" s="300">
        <f t="shared" si="217"/>
        <v>0.32186880000000007</v>
      </c>
      <c r="G1199" s="285">
        <f t="shared" si="220"/>
        <v>0.10359952441344004</v>
      </c>
      <c r="H1199" s="284">
        <f t="shared" si="221"/>
        <v>0.16093440000000003</v>
      </c>
      <c r="I1199" s="301">
        <f t="shared" si="222"/>
        <v>4.4704000000000011E-5</v>
      </c>
      <c r="J1199" s="57">
        <f t="shared" si="223"/>
        <v>0.10359952441344004</v>
      </c>
      <c r="K1199" s="57">
        <f t="shared" si="224"/>
        <v>0.10359952441344004</v>
      </c>
      <c r="L1199" s="57">
        <f t="shared" si="226"/>
        <v>49210.240294243893</v>
      </c>
      <c r="M1199" s="301">
        <f t="shared" si="227"/>
        <v>10.999374495999987</v>
      </c>
      <c r="N1199" s="57">
        <f t="shared" si="225"/>
        <v>4473.9126131344647</v>
      </c>
    </row>
    <row r="1200" spans="1:14">
      <c r="A1200" s="57">
        <v>1197</v>
      </c>
      <c r="B1200" s="57">
        <v>0.2</v>
      </c>
      <c r="C1200" s="284">
        <f t="shared" si="218"/>
        <v>0.32186880000000007</v>
      </c>
      <c r="D1200" s="300">
        <f t="shared" si="216"/>
        <v>0.32186880000000007</v>
      </c>
      <c r="E1200" s="285">
        <f t="shared" si="219"/>
        <v>0.10359952441344004</v>
      </c>
      <c r="F1200" s="300">
        <f t="shared" si="217"/>
        <v>2.4140160000000002</v>
      </c>
      <c r="G1200" s="285">
        <f t="shared" si="220"/>
        <v>5.827473248256001</v>
      </c>
      <c r="H1200" s="284">
        <f t="shared" si="221"/>
        <v>1.3679424</v>
      </c>
      <c r="I1200" s="301">
        <f t="shared" si="222"/>
        <v>3.7998399999999999E-4</v>
      </c>
      <c r="J1200" s="57">
        <f t="shared" si="223"/>
        <v>5.7238737238425612</v>
      </c>
      <c r="K1200" s="57">
        <f t="shared" si="224"/>
        <v>5.7238737238425612</v>
      </c>
      <c r="L1200" s="57">
        <f t="shared" si="226"/>
        <v>49215.964167967737</v>
      </c>
      <c r="M1200" s="301">
        <f t="shared" si="227"/>
        <v>10.999754479999988</v>
      </c>
      <c r="N1200" s="57">
        <f t="shared" si="225"/>
        <v>4474.2784266188273</v>
      </c>
    </row>
    <row r="1201" spans="1:14">
      <c r="A1201" s="57">
        <v>1198</v>
      </c>
      <c r="B1201" s="57">
        <v>1.5</v>
      </c>
      <c r="C1201" s="284">
        <f t="shared" si="218"/>
        <v>2.4140160000000002</v>
      </c>
      <c r="D1201" s="300">
        <f t="shared" si="216"/>
        <v>2.4140160000000002</v>
      </c>
      <c r="E1201" s="285">
        <f t="shared" si="219"/>
        <v>5.827473248256001</v>
      </c>
      <c r="F1201" s="300">
        <f t="shared" si="217"/>
        <v>5.6327040000000004</v>
      </c>
      <c r="G1201" s="285">
        <f t="shared" si="220"/>
        <v>31.727354351616004</v>
      </c>
      <c r="H1201" s="284">
        <f t="shared" si="221"/>
        <v>4.0233600000000003</v>
      </c>
      <c r="I1201" s="301">
        <f t="shared" si="222"/>
        <v>1.1176000000000001E-3</v>
      </c>
      <c r="J1201" s="57">
        <f t="shared" si="223"/>
        <v>25.899881103360002</v>
      </c>
      <c r="K1201" s="57">
        <f t="shared" si="224"/>
        <v>25.899881103360002</v>
      </c>
      <c r="L1201" s="57">
        <f t="shared" si="226"/>
        <v>49241.864049071097</v>
      </c>
      <c r="M1201" s="301">
        <f t="shared" si="227"/>
        <v>11.000872079999988</v>
      </c>
      <c r="N1201" s="57">
        <f t="shared" si="225"/>
        <v>4476.1782239605091</v>
      </c>
    </row>
    <row r="1202" spans="1:14">
      <c r="A1202" s="57">
        <v>1199</v>
      </c>
      <c r="B1202" s="57">
        <v>3.5</v>
      </c>
      <c r="C1202" s="284">
        <f t="shared" si="218"/>
        <v>5.6327040000000004</v>
      </c>
      <c r="D1202" s="300">
        <f t="shared" si="216"/>
        <v>5.6327040000000004</v>
      </c>
      <c r="E1202" s="285">
        <f t="shared" si="219"/>
        <v>31.727354351616004</v>
      </c>
      <c r="F1202" s="300">
        <f t="shared" si="217"/>
        <v>10.460736000000001</v>
      </c>
      <c r="G1202" s="285">
        <f t="shared" si="220"/>
        <v>109.42699766169602</v>
      </c>
      <c r="H1202" s="284">
        <f t="shared" si="221"/>
        <v>8.0467200000000005</v>
      </c>
      <c r="I1202" s="301">
        <f t="shared" si="222"/>
        <v>2.2352000000000001E-3</v>
      </c>
      <c r="J1202" s="57">
        <f t="shared" si="223"/>
        <v>77.69964331008002</v>
      </c>
      <c r="K1202" s="57">
        <f t="shared" si="224"/>
        <v>77.69964331008002</v>
      </c>
      <c r="L1202" s="57">
        <f t="shared" si="226"/>
        <v>49319.563692381176</v>
      </c>
      <c r="M1202" s="301">
        <f t="shared" si="227"/>
        <v>11.003107279999988</v>
      </c>
      <c r="N1202" s="57">
        <f t="shared" si="225"/>
        <v>4482.3305305791064</v>
      </c>
    </row>
    <row r="1203" spans="1:14">
      <c r="A1203" s="57">
        <v>1200</v>
      </c>
      <c r="B1203" s="57">
        <v>6.5</v>
      </c>
      <c r="C1203" s="284">
        <f t="shared" si="218"/>
        <v>10.460736000000001</v>
      </c>
      <c r="D1203" s="300">
        <f t="shared" si="216"/>
        <v>10.460736000000001</v>
      </c>
      <c r="E1203" s="285">
        <f t="shared" si="219"/>
        <v>109.42699766169602</v>
      </c>
      <c r="F1203" s="300">
        <f t="shared" si="217"/>
        <v>15.771571200000002</v>
      </c>
      <c r="G1203" s="285">
        <f t="shared" si="220"/>
        <v>248.7424581166695</v>
      </c>
      <c r="H1203" s="284">
        <f t="shared" si="221"/>
        <v>13.116153600000001</v>
      </c>
      <c r="I1203" s="301">
        <f t="shared" si="222"/>
        <v>3.6433760000000003E-3</v>
      </c>
      <c r="J1203" s="57">
        <f t="shared" si="223"/>
        <v>139.31546045497348</v>
      </c>
      <c r="K1203" s="57">
        <f t="shared" si="224"/>
        <v>139.31546045497348</v>
      </c>
      <c r="L1203" s="57">
        <f t="shared" si="226"/>
        <v>49458.879152836147</v>
      </c>
      <c r="M1203" s="301">
        <f t="shared" si="227"/>
        <v>11.006750655999987</v>
      </c>
      <c r="N1203" s="57">
        <f t="shared" si="225"/>
        <v>4493.5040956774274</v>
      </c>
    </row>
    <row r="1204" spans="1:14">
      <c r="A1204" s="57">
        <v>1201</v>
      </c>
      <c r="B1204" s="57">
        <v>9.8000000000000007</v>
      </c>
      <c r="C1204" s="284">
        <f t="shared" si="218"/>
        <v>15.771571200000002</v>
      </c>
      <c r="D1204" s="300">
        <f t="shared" si="216"/>
        <v>15.771571200000002</v>
      </c>
      <c r="E1204" s="285">
        <f t="shared" si="219"/>
        <v>248.7424581166695</v>
      </c>
      <c r="F1204" s="300">
        <f t="shared" si="217"/>
        <v>19.312128000000001</v>
      </c>
      <c r="G1204" s="285">
        <f t="shared" si="220"/>
        <v>372.95828788838406</v>
      </c>
      <c r="H1204" s="284">
        <f t="shared" si="221"/>
        <v>17.541849600000003</v>
      </c>
      <c r="I1204" s="301">
        <f t="shared" si="222"/>
        <v>4.8727360000000008E-3</v>
      </c>
      <c r="J1204" s="57">
        <f t="shared" si="223"/>
        <v>124.21582977171457</v>
      </c>
      <c r="K1204" s="57">
        <f t="shared" si="224"/>
        <v>124.21582977171457</v>
      </c>
      <c r="L1204" s="57">
        <f t="shared" si="226"/>
        <v>49583.094982607865</v>
      </c>
      <c r="M1204" s="301">
        <f t="shared" si="227"/>
        <v>11.011623391999986</v>
      </c>
      <c r="N1204" s="57">
        <f t="shared" si="225"/>
        <v>4502.7961107560486</v>
      </c>
    </row>
    <row r="1205" spans="1:14">
      <c r="A1205" s="57">
        <v>1202</v>
      </c>
      <c r="B1205" s="57">
        <v>12</v>
      </c>
      <c r="C1205" s="284">
        <f t="shared" si="218"/>
        <v>19.312128000000001</v>
      </c>
      <c r="D1205" s="300">
        <f t="shared" si="216"/>
        <v>19.312128000000001</v>
      </c>
      <c r="E1205" s="285">
        <f t="shared" si="219"/>
        <v>372.95828788838406</v>
      </c>
      <c r="F1205" s="300">
        <f t="shared" si="217"/>
        <v>20.760537600000003</v>
      </c>
      <c r="G1205" s="285">
        <f t="shared" si="220"/>
        <v>430.9999214410139</v>
      </c>
      <c r="H1205" s="284">
        <f t="shared" si="221"/>
        <v>20.036332800000004</v>
      </c>
      <c r="I1205" s="301">
        <f t="shared" si="222"/>
        <v>5.5656480000000012E-3</v>
      </c>
      <c r="J1205" s="57">
        <f t="shared" si="223"/>
        <v>58.041633552629833</v>
      </c>
      <c r="K1205" s="57">
        <f t="shared" si="224"/>
        <v>58.041633552629833</v>
      </c>
      <c r="L1205" s="57">
        <f t="shared" si="226"/>
        <v>49641.136616160496</v>
      </c>
      <c r="M1205" s="301">
        <f t="shared" si="227"/>
        <v>11.017189039999986</v>
      </c>
      <c r="N1205" s="57">
        <f t="shared" si="225"/>
        <v>4505.7896742925059</v>
      </c>
    </row>
    <row r="1206" spans="1:14">
      <c r="A1206" s="57">
        <v>1203</v>
      </c>
      <c r="B1206" s="57">
        <v>12.9</v>
      </c>
      <c r="C1206" s="284">
        <f t="shared" si="218"/>
        <v>20.760537600000003</v>
      </c>
      <c r="D1206" s="300">
        <f t="shared" si="216"/>
        <v>20.760537600000003</v>
      </c>
      <c r="E1206" s="285">
        <f t="shared" si="219"/>
        <v>430.9999214410139</v>
      </c>
      <c r="F1206" s="300">
        <f t="shared" si="217"/>
        <v>20.921472000000001</v>
      </c>
      <c r="G1206" s="285">
        <f t="shared" si="220"/>
        <v>437.70799064678408</v>
      </c>
      <c r="H1206" s="284">
        <f t="shared" si="221"/>
        <v>20.8410048</v>
      </c>
      <c r="I1206" s="301">
        <f t="shared" si="222"/>
        <v>5.7891679999999999E-3</v>
      </c>
      <c r="J1206" s="57">
        <f t="shared" si="223"/>
        <v>6.7080692057701867</v>
      </c>
      <c r="K1206" s="57">
        <f t="shared" si="224"/>
        <v>6.7080692057701867</v>
      </c>
      <c r="L1206" s="57">
        <f t="shared" si="226"/>
        <v>49647.844685366268</v>
      </c>
      <c r="M1206" s="301">
        <f t="shared" si="227"/>
        <v>11.022978207999985</v>
      </c>
      <c r="N1206" s="57">
        <f t="shared" si="225"/>
        <v>4504.0318277445276</v>
      </c>
    </row>
    <row r="1207" spans="1:14">
      <c r="A1207" s="57">
        <v>1204</v>
      </c>
      <c r="B1207" s="57">
        <v>13</v>
      </c>
      <c r="C1207" s="284">
        <f t="shared" si="218"/>
        <v>20.921472000000001</v>
      </c>
      <c r="D1207" s="300">
        <f t="shared" si="216"/>
        <v>20.921472000000001</v>
      </c>
      <c r="E1207" s="285">
        <f t="shared" si="219"/>
        <v>437.70799064678408</v>
      </c>
      <c r="F1207" s="300">
        <f t="shared" si="217"/>
        <v>20.2777344</v>
      </c>
      <c r="G1207" s="285">
        <f t="shared" si="220"/>
        <v>411.18651239694339</v>
      </c>
      <c r="H1207" s="284">
        <f t="shared" si="221"/>
        <v>20.599603200000001</v>
      </c>
      <c r="I1207" s="301">
        <f t="shared" si="222"/>
        <v>5.7221120000000006E-3</v>
      </c>
      <c r="J1207" s="57">
        <f t="shared" si="223"/>
        <v>-26.521478249840698</v>
      </c>
      <c r="K1207" s="57">
        <f t="shared" si="224"/>
        <v>0</v>
      </c>
      <c r="L1207" s="57">
        <f t="shared" si="226"/>
        <v>49647.844685366268</v>
      </c>
      <c r="M1207" s="301">
        <f t="shared" si="227"/>
        <v>11.028700319999986</v>
      </c>
      <c r="N1207" s="57">
        <f t="shared" si="225"/>
        <v>4501.6949635790206</v>
      </c>
    </row>
    <row r="1208" spans="1:14">
      <c r="A1208" s="57">
        <v>1205</v>
      </c>
      <c r="B1208" s="57">
        <v>12.6</v>
      </c>
      <c r="C1208" s="284">
        <f t="shared" si="218"/>
        <v>20.2777344</v>
      </c>
      <c r="D1208" s="300">
        <f t="shared" si="216"/>
        <v>20.2777344</v>
      </c>
      <c r="E1208" s="285">
        <f t="shared" si="219"/>
        <v>411.18651239694339</v>
      </c>
      <c r="F1208" s="300">
        <f t="shared" si="217"/>
        <v>20.599603200000004</v>
      </c>
      <c r="G1208" s="285">
        <f t="shared" si="220"/>
        <v>424.34365199745042</v>
      </c>
      <c r="H1208" s="284">
        <f t="shared" si="221"/>
        <v>20.438668800000002</v>
      </c>
      <c r="I1208" s="301">
        <f t="shared" si="222"/>
        <v>5.677408000000001E-3</v>
      </c>
      <c r="J1208" s="57">
        <f t="shared" si="223"/>
        <v>13.157139600507037</v>
      </c>
      <c r="K1208" s="57">
        <f t="shared" si="224"/>
        <v>13.157139600507037</v>
      </c>
      <c r="L1208" s="57">
        <f t="shared" si="226"/>
        <v>49661.001824966777</v>
      </c>
      <c r="M1208" s="301">
        <f t="shared" si="227"/>
        <v>11.034377727999987</v>
      </c>
      <c r="N1208" s="57">
        <f t="shared" si="225"/>
        <v>4500.5711286238502</v>
      </c>
    </row>
    <row r="1209" spans="1:14">
      <c r="A1209" s="57">
        <v>1206</v>
      </c>
      <c r="B1209" s="57">
        <v>12.8</v>
      </c>
      <c r="C1209" s="284">
        <f t="shared" si="218"/>
        <v>20.599603200000004</v>
      </c>
      <c r="D1209" s="300">
        <f t="shared" si="216"/>
        <v>20.599603200000004</v>
      </c>
      <c r="E1209" s="285">
        <f t="shared" si="219"/>
        <v>424.34365199745042</v>
      </c>
      <c r="F1209" s="300">
        <f t="shared" si="217"/>
        <v>21.0824064</v>
      </c>
      <c r="G1209" s="285">
        <f t="shared" si="220"/>
        <v>444.46785961476098</v>
      </c>
      <c r="H1209" s="284">
        <f t="shared" si="221"/>
        <v>20.8410048</v>
      </c>
      <c r="I1209" s="301">
        <f t="shared" si="222"/>
        <v>5.7891679999999999E-3</v>
      </c>
      <c r="J1209" s="57">
        <f t="shared" si="223"/>
        <v>20.12420761731056</v>
      </c>
      <c r="K1209" s="57">
        <f t="shared" si="224"/>
        <v>20.12420761731056</v>
      </c>
      <c r="L1209" s="57">
        <f t="shared" si="226"/>
        <v>49681.126032584085</v>
      </c>
      <c r="M1209" s="301">
        <f t="shared" si="227"/>
        <v>11.040166895999986</v>
      </c>
      <c r="N1209" s="57">
        <f t="shared" si="225"/>
        <v>4500.033966930725</v>
      </c>
    </row>
    <row r="1210" spans="1:14">
      <c r="A1210" s="57">
        <v>1207</v>
      </c>
      <c r="B1210" s="57">
        <v>13.1</v>
      </c>
      <c r="C1210" s="284">
        <f t="shared" si="218"/>
        <v>21.0824064</v>
      </c>
      <c r="D1210" s="300">
        <f t="shared" si="216"/>
        <v>21.0824064</v>
      </c>
      <c r="E1210" s="285">
        <f t="shared" si="219"/>
        <v>444.46785961476098</v>
      </c>
      <c r="F1210" s="300">
        <f t="shared" si="217"/>
        <v>21.0824064</v>
      </c>
      <c r="G1210" s="285">
        <f t="shared" si="220"/>
        <v>444.46785961476098</v>
      </c>
      <c r="H1210" s="284">
        <f t="shared" si="221"/>
        <v>21.0824064</v>
      </c>
      <c r="I1210" s="301">
        <f t="shared" si="222"/>
        <v>5.8562240000000002E-3</v>
      </c>
      <c r="J1210" s="57">
        <f t="shared" si="223"/>
        <v>0</v>
      </c>
      <c r="K1210" s="57">
        <f t="shared" si="224"/>
        <v>0</v>
      </c>
      <c r="L1210" s="57">
        <f t="shared" si="226"/>
        <v>49681.126032584085</v>
      </c>
      <c r="M1210" s="301">
        <f t="shared" si="227"/>
        <v>11.046023119999987</v>
      </c>
      <c r="N1210" s="57">
        <f t="shared" si="225"/>
        <v>4497.6482026939793</v>
      </c>
    </row>
    <row r="1211" spans="1:14">
      <c r="A1211" s="57">
        <v>1208</v>
      </c>
      <c r="B1211" s="57">
        <v>13.1</v>
      </c>
      <c r="C1211" s="284">
        <f t="shared" si="218"/>
        <v>21.0824064</v>
      </c>
      <c r="D1211" s="300">
        <f t="shared" si="216"/>
        <v>21.0824064</v>
      </c>
      <c r="E1211" s="285">
        <f t="shared" si="219"/>
        <v>444.46785961476098</v>
      </c>
      <c r="F1211" s="300">
        <f t="shared" si="217"/>
        <v>22.530816000000002</v>
      </c>
      <c r="G1211" s="285">
        <f t="shared" si="220"/>
        <v>507.63766962585606</v>
      </c>
      <c r="H1211" s="284">
        <f t="shared" si="221"/>
        <v>21.806611199999999</v>
      </c>
      <c r="I1211" s="301">
        <f t="shared" si="222"/>
        <v>6.057392E-3</v>
      </c>
      <c r="J1211" s="57">
        <f t="shared" si="223"/>
        <v>63.16981001109508</v>
      </c>
      <c r="K1211" s="57">
        <f t="shared" si="224"/>
        <v>63.16981001109508</v>
      </c>
      <c r="L1211" s="57">
        <f t="shared" si="226"/>
        <v>49744.29584259518</v>
      </c>
      <c r="M1211" s="301">
        <f t="shared" si="227"/>
        <v>11.052080511999987</v>
      </c>
      <c r="N1211" s="57">
        <f t="shared" si="225"/>
        <v>4500.8987935424875</v>
      </c>
    </row>
    <row r="1212" spans="1:14">
      <c r="A1212" s="57">
        <v>1209</v>
      </c>
      <c r="B1212" s="57">
        <v>14</v>
      </c>
      <c r="C1212" s="284">
        <f t="shared" si="218"/>
        <v>22.530816000000002</v>
      </c>
      <c r="D1212" s="300">
        <f t="shared" si="216"/>
        <v>22.530816000000002</v>
      </c>
      <c r="E1212" s="285">
        <f t="shared" si="219"/>
        <v>507.63766962585606</v>
      </c>
      <c r="F1212" s="300">
        <f t="shared" si="217"/>
        <v>24.944832000000002</v>
      </c>
      <c r="G1212" s="285">
        <f t="shared" si="220"/>
        <v>622.24464350822404</v>
      </c>
      <c r="H1212" s="284">
        <f t="shared" si="221"/>
        <v>23.737824000000003</v>
      </c>
      <c r="I1212" s="301">
        <f t="shared" si="222"/>
        <v>6.593840000000001E-3</v>
      </c>
      <c r="J1212" s="57">
        <f t="shared" si="223"/>
        <v>114.60697388236798</v>
      </c>
      <c r="K1212" s="57">
        <f t="shared" si="224"/>
        <v>114.60697388236798</v>
      </c>
      <c r="L1212" s="57">
        <f t="shared" si="226"/>
        <v>49858.902816477545</v>
      </c>
      <c r="M1212" s="301">
        <f t="shared" si="227"/>
        <v>11.058674351999988</v>
      </c>
      <c r="N1212" s="57">
        <f t="shared" si="225"/>
        <v>4508.5786261045332</v>
      </c>
    </row>
    <row r="1213" spans="1:14">
      <c r="A1213" s="57">
        <v>1210</v>
      </c>
      <c r="B1213" s="57">
        <v>15.5</v>
      </c>
      <c r="C1213" s="284">
        <f t="shared" si="218"/>
        <v>24.944832000000002</v>
      </c>
      <c r="D1213" s="300">
        <f t="shared" si="216"/>
        <v>24.944832000000002</v>
      </c>
      <c r="E1213" s="285">
        <f t="shared" si="219"/>
        <v>622.24464350822404</v>
      </c>
      <c r="F1213" s="300">
        <f t="shared" si="217"/>
        <v>27.358848000000002</v>
      </c>
      <c r="G1213" s="285">
        <f t="shared" si="220"/>
        <v>748.50656388710411</v>
      </c>
      <c r="H1213" s="284">
        <f t="shared" si="221"/>
        <v>26.15184</v>
      </c>
      <c r="I1213" s="301">
        <f t="shared" si="222"/>
        <v>7.2643999999999999E-3</v>
      </c>
      <c r="J1213" s="57">
        <f t="shared" si="223"/>
        <v>126.26192037888006</v>
      </c>
      <c r="K1213" s="57">
        <f t="shared" si="224"/>
        <v>126.26192037888006</v>
      </c>
      <c r="L1213" s="57">
        <f t="shared" si="226"/>
        <v>49985.164736856423</v>
      </c>
      <c r="M1213" s="301">
        <f t="shared" si="227"/>
        <v>11.065938751999989</v>
      </c>
      <c r="N1213" s="57">
        <f t="shared" si="225"/>
        <v>4517.0288628086264</v>
      </c>
    </row>
    <row r="1214" spans="1:14">
      <c r="A1214" s="57">
        <v>1211</v>
      </c>
      <c r="B1214" s="57">
        <v>17</v>
      </c>
      <c r="C1214" s="284">
        <f t="shared" si="218"/>
        <v>27.358848000000002</v>
      </c>
      <c r="D1214" s="300">
        <f t="shared" si="216"/>
        <v>27.358848000000002</v>
      </c>
      <c r="E1214" s="285">
        <f t="shared" si="219"/>
        <v>748.50656388710411</v>
      </c>
      <c r="F1214" s="300">
        <f t="shared" si="217"/>
        <v>29.933798400000004</v>
      </c>
      <c r="G1214" s="285">
        <f t="shared" si="220"/>
        <v>896.03228665184281</v>
      </c>
      <c r="H1214" s="284">
        <f t="shared" si="221"/>
        <v>28.646323200000005</v>
      </c>
      <c r="I1214" s="301">
        <f t="shared" si="222"/>
        <v>7.9573120000000011E-3</v>
      </c>
      <c r="J1214" s="57">
        <f t="shared" si="223"/>
        <v>147.5257227647387</v>
      </c>
      <c r="K1214" s="57">
        <f t="shared" si="224"/>
        <v>147.5257227647387</v>
      </c>
      <c r="L1214" s="57">
        <f t="shared" si="226"/>
        <v>50132.690459621161</v>
      </c>
      <c r="M1214" s="301">
        <f t="shared" si="227"/>
        <v>11.073896063999989</v>
      </c>
      <c r="N1214" s="57">
        <f t="shared" si="225"/>
        <v>4527.1050197587629</v>
      </c>
    </row>
    <row r="1215" spans="1:14">
      <c r="A1215" s="57">
        <v>1212</v>
      </c>
      <c r="B1215" s="57">
        <v>18.600000000000001</v>
      </c>
      <c r="C1215" s="284">
        <f t="shared" si="218"/>
        <v>29.933798400000004</v>
      </c>
      <c r="D1215" s="300">
        <f t="shared" si="216"/>
        <v>29.933798400000004</v>
      </c>
      <c r="E1215" s="285">
        <f t="shared" si="219"/>
        <v>896.03228665184281</v>
      </c>
      <c r="F1215" s="300">
        <f t="shared" si="217"/>
        <v>31.704076799999999</v>
      </c>
      <c r="G1215" s="285">
        <f t="shared" si="220"/>
        <v>1005.1484857402982</v>
      </c>
      <c r="H1215" s="284">
        <f t="shared" si="221"/>
        <v>30.818937600000002</v>
      </c>
      <c r="I1215" s="301">
        <f t="shared" si="222"/>
        <v>8.5608160000000006E-3</v>
      </c>
      <c r="J1215" s="57">
        <f t="shared" si="223"/>
        <v>109.11619908845535</v>
      </c>
      <c r="K1215" s="57">
        <f t="shared" si="224"/>
        <v>109.11619908845535</v>
      </c>
      <c r="L1215" s="57">
        <f t="shared" si="226"/>
        <v>50241.806658709618</v>
      </c>
      <c r="M1215" s="301">
        <f t="shared" si="227"/>
        <v>11.082456879999988</v>
      </c>
      <c r="N1215" s="57">
        <f t="shared" si="225"/>
        <v>4533.4538363400943</v>
      </c>
    </row>
    <row r="1216" spans="1:14">
      <c r="A1216" s="57">
        <v>1213</v>
      </c>
      <c r="B1216" s="57">
        <v>19.7</v>
      </c>
      <c r="C1216" s="284">
        <f t="shared" si="218"/>
        <v>31.704076799999999</v>
      </c>
      <c r="D1216" s="300">
        <f t="shared" si="216"/>
        <v>31.704076799999999</v>
      </c>
      <c r="E1216" s="285">
        <f t="shared" si="219"/>
        <v>1005.1484857402982</v>
      </c>
      <c r="F1216" s="300">
        <f t="shared" si="217"/>
        <v>33.796224000000002</v>
      </c>
      <c r="G1216" s="285">
        <f t="shared" si="220"/>
        <v>1142.1847566581762</v>
      </c>
      <c r="H1216" s="284">
        <f t="shared" si="221"/>
        <v>32.750150400000003</v>
      </c>
      <c r="I1216" s="301">
        <f t="shared" si="222"/>
        <v>9.0972640000000007E-3</v>
      </c>
      <c r="J1216" s="57">
        <f t="shared" si="223"/>
        <v>137.03627091787803</v>
      </c>
      <c r="K1216" s="57">
        <f t="shared" si="224"/>
        <v>137.03627091787803</v>
      </c>
      <c r="L1216" s="57">
        <f t="shared" si="226"/>
        <v>50378.842929627499</v>
      </c>
      <c r="M1216" s="301">
        <f t="shared" si="227"/>
        <v>11.091554143999987</v>
      </c>
      <c r="N1216" s="57">
        <f t="shared" si="225"/>
        <v>4542.0905200088755</v>
      </c>
    </row>
    <row r="1217" spans="1:14">
      <c r="A1217" s="57">
        <v>1214</v>
      </c>
      <c r="B1217" s="57">
        <v>21</v>
      </c>
      <c r="C1217" s="284">
        <f t="shared" si="218"/>
        <v>33.796224000000002</v>
      </c>
      <c r="D1217" s="300">
        <f t="shared" si="216"/>
        <v>33.796224000000002</v>
      </c>
      <c r="E1217" s="285">
        <f t="shared" si="219"/>
        <v>1142.1847566581762</v>
      </c>
      <c r="F1217" s="300">
        <f t="shared" si="217"/>
        <v>34.600896000000006</v>
      </c>
      <c r="G1217" s="285">
        <f t="shared" si="220"/>
        <v>1197.2220040028164</v>
      </c>
      <c r="H1217" s="284">
        <f t="shared" si="221"/>
        <v>34.198560000000001</v>
      </c>
      <c r="I1217" s="301">
        <f t="shared" si="222"/>
        <v>9.4996000000000004E-3</v>
      </c>
      <c r="J1217" s="57">
        <f t="shared" si="223"/>
        <v>55.037247344640264</v>
      </c>
      <c r="K1217" s="57">
        <f t="shared" si="224"/>
        <v>55.037247344640264</v>
      </c>
      <c r="L1217" s="57">
        <f t="shared" si="226"/>
        <v>50433.880176972139</v>
      </c>
      <c r="M1217" s="301">
        <f t="shared" si="227"/>
        <v>11.101053743999987</v>
      </c>
      <c r="N1217" s="57">
        <f t="shared" si="225"/>
        <v>4543.1615178181773</v>
      </c>
    </row>
    <row r="1218" spans="1:14">
      <c r="A1218" s="57">
        <v>1215</v>
      </c>
      <c r="B1218" s="57">
        <v>21.5</v>
      </c>
      <c r="C1218" s="284">
        <f t="shared" si="218"/>
        <v>34.600896000000006</v>
      </c>
      <c r="D1218" s="300">
        <f t="shared" si="216"/>
        <v>34.600896000000006</v>
      </c>
      <c r="E1218" s="285">
        <f t="shared" si="219"/>
        <v>1197.2220040028164</v>
      </c>
      <c r="F1218" s="300">
        <f t="shared" si="217"/>
        <v>35.083699200000005</v>
      </c>
      <c r="G1218" s="285">
        <f t="shared" si="220"/>
        <v>1230.865949556081</v>
      </c>
      <c r="H1218" s="284">
        <f t="shared" si="221"/>
        <v>34.842297600000009</v>
      </c>
      <c r="I1218" s="301">
        <f t="shared" si="222"/>
        <v>9.6784160000000022E-3</v>
      </c>
      <c r="J1218" s="57">
        <f t="shared" si="223"/>
        <v>33.64394555326453</v>
      </c>
      <c r="K1218" s="57">
        <f t="shared" si="224"/>
        <v>33.64394555326453</v>
      </c>
      <c r="L1218" s="57">
        <f t="shared" si="226"/>
        <v>50467.524122525407</v>
      </c>
      <c r="M1218" s="301">
        <f t="shared" si="227"/>
        <v>11.110732159999987</v>
      </c>
      <c r="N1218" s="57">
        <f t="shared" si="225"/>
        <v>4542.2320865779438</v>
      </c>
    </row>
    <row r="1219" spans="1:14">
      <c r="A1219" s="57">
        <v>1216</v>
      </c>
      <c r="B1219" s="57">
        <v>21.8</v>
      </c>
      <c r="C1219" s="284">
        <f t="shared" si="218"/>
        <v>35.083699200000005</v>
      </c>
      <c r="D1219" s="300">
        <f t="shared" si="216"/>
        <v>35.083699200000005</v>
      </c>
      <c r="E1219" s="285">
        <f t="shared" si="219"/>
        <v>1230.865949556081</v>
      </c>
      <c r="F1219" s="300">
        <f t="shared" si="217"/>
        <v>35.083699200000005</v>
      </c>
      <c r="G1219" s="285">
        <f t="shared" si="220"/>
        <v>1230.865949556081</v>
      </c>
      <c r="H1219" s="284">
        <f t="shared" si="221"/>
        <v>35.083699200000005</v>
      </c>
      <c r="I1219" s="301">
        <f t="shared" si="222"/>
        <v>9.7454720000000016E-3</v>
      </c>
      <c r="J1219" s="57">
        <f t="shared" si="223"/>
        <v>0</v>
      </c>
      <c r="K1219" s="57">
        <f t="shared" si="224"/>
        <v>0</v>
      </c>
      <c r="L1219" s="57">
        <f t="shared" si="226"/>
        <v>50467.524122525407</v>
      </c>
      <c r="M1219" s="301">
        <f t="shared" si="227"/>
        <v>11.120477631999988</v>
      </c>
      <c r="N1219" s="57">
        <f t="shared" si="225"/>
        <v>4538.2514845676606</v>
      </c>
    </row>
    <row r="1220" spans="1:14">
      <c r="A1220" s="57">
        <v>1217</v>
      </c>
      <c r="B1220" s="57">
        <v>21.8</v>
      </c>
      <c r="C1220" s="284">
        <f t="shared" si="218"/>
        <v>35.083699200000005</v>
      </c>
      <c r="D1220" s="300">
        <f t="shared" ref="D1220:D1283" si="228">C1220</f>
        <v>35.083699200000005</v>
      </c>
      <c r="E1220" s="285">
        <f t="shared" si="219"/>
        <v>1230.865949556081</v>
      </c>
      <c r="F1220" s="300">
        <f t="shared" ref="F1220:F1283" si="229">C1221</f>
        <v>34.600896000000006</v>
      </c>
      <c r="G1220" s="285">
        <f t="shared" si="220"/>
        <v>1197.2220040028164</v>
      </c>
      <c r="H1220" s="284">
        <f t="shared" si="221"/>
        <v>34.842297600000009</v>
      </c>
      <c r="I1220" s="301">
        <f t="shared" si="222"/>
        <v>9.6784160000000022E-3</v>
      </c>
      <c r="J1220" s="57">
        <f t="shared" si="223"/>
        <v>-33.64394555326453</v>
      </c>
      <c r="K1220" s="57">
        <f t="shared" si="224"/>
        <v>0</v>
      </c>
      <c r="L1220" s="57">
        <f t="shared" si="226"/>
        <v>50467.524122525407</v>
      </c>
      <c r="M1220" s="301">
        <f t="shared" si="227"/>
        <v>11.130156047999987</v>
      </c>
      <c r="N1220" s="57">
        <f t="shared" si="225"/>
        <v>4534.3051710037862</v>
      </c>
    </row>
    <row r="1221" spans="1:14">
      <c r="A1221" s="57">
        <v>1218</v>
      </c>
      <c r="B1221" s="57">
        <v>21.5</v>
      </c>
      <c r="C1221" s="284">
        <f t="shared" ref="C1221:C1284" si="230">B1221*1.609344</f>
        <v>34.600896000000006</v>
      </c>
      <c r="D1221" s="300">
        <f t="shared" si="228"/>
        <v>34.600896000000006</v>
      </c>
      <c r="E1221" s="285">
        <f t="shared" ref="E1221:E1284" si="231">(D1221)^2</f>
        <v>1197.2220040028164</v>
      </c>
      <c r="F1221" s="300">
        <f t="shared" si="229"/>
        <v>34.118092799999999</v>
      </c>
      <c r="G1221" s="285">
        <f t="shared" ref="G1221:G1284" si="232">(F1221)^2</f>
        <v>1164.0442563094118</v>
      </c>
      <c r="H1221" s="284">
        <f t="shared" ref="H1221:H1284" si="233">(D1221+F1221)/2</f>
        <v>34.359494400000003</v>
      </c>
      <c r="I1221" s="301">
        <f t="shared" ref="I1221:I1284" si="234">H1221/3600</f>
        <v>9.544304E-3</v>
      </c>
      <c r="J1221" s="57">
        <f t="shared" ref="J1221:J1284" si="235">IF(I1221=0,0,(G1221-E1221))</f>
        <v>-33.177747693404626</v>
      </c>
      <c r="K1221" s="57">
        <f t="shared" ref="K1221:K1284" si="236">MAX(0,J1221)</f>
        <v>0</v>
      </c>
      <c r="L1221" s="57">
        <f t="shared" si="226"/>
        <v>50467.524122525407</v>
      </c>
      <c r="M1221" s="301">
        <f t="shared" si="227"/>
        <v>11.139700351999988</v>
      </c>
      <c r="N1221" s="57">
        <f t="shared" ref="N1221:N1284" si="237">IF(M1221=0,0,(L1221)/M1221)</f>
        <v>4530.4202561844149</v>
      </c>
    </row>
    <row r="1222" spans="1:14">
      <c r="A1222" s="57">
        <v>1219</v>
      </c>
      <c r="B1222" s="57">
        <v>21.2</v>
      </c>
      <c r="C1222" s="284">
        <f t="shared" si="230"/>
        <v>34.118092799999999</v>
      </c>
      <c r="D1222" s="300">
        <f t="shared" si="228"/>
        <v>34.118092799999999</v>
      </c>
      <c r="E1222" s="285">
        <f t="shared" si="231"/>
        <v>1164.0442563094118</v>
      </c>
      <c r="F1222" s="300">
        <f t="shared" si="229"/>
        <v>34.600896000000006</v>
      </c>
      <c r="G1222" s="285">
        <f t="shared" si="232"/>
        <v>1197.2220040028164</v>
      </c>
      <c r="H1222" s="284">
        <f t="shared" si="233"/>
        <v>34.359494400000003</v>
      </c>
      <c r="I1222" s="301">
        <f t="shared" si="234"/>
        <v>9.544304E-3</v>
      </c>
      <c r="J1222" s="57">
        <f t="shared" si="235"/>
        <v>33.177747693404626</v>
      </c>
      <c r="K1222" s="57">
        <f t="shared" si="236"/>
        <v>33.177747693404626</v>
      </c>
      <c r="L1222" s="57">
        <f t="shared" ref="L1222:L1285" si="238">L1221+K1222</f>
        <v>50500.701870218814</v>
      </c>
      <c r="M1222" s="301">
        <f t="shared" ref="M1222:M1285" si="239">M1221+I1222</f>
        <v>11.149244655999988</v>
      </c>
      <c r="N1222" s="57">
        <f t="shared" si="237"/>
        <v>4529.517777066786</v>
      </c>
    </row>
    <row r="1223" spans="1:14">
      <c r="A1223" s="57">
        <v>1220</v>
      </c>
      <c r="B1223" s="57">
        <v>21.5</v>
      </c>
      <c r="C1223" s="284">
        <f t="shared" si="230"/>
        <v>34.600896000000006</v>
      </c>
      <c r="D1223" s="300">
        <f t="shared" si="228"/>
        <v>34.600896000000006</v>
      </c>
      <c r="E1223" s="285">
        <f t="shared" si="231"/>
        <v>1197.2220040028164</v>
      </c>
      <c r="F1223" s="300">
        <f t="shared" si="229"/>
        <v>35.083699200000005</v>
      </c>
      <c r="G1223" s="285">
        <f t="shared" si="232"/>
        <v>1230.865949556081</v>
      </c>
      <c r="H1223" s="284">
        <f t="shared" si="233"/>
        <v>34.842297600000009</v>
      </c>
      <c r="I1223" s="301">
        <f t="shared" si="234"/>
        <v>9.6784160000000022E-3</v>
      </c>
      <c r="J1223" s="57">
        <f t="shared" si="235"/>
        <v>33.64394555326453</v>
      </c>
      <c r="K1223" s="57">
        <f t="shared" si="236"/>
        <v>33.64394555326453</v>
      </c>
      <c r="L1223" s="57">
        <f t="shared" si="238"/>
        <v>50534.345815772082</v>
      </c>
      <c r="M1223" s="301">
        <f t="shared" si="239"/>
        <v>11.158923071999988</v>
      </c>
      <c r="N1223" s="57">
        <f t="shared" si="237"/>
        <v>4528.6041932283815</v>
      </c>
    </row>
    <row r="1224" spans="1:14">
      <c r="A1224" s="57">
        <v>1221</v>
      </c>
      <c r="B1224" s="57">
        <v>21.8</v>
      </c>
      <c r="C1224" s="284">
        <f t="shared" si="230"/>
        <v>35.083699200000005</v>
      </c>
      <c r="D1224" s="300">
        <f t="shared" si="228"/>
        <v>35.083699200000005</v>
      </c>
      <c r="E1224" s="285">
        <f t="shared" si="231"/>
        <v>1230.865949556081</v>
      </c>
      <c r="F1224" s="300">
        <f t="shared" si="229"/>
        <v>35.405568000000002</v>
      </c>
      <c r="G1224" s="285">
        <f t="shared" si="232"/>
        <v>1253.5542454026242</v>
      </c>
      <c r="H1224" s="284">
        <f t="shared" si="233"/>
        <v>35.2446336</v>
      </c>
      <c r="I1224" s="301">
        <f t="shared" si="234"/>
        <v>9.7901759999999994E-3</v>
      </c>
      <c r="J1224" s="57">
        <f t="shared" si="235"/>
        <v>22.688295846543269</v>
      </c>
      <c r="K1224" s="57">
        <f t="shared" si="236"/>
        <v>22.688295846543269</v>
      </c>
      <c r="L1224" s="57">
        <f t="shared" si="238"/>
        <v>50557.034111618625</v>
      </c>
      <c r="M1224" s="301">
        <f t="shared" si="239"/>
        <v>11.168713247999987</v>
      </c>
      <c r="N1224" s="57">
        <f t="shared" si="237"/>
        <v>4526.6659631244465</v>
      </c>
    </row>
    <row r="1225" spans="1:14">
      <c r="A1225" s="57">
        <v>1222</v>
      </c>
      <c r="B1225" s="57">
        <v>22</v>
      </c>
      <c r="C1225" s="284">
        <f t="shared" si="230"/>
        <v>35.405568000000002</v>
      </c>
      <c r="D1225" s="300">
        <f t="shared" si="228"/>
        <v>35.405568000000002</v>
      </c>
      <c r="E1225" s="285">
        <f t="shared" si="231"/>
        <v>1253.5542454026242</v>
      </c>
      <c r="F1225" s="300">
        <f t="shared" si="229"/>
        <v>35.2446336</v>
      </c>
      <c r="G1225" s="285">
        <f t="shared" si="232"/>
        <v>1242.1841975982491</v>
      </c>
      <c r="H1225" s="284">
        <f t="shared" si="233"/>
        <v>35.325100800000001</v>
      </c>
      <c r="I1225" s="301">
        <f t="shared" si="234"/>
        <v>9.8125280000000009E-3</v>
      </c>
      <c r="J1225" s="57">
        <f t="shared" si="235"/>
        <v>-11.37004780437519</v>
      </c>
      <c r="K1225" s="57">
        <f t="shared" si="236"/>
        <v>0</v>
      </c>
      <c r="L1225" s="57">
        <f t="shared" si="238"/>
        <v>50557.034111618625</v>
      </c>
      <c r="M1225" s="301">
        <f t="shared" si="239"/>
        <v>11.178525775999987</v>
      </c>
      <c r="N1225" s="57">
        <f t="shared" si="237"/>
        <v>4522.6924484231458</v>
      </c>
    </row>
    <row r="1226" spans="1:14">
      <c r="A1226" s="57">
        <v>1223</v>
      </c>
      <c r="B1226" s="57">
        <v>21.9</v>
      </c>
      <c r="C1226" s="284">
        <f t="shared" si="230"/>
        <v>35.2446336</v>
      </c>
      <c r="D1226" s="300">
        <f t="shared" si="228"/>
        <v>35.2446336</v>
      </c>
      <c r="E1226" s="285">
        <f t="shared" si="231"/>
        <v>1242.1841975982491</v>
      </c>
      <c r="F1226" s="300">
        <f t="shared" si="229"/>
        <v>34.922764800000003</v>
      </c>
      <c r="G1226" s="285">
        <f t="shared" si="232"/>
        <v>1219.5995012761193</v>
      </c>
      <c r="H1226" s="284">
        <f t="shared" si="233"/>
        <v>35.083699199999998</v>
      </c>
      <c r="I1226" s="301">
        <f t="shared" si="234"/>
        <v>9.7454719999999998E-3</v>
      </c>
      <c r="J1226" s="57">
        <f t="shared" si="235"/>
        <v>-22.58469632212973</v>
      </c>
      <c r="K1226" s="57">
        <f t="shared" si="236"/>
        <v>0</v>
      </c>
      <c r="L1226" s="57">
        <f t="shared" si="238"/>
        <v>50557.034111618625</v>
      </c>
      <c r="M1226" s="301">
        <f t="shared" si="239"/>
        <v>11.188271247999987</v>
      </c>
      <c r="N1226" s="57">
        <f t="shared" si="237"/>
        <v>4518.7529861377097</v>
      </c>
    </row>
    <row r="1227" spans="1:14">
      <c r="A1227" s="57">
        <v>1224</v>
      </c>
      <c r="B1227" s="57">
        <v>21.7</v>
      </c>
      <c r="C1227" s="284">
        <f t="shared" si="230"/>
        <v>34.922764800000003</v>
      </c>
      <c r="D1227" s="300">
        <f t="shared" si="228"/>
        <v>34.922764800000003</v>
      </c>
      <c r="E1227" s="285">
        <f t="shared" si="231"/>
        <v>1219.5995012761193</v>
      </c>
      <c r="F1227" s="300">
        <f t="shared" si="229"/>
        <v>34.600896000000006</v>
      </c>
      <c r="G1227" s="285">
        <f t="shared" si="232"/>
        <v>1197.2220040028164</v>
      </c>
      <c r="H1227" s="284">
        <f t="shared" si="233"/>
        <v>34.761830400000008</v>
      </c>
      <c r="I1227" s="301">
        <f t="shared" si="234"/>
        <v>9.6560640000000024E-3</v>
      </c>
      <c r="J1227" s="57">
        <f t="shared" si="235"/>
        <v>-22.377497273302879</v>
      </c>
      <c r="K1227" s="57">
        <f t="shared" si="236"/>
        <v>0</v>
      </c>
      <c r="L1227" s="57">
        <f t="shared" si="238"/>
        <v>50557.034111618625</v>
      </c>
      <c r="M1227" s="301">
        <f t="shared" si="239"/>
        <v>11.197927311999987</v>
      </c>
      <c r="N1227" s="57">
        <f t="shared" si="237"/>
        <v>4514.8564286035689</v>
      </c>
    </row>
    <row r="1228" spans="1:14">
      <c r="A1228" s="57">
        <v>1225</v>
      </c>
      <c r="B1228" s="57">
        <v>21.5</v>
      </c>
      <c r="C1228" s="284">
        <f t="shared" si="230"/>
        <v>34.600896000000006</v>
      </c>
      <c r="D1228" s="300">
        <f t="shared" si="228"/>
        <v>34.600896000000006</v>
      </c>
      <c r="E1228" s="285">
        <f t="shared" si="231"/>
        <v>1197.2220040028164</v>
      </c>
      <c r="F1228" s="300">
        <f t="shared" si="229"/>
        <v>34.600896000000006</v>
      </c>
      <c r="G1228" s="285">
        <f t="shared" si="232"/>
        <v>1197.2220040028164</v>
      </c>
      <c r="H1228" s="284">
        <f t="shared" si="233"/>
        <v>34.600896000000006</v>
      </c>
      <c r="I1228" s="301">
        <f t="shared" si="234"/>
        <v>9.6113600000000011E-3</v>
      </c>
      <c r="J1228" s="57">
        <f t="shared" si="235"/>
        <v>0</v>
      </c>
      <c r="K1228" s="57">
        <f t="shared" si="236"/>
        <v>0</v>
      </c>
      <c r="L1228" s="57">
        <f t="shared" si="238"/>
        <v>50557.034111618625</v>
      </c>
      <c r="M1228" s="301">
        <f t="shared" si="239"/>
        <v>11.207538671999986</v>
      </c>
      <c r="N1228" s="57">
        <f t="shared" si="237"/>
        <v>4510.9845784361432</v>
      </c>
    </row>
    <row r="1229" spans="1:14">
      <c r="A1229" s="57">
        <v>1226</v>
      </c>
      <c r="B1229" s="57">
        <v>21.5</v>
      </c>
      <c r="C1229" s="284">
        <f t="shared" si="230"/>
        <v>34.600896000000006</v>
      </c>
      <c r="D1229" s="300">
        <f t="shared" si="228"/>
        <v>34.600896000000006</v>
      </c>
      <c r="E1229" s="285">
        <f t="shared" si="231"/>
        <v>1197.2220040028164</v>
      </c>
      <c r="F1229" s="300">
        <f t="shared" si="229"/>
        <v>34.439961599999997</v>
      </c>
      <c r="G1229" s="285">
        <f t="shared" si="232"/>
        <v>1186.1109550094743</v>
      </c>
      <c r="H1229" s="284">
        <f t="shared" si="233"/>
        <v>34.520428800000005</v>
      </c>
      <c r="I1229" s="301">
        <f t="shared" si="234"/>
        <v>9.5890080000000013E-3</v>
      </c>
      <c r="J1229" s="57">
        <f t="shared" si="235"/>
        <v>-11.111048993342138</v>
      </c>
      <c r="K1229" s="57">
        <f t="shared" si="236"/>
        <v>0</v>
      </c>
      <c r="L1229" s="57">
        <f t="shared" si="238"/>
        <v>50557.034111618625</v>
      </c>
      <c r="M1229" s="301">
        <f t="shared" si="239"/>
        <v>11.217127679999987</v>
      </c>
      <c r="N1229" s="57">
        <f t="shared" si="237"/>
        <v>4507.1283446083307</v>
      </c>
    </row>
    <row r="1230" spans="1:14">
      <c r="A1230" s="57">
        <v>1227</v>
      </c>
      <c r="B1230" s="57">
        <v>21.4</v>
      </c>
      <c r="C1230" s="284">
        <f t="shared" si="230"/>
        <v>34.439961599999997</v>
      </c>
      <c r="D1230" s="300">
        <f t="shared" si="228"/>
        <v>34.439961599999997</v>
      </c>
      <c r="E1230" s="285">
        <f t="shared" si="231"/>
        <v>1186.1109550094743</v>
      </c>
      <c r="F1230" s="300">
        <f t="shared" si="229"/>
        <v>32.347814400000004</v>
      </c>
      <c r="G1230" s="285">
        <f t="shared" si="232"/>
        <v>1046.3810964568477</v>
      </c>
      <c r="H1230" s="284">
        <f t="shared" si="233"/>
        <v>33.393888000000004</v>
      </c>
      <c r="I1230" s="301">
        <f t="shared" si="234"/>
        <v>9.2760800000000008E-3</v>
      </c>
      <c r="J1230" s="57">
        <f t="shared" si="235"/>
        <v>-139.72985855262664</v>
      </c>
      <c r="K1230" s="57">
        <f t="shared" si="236"/>
        <v>0</v>
      </c>
      <c r="L1230" s="57">
        <f t="shared" si="238"/>
        <v>50557.034111618625</v>
      </c>
      <c r="M1230" s="301">
        <f t="shared" si="239"/>
        <v>11.226403759999986</v>
      </c>
      <c r="N1230" s="57">
        <f t="shared" si="237"/>
        <v>4503.4042238668499</v>
      </c>
    </row>
    <row r="1231" spans="1:14">
      <c r="A1231" s="57">
        <v>1228</v>
      </c>
      <c r="B1231" s="57">
        <v>20.100000000000001</v>
      </c>
      <c r="C1231" s="284">
        <f t="shared" si="230"/>
        <v>32.347814400000004</v>
      </c>
      <c r="D1231" s="300">
        <f t="shared" si="228"/>
        <v>32.347814400000004</v>
      </c>
      <c r="E1231" s="285">
        <f t="shared" si="231"/>
        <v>1046.3810964568477</v>
      </c>
      <c r="F1231" s="300">
        <f t="shared" si="229"/>
        <v>31.382208000000002</v>
      </c>
      <c r="G1231" s="285">
        <f t="shared" si="232"/>
        <v>984.84297895526413</v>
      </c>
      <c r="H1231" s="284">
        <f t="shared" si="233"/>
        <v>31.865011200000005</v>
      </c>
      <c r="I1231" s="301">
        <f t="shared" si="234"/>
        <v>8.8513920000000013E-3</v>
      </c>
      <c r="J1231" s="57">
        <f t="shared" si="235"/>
        <v>-61.538117501583542</v>
      </c>
      <c r="K1231" s="57">
        <f t="shared" si="236"/>
        <v>0</v>
      </c>
      <c r="L1231" s="57">
        <f t="shared" si="238"/>
        <v>50557.034111618625</v>
      </c>
      <c r="M1231" s="301">
        <f t="shared" si="239"/>
        <v>11.235255151999986</v>
      </c>
      <c r="N1231" s="57">
        <f t="shared" si="237"/>
        <v>4499.8563386091837</v>
      </c>
    </row>
    <row r="1232" spans="1:14">
      <c r="A1232" s="57">
        <v>1229</v>
      </c>
      <c r="B1232" s="57">
        <v>19.5</v>
      </c>
      <c r="C1232" s="284">
        <f t="shared" si="230"/>
        <v>31.382208000000002</v>
      </c>
      <c r="D1232" s="300">
        <f t="shared" si="228"/>
        <v>31.382208000000002</v>
      </c>
      <c r="E1232" s="285">
        <f t="shared" si="231"/>
        <v>984.84297895526413</v>
      </c>
      <c r="F1232" s="300">
        <f t="shared" si="229"/>
        <v>30.899404799999999</v>
      </c>
      <c r="G1232" s="285">
        <f t="shared" si="232"/>
        <v>954.77321699426295</v>
      </c>
      <c r="H1232" s="284">
        <f t="shared" si="233"/>
        <v>31.140806400000002</v>
      </c>
      <c r="I1232" s="301">
        <f t="shared" si="234"/>
        <v>8.6502240000000015E-3</v>
      </c>
      <c r="J1232" s="57">
        <f t="shared" si="235"/>
        <v>-30.069761961001177</v>
      </c>
      <c r="K1232" s="57">
        <f t="shared" si="236"/>
        <v>0</v>
      </c>
      <c r="L1232" s="57">
        <f t="shared" si="238"/>
        <v>50557.034111618625</v>
      </c>
      <c r="M1232" s="301">
        <f t="shared" si="239"/>
        <v>11.243905375999987</v>
      </c>
      <c r="N1232" s="57">
        <f t="shared" si="237"/>
        <v>4496.3944840315135</v>
      </c>
    </row>
    <row r="1233" spans="1:14">
      <c r="A1233" s="57">
        <v>1230</v>
      </c>
      <c r="B1233" s="57">
        <v>19.2</v>
      </c>
      <c r="C1233" s="284">
        <f t="shared" si="230"/>
        <v>30.899404799999999</v>
      </c>
      <c r="D1233" s="300">
        <f t="shared" si="228"/>
        <v>30.899404799999999</v>
      </c>
      <c r="E1233" s="285">
        <f t="shared" si="231"/>
        <v>954.77321699426295</v>
      </c>
      <c r="F1233" s="300">
        <f t="shared" si="229"/>
        <v>31.543142400000004</v>
      </c>
      <c r="G1233" s="285">
        <f t="shared" si="232"/>
        <v>994.96983246667799</v>
      </c>
      <c r="H1233" s="284">
        <f t="shared" si="233"/>
        <v>31.221273600000004</v>
      </c>
      <c r="I1233" s="301">
        <f t="shared" si="234"/>
        <v>8.6725760000000013E-3</v>
      </c>
      <c r="J1233" s="57">
        <f t="shared" si="235"/>
        <v>40.196615472415033</v>
      </c>
      <c r="K1233" s="57">
        <f t="shared" si="236"/>
        <v>40.196615472415033</v>
      </c>
      <c r="L1233" s="57">
        <f t="shared" si="238"/>
        <v>50597.230727091039</v>
      </c>
      <c r="M1233" s="301">
        <f t="shared" si="239"/>
        <v>11.252577951999987</v>
      </c>
      <c r="N1233" s="57">
        <f t="shared" si="237"/>
        <v>4496.5012411309799</v>
      </c>
    </row>
    <row r="1234" spans="1:14">
      <c r="A1234" s="57">
        <v>1231</v>
      </c>
      <c r="B1234" s="57">
        <v>19.600000000000001</v>
      </c>
      <c r="C1234" s="284">
        <f t="shared" si="230"/>
        <v>31.543142400000004</v>
      </c>
      <c r="D1234" s="300">
        <f t="shared" si="228"/>
        <v>31.543142400000004</v>
      </c>
      <c r="E1234" s="285">
        <f t="shared" si="231"/>
        <v>994.96983246667799</v>
      </c>
      <c r="F1234" s="300">
        <f t="shared" si="229"/>
        <v>31.865011200000005</v>
      </c>
      <c r="G1234" s="285">
        <f t="shared" si="232"/>
        <v>1015.3789387761258</v>
      </c>
      <c r="H1234" s="284">
        <f t="shared" si="233"/>
        <v>31.704076800000003</v>
      </c>
      <c r="I1234" s="301">
        <f t="shared" si="234"/>
        <v>8.806688E-3</v>
      </c>
      <c r="J1234" s="57">
        <f t="shared" si="235"/>
        <v>20.409106309447793</v>
      </c>
      <c r="K1234" s="57">
        <f t="shared" si="236"/>
        <v>20.409106309447793</v>
      </c>
      <c r="L1234" s="57">
        <f t="shared" si="238"/>
        <v>50617.639833400484</v>
      </c>
      <c r="M1234" s="301">
        <f t="shared" si="239"/>
        <v>11.261384639999987</v>
      </c>
      <c r="N1234" s="57">
        <f t="shared" si="237"/>
        <v>4494.7971720643172</v>
      </c>
    </row>
    <row r="1235" spans="1:14">
      <c r="A1235" s="57">
        <v>1232</v>
      </c>
      <c r="B1235" s="57">
        <v>19.8</v>
      </c>
      <c r="C1235" s="284">
        <f t="shared" si="230"/>
        <v>31.865011200000005</v>
      </c>
      <c r="D1235" s="300">
        <f t="shared" si="228"/>
        <v>31.865011200000005</v>
      </c>
      <c r="E1235" s="285">
        <f t="shared" si="231"/>
        <v>1015.3789387761258</v>
      </c>
      <c r="F1235" s="300">
        <f t="shared" si="229"/>
        <v>32.186880000000002</v>
      </c>
      <c r="G1235" s="285">
        <f t="shared" si="232"/>
        <v>1035.9952441344001</v>
      </c>
      <c r="H1235" s="284">
        <f t="shared" si="233"/>
        <v>32.0259456</v>
      </c>
      <c r="I1235" s="301">
        <f t="shared" si="234"/>
        <v>8.8960959999999992E-3</v>
      </c>
      <c r="J1235" s="57">
        <f t="shared" si="235"/>
        <v>20.616305358274303</v>
      </c>
      <c r="K1235" s="57">
        <f t="shared" si="236"/>
        <v>20.616305358274303</v>
      </c>
      <c r="L1235" s="57">
        <f t="shared" si="238"/>
        <v>50638.256138758756</v>
      </c>
      <c r="M1235" s="301">
        <f t="shared" si="239"/>
        <v>11.270280735999988</v>
      </c>
      <c r="N1235" s="57">
        <f t="shared" si="237"/>
        <v>4493.0785066434046</v>
      </c>
    </row>
    <row r="1236" spans="1:14">
      <c r="A1236" s="57">
        <v>1233</v>
      </c>
      <c r="B1236" s="57">
        <v>20</v>
      </c>
      <c r="C1236" s="284">
        <f t="shared" si="230"/>
        <v>32.186880000000002</v>
      </c>
      <c r="D1236" s="300">
        <f t="shared" si="228"/>
        <v>32.186880000000002</v>
      </c>
      <c r="E1236" s="285">
        <f t="shared" si="231"/>
        <v>1035.9952441344001</v>
      </c>
      <c r="F1236" s="300">
        <f t="shared" si="229"/>
        <v>31.382208000000002</v>
      </c>
      <c r="G1236" s="285">
        <f t="shared" si="232"/>
        <v>984.84297895526413</v>
      </c>
      <c r="H1236" s="284">
        <f t="shared" si="233"/>
        <v>31.784544000000004</v>
      </c>
      <c r="I1236" s="301">
        <f t="shared" si="234"/>
        <v>8.8290400000000015E-3</v>
      </c>
      <c r="J1236" s="57">
        <f t="shared" si="235"/>
        <v>-51.152265179135952</v>
      </c>
      <c r="K1236" s="57">
        <f t="shared" si="236"/>
        <v>0</v>
      </c>
      <c r="L1236" s="57">
        <f t="shared" si="238"/>
        <v>50638.256138758756</v>
      </c>
      <c r="M1236" s="301">
        <f t="shared" si="239"/>
        <v>11.279109775999988</v>
      </c>
      <c r="N1236" s="57">
        <f t="shared" si="237"/>
        <v>4489.5614232346852</v>
      </c>
    </row>
    <row r="1237" spans="1:14">
      <c r="A1237" s="57">
        <v>1234</v>
      </c>
      <c r="B1237" s="57">
        <v>19.5</v>
      </c>
      <c r="C1237" s="284">
        <f t="shared" si="230"/>
        <v>31.382208000000002</v>
      </c>
      <c r="D1237" s="300">
        <f t="shared" si="228"/>
        <v>31.382208000000002</v>
      </c>
      <c r="E1237" s="285">
        <f t="shared" si="231"/>
        <v>984.84297895526413</v>
      </c>
      <c r="F1237" s="300">
        <f t="shared" si="229"/>
        <v>28.163520000000002</v>
      </c>
      <c r="G1237" s="285">
        <f t="shared" si="232"/>
        <v>793.18385879040011</v>
      </c>
      <c r="H1237" s="284">
        <f t="shared" si="233"/>
        <v>29.772864000000002</v>
      </c>
      <c r="I1237" s="301">
        <f t="shared" si="234"/>
        <v>8.2702399999999999E-3</v>
      </c>
      <c r="J1237" s="57">
        <f t="shared" si="235"/>
        <v>-191.65912016486402</v>
      </c>
      <c r="K1237" s="57">
        <f t="shared" si="236"/>
        <v>0</v>
      </c>
      <c r="L1237" s="57">
        <f t="shared" si="238"/>
        <v>50638.256138758756</v>
      </c>
      <c r="M1237" s="301">
        <f t="shared" si="239"/>
        <v>11.287380015999988</v>
      </c>
      <c r="N1237" s="57">
        <f t="shared" si="237"/>
        <v>4486.2719308624728</v>
      </c>
    </row>
    <row r="1238" spans="1:14">
      <c r="A1238" s="57">
        <v>1235</v>
      </c>
      <c r="B1238" s="57">
        <v>17.5</v>
      </c>
      <c r="C1238" s="284">
        <f t="shared" si="230"/>
        <v>28.163520000000002</v>
      </c>
      <c r="D1238" s="300">
        <f t="shared" si="228"/>
        <v>28.163520000000002</v>
      </c>
      <c r="E1238" s="285">
        <f t="shared" si="231"/>
        <v>793.18385879040011</v>
      </c>
      <c r="F1238" s="300">
        <f t="shared" si="229"/>
        <v>24.944832000000002</v>
      </c>
      <c r="G1238" s="285">
        <f t="shared" si="232"/>
        <v>622.24464350822404</v>
      </c>
      <c r="H1238" s="284">
        <f t="shared" si="233"/>
        <v>26.554176000000002</v>
      </c>
      <c r="I1238" s="301">
        <f t="shared" si="234"/>
        <v>7.3761600000000005E-3</v>
      </c>
      <c r="J1238" s="57">
        <f t="shared" si="235"/>
        <v>-170.93921528217606</v>
      </c>
      <c r="K1238" s="57">
        <f t="shared" si="236"/>
        <v>0</v>
      </c>
      <c r="L1238" s="57">
        <f t="shared" si="238"/>
        <v>50638.256138758756</v>
      </c>
      <c r="M1238" s="301">
        <f t="shared" si="239"/>
        <v>11.294756175999987</v>
      </c>
      <c r="N1238" s="57">
        <f t="shared" si="237"/>
        <v>4483.3421235209153</v>
      </c>
    </row>
    <row r="1239" spans="1:14">
      <c r="A1239" s="57">
        <v>1236</v>
      </c>
      <c r="B1239" s="57">
        <v>15.5</v>
      </c>
      <c r="C1239" s="284">
        <f t="shared" si="230"/>
        <v>24.944832000000002</v>
      </c>
      <c r="D1239" s="300">
        <f t="shared" si="228"/>
        <v>24.944832000000002</v>
      </c>
      <c r="E1239" s="285">
        <f t="shared" si="231"/>
        <v>622.24464350822404</v>
      </c>
      <c r="F1239" s="300">
        <f t="shared" si="229"/>
        <v>20.921472000000001</v>
      </c>
      <c r="G1239" s="285">
        <f t="shared" si="232"/>
        <v>437.70799064678408</v>
      </c>
      <c r="H1239" s="284">
        <f t="shared" si="233"/>
        <v>22.933152</v>
      </c>
      <c r="I1239" s="301">
        <f t="shared" si="234"/>
        <v>6.3703199999999996E-3</v>
      </c>
      <c r="J1239" s="57">
        <f t="shared" si="235"/>
        <v>-184.53665286143996</v>
      </c>
      <c r="K1239" s="57">
        <f t="shared" si="236"/>
        <v>0</v>
      </c>
      <c r="L1239" s="57">
        <f t="shared" si="238"/>
        <v>50638.256138758756</v>
      </c>
      <c r="M1239" s="301">
        <f t="shared" si="239"/>
        <v>11.301126495999988</v>
      </c>
      <c r="N1239" s="57">
        <f t="shared" si="237"/>
        <v>4480.8149131577347</v>
      </c>
    </row>
    <row r="1240" spans="1:14">
      <c r="A1240" s="57">
        <v>1237</v>
      </c>
      <c r="B1240" s="57">
        <v>13</v>
      </c>
      <c r="C1240" s="284">
        <f t="shared" si="230"/>
        <v>20.921472000000001</v>
      </c>
      <c r="D1240" s="300">
        <f t="shared" si="228"/>
        <v>20.921472000000001</v>
      </c>
      <c r="E1240" s="285">
        <f t="shared" si="231"/>
        <v>437.70799064678408</v>
      </c>
      <c r="F1240" s="300">
        <f t="shared" si="229"/>
        <v>16.093440000000001</v>
      </c>
      <c r="G1240" s="285">
        <f t="shared" si="232"/>
        <v>258.99881103360002</v>
      </c>
      <c r="H1240" s="284">
        <f t="shared" si="233"/>
        <v>18.507456000000001</v>
      </c>
      <c r="I1240" s="301">
        <f t="shared" si="234"/>
        <v>5.14096E-3</v>
      </c>
      <c r="J1240" s="57">
        <f t="shared" si="235"/>
        <v>-178.70917961318406</v>
      </c>
      <c r="K1240" s="57">
        <f t="shared" si="236"/>
        <v>0</v>
      </c>
      <c r="L1240" s="57">
        <f t="shared" si="238"/>
        <v>50638.256138758756</v>
      </c>
      <c r="M1240" s="301">
        <f t="shared" si="239"/>
        <v>11.306267455999988</v>
      </c>
      <c r="N1240" s="57">
        <f t="shared" si="237"/>
        <v>4478.7774865423107</v>
      </c>
    </row>
    <row r="1241" spans="1:14">
      <c r="A1241" s="57">
        <v>1238</v>
      </c>
      <c r="B1241" s="57">
        <v>10</v>
      </c>
      <c r="C1241" s="284">
        <f t="shared" si="230"/>
        <v>16.093440000000001</v>
      </c>
      <c r="D1241" s="300">
        <f t="shared" si="228"/>
        <v>16.093440000000001</v>
      </c>
      <c r="E1241" s="285">
        <f t="shared" si="231"/>
        <v>258.99881103360002</v>
      </c>
      <c r="F1241" s="300">
        <f t="shared" si="229"/>
        <v>12.874752000000001</v>
      </c>
      <c r="G1241" s="285">
        <f t="shared" si="232"/>
        <v>165.75923906150402</v>
      </c>
      <c r="H1241" s="284">
        <f t="shared" si="233"/>
        <v>14.484096000000001</v>
      </c>
      <c r="I1241" s="301">
        <f t="shared" si="234"/>
        <v>4.0233600000000001E-3</v>
      </c>
      <c r="J1241" s="57">
        <f t="shared" si="235"/>
        <v>-93.239571972096002</v>
      </c>
      <c r="K1241" s="57">
        <f t="shared" si="236"/>
        <v>0</v>
      </c>
      <c r="L1241" s="57">
        <f t="shared" si="238"/>
        <v>50638.256138758756</v>
      </c>
      <c r="M1241" s="301">
        <f t="shared" si="239"/>
        <v>11.310290815999988</v>
      </c>
      <c r="N1241" s="57">
        <f t="shared" si="237"/>
        <v>4477.1842707283759</v>
      </c>
    </row>
    <row r="1242" spans="1:14">
      <c r="A1242" s="57">
        <v>1239</v>
      </c>
      <c r="B1242" s="57">
        <v>8</v>
      </c>
      <c r="C1242" s="284">
        <f t="shared" si="230"/>
        <v>12.874752000000001</v>
      </c>
      <c r="D1242" s="300">
        <f t="shared" si="228"/>
        <v>12.874752000000001</v>
      </c>
      <c r="E1242" s="285">
        <f t="shared" si="231"/>
        <v>165.75923906150402</v>
      </c>
      <c r="F1242" s="300">
        <f t="shared" si="229"/>
        <v>9.6560640000000006</v>
      </c>
      <c r="G1242" s="285">
        <f t="shared" si="232"/>
        <v>93.239571972096016</v>
      </c>
      <c r="H1242" s="284">
        <f t="shared" si="233"/>
        <v>11.265408000000001</v>
      </c>
      <c r="I1242" s="301">
        <f t="shared" si="234"/>
        <v>3.1292800000000003E-3</v>
      </c>
      <c r="J1242" s="57">
        <f t="shared" si="235"/>
        <v>-72.519667089408003</v>
      </c>
      <c r="K1242" s="57">
        <f t="shared" si="236"/>
        <v>0</v>
      </c>
      <c r="L1242" s="57">
        <f t="shared" si="238"/>
        <v>50638.256138758756</v>
      </c>
      <c r="M1242" s="301">
        <f t="shared" si="239"/>
        <v>11.313420095999987</v>
      </c>
      <c r="N1242" s="57">
        <f t="shared" si="237"/>
        <v>4475.9458863074124</v>
      </c>
    </row>
    <row r="1243" spans="1:14">
      <c r="A1243" s="57">
        <v>1240</v>
      </c>
      <c r="B1243" s="57">
        <v>6</v>
      </c>
      <c r="C1243" s="284">
        <f t="shared" si="230"/>
        <v>9.6560640000000006</v>
      </c>
      <c r="D1243" s="300">
        <f t="shared" si="228"/>
        <v>9.6560640000000006</v>
      </c>
      <c r="E1243" s="285">
        <f t="shared" si="231"/>
        <v>93.239571972096016</v>
      </c>
      <c r="F1243" s="300">
        <f t="shared" si="229"/>
        <v>6.4373760000000004</v>
      </c>
      <c r="G1243" s="285">
        <f t="shared" si="232"/>
        <v>41.439809765376005</v>
      </c>
      <c r="H1243" s="284">
        <f t="shared" si="233"/>
        <v>8.0467200000000005</v>
      </c>
      <c r="I1243" s="301">
        <f t="shared" si="234"/>
        <v>2.2352000000000001E-3</v>
      </c>
      <c r="J1243" s="57">
        <f t="shared" si="235"/>
        <v>-51.799762206720011</v>
      </c>
      <c r="K1243" s="57">
        <f t="shared" si="236"/>
        <v>0</v>
      </c>
      <c r="L1243" s="57">
        <f t="shared" si="238"/>
        <v>50638.256138758756</v>
      </c>
      <c r="M1243" s="301">
        <f t="shared" si="239"/>
        <v>11.315655295999987</v>
      </c>
      <c r="N1243" s="57">
        <f t="shared" si="237"/>
        <v>4475.0617453554869</v>
      </c>
    </row>
    <row r="1244" spans="1:14">
      <c r="A1244" s="57">
        <v>1241</v>
      </c>
      <c r="B1244" s="57">
        <v>4</v>
      </c>
      <c r="C1244" s="284">
        <f t="shared" si="230"/>
        <v>6.4373760000000004</v>
      </c>
      <c r="D1244" s="300">
        <f t="shared" si="228"/>
        <v>6.4373760000000004</v>
      </c>
      <c r="E1244" s="285">
        <f t="shared" si="231"/>
        <v>41.439809765376005</v>
      </c>
      <c r="F1244" s="300">
        <f t="shared" si="229"/>
        <v>4.0233600000000003</v>
      </c>
      <c r="G1244" s="285">
        <f t="shared" si="232"/>
        <v>16.187425689600001</v>
      </c>
      <c r="H1244" s="284">
        <f t="shared" si="233"/>
        <v>5.2303680000000004</v>
      </c>
      <c r="I1244" s="301">
        <f t="shared" si="234"/>
        <v>1.4528800000000001E-3</v>
      </c>
      <c r="J1244" s="57">
        <f t="shared" si="235"/>
        <v>-25.252384075776003</v>
      </c>
      <c r="K1244" s="57">
        <f t="shared" si="236"/>
        <v>0</v>
      </c>
      <c r="L1244" s="57">
        <f t="shared" si="238"/>
        <v>50638.256138758756</v>
      </c>
      <c r="M1244" s="301">
        <f t="shared" si="239"/>
        <v>11.317108175999987</v>
      </c>
      <c r="N1244" s="57">
        <f t="shared" si="237"/>
        <v>4474.4872410203261</v>
      </c>
    </row>
    <row r="1245" spans="1:14">
      <c r="A1245" s="57">
        <v>1242</v>
      </c>
      <c r="B1245" s="57">
        <v>2.5</v>
      </c>
      <c r="C1245" s="284">
        <f t="shared" si="230"/>
        <v>4.0233600000000003</v>
      </c>
      <c r="D1245" s="300">
        <f t="shared" si="228"/>
        <v>4.0233600000000003</v>
      </c>
      <c r="E1245" s="285">
        <f t="shared" si="231"/>
        <v>16.187425689600001</v>
      </c>
      <c r="F1245" s="300">
        <f t="shared" si="229"/>
        <v>1.1265407999999999</v>
      </c>
      <c r="G1245" s="285">
        <f t="shared" si="232"/>
        <v>1.2690941740646398</v>
      </c>
      <c r="H1245" s="284">
        <f t="shared" si="233"/>
        <v>2.5749504000000001</v>
      </c>
      <c r="I1245" s="301">
        <f t="shared" si="234"/>
        <v>7.1526400000000007E-4</v>
      </c>
      <c r="J1245" s="57">
        <f t="shared" si="235"/>
        <v>-14.918331515535362</v>
      </c>
      <c r="K1245" s="57">
        <f t="shared" si="236"/>
        <v>0</v>
      </c>
      <c r="L1245" s="57">
        <f t="shared" si="238"/>
        <v>50638.256138758756</v>
      </c>
      <c r="M1245" s="301">
        <f t="shared" si="239"/>
        <v>11.317823439999987</v>
      </c>
      <c r="N1245" s="57">
        <f t="shared" si="237"/>
        <v>4474.204462298876</v>
      </c>
    </row>
    <row r="1246" spans="1:14">
      <c r="A1246" s="57">
        <v>1243</v>
      </c>
      <c r="B1246" s="57">
        <v>0.7</v>
      </c>
      <c r="C1246" s="284">
        <f t="shared" si="230"/>
        <v>1.1265407999999999</v>
      </c>
      <c r="D1246" s="300">
        <f t="shared" si="228"/>
        <v>1.1265407999999999</v>
      </c>
      <c r="E1246" s="285">
        <f t="shared" si="231"/>
        <v>1.2690941740646398</v>
      </c>
      <c r="F1246" s="300">
        <f t="shared" si="229"/>
        <v>0</v>
      </c>
      <c r="G1246" s="285">
        <f t="shared" si="232"/>
        <v>0</v>
      </c>
      <c r="H1246" s="284">
        <f t="shared" si="233"/>
        <v>0.56327039999999995</v>
      </c>
      <c r="I1246" s="301">
        <f t="shared" si="234"/>
        <v>1.5646399999999998E-4</v>
      </c>
      <c r="J1246" s="57">
        <f t="shared" si="235"/>
        <v>-1.2690941740646398</v>
      </c>
      <c r="K1246" s="57">
        <f t="shared" si="236"/>
        <v>0</v>
      </c>
      <c r="L1246" s="57">
        <f t="shared" si="238"/>
        <v>50638.256138758756</v>
      </c>
      <c r="M1246" s="301">
        <f t="shared" si="239"/>
        <v>11.317979903999987</v>
      </c>
      <c r="N1246" s="57">
        <f t="shared" si="237"/>
        <v>4474.1426092179436</v>
      </c>
    </row>
    <row r="1247" spans="1:14">
      <c r="A1247" s="57">
        <v>1244</v>
      </c>
      <c r="B1247" s="57">
        <v>0</v>
      </c>
      <c r="C1247" s="284">
        <f t="shared" si="230"/>
        <v>0</v>
      </c>
      <c r="D1247" s="300">
        <f t="shared" si="228"/>
        <v>0</v>
      </c>
      <c r="E1247" s="285">
        <f t="shared" si="231"/>
        <v>0</v>
      </c>
      <c r="F1247" s="300">
        <f t="shared" si="229"/>
        <v>0</v>
      </c>
      <c r="G1247" s="285">
        <f t="shared" si="232"/>
        <v>0</v>
      </c>
      <c r="H1247" s="284">
        <f t="shared" si="233"/>
        <v>0</v>
      </c>
      <c r="I1247" s="301">
        <f t="shared" si="234"/>
        <v>0</v>
      </c>
      <c r="J1247" s="57">
        <f t="shared" si="235"/>
        <v>0</v>
      </c>
      <c r="K1247" s="57">
        <f t="shared" si="236"/>
        <v>0</v>
      </c>
      <c r="L1247" s="57">
        <f t="shared" si="238"/>
        <v>50638.256138758756</v>
      </c>
      <c r="M1247" s="301">
        <f t="shared" si="239"/>
        <v>11.317979903999987</v>
      </c>
      <c r="N1247" s="57">
        <f t="shared" si="237"/>
        <v>4474.1426092179436</v>
      </c>
    </row>
    <row r="1248" spans="1:14">
      <c r="A1248" s="57">
        <v>1245</v>
      </c>
      <c r="B1248" s="57">
        <v>0</v>
      </c>
      <c r="C1248" s="284">
        <f t="shared" si="230"/>
        <v>0</v>
      </c>
      <c r="D1248" s="300">
        <f t="shared" si="228"/>
        <v>0</v>
      </c>
      <c r="E1248" s="285">
        <f t="shared" si="231"/>
        <v>0</v>
      </c>
      <c r="F1248" s="300">
        <f t="shared" si="229"/>
        <v>0</v>
      </c>
      <c r="G1248" s="285">
        <f t="shared" si="232"/>
        <v>0</v>
      </c>
      <c r="H1248" s="284">
        <f t="shared" si="233"/>
        <v>0</v>
      </c>
      <c r="I1248" s="301">
        <f t="shared" si="234"/>
        <v>0</v>
      </c>
      <c r="J1248" s="57">
        <f t="shared" si="235"/>
        <v>0</v>
      </c>
      <c r="K1248" s="57">
        <f t="shared" si="236"/>
        <v>0</v>
      </c>
      <c r="L1248" s="57">
        <f t="shared" si="238"/>
        <v>50638.256138758756</v>
      </c>
      <c r="M1248" s="301">
        <f t="shared" si="239"/>
        <v>11.317979903999987</v>
      </c>
      <c r="N1248" s="57">
        <f t="shared" si="237"/>
        <v>4474.1426092179436</v>
      </c>
    </row>
    <row r="1249" spans="1:14">
      <c r="A1249" s="57">
        <v>1246</v>
      </c>
      <c r="B1249" s="57">
        <v>0</v>
      </c>
      <c r="C1249" s="284">
        <f t="shared" si="230"/>
        <v>0</v>
      </c>
      <c r="D1249" s="300">
        <f t="shared" si="228"/>
        <v>0</v>
      </c>
      <c r="E1249" s="285">
        <f t="shared" si="231"/>
        <v>0</v>
      </c>
      <c r="F1249" s="300">
        <f t="shared" si="229"/>
        <v>0</v>
      </c>
      <c r="G1249" s="285">
        <f t="shared" si="232"/>
        <v>0</v>
      </c>
      <c r="H1249" s="284">
        <f t="shared" si="233"/>
        <v>0</v>
      </c>
      <c r="I1249" s="301">
        <f t="shared" si="234"/>
        <v>0</v>
      </c>
      <c r="J1249" s="57">
        <f t="shared" si="235"/>
        <v>0</v>
      </c>
      <c r="K1249" s="57">
        <f t="shared" si="236"/>
        <v>0</v>
      </c>
      <c r="L1249" s="57">
        <f t="shared" si="238"/>
        <v>50638.256138758756</v>
      </c>
      <c r="M1249" s="301">
        <f t="shared" si="239"/>
        <v>11.317979903999987</v>
      </c>
      <c r="N1249" s="57">
        <f t="shared" si="237"/>
        <v>4474.1426092179436</v>
      </c>
    </row>
    <row r="1250" spans="1:14">
      <c r="A1250" s="57">
        <v>1247</v>
      </c>
      <c r="B1250" s="57">
        <v>0</v>
      </c>
      <c r="C1250" s="284">
        <f t="shared" si="230"/>
        <v>0</v>
      </c>
      <c r="D1250" s="300">
        <f t="shared" si="228"/>
        <v>0</v>
      </c>
      <c r="E1250" s="285">
        <f t="shared" si="231"/>
        <v>0</v>
      </c>
      <c r="F1250" s="300">
        <f t="shared" si="229"/>
        <v>0</v>
      </c>
      <c r="G1250" s="285">
        <f t="shared" si="232"/>
        <v>0</v>
      </c>
      <c r="H1250" s="284">
        <f t="shared" si="233"/>
        <v>0</v>
      </c>
      <c r="I1250" s="301">
        <f t="shared" si="234"/>
        <v>0</v>
      </c>
      <c r="J1250" s="57">
        <f t="shared" si="235"/>
        <v>0</v>
      </c>
      <c r="K1250" s="57">
        <f t="shared" si="236"/>
        <v>0</v>
      </c>
      <c r="L1250" s="57">
        <f t="shared" si="238"/>
        <v>50638.256138758756</v>
      </c>
      <c r="M1250" s="301">
        <f t="shared" si="239"/>
        <v>11.317979903999987</v>
      </c>
      <c r="N1250" s="57">
        <f t="shared" si="237"/>
        <v>4474.1426092179436</v>
      </c>
    </row>
    <row r="1251" spans="1:14">
      <c r="A1251" s="57">
        <v>1248</v>
      </c>
      <c r="B1251" s="57">
        <v>0</v>
      </c>
      <c r="C1251" s="284">
        <f t="shared" si="230"/>
        <v>0</v>
      </c>
      <c r="D1251" s="300">
        <f t="shared" si="228"/>
        <v>0</v>
      </c>
      <c r="E1251" s="285">
        <f t="shared" si="231"/>
        <v>0</v>
      </c>
      <c r="F1251" s="300">
        <f t="shared" si="229"/>
        <v>0</v>
      </c>
      <c r="G1251" s="285">
        <f t="shared" si="232"/>
        <v>0</v>
      </c>
      <c r="H1251" s="284">
        <f t="shared" si="233"/>
        <v>0</v>
      </c>
      <c r="I1251" s="301">
        <f t="shared" si="234"/>
        <v>0</v>
      </c>
      <c r="J1251" s="57">
        <f t="shared" si="235"/>
        <v>0</v>
      </c>
      <c r="K1251" s="57">
        <f t="shared" si="236"/>
        <v>0</v>
      </c>
      <c r="L1251" s="57">
        <f t="shared" si="238"/>
        <v>50638.256138758756</v>
      </c>
      <c r="M1251" s="301">
        <f t="shared" si="239"/>
        <v>11.317979903999987</v>
      </c>
      <c r="N1251" s="57">
        <f t="shared" si="237"/>
        <v>4474.1426092179436</v>
      </c>
    </row>
    <row r="1252" spans="1:14">
      <c r="A1252" s="57">
        <v>1249</v>
      </c>
      <c r="B1252" s="57">
        <v>0</v>
      </c>
      <c r="C1252" s="284">
        <f t="shared" si="230"/>
        <v>0</v>
      </c>
      <c r="D1252" s="300">
        <f t="shared" si="228"/>
        <v>0</v>
      </c>
      <c r="E1252" s="285">
        <f t="shared" si="231"/>
        <v>0</v>
      </c>
      <c r="F1252" s="300">
        <f t="shared" si="229"/>
        <v>0</v>
      </c>
      <c r="G1252" s="285">
        <f t="shared" si="232"/>
        <v>0</v>
      </c>
      <c r="H1252" s="284">
        <f t="shared" si="233"/>
        <v>0</v>
      </c>
      <c r="I1252" s="301">
        <f t="shared" si="234"/>
        <v>0</v>
      </c>
      <c r="J1252" s="57">
        <f t="shared" si="235"/>
        <v>0</v>
      </c>
      <c r="K1252" s="57">
        <f t="shared" si="236"/>
        <v>0</v>
      </c>
      <c r="L1252" s="57">
        <f t="shared" si="238"/>
        <v>50638.256138758756</v>
      </c>
      <c r="M1252" s="301">
        <f t="shared" si="239"/>
        <v>11.317979903999987</v>
      </c>
      <c r="N1252" s="57">
        <f t="shared" si="237"/>
        <v>4474.1426092179436</v>
      </c>
    </row>
    <row r="1253" spans="1:14">
      <c r="A1253" s="57">
        <v>1250</v>
      </c>
      <c r="B1253" s="57">
        <v>0</v>
      </c>
      <c r="C1253" s="284">
        <f t="shared" si="230"/>
        <v>0</v>
      </c>
      <c r="D1253" s="300">
        <f t="shared" si="228"/>
        <v>0</v>
      </c>
      <c r="E1253" s="285">
        <f t="shared" si="231"/>
        <v>0</v>
      </c>
      <c r="F1253" s="300">
        <f t="shared" si="229"/>
        <v>0</v>
      </c>
      <c r="G1253" s="285">
        <f t="shared" si="232"/>
        <v>0</v>
      </c>
      <c r="H1253" s="284">
        <f t="shared" si="233"/>
        <v>0</v>
      </c>
      <c r="I1253" s="301">
        <f t="shared" si="234"/>
        <v>0</v>
      </c>
      <c r="J1253" s="57">
        <f t="shared" si="235"/>
        <v>0</v>
      </c>
      <c r="K1253" s="57">
        <f t="shared" si="236"/>
        <v>0</v>
      </c>
      <c r="L1253" s="57">
        <f t="shared" si="238"/>
        <v>50638.256138758756</v>
      </c>
      <c r="M1253" s="301">
        <f t="shared" si="239"/>
        <v>11.317979903999987</v>
      </c>
      <c r="N1253" s="57">
        <f t="shared" si="237"/>
        <v>4474.1426092179436</v>
      </c>
    </row>
    <row r="1254" spans="1:14">
      <c r="A1254" s="57">
        <v>1251</v>
      </c>
      <c r="B1254" s="57">
        <v>0</v>
      </c>
      <c r="C1254" s="284">
        <f t="shared" si="230"/>
        <v>0</v>
      </c>
      <c r="D1254" s="300">
        <f t="shared" si="228"/>
        <v>0</v>
      </c>
      <c r="E1254" s="285">
        <f t="shared" si="231"/>
        <v>0</v>
      </c>
      <c r="F1254" s="300">
        <f t="shared" si="229"/>
        <v>1.6093440000000001</v>
      </c>
      <c r="G1254" s="285">
        <f t="shared" si="232"/>
        <v>2.5899881103360003</v>
      </c>
      <c r="H1254" s="284">
        <f t="shared" si="233"/>
        <v>0.80467200000000005</v>
      </c>
      <c r="I1254" s="301">
        <f t="shared" si="234"/>
        <v>2.2352000000000003E-4</v>
      </c>
      <c r="J1254" s="57">
        <f t="shared" si="235"/>
        <v>2.5899881103360003</v>
      </c>
      <c r="K1254" s="57">
        <f t="shared" si="236"/>
        <v>2.5899881103360003</v>
      </c>
      <c r="L1254" s="57">
        <f t="shared" si="238"/>
        <v>50640.846126869095</v>
      </c>
      <c r="M1254" s="301">
        <f t="shared" si="239"/>
        <v>11.318203423999988</v>
      </c>
      <c r="N1254" s="57">
        <f t="shared" si="237"/>
        <v>4474.2830844943428</v>
      </c>
    </row>
    <row r="1255" spans="1:14">
      <c r="A1255" s="57">
        <v>1252</v>
      </c>
      <c r="B1255" s="57">
        <v>1</v>
      </c>
      <c r="C1255" s="284">
        <f t="shared" si="230"/>
        <v>1.6093440000000001</v>
      </c>
      <c r="D1255" s="300">
        <f t="shared" si="228"/>
        <v>1.6093440000000001</v>
      </c>
      <c r="E1255" s="285">
        <f t="shared" si="231"/>
        <v>2.5899881103360003</v>
      </c>
      <c r="F1255" s="300">
        <f t="shared" si="229"/>
        <v>1.6093440000000001</v>
      </c>
      <c r="G1255" s="285">
        <f t="shared" si="232"/>
        <v>2.5899881103360003</v>
      </c>
      <c r="H1255" s="284">
        <f t="shared" si="233"/>
        <v>1.6093440000000001</v>
      </c>
      <c r="I1255" s="301">
        <f t="shared" si="234"/>
        <v>4.4704000000000006E-4</v>
      </c>
      <c r="J1255" s="57">
        <f t="shared" si="235"/>
        <v>0</v>
      </c>
      <c r="K1255" s="57">
        <f t="shared" si="236"/>
        <v>0</v>
      </c>
      <c r="L1255" s="57">
        <f t="shared" si="238"/>
        <v>50640.846126869095</v>
      </c>
      <c r="M1255" s="301">
        <f t="shared" si="239"/>
        <v>11.318650463999987</v>
      </c>
      <c r="N1255" s="57">
        <f t="shared" si="237"/>
        <v>4474.1063687704627</v>
      </c>
    </row>
    <row r="1256" spans="1:14">
      <c r="A1256" s="57">
        <v>1253</v>
      </c>
      <c r="B1256" s="57">
        <v>1</v>
      </c>
      <c r="C1256" s="284">
        <f t="shared" si="230"/>
        <v>1.6093440000000001</v>
      </c>
      <c r="D1256" s="300">
        <f t="shared" si="228"/>
        <v>1.6093440000000001</v>
      </c>
      <c r="E1256" s="285">
        <f t="shared" si="231"/>
        <v>2.5899881103360003</v>
      </c>
      <c r="F1256" s="300">
        <f t="shared" si="229"/>
        <v>1.6093440000000001</v>
      </c>
      <c r="G1256" s="285">
        <f t="shared" si="232"/>
        <v>2.5899881103360003</v>
      </c>
      <c r="H1256" s="284">
        <f t="shared" si="233"/>
        <v>1.6093440000000001</v>
      </c>
      <c r="I1256" s="301">
        <f t="shared" si="234"/>
        <v>4.4704000000000006E-4</v>
      </c>
      <c r="J1256" s="57">
        <f t="shared" si="235"/>
        <v>0</v>
      </c>
      <c r="K1256" s="57">
        <f t="shared" si="236"/>
        <v>0</v>
      </c>
      <c r="L1256" s="57">
        <f t="shared" si="238"/>
        <v>50640.846126869095</v>
      </c>
      <c r="M1256" s="301">
        <f t="shared" si="239"/>
        <v>11.319097503999986</v>
      </c>
      <c r="N1256" s="57">
        <f t="shared" si="237"/>
        <v>4473.9296670051162</v>
      </c>
    </row>
    <row r="1257" spans="1:14">
      <c r="A1257" s="57">
        <v>1254</v>
      </c>
      <c r="B1257" s="57">
        <v>1</v>
      </c>
      <c r="C1257" s="284">
        <f t="shared" si="230"/>
        <v>1.6093440000000001</v>
      </c>
      <c r="D1257" s="300">
        <f t="shared" si="228"/>
        <v>1.6093440000000001</v>
      </c>
      <c r="E1257" s="285">
        <f t="shared" si="231"/>
        <v>2.5899881103360003</v>
      </c>
      <c r="F1257" s="300">
        <f t="shared" si="229"/>
        <v>1.6093440000000001</v>
      </c>
      <c r="G1257" s="285">
        <f t="shared" si="232"/>
        <v>2.5899881103360003</v>
      </c>
      <c r="H1257" s="284">
        <f t="shared" si="233"/>
        <v>1.6093440000000001</v>
      </c>
      <c r="I1257" s="301">
        <f t="shared" si="234"/>
        <v>4.4704000000000006E-4</v>
      </c>
      <c r="J1257" s="57">
        <f t="shared" si="235"/>
        <v>0</v>
      </c>
      <c r="K1257" s="57">
        <f t="shared" si="236"/>
        <v>0</v>
      </c>
      <c r="L1257" s="57">
        <f t="shared" si="238"/>
        <v>50640.846126869095</v>
      </c>
      <c r="M1257" s="301">
        <f t="shared" si="239"/>
        <v>11.319544543999985</v>
      </c>
      <c r="N1257" s="57">
        <f t="shared" si="237"/>
        <v>4473.7529791966481</v>
      </c>
    </row>
    <row r="1258" spans="1:14">
      <c r="A1258" s="57">
        <v>1255</v>
      </c>
      <c r="B1258" s="57">
        <v>1</v>
      </c>
      <c r="C1258" s="284">
        <f t="shared" si="230"/>
        <v>1.6093440000000001</v>
      </c>
      <c r="D1258" s="300">
        <f t="shared" si="228"/>
        <v>1.6093440000000001</v>
      </c>
      <c r="E1258" s="285">
        <f t="shared" si="231"/>
        <v>2.5899881103360003</v>
      </c>
      <c r="F1258" s="300">
        <f t="shared" si="229"/>
        <v>1.6093440000000001</v>
      </c>
      <c r="G1258" s="285">
        <f t="shared" si="232"/>
        <v>2.5899881103360003</v>
      </c>
      <c r="H1258" s="284">
        <f t="shared" si="233"/>
        <v>1.6093440000000001</v>
      </c>
      <c r="I1258" s="301">
        <f t="shared" si="234"/>
        <v>4.4704000000000006E-4</v>
      </c>
      <c r="J1258" s="57">
        <f t="shared" si="235"/>
        <v>0</v>
      </c>
      <c r="K1258" s="57">
        <f t="shared" si="236"/>
        <v>0</v>
      </c>
      <c r="L1258" s="57">
        <f t="shared" si="238"/>
        <v>50640.846126869095</v>
      </c>
      <c r="M1258" s="301">
        <f t="shared" si="239"/>
        <v>11.319991583999984</v>
      </c>
      <c r="N1258" s="57">
        <f t="shared" si="237"/>
        <v>4473.5763053434057</v>
      </c>
    </row>
    <row r="1259" spans="1:14">
      <c r="A1259" s="57">
        <v>1256</v>
      </c>
      <c r="B1259" s="57">
        <v>1</v>
      </c>
      <c r="C1259" s="284">
        <f t="shared" si="230"/>
        <v>1.6093440000000001</v>
      </c>
      <c r="D1259" s="300">
        <f t="shared" si="228"/>
        <v>1.6093440000000001</v>
      </c>
      <c r="E1259" s="285">
        <f t="shared" si="231"/>
        <v>2.5899881103360003</v>
      </c>
      <c r="F1259" s="300">
        <f t="shared" si="229"/>
        <v>2.5749504000000005</v>
      </c>
      <c r="G1259" s="285">
        <f t="shared" si="232"/>
        <v>6.6303695624601628</v>
      </c>
      <c r="H1259" s="284">
        <f t="shared" si="233"/>
        <v>2.0921472000000003</v>
      </c>
      <c r="I1259" s="301">
        <f t="shared" si="234"/>
        <v>5.8115200000000004E-4</v>
      </c>
      <c r="J1259" s="57">
        <f t="shared" si="235"/>
        <v>4.0403814521241621</v>
      </c>
      <c r="K1259" s="57">
        <f t="shared" si="236"/>
        <v>4.0403814521241621</v>
      </c>
      <c r="L1259" s="57">
        <f t="shared" si="238"/>
        <v>50644.886508321222</v>
      </c>
      <c r="M1259" s="301">
        <f t="shared" si="239"/>
        <v>11.320572735999985</v>
      </c>
      <c r="N1259" s="57">
        <f t="shared" si="237"/>
        <v>4473.7035562933988</v>
      </c>
    </row>
    <row r="1260" spans="1:14">
      <c r="A1260" s="57">
        <v>1257</v>
      </c>
      <c r="B1260" s="57">
        <v>1.6</v>
      </c>
      <c r="C1260" s="284">
        <f t="shared" si="230"/>
        <v>2.5749504000000005</v>
      </c>
      <c r="D1260" s="300">
        <f t="shared" si="228"/>
        <v>2.5749504000000005</v>
      </c>
      <c r="E1260" s="285">
        <f t="shared" si="231"/>
        <v>6.6303695624601628</v>
      </c>
      <c r="F1260" s="300">
        <f t="shared" si="229"/>
        <v>4.8280320000000003</v>
      </c>
      <c r="G1260" s="285">
        <f t="shared" si="232"/>
        <v>23.309892993024004</v>
      </c>
      <c r="H1260" s="284">
        <f t="shared" si="233"/>
        <v>3.7014912000000004</v>
      </c>
      <c r="I1260" s="301">
        <f t="shared" si="234"/>
        <v>1.028192E-3</v>
      </c>
      <c r="J1260" s="57">
        <f t="shared" si="235"/>
        <v>16.67952343056384</v>
      </c>
      <c r="K1260" s="57">
        <f t="shared" si="236"/>
        <v>16.67952343056384</v>
      </c>
      <c r="L1260" s="57">
        <f t="shared" si="238"/>
        <v>50661.566031751783</v>
      </c>
      <c r="M1260" s="301">
        <f t="shared" si="239"/>
        <v>11.321600927999985</v>
      </c>
      <c r="N1260" s="57">
        <f t="shared" si="237"/>
        <v>4474.7705164609961</v>
      </c>
    </row>
    <row r="1261" spans="1:14">
      <c r="A1261" s="57">
        <v>1258</v>
      </c>
      <c r="B1261" s="57">
        <v>3</v>
      </c>
      <c r="C1261" s="284">
        <f t="shared" si="230"/>
        <v>4.8280320000000003</v>
      </c>
      <c r="D1261" s="300">
        <f t="shared" si="228"/>
        <v>4.8280320000000003</v>
      </c>
      <c r="E1261" s="285">
        <f t="shared" si="231"/>
        <v>23.309892993024004</v>
      </c>
      <c r="F1261" s="300">
        <f t="shared" si="229"/>
        <v>6.4373760000000004</v>
      </c>
      <c r="G1261" s="285">
        <f t="shared" si="232"/>
        <v>41.439809765376005</v>
      </c>
      <c r="H1261" s="284">
        <f t="shared" si="233"/>
        <v>5.6327040000000004</v>
      </c>
      <c r="I1261" s="301">
        <f t="shared" si="234"/>
        <v>1.5646400000000002E-3</v>
      </c>
      <c r="J1261" s="57">
        <f t="shared" si="235"/>
        <v>18.129916772352001</v>
      </c>
      <c r="K1261" s="57">
        <f t="shared" si="236"/>
        <v>18.129916772352001</v>
      </c>
      <c r="L1261" s="57">
        <f t="shared" si="238"/>
        <v>50679.695948524139</v>
      </c>
      <c r="M1261" s="301">
        <f t="shared" si="239"/>
        <v>11.323165567999984</v>
      </c>
      <c r="N1261" s="57">
        <f t="shared" si="237"/>
        <v>4475.7533257085206</v>
      </c>
    </row>
    <row r="1262" spans="1:14">
      <c r="A1262" s="57">
        <v>1259</v>
      </c>
      <c r="B1262" s="57">
        <v>4</v>
      </c>
      <c r="C1262" s="284">
        <f t="shared" si="230"/>
        <v>6.4373760000000004</v>
      </c>
      <c r="D1262" s="300">
        <f t="shared" si="228"/>
        <v>6.4373760000000004</v>
      </c>
      <c r="E1262" s="285">
        <f t="shared" si="231"/>
        <v>41.439809765376005</v>
      </c>
      <c r="F1262" s="300">
        <f t="shared" si="229"/>
        <v>8.0467200000000005</v>
      </c>
      <c r="G1262" s="285">
        <f t="shared" si="232"/>
        <v>64.749702758400005</v>
      </c>
      <c r="H1262" s="284">
        <f t="shared" si="233"/>
        <v>7.2420480000000005</v>
      </c>
      <c r="I1262" s="301">
        <f t="shared" si="234"/>
        <v>2.0116800000000001E-3</v>
      </c>
      <c r="J1262" s="57">
        <f t="shared" si="235"/>
        <v>23.309892993024</v>
      </c>
      <c r="K1262" s="57">
        <f t="shared" si="236"/>
        <v>23.309892993024</v>
      </c>
      <c r="L1262" s="57">
        <f t="shared" si="238"/>
        <v>50703.005841517166</v>
      </c>
      <c r="M1262" s="301">
        <f t="shared" si="239"/>
        <v>11.325177247999985</v>
      </c>
      <c r="N1262" s="57">
        <f t="shared" si="237"/>
        <v>4477.016538568636</v>
      </c>
    </row>
    <row r="1263" spans="1:14">
      <c r="A1263" s="57">
        <v>1260</v>
      </c>
      <c r="B1263" s="57">
        <v>5</v>
      </c>
      <c r="C1263" s="284">
        <f t="shared" si="230"/>
        <v>8.0467200000000005</v>
      </c>
      <c r="D1263" s="300">
        <f t="shared" si="228"/>
        <v>8.0467200000000005</v>
      </c>
      <c r="E1263" s="285">
        <f t="shared" si="231"/>
        <v>64.749702758400005</v>
      </c>
      <c r="F1263" s="300">
        <f t="shared" si="229"/>
        <v>10.1388672</v>
      </c>
      <c r="G1263" s="285">
        <f t="shared" si="232"/>
        <v>102.79662809923585</v>
      </c>
      <c r="H1263" s="284">
        <f t="shared" si="233"/>
        <v>9.0927936000000003</v>
      </c>
      <c r="I1263" s="301">
        <f t="shared" si="234"/>
        <v>2.525776E-3</v>
      </c>
      <c r="J1263" s="57">
        <f t="shared" si="235"/>
        <v>38.046925340835841</v>
      </c>
      <c r="K1263" s="57">
        <f t="shared" si="236"/>
        <v>38.046925340835841</v>
      </c>
      <c r="L1263" s="57">
        <f t="shared" si="238"/>
        <v>50741.052766858003</v>
      </c>
      <c r="M1263" s="301">
        <f t="shared" si="239"/>
        <v>11.327703023999986</v>
      </c>
      <c r="N1263" s="57">
        <f t="shared" si="237"/>
        <v>4479.3770333979464</v>
      </c>
    </row>
    <row r="1264" spans="1:14">
      <c r="A1264" s="57">
        <v>1261</v>
      </c>
      <c r="B1264" s="57">
        <v>6.3</v>
      </c>
      <c r="C1264" s="284">
        <f t="shared" si="230"/>
        <v>10.1388672</v>
      </c>
      <c r="D1264" s="300">
        <f t="shared" si="228"/>
        <v>10.1388672</v>
      </c>
      <c r="E1264" s="285">
        <f t="shared" si="231"/>
        <v>102.79662809923585</v>
      </c>
      <c r="F1264" s="300">
        <f t="shared" si="229"/>
        <v>12.874752000000001</v>
      </c>
      <c r="G1264" s="285">
        <f t="shared" si="232"/>
        <v>165.75923906150402</v>
      </c>
      <c r="H1264" s="284">
        <f t="shared" si="233"/>
        <v>11.5068096</v>
      </c>
      <c r="I1264" s="301">
        <f t="shared" si="234"/>
        <v>3.1963360000000001E-3</v>
      </c>
      <c r="J1264" s="57">
        <f t="shared" si="235"/>
        <v>62.962610962268172</v>
      </c>
      <c r="K1264" s="57">
        <f t="shared" si="236"/>
        <v>62.962610962268172</v>
      </c>
      <c r="L1264" s="57">
        <f t="shared" si="238"/>
        <v>50804.015377820273</v>
      </c>
      <c r="M1264" s="301">
        <f t="shared" si="239"/>
        <v>11.330899359999986</v>
      </c>
      <c r="N1264" s="57">
        <f t="shared" si="237"/>
        <v>4483.670162773411</v>
      </c>
    </row>
    <row r="1265" spans="1:14">
      <c r="A1265" s="57">
        <v>1262</v>
      </c>
      <c r="B1265" s="57">
        <v>8</v>
      </c>
      <c r="C1265" s="284">
        <f t="shared" si="230"/>
        <v>12.874752000000001</v>
      </c>
      <c r="D1265" s="300">
        <f t="shared" si="228"/>
        <v>12.874752000000001</v>
      </c>
      <c r="E1265" s="285">
        <f t="shared" si="231"/>
        <v>165.75923906150402</v>
      </c>
      <c r="F1265" s="300">
        <f t="shared" si="229"/>
        <v>16.093440000000001</v>
      </c>
      <c r="G1265" s="285">
        <f t="shared" si="232"/>
        <v>258.99881103360002</v>
      </c>
      <c r="H1265" s="284">
        <f t="shared" si="233"/>
        <v>14.484096000000001</v>
      </c>
      <c r="I1265" s="301">
        <f t="shared" si="234"/>
        <v>4.0233600000000001E-3</v>
      </c>
      <c r="J1265" s="57">
        <f t="shared" si="235"/>
        <v>93.239571972096002</v>
      </c>
      <c r="K1265" s="57">
        <f t="shared" si="236"/>
        <v>93.239571972096002</v>
      </c>
      <c r="L1265" s="57">
        <f t="shared" si="238"/>
        <v>50897.254949792368</v>
      </c>
      <c r="M1265" s="301">
        <f t="shared" si="239"/>
        <v>11.334922719999986</v>
      </c>
      <c r="N1265" s="57">
        <f t="shared" si="237"/>
        <v>4490.3045399671182</v>
      </c>
    </row>
    <row r="1266" spans="1:14">
      <c r="A1266" s="57">
        <v>1263</v>
      </c>
      <c r="B1266" s="57">
        <v>10</v>
      </c>
      <c r="C1266" s="284">
        <f t="shared" si="230"/>
        <v>16.093440000000001</v>
      </c>
      <c r="D1266" s="300">
        <f t="shared" si="228"/>
        <v>16.093440000000001</v>
      </c>
      <c r="E1266" s="285">
        <f t="shared" si="231"/>
        <v>258.99881103360002</v>
      </c>
      <c r="F1266" s="300">
        <f t="shared" si="229"/>
        <v>16.898112000000001</v>
      </c>
      <c r="G1266" s="285">
        <f t="shared" si="232"/>
        <v>285.54618916454405</v>
      </c>
      <c r="H1266" s="284">
        <f t="shared" si="233"/>
        <v>16.495775999999999</v>
      </c>
      <c r="I1266" s="301">
        <f t="shared" si="234"/>
        <v>4.5821600000000001E-3</v>
      </c>
      <c r="J1266" s="57">
        <f t="shared" si="235"/>
        <v>26.547378130944026</v>
      </c>
      <c r="K1266" s="57">
        <f t="shared" si="236"/>
        <v>26.547378130944026</v>
      </c>
      <c r="L1266" s="57">
        <f t="shared" si="238"/>
        <v>50923.802327923309</v>
      </c>
      <c r="M1266" s="301">
        <f t="shared" si="239"/>
        <v>11.339504879999986</v>
      </c>
      <c r="N1266" s="57">
        <f t="shared" si="237"/>
        <v>4490.8312017873022</v>
      </c>
    </row>
    <row r="1267" spans="1:14">
      <c r="A1267" s="57">
        <v>1264</v>
      </c>
      <c r="B1267" s="57">
        <v>10.5</v>
      </c>
      <c r="C1267" s="284">
        <f t="shared" si="230"/>
        <v>16.898112000000001</v>
      </c>
      <c r="D1267" s="300">
        <f t="shared" si="228"/>
        <v>16.898112000000001</v>
      </c>
      <c r="E1267" s="285">
        <f t="shared" si="231"/>
        <v>285.54618916454405</v>
      </c>
      <c r="F1267" s="300">
        <f t="shared" si="229"/>
        <v>15.288768000000001</v>
      </c>
      <c r="G1267" s="285">
        <f t="shared" si="232"/>
        <v>233.74642695782404</v>
      </c>
      <c r="H1267" s="284">
        <f t="shared" si="233"/>
        <v>16.093440000000001</v>
      </c>
      <c r="I1267" s="301">
        <f t="shared" si="234"/>
        <v>4.4704000000000002E-3</v>
      </c>
      <c r="J1267" s="57">
        <f t="shared" si="235"/>
        <v>-51.799762206720004</v>
      </c>
      <c r="K1267" s="57">
        <f t="shared" si="236"/>
        <v>0</v>
      </c>
      <c r="L1267" s="57">
        <f t="shared" si="238"/>
        <v>50923.802327923309</v>
      </c>
      <c r="M1267" s="301">
        <f t="shared" si="239"/>
        <v>11.343975279999986</v>
      </c>
      <c r="N1267" s="57">
        <f t="shared" si="237"/>
        <v>4489.0614683994063</v>
      </c>
    </row>
    <row r="1268" spans="1:14">
      <c r="A1268" s="57">
        <v>1265</v>
      </c>
      <c r="B1268" s="57">
        <v>9.5</v>
      </c>
      <c r="C1268" s="284">
        <f t="shared" si="230"/>
        <v>15.288768000000001</v>
      </c>
      <c r="D1268" s="300">
        <f t="shared" si="228"/>
        <v>15.288768000000001</v>
      </c>
      <c r="E1268" s="285">
        <f t="shared" si="231"/>
        <v>233.74642695782404</v>
      </c>
      <c r="F1268" s="300">
        <f t="shared" si="229"/>
        <v>13.679424000000001</v>
      </c>
      <c r="G1268" s="285">
        <f t="shared" si="232"/>
        <v>187.12664097177603</v>
      </c>
      <c r="H1268" s="284">
        <f t="shared" si="233"/>
        <v>14.484096000000001</v>
      </c>
      <c r="I1268" s="301">
        <f t="shared" si="234"/>
        <v>4.0233600000000001E-3</v>
      </c>
      <c r="J1268" s="57">
        <f t="shared" si="235"/>
        <v>-46.619785986048015</v>
      </c>
      <c r="K1268" s="57">
        <f t="shared" si="236"/>
        <v>0</v>
      </c>
      <c r="L1268" s="57">
        <f t="shared" si="238"/>
        <v>50923.802327923309</v>
      </c>
      <c r="M1268" s="301">
        <f t="shared" si="239"/>
        <v>11.347998639999986</v>
      </c>
      <c r="N1268" s="57">
        <f t="shared" si="237"/>
        <v>4487.4699005007433</v>
      </c>
    </row>
    <row r="1269" spans="1:14">
      <c r="A1269" s="57">
        <v>1266</v>
      </c>
      <c r="B1269" s="57">
        <v>8.5</v>
      </c>
      <c r="C1269" s="284">
        <f t="shared" si="230"/>
        <v>13.679424000000001</v>
      </c>
      <c r="D1269" s="300">
        <f t="shared" si="228"/>
        <v>13.679424000000001</v>
      </c>
      <c r="E1269" s="285">
        <f t="shared" si="231"/>
        <v>187.12664097177603</v>
      </c>
      <c r="F1269" s="300">
        <f t="shared" si="229"/>
        <v>12.231014399999999</v>
      </c>
      <c r="G1269" s="285">
        <f t="shared" si="232"/>
        <v>149.59771325300736</v>
      </c>
      <c r="H1269" s="284">
        <f t="shared" si="233"/>
        <v>12.9552192</v>
      </c>
      <c r="I1269" s="301">
        <f t="shared" si="234"/>
        <v>3.5986720000000002E-3</v>
      </c>
      <c r="J1269" s="57">
        <f t="shared" si="235"/>
        <v>-37.528927718768671</v>
      </c>
      <c r="K1269" s="57">
        <f t="shared" si="236"/>
        <v>0</v>
      </c>
      <c r="L1269" s="57">
        <f t="shared" si="238"/>
        <v>50923.802327923309</v>
      </c>
      <c r="M1269" s="301">
        <f t="shared" si="239"/>
        <v>11.351597311999987</v>
      </c>
      <c r="N1269" s="57">
        <f t="shared" si="237"/>
        <v>4486.0472872915252</v>
      </c>
    </row>
    <row r="1270" spans="1:14">
      <c r="A1270" s="57">
        <v>1267</v>
      </c>
      <c r="B1270" s="57">
        <v>7.6</v>
      </c>
      <c r="C1270" s="284">
        <f t="shared" si="230"/>
        <v>12.231014399999999</v>
      </c>
      <c r="D1270" s="300">
        <f t="shared" si="228"/>
        <v>12.231014399999999</v>
      </c>
      <c r="E1270" s="285">
        <f t="shared" si="231"/>
        <v>149.59771325300736</v>
      </c>
      <c r="F1270" s="300">
        <f t="shared" si="229"/>
        <v>14.162227200000002</v>
      </c>
      <c r="G1270" s="285">
        <f t="shared" si="232"/>
        <v>200.5686792644199</v>
      </c>
      <c r="H1270" s="284">
        <f t="shared" si="233"/>
        <v>13.196620800000002</v>
      </c>
      <c r="I1270" s="301">
        <f t="shared" si="234"/>
        <v>3.6657280000000005E-3</v>
      </c>
      <c r="J1270" s="57">
        <f t="shared" si="235"/>
        <v>50.970966011412543</v>
      </c>
      <c r="K1270" s="57">
        <f t="shared" si="236"/>
        <v>50.970966011412543</v>
      </c>
      <c r="L1270" s="57">
        <f t="shared" si="238"/>
        <v>50974.773293934719</v>
      </c>
      <c r="M1270" s="301">
        <f t="shared" si="239"/>
        <v>11.355263039999986</v>
      </c>
      <c r="N1270" s="57">
        <f t="shared" si="237"/>
        <v>4489.0878453780651</v>
      </c>
    </row>
    <row r="1271" spans="1:14">
      <c r="A1271" s="57">
        <v>1268</v>
      </c>
      <c r="B1271" s="57">
        <v>8.8000000000000007</v>
      </c>
      <c r="C1271" s="284">
        <f t="shared" si="230"/>
        <v>14.162227200000002</v>
      </c>
      <c r="D1271" s="300">
        <f t="shared" si="228"/>
        <v>14.162227200000002</v>
      </c>
      <c r="E1271" s="285">
        <f t="shared" si="231"/>
        <v>200.5686792644199</v>
      </c>
      <c r="F1271" s="300">
        <f t="shared" si="229"/>
        <v>17.702784000000001</v>
      </c>
      <c r="G1271" s="285">
        <f t="shared" si="232"/>
        <v>313.38856135065606</v>
      </c>
      <c r="H1271" s="284">
        <f t="shared" si="233"/>
        <v>15.932505600000002</v>
      </c>
      <c r="I1271" s="301">
        <f t="shared" si="234"/>
        <v>4.4256960000000007E-3</v>
      </c>
      <c r="J1271" s="57">
        <f t="shared" si="235"/>
        <v>112.81988208623616</v>
      </c>
      <c r="K1271" s="57">
        <f t="shared" si="236"/>
        <v>112.81988208623616</v>
      </c>
      <c r="L1271" s="57">
        <f t="shared" si="238"/>
        <v>51087.593176020957</v>
      </c>
      <c r="M1271" s="301">
        <f t="shared" si="239"/>
        <v>11.359688735999987</v>
      </c>
      <c r="N1271" s="57">
        <f t="shared" si="237"/>
        <v>4497.2705118335925</v>
      </c>
    </row>
    <row r="1272" spans="1:14">
      <c r="A1272" s="57">
        <v>1269</v>
      </c>
      <c r="B1272" s="57">
        <v>11</v>
      </c>
      <c r="C1272" s="284">
        <f t="shared" si="230"/>
        <v>17.702784000000001</v>
      </c>
      <c r="D1272" s="300">
        <f t="shared" si="228"/>
        <v>17.702784000000001</v>
      </c>
      <c r="E1272" s="285">
        <f t="shared" si="231"/>
        <v>313.38856135065606</v>
      </c>
      <c r="F1272" s="300">
        <f t="shared" si="229"/>
        <v>22.530816000000002</v>
      </c>
      <c r="G1272" s="285">
        <f t="shared" si="232"/>
        <v>507.63766962585606</v>
      </c>
      <c r="H1272" s="284">
        <f t="shared" si="233"/>
        <v>20.116800000000001</v>
      </c>
      <c r="I1272" s="301">
        <f t="shared" si="234"/>
        <v>5.5880000000000001E-3</v>
      </c>
      <c r="J1272" s="57">
        <f t="shared" si="235"/>
        <v>194.2491082752</v>
      </c>
      <c r="K1272" s="57">
        <f t="shared" si="236"/>
        <v>194.2491082752</v>
      </c>
      <c r="L1272" s="57">
        <f t="shared" si="238"/>
        <v>51281.842284296159</v>
      </c>
      <c r="M1272" s="301">
        <f t="shared" si="239"/>
        <v>11.365276735999986</v>
      </c>
      <c r="N1272" s="57">
        <f t="shared" si="237"/>
        <v>4512.1507795634043</v>
      </c>
    </row>
    <row r="1273" spans="1:14">
      <c r="A1273" s="57">
        <v>1270</v>
      </c>
      <c r="B1273" s="57">
        <v>14</v>
      </c>
      <c r="C1273" s="284">
        <f t="shared" si="230"/>
        <v>22.530816000000002</v>
      </c>
      <c r="D1273" s="300">
        <f t="shared" si="228"/>
        <v>22.530816000000002</v>
      </c>
      <c r="E1273" s="285">
        <f t="shared" si="231"/>
        <v>507.63766962585606</v>
      </c>
      <c r="F1273" s="300">
        <f t="shared" si="229"/>
        <v>27.358848000000002</v>
      </c>
      <c r="G1273" s="285">
        <f t="shared" si="232"/>
        <v>748.50656388710411</v>
      </c>
      <c r="H1273" s="284">
        <f t="shared" si="233"/>
        <v>24.944832000000002</v>
      </c>
      <c r="I1273" s="301">
        <f t="shared" si="234"/>
        <v>6.9291200000000004E-3</v>
      </c>
      <c r="J1273" s="57">
        <f t="shared" si="235"/>
        <v>240.86889426124804</v>
      </c>
      <c r="K1273" s="57">
        <f t="shared" si="236"/>
        <v>240.86889426124804</v>
      </c>
      <c r="L1273" s="57">
        <f t="shared" si="238"/>
        <v>51522.711178557409</v>
      </c>
      <c r="M1273" s="301">
        <f t="shared" si="239"/>
        <v>11.372205855999987</v>
      </c>
      <c r="N1273" s="57">
        <f t="shared" si="237"/>
        <v>4530.5820023803017</v>
      </c>
    </row>
    <row r="1274" spans="1:14">
      <c r="A1274" s="57">
        <v>1271</v>
      </c>
      <c r="B1274" s="57">
        <v>17</v>
      </c>
      <c r="C1274" s="284">
        <f t="shared" si="230"/>
        <v>27.358848000000002</v>
      </c>
      <c r="D1274" s="300">
        <f t="shared" si="228"/>
        <v>27.358848000000002</v>
      </c>
      <c r="E1274" s="285">
        <f t="shared" si="231"/>
        <v>748.50656388710411</v>
      </c>
      <c r="F1274" s="300">
        <f t="shared" si="229"/>
        <v>31.382208000000002</v>
      </c>
      <c r="G1274" s="285">
        <f t="shared" si="232"/>
        <v>984.84297895526413</v>
      </c>
      <c r="H1274" s="284">
        <f t="shared" si="233"/>
        <v>29.370528</v>
      </c>
      <c r="I1274" s="301">
        <f t="shared" si="234"/>
        <v>8.1584799999999992E-3</v>
      </c>
      <c r="J1274" s="57">
        <f t="shared" si="235"/>
        <v>236.33641506816002</v>
      </c>
      <c r="K1274" s="57">
        <f t="shared" si="236"/>
        <v>236.33641506816002</v>
      </c>
      <c r="L1274" s="57">
        <f t="shared" si="238"/>
        <v>51759.047593625568</v>
      </c>
      <c r="M1274" s="301">
        <f t="shared" si="239"/>
        <v>11.380364335999987</v>
      </c>
      <c r="N1274" s="57">
        <f t="shared" si="237"/>
        <v>4548.1011033973655</v>
      </c>
    </row>
    <row r="1275" spans="1:14">
      <c r="A1275" s="57">
        <v>1272</v>
      </c>
      <c r="B1275" s="57">
        <v>19.5</v>
      </c>
      <c r="C1275" s="284">
        <f t="shared" si="230"/>
        <v>31.382208000000002</v>
      </c>
      <c r="D1275" s="300">
        <f t="shared" si="228"/>
        <v>31.382208000000002</v>
      </c>
      <c r="E1275" s="285">
        <f t="shared" si="231"/>
        <v>984.84297895526413</v>
      </c>
      <c r="F1275" s="300">
        <f t="shared" si="229"/>
        <v>33.796224000000002</v>
      </c>
      <c r="G1275" s="285">
        <f t="shared" si="232"/>
        <v>1142.1847566581762</v>
      </c>
      <c r="H1275" s="284">
        <f t="shared" si="233"/>
        <v>32.589216</v>
      </c>
      <c r="I1275" s="301">
        <f t="shared" si="234"/>
        <v>9.0525599999999994E-3</v>
      </c>
      <c r="J1275" s="57">
        <f t="shared" si="235"/>
        <v>157.34177770291205</v>
      </c>
      <c r="K1275" s="57">
        <f t="shared" si="236"/>
        <v>157.34177770291205</v>
      </c>
      <c r="L1275" s="57">
        <f t="shared" si="238"/>
        <v>51916.389371328478</v>
      </c>
      <c r="M1275" s="301">
        <f t="shared" si="239"/>
        <v>11.389416895999988</v>
      </c>
      <c r="N1275" s="57">
        <f t="shared" si="237"/>
        <v>4558.3009073591584</v>
      </c>
    </row>
    <row r="1276" spans="1:14">
      <c r="A1276" s="57">
        <v>1273</v>
      </c>
      <c r="B1276" s="57">
        <v>21</v>
      </c>
      <c r="C1276" s="284">
        <f t="shared" si="230"/>
        <v>33.796224000000002</v>
      </c>
      <c r="D1276" s="300">
        <f t="shared" si="228"/>
        <v>33.796224000000002</v>
      </c>
      <c r="E1276" s="285">
        <f t="shared" si="231"/>
        <v>1142.1847566581762</v>
      </c>
      <c r="F1276" s="300">
        <f t="shared" si="229"/>
        <v>35.083699200000005</v>
      </c>
      <c r="G1276" s="285">
        <f t="shared" si="232"/>
        <v>1230.865949556081</v>
      </c>
      <c r="H1276" s="284">
        <f t="shared" si="233"/>
        <v>34.439961600000004</v>
      </c>
      <c r="I1276" s="301">
        <f t="shared" si="234"/>
        <v>9.5666560000000015E-3</v>
      </c>
      <c r="J1276" s="57">
        <f t="shared" si="235"/>
        <v>88.681192897904793</v>
      </c>
      <c r="K1276" s="57">
        <f t="shared" si="236"/>
        <v>88.681192897904793</v>
      </c>
      <c r="L1276" s="57">
        <f t="shared" si="238"/>
        <v>52005.070564226386</v>
      </c>
      <c r="M1276" s="301">
        <f t="shared" si="239"/>
        <v>11.398983551999988</v>
      </c>
      <c r="N1276" s="57">
        <f t="shared" si="237"/>
        <v>4562.2550753748501</v>
      </c>
    </row>
    <row r="1277" spans="1:14">
      <c r="A1277" s="57">
        <v>1274</v>
      </c>
      <c r="B1277" s="57">
        <v>21.8</v>
      </c>
      <c r="C1277" s="284">
        <f t="shared" si="230"/>
        <v>35.083699200000005</v>
      </c>
      <c r="D1277" s="300">
        <f t="shared" si="228"/>
        <v>35.083699200000005</v>
      </c>
      <c r="E1277" s="285">
        <f t="shared" si="231"/>
        <v>1230.865949556081</v>
      </c>
      <c r="F1277" s="300">
        <f t="shared" si="229"/>
        <v>35.7274368</v>
      </c>
      <c r="G1277" s="285">
        <f t="shared" si="232"/>
        <v>1276.4497402979941</v>
      </c>
      <c r="H1277" s="284">
        <f t="shared" si="233"/>
        <v>35.405568000000002</v>
      </c>
      <c r="I1277" s="301">
        <f t="shared" si="234"/>
        <v>9.8348800000000007E-3</v>
      </c>
      <c r="J1277" s="57">
        <f t="shared" si="235"/>
        <v>45.583790741913162</v>
      </c>
      <c r="K1277" s="57">
        <f t="shared" si="236"/>
        <v>45.583790741913162</v>
      </c>
      <c r="L1277" s="57">
        <f t="shared" si="238"/>
        <v>52050.654354968297</v>
      </c>
      <c r="M1277" s="301">
        <f t="shared" si="239"/>
        <v>11.408818431999988</v>
      </c>
      <c r="N1277" s="57">
        <f t="shared" si="237"/>
        <v>4562.3177075878593</v>
      </c>
    </row>
    <row r="1278" spans="1:14">
      <c r="A1278" s="57">
        <v>1275</v>
      </c>
      <c r="B1278" s="57">
        <v>22.2</v>
      </c>
      <c r="C1278" s="284">
        <f t="shared" si="230"/>
        <v>35.7274368</v>
      </c>
      <c r="D1278" s="300">
        <f t="shared" si="228"/>
        <v>35.7274368</v>
      </c>
      <c r="E1278" s="285">
        <f t="shared" si="231"/>
        <v>1276.4497402979941</v>
      </c>
      <c r="F1278" s="300">
        <f t="shared" si="229"/>
        <v>37.014912000000002</v>
      </c>
      <c r="G1278" s="285">
        <f t="shared" si="232"/>
        <v>1370.1037103677443</v>
      </c>
      <c r="H1278" s="284">
        <f t="shared" si="233"/>
        <v>36.371174400000001</v>
      </c>
      <c r="I1278" s="301">
        <f t="shared" si="234"/>
        <v>1.0103104E-2</v>
      </c>
      <c r="J1278" s="57">
        <f t="shared" si="235"/>
        <v>93.65397006975013</v>
      </c>
      <c r="K1278" s="57">
        <f t="shared" si="236"/>
        <v>93.65397006975013</v>
      </c>
      <c r="L1278" s="57">
        <f t="shared" si="238"/>
        <v>52144.308325038044</v>
      </c>
      <c r="M1278" s="301">
        <f t="shared" si="239"/>
        <v>11.418921535999988</v>
      </c>
      <c r="N1278" s="57">
        <f t="shared" si="237"/>
        <v>4566.4827593958607</v>
      </c>
    </row>
    <row r="1279" spans="1:14">
      <c r="A1279" s="57">
        <v>1276</v>
      </c>
      <c r="B1279" s="57">
        <v>23</v>
      </c>
      <c r="C1279" s="284">
        <f t="shared" si="230"/>
        <v>37.014912000000002</v>
      </c>
      <c r="D1279" s="300">
        <f t="shared" si="228"/>
        <v>37.014912000000002</v>
      </c>
      <c r="E1279" s="285">
        <f t="shared" si="231"/>
        <v>1370.1037103677443</v>
      </c>
      <c r="F1279" s="300">
        <f t="shared" si="229"/>
        <v>37.980518400000008</v>
      </c>
      <c r="G1279" s="285">
        <f t="shared" si="232"/>
        <v>1442.5197779327391</v>
      </c>
      <c r="H1279" s="284">
        <f t="shared" si="233"/>
        <v>37.497715200000002</v>
      </c>
      <c r="I1279" s="301">
        <f t="shared" si="234"/>
        <v>1.0416032E-2</v>
      </c>
      <c r="J1279" s="57">
        <f t="shared" si="235"/>
        <v>72.416067564994819</v>
      </c>
      <c r="K1279" s="57">
        <f t="shared" si="236"/>
        <v>72.416067564994819</v>
      </c>
      <c r="L1279" s="57">
        <f t="shared" si="238"/>
        <v>52216.724392603042</v>
      </c>
      <c r="M1279" s="301">
        <f t="shared" si="239"/>
        <v>11.429337567999989</v>
      </c>
      <c r="N1279" s="57">
        <f t="shared" si="237"/>
        <v>4568.657114372063</v>
      </c>
    </row>
    <row r="1280" spans="1:14">
      <c r="A1280" s="57">
        <v>1277</v>
      </c>
      <c r="B1280" s="57">
        <v>23.6</v>
      </c>
      <c r="C1280" s="284">
        <f t="shared" si="230"/>
        <v>37.980518400000008</v>
      </c>
      <c r="D1280" s="300">
        <f t="shared" si="228"/>
        <v>37.980518400000008</v>
      </c>
      <c r="E1280" s="285">
        <f t="shared" si="231"/>
        <v>1442.5197779327391</v>
      </c>
      <c r="F1280" s="300">
        <f t="shared" si="229"/>
        <v>38.785190400000005</v>
      </c>
      <c r="G1280" s="285">
        <f t="shared" si="232"/>
        <v>1504.2909943642526</v>
      </c>
      <c r="H1280" s="284">
        <f t="shared" si="233"/>
        <v>38.382854400000006</v>
      </c>
      <c r="I1280" s="301">
        <f t="shared" si="234"/>
        <v>1.0661904000000002E-2</v>
      </c>
      <c r="J1280" s="57">
        <f t="shared" si="235"/>
        <v>61.771216431513494</v>
      </c>
      <c r="K1280" s="57">
        <f t="shared" si="236"/>
        <v>61.771216431513494</v>
      </c>
      <c r="L1280" s="57">
        <f t="shared" si="238"/>
        <v>52278.495609034559</v>
      </c>
      <c r="M1280" s="301">
        <f t="shared" si="239"/>
        <v>11.43999947199999</v>
      </c>
      <c r="N1280" s="57">
        <f t="shared" si="237"/>
        <v>4569.7987781370948</v>
      </c>
    </row>
    <row r="1281" spans="1:14">
      <c r="A1281" s="57">
        <v>1278</v>
      </c>
      <c r="B1281" s="57">
        <v>24.1</v>
      </c>
      <c r="C1281" s="284">
        <f t="shared" si="230"/>
        <v>38.785190400000005</v>
      </c>
      <c r="D1281" s="300">
        <f t="shared" si="228"/>
        <v>38.785190400000005</v>
      </c>
      <c r="E1281" s="285">
        <f t="shared" si="231"/>
        <v>1504.2909943642526</v>
      </c>
      <c r="F1281" s="300">
        <f t="shared" si="229"/>
        <v>39.428927999999999</v>
      </c>
      <c r="G1281" s="285">
        <f t="shared" si="232"/>
        <v>1554.640363229184</v>
      </c>
      <c r="H1281" s="284">
        <f t="shared" si="233"/>
        <v>39.107059200000002</v>
      </c>
      <c r="I1281" s="301">
        <f t="shared" si="234"/>
        <v>1.0863072000000001E-2</v>
      </c>
      <c r="J1281" s="57">
        <f t="shared" si="235"/>
        <v>50.349368864931421</v>
      </c>
      <c r="K1281" s="57">
        <f t="shared" si="236"/>
        <v>50.349368864931421</v>
      </c>
      <c r="L1281" s="57">
        <f t="shared" si="238"/>
        <v>52328.844977899491</v>
      </c>
      <c r="M1281" s="301">
        <f t="shared" si="239"/>
        <v>11.450862543999989</v>
      </c>
      <c r="N1281" s="57">
        <f t="shared" si="237"/>
        <v>4569.8605477819401</v>
      </c>
    </row>
    <row r="1282" spans="1:14">
      <c r="A1282" s="57">
        <v>1279</v>
      </c>
      <c r="B1282" s="57">
        <v>24.5</v>
      </c>
      <c r="C1282" s="284">
        <f t="shared" si="230"/>
        <v>39.428927999999999</v>
      </c>
      <c r="D1282" s="300">
        <f t="shared" si="228"/>
        <v>39.428927999999999</v>
      </c>
      <c r="E1282" s="285">
        <f t="shared" si="231"/>
        <v>1554.640363229184</v>
      </c>
      <c r="F1282" s="300">
        <f t="shared" si="229"/>
        <v>39.428927999999999</v>
      </c>
      <c r="G1282" s="285">
        <f t="shared" si="232"/>
        <v>1554.640363229184</v>
      </c>
      <c r="H1282" s="284">
        <f t="shared" si="233"/>
        <v>39.428927999999999</v>
      </c>
      <c r="I1282" s="301">
        <f t="shared" si="234"/>
        <v>1.0952480000000001E-2</v>
      </c>
      <c r="J1282" s="57">
        <f t="shared" si="235"/>
        <v>0</v>
      </c>
      <c r="K1282" s="57">
        <f t="shared" si="236"/>
        <v>0</v>
      </c>
      <c r="L1282" s="57">
        <f t="shared" si="238"/>
        <v>52328.844977899491</v>
      </c>
      <c r="M1282" s="301">
        <f t="shared" si="239"/>
        <v>11.461815023999989</v>
      </c>
      <c r="N1282" s="57">
        <f t="shared" si="237"/>
        <v>4565.4937606589956</v>
      </c>
    </row>
    <row r="1283" spans="1:14">
      <c r="A1283" s="57">
        <v>1280</v>
      </c>
      <c r="B1283" s="57">
        <v>24.5</v>
      </c>
      <c r="C1283" s="284">
        <f t="shared" si="230"/>
        <v>39.428927999999999</v>
      </c>
      <c r="D1283" s="300">
        <f t="shared" si="228"/>
        <v>39.428927999999999</v>
      </c>
      <c r="E1283" s="285">
        <f t="shared" si="231"/>
        <v>1554.640363229184</v>
      </c>
      <c r="F1283" s="300">
        <f t="shared" si="229"/>
        <v>38.624256000000003</v>
      </c>
      <c r="G1283" s="285">
        <f t="shared" si="232"/>
        <v>1491.8331515535363</v>
      </c>
      <c r="H1283" s="284">
        <f t="shared" si="233"/>
        <v>39.026592000000001</v>
      </c>
      <c r="I1283" s="301">
        <f t="shared" si="234"/>
        <v>1.084072E-2</v>
      </c>
      <c r="J1283" s="57">
        <f t="shared" si="235"/>
        <v>-62.80721167564775</v>
      </c>
      <c r="K1283" s="57">
        <f t="shared" si="236"/>
        <v>0</v>
      </c>
      <c r="L1283" s="57">
        <f t="shared" si="238"/>
        <v>52328.844977899491</v>
      </c>
      <c r="M1283" s="301">
        <f t="shared" si="239"/>
        <v>11.472655743999988</v>
      </c>
      <c r="N1283" s="57">
        <f t="shared" si="237"/>
        <v>4561.1797429960034</v>
      </c>
    </row>
    <row r="1284" spans="1:14">
      <c r="A1284" s="57">
        <v>1281</v>
      </c>
      <c r="B1284" s="57">
        <v>24</v>
      </c>
      <c r="C1284" s="284">
        <f t="shared" si="230"/>
        <v>38.624256000000003</v>
      </c>
      <c r="D1284" s="300">
        <f t="shared" ref="D1284:D1347" si="240">C1284</f>
        <v>38.624256000000003</v>
      </c>
      <c r="E1284" s="285">
        <f t="shared" si="231"/>
        <v>1491.8331515535363</v>
      </c>
      <c r="F1284" s="300">
        <f t="shared" ref="F1284:F1347" si="241">C1285</f>
        <v>37.819584000000006</v>
      </c>
      <c r="G1284" s="285">
        <f t="shared" si="232"/>
        <v>1430.3209339330565</v>
      </c>
      <c r="H1284" s="284">
        <f t="shared" si="233"/>
        <v>38.221920000000004</v>
      </c>
      <c r="I1284" s="301">
        <f t="shared" si="234"/>
        <v>1.0617200000000002E-2</v>
      </c>
      <c r="J1284" s="57">
        <f t="shared" si="235"/>
        <v>-61.51221762047976</v>
      </c>
      <c r="K1284" s="57">
        <f t="shared" si="236"/>
        <v>0</v>
      </c>
      <c r="L1284" s="57">
        <f t="shared" si="238"/>
        <v>52328.844977899491</v>
      </c>
      <c r="M1284" s="301">
        <f t="shared" si="239"/>
        <v>11.483272943999989</v>
      </c>
      <c r="N1284" s="57">
        <f t="shared" si="237"/>
        <v>4556.9625692160625</v>
      </c>
    </row>
    <row r="1285" spans="1:14">
      <c r="A1285" s="57">
        <v>1282</v>
      </c>
      <c r="B1285" s="57">
        <v>23.5</v>
      </c>
      <c r="C1285" s="284">
        <f t="shared" ref="C1285:C1348" si="242">B1285*1.609344</f>
        <v>37.819584000000006</v>
      </c>
      <c r="D1285" s="300">
        <f t="shared" si="240"/>
        <v>37.819584000000006</v>
      </c>
      <c r="E1285" s="285">
        <f t="shared" ref="E1285:E1348" si="243">(D1285)^2</f>
        <v>1430.3209339330565</v>
      </c>
      <c r="F1285" s="300">
        <f t="shared" si="241"/>
        <v>37.819584000000006</v>
      </c>
      <c r="G1285" s="285">
        <f t="shared" ref="G1285:G1348" si="244">(F1285)^2</f>
        <v>1430.3209339330565</v>
      </c>
      <c r="H1285" s="284">
        <f t="shared" ref="H1285:H1348" si="245">(D1285+F1285)/2</f>
        <v>37.819584000000006</v>
      </c>
      <c r="I1285" s="301">
        <f t="shared" ref="I1285:I1348" si="246">H1285/3600</f>
        <v>1.0505440000000001E-2</v>
      </c>
      <c r="J1285" s="57">
        <f t="shared" ref="J1285:J1348" si="247">IF(I1285=0,0,(G1285-E1285))</f>
        <v>0</v>
      </c>
      <c r="K1285" s="57">
        <f t="shared" ref="K1285:K1348" si="248">MAX(0,J1285)</f>
        <v>0</v>
      </c>
      <c r="L1285" s="57">
        <f t="shared" si="238"/>
        <v>52328.844977899491</v>
      </c>
      <c r="M1285" s="301">
        <f t="shared" si="239"/>
        <v>11.493778383999988</v>
      </c>
      <c r="N1285" s="57">
        <f t="shared" ref="N1285:N1348" si="249">IF(M1285=0,0,(L1285)/M1285)</f>
        <v>4552.7974552514697</v>
      </c>
    </row>
    <row r="1286" spans="1:14">
      <c r="A1286" s="57">
        <v>1283</v>
      </c>
      <c r="B1286" s="57">
        <v>23.5</v>
      </c>
      <c r="C1286" s="284">
        <f t="shared" si="242"/>
        <v>37.819584000000006</v>
      </c>
      <c r="D1286" s="300">
        <f t="shared" si="240"/>
        <v>37.819584000000006</v>
      </c>
      <c r="E1286" s="285">
        <f t="shared" si="243"/>
        <v>1430.3209339330565</v>
      </c>
      <c r="F1286" s="300">
        <f t="shared" si="241"/>
        <v>37.819584000000006</v>
      </c>
      <c r="G1286" s="285">
        <f t="shared" si="244"/>
        <v>1430.3209339330565</v>
      </c>
      <c r="H1286" s="284">
        <f t="shared" si="245"/>
        <v>37.819584000000006</v>
      </c>
      <c r="I1286" s="301">
        <f t="shared" si="246"/>
        <v>1.0505440000000001E-2</v>
      </c>
      <c r="J1286" s="57">
        <f t="shared" si="247"/>
        <v>0</v>
      </c>
      <c r="K1286" s="57">
        <f t="shared" si="248"/>
        <v>0</v>
      </c>
      <c r="L1286" s="57">
        <f t="shared" ref="L1286:L1349" si="250">L1285+K1286</f>
        <v>52328.844977899491</v>
      </c>
      <c r="M1286" s="301">
        <f t="shared" ref="M1286:M1349" si="251">M1285+I1286</f>
        <v>11.504283823999987</v>
      </c>
      <c r="N1286" s="57">
        <f t="shared" si="249"/>
        <v>4548.6399482540746</v>
      </c>
    </row>
    <row r="1287" spans="1:14">
      <c r="A1287" s="57">
        <v>1284</v>
      </c>
      <c r="B1287" s="57">
        <v>23.5</v>
      </c>
      <c r="C1287" s="284">
        <f t="shared" si="242"/>
        <v>37.819584000000006</v>
      </c>
      <c r="D1287" s="300">
        <f t="shared" si="240"/>
        <v>37.819584000000006</v>
      </c>
      <c r="E1287" s="285">
        <f t="shared" si="243"/>
        <v>1430.3209339330565</v>
      </c>
      <c r="F1287" s="300">
        <f t="shared" si="241"/>
        <v>37.819584000000006</v>
      </c>
      <c r="G1287" s="285">
        <f t="shared" si="244"/>
        <v>1430.3209339330565</v>
      </c>
      <c r="H1287" s="284">
        <f t="shared" si="245"/>
        <v>37.819584000000006</v>
      </c>
      <c r="I1287" s="301">
        <f t="shared" si="246"/>
        <v>1.0505440000000001E-2</v>
      </c>
      <c r="J1287" s="57">
        <f t="shared" si="247"/>
        <v>0</v>
      </c>
      <c r="K1287" s="57">
        <f t="shared" si="248"/>
        <v>0</v>
      </c>
      <c r="L1287" s="57">
        <f t="shared" si="250"/>
        <v>52328.844977899491</v>
      </c>
      <c r="M1287" s="301">
        <f t="shared" si="251"/>
        <v>11.514789263999987</v>
      </c>
      <c r="N1287" s="57">
        <f t="shared" si="249"/>
        <v>4544.4900274033844</v>
      </c>
    </row>
    <row r="1288" spans="1:14">
      <c r="A1288" s="57">
        <v>1285</v>
      </c>
      <c r="B1288" s="57">
        <v>23.5</v>
      </c>
      <c r="C1288" s="284">
        <f t="shared" si="242"/>
        <v>37.819584000000006</v>
      </c>
      <c r="D1288" s="300">
        <f t="shared" si="240"/>
        <v>37.819584000000006</v>
      </c>
      <c r="E1288" s="285">
        <f t="shared" si="243"/>
        <v>1430.3209339330565</v>
      </c>
      <c r="F1288" s="300">
        <f t="shared" si="241"/>
        <v>37.819584000000006</v>
      </c>
      <c r="G1288" s="285">
        <f t="shared" si="244"/>
        <v>1430.3209339330565</v>
      </c>
      <c r="H1288" s="284">
        <f t="shared" si="245"/>
        <v>37.819584000000006</v>
      </c>
      <c r="I1288" s="301">
        <f t="shared" si="246"/>
        <v>1.0505440000000001E-2</v>
      </c>
      <c r="J1288" s="57">
        <f t="shared" si="247"/>
        <v>0</v>
      </c>
      <c r="K1288" s="57">
        <f t="shared" si="248"/>
        <v>0</v>
      </c>
      <c r="L1288" s="57">
        <f t="shared" si="250"/>
        <v>52328.844977899491</v>
      </c>
      <c r="M1288" s="301">
        <f t="shared" si="251"/>
        <v>11.525294703999986</v>
      </c>
      <c r="N1288" s="57">
        <f t="shared" si="249"/>
        <v>4540.3476719548144</v>
      </c>
    </row>
    <row r="1289" spans="1:14">
      <c r="A1289" s="57">
        <v>1286</v>
      </c>
      <c r="B1289" s="57">
        <v>23.5</v>
      </c>
      <c r="C1289" s="284">
        <f t="shared" si="242"/>
        <v>37.819584000000006</v>
      </c>
      <c r="D1289" s="300">
        <f t="shared" si="240"/>
        <v>37.819584000000006</v>
      </c>
      <c r="E1289" s="285">
        <f t="shared" si="243"/>
        <v>1430.3209339330565</v>
      </c>
      <c r="F1289" s="300">
        <f t="shared" si="241"/>
        <v>37.819584000000006</v>
      </c>
      <c r="G1289" s="285">
        <f t="shared" si="244"/>
        <v>1430.3209339330565</v>
      </c>
      <c r="H1289" s="284">
        <f t="shared" si="245"/>
        <v>37.819584000000006</v>
      </c>
      <c r="I1289" s="301">
        <f t="shared" si="246"/>
        <v>1.0505440000000001E-2</v>
      </c>
      <c r="J1289" s="57">
        <f t="shared" si="247"/>
        <v>0</v>
      </c>
      <c r="K1289" s="57">
        <f t="shared" si="248"/>
        <v>0</v>
      </c>
      <c r="L1289" s="57">
        <f t="shared" si="250"/>
        <v>52328.844977899491</v>
      </c>
      <c r="M1289" s="301">
        <f t="shared" si="251"/>
        <v>11.535800143999985</v>
      </c>
      <c r="N1289" s="57">
        <f t="shared" si="249"/>
        <v>4536.2128612393508</v>
      </c>
    </row>
    <row r="1290" spans="1:14">
      <c r="A1290" s="57">
        <v>1287</v>
      </c>
      <c r="B1290" s="57">
        <v>23.5</v>
      </c>
      <c r="C1290" s="284">
        <f t="shared" si="242"/>
        <v>37.819584000000006</v>
      </c>
      <c r="D1290" s="300">
        <f t="shared" si="240"/>
        <v>37.819584000000006</v>
      </c>
      <c r="E1290" s="285">
        <f t="shared" si="243"/>
        <v>1430.3209339330565</v>
      </c>
      <c r="F1290" s="300">
        <f t="shared" si="241"/>
        <v>38.624256000000003</v>
      </c>
      <c r="G1290" s="285">
        <f t="shared" si="244"/>
        <v>1491.8331515535363</v>
      </c>
      <c r="H1290" s="284">
        <f t="shared" si="245"/>
        <v>38.221920000000004</v>
      </c>
      <c r="I1290" s="301">
        <f t="shared" si="246"/>
        <v>1.0617200000000002E-2</v>
      </c>
      <c r="J1290" s="57">
        <f t="shared" si="247"/>
        <v>61.51221762047976</v>
      </c>
      <c r="K1290" s="57">
        <f t="shared" si="248"/>
        <v>61.51221762047976</v>
      </c>
      <c r="L1290" s="57">
        <f t="shared" si="250"/>
        <v>52390.357195519973</v>
      </c>
      <c r="M1290" s="301">
        <f t="shared" si="251"/>
        <v>11.546417343999986</v>
      </c>
      <c r="N1290" s="57">
        <f t="shared" si="249"/>
        <v>4537.3690933442876</v>
      </c>
    </row>
    <row r="1291" spans="1:14">
      <c r="A1291" s="57">
        <v>1288</v>
      </c>
      <c r="B1291" s="57">
        <v>24</v>
      </c>
      <c r="C1291" s="284">
        <f t="shared" si="242"/>
        <v>38.624256000000003</v>
      </c>
      <c r="D1291" s="300">
        <f t="shared" si="240"/>
        <v>38.624256000000003</v>
      </c>
      <c r="E1291" s="285">
        <f t="shared" si="243"/>
        <v>1491.8331515535363</v>
      </c>
      <c r="F1291" s="300">
        <f t="shared" si="241"/>
        <v>38.785190400000005</v>
      </c>
      <c r="G1291" s="285">
        <f t="shared" si="244"/>
        <v>1504.2909943642526</v>
      </c>
      <c r="H1291" s="284">
        <f t="shared" si="245"/>
        <v>38.704723200000004</v>
      </c>
      <c r="I1291" s="301">
        <f t="shared" si="246"/>
        <v>1.0751312000000001E-2</v>
      </c>
      <c r="J1291" s="57">
        <f t="shared" si="247"/>
        <v>12.457842810716329</v>
      </c>
      <c r="K1291" s="57">
        <f t="shared" si="248"/>
        <v>12.457842810716329</v>
      </c>
      <c r="L1291" s="57">
        <f t="shared" si="250"/>
        <v>52402.815038330693</v>
      </c>
      <c r="M1291" s="301">
        <f t="shared" si="251"/>
        <v>11.557168655999986</v>
      </c>
      <c r="N1291" s="57">
        <f t="shared" si="249"/>
        <v>4534.2260373716535</v>
      </c>
    </row>
    <row r="1292" spans="1:14">
      <c r="A1292" s="57">
        <v>1289</v>
      </c>
      <c r="B1292" s="57">
        <v>24.1</v>
      </c>
      <c r="C1292" s="284">
        <f t="shared" si="242"/>
        <v>38.785190400000005</v>
      </c>
      <c r="D1292" s="300">
        <f t="shared" si="240"/>
        <v>38.785190400000005</v>
      </c>
      <c r="E1292" s="285">
        <f t="shared" si="243"/>
        <v>1504.2909943642526</v>
      </c>
      <c r="F1292" s="300">
        <f t="shared" si="241"/>
        <v>39.428927999999999</v>
      </c>
      <c r="G1292" s="285">
        <f t="shared" si="244"/>
        <v>1554.640363229184</v>
      </c>
      <c r="H1292" s="284">
        <f t="shared" si="245"/>
        <v>39.107059200000002</v>
      </c>
      <c r="I1292" s="301">
        <f t="shared" si="246"/>
        <v>1.0863072000000001E-2</v>
      </c>
      <c r="J1292" s="57">
        <f t="shared" si="247"/>
        <v>50.349368864931421</v>
      </c>
      <c r="K1292" s="57">
        <f t="shared" si="248"/>
        <v>50.349368864931421</v>
      </c>
      <c r="L1292" s="57">
        <f t="shared" si="250"/>
        <v>52453.164407195625</v>
      </c>
      <c r="M1292" s="301">
        <f t="shared" si="251"/>
        <v>11.568031727999985</v>
      </c>
      <c r="N1292" s="57">
        <f t="shared" si="249"/>
        <v>4534.3205862960003</v>
      </c>
    </row>
    <row r="1293" spans="1:14">
      <c r="A1293" s="57">
        <v>1290</v>
      </c>
      <c r="B1293" s="57">
        <v>24.5</v>
      </c>
      <c r="C1293" s="284">
        <f t="shared" si="242"/>
        <v>39.428927999999999</v>
      </c>
      <c r="D1293" s="300">
        <f t="shared" si="240"/>
        <v>39.428927999999999</v>
      </c>
      <c r="E1293" s="285">
        <f t="shared" si="243"/>
        <v>1554.640363229184</v>
      </c>
      <c r="F1293" s="300">
        <f t="shared" si="241"/>
        <v>39.750796800000003</v>
      </c>
      <c r="G1293" s="285">
        <f t="shared" si="244"/>
        <v>1580.1258462348906</v>
      </c>
      <c r="H1293" s="284">
        <f t="shared" si="245"/>
        <v>39.589862400000001</v>
      </c>
      <c r="I1293" s="301">
        <f t="shared" si="246"/>
        <v>1.0997184E-2</v>
      </c>
      <c r="J1293" s="57">
        <f t="shared" si="247"/>
        <v>25.485483005706556</v>
      </c>
      <c r="K1293" s="57">
        <f t="shared" si="248"/>
        <v>25.485483005706556</v>
      </c>
      <c r="L1293" s="57">
        <f t="shared" si="250"/>
        <v>52478.649890201334</v>
      </c>
      <c r="M1293" s="301">
        <f t="shared" si="251"/>
        <v>11.579028911999986</v>
      </c>
      <c r="N1293" s="57">
        <f t="shared" si="249"/>
        <v>4532.2151183001897</v>
      </c>
    </row>
    <row r="1294" spans="1:14">
      <c r="A1294" s="57">
        <v>1291</v>
      </c>
      <c r="B1294" s="57">
        <v>24.7</v>
      </c>
      <c r="C1294" s="284">
        <f t="shared" si="242"/>
        <v>39.750796800000003</v>
      </c>
      <c r="D1294" s="300">
        <f t="shared" si="240"/>
        <v>39.750796800000003</v>
      </c>
      <c r="E1294" s="285">
        <f t="shared" si="243"/>
        <v>1580.1258462348906</v>
      </c>
      <c r="F1294" s="300">
        <f t="shared" si="241"/>
        <v>40.233600000000003</v>
      </c>
      <c r="G1294" s="285">
        <f t="shared" si="244"/>
        <v>1618.7425689600002</v>
      </c>
      <c r="H1294" s="284">
        <f t="shared" si="245"/>
        <v>39.992198400000007</v>
      </c>
      <c r="I1294" s="301">
        <f t="shared" si="246"/>
        <v>1.1108944000000003E-2</v>
      </c>
      <c r="J1294" s="57">
        <f t="shared" si="247"/>
        <v>38.616722725109639</v>
      </c>
      <c r="K1294" s="57">
        <f t="shared" si="248"/>
        <v>38.616722725109639</v>
      </c>
      <c r="L1294" s="57">
        <f t="shared" si="250"/>
        <v>52517.26661292644</v>
      </c>
      <c r="M1294" s="301">
        <f t="shared" si="251"/>
        <v>11.590137855999986</v>
      </c>
      <c r="N1294" s="57">
        <f t="shared" si="249"/>
        <v>4531.2029300617232</v>
      </c>
    </row>
    <row r="1295" spans="1:14">
      <c r="A1295" s="57">
        <v>1292</v>
      </c>
      <c r="B1295" s="57">
        <v>25</v>
      </c>
      <c r="C1295" s="284">
        <f t="shared" si="242"/>
        <v>40.233600000000003</v>
      </c>
      <c r="D1295" s="300">
        <f t="shared" si="240"/>
        <v>40.233600000000003</v>
      </c>
      <c r="E1295" s="285">
        <f t="shared" si="243"/>
        <v>1618.7425689600002</v>
      </c>
      <c r="F1295" s="300">
        <f t="shared" si="241"/>
        <v>40.877337599999997</v>
      </c>
      <c r="G1295" s="285">
        <f t="shared" si="244"/>
        <v>1670.9567292643735</v>
      </c>
      <c r="H1295" s="284">
        <f t="shared" si="245"/>
        <v>40.5554688</v>
      </c>
      <c r="I1295" s="301">
        <f t="shared" si="246"/>
        <v>1.1265407999999999E-2</v>
      </c>
      <c r="J1295" s="57">
        <f t="shared" si="247"/>
        <v>52.214160304373308</v>
      </c>
      <c r="K1295" s="57">
        <f t="shared" si="248"/>
        <v>52.214160304373308</v>
      </c>
      <c r="L1295" s="57">
        <f t="shared" si="250"/>
        <v>52569.480773230811</v>
      </c>
      <c r="M1295" s="301">
        <f t="shared" si="251"/>
        <v>11.601403263999986</v>
      </c>
      <c r="N1295" s="57">
        <f t="shared" si="249"/>
        <v>4531.3036343075673</v>
      </c>
    </row>
    <row r="1296" spans="1:14">
      <c r="A1296" s="57">
        <v>1293</v>
      </c>
      <c r="B1296" s="57">
        <v>25.4</v>
      </c>
      <c r="C1296" s="284">
        <f t="shared" si="242"/>
        <v>40.877337599999997</v>
      </c>
      <c r="D1296" s="300">
        <f t="shared" si="240"/>
        <v>40.877337599999997</v>
      </c>
      <c r="E1296" s="285">
        <f t="shared" si="243"/>
        <v>1670.9567292643735</v>
      </c>
      <c r="F1296" s="300">
        <f t="shared" si="241"/>
        <v>41.199206400000008</v>
      </c>
      <c r="G1296" s="285">
        <f t="shared" si="244"/>
        <v>1697.3746079898017</v>
      </c>
      <c r="H1296" s="284">
        <f t="shared" si="245"/>
        <v>41.038272000000006</v>
      </c>
      <c r="I1296" s="301">
        <f t="shared" si="246"/>
        <v>1.1399520000000002E-2</v>
      </c>
      <c r="J1296" s="57">
        <f t="shared" si="247"/>
        <v>26.417878725428181</v>
      </c>
      <c r="K1296" s="57">
        <f t="shared" si="248"/>
        <v>26.417878725428181</v>
      </c>
      <c r="L1296" s="57">
        <f t="shared" si="250"/>
        <v>52595.898651956239</v>
      </c>
      <c r="M1296" s="301">
        <f t="shared" si="251"/>
        <v>11.612802783999985</v>
      </c>
      <c r="N1296" s="57">
        <f t="shared" si="249"/>
        <v>4529.1304459611074</v>
      </c>
    </row>
    <row r="1297" spans="1:14">
      <c r="A1297" s="57">
        <v>1294</v>
      </c>
      <c r="B1297" s="57">
        <v>25.6</v>
      </c>
      <c r="C1297" s="284">
        <f t="shared" si="242"/>
        <v>41.199206400000008</v>
      </c>
      <c r="D1297" s="300">
        <f t="shared" si="240"/>
        <v>41.199206400000008</v>
      </c>
      <c r="E1297" s="285">
        <f t="shared" si="243"/>
        <v>1697.3746079898017</v>
      </c>
      <c r="F1297" s="300">
        <f t="shared" si="241"/>
        <v>41.360140800000003</v>
      </c>
      <c r="G1297" s="285">
        <f t="shared" si="244"/>
        <v>1710.661246995825</v>
      </c>
      <c r="H1297" s="284">
        <f t="shared" si="245"/>
        <v>41.27967360000001</v>
      </c>
      <c r="I1297" s="301">
        <f t="shared" si="246"/>
        <v>1.1466576000000003E-2</v>
      </c>
      <c r="J1297" s="57">
        <f t="shared" si="247"/>
        <v>13.286639006023279</v>
      </c>
      <c r="K1297" s="57">
        <f t="shared" si="248"/>
        <v>13.286639006023279</v>
      </c>
      <c r="L1297" s="57">
        <f t="shared" si="250"/>
        <v>52609.185290962261</v>
      </c>
      <c r="M1297" s="301">
        <f t="shared" si="251"/>
        <v>11.624269359999985</v>
      </c>
      <c r="N1297" s="57">
        <f t="shared" si="249"/>
        <v>4525.8057656504898</v>
      </c>
    </row>
    <row r="1298" spans="1:14">
      <c r="A1298" s="57">
        <v>1295</v>
      </c>
      <c r="B1298" s="57">
        <v>25.7</v>
      </c>
      <c r="C1298" s="284">
        <f t="shared" si="242"/>
        <v>41.360140800000003</v>
      </c>
      <c r="D1298" s="300">
        <f t="shared" si="240"/>
        <v>41.360140800000003</v>
      </c>
      <c r="E1298" s="285">
        <f t="shared" si="243"/>
        <v>1710.661246995825</v>
      </c>
      <c r="F1298" s="300">
        <f t="shared" si="241"/>
        <v>41.842944000000003</v>
      </c>
      <c r="G1298" s="285">
        <f t="shared" si="244"/>
        <v>1750.8319625871363</v>
      </c>
      <c r="H1298" s="284">
        <f t="shared" si="245"/>
        <v>41.6015424</v>
      </c>
      <c r="I1298" s="301">
        <f t="shared" si="246"/>
        <v>1.1555984E-2</v>
      </c>
      <c r="J1298" s="57">
        <f t="shared" si="247"/>
        <v>40.170715591311364</v>
      </c>
      <c r="K1298" s="57">
        <f t="shared" si="248"/>
        <v>40.170715591311364</v>
      </c>
      <c r="L1298" s="57">
        <f t="shared" si="250"/>
        <v>52649.356006553571</v>
      </c>
      <c r="M1298" s="301">
        <f t="shared" si="251"/>
        <v>11.635825343999985</v>
      </c>
      <c r="N1298" s="57">
        <f t="shared" si="249"/>
        <v>4524.7633451031661</v>
      </c>
    </row>
    <row r="1299" spans="1:14">
      <c r="A1299" s="57">
        <v>1296</v>
      </c>
      <c r="B1299" s="57">
        <v>26</v>
      </c>
      <c r="C1299" s="284">
        <f t="shared" si="242"/>
        <v>41.842944000000003</v>
      </c>
      <c r="D1299" s="300">
        <f t="shared" si="240"/>
        <v>41.842944000000003</v>
      </c>
      <c r="E1299" s="285">
        <f t="shared" si="243"/>
        <v>1750.8319625871363</v>
      </c>
      <c r="F1299" s="300">
        <f t="shared" si="241"/>
        <v>42.1648128</v>
      </c>
      <c r="G1299" s="285">
        <f t="shared" si="244"/>
        <v>1777.8714384590439</v>
      </c>
      <c r="H1299" s="284">
        <f t="shared" si="245"/>
        <v>42.003878400000005</v>
      </c>
      <c r="I1299" s="301">
        <f t="shared" si="246"/>
        <v>1.1667744000000001E-2</v>
      </c>
      <c r="J1299" s="57">
        <f t="shared" si="247"/>
        <v>27.039475871907598</v>
      </c>
      <c r="K1299" s="57">
        <f t="shared" si="248"/>
        <v>27.039475871907598</v>
      </c>
      <c r="L1299" s="57">
        <f t="shared" si="250"/>
        <v>52676.395482425476</v>
      </c>
      <c r="M1299" s="301">
        <f t="shared" si="251"/>
        <v>11.647493087999985</v>
      </c>
      <c r="N1299" s="57">
        <f t="shared" si="249"/>
        <v>4522.5521993823868</v>
      </c>
    </row>
    <row r="1300" spans="1:14">
      <c r="A1300" s="57">
        <v>1297</v>
      </c>
      <c r="B1300" s="57">
        <v>26.2</v>
      </c>
      <c r="C1300" s="284">
        <f t="shared" si="242"/>
        <v>42.1648128</v>
      </c>
      <c r="D1300" s="300">
        <f t="shared" si="240"/>
        <v>42.1648128</v>
      </c>
      <c r="E1300" s="285">
        <f t="shared" si="243"/>
        <v>1777.8714384590439</v>
      </c>
      <c r="F1300" s="300">
        <f t="shared" si="241"/>
        <v>43.452288000000003</v>
      </c>
      <c r="G1300" s="285">
        <f t="shared" si="244"/>
        <v>1888.1013324349442</v>
      </c>
      <c r="H1300" s="284">
        <f t="shared" si="245"/>
        <v>42.808550400000001</v>
      </c>
      <c r="I1300" s="301">
        <f t="shared" si="246"/>
        <v>1.1891264E-2</v>
      </c>
      <c r="J1300" s="57">
        <f t="shared" si="247"/>
        <v>110.22989397590027</v>
      </c>
      <c r="K1300" s="57">
        <f t="shared" si="248"/>
        <v>110.22989397590027</v>
      </c>
      <c r="L1300" s="57">
        <f t="shared" si="250"/>
        <v>52786.625376401375</v>
      </c>
      <c r="M1300" s="301">
        <f t="shared" si="251"/>
        <v>11.659384351999986</v>
      </c>
      <c r="N1300" s="57">
        <f t="shared" si="249"/>
        <v>4527.3938814227913</v>
      </c>
    </row>
    <row r="1301" spans="1:14">
      <c r="A1301" s="57">
        <v>1298</v>
      </c>
      <c r="B1301" s="57">
        <v>27</v>
      </c>
      <c r="C1301" s="284">
        <f t="shared" si="242"/>
        <v>43.452288000000003</v>
      </c>
      <c r="D1301" s="300">
        <f t="shared" si="240"/>
        <v>43.452288000000003</v>
      </c>
      <c r="E1301" s="285">
        <f t="shared" si="243"/>
        <v>1888.1013324349442</v>
      </c>
      <c r="F1301" s="300">
        <f t="shared" si="241"/>
        <v>44.739763200000006</v>
      </c>
      <c r="G1301" s="285">
        <f t="shared" si="244"/>
        <v>2001.6464111920748</v>
      </c>
      <c r="H1301" s="284">
        <f t="shared" si="245"/>
        <v>44.096025600000004</v>
      </c>
      <c r="I1301" s="301">
        <f t="shared" si="246"/>
        <v>1.2248896E-2</v>
      </c>
      <c r="J1301" s="57">
        <f t="shared" si="247"/>
        <v>113.54507875713057</v>
      </c>
      <c r="K1301" s="57">
        <f t="shared" si="248"/>
        <v>113.54507875713057</v>
      </c>
      <c r="L1301" s="57">
        <f t="shared" si="250"/>
        <v>52900.170455158506</v>
      </c>
      <c r="M1301" s="301">
        <f t="shared" si="251"/>
        <v>11.671633247999985</v>
      </c>
      <c r="N1301" s="57">
        <f t="shared" si="249"/>
        <v>4532.3708628544609</v>
      </c>
    </row>
    <row r="1302" spans="1:14">
      <c r="A1302" s="57">
        <v>1299</v>
      </c>
      <c r="B1302" s="57">
        <v>27.8</v>
      </c>
      <c r="C1302" s="284">
        <f t="shared" si="242"/>
        <v>44.739763200000006</v>
      </c>
      <c r="D1302" s="300">
        <f t="shared" si="240"/>
        <v>44.739763200000006</v>
      </c>
      <c r="E1302" s="285">
        <f t="shared" si="243"/>
        <v>2001.6464111920748</v>
      </c>
      <c r="F1302" s="300">
        <f t="shared" si="241"/>
        <v>45.544435200000002</v>
      </c>
      <c r="G1302" s="285">
        <f t="shared" si="244"/>
        <v>2074.2955776869994</v>
      </c>
      <c r="H1302" s="284">
        <f t="shared" si="245"/>
        <v>45.142099200000004</v>
      </c>
      <c r="I1302" s="301">
        <f t="shared" si="246"/>
        <v>1.2539472000000001E-2</v>
      </c>
      <c r="J1302" s="57">
        <f t="shared" si="247"/>
        <v>72.649166494924657</v>
      </c>
      <c r="K1302" s="57">
        <f t="shared" si="248"/>
        <v>72.649166494924657</v>
      </c>
      <c r="L1302" s="57">
        <f t="shared" si="250"/>
        <v>52972.819621653434</v>
      </c>
      <c r="M1302" s="301">
        <f t="shared" si="251"/>
        <v>11.684172719999985</v>
      </c>
      <c r="N1302" s="57">
        <f t="shared" si="249"/>
        <v>4533.7244571007595</v>
      </c>
    </row>
    <row r="1303" spans="1:14">
      <c r="A1303" s="57">
        <v>1300</v>
      </c>
      <c r="B1303" s="57">
        <v>28.3</v>
      </c>
      <c r="C1303" s="284">
        <f t="shared" si="242"/>
        <v>45.544435200000002</v>
      </c>
      <c r="D1303" s="300">
        <f t="shared" si="240"/>
        <v>45.544435200000002</v>
      </c>
      <c r="E1303" s="285">
        <f t="shared" si="243"/>
        <v>2074.2955776869994</v>
      </c>
      <c r="F1303" s="300">
        <f t="shared" si="241"/>
        <v>46.670976000000003</v>
      </c>
      <c r="G1303" s="285">
        <f t="shared" si="244"/>
        <v>2178.1800007925763</v>
      </c>
      <c r="H1303" s="284">
        <f t="shared" si="245"/>
        <v>46.107705600000003</v>
      </c>
      <c r="I1303" s="301">
        <f t="shared" si="246"/>
        <v>1.2807696E-2</v>
      </c>
      <c r="J1303" s="57">
        <f t="shared" si="247"/>
        <v>103.88442310557684</v>
      </c>
      <c r="K1303" s="57">
        <f t="shared" si="248"/>
        <v>103.88442310557684</v>
      </c>
      <c r="L1303" s="57">
        <f t="shared" si="250"/>
        <v>53076.704044759012</v>
      </c>
      <c r="M1303" s="301">
        <f t="shared" si="251"/>
        <v>11.696980415999985</v>
      </c>
      <c r="N1303" s="57">
        <f t="shared" si="249"/>
        <v>4537.6415243165511</v>
      </c>
    </row>
    <row r="1304" spans="1:14">
      <c r="A1304" s="57">
        <v>1301</v>
      </c>
      <c r="B1304" s="57">
        <v>29</v>
      </c>
      <c r="C1304" s="284">
        <f t="shared" si="242"/>
        <v>46.670976000000003</v>
      </c>
      <c r="D1304" s="300">
        <f t="shared" si="240"/>
        <v>46.670976000000003</v>
      </c>
      <c r="E1304" s="285">
        <f t="shared" si="243"/>
        <v>2178.1800007925763</v>
      </c>
      <c r="F1304" s="300">
        <f t="shared" si="241"/>
        <v>46.831910400000005</v>
      </c>
      <c r="G1304" s="285">
        <f t="shared" si="244"/>
        <v>2193.2278317136288</v>
      </c>
      <c r="H1304" s="284">
        <f t="shared" si="245"/>
        <v>46.751443200000004</v>
      </c>
      <c r="I1304" s="301">
        <f t="shared" si="246"/>
        <v>1.2986512E-2</v>
      </c>
      <c r="J1304" s="57">
        <f t="shared" si="247"/>
        <v>15.047830921052537</v>
      </c>
      <c r="K1304" s="57">
        <f t="shared" si="248"/>
        <v>15.047830921052537</v>
      </c>
      <c r="L1304" s="57">
        <f t="shared" si="250"/>
        <v>53091.751875680064</v>
      </c>
      <c r="M1304" s="301">
        <f t="shared" si="251"/>
        <v>11.709966927999984</v>
      </c>
      <c r="N1304" s="57">
        <f t="shared" si="249"/>
        <v>4533.8942630769607</v>
      </c>
    </row>
    <row r="1305" spans="1:14">
      <c r="A1305" s="57">
        <v>1302</v>
      </c>
      <c r="B1305" s="57">
        <v>29.1</v>
      </c>
      <c r="C1305" s="284">
        <f t="shared" si="242"/>
        <v>46.831910400000005</v>
      </c>
      <c r="D1305" s="300">
        <f t="shared" si="240"/>
        <v>46.831910400000005</v>
      </c>
      <c r="E1305" s="285">
        <f t="shared" si="243"/>
        <v>2193.2278317136288</v>
      </c>
      <c r="F1305" s="300">
        <f t="shared" si="241"/>
        <v>46.670976000000003</v>
      </c>
      <c r="G1305" s="285">
        <f t="shared" si="244"/>
        <v>2178.1800007925763</v>
      </c>
      <c r="H1305" s="284">
        <f t="shared" si="245"/>
        <v>46.751443200000004</v>
      </c>
      <c r="I1305" s="301">
        <f t="shared" si="246"/>
        <v>1.2986512E-2</v>
      </c>
      <c r="J1305" s="57">
        <f t="shared" si="247"/>
        <v>-15.047830921052537</v>
      </c>
      <c r="K1305" s="57">
        <f t="shared" si="248"/>
        <v>0</v>
      </c>
      <c r="L1305" s="57">
        <f t="shared" si="250"/>
        <v>53091.751875680064</v>
      </c>
      <c r="M1305" s="301">
        <f t="shared" si="251"/>
        <v>11.722953439999984</v>
      </c>
      <c r="N1305" s="57">
        <f t="shared" si="249"/>
        <v>4528.8716830116609</v>
      </c>
    </row>
    <row r="1306" spans="1:14">
      <c r="A1306" s="57">
        <v>1303</v>
      </c>
      <c r="B1306" s="57">
        <v>29</v>
      </c>
      <c r="C1306" s="284">
        <f t="shared" si="242"/>
        <v>46.670976000000003</v>
      </c>
      <c r="D1306" s="300">
        <f t="shared" si="240"/>
        <v>46.670976000000003</v>
      </c>
      <c r="E1306" s="285">
        <f t="shared" si="243"/>
        <v>2178.1800007925763</v>
      </c>
      <c r="F1306" s="300">
        <f t="shared" si="241"/>
        <v>45.061632000000003</v>
      </c>
      <c r="G1306" s="285">
        <f t="shared" si="244"/>
        <v>2030.5506785034243</v>
      </c>
      <c r="H1306" s="284">
        <f t="shared" si="245"/>
        <v>45.866304</v>
      </c>
      <c r="I1306" s="301">
        <f t="shared" si="246"/>
        <v>1.2740639999999999E-2</v>
      </c>
      <c r="J1306" s="57">
        <f t="shared" si="247"/>
        <v>-147.62932228915201</v>
      </c>
      <c r="K1306" s="57">
        <f t="shared" si="248"/>
        <v>0</v>
      </c>
      <c r="L1306" s="57">
        <f t="shared" si="250"/>
        <v>53091.751875680064</v>
      </c>
      <c r="M1306" s="301">
        <f t="shared" si="251"/>
        <v>11.735694079999984</v>
      </c>
      <c r="N1306" s="57">
        <f t="shared" si="249"/>
        <v>4523.9549969319014</v>
      </c>
    </row>
    <row r="1307" spans="1:14">
      <c r="A1307" s="57">
        <v>1304</v>
      </c>
      <c r="B1307" s="57">
        <v>28</v>
      </c>
      <c r="C1307" s="284">
        <f t="shared" si="242"/>
        <v>45.061632000000003</v>
      </c>
      <c r="D1307" s="300">
        <f t="shared" si="240"/>
        <v>45.061632000000003</v>
      </c>
      <c r="E1307" s="285">
        <f t="shared" si="243"/>
        <v>2030.5506785034243</v>
      </c>
      <c r="F1307" s="300">
        <f t="shared" si="241"/>
        <v>39.750796800000003</v>
      </c>
      <c r="G1307" s="285">
        <f t="shared" si="244"/>
        <v>1580.1258462348906</v>
      </c>
      <c r="H1307" s="284">
        <f t="shared" si="245"/>
        <v>42.406214400000003</v>
      </c>
      <c r="I1307" s="301">
        <f t="shared" si="246"/>
        <v>1.1779504000000001E-2</v>
      </c>
      <c r="J1307" s="57">
        <f t="shared" si="247"/>
        <v>-450.42483226853369</v>
      </c>
      <c r="K1307" s="57">
        <f t="shared" si="248"/>
        <v>0</v>
      </c>
      <c r="L1307" s="57">
        <f t="shared" si="250"/>
        <v>53091.751875680064</v>
      </c>
      <c r="M1307" s="301">
        <f t="shared" si="251"/>
        <v>11.747473583999984</v>
      </c>
      <c r="N1307" s="57">
        <f t="shared" si="249"/>
        <v>4519.4187070138078</v>
      </c>
    </row>
    <row r="1308" spans="1:14">
      <c r="A1308" s="57">
        <v>1305</v>
      </c>
      <c r="B1308" s="57">
        <v>24.7</v>
      </c>
      <c r="C1308" s="284">
        <f t="shared" si="242"/>
        <v>39.750796800000003</v>
      </c>
      <c r="D1308" s="300">
        <f t="shared" si="240"/>
        <v>39.750796800000003</v>
      </c>
      <c r="E1308" s="285">
        <f t="shared" si="243"/>
        <v>1580.1258462348906</v>
      </c>
      <c r="F1308" s="300">
        <f t="shared" si="241"/>
        <v>34.439961599999997</v>
      </c>
      <c r="G1308" s="285">
        <f t="shared" si="244"/>
        <v>1186.1109550094743</v>
      </c>
      <c r="H1308" s="284">
        <f t="shared" si="245"/>
        <v>37.095379199999996</v>
      </c>
      <c r="I1308" s="301">
        <f t="shared" si="246"/>
        <v>1.0304272E-2</v>
      </c>
      <c r="J1308" s="57">
        <f t="shared" si="247"/>
        <v>-394.01489122541625</v>
      </c>
      <c r="K1308" s="57">
        <f t="shared" si="248"/>
        <v>0</v>
      </c>
      <c r="L1308" s="57">
        <f t="shared" si="250"/>
        <v>53091.751875680064</v>
      </c>
      <c r="M1308" s="301">
        <f t="shared" si="251"/>
        <v>11.757777855999985</v>
      </c>
      <c r="N1308" s="57">
        <f t="shared" si="249"/>
        <v>4515.4579824441389</v>
      </c>
    </row>
    <row r="1309" spans="1:14">
      <c r="A1309" s="57">
        <v>1306</v>
      </c>
      <c r="B1309" s="57">
        <v>21.4</v>
      </c>
      <c r="C1309" s="284">
        <f t="shared" si="242"/>
        <v>34.439961599999997</v>
      </c>
      <c r="D1309" s="300">
        <f t="shared" si="240"/>
        <v>34.439961599999997</v>
      </c>
      <c r="E1309" s="285">
        <f t="shared" si="243"/>
        <v>1186.1109550094743</v>
      </c>
      <c r="F1309" s="300">
        <f t="shared" si="241"/>
        <v>29.129126400000004</v>
      </c>
      <c r="G1309" s="285">
        <f t="shared" si="244"/>
        <v>848.50600482717721</v>
      </c>
      <c r="H1309" s="284">
        <f t="shared" si="245"/>
        <v>31.784544</v>
      </c>
      <c r="I1309" s="301">
        <f t="shared" si="246"/>
        <v>8.8290399999999998E-3</v>
      </c>
      <c r="J1309" s="57">
        <f t="shared" si="247"/>
        <v>-337.6049501822971</v>
      </c>
      <c r="K1309" s="57">
        <f t="shared" si="248"/>
        <v>0</v>
      </c>
      <c r="L1309" s="57">
        <f t="shared" si="250"/>
        <v>53091.751875680064</v>
      </c>
      <c r="M1309" s="301">
        <f t="shared" si="251"/>
        <v>11.766606895999985</v>
      </c>
      <c r="N1309" s="57">
        <f t="shared" si="249"/>
        <v>4512.0698213967198</v>
      </c>
    </row>
    <row r="1310" spans="1:14">
      <c r="A1310" s="57">
        <v>1307</v>
      </c>
      <c r="B1310" s="57">
        <v>18.100000000000001</v>
      </c>
      <c r="C1310" s="284">
        <f t="shared" si="242"/>
        <v>29.129126400000004</v>
      </c>
      <c r="D1310" s="300">
        <f t="shared" si="240"/>
        <v>29.129126400000004</v>
      </c>
      <c r="E1310" s="285">
        <f t="shared" si="243"/>
        <v>848.50600482717721</v>
      </c>
      <c r="F1310" s="300">
        <f t="shared" si="241"/>
        <v>23.818291200000004</v>
      </c>
      <c r="G1310" s="285">
        <f t="shared" si="244"/>
        <v>567.31099568799766</v>
      </c>
      <c r="H1310" s="284">
        <f t="shared" si="245"/>
        <v>26.473708800000004</v>
      </c>
      <c r="I1310" s="301">
        <f t="shared" si="246"/>
        <v>7.3538080000000016E-3</v>
      </c>
      <c r="J1310" s="57">
        <f t="shared" si="247"/>
        <v>-281.19500913917955</v>
      </c>
      <c r="K1310" s="57">
        <f t="shared" si="248"/>
        <v>0</v>
      </c>
      <c r="L1310" s="57">
        <f t="shared" si="250"/>
        <v>53091.751875680064</v>
      </c>
      <c r="M1310" s="301">
        <f t="shared" si="251"/>
        <v>11.773960703999984</v>
      </c>
      <c r="N1310" s="57">
        <f t="shared" si="249"/>
        <v>4509.2516622416724</v>
      </c>
    </row>
    <row r="1311" spans="1:14">
      <c r="A1311" s="57">
        <v>1308</v>
      </c>
      <c r="B1311" s="57">
        <v>14.8</v>
      </c>
      <c r="C1311" s="284">
        <f t="shared" si="242"/>
        <v>23.818291200000004</v>
      </c>
      <c r="D1311" s="300">
        <f t="shared" si="240"/>
        <v>23.818291200000004</v>
      </c>
      <c r="E1311" s="285">
        <f t="shared" si="243"/>
        <v>567.31099568799766</v>
      </c>
      <c r="F1311" s="300">
        <f t="shared" si="241"/>
        <v>18.507456000000001</v>
      </c>
      <c r="G1311" s="285">
        <f t="shared" si="244"/>
        <v>342.52592759193607</v>
      </c>
      <c r="H1311" s="284">
        <f t="shared" si="245"/>
        <v>21.162873600000005</v>
      </c>
      <c r="I1311" s="301">
        <f t="shared" si="246"/>
        <v>5.8785760000000017E-3</v>
      </c>
      <c r="J1311" s="57">
        <f t="shared" si="247"/>
        <v>-224.78506809606159</v>
      </c>
      <c r="K1311" s="57">
        <f t="shared" si="248"/>
        <v>0</v>
      </c>
      <c r="L1311" s="57">
        <f t="shared" si="250"/>
        <v>53091.751875680064</v>
      </c>
      <c r="M1311" s="301">
        <f t="shared" si="251"/>
        <v>11.779839279999985</v>
      </c>
      <c r="N1311" s="57">
        <f t="shared" si="249"/>
        <v>4507.0013786877516</v>
      </c>
    </row>
    <row r="1312" spans="1:14">
      <c r="A1312" s="57">
        <v>1309</v>
      </c>
      <c r="B1312" s="57">
        <v>11.5</v>
      </c>
      <c r="C1312" s="284">
        <f t="shared" si="242"/>
        <v>18.507456000000001</v>
      </c>
      <c r="D1312" s="300">
        <f t="shared" si="240"/>
        <v>18.507456000000001</v>
      </c>
      <c r="E1312" s="285">
        <f t="shared" si="243"/>
        <v>342.52592759193607</v>
      </c>
      <c r="F1312" s="300">
        <f t="shared" si="241"/>
        <v>13.1966208</v>
      </c>
      <c r="G1312" s="285">
        <f t="shared" si="244"/>
        <v>174.15080053899263</v>
      </c>
      <c r="H1312" s="284">
        <f t="shared" si="245"/>
        <v>15.852038400000001</v>
      </c>
      <c r="I1312" s="301">
        <f t="shared" si="246"/>
        <v>4.403344E-3</v>
      </c>
      <c r="J1312" s="57">
        <f t="shared" si="247"/>
        <v>-168.37512705294344</v>
      </c>
      <c r="K1312" s="57">
        <f t="shared" si="248"/>
        <v>0</v>
      </c>
      <c r="L1312" s="57">
        <f t="shared" si="250"/>
        <v>53091.751875680064</v>
      </c>
      <c r="M1312" s="301">
        <f t="shared" si="251"/>
        <v>11.784242623999985</v>
      </c>
      <c r="N1312" s="57">
        <f t="shared" si="249"/>
        <v>4505.3172757621705</v>
      </c>
    </row>
    <row r="1313" spans="1:14">
      <c r="A1313" s="57">
        <v>1310</v>
      </c>
      <c r="B1313" s="57">
        <v>8.1999999999999993</v>
      </c>
      <c r="C1313" s="284">
        <f t="shared" si="242"/>
        <v>13.1966208</v>
      </c>
      <c r="D1313" s="300">
        <f t="shared" si="240"/>
        <v>13.1966208</v>
      </c>
      <c r="E1313" s="285">
        <f t="shared" si="243"/>
        <v>174.15080053899263</v>
      </c>
      <c r="F1313" s="300">
        <f t="shared" si="241"/>
        <v>7.8857856000000011</v>
      </c>
      <c r="G1313" s="285">
        <f t="shared" si="244"/>
        <v>62.185614529167374</v>
      </c>
      <c r="H1313" s="284">
        <f t="shared" si="245"/>
        <v>10.5412032</v>
      </c>
      <c r="I1313" s="301">
        <f t="shared" si="246"/>
        <v>2.9281120000000001E-3</v>
      </c>
      <c r="J1313" s="57">
        <f t="shared" si="247"/>
        <v>-111.96518600982526</v>
      </c>
      <c r="K1313" s="57">
        <f t="shared" si="248"/>
        <v>0</v>
      </c>
      <c r="L1313" s="57">
        <f t="shared" si="250"/>
        <v>53091.751875680064</v>
      </c>
      <c r="M1313" s="301">
        <f t="shared" si="251"/>
        <v>11.787170735999984</v>
      </c>
      <c r="N1313" s="57">
        <f t="shared" si="249"/>
        <v>4504.1980866136946</v>
      </c>
    </row>
    <row r="1314" spans="1:14">
      <c r="A1314" s="57">
        <v>1311</v>
      </c>
      <c r="B1314" s="57">
        <v>4.9000000000000004</v>
      </c>
      <c r="C1314" s="284">
        <f t="shared" si="242"/>
        <v>7.8857856000000011</v>
      </c>
      <c r="D1314" s="300">
        <f t="shared" si="240"/>
        <v>7.8857856000000011</v>
      </c>
      <c r="E1314" s="285">
        <f t="shared" si="243"/>
        <v>62.185614529167374</v>
      </c>
      <c r="F1314" s="300">
        <f t="shared" si="241"/>
        <v>2.5749504000000005</v>
      </c>
      <c r="G1314" s="285">
        <f t="shared" si="244"/>
        <v>6.6303695624601628</v>
      </c>
      <c r="H1314" s="284">
        <f t="shared" si="245"/>
        <v>5.2303680000000004</v>
      </c>
      <c r="I1314" s="301">
        <f t="shared" si="246"/>
        <v>1.4528800000000001E-3</v>
      </c>
      <c r="J1314" s="57">
        <f t="shared" si="247"/>
        <v>-55.555244966707214</v>
      </c>
      <c r="K1314" s="57">
        <f t="shared" si="248"/>
        <v>0</v>
      </c>
      <c r="L1314" s="57">
        <f t="shared" si="250"/>
        <v>53091.751875680064</v>
      </c>
      <c r="M1314" s="301">
        <f t="shared" si="251"/>
        <v>11.788623615999985</v>
      </c>
      <c r="N1314" s="57">
        <f t="shared" si="249"/>
        <v>4503.6429701277293</v>
      </c>
    </row>
    <row r="1315" spans="1:14">
      <c r="A1315" s="57">
        <v>1312</v>
      </c>
      <c r="B1315" s="57">
        <v>1.6</v>
      </c>
      <c r="C1315" s="284">
        <f t="shared" si="242"/>
        <v>2.5749504000000005</v>
      </c>
      <c r="D1315" s="300">
        <f t="shared" si="240"/>
        <v>2.5749504000000005</v>
      </c>
      <c r="E1315" s="285">
        <f t="shared" si="243"/>
        <v>6.6303695624601628</v>
      </c>
      <c r="F1315" s="300">
        <f t="shared" si="241"/>
        <v>0</v>
      </c>
      <c r="G1315" s="285">
        <f t="shared" si="244"/>
        <v>0</v>
      </c>
      <c r="H1315" s="284">
        <f t="shared" si="245"/>
        <v>1.2874752000000003</v>
      </c>
      <c r="I1315" s="301">
        <f t="shared" si="246"/>
        <v>3.5763200000000009E-4</v>
      </c>
      <c r="J1315" s="57">
        <f t="shared" si="247"/>
        <v>-6.6303695624601628</v>
      </c>
      <c r="K1315" s="57">
        <f t="shared" si="248"/>
        <v>0</v>
      </c>
      <c r="L1315" s="57">
        <f t="shared" si="250"/>
        <v>53091.751875680064</v>
      </c>
      <c r="M1315" s="301">
        <f t="shared" si="251"/>
        <v>11.788981247999985</v>
      </c>
      <c r="N1315" s="57">
        <f t="shared" si="249"/>
        <v>4503.5063470549794</v>
      </c>
    </row>
    <row r="1316" spans="1:14">
      <c r="A1316" s="57">
        <v>1313</v>
      </c>
      <c r="B1316" s="57">
        <v>0</v>
      </c>
      <c r="C1316" s="284">
        <f t="shared" si="242"/>
        <v>0</v>
      </c>
      <c r="D1316" s="300">
        <f t="shared" si="240"/>
        <v>0</v>
      </c>
      <c r="E1316" s="285">
        <f t="shared" si="243"/>
        <v>0</v>
      </c>
      <c r="F1316" s="300">
        <f t="shared" si="241"/>
        <v>0</v>
      </c>
      <c r="G1316" s="285">
        <f t="shared" si="244"/>
        <v>0</v>
      </c>
      <c r="H1316" s="284">
        <f t="shared" si="245"/>
        <v>0</v>
      </c>
      <c r="I1316" s="301">
        <f t="shared" si="246"/>
        <v>0</v>
      </c>
      <c r="J1316" s="57">
        <f t="shared" si="247"/>
        <v>0</v>
      </c>
      <c r="K1316" s="57">
        <f t="shared" si="248"/>
        <v>0</v>
      </c>
      <c r="L1316" s="57">
        <f t="shared" si="250"/>
        <v>53091.751875680064</v>
      </c>
      <c r="M1316" s="301">
        <f t="shared" si="251"/>
        <v>11.788981247999985</v>
      </c>
      <c r="N1316" s="57">
        <f t="shared" si="249"/>
        <v>4503.5063470549794</v>
      </c>
    </row>
    <row r="1317" spans="1:14">
      <c r="A1317" s="57">
        <v>1314</v>
      </c>
      <c r="B1317" s="57">
        <v>0</v>
      </c>
      <c r="C1317" s="284">
        <f t="shared" si="242"/>
        <v>0</v>
      </c>
      <c r="D1317" s="300">
        <f t="shared" si="240"/>
        <v>0</v>
      </c>
      <c r="E1317" s="285">
        <f t="shared" si="243"/>
        <v>0</v>
      </c>
      <c r="F1317" s="300">
        <f t="shared" si="241"/>
        <v>0</v>
      </c>
      <c r="G1317" s="285">
        <f t="shared" si="244"/>
        <v>0</v>
      </c>
      <c r="H1317" s="284">
        <f t="shared" si="245"/>
        <v>0</v>
      </c>
      <c r="I1317" s="301">
        <f t="shared" si="246"/>
        <v>0</v>
      </c>
      <c r="J1317" s="57">
        <f t="shared" si="247"/>
        <v>0</v>
      </c>
      <c r="K1317" s="57">
        <f t="shared" si="248"/>
        <v>0</v>
      </c>
      <c r="L1317" s="57">
        <f t="shared" si="250"/>
        <v>53091.751875680064</v>
      </c>
      <c r="M1317" s="301">
        <f t="shared" si="251"/>
        <v>11.788981247999985</v>
      </c>
      <c r="N1317" s="57">
        <f t="shared" si="249"/>
        <v>4503.5063470549794</v>
      </c>
    </row>
    <row r="1318" spans="1:14">
      <c r="A1318" s="57">
        <v>1315</v>
      </c>
      <c r="B1318" s="57">
        <v>0</v>
      </c>
      <c r="C1318" s="284">
        <f t="shared" si="242"/>
        <v>0</v>
      </c>
      <c r="D1318" s="300">
        <f t="shared" si="240"/>
        <v>0</v>
      </c>
      <c r="E1318" s="285">
        <f t="shared" si="243"/>
        <v>0</v>
      </c>
      <c r="F1318" s="300">
        <f t="shared" si="241"/>
        <v>0</v>
      </c>
      <c r="G1318" s="285">
        <f t="shared" si="244"/>
        <v>0</v>
      </c>
      <c r="H1318" s="284">
        <f t="shared" si="245"/>
        <v>0</v>
      </c>
      <c r="I1318" s="301">
        <f t="shared" si="246"/>
        <v>0</v>
      </c>
      <c r="J1318" s="57">
        <f t="shared" si="247"/>
        <v>0</v>
      </c>
      <c r="K1318" s="57">
        <f t="shared" si="248"/>
        <v>0</v>
      </c>
      <c r="L1318" s="57">
        <f t="shared" si="250"/>
        <v>53091.751875680064</v>
      </c>
      <c r="M1318" s="301">
        <f t="shared" si="251"/>
        <v>11.788981247999985</v>
      </c>
      <c r="N1318" s="57">
        <f t="shared" si="249"/>
        <v>4503.5063470549794</v>
      </c>
    </row>
    <row r="1319" spans="1:14">
      <c r="A1319" s="57">
        <v>1316</v>
      </c>
      <c r="B1319" s="57">
        <v>0</v>
      </c>
      <c r="C1319" s="284">
        <f t="shared" si="242"/>
        <v>0</v>
      </c>
      <c r="D1319" s="300">
        <f t="shared" si="240"/>
        <v>0</v>
      </c>
      <c r="E1319" s="285">
        <f t="shared" si="243"/>
        <v>0</v>
      </c>
      <c r="F1319" s="300">
        <f t="shared" si="241"/>
        <v>0</v>
      </c>
      <c r="G1319" s="285">
        <f t="shared" si="244"/>
        <v>0</v>
      </c>
      <c r="H1319" s="284">
        <f t="shared" si="245"/>
        <v>0</v>
      </c>
      <c r="I1319" s="301">
        <f t="shared" si="246"/>
        <v>0</v>
      </c>
      <c r="J1319" s="57">
        <f t="shared" si="247"/>
        <v>0</v>
      </c>
      <c r="K1319" s="57">
        <f t="shared" si="248"/>
        <v>0</v>
      </c>
      <c r="L1319" s="57">
        <f t="shared" si="250"/>
        <v>53091.751875680064</v>
      </c>
      <c r="M1319" s="301">
        <f t="shared" si="251"/>
        <v>11.788981247999985</v>
      </c>
      <c r="N1319" s="57">
        <f t="shared" si="249"/>
        <v>4503.5063470549794</v>
      </c>
    </row>
    <row r="1320" spans="1:14">
      <c r="A1320" s="57">
        <v>1317</v>
      </c>
      <c r="B1320" s="57">
        <v>0</v>
      </c>
      <c r="C1320" s="284">
        <f t="shared" si="242"/>
        <v>0</v>
      </c>
      <c r="D1320" s="300">
        <f t="shared" si="240"/>
        <v>0</v>
      </c>
      <c r="E1320" s="285">
        <f t="shared" si="243"/>
        <v>0</v>
      </c>
      <c r="F1320" s="300">
        <f t="shared" si="241"/>
        <v>0</v>
      </c>
      <c r="G1320" s="285">
        <f t="shared" si="244"/>
        <v>0</v>
      </c>
      <c r="H1320" s="284">
        <f t="shared" si="245"/>
        <v>0</v>
      </c>
      <c r="I1320" s="301">
        <f t="shared" si="246"/>
        <v>0</v>
      </c>
      <c r="J1320" s="57">
        <f t="shared" si="247"/>
        <v>0</v>
      </c>
      <c r="K1320" s="57">
        <f t="shared" si="248"/>
        <v>0</v>
      </c>
      <c r="L1320" s="57">
        <f t="shared" si="250"/>
        <v>53091.751875680064</v>
      </c>
      <c r="M1320" s="301">
        <f t="shared" si="251"/>
        <v>11.788981247999985</v>
      </c>
      <c r="N1320" s="57">
        <f t="shared" si="249"/>
        <v>4503.5063470549794</v>
      </c>
    </row>
    <row r="1321" spans="1:14">
      <c r="A1321" s="57">
        <v>1318</v>
      </c>
      <c r="B1321" s="57">
        <v>0</v>
      </c>
      <c r="C1321" s="284">
        <f t="shared" si="242"/>
        <v>0</v>
      </c>
      <c r="D1321" s="300">
        <f t="shared" si="240"/>
        <v>0</v>
      </c>
      <c r="E1321" s="285">
        <f t="shared" si="243"/>
        <v>0</v>
      </c>
      <c r="F1321" s="300">
        <f t="shared" si="241"/>
        <v>0</v>
      </c>
      <c r="G1321" s="285">
        <f t="shared" si="244"/>
        <v>0</v>
      </c>
      <c r="H1321" s="284">
        <f t="shared" si="245"/>
        <v>0</v>
      </c>
      <c r="I1321" s="301">
        <f t="shared" si="246"/>
        <v>0</v>
      </c>
      <c r="J1321" s="57">
        <f t="shared" si="247"/>
        <v>0</v>
      </c>
      <c r="K1321" s="57">
        <f t="shared" si="248"/>
        <v>0</v>
      </c>
      <c r="L1321" s="57">
        <f t="shared" si="250"/>
        <v>53091.751875680064</v>
      </c>
      <c r="M1321" s="301">
        <f t="shared" si="251"/>
        <v>11.788981247999985</v>
      </c>
      <c r="N1321" s="57">
        <f t="shared" si="249"/>
        <v>4503.5063470549794</v>
      </c>
    </row>
    <row r="1322" spans="1:14">
      <c r="A1322" s="57">
        <v>1319</v>
      </c>
      <c r="B1322" s="57">
        <v>0</v>
      </c>
      <c r="C1322" s="284">
        <f t="shared" si="242"/>
        <v>0</v>
      </c>
      <c r="D1322" s="300">
        <f t="shared" si="240"/>
        <v>0</v>
      </c>
      <c r="E1322" s="285">
        <f t="shared" si="243"/>
        <v>0</v>
      </c>
      <c r="F1322" s="300">
        <f t="shared" si="241"/>
        <v>0</v>
      </c>
      <c r="G1322" s="285">
        <f t="shared" si="244"/>
        <v>0</v>
      </c>
      <c r="H1322" s="284">
        <f t="shared" si="245"/>
        <v>0</v>
      </c>
      <c r="I1322" s="301">
        <f t="shared" si="246"/>
        <v>0</v>
      </c>
      <c r="J1322" s="57">
        <f t="shared" si="247"/>
        <v>0</v>
      </c>
      <c r="K1322" s="57">
        <f t="shared" si="248"/>
        <v>0</v>
      </c>
      <c r="L1322" s="57">
        <f t="shared" si="250"/>
        <v>53091.751875680064</v>
      </c>
      <c r="M1322" s="301">
        <f t="shared" si="251"/>
        <v>11.788981247999985</v>
      </c>
      <c r="N1322" s="57">
        <f t="shared" si="249"/>
        <v>4503.5063470549794</v>
      </c>
    </row>
    <row r="1323" spans="1:14">
      <c r="A1323" s="57">
        <v>1320</v>
      </c>
      <c r="B1323" s="57">
        <v>0</v>
      </c>
      <c r="C1323" s="284">
        <f t="shared" si="242"/>
        <v>0</v>
      </c>
      <c r="D1323" s="300">
        <f t="shared" si="240"/>
        <v>0</v>
      </c>
      <c r="E1323" s="285">
        <f t="shared" si="243"/>
        <v>0</v>
      </c>
      <c r="F1323" s="300">
        <f t="shared" si="241"/>
        <v>0</v>
      </c>
      <c r="G1323" s="285">
        <f t="shared" si="244"/>
        <v>0</v>
      </c>
      <c r="H1323" s="284">
        <f t="shared" si="245"/>
        <v>0</v>
      </c>
      <c r="I1323" s="301">
        <f t="shared" si="246"/>
        <v>0</v>
      </c>
      <c r="J1323" s="57">
        <f t="shared" si="247"/>
        <v>0</v>
      </c>
      <c r="K1323" s="57">
        <f t="shared" si="248"/>
        <v>0</v>
      </c>
      <c r="L1323" s="57">
        <f t="shared" si="250"/>
        <v>53091.751875680064</v>
      </c>
      <c r="M1323" s="301">
        <f t="shared" si="251"/>
        <v>11.788981247999985</v>
      </c>
      <c r="N1323" s="57">
        <f t="shared" si="249"/>
        <v>4503.5063470549794</v>
      </c>
    </row>
    <row r="1324" spans="1:14">
      <c r="A1324" s="57">
        <v>1321</v>
      </c>
      <c r="B1324" s="57">
        <v>0</v>
      </c>
      <c r="C1324" s="284">
        <f t="shared" si="242"/>
        <v>0</v>
      </c>
      <c r="D1324" s="300">
        <f t="shared" si="240"/>
        <v>0</v>
      </c>
      <c r="E1324" s="285">
        <f t="shared" si="243"/>
        <v>0</v>
      </c>
      <c r="F1324" s="300">
        <f t="shared" si="241"/>
        <v>0</v>
      </c>
      <c r="G1324" s="285">
        <f t="shared" si="244"/>
        <v>0</v>
      </c>
      <c r="H1324" s="284">
        <f t="shared" si="245"/>
        <v>0</v>
      </c>
      <c r="I1324" s="301">
        <f t="shared" si="246"/>
        <v>0</v>
      </c>
      <c r="J1324" s="57">
        <f t="shared" si="247"/>
        <v>0</v>
      </c>
      <c r="K1324" s="57">
        <f t="shared" si="248"/>
        <v>0</v>
      </c>
      <c r="L1324" s="57">
        <f t="shared" si="250"/>
        <v>53091.751875680064</v>
      </c>
      <c r="M1324" s="301">
        <f t="shared" si="251"/>
        <v>11.788981247999985</v>
      </c>
      <c r="N1324" s="57">
        <f t="shared" si="249"/>
        <v>4503.5063470549794</v>
      </c>
    </row>
    <row r="1325" spans="1:14">
      <c r="A1325" s="57">
        <v>1322</v>
      </c>
      <c r="B1325" s="57">
        <v>0</v>
      </c>
      <c r="C1325" s="284">
        <f t="shared" si="242"/>
        <v>0</v>
      </c>
      <c r="D1325" s="300">
        <f t="shared" si="240"/>
        <v>0</v>
      </c>
      <c r="E1325" s="285">
        <f t="shared" si="243"/>
        <v>0</v>
      </c>
      <c r="F1325" s="300">
        <f t="shared" si="241"/>
        <v>0</v>
      </c>
      <c r="G1325" s="285">
        <f t="shared" si="244"/>
        <v>0</v>
      </c>
      <c r="H1325" s="284">
        <f t="shared" si="245"/>
        <v>0</v>
      </c>
      <c r="I1325" s="301">
        <f t="shared" si="246"/>
        <v>0</v>
      </c>
      <c r="J1325" s="57">
        <f t="shared" si="247"/>
        <v>0</v>
      </c>
      <c r="K1325" s="57">
        <f t="shared" si="248"/>
        <v>0</v>
      </c>
      <c r="L1325" s="57">
        <f t="shared" si="250"/>
        <v>53091.751875680064</v>
      </c>
      <c r="M1325" s="301">
        <f t="shared" si="251"/>
        <v>11.788981247999985</v>
      </c>
      <c r="N1325" s="57">
        <f t="shared" si="249"/>
        <v>4503.5063470549794</v>
      </c>
    </row>
    <row r="1326" spans="1:14">
      <c r="A1326" s="57">
        <v>1323</v>
      </c>
      <c r="B1326" s="57">
        <v>0</v>
      </c>
      <c r="C1326" s="284">
        <f t="shared" si="242"/>
        <v>0</v>
      </c>
      <c r="D1326" s="300">
        <f t="shared" si="240"/>
        <v>0</v>
      </c>
      <c r="E1326" s="285">
        <f t="shared" si="243"/>
        <v>0</v>
      </c>
      <c r="F1326" s="300">
        <f t="shared" si="241"/>
        <v>0</v>
      </c>
      <c r="G1326" s="285">
        <f t="shared" si="244"/>
        <v>0</v>
      </c>
      <c r="H1326" s="284">
        <f t="shared" si="245"/>
        <v>0</v>
      </c>
      <c r="I1326" s="301">
        <f t="shared" si="246"/>
        <v>0</v>
      </c>
      <c r="J1326" s="57">
        <f t="shared" si="247"/>
        <v>0</v>
      </c>
      <c r="K1326" s="57">
        <f t="shared" si="248"/>
        <v>0</v>
      </c>
      <c r="L1326" s="57">
        <f t="shared" si="250"/>
        <v>53091.751875680064</v>
      </c>
      <c r="M1326" s="301">
        <f t="shared" si="251"/>
        <v>11.788981247999985</v>
      </c>
      <c r="N1326" s="57">
        <f t="shared" si="249"/>
        <v>4503.5063470549794</v>
      </c>
    </row>
    <row r="1327" spans="1:14">
      <c r="A1327" s="57">
        <v>1324</v>
      </c>
      <c r="B1327" s="57">
        <v>0</v>
      </c>
      <c r="C1327" s="284">
        <f t="shared" si="242"/>
        <v>0</v>
      </c>
      <c r="D1327" s="300">
        <f t="shared" si="240"/>
        <v>0</v>
      </c>
      <c r="E1327" s="285">
        <f t="shared" si="243"/>
        <v>0</v>
      </c>
      <c r="F1327" s="300">
        <f t="shared" si="241"/>
        <v>0</v>
      </c>
      <c r="G1327" s="285">
        <f t="shared" si="244"/>
        <v>0</v>
      </c>
      <c r="H1327" s="284">
        <f t="shared" si="245"/>
        <v>0</v>
      </c>
      <c r="I1327" s="301">
        <f t="shared" si="246"/>
        <v>0</v>
      </c>
      <c r="J1327" s="57">
        <f t="shared" si="247"/>
        <v>0</v>
      </c>
      <c r="K1327" s="57">
        <f t="shared" si="248"/>
        <v>0</v>
      </c>
      <c r="L1327" s="57">
        <f t="shared" si="250"/>
        <v>53091.751875680064</v>
      </c>
      <c r="M1327" s="301">
        <f t="shared" si="251"/>
        <v>11.788981247999985</v>
      </c>
      <c r="N1327" s="57">
        <f t="shared" si="249"/>
        <v>4503.5063470549794</v>
      </c>
    </row>
    <row r="1328" spans="1:14">
      <c r="A1328" s="57">
        <v>1325</v>
      </c>
      <c r="B1328" s="57">
        <v>0</v>
      </c>
      <c r="C1328" s="284">
        <f t="shared" si="242"/>
        <v>0</v>
      </c>
      <c r="D1328" s="300">
        <f t="shared" si="240"/>
        <v>0</v>
      </c>
      <c r="E1328" s="285">
        <f t="shared" si="243"/>
        <v>0</v>
      </c>
      <c r="F1328" s="300">
        <f t="shared" si="241"/>
        <v>0</v>
      </c>
      <c r="G1328" s="285">
        <f t="shared" si="244"/>
        <v>0</v>
      </c>
      <c r="H1328" s="284">
        <f t="shared" si="245"/>
        <v>0</v>
      </c>
      <c r="I1328" s="301">
        <f t="shared" si="246"/>
        <v>0</v>
      </c>
      <c r="J1328" s="57">
        <f t="shared" si="247"/>
        <v>0</v>
      </c>
      <c r="K1328" s="57">
        <f t="shared" si="248"/>
        <v>0</v>
      </c>
      <c r="L1328" s="57">
        <f t="shared" si="250"/>
        <v>53091.751875680064</v>
      </c>
      <c r="M1328" s="301">
        <f t="shared" si="251"/>
        <v>11.788981247999985</v>
      </c>
      <c r="N1328" s="57">
        <f t="shared" si="249"/>
        <v>4503.5063470549794</v>
      </c>
    </row>
    <row r="1329" spans="1:14">
      <c r="A1329" s="57">
        <v>1326</v>
      </c>
      <c r="B1329" s="57">
        <v>0</v>
      </c>
      <c r="C1329" s="284">
        <f t="shared" si="242"/>
        <v>0</v>
      </c>
      <c r="D1329" s="300">
        <f t="shared" si="240"/>
        <v>0</v>
      </c>
      <c r="E1329" s="285">
        <f t="shared" si="243"/>
        <v>0</v>
      </c>
      <c r="F1329" s="300">
        <f t="shared" si="241"/>
        <v>0</v>
      </c>
      <c r="G1329" s="285">
        <f t="shared" si="244"/>
        <v>0</v>
      </c>
      <c r="H1329" s="284">
        <f t="shared" si="245"/>
        <v>0</v>
      </c>
      <c r="I1329" s="301">
        <f t="shared" si="246"/>
        <v>0</v>
      </c>
      <c r="J1329" s="57">
        <f t="shared" si="247"/>
        <v>0</v>
      </c>
      <c r="K1329" s="57">
        <f t="shared" si="248"/>
        <v>0</v>
      </c>
      <c r="L1329" s="57">
        <f t="shared" si="250"/>
        <v>53091.751875680064</v>
      </c>
      <c r="M1329" s="301">
        <f t="shared" si="251"/>
        <v>11.788981247999985</v>
      </c>
      <c r="N1329" s="57">
        <f t="shared" si="249"/>
        <v>4503.5063470549794</v>
      </c>
    </row>
    <row r="1330" spans="1:14">
      <c r="A1330" s="57">
        <v>1327</v>
      </c>
      <c r="B1330" s="57">
        <v>0</v>
      </c>
      <c r="C1330" s="284">
        <f t="shared" si="242"/>
        <v>0</v>
      </c>
      <c r="D1330" s="300">
        <f t="shared" si="240"/>
        <v>0</v>
      </c>
      <c r="E1330" s="285">
        <f t="shared" si="243"/>
        <v>0</v>
      </c>
      <c r="F1330" s="300">
        <f t="shared" si="241"/>
        <v>0</v>
      </c>
      <c r="G1330" s="285">
        <f t="shared" si="244"/>
        <v>0</v>
      </c>
      <c r="H1330" s="284">
        <f t="shared" si="245"/>
        <v>0</v>
      </c>
      <c r="I1330" s="301">
        <f t="shared" si="246"/>
        <v>0</v>
      </c>
      <c r="J1330" s="57">
        <f t="shared" si="247"/>
        <v>0</v>
      </c>
      <c r="K1330" s="57">
        <f t="shared" si="248"/>
        <v>0</v>
      </c>
      <c r="L1330" s="57">
        <f t="shared" si="250"/>
        <v>53091.751875680064</v>
      </c>
      <c r="M1330" s="301">
        <f t="shared" si="251"/>
        <v>11.788981247999985</v>
      </c>
      <c r="N1330" s="57">
        <f t="shared" si="249"/>
        <v>4503.5063470549794</v>
      </c>
    </row>
    <row r="1331" spans="1:14">
      <c r="A1331" s="57">
        <v>1328</v>
      </c>
      <c r="B1331" s="57">
        <v>0</v>
      </c>
      <c r="C1331" s="284">
        <f t="shared" si="242"/>
        <v>0</v>
      </c>
      <c r="D1331" s="300">
        <f t="shared" si="240"/>
        <v>0</v>
      </c>
      <c r="E1331" s="285">
        <f t="shared" si="243"/>
        <v>0</v>
      </c>
      <c r="F1331" s="300">
        <f t="shared" si="241"/>
        <v>0</v>
      </c>
      <c r="G1331" s="285">
        <f t="shared" si="244"/>
        <v>0</v>
      </c>
      <c r="H1331" s="284">
        <f t="shared" si="245"/>
        <v>0</v>
      </c>
      <c r="I1331" s="301">
        <f t="shared" si="246"/>
        <v>0</v>
      </c>
      <c r="J1331" s="57">
        <f t="shared" si="247"/>
        <v>0</v>
      </c>
      <c r="K1331" s="57">
        <f t="shared" si="248"/>
        <v>0</v>
      </c>
      <c r="L1331" s="57">
        <f t="shared" si="250"/>
        <v>53091.751875680064</v>
      </c>
      <c r="M1331" s="301">
        <f t="shared" si="251"/>
        <v>11.788981247999985</v>
      </c>
      <c r="N1331" s="57">
        <f t="shared" si="249"/>
        <v>4503.5063470549794</v>
      </c>
    </row>
    <row r="1332" spans="1:14">
      <c r="A1332" s="57">
        <v>1329</v>
      </c>
      <c r="B1332" s="57">
        <v>0</v>
      </c>
      <c r="C1332" s="284">
        <f t="shared" si="242"/>
        <v>0</v>
      </c>
      <c r="D1332" s="300">
        <f t="shared" si="240"/>
        <v>0</v>
      </c>
      <c r="E1332" s="285">
        <f t="shared" si="243"/>
        <v>0</v>
      </c>
      <c r="F1332" s="300">
        <f t="shared" si="241"/>
        <v>0</v>
      </c>
      <c r="G1332" s="285">
        <f t="shared" si="244"/>
        <v>0</v>
      </c>
      <c r="H1332" s="284">
        <f t="shared" si="245"/>
        <v>0</v>
      </c>
      <c r="I1332" s="301">
        <f t="shared" si="246"/>
        <v>0</v>
      </c>
      <c r="J1332" s="57">
        <f t="shared" si="247"/>
        <v>0</v>
      </c>
      <c r="K1332" s="57">
        <f t="shared" si="248"/>
        <v>0</v>
      </c>
      <c r="L1332" s="57">
        <f t="shared" si="250"/>
        <v>53091.751875680064</v>
      </c>
      <c r="M1332" s="301">
        <f t="shared" si="251"/>
        <v>11.788981247999985</v>
      </c>
      <c r="N1332" s="57">
        <f t="shared" si="249"/>
        <v>4503.5063470549794</v>
      </c>
    </row>
    <row r="1333" spans="1:14">
      <c r="A1333" s="57">
        <v>1330</v>
      </c>
      <c r="B1333" s="57">
        <v>0</v>
      </c>
      <c r="C1333" s="284">
        <f t="shared" si="242"/>
        <v>0</v>
      </c>
      <c r="D1333" s="300">
        <f t="shared" si="240"/>
        <v>0</v>
      </c>
      <c r="E1333" s="285">
        <f t="shared" si="243"/>
        <v>0</v>
      </c>
      <c r="F1333" s="300">
        <f t="shared" si="241"/>
        <v>0</v>
      </c>
      <c r="G1333" s="285">
        <f t="shared" si="244"/>
        <v>0</v>
      </c>
      <c r="H1333" s="284">
        <f t="shared" si="245"/>
        <v>0</v>
      </c>
      <c r="I1333" s="301">
        <f t="shared" si="246"/>
        <v>0</v>
      </c>
      <c r="J1333" s="57">
        <f t="shared" si="247"/>
        <v>0</v>
      </c>
      <c r="K1333" s="57">
        <f t="shared" si="248"/>
        <v>0</v>
      </c>
      <c r="L1333" s="57">
        <f t="shared" si="250"/>
        <v>53091.751875680064</v>
      </c>
      <c r="M1333" s="301">
        <f t="shared" si="251"/>
        <v>11.788981247999985</v>
      </c>
      <c r="N1333" s="57">
        <f t="shared" si="249"/>
        <v>4503.5063470549794</v>
      </c>
    </row>
    <row r="1334" spans="1:14">
      <c r="A1334" s="57">
        <v>1331</v>
      </c>
      <c r="B1334" s="57">
        <v>0</v>
      </c>
      <c r="C1334" s="284">
        <f t="shared" si="242"/>
        <v>0</v>
      </c>
      <c r="D1334" s="300">
        <f t="shared" si="240"/>
        <v>0</v>
      </c>
      <c r="E1334" s="285">
        <f t="shared" si="243"/>
        <v>0</v>
      </c>
      <c r="F1334" s="300">
        <f t="shared" si="241"/>
        <v>0</v>
      </c>
      <c r="G1334" s="285">
        <f t="shared" si="244"/>
        <v>0</v>
      </c>
      <c r="H1334" s="284">
        <f t="shared" si="245"/>
        <v>0</v>
      </c>
      <c r="I1334" s="301">
        <f t="shared" si="246"/>
        <v>0</v>
      </c>
      <c r="J1334" s="57">
        <f t="shared" si="247"/>
        <v>0</v>
      </c>
      <c r="K1334" s="57">
        <f t="shared" si="248"/>
        <v>0</v>
      </c>
      <c r="L1334" s="57">
        <f t="shared" si="250"/>
        <v>53091.751875680064</v>
      </c>
      <c r="M1334" s="301">
        <f t="shared" si="251"/>
        <v>11.788981247999985</v>
      </c>
      <c r="N1334" s="57">
        <f t="shared" si="249"/>
        <v>4503.5063470549794</v>
      </c>
    </row>
    <row r="1335" spans="1:14">
      <c r="A1335" s="57">
        <v>1332</v>
      </c>
      <c r="B1335" s="57">
        <v>0</v>
      </c>
      <c r="C1335" s="284">
        <f t="shared" si="242"/>
        <v>0</v>
      </c>
      <c r="D1335" s="300">
        <f t="shared" si="240"/>
        <v>0</v>
      </c>
      <c r="E1335" s="285">
        <f t="shared" si="243"/>
        <v>0</v>
      </c>
      <c r="F1335" s="300">
        <f t="shared" si="241"/>
        <v>0</v>
      </c>
      <c r="G1335" s="285">
        <f t="shared" si="244"/>
        <v>0</v>
      </c>
      <c r="H1335" s="284">
        <f t="shared" si="245"/>
        <v>0</v>
      </c>
      <c r="I1335" s="301">
        <f t="shared" si="246"/>
        <v>0</v>
      </c>
      <c r="J1335" s="57">
        <f t="shared" si="247"/>
        <v>0</v>
      </c>
      <c r="K1335" s="57">
        <f t="shared" si="248"/>
        <v>0</v>
      </c>
      <c r="L1335" s="57">
        <f t="shared" si="250"/>
        <v>53091.751875680064</v>
      </c>
      <c r="M1335" s="301">
        <f t="shared" si="251"/>
        <v>11.788981247999985</v>
      </c>
      <c r="N1335" s="57">
        <f t="shared" si="249"/>
        <v>4503.5063470549794</v>
      </c>
    </row>
    <row r="1336" spans="1:14">
      <c r="A1336" s="57">
        <v>1333</v>
      </c>
      <c r="B1336" s="57">
        <v>0</v>
      </c>
      <c r="C1336" s="284">
        <f t="shared" si="242"/>
        <v>0</v>
      </c>
      <c r="D1336" s="300">
        <f t="shared" si="240"/>
        <v>0</v>
      </c>
      <c r="E1336" s="285">
        <f t="shared" si="243"/>
        <v>0</v>
      </c>
      <c r="F1336" s="300">
        <f t="shared" si="241"/>
        <v>0</v>
      </c>
      <c r="G1336" s="285">
        <f t="shared" si="244"/>
        <v>0</v>
      </c>
      <c r="H1336" s="284">
        <f t="shared" si="245"/>
        <v>0</v>
      </c>
      <c r="I1336" s="301">
        <f t="shared" si="246"/>
        <v>0</v>
      </c>
      <c r="J1336" s="57">
        <f t="shared" si="247"/>
        <v>0</v>
      </c>
      <c r="K1336" s="57">
        <f t="shared" si="248"/>
        <v>0</v>
      </c>
      <c r="L1336" s="57">
        <f t="shared" si="250"/>
        <v>53091.751875680064</v>
      </c>
      <c r="M1336" s="301">
        <f t="shared" si="251"/>
        <v>11.788981247999985</v>
      </c>
      <c r="N1336" s="57">
        <f t="shared" si="249"/>
        <v>4503.5063470549794</v>
      </c>
    </row>
    <row r="1337" spans="1:14">
      <c r="A1337" s="57">
        <v>1334</v>
      </c>
      <c r="B1337" s="57">
        <v>0</v>
      </c>
      <c r="C1337" s="284">
        <f t="shared" si="242"/>
        <v>0</v>
      </c>
      <c r="D1337" s="300">
        <f t="shared" si="240"/>
        <v>0</v>
      </c>
      <c r="E1337" s="285">
        <f t="shared" si="243"/>
        <v>0</v>
      </c>
      <c r="F1337" s="300">
        <f t="shared" si="241"/>
        <v>0</v>
      </c>
      <c r="G1337" s="285">
        <f t="shared" si="244"/>
        <v>0</v>
      </c>
      <c r="H1337" s="284">
        <f t="shared" si="245"/>
        <v>0</v>
      </c>
      <c r="I1337" s="301">
        <f t="shared" si="246"/>
        <v>0</v>
      </c>
      <c r="J1337" s="57">
        <f t="shared" si="247"/>
        <v>0</v>
      </c>
      <c r="K1337" s="57">
        <f t="shared" si="248"/>
        <v>0</v>
      </c>
      <c r="L1337" s="57">
        <f t="shared" si="250"/>
        <v>53091.751875680064</v>
      </c>
      <c r="M1337" s="301">
        <f t="shared" si="251"/>
        <v>11.788981247999985</v>
      </c>
      <c r="N1337" s="57">
        <f t="shared" si="249"/>
        <v>4503.5063470549794</v>
      </c>
    </row>
    <row r="1338" spans="1:14">
      <c r="A1338" s="57">
        <v>1335</v>
      </c>
      <c r="B1338" s="57">
        <v>0</v>
      </c>
      <c r="C1338" s="284">
        <f t="shared" si="242"/>
        <v>0</v>
      </c>
      <c r="D1338" s="300">
        <f t="shared" si="240"/>
        <v>0</v>
      </c>
      <c r="E1338" s="285">
        <f t="shared" si="243"/>
        <v>0</v>
      </c>
      <c r="F1338" s="300">
        <f t="shared" si="241"/>
        <v>0</v>
      </c>
      <c r="G1338" s="285">
        <f t="shared" si="244"/>
        <v>0</v>
      </c>
      <c r="H1338" s="284">
        <f t="shared" si="245"/>
        <v>0</v>
      </c>
      <c r="I1338" s="301">
        <f t="shared" si="246"/>
        <v>0</v>
      </c>
      <c r="J1338" s="57">
        <f t="shared" si="247"/>
        <v>0</v>
      </c>
      <c r="K1338" s="57">
        <f t="shared" si="248"/>
        <v>0</v>
      </c>
      <c r="L1338" s="57">
        <f t="shared" si="250"/>
        <v>53091.751875680064</v>
      </c>
      <c r="M1338" s="301">
        <f t="shared" si="251"/>
        <v>11.788981247999985</v>
      </c>
      <c r="N1338" s="57">
        <f t="shared" si="249"/>
        <v>4503.5063470549794</v>
      </c>
    </row>
    <row r="1339" spans="1:14">
      <c r="A1339" s="57">
        <v>1336</v>
      </c>
      <c r="B1339" s="57">
        <v>0</v>
      </c>
      <c r="C1339" s="284">
        <f t="shared" si="242"/>
        <v>0</v>
      </c>
      <c r="D1339" s="300">
        <f t="shared" si="240"/>
        <v>0</v>
      </c>
      <c r="E1339" s="285">
        <f t="shared" si="243"/>
        <v>0</v>
      </c>
      <c r="F1339" s="300">
        <f t="shared" si="241"/>
        <v>0</v>
      </c>
      <c r="G1339" s="285">
        <f t="shared" si="244"/>
        <v>0</v>
      </c>
      <c r="H1339" s="284">
        <f t="shared" si="245"/>
        <v>0</v>
      </c>
      <c r="I1339" s="301">
        <f t="shared" si="246"/>
        <v>0</v>
      </c>
      <c r="J1339" s="57">
        <f t="shared" si="247"/>
        <v>0</v>
      </c>
      <c r="K1339" s="57">
        <f t="shared" si="248"/>
        <v>0</v>
      </c>
      <c r="L1339" s="57">
        <f t="shared" si="250"/>
        <v>53091.751875680064</v>
      </c>
      <c r="M1339" s="301">
        <f t="shared" si="251"/>
        <v>11.788981247999985</v>
      </c>
      <c r="N1339" s="57">
        <f t="shared" si="249"/>
        <v>4503.5063470549794</v>
      </c>
    </row>
    <row r="1340" spans="1:14">
      <c r="A1340" s="57">
        <v>1337</v>
      </c>
      <c r="B1340" s="57">
        <v>0</v>
      </c>
      <c r="C1340" s="284">
        <f t="shared" si="242"/>
        <v>0</v>
      </c>
      <c r="D1340" s="300">
        <f t="shared" si="240"/>
        <v>0</v>
      </c>
      <c r="E1340" s="285">
        <f t="shared" si="243"/>
        <v>0</v>
      </c>
      <c r="F1340" s="300">
        <f t="shared" si="241"/>
        <v>2.4140160000000002</v>
      </c>
      <c r="G1340" s="285">
        <f t="shared" si="244"/>
        <v>5.827473248256001</v>
      </c>
      <c r="H1340" s="284">
        <f t="shared" si="245"/>
        <v>1.2070080000000001</v>
      </c>
      <c r="I1340" s="301">
        <f t="shared" si="246"/>
        <v>3.3528000000000003E-4</v>
      </c>
      <c r="J1340" s="57">
        <f t="shared" si="247"/>
        <v>5.827473248256001</v>
      </c>
      <c r="K1340" s="57">
        <f t="shared" si="248"/>
        <v>5.827473248256001</v>
      </c>
      <c r="L1340" s="57">
        <f t="shared" si="250"/>
        <v>53097.579348928317</v>
      </c>
      <c r="M1340" s="301">
        <f t="shared" si="251"/>
        <v>11.789316527999985</v>
      </c>
      <c r="N1340" s="57">
        <f t="shared" si="249"/>
        <v>4503.8725716473855</v>
      </c>
    </row>
    <row r="1341" spans="1:14">
      <c r="A1341" s="57">
        <v>1338</v>
      </c>
      <c r="B1341" s="57">
        <v>1.5</v>
      </c>
      <c r="C1341" s="284">
        <f t="shared" si="242"/>
        <v>2.4140160000000002</v>
      </c>
      <c r="D1341" s="300">
        <f t="shared" si="240"/>
        <v>2.4140160000000002</v>
      </c>
      <c r="E1341" s="285">
        <f t="shared" si="243"/>
        <v>5.827473248256001</v>
      </c>
      <c r="F1341" s="300">
        <f t="shared" si="241"/>
        <v>7.7248511999999998</v>
      </c>
      <c r="G1341" s="285">
        <f t="shared" si="244"/>
        <v>59.673326062141435</v>
      </c>
      <c r="H1341" s="284">
        <f t="shared" si="245"/>
        <v>5.0694336</v>
      </c>
      <c r="I1341" s="301">
        <f t="shared" si="246"/>
        <v>1.4081759999999999E-3</v>
      </c>
      <c r="J1341" s="57">
        <f t="shared" si="247"/>
        <v>53.845852813885436</v>
      </c>
      <c r="K1341" s="57">
        <f t="shared" si="248"/>
        <v>53.845852813885436</v>
      </c>
      <c r="L1341" s="57">
        <f t="shared" si="250"/>
        <v>53151.425201742204</v>
      </c>
      <c r="M1341" s="301">
        <f t="shared" si="251"/>
        <v>11.790724703999985</v>
      </c>
      <c r="N1341" s="57">
        <f t="shared" si="249"/>
        <v>4507.9014679827669</v>
      </c>
    </row>
    <row r="1342" spans="1:14">
      <c r="A1342" s="57">
        <v>1339</v>
      </c>
      <c r="B1342" s="57">
        <v>4.8</v>
      </c>
      <c r="C1342" s="284">
        <f t="shared" si="242"/>
        <v>7.7248511999999998</v>
      </c>
      <c r="D1342" s="300">
        <f t="shared" si="240"/>
        <v>7.7248511999999998</v>
      </c>
      <c r="E1342" s="285">
        <f t="shared" si="243"/>
        <v>59.673326062141435</v>
      </c>
      <c r="F1342" s="300">
        <f t="shared" si="241"/>
        <v>13.035686399999999</v>
      </c>
      <c r="G1342" s="285">
        <f t="shared" si="244"/>
        <v>169.92911991914494</v>
      </c>
      <c r="H1342" s="284">
        <f t="shared" si="245"/>
        <v>10.3802688</v>
      </c>
      <c r="I1342" s="301">
        <f t="shared" si="246"/>
        <v>2.8834080000000001E-3</v>
      </c>
      <c r="J1342" s="57">
        <f t="shared" si="247"/>
        <v>110.25579385700351</v>
      </c>
      <c r="K1342" s="57">
        <f t="shared" si="248"/>
        <v>110.25579385700351</v>
      </c>
      <c r="L1342" s="57">
        <f t="shared" si="250"/>
        <v>53261.680995599207</v>
      </c>
      <c r="M1342" s="301">
        <f t="shared" si="251"/>
        <v>11.793608111999985</v>
      </c>
      <c r="N1342" s="57">
        <f t="shared" si="249"/>
        <v>4516.1481108911439</v>
      </c>
    </row>
    <row r="1343" spans="1:14">
      <c r="A1343" s="57">
        <v>1340</v>
      </c>
      <c r="B1343" s="57">
        <v>8.1</v>
      </c>
      <c r="C1343" s="284">
        <f t="shared" si="242"/>
        <v>13.035686399999999</v>
      </c>
      <c r="D1343" s="300">
        <f t="shared" si="240"/>
        <v>13.035686399999999</v>
      </c>
      <c r="E1343" s="285">
        <f t="shared" si="243"/>
        <v>169.92911991914494</v>
      </c>
      <c r="F1343" s="300">
        <f t="shared" si="241"/>
        <v>18.346521600000003</v>
      </c>
      <c r="G1343" s="285">
        <f t="shared" si="244"/>
        <v>336.59485481926663</v>
      </c>
      <c r="H1343" s="284">
        <f t="shared" si="245"/>
        <v>15.691104000000001</v>
      </c>
      <c r="I1343" s="301">
        <f t="shared" si="246"/>
        <v>4.3586400000000004E-3</v>
      </c>
      <c r="J1343" s="57">
        <f t="shared" si="247"/>
        <v>166.66573490012169</v>
      </c>
      <c r="K1343" s="57">
        <f t="shared" si="248"/>
        <v>166.66573490012169</v>
      </c>
      <c r="L1343" s="57">
        <f t="shared" si="250"/>
        <v>53428.346730499332</v>
      </c>
      <c r="M1343" s="301">
        <f t="shared" si="251"/>
        <v>11.797966751999985</v>
      </c>
      <c r="N1343" s="57">
        <f t="shared" si="249"/>
        <v>4528.6063144263553</v>
      </c>
    </row>
    <row r="1344" spans="1:14">
      <c r="A1344" s="57">
        <v>1341</v>
      </c>
      <c r="B1344" s="57">
        <v>11.4</v>
      </c>
      <c r="C1344" s="284">
        <f t="shared" si="242"/>
        <v>18.346521600000003</v>
      </c>
      <c r="D1344" s="300">
        <f t="shared" si="240"/>
        <v>18.346521600000003</v>
      </c>
      <c r="E1344" s="285">
        <f t="shared" si="243"/>
        <v>336.59485481926663</v>
      </c>
      <c r="F1344" s="300">
        <f t="shared" si="241"/>
        <v>21.243340799999999</v>
      </c>
      <c r="G1344" s="285">
        <f t="shared" si="244"/>
        <v>451.27952834494459</v>
      </c>
      <c r="H1344" s="284">
        <f t="shared" si="245"/>
        <v>19.794931200000001</v>
      </c>
      <c r="I1344" s="301">
        <f t="shared" si="246"/>
        <v>5.4985920000000001E-3</v>
      </c>
      <c r="J1344" s="57">
        <f t="shared" si="247"/>
        <v>114.68467352567797</v>
      </c>
      <c r="K1344" s="57">
        <f t="shared" si="248"/>
        <v>114.68467352567797</v>
      </c>
      <c r="L1344" s="57">
        <f t="shared" si="250"/>
        <v>53543.031404025009</v>
      </c>
      <c r="M1344" s="301">
        <f t="shared" si="251"/>
        <v>11.803465343999985</v>
      </c>
      <c r="N1344" s="57">
        <f t="shared" si="249"/>
        <v>4536.2128699977375</v>
      </c>
    </row>
    <row r="1345" spans="1:14">
      <c r="A1345" s="57">
        <v>1342</v>
      </c>
      <c r="B1345" s="57">
        <v>13.2</v>
      </c>
      <c r="C1345" s="284">
        <f t="shared" si="242"/>
        <v>21.243340799999999</v>
      </c>
      <c r="D1345" s="300">
        <f t="shared" si="240"/>
        <v>21.243340799999999</v>
      </c>
      <c r="E1345" s="285">
        <f t="shared" si="243"/>
        <v>451.27952834494459</v>
      </c>
      <c r="F1345" s="300">
        <f t="shared" si="241"/>
        <v>24.3010944</v>
      </c>
      <c r="G1345" s="285">
        <f t="shared" si="244"/>
        <v>590.54318903771139</v>
      </c>
      <c r="H1345" s="284">
        <f t="shared" si="245"/>
        <v>22.772217599999998</v>
      </c>
      <c r="I1345" s="301">
        <f t="shared" si="246"/>
        <v>6.3256159999999992E-3</v>
      </c>
      <c r="J1345" s="57">
        <f t="shared" si="247"/>
        <v>139.26366069276679</v>
      </c>
      <c r="K1345" s="57">
        <f t="shared" si="248"/>
        <v>139.26366069276679</v>
      </c>
      <c r="L1345" s="57">
        <f t="shared" si="250"/>
        <v>53682.295064717779</v>
      </c>
      <c r="M1345" s="301">
        <f t="shared" si="251"/>
        <v>11.809790959999985</v>
      </c>
      <c r="N1345" s="57">
        <f t="shared" si="249"/>
        <v>4545.5753828785673</v>
      </c>
    </row>
    <row r="1346" spans="1:14">
      <c r="A1346" s="57">
        <v>1343</v>
      </c>
      <c r="B1346" s="57">
        <v>15.1</v>
      </c>
      <c r="C1346" s="284">
        <f t="shared" si="242"/>
        <v>24.3010944</v>
      </c>
      <c r="D1346" s="300">
        <f t="shared" si="240"/>
        <v>24.3010944</v>
      </c>
      <c r="E1346" s="285">
        <f t="shared" si="243"/>
        <v>590.54318903771139</v>
      </c>
      <c r="F1346" s="300">
        <f t="shared" si="241"/>
        <v>27.036979200000005</v>
      </c>
      <c r="G1346" s="285">
        <f t="shared" si="244"/>
        <v>730.99824426123291</v>
      </c>
      <c r="H1346" s="284">
        <f t="shared" si="245"/>
        <v>25.669036800000001</v>
      </c>
      <c r="I1346" s="301">
        <f t="shared" si="246"/>
        <v>7.1302880000000003E-3</v>
      </c>
      <c r="J1346" s="57">
        <f t="shared" si="247"/>
        <v>140.45505522352153</v>
      </c>
      <c r="K1346" s="57">
        <f t="shared" si="248"/>
        <v>140.45505522352153</v>
      </c>
      <c r="L1346" s="57">
        <f t="shared" si="250"/>
        <v>53822.750119941302</v>
      </c>
      <c r="M1346" s="301">
        <f t="shared" si="251"/>
        <v>11.816921247999986</v>
      </c>
      <c r="N1346" s="57">
        <f t="shared" si="249"/>
        <v>4554.7185252716145</v>
      </c>
    </row>
    <row r="1347" spans="1:14">
      <c r="A1347" s="57">
        <v>1344</v>
      </c>
      <c r="B1347" s="57">
        <v>16.8</v>
      </c>
      <c r="C1347" s="284">
        <f t="shared" si="242"/>
        <v>27.036979200000005</v>
      </c>
      <c r="D1347" s="300">
        <f t="shared" si="240"/>
        <v>27.036979200000005</v>
      </c>
      <c r="E1347" s="285">
        <f t="shared" si="243"/>
        <v>730.99824426123291</v>
      </c>
      <c r="F1347" s="300">
        <f t="shared" si="241"/>
        <v>29.450995200000005</v>
      </c>
      <c r="G1347" s="285">
        <f t="shared" si="244"/>
        <v>867.36111827042328</v>
      </c>
      <c r="H1347" s="284">
        <f t="shared" si="245"/>
        <v>28.243987200000007</v>
      </c>
      <c r="I1347" s="301">
        <f t="shared" si="246"/>
        <v>7.8455520000000022E-3</v>
      </c>
      <c r="J1347" s="57">
        <f t="shared" si="247"/>
        <v>136.36287400919036</v>
      </c>
      <c r="K1347" s="57">
        <f t="shared" si="248"/>
        <v>136.36287400919036</v>
      </c>
      <c r="L1347" s="57">
        <f t="shared" si="250"/>
        <v>53959.11299395049</v>
      </c>
      <c r="M1347" s="301">
        <f t="shared" si="251"/>
        <v>11.824766799999985</v>
      </c>
      <c r="N1347" s="57">
        <f t="shared" si="249"/>
        <v>4563.22851068408</v>
      </c>
    </row>
    <row r="1348" spans="1:14">
      <c r="A1348" s="57">
        <v>1345</v>
      </c>
      <c r="B1348" s="57">
        <v>18.3</v>
      </c>
      <c r="C1348" s="284">
        <f t="shared" si="242"/>
        <v>29.450995200000005</v>
      </c>
      <c r="D1348" s="300">
        <f t="shared" ref="D1348:D1411" si="252">C1348</f>
        <v>29.450995200000005</v>
      </c>
      <c r="E1348" s="285">
        <f t="shared" si="243"/>
        <v>867.36111827042328</v>
      </c>
      <c r="F1348" s="300">
        <f t="shared" ref="F1348:F1411" si="253">C1349</f>
        <v>31.382208000000002</v>
      </c>
      <c r="G1348" s="285">
        <f t="shared" si="244"/>
        <v>984.84297895526413</v>
      </c>
      <c r="H1348" s="284">
        <f t="shared" si="245"/>
        <v>30.416601600000003</v>
      </c>
      <c r="I1348" s="301">
        <f t="shared" si="246"/>
        <v>8.4490560000000017E-3</v>
      </c>
      <c r="J1348" s="57">
        <f t="shared" si="247"/>
        <v>117.48186068484085</v>
      </c>
      <c r="K1348" s="57">
        <f t="shared" si="248"/>
        <v>117.48186068484085</v>
      </c>
      <c r="L1348" s="57">
        <f t="shared" si="250"/>
        <v>54076.594854635332</v>
      </c>
      <c r="M1348" s="301">
        <f t="shared" si="251"/>
        <v>11.833215855999985</v>
      </c>
      <c r="N1348" s="57">
        <f t="shared" si="249"/>
        <v>4569.8984547143209</v>
      </c>
    </row>
    <row r="1349" spans="1:14">
      <c r="A1349" s="57">
        <v>1346</v>
      </c>
      <c r="B1349" s="57">
        <v>19.5</v>
      </c>
      <c r="C1349" s="284">
        <f t="shared" ref="C1349:C1412" si="254">B1349*1.609344</f>
        <v>31.382208000000002</v>
      </c>
      <c r="D1349" s="300">
        <f t="shared" si="252"/>
        <v>31.382208000000002</v>
      </c>
      <c r="E1349" s="285">
        <f t="shared" ref="E1349:E1412" si="255">(D1349)^2</f>
        <v>984.84297895526413</v>
      </c>
      <c r="F1349" s="300">
        <f t="shared" si="253"/>
        <v>32.669683200000001</v>
      </c>
      <c r="G1349" s="285">
        <f t="shared" ref="G1349:G1412" si="256">(F1349)^2</f>
        <v>1067.3082003883624</v>
      </c>
      <c r="H1349" s="284">
        <f t="shared" ref="H1349:H1412" si="257">(D1349+F1349)/2</f>
        <v>32.0259456</v>
      </c>
      <c r="I1349" s="301">
        <f t="shared" ref="I1349:I1412" si="258">H1349/3600</f>
        <v>8.8960959999999992E-3</v>
      </c>
      <c r="J1349" s="57">
        <f t="shared" ref="J1349:J1412" si="259">IF(I1349=0,0,(G1349-E1349))</f>
        <v>82.465221433098236</v>
      </c>
      <c r="K1349" s="57">
        <f t="shared" ref="K1349:K1412" si="260">MAX(0,J1349)</f>
        <v>82.465221433098236</v>
      </c>
      <c r="L1349" s="57">
        <f t="shared" si="250"/>
        <v>54159.060076068432</v>
      </c>
      <c r="M1349" s="301">
        <f t="shared" si="251"/>
        <v>11.842111951999986</v>
      </c>
      <c r="N1349" s="57">
        <f t="shared" ref="N1349:N1412" si="261">IF(M1349=0,0,(L1349)/M1349)</f>
        <v>4573.4291565214971</v>
      </c>
    </row>
    <row r="1350" spans="1:14">
      <c r="A1350" s="57">
        <v>1347</v>
      </c>
      <c r="B1350" s="57">
        <v>20.3</v>
      </c>
      <c r="C1350" s="284">
        <f t="shared" si="254"/>
        <v>32.669683200000001</v>
      </c>
      <c r="D1350" s="300">
        <f t="shared" si="252"/>
        <v>32.669683200000001</v>
      </c>
      <c r="E1350" s="285">
        <f t="shared" si="255"/>
        <v>1067.3082003883624</v>
      </c>
      <c r="F1350" s="300">
        <f t="shared" si="253"/>
        <v>34.279027200000002</v>
      </c>
      <c r="G1350" s="285">
        <f t="shared" si="256"/>
        <v>1175.05170577834</v>
      </c>
      <c r="H1350" s="284">
        <f t="shared" si="257"/>
        <v>33.474355200000005</v>
      </c>
      <c r="I1350" s="301">
        <f t="shared" si="258"/>
        <v>9.2984320000000006E-3</v>
      </c>
      <c r="J1350" s="57">
        <f t="shared" si="259"/>
        <v>107.7435053899776</v>
      </c>
      <c r="K1350" s="57">
        <f t="shared" si="260"/>
        <v>107.7435053899776</v>
      </c>
      <c r="L1350" s="57">
        <f t="shared" ref="L1350:L1413" si="262">L1349+K1350</f>
        <v>54266.803581458407</v>
      </c>
      <c r="M1350" s="301">
        <f t="shared" ref="M1350:M1413" si="263">M1349+I1350</f>
        <v>11.851410383999985</v>
      </c>
      <c r="N1350" s="57">
        <f t="shared" si="261"/>
        <v>4578.9321121409639</v>
      </c>
    </row>
    <row r="1351" spans="1:14">
      <c r="A1351" s="57">
        <v>1348</v>
      </c>
      <c r="B1351" s="57">
        <v>21.3</v>
      </c>
      <c r="C1351" s="284">
        <f t="shared" si="254"/>
        <v>34.279027200000002</v>
      </c>
      <c r="D1351" s="300">
        <f t="shared" si="252"/>
        <v>34.279027200000002</v>
      </c>
      <c r="E1351" s="285">
        <f t="shared" si="255"/>
        <v>1175.05170577834</v>
      </c>
      <c r="F1351" s="300">
        <f t="shared" si="253"/>
        <v>35.2446336</v>
      </c>
      <c r="G1351" s="285">
        <f t="shared" si="256"/>
        <v>1242.1841975982491</v>
      </c>
      <c r="H1351" s="284">
        <f t="shared" si="257"/>
        <v>34.761830400000001</v>
      </c>
      <c r="I1351" s="301">
        <f t="shared" si="258"/>
        <v>9.6560640000000007E-3</v>
      </c>
      <c r="J1351" s="57">
        <f t="shared" si="259"/>
        <v>67.132491819909092</v>
      </c>
      <c r="K1351" s="57">
        <f t="shared" si="260"/>
        <v>67.132491819909092</v>
      </c>
      <c r="L1351" s="57">
        <f t="shared" si="262"/>
        <v>54333.936073278317</v>
      </c>
      <c r="M1351" s="301">
        <f t="shared" si="263"/>
        <v>11.861066447999985</v>
      </c>
      <c r="N1351" s="57">
        <f t="shared" si="261"/>
        <v>4580.8643186920272</v>
      </c>
    </row>
    <row r="1352" spans="1:14">
      <c r="A1352" s="57">
        <v>1349</v>
      </c>
      <c r="B1352" s="57">
        <v>21.9</v>
      </c>
      <c r="C1352" s="284">
        <f t="shared" si="254"/>
        <v>35.2446336</v>
      </c>
      <c r="D1352" s="300">
        <f t="shared" si="252"/>
        <v>35.2446336</v>
      </c>
      <c r="E1352" s="285">
        <f t="shared" si="255"/>
        <v>1242.1841975982491</v>
      </c>
      <c r="F1352" s="300">
        <f t="shared" si="253"/>
        <v>35.566502400000005</v>
      </c>
      <c r="G1352" s="285">
        <f t="shared" si="256"/>
        <v>1264.9760929692061</v>
      </c>
      <c r="H1352" s="284">
        <f t="shared" si="257"/>
        <v>35.405568000000002</v>
      </c>
      <c r="I1352" s="301">
        <f t="shared" si="258"/>
        <v>9.8348800000000007E-3</v>
      </c>
      <c r="J1352" s="57">
        <f t="shared" si="259"/>
        <v>22.791895370957036</v>
      </c>
      <c r="K1352" s="57">
        <f t="shared" si="260"/>
        <v>22.791895370957036</v>
      </c>
      <c r="L1352" s="57">
        <f t="shared" si="262"/>
        <v>54356.727968649277</v>
      </c>
      <c r="M1352" s="301">
        <f t="shared" si="263"/>
        <v>11.870901327999984</v>
      </c>
      <c r="N1352" s="57">
        <f t="shared" si="261"/>
        <v>4578.9891152104565</v>
      </c>
    </row>
    <row r="1353" spans="1:14">
      <c r="A1353" s="57">
        <v>1350</v>
      </c>
      <c r="B1353" s="57">
        <v>22.1</v>
      </c>
      <c r="C1353" s="284">
        <f t="shared" si="254"/>
        <v>35.566502400000005</v>
      </c>
      <c r="D1353" s="300">
        <f t="shared" si="252"/>
        <v>35.566502400000005</v>
      </c>
      <c r="E1353" s="285">
        <f t="shared" si="255"/>
        <v>1264.9760929692061</v>
      </c>
      <c r="F1353" s="300">
        <f t="shared" si="253"/>
        <v>36.049305599999997</v>
      </c>
      <c r="G1353" s="285">
        <f t="shared" si="256"/>
        <v>1299.5524342421911</v>
      </c>
      <c r="H1353" s="284">
        <f t="shared" si="257"/>
        <v>35.807904000000001</v>
      </c>
      <c r="I1353" s="301">
        <f t="shared" si="258"/>
        <v>9.9466399999999996E-3</v>
      </c>
      <c r="J1353" s="57">
        <f t="shared" si="259"/>
        <v>34.576341272985019</v>
      </c>
      <c r="K1353" s="57">
        <f t="shared" si="260"/>
        <v>34.576341272985019</v>
      </c>
      <c r="L1353" s="57">
        <f t="shared" si="262"/>
        <v>54391.304309922263</v>
      </c>
      <c r="M1353" s="301">
        <f t="shared" si="263"/>
        <v>11.880847967999985</v>
      </c>
      <c r="N1353" s="57">
        <f t="shared" si="261"/>
        <v>4578.0658465136867</v>
      </c>
    </row>
    <row r="1354" spans="1:14">
      <c r="A1354" s="57">
        <v>1351</v>
      </c>
      <c r="B1354" s="57">
        <v>22.4</v>
      </c>
      <c r="C1354" s="284">
        <f t="shared" si="254"/>
        <v>36.049305599999997</v>
      </c>
      <c r="D1354" s="300">
        <f t="shared" si="252"/>
        <v>36.049305599999997</v>
      </c>
      <c r="E1354" s="285">
        <f t="shared" si="255"/>
        <v>1299.5524342421911</v>
      </c>
      <c r="F1354" s="300">
        <f t="shared" si="253"/>
        <v>35.405568000000002</v>
      </c>
      <c r="G1354" s="285">
        <f t="shared" si="256"/>
        <v>1253.5542454026242</v>
      </c>
      <c r="H1354" s="284">
        <f t="shared" si="257"/>
        <v>35.7274368</v>
      </c>
      <c r="I1354" s="301">
        <f t="shared" si="258"/>
        <v>9.9242879999999999E-3</v>
      </c>
      <c r="J1354" s="57">
        <f t="shared" si="259"/>
        <v>-45.998188839566865</v>
      </c>
      <c r="K1354" s="57">
        <f t="shared" si="260"/>
        <v>0</v>
      </c>
      <c r="L1354" s="57">
        <f t="shared" si="262"/>
        <v>54391.304309922263</v>
      </c>
      <c r="M1354" s="301">
        <f t="shared" si="263"/>
        <v>11.890772255999986</v>
      </c>
      <c r="N1354" s="57">
        <f t="shared" si="261"/>
        <v>4574.2448967077689</v>
      </c>
    </row>
    <row r="1355" spans="1:14">
      <c r="A1355" s="57">
        <v>1352</v>
      </c>
      <c r="B1355" s="57">
        <v>22</v>
      </c>
      <c r="C1355" s="284">
        <f t="shared" si="254"/>
        <v>35.405568000000002</v>
      </c>
      <c r="D1355" s="300">
        <f t="shared" si="252"/>
        <v>35.405568000000002</v>
      </c>
      <c r="E1355" s="285">
        <f t="shared" si="255"/>
        <v>1253.5542454026242</v>
      </c>
      <c r="F1355" s="300">
        <f t="shared" si="253"/>
        <v>34.761830400000008</v>
      </c>
      <c r="G1355" s="285">
        <f t="shared" si="256"/>
        <v>1208.3848527583648</v>
      </c>
      <c r="H1355" s="284">
        <f t="shared" si="257"/>
        <v>35.083699200000005</v>
      </c>
      <c r="I1355" s="301">
        <f t="shared" si="258"/>
        <v>9.7454720000000016E-3</v>
      </c>
      <c r="J1355" s="57">
        <f t="shared" si="259"/>
        <v>-45.16939264425946</v>
      </c>
      <c r="K1355" s="57">
        <f t="shared" si="260"/>
        <v>0</v>
      </c>
      <c r="L1355" s="57">
        <f t="shared" si="262"/>
        <v>54391.304309922263</v>
      </c>
      <c r="M1355" s="301">
        <f t="shared" si="263"/>
        <v>11.900517727999986</v>
      </c>
      <c r="N1355" s="57">
        <f t="shared" si="261"/>
        <v>4570.4989945057896</v>
      </c>
    </row>
    <row r="1356" spans="1:14">
      <c r="A1356" s="57">
        <v>1353</v>
      </c>
      <c r="B1356" s="57">
        <v>21.6</v>
      </c>
      <c r="C1356" s="284">
        <f t="shared" si="254"/>
        <v>34.761830400000008</v>
      </c>
      <c r="D1356" s="300">
        <f t="shared" si="252"/>
        <v>34.761830400000008</v>
      </c>
      <c r="E1356" s="285">
        <f t="shared" si="255"/>
        <v>1208.3848527583648</v>
      </c>
      <c r="F1356" s="300">
        <f t="shared" si="253"/>
        <v>33.957158400000004</v>
      </c>
      <c r="G1356" s="285">
        <f t="shared" si="256"/>
        <v>1153.0886066026908</v>
      </c>
      <c r="H1356" s="284">
        <f t="shared" si="257"/>
        <v>34.359494400000003</v>
      </c>
      <c r="I1356" s="301">
        <f t="shared" si="258"/>
        <v>9.544304E-3</v>
      </c>
      <c r="J1356" s="57">
        <f t="shared" si="259"/>
        <v>-55.296246155673998</v>
      </c>
      <c r="K1356" s="57">
        <f t="shared" si="260"/>
        <v>0</v>
      </c>
      <c r="L1356" s="57">
        <f t="shared" si="262"/>
        <v>54391.304309922263</v>
      </c>
      <c r="M1356" s="301">
        <f t="shared" si="263"/>
        <v>11.910062031999987</v>
      </c>
      <c r="N1356" s="57">
        <f t="shared" si="261"/>
        <v>4566.8363576766906</v>
      </c>
    </row>
    <row r="1357" spans="1:14">
      <c r="A1357" s="57">
        <v>1354</v>
      </c>
      <c r="B1357" s="57">
        <v>21.1</v>
      </c>
      <c r="C1357" s="284">
        <f t="shared" si="254"/>
        <v>33.957158400000004</v>
      </c>
      <c r="D1357" s="300">
        <f t="shared" si="252"/>
        <v>33.957158400000004</v>
      </c>
      <c r="E1357" s="285">
        <f t="shared" si="255"/>
        <v>1153.0886066026908</v>
      </c>
      <c r="F1357" s="300">
        <f t="shared" si="253"/>
        <v>32.991551999999999</v>
      </c>
      <c r="G1357" s="285">
        <f t="shared" si="256"/>
        <v>1088.4425033687039</v>
      </c>
      <c r="H1357" s="284">
        <f t="shared" si="257"/>
        <v>33.474355200000005</v>
      </c>
      <c r="I1357" s="301">
        <f t="shared" si="258"/>
        <v>9.2984320000000006E-3</v>
      </c>
      <c r="J1357" s="57">
        <f t="shared" si="259"/>
        <v>-64.646103233986878</v>
      </c>
      <c r="K1357" s="57">
        <f t="shared" si="260"/>
        <v>0</v>
      </c>
      <c r="L1357" s="57">
        <f t="shared" si="262"/>
        <v>54391.304309922263</v>
      </c>
      <c r="M1357" s="301">
        <f t="shared" si="263"/>
        <v>11.919360463999986</v>
      </c>
      <c r="N1357" s="57">
        <f t="shared" si="261"/>
        <v>4563.2737154145289</v>
      </c>
    </row>
    <row r="1358" spans="1:14">
      <c r="A1358" s="57">
        <v>1355</v>
      </c>
      <c r="B1358" s="57">
        <v>20.5</v>
      </c>
      <c r="C1358" s="284">
        <f t="shared" si="254"/>
        <v>32.991551999999999</v>
      </c>
      <c r="D1358" s="300">
        <f t="shared" si="252"/>
        <v>32.991551999999999</v>
      </c>
      <c r="E1358" s="285">
        <f t="shared" si="255"/>
        <v>1088.4425033687039</v>
      </c>
      <c r="F1358" s="300">
        <f t="shared" si="253"/>
        <v>32.186880000000002</v>
      </c>
      <c r="G1358" s="285">
        <f t="shared" si="256"/>
        <v>1035.9952441344001</v>
      </c>
      <c r="H1358" s="284">
        <f t="shared" si="257"/>
        <v>32.589216</v>
      </c>
      <c r="I1358" s="301">
        <f t="shared" si="258"/>
        <v>9.0525599999999994E-3</v>
      </c>
      <c r="J1358" s="57">
        <f t="shared" si="259"/>
        <v>-52.447259234303829</v>
      </c>
      <c r="K1358" s="57">
        <f t="shared" si="260"/>
        <v>0</v>
      </c>
      <c r="L1358" s="57">
        <f t="shared" si="262"/>
        <v>54391.304309922263</v>
      </c>
      <c r="M1358" s="301">
        <f t="shared" si="263"/>
        <v>11.928413023999987</v>
      </c>
      <c r="N1358" s="57">
        <f t="shared" si="261"/>
        <v>4559.810613573396</v>
      </c>
    </row>
    <row r="1359" spans="1:14">
      <c r="A1359" s="57">
        <v>1356</v>
      </c>
      <c r="B1359" s="57">
        <v>20</v>
      </c>
      <c r="C1359" s="284">
        <f t="shared" si="254"/>
        <v>32.186880000000002</v>
      </c>
      <c r="D1359" s="300">
        <f t="shared" si="252"/>
        <v>32.186880000000002</v>
      </c>
      <c r="E1359" s="285">
        <f t="shared" si="255"/>
        <v>1035.9952441344001</v>
      </c>
      <c r="F1359" s="300">
        <f t="shared" si="253"/>
        <v>31.543142400000004</v>
      </c>
      <c r="G1359" s="285">
        <f t="shared" si="256"/>
        <v>994.96983246667799</v>
      </c>
      <c r="H1359" s="284">
        <f t="shared" si="257"/>
        <v>31.865011200000005</v>
      </c>
      <c r="I1359" s="301">
        <f t="shared" si="258"/>
        <v>8.8513920000000013E-3</v>
      </c>
      <c r="J1359" s="57">
        <f t="shared" si="259"/>
        <v>-41.025411667722096</v>
      </c>
      <c r="K1359" s="57">
        <f t="shared" si="260"/>
        <v>0</v>
      </c>
      <c r="L1359" s="57">
        <f t="shared" si="262"/>
        <v>54391.304309922263</v>
      </c>
      <c r="M1359" s="301">
        <f t="shared" si="263"/>
        <v>11.937264415999987</v>
      </c>
      <c r="N1359" s="57">
        <f t="shared" si="261"/>
        <v>4556.4295482153721</v>
      </c>
    </row>
    <row r="1360" spans="1:14">
      <c r="A1360" s="57">
        <v>1357</v>
      </c>
      <c r="B1360" s="57">
        <v>19.600000000000001</v>
      </c>
      <c r="C1360" s="284">
        <f t="shared" si="254"/>
        <v>31.543142400000004</v>
      </c>
      <c r="D1360" s="300">
        <f t="shared" si="252"/>
        <v>31.543142400000004</v>
      </c>
      <c r="E1360" s="285">
        <f t="shared" si="255"/>
        <v>994.96983246667799</v>
      </c>
      <c r="F1360" s="300">
        <f t="shared" si="253"/>
        <v>29.772864000000002</v>
      </c>
      <c r="G1360" s="285">
        <f t="shared" si="256"/>
        <v>886.42343076249608</v>
      </c>
      <c r="H1360" s="284">
        <f t="shared" si="257"/>
        <v>30.658003200000003</v>
      </c>
      <c r="I1360" s="301">
        <f t="shared" si="258"/>
        <v>8.516112000000001E-3</v>
      </c>
      <c r="J1360" s="57">
        <f t="shared" si="259"/>
        <v>-108.5464017041819</v>
      </c>
      <c r="K1360" s="57">
        <f t="shared" si="260"/>
        <v>0</v>
      </c>
      <c r="L1360" s="57">
        <f t="shared" si="262"/>
        <v>54391.304309922263</v>
      </c>
      <c r="M1360" s="301">
        <f t="shared" si="263"/>
        <v>11.945780527999988</v>
      </c>
      <c r="N1360" s="57">
        <f t="shared" si="261"/>
        <v>4553.181282916863</v>
      </c>
    </row>
    <row r="1361" spans="1:14">
      <c r="A1361" s="57">
        <v>1358</v>
      </c>
      <c r="B1361" s="57">
        <v>18.5</v>
      </c>
      <c r="C1361" s="284">
        <f t="shared" si="254"/>
        <v>29.772864000000002</v>
      </c>
      <c r="D1361" s="300">
        <f t="shared" si="252"/>
        <v>29.772864000000002</v>
      </c>
      <c r="E1361" s="285">
        <f t="shared" si="255"/>
        <v>886.42343076249608</v>
      </c>
      <c r="F1361" s="300">
        <f t="shared" si="253"/>
        <v>28.163520000000002</v>
      </c>
      <c r="G1361" s="285">
        <f t="shared" si="256"/>
        <v>793.18385879040011</v>
      </c>
      <c r="H1361" s="284">
        <f t="shared" si="257"/>
        <v>28.968192000000002</v>
      </c>
      <c r="I1361" s="301">
        <f t="shared" si="258"/>
        <v>8.0467200000000003E-3</v>
      </c>
      <c r="J1361" s="57">
        <f t="shared" si="259"/>
        <v>-93.239571972095973</v>
      </c>
      <c r="K1361" s="57">
        <f t="shared" si="260"/>
        <v>0</v>
      </c>
      <c r="L1361" s="57">
        <f t="shared" si="262"/>
        <v>54391.304309922263</v>
      </c>
      <c r="M1361" s="301">
        <f t="shared" si="263"/>
        <v>11.953827247999987</v>
      </c>
      <c r="N1361" s="57">
        <f t="shared" si="261"/>
        <v>4550.1163084837581</v>
      </c>
    </row>
    <row r="1362" spans="1:14">
      <c r="A1362" s="57">
        <v>1359</v>
      </c>
      <c r="B1362" s="57">
        <v>17.5</v>
      </c>
      <c r="C1362" s="284">
        <f t="shared" si="254"/>
        <v>28.163520000000002</v>
      </c>
      <c r="D1362" s="300">
        <f t="shared" si="252"/>
        <v>28.163520000000002</v>
      </c>
      <c r="E1362" s="285">
        <f t="shared" si="255"/>
        <v>793.18385879040011</v>
      </c>
      <c r="F1362" s="300">
        <f t="shared" si="253"/>
        <v>26.554176000000002</v>
      </c>
      <c r="G1362" s="285">
        <f t="shared" si="256"/>
        <v>705.1242630389761</v>
      </c>
      <c r="H1362" s="284">
        <f t="shared" si="257"/>
        <v>27.358848000000002</v>
      </c>
      <c r="I1362" s="301">
        <f t="shared" si="258"/>
        <v>7.5996800000000002E-3</v>
      </c>
      <c r="J1362" s="57">
        <f t="shared" si="259"/>
        <v>-88.059595751424013</v>
      </c>
      <c r="K1362" s="57">
        <f t="shared" si="260"/>
        <v>0</v>
      </c>
      <c r="L1362" s="57">
        <f t="shared" si="262"/>
        <v>54391.304309922263</v>
      </c>
      <c r="M1362" s="301">
        <f t="shared" si="263"/>
        <v>11.961426927999987</v>
      </c>
      <c r="N1362" s="57">
        <f t="shared" si="261"/>
        <v>4547.2253968796995</v>
      </c>
    </row>
    <row r="1363" spans="1:14">
      <c r="A1363" s="57">
        <v>1360</v>
      </c>
      <c r="B1363" s="57">
        <v>16.5</v>
      </c>
      <c r="C1363" s="284">
        <f t="shared" si="254"/>
        <v>26.554176000000002</v>
      </c>
      <c r="D1363" s="300">
        <f t="shared" si="252"/>
        <v>26.554176000000002</v>
      </c>
      <c r="E1363" s="285">
        <f t="shared" si="255"/>
        <v>705.1242630389761</v>
      </c>
      <c r="F1363" s="300">
        <f t="shared" si="253"/>
        <v>24.944832000000002</v>
      </c>
      <c r="G1363" s="285">
        <f t="shared" si="256"/>
        <v>622.24464350822404</v>
      </c>
      <c r="H1363" s="284">
        <f t="shared" si="257"/>
        <v>25.749504000000002</v>
      </c>
      <c r="I1363" s="301">
        <f t="shared" si="258"/>
        <v>7.1526400000000009E-3</v>
      </c>
      <c r="J1363" s="57">
        <f t="shared" si="259"/>
        <v>-82.879619530752052</v>
      </c>
      <c r="K1363" s="57">
        <f t="shared" si="260"/>
        <v>0</v>
      </c>
      <c r="L1363" s="57">
        <f t="shared" si="262"/>
        <v>54391.304309922263</v>
      </c>
      <c r="M1363" s="301">
        <f t="shared" si="263"/>
        <v>11.968579567999987</v>
      </c>
      <c r="N1363" s="57">
        <f t="shared" si="261"/>
        <v>4544.5078925945882</v>
      </c>
    </row>
    <row r="1364" spans="1:14">
      <c r="A1364" s="57">
        <v>1361</v>
      </c>
      <c r="B1364" s="57">
        <v>15.5</v>
      </c>
      <c r="C1364" s="284">
        <f t="shared" si="254"/>
        <v>24.944832000000002</v>
      </c>
      <c r="D1364" s="300">
        <f t="shared" si="252"/>
        <v>24.944832000000002</v>
      </c>
      <c r="E1364" s="285">
        <f t="shared" si="255"/>
        <v>622.24464350822404</v>
      </c>
      <c r="F1364" s="300">
        <f t="shared" si="253"/>
        <v>22.530816000000002</v>
      </c>
      <c r="G1364" s="285">
        <f t="shared" si="256"/>
        <v>507.63766962585606</v>
      </c>
      <c r="H1364" s="284">
        <f t="shared" si="257"/>
        <v>23.737824000000003</v>
      </c>
      <c r="I1364" s="301">
        <f t="shared" si="258"/>
        <v>6.593840000000001E-3</v>
      </c>
      <c r="J1364" s="57">
        <f t="shared" si="259"/>
        <v>-114.60697388236798</v>
      </c>
      <c r="K1364" s="57">
        <f t="shared" si="260"/>
        <v>0</v>
      </c>
      <c r="L1364" s="57">
        <f t="shared" si="262"/>
        <v>54391.304309922263</v>
      </c>
      <c r="M1364" s="301">
        <f t="shared" si="263"/>
        <v>11.975173407999987</v>
      </c>
      <c r="N1364" s="57">
        <f t="shared" si="261"/>
        <v>4542.0055690873151</v>
      </c>
    </row>
    <row r="1365" spans="1:14">
      <c r="A1365" s="57">
        <v>1362</v>
      </c>
      <c r="B1365" s="57">
        <v>14</v>
      </c>
      <c r="C1365" s="284">
        <f t="shared" si="254"/>
        <v>22.530816000000002</v>
      </c>
      <c r="D1365" s="300">
        <f t="shared" si="252"/>
        <v>22.530816000000002</v>
      </c>
      <c r="E1365" s="285">
        <f t="shared" si="255"/>
        <v>507.63766962585606</v>
      </c>
      <c r="F1365" s="300">
        <f t="shared" si="253"/>
        <v>17.702784000000001</v>
      </c>
      <c r="G1365" s="285">
        <f t="shared" si="256"/>
        <v>313.38856135065606</v>
      </c>
      <c r="H1365" s="284">
        <f t="shared" si="257"/>
        <v>20.116800000000001</v>
      </c>
      <c r="I1365" s="301">
        <f t="shared" si="258"/>
        <v>5.5880000000000001E-3</v>
      </c>
      <c r="J1365" s="57">
        <f t="shared" si="259"/>
        <v>-194.2491082752</v>
      </c>
      <c r="K1365" s="57">
        <f t="shared" si="260"/>
        <v>0</v>
      </c>
      <c r="L1365" s="57">
        <f t="shared" si="262"/>
        <v>54391.304309922263</v>
      </c>
      <c r="M1365" s="301">
        <f t="shared" si="263"/>
        <v>11.980761407999987</v>
      </c>
      <c r="N1365" s="57">
        <f t="shared" si="261"/>
        <v>4539.8871121499196</v>
      </c>
    </row>
    <row r="1366" spans="1:14">
      <c r="A1366" s="57">
        <v>1363</v>
      </c>
      <c r="B1366" s="57">
        <v>11</v>
      </c>
      <c r="C1366" s="284">
        <f t="shared" si="254"/>
        <v>17.702784000000001</v>
      </c>
      <c r="D1366" s="300">
        <f t="shared" si="252"/>
        <v>17.702784000000001</v>
      </c>
      <c r="E1366" s="285">
        <f t="shared" si="255"/>
        <v>313.38856135065606</v>
      </c>
      <c r="F1366" s="300">
        <f t="shared" si="253"/>
        <v>12.874752000000001</v>
      </c>
      <c r="G1366" s="285">
        <f t="shared" si="256"/>
        <v>165.75923906150402</v>
      </c>
      <c r="H1366" s="284">
        <f t="shared" si="257"/>
        <v>15.288768000000001</v>
      </c>
      <c r="I1366" s="301">
        <f t="shared" si="258"/>
        <v>4.2468800000000006E-3</v>
      </c>
      <c r="J1366" s="57">
        <f t="shared" si="259"/>
        <v>-147.62932228915204</v>
      </c>
      <c r="K1366" s="57">
        <f t="shared" si="260"/>
        <v>0</v>
      </c>
      <c r="L1366" s="57">
        <f t="shared" si="262"/>
        <v>54391.304309922263</v>
      </c>
      <c r="M1366" s="301">
        <f t="shared" si="263"/>
        <v>11.985008287999987</v>
      </c>
      <c r="N1366" s="57">
        <f t="shared" si="261"/>
        <v>4538.2784060634867</v>
      </c>
    </row>
    <row r="1367" spans="1:14">
      <c r="A1367" s="57">
        <v>1364</v>
      </c>
      <c r="B1367" s="57">
        <v>8</v>
      </c>
      <c r="C1367" s="284">
        <f t="shared" si="254"/>
        <v>12.874752000000001</v>
      </c>
      <c r="D1367" s="300">
        <f t="shared" si="252"/>
        <v>12.874752000000001</v>
      </c>
      <c r="E1367" s="285">
        <f t="shared" si="255"/>
        <v>165.75923906150402</v>
      </c>
      <c r="F1367" s="300">
        <f t="shared" si="253"/>
        <v>8.3685888000000013</v>
      </c>
      <c r="G1367" s="285">
        <f t="shared" si="256"/>
        <v>70.033278503485462</v>
      </c>
      <c r="H1367" s="284">
        <f t="shared" si="257"/>
        <v>10.621670400000001</v>
      </c>
      <c r="I1367" s="301">
        <f t="shared" si="258"/>
        <v>2.9504640000000003E-3</v>
      </c>
      <c r="J1367" s="57">
        <f t="shared" si="259"/>
        <v>-95.725960558018556</v>
      </c>
      <c r="K1367" s="57">
        <f t="shared" si="260"/>
        <v>0</v>
      </c>
      <c r="L1367" s="57">
        <f t="shared" si="262"/>
        <v>54391.304309922263</v>
      </c>
      <c r="M1367" s="301">
        <f t="shared" si="263"/>
        <v>11.987958751999987</v>
      </c>
      <c r="N1367" s="57">
        <f t="shared" si="261"/>
        <v>4537.1614496794964</v>
      </c>
    </row>
    <row r="1368" spans="1:14">
      <c r="A1368" s="57">
        <v>1365</v>
      </c>
      <c r="B1368" s="57">
        <v>5.2</v>
      </c>
      <c r="C1368" s="284">
        <f t="shared" si="254"/>
        <v>8.3685888000000013</v>
      </c>
      <c r="D1368" s="300">
        <f t="shared" si="252"/>
        <v>8.3685888000000013</v>
      </c>
      <c r="E1368" s="285">
        <f t="shared" si="255"/>
        <v>70.033278503485462</v>
      </c>
      <c r="F1368" s="300">
        <f t="shared" si="253"/>
        <v>4.0233600000000003</v>
      </c>
      <c r="G1368" s="285">
        <f t="shared" si="256"/>
        <v>16.187425689600001</v>
      </c>
      <c r="H1368" s="284">
        <f t="shared" si="257"/>
        <v>6.1959744000000008</v>
      </c>
      <c r="I1368" s="301">
        <f t="shared" si="258"/>
        <v>1.7211040000000002E-3</v>
      </c>
      <c r="J1368" s="57">
        <f t="shared" si="259"/>
        <v>-53.845852813885458</v>
      </c>
      <c r="K1368" s="57">
        <f t="shared" si="260"/>
        <v>0</v>
      </c>
      <c r="L1368" s="57">
        <f t="shared" si="262"/>
        <v>54391.304309922263</v>
      </c>
      <c r="M1368" s="301">
        <f t="shared" si="263"/>
        <v>11.989679855999986</v>
      </c>
      <c r="N1368" s="57">
        <f t="shared" si="261"/>
        <v>4536.5101456569137</v>
      </c>
    </row>
    <row r="1369" spans="1:14">
      <c r="A1369" s="57">
        <v>1366</v>
      </c>
      <c r="B1369" s="57">
        <v>2.5</v>
      </c>
      <c r="C1369" s="284">
        <f t="shared" si="254"/>
        <v>4.0233600000000003</v>
      </c>
      <c r="D1369" s="300">
        <f t="shared" si="252"/>
        <v>4.0233600000000003</v>
      </c>
      <c r="E1369" s="285">
        <f t="shared" si="255"/>
        <v>16.187425689600001</v>
      </c>
      <c r="F1369" s="300">
        <f t="shared" si="253"/>
        <v>0</v>
      </c>
      <c r="G1369" s="285">
        <f t="shared" si="256"/>
        <v>0</v>
      </c>
      <c r="H1369" s="284">
        <f t="shared" si="257"/>
        <v>2.0116800000000001</v>
      </c>
      <c r="I1369" s="301">
        <f t="shared" si="258"/>
        <v>5.5880000000000003E-4</v>
      </c>
      <c r="J1369" s="57">
        <f t="shared" si="259"/>
        <v>-16.187425689600001</v>
      </c>
      <c r="K1369" s="57">
        <f t="shared" si="260"/>
        <v>0</v>
      </c>
      <c r="L1369" s="57">
        <f t="shared" si="262"/>
        <v>54391.304309922263</v>
      </c>
      <c r="M1369" s="301">
        <f t="shared" si="263"/>
        <v>11.990238655999987</v>
      </c>
      <c r="N1369" s="57">
        <f t="shared" si="261"/>
        <v>4536.2987235207811</v>
      </c>
    </row>
    <row r="1370" spans="1:14">
      <c r="A1370" s="57">
        <v>1367</v>
      </c>
      <c r="B1370" s="57">
        <v>0</v>
      </c>
      <c r="C1370" s="284">
        <f t="shared" si="254"/>
        <v>0</v>
      </c>
      <c r="D1370" s="300">
        <f t="shared" si="252"/>
        <v>0</v>
      </c>
      <c r="E1370" s="285">
        <f t="shared" si="255"/>
        <v>0</v>
      </c>
      <c r="F1370" s="300">
        <f t="shared" si="253"/>
        <v>0</v>
      </c>
      <c r="G1370" s="285">
        <f t="shared" si="256"/>
        <v>0</v>
      </c>
      <c r="H1370" s="284">
        <f t="shared" si="257"/>
        <v>0</v>
      </c>
      <c r="I1370" s="301">
        <f t="shared" si="258"/>
        <v>0</v>
      </c>
      <c r="J1370" s="57">
        <f t="shared" si="259"/>
        <v>0</v>
      </c>
      <c r="K1370" s="57">
        <f t="shared" si="260"/>
        <v>0</v>
      </c>
      <c r="L1370" s="57">
        <f t="shared" si="262"/>
        <v>54391.304309922263</v>
      </c>
      <c r="M1370" s="301">
        <f t="shared" si="263"/>
        <v>11.990238655999987</v>
      </c>
      <c r="N1370" s="57">
        <f t="shared" si="261"/>
        <v>4536.2987235207811</v>
      </c>
    </row>
    <row r="1371" spans="1:14">
      <c r="A1371" s="57">
        <v>1368</v>
      </c>
      <c r="B1371" s="57">
        <v>0</v>
      </c>
      <c r="C1371" s="284">
        <f t="shared" si="254"/>
        <v>0</v>
      </c>
      <c r="D1371" s="300">
        <f t="shared" si="252"/>
        <v>0</v>
      </c>
      <c r="E1371" s="285">
        <f t="shared" si="255"/>
        <v>0</v>
      </c>
      <c r="F1371" s="300">
        <f t="shared" si="253"/>
        <v>0</v>
      </c>
      <c r="G1371" s="285">
        <f t="shared" si="256"/>
        <v>0</v>
      </c>
      <c r="H1371" s="284">
        <f t="shared" si="257"/>
        <v>0</v>
      </c>
      <c r="I1371" s="301">
        <f t="shared" si="258"/>
        <v>0</v>
      </c>
      <c r="J1371" s="57">
        <f t="shared" si="259"/>
        <v>0</v>
      </c>
      <c r="K1371" s="57">
        <f t="shared" si="260"/>
        <v>0</v>
      </c>
      <c r="L1371" s="57">
        <f t="shared" si="262"/>
        <v>54391.304309922263</v>
      </c>
      <c r="M1371" s="301">
        <f t="shared" si="263"/>
        <v>11.990238655999987</v>
      </c>
      <c r="N1371" s="57">
        <f t="shared" si="261"/>
        <v>4536.2987235207811</v>
      </c>
    </row>
    <row r="1372" spans="1:14">
      <c r="A1372" s="57">
        <v>1369</v>
      </c>
      <c r="B1372" s="57">
        <v>0</v>
      </c>
      <c r="C1372" s="284">
        <f t="shared" si="254"/>
        <v>0</v>
      </c>
      <c r="D1372" s="300">
        <f t="shared" si="252"/>
        <v>0</v>
      </c>
      <c r="E1372" s="285">
        <f t="shared" si="255"/>
        <v>0</v>
      </c>
      <c r="F1372" s="300">
        <f t="shared" si="253"/>
        <v>0</v>
      </c>
      <c r="G1372" s="285">
        <f t="shared" si="256"/>
        <v>0</v>
      </c>
      <c r="H1372" s="284">
        <f t="shared" si="257"/>
        <v>0</v>
      </c>
      <c r="I1372" s="301">
        <f t="shared" si="258"/>
        <v>0</v>
      </c>
      <c r="J1372" s="57">
        <f t="shared" si="259"/>
        <v>0</v>
      </c>
      <c r="K1372" s="57">
        <f t="shared" si="260"/>
        <v>0</v>
      </c>
      <c r="L1372" s="57">
        <f t="shared" si="262"/>
        <v>54391.304309922263</v>
      </c>
      <c r="M1372" s="301">
        <f t="shared" si="263"/>
        <v>11.990238655999987</v>
      </c>
      <c r="N1372" s="57">
        <f t="shared" si="261"/>
        <v>4536.2987235207811</v>
      </c>
    </row>
    <row r="1373" spans="1:14">
      <c r="A1373" s="57">
        <v>1370</v>
      </c>
      <c r="B1373" s="57">
        <v>0</v>
      </c>
      <c r="C1373" s="284">
        <f t="shared" si="254"/>
        <v>0</v>
      </c>
      <c r="D1373" s="300">
        <f t="shared" si="252"/>
        <v>0</v>
      </c>
      <c r="E1373" s="285">
        <f t="shared" si="255"/>
        <v>0</v>
      </c>
      <c r="F1373" s="300">
        <f t="shared" si="253"/>
        <v>0</v>
      </c>
      <c r="G1373" s="285">
        <f t="shared" si="256"/>
        <v>0</v>
      </c>
      <c r="H1373" s="284">
        <f t="shared" si="257"/>
        <v>0</v>
      </c>
      <c r="I1373" s="301">
        <f t="shared" si="258"/>
        <v>0</v>
      </c>
      <c r="J1373" s="57">
        <f t="shared" si="259"/>
        <v>0</v>
      </c>
      <c r="K1373" s="57">
        <f t="shared" si="260"/>
        <v>0</v>
      </c>
      <c r="L1373" s="57">
        <f t="shared" si="262"/>
        <v>54391.304309922263</v>
      </c>
      <c r="M1373" s="301">
        <f t="shared" si="263"/>
        <v>11.990238655999987</v>
      </c>
      <c r="N1373" s="57">
        <f t="shared" si="261"/>
        <v>4536.2987235207811</v>
      </c>
    </row>
    <row r="1374" spans="1:14">
      <c r="A1374" s="57">
        <v>1371</v>
      </c>
      <c r="B1374" s="57">
        <v>0</v>
      </c>
      <c r="C1374" s="284">
        <f t="shared" si="254"/>
        <v>0</v>
      </c>
      <c r="D1374" s="300">
        <f t="shared" si="252"/>
        <v>0</v>
      </c>
      <c r="E1374" s="285">
        <f t="shared" si="255"/>
        <v>0</v>
      </c>
      <c r="F1374" s="300">
        <f t="shared" si="253"/>
        <v>0</v>
      </c>
      <c r="G1374" s="285">
        <f t="shared" si="256"/>
        <v>0</v>
      </c>
      <c r="H1374" s="284">
        <f t="shared" si="257"/>
        <v>0</v>
      </c>
      <c r="I1374" s="301">
        <f t="shared" si="258"/>
        <v>0</v>
      </c>
      <c r="J1374" s="57">
        <f t="shared" si="259"/>
        <v>0</v>
      </c>
      <c r="K1374" s="57">
        <f t="shared" si="260"/>
        <v>0</v>
      </c>
      <c r="L1374" s="57">
        <f t="shared" si="262"/>
        <v>54391.304309922263</v>
      </c>
      <c r="M1374" s="301">
        <f t="shared" si="263"/>
        <v>11.990238655999987</v>
      </c>
      <c r="N1374" s="57">
        <f t="shared" si="261"/>
        <v>4536.2987235207811</v>
      </c>
    </row>
    <row r="1375" spans="1:14">
      <c r="A1375" s="57">
        <v>1372</v>
      </c>
      <c r="B1375" s="57">
        <v>0</v>
      </c>
      <c r="C1375" s="284">
        <f t="shared" si="254"/>
        <v>0</v>
      </c>
      <c r="D1375" s="300">
        <f t="shared" si="252"/>
        <v>0</v>
      </c>
      <c r="E1375" s="285">
        <f t="shared" si="255"/>
        <v>0</v>
      </c>
      <c r="F1375" s="300">
        <f t="shared" si="253"/>
        <v>0</v>
      </c>
      <c r="G1375" s="285">
        <f t="shared" si="256"/>
        <v>0</v>
      </c>
      <c r="H1375" s="284">
        <f t="shared" si="257"/>
        <v>0</v>
      </c>
      <c r="I1375" s="301">
        <f t="shared" si="258"/>
        <v>0</v>
      </c>
      <c r="J1375" s="57">
        <f t="shared" si="259"/>
        <v>0</v>
      </c>
      <c r="K1375" s="57">
        <f t="shared" si="260"/>
        <v>0</v>
      </c>
      <c r="L1375" s="57">
        <f t="shared" si="262"/>
        <v>54391.304309922263</v>
      </c>
      <c r="M1375" s="301">
        <f t="shared" si="263"/>
        <v>11.990238655999987</v>
      </c>
      <c r="N1375" s="57">
        <f t="shared" si="261"/>
        <v>4536.2987235207811</v>
      </c>
    </row>
    <row r="1376" spans="1:14">
      <c r="A1376" s="57">
        <v>1373</v>
      </c>
      <c r="B1376" s="57">
        <v>0</v>
      </c>
      <c r="C1376" s="284">
        <f t="shared" si="254"/>
        <v>0</v>
      </c>
      <c r="D1376" s="300">
        <f t="shared" si="252"/>
        <v>0</v>
      </c>
      <c r="E1376" s="285">
        <f t="shared" si="255"/>
        <v>0</v>
      </c>
      <c r="F1376" s="300">
        <f t="shared" si="253"/>
        <v>0</v>
      </c>
      <c r="G1376" s="285">
        <f t="shared" si="256"/>
        <v>0</v>
      </c>
      <c r="H1376" s="284">
        <f t="shared" si="257"/>
        <v>0</v>
      </c>
      <c r="I1376" s="301">
        <f t="shared" si="258"/>
        <v>0</v>
      </c>
      <c r="J1376" s="57">
        <f t="shared" si="259"/>
        <v>0</v>
      </c>
      <c r="K1376" s="57">
        <f t="shared" si="260"/>
        <v>0</v>
      </c>
      <c r="L1376" s="57">
        <f t="shared" si="262"/>
        <v>54391.304309922263</v>
      </c>
      <c r="M1376" s="301">
        <f t="shared" si="263"/>
        <v>11.990238655999987</v>
      </c>
      <c r="N1376" s="57">
        <f t="shared" si="261"/>
        <v>4536.2987235207811</v>
      </c>
    </row>
    <row r="1377" spans="1:14">
      <c r="A1377" s="57">
        <v>1374</v>
      </c>
      <c r="B1377" s="57">
        <v>0</v>
      </c>
      <c r="C1377" s="284">
        <f t="shared" si="254"/>
        <v>0</v>
      </c>
      <c r="D1377" s="300">
        <f t="shared" si="252"/>
        <v>0</v>
      </c>
      <c r="E1377" s="285">
        <f t="shared" si="255"/>
        <v>0</v>
      </c>
      <c r="F1377" s="300">
        <f t="shared" si="253"/>
        <v>0</v>
      </c>
      <c r="G1377" s="285">
        <f t="shared" si="256"/>
        <v>0</v>
      </c>
      <c r="H1377" s="284">
        <f t="shared" si="257"/>
        <v>0</v>
      </c>
      <c r="I1377" s="301">
        <f t="shared" si="258"/>
        <v>0</v>
      </c>
      <c r="J1377" s="57">
        <f t="shared" si="259"/>
        <v>0</v>
      </c>
      <c r="K1377" s="57">
        <f t="shared" si="260"/>
        <v>0</v>
      </c>
      <c r="L1377" s="57">
        <f t="shared" si="262"/>
        <v>54391.304309922263</v>
      </c>
      <c r="M1377" s="301">
        <f t="shared" si="263"/>
        <v>11.990238655999987</v>
      </c>
      <c r="N1377" s="57">
        <f t="shared" si="261"/>
        <v>4536.2987235207811</v>
      </c>
    </row>
    <row r="1378" spans="1:14">
      <c r="A1378" s="57">
        <v>1375</v>
      </c>
      <c r="B1378" s="57">
        <v>0</v>
      </c>
      <c r="C1378" s="284">
        <f t="shared" si="254"/>
        <v>0</v>
      </c>
      <c r="D1378" s="300">
        <f t="shared" si="252"/>
        <v>0</v>
      </c>
      <c r="E1378" s="285">
        <f t="shared" si="255"/>
        <v>0</v>
      </c>
      <c r="F1378" s="300">
        <f t="shared" si="253"/>
        <v>0</v>
      </c>
      <c r="G1378" s="285">
        <f t="shared" si="256"/>
        <v>0</v>
      </c>
      <c r="H1378" s="284">
        <f t="shared" si="257"/>
        <v>0</v>
      </c>
      <c r="I1378" s="301">
        <f t="shared" si="258"/>
        <v>0</v>
      </c>
      <c r="J1378" s="57">
        <f t="shared" si="259"/>
        <v>0</v>
      </c>
      <c r="K1378" s="57">
        <f t="shared" si="260"/>
        <v>0</v>
      </c>
      <c r="L1378" s="57">
        <f t="shared" si="262"/>
        <v>54391.304309922263</v>
      </c>
      <c r="M1378" s="301">
        <f t="shared" si="263"/>
        <v>11.990238655999987</v>
      </c>
      <c r="N1378" s="57">
        <f t="shared" si="261"/>
        <v>4536.2987235207811</v>
      </c>
    </row>
    <row r="1379" spans="1:14">
      <c r="A1379" s="57">
        <v>1376</v>
      </c>
      <c r="B1379" s="57">
        <v>0</v>
      </c>
      <c r="C1379" s="284">
        <f t="shared" si="254"/>
        <v>0</v>
      </c>
      <c r="D1379" s="300">
        <f t="shared" si="252"/>
        <v>0</v>
      </c>
      <c r="E1379" s="285">
        <f t="shared" si="255"/>
        <v>0</v>
      </c>
      <c r="F1379" s="300">
        <f t="shared" si="253"/>
        <v>0</v>
      </c>
      <c r="G1379" s="285">
        <f t="shared" si="256"/>
        <v>0</v>
      </c>
      <c r="H1379" s="284">
        <f t="shared" si="257"/>
        <v>0</v>
      </c>
      <c r="I1379" s="301">
        <f t="shared" si="258"/>
        <v>0</v>
      </c>
      <c r="J1379" s="57">
        <f t="shared" si="259"/>
        <v>0</v>
      </c>
      <c r="K1379" s="57">
        <f t="shared" si="260"/>
        <v>0</v>
      </c>
      <c r="L1379" s="57">
        <f t="shared" si="262"/>
        <v>54391.304309922263</v>
      </c>
      <c r="M1379" s="301">
        <f t="shared" si="263"/>
        <v>11.990238655999987</v>
      </c>
      <c r="N1379" s="57">
        <f t="shared" si="261"/>
        <v>4536.2987235207811</v>
      </c>
    </row>
    <row r="1380" spans="1:14">
      <c r="A1380" s="57">
        <v>1377</v>
      </c>
      <c r="B1380" s="57">
        <v>0</v>
      </c>
      <c r="C1380" s="284">
        <f t="shared" si="254"/>
        <v>0</v>
      </c>
      <c r="D1380" s="300">
        <f t="shared" si="252"/>
        <v>0</v>
      </c>
      <c r="E1380" s="285">
        <f t="shared" si="255"/>
        <v>0</v>
      </c>
      <c r="F1380" s="300">
        <f t="shared" si="253"/>
        <v>0</v>
      </c>
      <c r="G1380" s="285">
        <f t="shared" si="256"/>
        <v>0</v>
      </c>
      <c r="H1380" s="284">
        <f t="shared" si="257"/>
        <v>0</v>
      </c>
      <c r="I1380" s="301">
        <f t="shared" si="258"/>
        <v>0</v>
      </c>
      <c r="J1380" s="57">
        <f t="shared" si="259"/>
        <v>0</v>
      </c>
      <c r="K1380" s="57">
        <f t="shared" si="260"/>
        <v>0</v>
      </c>
      <c r="L1380" s="57">
        <f t="shared" si="262"/>
        <v>54391.304309922263</v>
      </c>
      <c r="M1380" s="301">
        <f t="shared" si="263"/>
        <v>11.990238655999987</v>
      </c>
      <c r="N1380" s="57">
        <f t="shared" si="261"/>
        <v>4536.2987235207811</v>
      </c>
    </row>
    <row r="1381" spans="1:14">
      <c r="A1381" s="57">
        <v>1378</v>
      </c>
      <c r="B1381" s="57">
        <v>0</v>
      </c>
      <c r="C1381" s="284">
        <f t="shared" si="254"/>
        <v>0</v>
      </c>
      <c r="D1381" s="300">
        <f t="shared" si="252"/>
        <v>0</v>
      </c>
      <c r="E1381" s="285">
        <f t="shared" si="255"/>
        <v>0</v>
      </c>
      <c r="F1381" s="300">
        <f t="shared" si="253"/>
        <v>0</v>
      </c>
      <c r="G1381" s="285">
        <f t="shared" si="256"/>
        <v>0</v>
      </c>
      <c r="H1381" s="284">
        <f t="shared" si="257"/>
        <v>0</v>
      </c>
      <c r="I1381" s="301">
        <f t="shared" si="258"/>
        <v>0</v>
      </c>
      <c r="J1381" s="57">
        <f t="shared" si="259"/>
        <v>0</v>
      </c>
      <c r="K1381" s="57">
        <f t="shared" si="260"/>
        <v>0</v>
      </c>
      <c r="L1381" s="57">
        <f t="shared" si="262"/>
        <v>54391.304309922263</v>
      </c>
      <c r="M1381" s="301">
        <f t="shared" si="263"/>
        <v>11.990238655999987</v>
      </c>
      <c r="N1381" s="57">
        <f t="shared" si="261"/>
        <v>4536.2987235207811</v>
      </c>
    </row>
    <row r="1382" spans="1:14">
      <c r="A1382" s="57">
        <v>1379</v>
      </c>
      <c r="B1382" s="57">
        <v>0</v>
      </c>
      <c r="C1382" s="284">
        <f t="shared" si="254"/>
        <v>0</v>
      </c>
      <c r="D1382" s="300">
        <f t="shared" si="252"/>
        <v>0</v>
      </c>
      <c r="E1382" s="285">
        <f t="shared" si="255"/>
        <v>0</v>
      </c>
      <c r="F1382" s="300">
        <f t="shared" si="253"/>
        <v>0</v>
      </c>
      <c r="G1382" s="285">
        <f t="shared" si="256"/>
        <v>0</v>
      </c>
      <c r="H1382" s="284">
        <f t="shared" si="257"/>
        <v>0</v>
      </c>
      <c r="I1382" s="301">
        <f t="shared" si="258"/>
        <v>0</v>
      </c>
      <c r="J1382" s="57">
        <f t="shared" si="259"/>
        <v>0</v>
      </c>
      <c r="K1382" s="57">
        <f t="shared" si="260"/>
        <v>0</v>
      </c>
      <c r="L1382" s="57">
        <f t="shared" si="262"/>
        <v>54391.304309922263</v>
      </c>
      <c r="M1382" s="301">
        <f t="shared" si="263"/>
        <v>11.990238655999987</v>
      </c>
      <c r="N1382" s="57">
        <f t="shared" si="261"/>
        <v>4536.2987235207811</v>
      </c>
    </row>
    <row r="1383" spans="1:14">
      <c r="A1383" s="57">
        <v>1380</v>
      </c>
      <c r="B1383" s="57">
        <v>0</v>
      </c>
      <c r="C1383" s="284">
        <f t="shared" si="254"/>
        <v>0</v>
      </c>
      <c r="D1383" s="300">
        <f t="shared" si="252"/>
        <v>0</v>
      </c>
      <c r="E1383" s="285">
        <f t="shared" si="255"/>
        <v>0</v>
      </c>
      <c r="F1383" s="300">
        <f t="shared" si="253"/>
        <v>0</v>
      </c>
      <c r="G1383" s="285">
        <f t="shared" si="256"/>
        <v>0</v>
      </c>
      <c r="H1383" s="284">
        <f t="shared" si="257"/>
        <v>0</v>
      </c>
      <c r="I1383" s="301">
        <f t="shared" si="258"/>
        <v>0</v>
      </c>
      <c r="J1383" s="57">
        <f t="shared" si="259"/>
        <v>0</v>
      </c>
      <c r="K1383" s="57">
        <f t="shared" si="260"/>
        <v>0</v>
      </c>
      <c r="L1383" s="57">
        <f t="shared" si="262"/>
        <v>54391.304309922263</v>
      </c>
      <c r="M1383" s="301">
        <f t="shared" si="263"/>
        <v>11.990238655999987</v>
      </c>
      <c r="N1383" s="57">
        <f t="shared" si="261"/>
        <v>4536.2987235207811</v>
      </c>
    </row>
    <row r="1384" spans="1:14">
      <c r="A1384" s="57">
        <v>1381</v>
      </c>
      <c r="B1384" s="57">
        <v>0</v>
      </c>
      <c r="C1384" s="284">
        <f t="shared" si="254"/>
        <v>0</v>
      </c>
      <c r="D1384" s="300">
        <f t="shared" si="252"/>
        <v>0</v>
      </c>
      <c r="E1384" s="285">
        <f t="shared" si="255"/>
        <v>0</v>
      </c>
      <c r="F1384" s="300">
        <f t="shared" si="253"/>
        <v>0</v>
      </c>
      <c r="G1384" s="285">
        <f t="shared" si="256"/>
        <v>0</v>
      </c>
      <c r="H1384" s="284">
        <f t="shared" si="257"/>
        <v>0</v>
      </c>
      <c r="I1384" s="301">
        <f t="shared" si="258"/>
        <v>0</v>
      </c>
      <c r="J1384" s="57">
        <f t="shared" si="259"/>
        <v>0</v>
      </c>
      <c r="K1384" s="57">
        <f t="shared" si="260"/>
        <v>0</v>
      </c>
      <c r="L1384" s="57">
        <f t="shared" si="262"/>
        <v>54391.304309922263</v>
      </c>
      <c r="M1384" s="301">
        <f t="shared" si="263"/>
        <v>11.990238655999987</v>
      </c>
      <c r="N1384" s="57">
        <f t="shared" si="261"/>
        <v>4536.2987235207811</v>
      </c>
    </row>
    <row r="1385" spans="1:14">
      <c r="A1385" s="57">
        <v>1382</v>
      </c>
      <c r="B1385" s="57">
        <v>0</v>
      </c>
      <c r="C1385" s="284">
        <f t="shared" si="254"/>
        <v>0</v>
      </c>
      <c r="D1385" s="300">
        <f t="shared" si="252"/>
        <v>0</v>
      </c>
      <c r="E1385" s="285">
        <f t="shared" si="255"/>
        <v>0</v>
      </c>
      <c r="F1385" s="300">
        <f t="shared" si="253"/>
        <v>0</v>
      </c>
      <c r="G1385" s="285">
        <f t="shared" si="256"/>
        <v>0</v>
      </c>
      <c r="H1385" s="284">
        <f t="shared" si="257"/>
        <v>0</v>
      </c>
      <c r="I1385" s="301">
        <f t="shared" si="258"/>
        <v>0</v>
      </c>
      <c r="J1385" s="57">
        <f t="shared" si="259"/>
        <v>0</v>
      </c>
      <c r="K1385" s="57">
        <f t="shared" si="260"/>
        <v>0</v>
      </c>
      <c r="L1385" s="57">
        <f t="shared" si="262"/>
        <v>54391.304309922263</v>
      </c>
      <c r="M1385" s="301">
        <f t="shared" si="263"/>
        <v>11.990238655999987</v>
      </c>
      <c r="N1385" s="57">
        <f t="shared" si="261"/>
        <v>4536.2987235207811</v>
      </c>
    </row>
    <row r="1386" spans="1:14">
      <c r="A1386" s="57">
        <v>1383</v>
      </c>
      <c r="B1386" s="57">
        <v>0</v>
      </c>
      <c r="C1386" s="284">
        <f t="shared" si="254"/>
        <v>0</v>
      </c>
      <c r="D1386" s="300">
        <f t="shared" si="252"/>
        <v>0</v>
      </c>
      <c r="E1386" s="285">
        <f t="shared" si="255"/>
        <v>0</v>
      </c>
      <c r="F1386" s="300">
        <f t="shared" si="253"/>
        <v>0</v>
      </c>
      <c r="G1386" s="285">
        <f t="shared" si="256"/>
        <v>0</v>
      </c>
      <c r="H1386" s="284">
        <f t="shared" si="257"/>
        <v>0</v>
      </c>
      <c r="I1386" s="301">
        <f t="shared" si="258"/>
        <v>0</v>
      </c>
      <c r="J1386" s="57">
        <f t="shared" si="259"/>
        <v>0</v>
      </c>
      <c r="K1386" s="57">
        <f t="shared" si="260"/>
        <v>0</v>
      </c>
      <c r="L1386" s="57">
        <f t="shared" si="262"/>
        <v>54391.304309922263</v>
      </c>
      <c r="M1386" s="301">
        <f t="shared" si="263"/>
        <v>11.990238655999987</v>
      </c>
      <c r="N1386" s="57">
        <f t="shared" si="261"/>
        <v>4536.2987235207811</v>
      </c>
    </row>
    <row r="1387" spans="1:14">
      <c r="A1387" s="57">
        <v>1384</v>
      </c>
      <c r="B1387" s="57">
        <v>0</v>
      </c>
      <c r="C1387" s="284">
        <f t="shared" si="254"/>
        <v>0</v>
      </c>
      <c r="D1387" s="300">
        <f t="shared" si="252"/>
        <v>0</v>
      </c>
      <c r="E1387" s="285">
        <f t="shared" si="255"/>
        <v>0</v>
      </c>
      <c r="F1387" s="300">
        <f t="shared" si="253"/>
        <v>0</v>
      </c>
      <c r="G1387" s="285">
        <f t="shared" si="256"/>
        <v>0</v>
      </c>
      <c r="H1387" s="284">
        <f t="shared" si="257"/>
        <v>0</v>
      </c>
      <c r="I1387" s="301">
        <f t="shared" si="258"/>
        <v>0</v>
      </c>
      <c r="J1387" s="57">
        <f t="shared" si="259"/>
        <v>0</v>
      </c>
      <c r="K1387" s="57">
        <f t="shared" si="260"/>
        <v>0</v>
      </c>
      <c r="L1387" s="57">
        <f t="shared" si="262"/>
        <v>54391.304309922263</v>
      </c>
      <c r="M1387" s="301">
        <f t="shared" si="263"/>
        <v>11.990238655999987</v>
      </c>
      <c r="N1387" s="57">
        <f t="shared" si="261"/>
        <v>4536.2987235207811</v>
      </c>
    </row>
    <row r="1388" spans="1:14">
      <c r="A1388" s="57">
        <v>1385</v>
      </c>
      <c r="B1388" s="57">
        <v>0</v>
      </c>
      <c r="C1388" s="284">
        <f t="shared" si="254"/>
        <v>0</v>
      </c>
      <c r="D1388" s="300">
        <f t="shared" si="252"/>
        <v>0</v>
      </c>
      <c r="E1388" s="285">
        <f t="shared" si="255"/>
        <v>0</v>
      </c>
      <c r="F1388" s="300">
        <f t="shared" si="253"/>
        <v>0</v>
      </c>
      <c r="G1388" s="285">
        <f t="shared" si="256"/>
        <v>0</v>
      </c>
      <c r="H1388" s="284">
        <f t="shared" si="257"/>
        <v>0</v>
      </c>
      <c r="I1388" s="301">
        <f t="shared" si="258"/>
        <v>0</v>
      </c>
      <c r="J1388" s="57">
        <f t="shared" si="259"/>
        <v>0</v>
      </c>
      <c r="K1388" s="57">
        <f t="shared" si="260"/>
        <v>0</v>
      </c>
      <c r="L1388" s="57">
        <f t="shared" si="262"/>
        <v>54391.304309922263</v>
      </c>
      <c r="M1388" s="301">
        <f t="shared" si="263"/>
        <v>11.990238655999987</v>
      </c>
      <c r="N1388" s="57">
        <f t="shared" si="261"/>
        <v>4536.2987235207811</v>
      </c>
    </row>
    <row r="1389" spans="1:14">
      <c r="A1389" s="57">
        <v>1386</v>
      </c>
      <c r="B1389" s="57">
        <v>0</v>
      </c>
      <c r="C1389" s="284">
        <f t="shared" si="254"/>
        <v>0</v>
      </c>
      <c r="D1389" s="300">
        <f t="shared" si="252"/>
        <v>0</v>
      </c>
      <c r="E1389" s="285">
        <f t="shared" si="255"/>
        <v>0</v>
      </c>
      <c r="F1389" s="300">
        <f t="shared" si="253"/>
        <v>0</v>
      </c>
      <c r="G1389" s="285">
        <f t="shared" si="256"/>
        <v>0</v>
      </c>
      <c r="H1389" s="284">
        <f t="shared" si="257"/>
        <v>0</v>
      </c>
      <c r="I1389" s="301">
        <f t="shared" si="258"/>
        <v>0</v>
      </c>
      <c r="J1389" s="57">
        <f t="shared" si="259"/>
        <v>0</v>
      </c>
      <c r="K1389" s="57">
        <f t="shared" si="260"/>
        <v>0</v>
      </c>
      <c r="L1389" s="57">
        <f t="shared" si="262"/>
        <v>54391.304309922263</v>
      </c>
      <c r="M1389" s="301">
        <f t="shared" si="263"/>
        <v>11.990238655999987</v>
      </c>
      <c r="N1389" s="57">
        <f t="shared" si="261"/>
        <v>4536.2987235207811</v>
      </c>
    </row>
    <row r="1390" spans="1:14">
      <c r="A1390" s="57">
        <v>1387</v>
      </c>
      <c r="B1390" s="57">
        <v>0</v>
      </c>
      <c r="C1390" s="284">
        <f t="shared" si="254"/>
        <v>0</v>
      </c>
      <c r="D1390" s="300">
        <f t="shared" si="252"/>
        <v>0</v>
      </c>
      <c r="E1390" s="285">
        <f t="shared" si="255"/>
        <v>0</v>
      </c>
      <c r="F1390" s="300">
        <f t="shared" si="253"/>
        <v>0</v>
      </c>
      <c r="G1390" s="285">
        <f t="shared" si="256"/>
        <v>0</v>
      </c>
      <c r="H1390" s="284">
        <f t="shared" si="257"/>
        <v>0</v>
      </c>
      <c r="I1390" s="301">
        <f t="shared" si="258"/>
        <v>0</v>
      </c>
      <c r="J1390" s="57">
        <f t="shared" si="259"/>
        <v>0</v>
      </c>
      <c r="K1390" s="57">
        <f t="shared" si="260"/>
        <v>0</v>
      </c>
      <c r="L1390" s="57">
        <f t="shared" si="262"/>
        <v>54391.304309922263</v>
      </c>
      <c r="M1390" s="301">
        <f t="shared" si="263"/>
        <v>11.990238655999987</v>
      </c>
      <c r="N1390" s="57">
        <f t="shared" si="261"/>
        <v>4536.2987235207811</v>
      </c>
    </row>
    <row r="1391" spans="1:14">
      <c r="A1391" s="57">
        <v>1388</v>
      </c>
      <c r="B1391" s="57">
        <v>0</v>
      </c>
      <c r="C1391" s="284">
        <f t="shared" si="254"/>
        <v>0</v>
      </c>
      <c r="D1391" s="300">
        <f t="shared" si="252"/>
        <v>0</v>
      </c>
      <c r="E1391" s="285">
        <f t="shared" si="255"/>
        <v>0</v>
      </c>
      <c r="F1391" s="300">
        <f t="shared" si="253"/>
        <v>0</v>
      </c>
      <c r="G1391" s="285">
        <f t="shared" si="256"/>
        <v>0</v>
      </c>
      <c r="H1391" s="284">
        <f t="shared" si="257"/>
        <v>0</v>
      </c>
      <c r="I1391" s="301">
        <f t="shared" si="258"/>
        <v>0</v>
      </c>
      <c r="J1391" s="57">
        <f t="shared" si="259"/>
        <v>0</v>
      </c>
      <c r="K1391" s="57">
        <f t="shared" si="260"/>
        <v>0</v>
      </c>
      <c r="L1391" s="57">
        <f t="shared" si="262"/>
        <v>54391.304309922263</v>
      </c>
      <c r="M1391" s="301">
        <f t="shared" si="263"/>
        <v>11.990238655999987</v>
      </c>
      <c r="N1391" s="57">
        <f t="shared" si="261"/>
        <v>4536.2987235207811</v>
      </c>
    </row>
    <row r="1392" spans="1:14">
      <c r="A1392" s="57">
        <v>1389</v>
      </c>
      <c r="B1392" s="57">
        <v>0</v>
      </c>
      <c r="C1392" s="284">
        <f t="shared" si="254"/>
        <v>0</v>
      </c>
      <c r="D1392" s="300">
        <f t="shared" si="252"/>
        <v>0</v>
      </c>
      <c r="E1392" s="285">
        <f t="shared" si="255"/>
        <v>0</v>
      </c>
      <c r="F1392" s="300">
        <f t="shared" si="253"/>
        <v>0</v>
      </c>
      <c r="G1392" s="285">
        <f t="shared" si="256"/>
        <v>0</v>
      </c>
      <c r="H1392" s="284">
        <f t="shared" si="257"/>
        <v>0</v>
      </c>
      <c r="I1392" s="301">
        <f t="shared" si="258"/>
        <v>0</v>
      </c>
      <c r="J1392" s="57">
        <f t="shared" si="259"/>
        <v>0</v>
      </c>
      <c r="K1392" s="57">
        <f t="shared" si="260"/>
        <v>0</v>
      </c>
      <c r="L1392" s="57">
        <f t="shared" si="262"/>
        <v>54391.304309922263</v>
      </c>
      <c r="M1392" s="301">
        <f t="shared" si="263"/>
        <v>11.990238655999987</v>
      </c>
      <c r="N1392" s="57">
        <f t="shared" si="261"/>
        <v>4536.2987235207811</v>
      </c>
    </row>
    <row r="1393" spans="1:14">
      <c r="A1393" s="57">
        <v>1390</v>
      </c>
      <c r="B1393" s="57">
        <v>0</v>
      </c>
      <c r="C1393" s="284">
        <f t="shared" si="254"/>
        <v>0</v>
      </c>
      <c r="D1393" s="300">
        <f t="shared" si="252"/>
        <v>0</v>
      </c>
      <c r="E1393" s="285">
        <f t="shared" si="255"/>
        <v>0</v>
      </c>
      <c r="F1393" s="300">
        <f t="shared" si="253"/>
        <v>0</v>
      </c>
      <c r="G1393" s="285">
        <f t="shared" si="256"/>
        <v>0</v>
      </c>
      <c r="H1393" s="284">
        <f t="shared" si="257"/>
        <v>0</v>
      </c>
      <c r="I1393" s="301">
        <f t="shared" si="258"/>
        <v>0</v>
      </c>
      <c r="J1393" s="57">
        <f t="shared" si="259"/>
        <v>0</v>
      </c>
      <c r="K1393" s="57">
        <f t="shared" si="260"/>
        <v>0</v>
      </c>
      <c r="L1393" s="57">
        <f t="shared" si="262"/>
        <v>54391.304309922263</v>
      </c>
      <c r="M1393" s="301">
        <f t="shared" si="263"/>
        <v>11.990238655999987</v>
      </c>
      <c r="N1393" s="57">
        <f t="shared" si="261"/>
        <v>4536.2987235207811</v>
      </c>
    </row>
    <row r="1394" spans="1:14">
      <c r="A1394" s="57">
        <v>1391</v>
      </c>
      <c r="B1394" s="57">
        <v>0</v>
      </c>
      <c r="C1394" s="284">
        <f t="shared" si="254"/>
        <v>0</v>
      </c>
      <c r="D1394" s="300">
        <f t="shared" si="252"/>
        <v>0</v>
      </c>
      <c r="E1394" s="285">
        <f t="shared" si="255"/>
        <v>0</v>
      </c>
      <c r="F1394" s="300">
        <f t="shared" si="253"/>
        <v>0</v>
      </c>
      <c r="G1394" s="285">
        <f t="shared" si="256"/>
        <v>0</v>
      </c>
      <c r="H1394" s="284">
        <f t="shared" si="257"/>
        <v>0</v>
      </c>
      <c r="I1394" s="301">
        <f t="shared" si="258"/>
        <v>0</v>
      </c>
      <c r="J1394" s="57">
        <f t="shared" si="259"/>
        <v>0</v>
      </c>
      <c r="K1394" s="57">
        <f t="shared" si="260"/>
        <v>0</v>
      </c>
      <c r="L1394" s="57">
        <f t="shared" si="262"/>
        <v>54391.304309922263</v>
      </c>
      <c r="M1394" s="301">
        <f t="shared" si="263"/>
        <v>11.990238655999987</v>
      </c>
      <c r="N1394" s="57">
        <f t="shared" si="261"/>
        <v>4536.2987235207811</v>
      </c>
    </row>
    <row r="1395" spans="1:14">
      <c r="A1395" s="57">
        <v>1392</v>
      </c>
      <c r="B1395" s="57">
        <v>0</v>
      </c>
      <c r="C1395" s="284">
        <f t="shared" si="254"/>
        <v>0</v>
      </c>
      <c r="D1395" s="300">
        <f t="shared" si="252"/>
        <v>0</v>
      </c>
      <c r="E1395" s="285">
        <f t="shared" si="255"/>
        <v>0</v>
      </c>
      <c r="F1395" s="300">
        <f t="shared" si="253"/>
        <v>0</v>
      </c>
      <c r="G1395" s="285">
        <f t="shared" si="256"/>
        <v>0</v>
      </c>
      <c r="H1395" s="284">
        <f t="shared" si="257"/>
        <v>0</v>
      </c>
      <c r="I1395" s="301">
        <f t="shared" si="258"/>
        <v>0</v>
      </c>
      <c r="J1395" s="57">
        <f t="shared" si="259"/>
        <v>0</v>
      </c>
      <c r="K1395" s="57">
        <f t="shared" si="260"/>
        <v>0</v>
      </c>
      <c r="L1395" s="57">
        <f t="shared" si="262"/>
        <v>54391.304309922263</v>
      </c>
      <c r="M1395" s="301">
        <f t="shared" si="263"/>
        <v>11.990238655999987</v>
      </c>
      <c r="N1395" s="57">
        <f t="shared" si="261"/>
        <v>4536.2987235207811</v>
      </c>
    </row>
    <row r="1396" spans="1:14">
      <c r="A1396" s="57">
        <v>1393</v>
      </c>
      <c r="B1396" s="57">
        <v>0</v>
      </c>
      <c r="C1396" s="284">
        <f t="shared" si="254"/>
        <v>0</v>
      </c>
      <c r="D1396" s="300">
        <f t="shared" si="252"/>
        <v>0</v>
      </c>
      <c r="E1396" s="285">
        <f t="shared" si="255"/>
        <v>0</v>
      </c>
      <c r="F1396" s="300">
        <f t="shared" si="253"/>
        <v>0</v>
      </c>
      <c r="G1396" s="285">
        <f t="shared" si="256"/>
        <v>0</v>
      </c>
      <c r="H1396" s="284">
        <f t="shared" si="257"/>
        <v>0</v>
      </c>
      <c r="I1396" s="301">
        <f t="shared" si="258"/>
        <v>0</v>
      </c>
      <c r="J1396" s="57">
        <f t="shared" si="259"/>
        <v>0</v>
      </c>
      <c r="K1396" s="57">
        <f t="shared" si="260"/>
        <v>0</v>
      </c>
      <c r="L1396" s="57">
        <f t="shared" si="262"/>
        <v>54391.304309922263</v>
      </c>
      <c r="M1396" s="301">
        <f t="shared" si="263"/>
        <v>11.990238655999987</v>
      </c>
      <c r="N1396" s="57">
        <f t="shared" si="261"/>
        <v>4536.2987235207811</v>
      </c>
    </row>
    <row r="1397" spans="1:14">
      <c r="A1397" s="57">
        <v>1394</v>
      </c>
      <c r="B1397" s="57">
        <v>0</v>
      </c>
      <c r="C1397" s="284">
        <f t="shared" si="254"/>
        <v>0</v>
      </c>
      <c r="D1397" s="300">
        <f t="shared" si="252"/>
        <v>0</v>
      </c>
      <c r="E1397" s="285">
        <f t="shared" si="255"/>
        <v>0</v>
      </c>
      <c r="F1397" s="300">
        <f t="shared" si="253"/>
        <v>0</v>
      </c>
      <c r="G1397" s="285">
        <f t="shared" si="256"/>
        <v>0</v>
      </c>
      <c r="H1397" s="284">
        <f t="shared" si="257"/>
        <v>0</v>
      </c>
      <c r="I1397" s="301">
        <f t="shared" si="258"/>
        <v>0</v>
      </c>
      <c r="J1397" s="57">
        <f t="shared" si="259"/>
        <v>0</v>
      </c>
      <c r="K1397" s="57">
        <f t="shared" si="260"/>
        <v>0</v>
      </c>
      <c r="L1397" s="57">
        <f t="shared" si="262"/>
        <v>54391.304309922263</v>
      </c>
      <c r="M1397" s="301">
        <f t="shared" si="263"/>
        <v>11.990238655999987</v>
      </c>
      <c r="N1397" s="57">
        <f t="shared" si="261"/>
        <v>4536.2987235207811</v>
      </c>
    </row>
    <row r="1398" spans="1:14">
      <c r="A1398" s="57">
        <v>1395</v>
      </c>
      <c r="B1398" s="57">
        <v>0</v>
      </c>
      <c r="C1398" s="284">
        <f t="shared" si="254"/>
        <v>0</v>
      </c>
      <c r="D1398" s="300">
        <f t="shared" si="252"/>
        <v>0</v>
      </c>
      <c r="E1398" s="285">
        <f t="shared" si="255"/>
        <v>0</v>
      </c>
      <c r="F1398" s="300">
        <f t="shared" si="253"/>
        <v>0</v>
      </c>
      <c r="G1398" s="285">
        <f t="shared" si="256"/>
        <v>0</v>
      </c>
      <c r="H1398" s="284">
        <f t="shared" si="257"/>
        <v>0</v>
      </c>
      <c r="I1398" s="301">
        <f t="shared" si="258"/>
        <v>0</v>
      </c>
      <c r="J1398" s="57">
        <f t="shared" si="259"/>
        <v>0</v>
      </c>
      <c r="K1398" s="57">
        <f t="shared" si="260"/>
        <v>0</v>
      </c>
      <c r="L1398" s="57">
        <f t="shared" si="262"/>
        <v>54391.304309922263</v>
      </c>
      <c r="M1398" s="301">
        <f t="shared" si="263"/>
        <v>11.990238655999987</v>
      </c>
      <c r="N1398" s="57">
        <f t="shared" si="261"/>
        <v>4536.2987235207811</v>
      </c>
    </row>
    <row r="1399" spans="1:14">
      <c r="A1399" s="57">
        <v>1396</v>
      </c>
      <c r="B1399" s="57">
        <v>0</v>
      </c>
      <c r="C1399" s="284">
        <f t="shared" si="254"/>
        <v>0</v>
      </c>
      <c r="D1399" s="300">
        <f t="shared" si="252"/>
        <v>0</v>
      </c>
      <c r="E1399" s="285">
        <f t="shared" si="255"/>
        <v>0</v>
      </c>
      <c r="F1399" s="300">
        <f t="shared" si="253"/>
        <v>0</v>
      </c>
      <c r="G1399" s="285">
        <f t="shared" si="256"/>
        <v>0</v>
      </c>
      <c r="H1399" s="284">
        <f t="shared" si="257"/>
        <v>0</v>
      </c>
      <c r="I1399" s="301">
        <f t="shared" si="258"/>
        <v>0</v>
      </c>
      <c r="J1399" s="57">
        <f t="shared" si="259"/>
        <v>0</v>
      </c>
      <c r="K1399" s="57">
        <f t="shared" si="260"/>
        <v>0</v>
      </c>
      <c r="L1399" s="57">
        <f t="shared" si="262"/>
        <v>54391.304309922263</v>
      </c>
      <c r="M1399" s="301">
        <f t="shared" si="263"/>
        <v>11.990238655999987</v>
      </c>
      <c r="N1399" s="57">
        <f t="shared" si="261"/>
        <v>4536.2987235207811</v>
      </c>
    </row>
    <row r="1400" spans="1:14">
      <c r="A1400" s="57">
        <v>1397</v>
      </c>
      <c r="B1400" s="57">
        <v>0</v>
      </c>
      <c r="C1400" s="284">
        <f t="shared" si="254"/>
        <v>0</v>
      </c>
      <c r="D1400" s="300">
        <f t="shared" si="252"/>
        <v>0</v>
      </c>
      <c r="E1400" s="285">
        <f t="shared" si="255"/>
        <v>0</v>
      </c>
      <c r="F1400" s="300">
        <f t="shared" si="253"/>
        <v>0</v>
      </c>
      <c r="G1400" s="285">
        <f t="shared" si="256"/>
        <v>0</v>
      </c>
      <c r="H1400" s="284">
        <f t="shared" si="257"/>
        <v>0</v>
      </c>
      <c r="I1400" s="301">
        <f t="shared" si="258"/>
        <v>0</v>
      </c>
      <c r="J1400" s="57">
        <f t="shared" si="259"/>
        <v>0</v>
      </c>
      <c r="K1400" s="57">
        <f t="shared" si="260"/>
        <v>0</v>
      </c>
      <c r="L1400" s="57">
        <f t="shared" si="262"/>
        <v>54391.304309922263</v>
      </c>
      <c r="M1400" s="301">
        <f t="shared" si="263"/>
        <v>11.990238655999987</v>
      </c>
      <c r="N1400" s="57">
        <f t="shared" si="261"/>
        <v>4536.2987235207811</v>
      </c>
    </row>
    <row r="1401" spans="1:14">
      <c r="A1401" s="57">
        <v>1398</v>
      </c>
      <c r="B1401" s="57">
        <v>0</v>
      </c>
      <c r="C1401" s="284">
        <f t="shared" si="254"/>
        <v>0</v>
      </c>
      <c r="D1401" s="300">
        <f t="shared" si="252"/>
        <v>0</v>
      </c>
      <c r="E1401" s="285">
        <f t="shared" si="255"/>
        <v>0</v>
      </c>
      <c r="F1401" s="300">
        <f t="shared" si="253"/>
        <v>0</v>
      </c>
      <c r="G1401" s="285">
        <f t="shared" si="256"/>
        <v>0</v>
      </c>
      <c r="H1401" s="284">
        <f t="shared" si="257"/>
        <v>0</v>
      </c>
      <c r="I1401" s="301">
        <f t="shared" si="258"/>
        <v>0</v>
      </c>
      <c r="J1401" s="57">
        <f t="shared" si="259"/>
        <v>0</v>
      </c>
      <c r="K1401" s="57">
        <f t="shared" si="260"/>
        <v>0</v>
      </c>
      <c r="L1401" s="57">
        <f t="shared" si="262"/>
        <v>54391.304309922263</v>
      </c>
      <c r="M1401" s="301">
        <f t="shared" si="263"/>
        <v>11.990238655999987</v>
      </c>
      <c r="N1401" s="57">
        <f t="shared" si="261"/>
        <v>4536.2987235207811</v>
      </c>
    </row>
    <row r="1402" spans="1:14">
      <c r="A1402" s="57">
        <v>1399</v>
      </c>
      <c r="B1402" s="57">
        <v>0</v>
      </c>
      <c r="C1402" s="284">
        <f t="shared" si="254"/>
        <v>0</v>
      </c>
      <c r="D1402" s="300">
        <f t="shared" si="252"/>
        <v>0</v>
      </c>
      <c r="E1402" s="285">
        <f t="shared" si="255"/>
        <v>0</v>
      </c>
      <c r="F1402" s="300">
        <f t="shared" si="253"/>
        <v>0</v>
      </c>
      <c r="G1402" s="285">
        <f t="shared" si="256"/>
        <v>0</v>
      </c>
      <c r="H1402" s="284">
        <f t="shared" si="257"/>
        <v>0</v>
      </c>
      <c r="I1402" s="301">
        <f t="shared" si="258"/>
        <v>0</v>
      </c>
      <c r="J1402" s="57">
        <f t="shared" si="259"/>
        <v>0</v>
      </c>
      <c r="K1402" s="57">
        <f t="shared" si="260"/>
        <v>0</v>
      </c>
      <c r="L1402" s="57">
        <f t="shared" si="262"/>
        <v>54391.304309922263</v>
      </c>
      <c r="M1402" s="301">
        <f t="shared" si="263"/>
        <v>11.990238655999987</v>
      </c>
      <c r="N1402" s="57">
        <f t="shared" si="261"/>
        <v>4536.2987235207811</v>
      </c>
    </row>
    <row r="1403" spans="1:14">
      <c r="A1403" s="57">
        <v>1400</v>
      </c>
      <c r="B1403" s="57">
        <v>0</v>
      </c>
      <c r="C1403" s="284">
        <f t="shared" si="254"/>
        <v>0</v>
      </c>
      <c r="D1403" s="300">
        <f t="shared" si="252"/>
        <v>0</v>
      </c>
      <c r="E1403" s="285">
        <f t="shared" si="255"/>
        <v>0</v>
      </c>
      <c r="F1403" s="300">
        <f t="shared" si="253"/>
        <v>0</v>
      </c>
      <c r="G1403" s="285">
        <f t="shared" si="256"/>
        <v>0</v>
      </c>
      <c r="H1403" s="284">
        <f t="shared" si="257"/>
        <v>0</v>
      </c>
      <c r="I1403" s="301">
        <f t="shared" si="258"/>
        <v>0</v>
      </c>
      <c r="J1403" s="57">
        <f t="shared" si="259"/>
        <v>0</v>
      </c>
      <c r="K1403" s="57">
        <f t="shared" si="260"/>
        <v>0</v>
      </c>
      <c r="L1403" s="57">
        <f t="shared" si="262"/>
        <v>54391.304309922263</v>
      </c>
      <c r="M1403" s="301">
        <f t="shared" si="263"/>
        <v>11.990238655999987</v>
      </c>
      <c r="N1403" s="57">
        <f t="shared" si="261"/>
        <v>4536.2987235207811</v>
      </c>
    </row>
    <row r="1404" spans="1:14">
      <c r="A1404" s="57">
        <v>1401</v>
      </c>
      <c r="B1404" s="57">
        <v>0</v>
      </c>
      <c r="C1404" s="284">
        <f t="shared" si="254"/>
        <v>0</v>
      </c>
      <c r="D1404" s="300">
        <f t="shared" si="252"/>
        <v>0</v>
      </c>
      <c r="E1404" s="285">
        <f t="shared" si="255"/>
        <v>0</v>
      </c>
      <c r="F1404" s="300">
        <f t="shared" si="253"/>
        <v>0</v>
      </c>
      <c r="G1404" s="285">
        <f t="shared" si="256"/>
        <v>0</v>
      </c>
      <c r="H1404" s="284">
        <f t="shared" si="257"/>
        <v>0</v>
      </c>
      <c r="I1404" s="301">
        <f t="shared" si="258"/>
        <v>0</v>
      </c>
      <c r="J1404" s="57">
        <f t="shared" si="259"/>
        <v>0</v>
      </c>
      <c r="K1404" s="57">
        <f t="shared" si="260"/>
        <v>0</v>
      </c>
      <c r="L1404" s="57">
        <f t="shared" si="262"/>
        <v>54391.304309922263</v>
      </c>
      <c r="M1404" s="301">
        <f t="shared" si="263"/>
        <v>11.990238655999987</v>
      </c>
      <c r="N1404" s="57">
        <f t="shared" si="261"/>
        <v>4536.2987235207811</v>
      </c>
    </row>
    <row r="1405" spans="1:14">
      <c r="A1405" s="57">
        <v>1402</v>
      </c>
      <c r="B1405" s="57">
        <v>0</v>
      </c>
      <c r="C1405" s="284">
        <f t="shared" si="254"/>
        <v>0</v>
      </c>
      <c r="D1405" s="300">
        <f t="shared" si="252"/>
        <v>0</v>
      </c>
      <c r="E1405" s="285">
        <f t="shared" si="255"/>
        <v>0</v>
      </c>
      <c r="F1405" s="300">
        <f t="shared" si="253"/>
        <v>0</v>
      </c>
      <c r="G1405" s="285">
        <f t="shared" si="256"/>
        <v>0</v>
      </c>
      <c r="H1405" s="284">
        <f t="shared" si="257"/>
        <v>0</v>
      </c>
      <c r="I1405" s="301">
        <f t="shared" si="258"/>
        <v>0</v>
      </c>
      <c r="J1405" s="57">
        <f t="shared" si="259"/>
        <v>0</v>
      </c>
      <c r="K1405" s="57">
        <f t="shared" si="260"/>
        <v>0</v>
      </c>
      <c r="L1405" s="57">
        <f t="shared" si="262"/>
        <v>54391.304309922263</v>
      </c>
      <c r="M1405" s="301">
        <f t="shared" si="263"/>
        <v>11.990238655999987</v>
      </c>
      <c r="N1405" s="57">
        <f t="shared" si="261"/>
        <v>4536.2987235207811</v>
      </c>
    </row>
    <row r="1406" spans="1:14">
      <c r="A1406" s="57">
        <v>1403</v>
      </c>
      <c r="B1406" s="57">
        <v>0</v>
      </c>
      <c r="C1406" s="284">
        <f t="shared" si="254"/>
        <v>0</v>
      </c>
      <c r="D1406" s="300">
        <f t="shared" si="252"/>
        <v>0</v>
      </c>
      <c r="E1406" s="285">
        <f t="shared" si="255"/>
        <v>0</v>
      </c>
      <c r="F1406" s="300">
        <f t="shared" si="253"/>
        <v>0</v>
      </c>
      <c r="G1406" s="285">
        <f t="shared" si="256"/>
        <v>0</v>
      </c>
      <c r="H1406" s="284">
        <f t="shared" si="257"/>
        <v>0</v>
      </c>
      <c r="I1406" s="301">
        <f t="shared" si="258"/>
        <v>0</v>
      </c>
      <c r="J1406" s="57">
        <f t="shared" si="259"/>
        <v>0</v>
      </c>
      <c r="K1406" s="57">
        <f t="shared" si="260"/>
        <v>0</v>
      </c>
      <c r="L1406" s="57">
        <f t="shared" si="262"/>
        <v>54391.304309922263</v>
      </c>
      <c r="M1406" s="301">
        <f t="shared" si="263"/>
        <v>11.990238655999987</v>
      </c>
      <c r="N1406" s="57">
        <f t="shared" si="261"/>
        <v>4536.2987235207811</v>
      </c>
    </row>
    <row r="1407" spans="1:14">
      <c r="A1407" s="57">
        <v>1404</v>
      </c>
      <c r="B1407" s="57">
        <v>0</v>
      </c>
      <c r="C1407" s="284">
        <f t="shared" si="254"/>
        <v>0</v>
      </c>
      <c r="D1407" s="300">
        <f t="shared" si="252"/>
        <v>0</v>
      </c>
      <c r="E1407" s="285">
        <f t="shared" si="255"/>
        <v>0</v>
      </c>
      <c r="F1407" s="300">
        <f t="shared" si="253"/>
        <v>0</v>
      </c>
      <c r="G1407" s="285">
        <f t="shared" si="256"/>
        <v>0</v>
      </c>
      <c r="H1407" s="284">
        <f t="shared" si="257"/>
        <v>0</v>
      </c>
      <c r="I1407" s="301">
        <f t="shared" si="258"/>
        <v>0</v>
      </c>
      <c r="J1407" s="57">
        <f t="shared" si="259"/>
        <v>0</v>
      </c>
      <c r="K1407" s="57">
        <f t="shared" si="260"/>
        <v>0</v>
      </c>
      <c r="L1407" s="57">
        <f t="shared" si="262"/>
        <v>54391.304309922263</v>
      </c>
      <c r="M1407" s="301">
        <f t="shared" si="263"/>
        <v>11.990238655999987</v>
      </c>
      <c r="N1407" s="57">
        <f t="shared" si="261"/>
        <v>4536.2987235207811</v>
      </c>
    </row>
    <row r="1408" spans="1:14">
      <c r="A1408" s="57">
        <v>1405</v>
      </c>
      <c r="B1408" s="57">
        <v>0</v>
      </c>
      <c r="C1408" s="284">
        <f t="shared" si="254"/>
        <v>0</v>
      </c>
      <c r="D1408" s="300">
        <f t="shared" si="252"/>
        <v>0</v>
      </c>
      <c r="E1408" s="285">
        <f t="shared" si="255"/>
        <v>0</v>
      </c>
      <c r="F1408" s="300">
        <f t="shared" si="253"/>
        <v>0</v>
      </c>
      <c r="G1408" s="285">
        <f t="shared" si="256"/>
        <v>0</v>
      </c>
      <c r="H1408" s="284">
        <f t="shared" si="257"/>
        <v>0</v>
      </c>
      <c r="I1408" s="301">
        <f t="shared" si="258"/>
        <v>0</v>
      </c>
      <c r="J1408" s="57">
        <f t="shared" si="259"/>
        <v>0</v>
      </c>
      <c r="K1408" s="57">
        <f t="shared" si="260"/>
        <v>0</v>
      </c>
      <c r="L1408" s="57">
        <f t="shared" si="262"/>
        <v>54391.304309922263</v>
      </c>
      <c r="M1408" s="301">
        <f t="shared" si="263"/>
        <v>11.990238655999987</v>
      </c>
      <c r="N1408" s="57">
        <f t="shared" si="261"/>
        <v>4536.2987235207811</v>
      </c>
    </row>
    <row r="1409" spans="1:14">
      <c r="A1409" s="57">
        <v>1406</v>
      </c>
      <c r="B1409" s="57">
        <v>0</v>
      </c>
      <c r="C1409" s="284">
        <f t="shared" si="254"/>
        <v>0</v>
      </c>
      <c r="D1409" s="300">
        <f t="shared" si="252"/>
        <v>0</v>
      </c>
      <c r="E1409" s="285">
        <f t="shared" si="255"/>
        <v>0</v>
      </c>
      <c r="F1409" s="300">
        <f t="shared" si="253"/>
        <v>0</v>
      </c>
      <c r="G1409" s="285">
        <f t="shared" si="256"/>
        <v>0</v>
      </c>
      <c r="H1409" s="284">
        <f t="shared" si="257"/>
        <v>0</v>
      </c>
      <c r="I1409" s="301">
        <f t="shared" si="258"/>
        <v>0</v>
      </c>
      <c r="J1409" s="57">
        <f t="shared" si="259"/>
        <v>0</v>
      </c>
      <c r="K1409" s="57">
        <f t="shared" si="260"/>
        <v>0</v>
      </c>
      <c r="L1409" s="57">
        <f t="shared" si="262"/>
        <v>54391.304309922263</v>
      </c>
      <c r="M1409" s="301">
        <f t="shared" si="263"/>
        <v>11.990238655999987</v>
      </c>
      <c r="N1409" s="57">
        <f t="shared" si="261"/>
        <v>4536.2987235207811</v>
      </c>
    </row>
    <row r="1410" spans="1:14">
      <c r="A1410" s="57">
        <v>1407</v>
      </c>
      <c r="B1410" s="57">
        <v>0</v>
      </c>
      <c r="C1410" s="284">
        <f t="shared" si="254"/>
        <v>0</v>
      </c>
      <c r="D1410" s="300">
        <f t="shared" si="252"/>
        <v>0</v>
      </c>
      <c r="E1410" s="285">
        <f t="shared" si="255"/>
        <v>0</v>
      </c>
      <c r="F1410" s="300">
        <f t="shared" si="253"/>
        <v>0</v>
      </c>
      <c r="G1410" s="285">
        <f t="shared" si="256"/>
        <v>0</v>
      </c>
      <c r="H1410" s="284">
        <f t="shared" si="257"/>
        <v>0</v>
      </c>
      <c r="I1410" s="301">
        <f t="shared" si="258"/>
        <v>0</v>
      </c>
      <c r="J1410" s="57">
        <f t="shared" si="259"/>
        <v>0</v>
      </c>
      <c r="K1410" s="57">
        <f t="shared" si="260"/>
        <v>0</v>
      </c>
      <c r="L1410" s="57">
        <f t="shared" si="262"/>
        <v>54391.304309922263</v>
      </c>
      <c r="M1410" s="301">
        <f t="shared" si="263"/>
        <v>11.990238655999987</v>
      </c>
      <c r="N1410" s="57">
        <f t="shared" si="261"/>
        <v>4536.2987235207811</v>
      </c>
    </row>
    <row r="1411" spans="1:14">
      <c r="A1411" s="57">
        <v>1408</v>
      </c>
      <c r="B1411" s="57">
        <v>0</v>
      </c>
      <c r="C1411" s="284">
        <f t="shared" si="254"/>
        <v>0</v>
      </c>
      <c r="D1411" s="300">
        <f t="shared" si="252"/>
        <v>0</v>
      </c>
      <c r="E1411" s="285">
        <f t="shared" si="255"/>
        <v>0</v>
      </c>
      <c r="F1411" s="300">
        <f t="shared" si="253"/>
        <v>0</v>
      </c>
      <c r="G1411" s="285">
        <f t="shared" si="256"/>
        <v>0</v>
      </c>
      <c r="H1411" s="284">
        <f t="shared" si="257"/>
        <v>0</v>
      </c>
      <c r="I1411" s="301">
        <f t="shared" si="258"/>
        <v>0</v>
      </c>
      <c r="J1411" s="57">
        <f t="shared" si="259"/>
        <v>0</v>
      </c>
      <c r="K1411" s="57">
        <f t="shared" si="260"/>
        <v>0</v>
      </c>
      <c r="L1411" s="57">
        <f t="shared" si="262"/>
        <v>54391.304309922263</v>
      </c>
      <c r="M1411" s="301">
        <f t="shared" si="263"/>
        <v>11.990238655999987</v>
      </c>
      <c r="N1411" s="57">
        <f t="shared" si="261"/>
        <v>4536.2987235207811</v>
      </c>
    </row>
    <row r="1412" spans="1:14">
      <c r="A1412" s="57">
        <v>1409</v>
      </c>
      <c r="B1412" s="57">
        <v>0</v>
      </c>
      <c r="C1412" s="284">
        <f t="shared" si="254"/>
        <v>0</v>
      </c>
      <c r="D1412" s="300">
        <f t="shared" ref="D1412:D1475" si="264">C1412</f>
        <v>0</v>
      </c>
      <c r="E1412" s="285">
        <f t="shared" si="255"/>
        <v>0</v>
      </c>
      <c r="F1412" s="300">
        <f t="shared" ref="F1412:F1475" si="265">C1413</f>
        <v>0</v>
      </c>
      <c r="G1412" s="285">
        <f t="shared" si="256"/>
        <v>0</v>
      </c>
      <c r="H1412" s="284">
        <f t="shared" si="257"/>
        <v>0</v>
      </c>
      <c r="I1412" s="301">
        <f t="shared" si="258"/>
        <v>0</v>
      </c>
      <c r="J1412" s="57">
        <f t="shared" si="259"/>
        <v>0</v>
      </c>
      <c r="K1412" s="57">
        <f t="shared" si="260"/>
        <v>0</v>
      </c>
      <c r="L1412" s="57">
        <f t="shared" si="262"/>
        <v>54391.304309922263</v>
      </c>
      <c r="M1412" s="301">
        <f t="shared" si="263"/>
        <v>11.990238655999987</v>
      </c>
      <c r="N1412" s="57">
        <f t="shared" si="261"/>
        <v>4536.2987235207811</v>
      </c>
    </row>
    <row r="1413" spans="1:14">
      <c r="A1413" s="57">
        <v>1410</v>
      </c>
      <c r="B1413" s="57">
        <v>0</v>
      </c>
      <c r="C1413" s="284">
        <f t="shared" ref="C1413:C1476" si="266">B1413*1.609344</f>
        <v>0</v>
      </c>
      <c r="D1413" s="300">
        <f t="shared" si="264"/>
        <v>0</v>
      </c>
      <c r="E1413" s="285">
        <f t="shared" ref="E1413:E1476" si="267">(D1413)^2</f>
        <v>0</v>
      </c>
      <c r="F1413" s="300">
        <f t="shared" si="265"/>
        <v>0</v>
      </c>
      <c r="G1413" s="285">
        <f t="shared" ref="G1413:G1476" si="268">(F1413)^2</f>
        <v>0</v>
      </c>
      <c r="H1413" s="284">
        <f t="shared" ref="H1413:H1476" si="269">(D1413+F1413)/2</f>
        <v>0</v>
      </c>
      <c r="I1413" s="301">
        <f t="shared" ref="I1413:I1476" si="270">H1413/3600</f>
        <v>0</v>
      </c>
      <c r="J1413" s="57">
        <f t="shared" ref="J1413:J1476" si="271">IF(I1413=0,0,(G1413-E1413))</f>
        <v>0</v>
      </c>
      <c r="K1413" s="57">
        <f t="shared" ref="K1413:K1476" si="272">MAX(0,J1413)</f>
        <v>0</v>
      </c>
      <c r="L1413" s="57">
        <f t="shared" si="262"/>
        <v>54391.304309922263</v>
      </c>
      <c r="M1413" s="301">
        <f t="shared" si="263"/>
        <v>11.990238655999987</v>
      </c>
      <c r="N1413" s="57">
        <f t="shared" ref="N1413:N1476" si="273">IF(M1413=0,0,(L1413)/M1413)</f>
        <v>4536.2987235207811</v>
      </c>
    </row>
    <row r="1414" spans="1:14">
      <c r="A1414" s="57">
        <v>1411</v>
      </c>
      <c r="B1414" s="57">
        <v>0</v>
      </c>
      <c r="C1414" s="284">
        <f t="shared" si="266"/>
        <v>0</v>
      </c>
      <c r="D1414" s="300">
        <f t="shared" si="264"/>
        <v>0</v>
      </c>
      <c r="E1414" s="285">
        <f t="shared" si="267"/>
        <v>0</v>
      </c>
      <c r="F1414" s="300">
        <f t="shared" si="265"/>
        <v>0</v>
      </c>
      <c r="G1414" s="285">
        <f t="shared" si="268"/>
        <v>0</v>
      </c>
      <c r="H1414" s="284">
        <f t="shared" si="269"/>
        <v>0</v>
      </c>
      <c r="I1414" s="301">
        <f t="shared" si="270"/>
        <v>0</v>
      </c>
      <c r="J1414" s="57">
        <f t="shared" si="271"/>
        <v>0</v>
      </c>
      <c r="K1414" s="57">
        <f t="shared" si="272"/>
        <v>0</v>
      </c>
      <c r="L1414" s="57">
        <f t="shared" ref="L1414:L1477" si="274">L1413+K1414</f>
        <v>54391.304309922263</v>
      </c>
      <c r="M1414" s="301">
        <f t="shared" ref="M1414:M1477" si="275">M1413+I1414</f>
        <v>11.990238655999987</v>
      </c>
      <c r="N1414" s="57">
        <f t="shared" si="273"/>
        <v>4536.2987235207811</v>
      </c>
    </row>
    <row r="1415" spans="1:14">
      <c r="A1415" s="57">
        <v>1412</v>
      </c>
      <c r="B1415" s="57">
        <v>0</v>
      </c>
      <c r="C1415" s="284">
        <f t="shared" si="266"/>
        <v>0</v>
      </c>
      <c r="D1415" s="300">
        <f t="shared" si="264"/>
        <v>0</v>
      </c>
      <c r="E1415" s="285">
        <f t="shared" si="267"/>
        <v>0</v>
      </c>
      <c r="F1415" s="300">
        <f t="shared" si="265"/>
        <v>0</v>
      </c>
      <c r="G1415" s="285">
        <f t="shared" si="268"/>
        <v>0</v>
      </c>
      <c r="H1415" s="284">
        <f t="shared" si="269"/>
        <v>0</v>
      </c>
      <c r="I1415" s="301">
        <f t="shared" si="270"/>
        <v>0</v>
      </c>
      <c r="J1415" s="57">
        <f t="shared" si="271"/>
        <v>0</v>
      </c>
      <c r="K1415" s="57">
        <f t="shared" si="272"/>
        <v>0</v>
      </c>
      <c r="L1415" s="57">
        <f t="shared" si="274"/>
        <v>54391.304309922263</v>
      </c>
      <c r="M1415" s="301">
        <f t="shared" si="275"/>
        <v>11.990238655999987</v>
      </c>
      <c r="N1415" s="57">
        <f t="shared" si="273"/>
        <v>4536.2987235207811</v>
      </c>
    </row>
    <row r="1416" spans="1:14">
      <c r="A1416" s="57">
        <v>1413</v>
      </c>
      <c r="B1416" s="57">
        <v>0</v>
      </c>
      <c r="C1416" s="284">
        <f t="shared" si="266"/>
        <v>0</v>
      </c>
      <c r="D1416" s="300">
        <f t="shared" si="264"/>
        <v>0</v>
      </c>
      <c r="E1416" s="285">
        <f t="shared" si="267"/>
        <v>0</v>
      </c>
      <c r="F1416" s="300">
        <f t="shared" si="265"/>
        <v>0</v>
      </c>
      <c r="G1416" s="285">
        <f t="shared" si="268"/>
        <v>0</v>
      </c>
      <c r="H1416" s="284">
        <f t="shared" si="269"/>
        <v>0</v>
      </c>
      <c r="I1416" s="301">
        <f t="shared" si="270"/>
        <v>0</v>
      </c>
      <c r="J1416" s="57">
        <f t="shared" si="271"/>
        <v>0</v>
      </c>
      <c r="K1416" s="57">
        <f t="shared" si="272"/>
        <v>0</v>
      </c>
      <c r="L1416" s="57">
        <f t="shared" si="274"/>
        <v>54391.304309922263</v>
      </c>
      <c r="M1416" s="301">
        <f t="shared" si="275"/>
        <v>11.990238655999987</v>
      </c>
      <c r="N1416" s="57">
        <f t="shared" si="273"/>
        <v>4536.2987235207811</v>
      </c>
    </row>
    <row r="1417" spans="1:14">
      <c r="A1417" s="57">
        <v>1414</v>
      </c>
      <c r="B1417" s="57">
        <v>0</v>
      </c>
      <c r="C1417" s="284">
        <f t="shared" si="266"/>
        <v>0</v>
      </c>
      <c r="D1417" s="300">
        <f t="shared" si="264"/>
        <v>0</v>
      </c>
      <c r="E1417" s="285">
        <f t="shared" si="267"/>
        <v>0</v>
      </c>
      <c r="F1417" s="300">
        <f t="shared" si="265"/>
        <v>0</v>
      </c>
      <c r="G1417" s="285">
        <f t="shared" si="268"/>
        <v>0</v>
      </c>
      <c r="H1417" s="284">
        <f t="shared" si="269"/>
        <v>0</v>
      </c>
      <c r="I1417" s="301">
        <f t="shared" si="270"/>
        <v>0</v>
      </c>
      <c r="J1417" s="57">
        <f t="shared" si="271"/>
        <v>0</v>
      </c>
      <c r="K1417" s="57">
        <f t="shared" si="272"/>
        <v>0</v>
      </c>
      <c r="L1417" s="57">
        <f t="shared" si="274"/>
        <v>54391.304309922263</v>
      </c>
      <c r="M1417" s="301">
        <f t="shared" si="275"/>
        <v>11.990238655999987</v>
      </c>
      <c r="N1417" s="57">
        <f t="shared" si="273"/>
        <v>4536.2987235207811</v>
      </c>
    </row>
    <row r="1418" spans="1:14">
      <c r="A1418" s="57">
        <v>1415</v>
      </c>
      <c r="B1418" s="57">
        <v>0</v>
      </c>
      <c r="C1418" s="284">
        <f t="shared" si="266"/>
        <v>0</v>
      </c>
      <c r="D1418" s="300">
        <f t="shared" si="264"/>
        <v>0</v>
      </c>
      <c r="E1418" s="285">
        <f t="shared" si="267"/>
        <v>0</v>
      </c>
      <c r="F1418" s="300">
        <f t="shared" si="265"/>
        <v>0</v>
      </c>
      <c r="G1418" s="285">
        <f t="shared" si="268"/>
        <v>0</v>
      </c>
      <c r="H1418" s="284">
        <f t="shared" si="269"/>
        <v>0</v>
      </c>
      <c r="I1418" s="301">
        <f t="shared" si="270"/>
        <v>0</v>
      </c>
      <c r="J1418" s="57">
        <f t="shared" si="271"/>
        <v>0</v>
      </c>
      <c r="K1418" s="57">
        <f t="shared" si="272"/>
        <v>0</v>
      </c>
      <c r="L1418" s="57">
        <f t="shared" si="274"/>
        <v>54391.304309922263</v>
      </c>
      <c r="M1418" s="301">
        <f t="shared" si="275"/>
        <v>11.990238655999987</v>
      </c>
      <c r="N1418" s="57">
        <f t="shared" si="273"/>
        <v>4536.2987235207811</v>
      </c>
    </row>
    <row r="1419" spans="1:14">
      <c r="A1419" s="57">
        <v>1416</v>
      </c>
      <c r="B1419" s="57">
        <v>0</v>
      </c>
      <c r="C1419" s="284">
        <f t="shared" si="266"/>
        <v>0</v>
      </c>
      <c r="D1419" s="300">
        <f t="shared" si="264"/>
        <v>0</v>
      </c>
      <c r="E1419" s="285">
        <f t="shared" si="267"/>
        <v>0</v>
      </c>
      <c r="F1419" s="300">
        <f t="shared" si="265"/>
        <v>0</v>
      </c>
      <c r="G1419" s="285">
        <f t="shared" si="268"/>
        <v>0</v>
      </c>
      <c r="H1419" s="284">
        <f t="shared" si="269"/>
        <v>0</v>
      </c>
      <c r="I1419" s="301">
        <f t="shared" si="270"/>
        <v>0</v>
      </c>
      <c r="J1419" s="57">
        <f t="shared" si="271"/>
        <v>0</v>
      </c>
      <c r="K1419" s="57">
        <f t="shared" si="272"/>
        <v>0</v>
      </c>
      <c r="L1419" s="57">
        <f t="shared" si="274"/>
        <v>54391.304309922263</v>
      </c>
      <c r="M1419" s="301">
        <f t="shared" si="275"/>
        <v>11.990238655999987</v>
      </c>
      <c r="N1419" s="57">
        <f t="shared" si="273"/>
        <v>4536.2987235207811</v>
      </c>
    </row>
    <row r="1420" spans="1:14">
      <c r="A1420" s="57">
        <v>1417</v>
      </c>
      <c r="B1420" s="57">
        <v>0</v>
      </c>
      <c r="C1420" s="284">
        <f t="shared" si="266"/>
        <v>0</v>
      </c>
      <c r="D1420" s="300">
        <f t="shared" si="264"/>
        <v>0</v>
      </c>
      <c r="E1420" s="285">
        <f t="shared" si="267"/>
        <v>0</v>
      </c>
      <c r="F1420" s="300">
        <f t="shared" si="265"/>
        <v>0</v>
      </c>
      <c r="G1420" s="285">
        <f t="shared" si="268"/>
        <v>0</v>
      </c>
      <c r="H1420" s="284">
        <f t="shared" si="269"/>
        <v>0</v>
      </c>
      <c r="I1420" s="301">
        <f t="shared" si="270"/>
        <v>0</v>
      </c>
      <c r="J1420" s="57">
        <f t="shared" si="271"/>
        <v>0</v>
      </c>
      <c r="K1420" s="57">
        <f t="shared" si="272"/>
        <v>0</v>
      </c>
      <c r="L1420" s="57">
        <f t="shared" si="274"/>
        <v>54391.304309922263</v>
      </c>
      <c r="M1420" s="301">
        <f t="shared" si="275"/>
        <v>11.990238655999987</v>
      </c>
      <c r="N1420" s="57">
        <f t="shared" si="273"/>
        <v>4536.2987235207811</v>
      </c>
    </row>
    <row r="1421" spans="1:14">
      <c r="A1421" s="57">
        <v>1418</v>
      </c>
      <c r="B1421" s="57">
        <v>0</v>
      </c>
      <c r="C1421" s="284">
        <f t="shared" si="266"/>
        <v>0</v>
      </c>
      <c r="D1421" s="300">
        <f t="shared" si="264"/>
        <v>0</v>
      </c>
      <c r="E1421" s="285">
        <f t="shared" si="267"/>
        <v>0</v>
      </c>
      <c r="F1421" s="300">
        <f t="shared" si="265"/>
        <v>0</v>
      </c>
      <c r="G1421" s="285">
        <f t="shared" si="268"/>
        <v>0</v>
      </c>
      <c r="H1421" s="284">
        <f t="shared" si="269"/>
        <v>0</v>
      </c>
      <c r="I1421" s="301">
        <f t="shared" si="270"/>
        <v>0</v>
      </c>
      <c r="J1421" s="57">
        <f t="shared" si="271"/>
        <v>0</v>
      </c>
      <c r="K1421" s="57">
        <f t="shared" si="272"/>
        <v>0</v>
      </c>
      <c r="L1421" s="57">
        <f t="shared" si="274"/>
        <v>54391.304309922263</v>
      </c>
      <c r="M1421" s="301">
        <f t="shared" si="275"/>
        <v>11.990238655999987</v>
      </c>
      <c r="N1421" s="57">
        <f t="shared" si="273"/>
        <v>4536.2987235207811</v>
      </c>
    </row>
    <row r="1422" spans="1:14">
      <c r="A1422" s="57">
        <v>1419</v>
      </c>
      <c r="B1422" s="57">
        <v>0</v>
      </c>
      <c r="C1422" s="284">
        <f t="shared" si="266"/>
        <v>0</v>
      </c>
      <c r="D1422" s="300">
        <f t="shared" si="264"/>
        <v>0</v>
      </c>
      <c r="E1422" s="285">
        <f t="shared" si="267"/>
        <v>0</v>
      </c>
      <c r="F1422" s="300">
        <f t="shared" si="265"/>
        <v>0</v>
      </c>
      <c r="G1422" s="285">
        <f t="shared" si="268"/>
        <v>0</v>
      </c>
      <c r="H1422" s="284">
        <f t="shared" si="269"/>
        <v>0</v>
      </c>
      <c r="I1422" s="301">
        <f t="shared" si="270"/>
        <v>0</v>
      </c>
      <c r="J1422" s="57">
        <f t="shared" si="271"/>
        <v>0</v>
      </c>
      <c r="K1422" s="57">
        <f t="shared" si="272"/>
        <v>0</v>
      </c>
      <c r="L1422" s="57">
        <f t="shared" si="274"/>
        <v>54391.304309922263</v>
      </c>
      <c r="M1422" s="301">
        <f t="shared" si="275"/>
        <v>11.990238655999987</v>
      </c>
      <c r="N1422" s="57">
        <f t="shared" si="273"/>
        <v>4536.2987235207811</v>
      </c>
    </row>
    <row r="1423" spans="1:14">
      <c r="A1423" s="57">
        <v>1420</v>
      </c>
      <c r="B1423" s="57">
        <v>0</v>
      </c>
      <c r="C1423" s="284">
        <f t="shared" si="266"/>
        <v>0</v>
      </c>
      <c r="D1423" s="300">
        <f t="shared" si="264"/>
        <v>0</v>
      </c>
      <c r="E1423" s="285">
        <f t="shared" si="267"/>
        <v>0</v>
      </c>
      <c r="F1423" s="300">
        <f t="shared" si="265"/>
        <v>0</v>
      </c>
      <c r="G1423" s="285">
        <f t="shared" si="268"/>
        <v>0</v>
      </c>
      <c r="H1423" s="284">
        <f t="shared" si="269"/>
        <v>0</v>
      </c>
      <c r="I1423" s="301">
        <f t="shared" si="270"/>
        <v>0</v>
      </c>
      <c r="J1423" s="57">
        <f t="shared" si="271"/>
        <v>0</v>
      </c>
      <c r="K1423" s="57">
        <f t="shared" si="272"/>
        <v>0</v>
      </c>
      <c r="L1423" s="57">
        <f t="shared" si="274"/>
        <v>54391.304309922263</v>
      </c>
      <c r="M1423" s="301">
        <f t="shared" si="275"/>
        <v>11.990238655999987</v>
      </c>
      <c r="N1423" s="57">
        <f t="shared" si="273"/>
        <v>4536.2987235207811</v>
      </c>
    </row>
    <row r="1424" spans="1:14">
      <c r="A1424" s="57">
        <v>1421</v>
      </c>
      <c r="B1424" s="57">
        <v>0</v>
      </c>
      <c r="C1424" s="284">
        <f t="shared" si="266"/>
        <v>0</v>
      </c>
      <c r="D1424" s="300">
        <f t="shared" si="264"/>
        <v>0</v>
      </c>
      <c r="E1424" s="285">
        <f t="shared" si="267"/>
        <v>0</v>
      </c>
      <c r="F1424" s="300">
        <f t="shared" si="265"/>
        <v>0</v>
      </c>
      <c r="G1424" s="285">
        <f t="shared" si="268"/>
        <v>0</v>
      </c>
      <c r="H1424" s="284">
        <f t="shared" si="269"/>
        <v>0</v>
      </c>
      <c r="I1424" s="301">
        <f t="shared" si="270"/>
        <v>0</v>
      </c>
      <c r="J1424" s="57">
        <f t="shared" si="271"/>
        <v>0</v>
      </c>
      <c r="K1424" s="57">
        <f t="shared" si="272"/>
        <v>0</v>
      </c>
      <c r="L1424" s="57">
        <f t="shared" si="274"/>
        <v>54391.304309922263</v>
      </c>
      <c r="M1424" s="301">
        <f t="shared" si="275"/>
        <v>11.990238655999987</v>
      </c>
      <c r="N1424" s="57">
        <f t="shared" si="273"/>
        <v>4536.2987235207811</v>
      </c>
    </row>
    <row r="1425" spans="1:14">
      <c r="A1425" s="57">
        <v>1422</v>
      </c>
      <c r="B1425" s="57">
        <v>0</v>
      </c>
      <c r="C1425" s="284">
        <f t="shared" si="266"/>
        <v>0</v>
      </c>
      <c r="D1425" s="300">
        <f t="shared" si="264"/>
        <v>0</v>
      </c>
      <c r="E1425" s="285">
        <f t="shared" si="267"/>
        <v>0</v>
      </c>
      <c r="F1425" s="300">
        <f t="shared" si="265"/>
        <v>0</v>
      </c>
      <c r="G1425" s="285">
        <f t="shared" si="268"/>
        <v>0</v>
      </c>
      <c r="H1425" s="284">
        <f t="shared" si="269"/>
        <v>0</v>
      </c>
      <c r="I1425" s="301">
        <f t="shared" si="270"/>
        <v>0</v>
      </c>
      <c r="J1425" s="57">
        <f t="shared" si="271"/>
        <v>0</v>
      </c>
      <c r="K1425" s="57">
        <f t="shared" si="272"/>
        <v>0</v>
      </c>
      <c r="L1425" s="57">
        <f t="shared" si="274"/>
        <v>54391.304309922263</v>
      </c>
      <c r="M1425" s="301">
        <f t="shared" si="275"/>
        <v>11.990238655999987</v>
      </c>
      <c r="N1425" s="57">
        <f t="shared" si="273"/>
        <v>4536.2987235207811</v>
      </c>
    </row>
    <row r="1426" spans="1:14">
      <c r="A1426" s="57">
        <v>1423</v>
      </c>
      <c r="B1426" s="57">
        <v>0</v>
      </c>
      <c r="C1426" s="284">
        <f t="shared" si="266"/>
        <v>0</v>
      </c>
      <c r="D1426" s="300">
        <f t="shared" si="264"/>
        <v>0</v>
      </c>
      <c r="E1426" s="285">
        <f t="shared" si="267"/>
        <v>0</v>
      </c>
      <c r="F1426" s="300">
        <f t="shared" si="265"/>
        <v>0</v>
      </c>
      <c r="G1426" s="285">
        <f t="shared" si="268"/>
        <v>0</v>
      </c>
      <c r="H1426" s="284">
        <f t="shared" si="269"/>
        <v>0</v>
      </c>
      <c r="I1426" s="301">
        <f t="shared" si="270"/>
        <v>0</v>
      </c>
      <c r="J1426" s="57">
        <f t="shared" si="271"/>
        <v>0</v>
      </c>
      <c r="K1426" s="57">
        <f t="shared" si="272"/>
        <v>0</v>
      </c>
      <c r="L1426" s="57">
        <f t="shared" si="274"/>
        <v>54391.304309922263</v>
      </c>
      <c r="M1426" s="301">
        <f t="shared" si="275"/>
        <v>11.990238655999987</v>
      </c>
      <c r="N1426" s="57">
        <f t="shared" si="273"/>
        <v>4536.2987235207811</v>
      </c>
    </row>
    <row r="1427" spans="1:14">
      <c r="A1427" s="57">
        <v>1424</v>
      </c>
      <c r="B1427" s="57">
        <v>0</v>
      </c>
      <c r="C1427" s="284">
        <f t="shared" si="266"/>
        <v>0</v>
      </c>
      <c r="D1427" s="300">
        <f t="shared" si="264"/>
        <v>0</v>
      </c>
      <c r="E1427" s="285">
        <f t="shared" si="267"/>
        <v>0</v>
      </c>
      <c r="F1427" s="300">
        <f t="shared" si="265"/>
        <v>0</v>
      </c>
      <c r="G1427" s="285">
        <f t="shared" si="268"/>
        <v>0</v>
      </c>
      <c r="H1427" s="284">
        <f t="shared" si="269"/>
        <v>0</v>
      </c>
      <c r="I1427" s="301">
        <f t="shared" si="270"/>
        <v>0</v>
      </c>
      <c r="J1427" s="57">
        <f t="shared" si="271"/>
        <v>0</v>
      </c>
      <c r="K1427" s="57">
        <f t="shared" si="272"/>
        <v>0</v>
      </c>
      <c r="L1427" s="57">
        <f t="shared" si="274"/>
        <v>54391.304309922263</v>
      </c>
      <c r="M1427" s="301">
        <f t="shared" si="275"/>
        <v>11.990238655999987</v>
      </c>
      <c r="N1427" s="57">
        <f t="shared" si="273"/>
        <v>4536.2987235207811</v>
      </c>
    </row>
    <row r="1428" spans="1:14">
      <c r="A1428" s="57">
        <v>1425</v>
      </c>
      <c r="B1428" s="57">
        <v>0</v>
      </c>
      <c r="C1428" s="284">
        <f t="shared" si="266"/>
        <v>0</v>
      </c>
      <c r="D1428" s="300">
        <f t="shared" si="264"/>
        <v>0</v>
      </c>
      <c r="E1428" s="285">
        <f t="shared" si="267"/>
        <v>0</v>
      </c>
      <c r="F1428" s="300">
        <f t="shared" si="265"/>
        <v>0</v>
      </c>
      <c r="G1428" s="285">
        <f t="shared" si="268"/>
        <v>0</v>
      </c>
      <c r="H1428" s="284">
        <f t="shared" si="269"/>
        <v>0</v>
      </c>
      <c r="I1428" s="301">
        <f t="shared" si="270"/>
        <v>0</v>
      </c>
      <c r="J1428" s="57">
        <f t="shared" si="271"/>
        <v>0</v>
      </c>
      <c r="K1428" s="57">
        <f t="shared" si="272"/>
        <v>0</v>
      </c>
      <c r="L1428" s="57">
        <f t="shared" si="274"/>
        <v>54391.304309922263</v>
      </c>
      <c r="M1428" s="301">
        <f t="shared" si="275"/>
        <v>11.990238655999987</v>
      </c>
      <c r="N1428" s="57">
        <f t="shared" si="273"/>
        <v>4536.2987235207811</v>
      </c>
    </row>
    <row r="1429" spans="1:14">
      <c r="A1429" s="57">
        <v>1426</v>
      </c>
      <c r="B1429" s="57">
        <v>0</v>
      </c>
      <c r="C1429" s="284">
        <f t="shared" si="266"/>
        <v>0</v>
      </c>
      <c r="D1429" s="300">
        <f t="shared" si="264"/>
        <v>0</v>
      </c>
      <c r="E1429" s="285">
        <f t="shared" si="267"/>
        <v>0</v>
      </c>
      <c r="F1429" s="300">
        <f t="shared" si="265"/>
        <v>0</v>
      </c>
      <c r="G1429" s="285">
        <f t="shared" si="268"/>
        <v>0</v>
      </c>
      <c r="H1429" s="284">
        <f t="shared" si="269"/>
        <v>0</v>
      </c>
      <c r="I1429" s="301">
        <f t="shared" si="270"/>
        <v>0</v>
      </c>
      <c r="J1429" s="57">
        <f t="shared" si="271"/>
        <v>0</v>
      </c>
      <c r="K1429" s="57">
        <f t="shared" si="272"/>
        <v>0</v>
      </c>
      <c r="L1429" s="57">
        <f t="shared" si="274"/>
        <v>54391.304309922263</v>
      </c>
      <c r="M1429" s="301">
        <f t="shared" si="275"/>
        <v>11.990238655999987</v>
      </c>
      <c r="N1429" s="57">
        <f t="shared" si="273"/>
        <v>4536.2987235207811</v>
      </c>
    </row>
    <row r="1430" spans="1:14">
      <c r="A1430" s="57">
        <v>1427</v>
      </c>
      <c r="B1430" s="57">
        <v>0</v>
      </c>
      <c r="C1430" s="284">
        <f t="shared" si="266"/>
        <v>0</v>
      </c>
      <c r="D1430" s="300">
        <f t="shared" si="264"/>
        <v>0</v>
      </c>
      <c r="E1430" s="285">
        <f t="shared" si="267"/>
        <v>0</v>
      </c>
      <c r="F1430" s="300">
        <f t="shared" si="265"/>
        <v>0</v>
      </c>
      <c r="G1430" s="285">
        <f t="shared" si="268"/>
        <v>0</v>
      </c>
      <c r="H1430" s="284">
        <f t="shared" si="269"/>
        <v>0</v>
      </c>
      <c r="I1430" s="301">
        <f t="shared" si="270"/>
        <v>0</v>
      </c>
      <c r="J1430" s="57">
        <f t="shared" si="271"/>
        <v>0</v>
      </c>
      <c r="K1430" s="57">
        <f t="shared" si="272"/>
        <v>0</v>
      </c>
      <c r="L1430" s="57">
        <f t="shared" si="274"/>
        <v>54391.304309922263</v>
      </c>
      <c r="M1430" s="301">
        <f t="shared" si="275"/>
        <v>11.990238655999987</v>
      </c>
      <c r="N1430" s="57">
        <f t="shared" si="273"/>
        <v>4536.2987235207811</v>
      </c>
    </row>
    <row r="1431" spans="1:14">
      <c r="A1431" s="57">
        <v>1428</v>
      </c>
      <c r="B1431" s="57">
        <v>0</v>
      </c>
      <c r="C1431" s="284">
        <f t="shared" si="266"/>
        <v>0</v>
      </c>
      <c r="D1431" s="300">
        <f t="shared" si="264"/>
        <v>0</v>
      </c>
      <c r="E1431" s="285">
        <f t="shared" si="267"/>
        <v>0</v>
      </c>
      <c r="F1431" s="300">
        <f t="shared" si="265"/>
        <v>0</v>
      </c>
      <c r="G1431" s="285">
        <f t="shared" si="268"/>
        <v>0</v>
      </c>
      <c r="H1431" s="284">
        <f t="shared" si="269"/>
        <v>0</v>
      </c>
      <c r="I1431" s="301">
        <f t="shared" si="270"/>
        <v>0</v>
      </c>
      <c r="J1431" s="57">
        <f t="shared" si="271"/>
        <v>0</v>
      </c>
      <c r="K1431" s="57">
        <f t="shared" si="272"/>
        <v>0</v>
      </c>
      <c r="L1431" s="57">
        <f t="shared" si="274"/>
        <v>54391.304309922263</v>
      </c>
      <c r="M1431" s="301">
        <f t="shared" si="275"/>
        <v>11.990238655999987</v>
      </c>
      <c r="N1431" s="57">
        <f t="shared" si="273"/>
        <v>4536.2987235207811</v>
      </c>
    </row>
    <row r="1432" spans="1:14">
      <c r="A1432" s="57">
        <v>1429</v>
      </c>
      <c r="B1432" s="57">
        <v>0</v>
      </c>
      <c r="C1432" s="284">
        <f t="shared" si="266"/>
        <v>0</v>
      </c>
      <c r="D1432" s="300">
        <f t="shared" si="264"/>
        <v>0</v>
      </c>
      <c r="E1432" s="285">
        <f t="shared" si="267"/>
        <v>0</v>
      </c>
      <c r="F1432" s="300">
        <f t="shared" si="265"/>
        <v>0</v>
      </c>
      <c r="G1432" s="285">
        <f t="shared" si="268"/>
        <v>0</v>
      </c>
      <c r="H1432" s="284">
        <f t="shared" si="269"/>
        <v>0</v>
      </c>
      <c r="I1432" s="301">
        <f t="shared" si="270"/>
        <v>0</v>
      </c>
      <c r="J1432" s="57">
        <f t="shared" si="271"/>
        <v>0</v>
      </c>
      <c r="K1432" s="57">
        <f t="shared" si="272"/>
        <v>0</v>
      </c>
      <c r="L1432" s="57">
        <f t="shared" si="274"/>
        <v>54391.304309922263</v>
      </c>
      <c r="M1432" s="301">
        <f t="shared" si="275"/>
        <v>11.990238655999987</v>
      </c>
      <c r="N1432" s="57">
        <f t="shared" si="273"/>
        <v>4536.2987235207811</v>
      </c>
    </row>
    <row r="1433" spans="1:14">
      <c r="A1433" s="57">
        <v>1430</v>
      </c>
      <c r="B1433" s="57">
        <v>0</v>
      </c>
      <c r="C1433" s="284">
        <f t="shared" si="266"/>
        <v>0</v>
      </c>
      <c r="D1433" s="300">
        <f t="shared" si="264"/>
        <v>0</v>
      </c>
      <c r="E1433" s="285">
        <f t="shared" si="267"/>
        <v>0</v>
      </c>
      <c r="F1433" s="300">
        <f t="shared" si="265"/>
        <v>0</v>
      </c>
      <c r="G1433" s="285">
        <f t="shared" si="268"/>
        <v>0</v>
      </c>
      <c r="H1433" s="284">
        <f t="shared" si="269"/>
        <v>0</v>
      </c>
      <c r="I1433" s="301">
        <f t="shared" si="270"/>
        <v>0</v>
      </c>
      <c r="J1433" s="57">
        <f t="shared" si="271"/>
        <v>0</v>
      </c>
      <c r="K1433" s="57">
        <f t="shared" si="272"/>
        <v>0</v>
      </c>
      <c r="L1433" s="57">
        <f t="shared" si="274"/>
        <v>54391.304309922263</v>
      </c>
      <c r="M1433" s="301">
        <f t="shared" si="275"/>
        <v>11.990238655999987</v>
      </c>
      <c r="N1433" s="57">
        <f t="shared" si="273"/>
        <v>4536.2987235207811</v>
      </c>
    </row>
    <row r="1434" spans="1:14">
      <c r="A1434" s="57">
        <v>1431</v>
      </c>
      <c r="B1434" s="57">
        <v>0</v>
      </c>
      <c r="C1434" s="284">
        <f t="shared" si="266"/>
        <v>0</v>
      </c>
      <c r="D1434" s="300">
        <f t="shared" si="264"/>
        <v>0</v>
      </c>
      <c r="E1434" s="285">
        <f t="shared" si="267"/>
        <v>0</v>
      </c>
      <c r="F1434" s="300">
        <f t="shared" si="265"/>
        <v>0</v>
      </c>
      <c r="G1434" s="285">
        <f t="shared" si="268"/>
        <v>0</v>
      </c>
      <c r="H1434" s="284">
        <f t="shared" si="269"/>
        <v>0</v>
      </c>
      <c r="I1434" s="301">
        <f t="shared" si="270"/>
        <v>0</v>
      </c>
      <c r="J1434" s="57">
        <f t="shared" si="271"/>
        <v>0</v>
      </c>
      <c r="K1434" s="57">
        <f t="shared" si="272"/>
        <v>0</v>
      </c>
      <c r="L1434" s="57">
        <f t="shared" si="274"/>
        <v>54391.304309922263</v>
      </c>
      <c r="M1434" s="301">
        <f t="shared" si="275"/>
        <v>11.990238655999987</v>
      </c>
      <c r="N1434" s="57">
        <f t="shared" si="273"/>
        <v>4536.2987235207811</v>
      </c>
    </row>
    <row r="1435" spans="1:14">
      <c r="A1435" s="57">
        <v>1432</v>
      </c>
      <c r="B1435" s="57">
        <v>0</v>
      </c>
      <c r="C1435" s="284">
        <f t="shared" si="266"/>
        <v>0</v>
      </c>
      <c r="D1435" s="300">
        <f t="shared" si="264"/>
        <v>0</v>
      </c>
      <c r="E1435" s="285">
        <f t="shared" si="267"/>
        <v>0</v>
      </c>
      <c r="F1435" s="300">
        <f t="shared" si="265"/>
        <v>0</v>
      </c>
      <c r="G1435" s="285">
        <f t="shared" si="268"/>
        <v>0</v>
      </c>
      <c r="H1435" s="284">
        <f t="shared" si="269"/>
        <v>0</v>
      </c>
      <c r="I1435" s="301">
        <f t="shared" si="270"/>
        <v>0</v>
      </c>
      <c r="J1435" s="57">
        <f t="shared" si="271"/>
        <v>0</v>
      </c>
      <c r="K1435" s="57">
        <f t="shared" si="272"/>
        <v>0</v>
      </c>
      <c r="L1435" s="57">
        <f t="shared" si="274"/>
        <v>54391.304309922263</v>
      </c>
      <c r="M1435" s="301">
        <f t="shared" si="275"/>
        <v>11.990238655999987</v>
      </c>
      <c r="N1435" s="57">
        <f t="shared" si="273"/>
        <v>4536.2987235207811</v>
      </c>
    </row>
    <row r="1436" spans="1:14">
      <c r="A1436" s="57">
        <v>1433</v>
      </c>
      <c r="B1436" s="57">
        <v>0</v>
      </c>
      <c r="C1436" s="284">
        <f t="shared" si="266"/>
        <v>0</v>
      </c>
      <c r="D1436" s="300">
        <f t="shared" si="264"/>
        <v>0</v>
      </c>
      <c r="E1436" s="285">
        <f t="shared" si="267"/>
        <v>0</v>
      </c>
      <c r="F1436" s="300">
        <f t="shared" si="265"/>
        <v>0</v>
      </c>
      <c r="G1436" s="285">
        <f t="shared" si="268"/>
        <v>0</v>
      </c>
      <c r="H1436" s="284">
        <f t="shared" si="269"/>
        <v>0</v>
      </c>
      <c r="I1436" s="301">
        <f t="shared" si="270"/>
        <v>0</v>
      </c>
      <c r="J1436" s="57">
        <f t="shared" si="271"/>
        <v>0</v>
      </c>
      <c r="K1436" s="57">
        <f t="shared" si="272"/>
        <v>0</v>
      </c>
      <c r="L1436" s="57">
        <f t="shared" si="274"/>
        <v>54391.304309922263</v>
      </c>
      <c r="M1436" s="301">
        <f t="shared" si="275"/>
        <v>11.990238655999987</v>
      </c>
      <c r="N1436" s="57">
        <f t="shared" si="273"/>
        <v>4536.2987235207811</v>
      </c>
    </row>
    <row r="1437" spans="1:14">
      <c r="A1437" s="57">
        <v>1434</v>
      </c>
      <c r="B1437" s="57">
        <v>0</v>
      </c>
      <c r="C1437" s="284">
        <f t="shared" si="266"/>
        <v>0</v>
      </c>
      <c r="D1437" s="300">
        <f t="shared" si="264"/>
        <v>0</v>
      </c>
      <c r="E1437" s="285">
        <f t="shared" si="267"/>
        <v>0</v>
      </c>
      <c r="F1437" s="300">
        <f t="shared" si="265"/>
        <v>0</v>
      </c>
      <c r="G1437" s="285">
        <f t="shared" si="268"/>
        <v>0</v>
      </c>
      <c r="H1437" s="284">
        <f t="shared" si="269"/>
        <v>0</v>
      </c>
      <c r="I1437" s="301">
        <f t="shared" si="270"/>
        <v>0</v>
      </c>
      <c r="J1437" s="57">
        <f t="shared" si="271"/>
        <v>0</v>
      </c>
      <c r="K1437" s="57">
        <f t="shared" si="272"/>
        <v>0</v>
      </c>
      <c r="L1437" s="57">
        <f t="shared" si="274"/>
        <v>54391.304309922263</v>
      </c>
      <c r="M1437" s="301">
        <f t="shared" si="275"/>
        <v>11.990238655999987</v>
      </c>
      <c r="N1437" s="57">
        <f t="shared" si="273"/>
        <v>4536.2987235207811</v>
      </c>
    </row>
    <row r="1438" spans="1:14">
      <c r="A1438" s="57">
        <v>1435</v>
      </c>
      <c r="B1438" s="57">
        <v>0</v>
      </c>
      <c r="C1438" s="284">
        <f t="shared" si="266"/>
        <v>0</v>
      </c>
      <c r="D1438" s="300">
        <f t="shared" si="264"/>
        <v>0</v>
      </c>
      <c r="E1438" s="285">
        <f t="shared" si="267"/>
        <v>0</v>
      </c>
      <c r="F1438" s="300">
        <f t="shared" si="265"/>
        <v>0</v>
      </c>
      <c r="G1438" s="285">
        <f t="shared" si="268"/>
        <v>0</v>
      </c>
      <c r="H1438" s="284">
        <f t="shared" si="269"/>
        <v>0</v>
      </c>
      <c r="I1438" s="301">
        <f t="shared" si="270"/>
        <v>0</v>
      </c>
      <c r="J1438" s="57">
        <f t="shared" si="271"/>
        <v>0</v>
      </c>
      <c r="K1438" s="57">
        <f t="shared" si="272"/>
        <v>0</v>
      </c>
      <c r="L1438" s="57">
        <f t="shared" si="274"/>
        <v>54391.304309922263</v>
      </c>
      <c r="M1438" s="301">
        <f t="shared" si="275"/>
        <v>11.990238655999987</v>
      </c>
      <c r="N1438" s="57">
        <f t="shared" si="273"/>
        <v>4536.2987235207811</v>
      </c>
    </row>
    <row r="1439" spans="1:14">
      <c r="A1439" s="57">
        <v>1436</v>
      </c>
      <c r="B1439" s="57">
        <v>0</v>
      </c>
      <c r="C1439" s="284">
        <f t="shared" si="266"/>
        <v>0</v>
      </c>
      <c r="D1439" s="300">
        <f t="shared" si="264"/>
        <v>0</v>
      </c>
      <c r="E1439" s="285">
        <f t="shared" si="267"/>
        <v>0</v>
      </c>
      <c r="F1439" s="300">
        <f t="shared" si="265"/>
        <v>0</v>
      </c>
      <c r="G1439" s="285">
        <f t="shared" si="268"/>
        <v>0</v>
      </c>
      <c r="H1439" s="284">
        <f t="shared" si="269"/>
        <v>0</v>
      </c>
      <c r="I1439" s="301">
        <f t="shared" si="270"/>
        <v>0</v>
      </c>
      <c r="J1439" s="57">
        <f t="shared" si="271"/>
        <v>0</v>
      </c>
      <c r="K1439" s="57">
        <f t="shared" si="272"/>
        <v>0</v>
      </c>
      <c r="L1439" s="57">
        <f t="shared" si="274"/>
        <v>54391.304309922263</v>
      </c>
      <c r="M1439" s="301">
        <f t="shared" si="275"/>
        <v>11.990238655999987</v>
      </c>
      <c r="N1439" s="57">
        <f t="shared" si="273"/>
        <v>4536.2987235207811</v>
      </c>
    </row>
    <row r="1440" spans="1:14">
      <c r="A1440" s="57">
        <v>1437</v>
      </c>
      <c r="B1440" s="57">
        <v>0</v>
      </c>
      <c r="C1440" s="284">
        <f t="shared" si="266"/>
        <v>0</v>
      </c>
      <c r="D1440" s="300">
        <f t="shared" si="264"/>
        <v>0</v>
      </c>
      <c r="E1440" s="285">
        <f t="shared" si="267"/>
        <v>0</v>
      </c>
      <c r="F1440" s="300">
        <f t="shared" si="265"/>
        <v>0</v>
      </c>
      <c r="G1440" s="285">
        <f t="shared" si="268"/>
        <v>0</v>
      </c>
      <c r="H1440" s="284">
        <f t="shared" si="269"/>
        <v>0</v>
      </c>
      <c r="I1440" s="301">
        <f t="shared" si="270"/>
        <v>0</v>
      </c>
      <c r="J1440" s="57">
        <f t="shared" si="271"/>
        <v>0</v>
      </c>
      <c r="K1440" s="57">
        <f t="shared" si="272"/>
        <v>0</v>
      </c>
      <c r="L1440" s="57">
        <f t="shared" si="274"/>
        <v>54391.304309922263</v>
      </c>
      <c r="M1440" s="301">
        <f t="shared" si="275"/>
        <v>11.990238655999987</v>
      </c>
      <c r="N1440" s="57">
        <f t="shared" si="273"/>
        <v>4536.2987235207811</v>
      </c>
    </row>
    <row r="1441" spans="1:14">
      <c r="A1441" s="57">
        <v>1438</v>
      </c>
      <c r="B1441" s="57">
        <v>0</v>
      </c>
      <c r="C1441" s="284">
        <f t="shared" si="266"/>
        <v>0</v>
      </c>
      <c r="D1441" s="300">
        <f t="shared" si="264"/>
        <v>0</v>
      </c>
      <c r="E1441" s="285">
        <f t="shared" si="267"/>
        <v>0</v>
      </c>
      <c r="F1441" s="300">
        <f t="shared" si="265"/>
        <v>0</v>
      </c>
      <c r="G1441" s="285">
        <f t="shared" si="268"/>
        <v>0</v>
      </c>
      <c r="H1441" s="284">
        <f t="shared" si="269"/>
        <v>0</v>
      </c>
      <c r="I1441" s="301">
        <f t="shared" si="270"/>
        <v>0</v>
      </c>
      <c r="J1441" s="57">
        <f t="shared" si="271"/>
        <v>0</v>
      </c>
      <c r="K1441" s="57">
        <f t="shared" si="272"/>
        <v>0</v>
      </c>
      <c r="L1441" s="57">
        <f t="shared" si="274"/>
        <v>54391.304309922263</v>
      </c>
      <c r="M1441" s="301">
        <f t="shared" si="275"/>
        <v>11.990238655999987</v>
      </c>
      <c r="N1441" s="57">
        <f t="shared" si="273"/>
        <v>4536.2987235207811</v>
      </c>
    </row>
    <row r="1442" spans="1:14">
      <c r="A1442" s="57">
        <v>1439</v>
      </c>
      <c r="B1442" s="57">
        <v>0</v>
      </c>
      <c r="C1442" s="284">
        <f t="shared" si="266"/>
        <v>0</v>
      </c>
      <c r="D1442" s="300">
        <f t="shared" si="264"/>
        <v>0</v>
      </c>
      <c r="E1442" s="285">
        <f t="shared" si="267"/>
        <v>0</v>
      </c>
      <c r="F1442" s="300">
        <f t="shared" si="265"/>
        <v>0</v>
      </c>
      <c r="G1442" s="285">
        <f t="shared" si="268"/>
        <v>0</v>
      </c>
      <c r="H1442" s="284">
        <f t="shared" si="269"/>
        <v>0</v>
      </c>
      <c r="I1442" s="301">
        <f t="shared" si="270"/>
        <v>0</v>
      </c>
      <c r="J1442" s="57">
        <f t="shared" si="271"/>
        <v>0</v>
      </c>
      <c r="K1442" s="57">
        <f t="shared" si="272"/>
        <v>0</v>
      </c>
      <c r="L1442" s="57">
        <f t="shared" si="274"/>
        <v>54391.304309922263</v>
      </c>
      <c r="M1442" s="301">
        <f t="shared" si="275"/>
        <v>11.990238655999987</v>
      </c>
      <c r="N1442" s="57">
        <f t="shared" si="273"/>
        <v>4536.2987235207811</v>
      </c>
    </row>
    <row r="1443" spans="1:14">
      <c r="A1443" s="57">
        <v>1440</v>
      </c>
      <c r="B1443" s="57">
        <v>0</v>
      </c>
      <c r="C1443" s="284">
        <f t="shared" si="266"/>
        <v>0</v>
      </c>
      <c r="D1443" s="300">
        <f t="shared" si="264"/>
        <v>0</v>
      </c>
      <c r="E1443" s="285">
        <f t="shared" si="267"/>
        <v>0</v>
      </c>
      <c r="F1443" s="300">
        <f t="shared" si="265"/>
        <v>0</v>
      </c>
      <c r="G1443" s="285">
        <f t="shared" si="268"/>
        <v>0</v>
      </c>
      <c r="H1443" s="284">
        <f t="shared" si="269"/>
        <v>0</v>
      </c>
      <c r="I1443" s="301">
        <f t="shared" si="270"/>
        <v>0</v>
      </c>
      <c r="J1443" s="57">
        <f t="shared" si="271"/>
        <v>0</v>
      </c>
      <c r="K1443" s="57">
        <f t="shared" si="272"/>
        <v>0</v>
      </c>
      <c r="L1443" s="57">
        <f t="shared" si="274"/>
        <v>54391.304309922263</v>
      </c>
      <c r="M1443" s="301">
        <f t="shared" si="275"/>
        <v>11.990238655999987</v>
      </c>
      <c r="N1443" s="57">
        <f t="shared" si="273"/>
        <v>4536.2987235207811</v>
      </c>
    </row>
    <row r="1444" spans="1:14">
      <c r="A1444" s="57">
        <v>1441</v>
      </c>
      <c r="B1444" s="57">
        <v>0</v>
      </c>
      <c r="C1444" s="284">
        <f t="shared" si="266"/>
        <v>0</v>
      </c>
      <c r="D1444" s="300">
        <f t="shared" si="264"/>
        <v>0</v>
      </c>
      <c r="E1444" s="285">
        <f t="shared" si="267"/>
        <v>0</v>
      </c>
      <c r="F1444" s="300">
        <f t="shared" si="265"/>
        <v>0</v>
      </c>
      <c r="G1444" s="285">
        <f t="shared" si="268"/>
        <v>0</v>
      </c>
      <c r="H1444" s="284">
        <f t="shared" si="269"/>
        <v>0</v>
      </c>
      <c r="I1444" s="301">
        <f t="shared" si="270"/>
        <v>0</v>
      </c>
      <c r="J1444" s="57">
        <f t="shared" si="271"/>
        <v>0</v>
      </c>
      <c r="K1444" s="57">
        <f t="shared" si="272"/>
        <v>0</v>
      </c>
      <c r="L1444" s="57">
        <f t="shared" si="274"/>
        <v>54391.304309922263</v>
      </c>
      <c r="M1444" s="301">
        <f t="shared" si="275"/>
        <v>11.990238655999987</v>
      </c>
      <c r="N1444" s="57">
        <f t="shared" si="273"/>
        <v>4536.2987235207811</v>
      </c>
    </row>
    <row r="1445" spans="1:14">
      <c r="A1445" s="57">
        <v>1442</v>
      </c>
      <c r="B1445" s="57">
        <v>0</v>
      </c>
      <c r="C1445" s="284">
        <f t="shared" si="266"/>
        <v>0</v>
      </c>
      <c r="D1445" s="300">
        <f t="shared" si="264"/>
        <v>0</v>
      </c>
      <c r="E1445" s="285">
        <f t="shared" si="267"/>
        <v>0</v>
      </c>
      <c r="F1445" s="300">
        <f t="shared" si="265"/>
        <v>0</v>
      </c>
      <c r="G1445" s="285">
        <f t="shared" si="268"/>
        <v>0</v>
      </c>
      <c r="H1445" s="284">
        <f t="shared" si="269"/>
        <v>0</v>
      </c>
      <c r="I1445" s="301">
        <f t="shared" si="270"/>
        <v>0</v>
      </c>
      <c r="J1445" s="57">
        <f t="shared" si="271"/>
        <v>0</v>
      </c>
      <c r="K1445" s="57">
        <f t="shared" si="272"/>
        <v>0</v>
      </c>
      <c r="L1445" s="57">
        <f t="shared" si="274"/>
        <v>54391.304309922263</v>
      </c>
      <c r="M1445" s="301">
        <f t="shared" si="275"/>
        <v>11.990238655999987</v>
      </c>
      <c r="N1445" s="57">
        <f t="shared" si="273"/>
        <v>4536.2987235207811</v>
      </c>
    </row>
    <row r="1446" spans="1:14">
      <c r="A1446" s="57">
        <v>1443</v>
      </c>
      <c r="B1446" s="57">
        <v>0</v>
      </c>
      <c r="C1446" s="284">
        <f t="shared" si="266"/>
        <v>0</v>
      </c>
      <c r="D1446" s="300">
        <f t="shared" si="264"/>
        <v>0</v>
      </c>
      <c r="E1446" s="285">
        <f t="shared" si="267"/>
        <v>0</v>
      </c>
      <c r="F1446" s="300">
        <f t="shared" si="265"/>
        <v>0</v>
      </c>
      <c r="G1446" s="285">
        <f t="shared" si="268"/>
        <v>0</v>
      </c>
      <c r="H1446" s="284">
        <f t="shared" si="269"/>
        <v>0</v>
      </c>
      <c r="I1446" s="301">
        <f t="shared" si="270"/>
        <v>0</v>
      </c>
      <c r="J1446" s="57">
        <f t="shared" si="271"/>
        <v>0</v>
      </c>
      <c r="K1446" s="57">
        <f t="shared" si="272"/>
        <v>0</v>
      </c>
      <c r="L1446" s="57">
        <f t="shared" si="274"/>
        <v>54391.304309922263</v>
      </c>
      <c r="M1446" s="301">
        <f t="shared" si="275"/>
        <v>11.990238655999987</v>
      </c>
      <c r="N1446" s="57">
        <f t="shared" si="273"/>
        <v>4536.2987235207811</v>
      </c>
    </row>
    <row r="1447" spans="1:14">
      <c r="A1447" s="57">
        <v>1444</v>
      </c>
      <c r="B1447" s="57">
        <v>0</v>
      </c>
      <c r="C1447" s="284">
        <f t="shared" si="266"/>
        <v>0</v>
      </c>
      <c r="D1447" s="300">
        <f t="shared" si="264"/>
        <v>0</v>
      </c>
      <c r="E1447" s="285">
        <f t="shared" si="267"/>
        <v>0</v>
      </c>
      <c r="F1447" s="300">
        <f t="shared" si="265"/>
        <v>0</v>
      </c>
      <c r="G1447" s="285">
        <f t="shared" si="268"/>
        <v>0</v>
      </c>
      <c r="H1447" s="284">
        <f t="shared" si="269"/>
        <v>0</v>
      </c>
      <c r="I1447" s="301">
        <f t="shared" si="270"/>
        <v>0</v>
      </c>
      <c r="J1447" s="57">
        <f t="shared" si="271"/>
        <v>0</v>
      </c>
      <c r="K1447" s="57">
        <f t="shared" si="272"/>
        <v>0</v>
      </c>
      <c r="L1447" s="57">
        <f t="shared" si="274"/>
        <v>54391.304309922263</v>
      </c>
      <c r="M1447" s="301">
        <f t="shared" si="275"/>
        <v>11.990238655999987</v>
      </c>
      <c r="N1447" s="57">
        <f t="shared" si="273"/>
        <v>4536.2987235207811</v>
      </c>
    </row>
    <row r="1448" spans="1:14">
      <c r="A1448" s="57">
        <v>1445</v>
      </c>
      <c r="B1448" s="57">
        <v>0</v>
      </c>
      <c r="C1448" s="284">
        <f t="shared" si="266"/>
        <v>0</v>
      </c>
      <c r="D1448" s="300">
        <f t="shared" si="264"/>
        <v>0</v>
      </c>
      <c r="E1448" s="285">
        <f t="shared" si="267"/>
        <v>0</v>
      </c>
      <c r="F1448" s="300">
        <f t="shared" si="265"/>
        <v>0</v>
      </c>
      <c r="G1448" s="285">
        <f t="shared" si="268"/>
        <v>0</v>
      </c>
      <c r="H1448" s="284">
        <f t="shared" si="269"/>
        <v>0</v>
      </c>
      <c r="I1448" s="301">
        <f t="shared" si="270"/>
        <v>0</v>
      </c>
      <c r="J1448" s="57">
        <f t="shared" si="271"/>
        <v>0</v>
      </c>
      <c r="K1448" s="57">
        <f t="shared" si="272"/>
        <v>0</v>
      </c>
      <c r="L1448" s="57">
        <f t="shared" si="274"/>
        <v>54391.304309922263</v>
      </c>
      <c r="M1448" s="301">
        <f t="shared" si="275"/>
        <v>11.990238655999987</v>
      </c>
      <c r="N1448" s="57">
        <f t="shared" si="273"/>
        <v>4536.2987235207811</v>
      </c>
    </row>
    <row r="1449" spans="1:14">
      <c r="A1449" s="57">
        <v>1446</v>
      </c>
      <c r="B1449" s="57">
        <v>0</v>
      </c>
      <c r="C1449" s="284">
        <f t="shared" si="266"/>
        <v>0</v>
      </c>
      <c r="D1449" s="300">
        <f t="shared" si="264"/>
        <v>0</v>
      </c>
      <c r="E1449" s="285">
        <f t="shared" si="267"/>
        <v>0</v>
      </c>
      <c r="F1449" s="300">
        <f t="shared" si="265"/>
        <v>0</v>
      </c>
      <c r="G1449" s="285">
        <f t="shared" si="268"/>
        <v>0</v>
      </c>
      <c r="H1449" s="284">
        <f t="shared" si="269"/>
        <v>0</v>
      </c>
      <c r="I1449" s="301">
        <f t="shared" si="270"/>
        <v>0</v>
      </c>
      <c r="J1449" s="57">
        <f t="shared" si="271"/>
        <v>0</v>
      </c>
      <c r="K1449" s="57">
        <f t="shared" si="272"/>
        <v>0</v>
      </c>
      <c r="L1449" s="57">
        <f t="shared" si="274"/>
        <v>54391.304309922263</v>
      </c>
      <c r="M1449" s="301">
        <f t="shared" si="275"/>
        <v>11.990238655999987</v>
      </c>
      <c r="N1449" s="57">
        <f t="shared" si="273"/>
        <v>4536.2987235207811</v>
      </c>
    </row>
    <row r="1450" spans="1:14">
      <c r="A1450" s="57">
        <v>1447</v>
      </c>
      <c r="B1450" s="57">
        <v>0</v>
      </c>
      <c r="C1450" s="284">
        <f t="shared" si="266"/>
        <v>0</v>
      </c>
      <c r="D1450" s="300">
        <f t="shared" si="264"/>
        <v>0</v>
      </c>
      <c r="E1450" s="285">
        <f t="shared" si="267"/>
        <v>0</v>
      </c>
      <c r="F1450" s="300">
        <f t="shared" si="265"/>
        <v>0</v>
      </c>
      <c r="G1450" s="285">
        <f t="shared" si="268"/>
        <v>0</v>
      </c>
      <c r="H1450" s="284">
        <f t="shared" si="269"/>
        <v>0</v>
      </c>
      <c r="I1450" s="301">
        <f t="shared" si="270"/>
        <v>0</v>
      </c>
      <c r="J1450" s="57">
        <f t="shared" si="271"/>
        <v>0</v>
      </c>
      <c r="K1450" s="57">
        <f t="shared" si="272"/>
        <v>0</v>
      </c>
      <c r="L1450" s="57">
        <f t="shared" si="274"/>
        <v>54391.304309922263</v>
      </c>
      <c r="M1450" s="301">
        <f t="shared" si="275"/>
        <v>11.990238655999987</v>
      </c>
      <c r="N1450" s="57">
        <f t="shared" si="273"/>
        <v>4536.2987235207811</v>
      </c>
    </row>
    <row r="1451" spans="1:14">
      <c r="A1451" s="57">
        <v>1448</v>
      </c>
      <c r="B1451" s="57">
        <v>0</v>
      </c>
      <c r="C1451" s="284">
        <f t="shared" si="266"/>
        <v>0</v>
      </c>
      <c r="D1451" s="300">
        <f t="shared" si="264"/>
        <v>0</v>
      </c>
      <c r="E1451" s="285">
        <f t="shared" si="267"/>
        <v>0</v>
      </c>
      <c r="F1451" s="300">
        <f t="shared" si="265"/>
        <v>0</v>
      </c>
      <c r="G1451" s="285">
        <f t="shared" si="268"/>
        <v>0</v>
      </c>
      <c r="H1451" s="284">
        <f t="shared" si="269"/>
        <v>0</v>
      </c>
      <c r="I1451" s="301">
        <f t="shared" si="270"/>
        <v>0</v>
      </c>
      <c r="J1451" s="57">
        <f t="shared" si="271"/>
        <v>0</v>
      </c>
      <c r="K1451" s="57">
        <f t="shared" si="272"/>
        <v>0</v>
      </c>
      <c r="L1451" s="57">
        <f t="shared" si="274"/>
        <v>54391.304309922263</v>
      </c>
      <c r="M1451" s="301">
        <f t="shared" si="275"/>
        <v>11.990238655999987</v>
      </c>
      <c r="N1451" s="57">
        <f t="shared" si="273"/>
        <v>4536.2987235207811</v>
      </c>
    </row>
    <row r="1452" spans="1:14">
      <c r="A1452" s="57">
        <v>1449</v>
      </c>
      <c r="B1452" s="57">
        <v>0</v>
      </c>
      <c r="C1452" s="284">
        <f t="shared" si="266"/>
        <v>0</v>
      </c>
      <c r="D1452" s="300">
        <f t="shared" si="264"/>
        <v>0</v>
      </c>
      <c r="E1452" s="285">
        <f t="shared" si="267"/>
        <v>0</v>
      </c>
      <c r="F1452" s="300">
        <f t="shared" si="265"/>
        <v>0</v>
      </c>
      <c r="G1452" s="285">
        <f t="shared" si="268"/>
        <v>0</v>
      </c>
      <c r="H1452" s="284">
        <f t="shared" si="269"/>
        <v>0</v>
      </c>
      <c r="I1452" s="301">
        <f t="shared" si="270"/>
        <v>0</v>
      </c>
      <c r="J1452" s="57">
        <f t="shared" si="271"/>
        <v>0</v>
      </c>
      <c r="K1452" s="57">
        <f t="shared" si="272"/>
        <v>0</v>
      </c>
      <c r="L1452" s="57">
        <f t="shared" si="274"/>
        <v>54391.304309922263</v>
      </c>
      <c r="M1452" s="301">
        <f t="shared" si="275"/>
        <v>11.990238655999987</v>
      </c>
      <c r="N1452" s="57">
        <f t="shared" si="273"/>
        <v>4536.2987235207811</v>
      </c>
    </row>
    <row r="1453" spans="1:14">
      <c r="A1453" s="57">
        <v>1450</v>
      </c>
      <c r="B1453" s="57">
        <v>0</v>
      </c>
      <c r="C1453" s="284">
        <f t="shared" si="266"/>
        <v>0</v>
      </c>
      <c r="D1453" s="300">
        <f t="shared" si="264"/>
        <v>0</v>
      </c>
      <c r="E1453" s="285">
        <f t="shared" si="267"/>
        <v>0</v>
      </c>
      <c r="F1453" s="300">
        <f t="shared" si="265"/>
        <v>0</v>
      </c>
      <c r="G1453" s="285">
        <f t="shared" si="268"/>
        <v>0</v>
      </c>
      <c r="H1453" s="284">
        <f t="shared" si="269"/>
        <v>0</v>
      </c>
      <c r="I1453" s="301">
        <f t="shared" si="270"/>
        <v>0</v>
      </c>
      <c r="J1453" s="57">
        <f t="shared" si="271"/>
        <v>0</v>
      </c>
      <c r="K1453" s="57">
        <f t="shared" si="272"/>
        <v>0</v>
      </c>
      <c r="L1453" s="57">
        <f t="shared" si="274"/>
        <v>54391.304309922263</v>
      </c>
      <c r="M1453" s="301">
        <f t="shared" si="275"/>
        <v>11.990238655999987</v>
      </c>
      <c r="N1453" s="57">
        <f t="shared" si="273"/>
        <v>4536.2987235207811</v>
      </c>
    </row>
    <row r="1454" spans="1:14">
      <c r="A1454" s="57">
        <v>1451</v>
      </c>
      <c r="B1454" s="57">
        <v>0</v>
      </c>
      <c r="C1454" s="284">
        <f t="shared" si="266"/>
        <v>0</v>
      </c>
      <c r="D1454" s="300">
        <f t="shared" si="264"/>
        <v>0</v>
      </c>
      <c r="E1454" s="285">
        <f t="shared" si="267"/>
        <v>0</v>
      </c>
      <c r="F1454" s="300">
        <f t="shared" si="265"/>
        <v>0</v>
      </c>
      <c r="G1454" s="285">
        <f t="shared" si="268"/>
        <v>0</v>
      </c>
      <c r="H1454" s="284">
        <f t="shared" si="269"/>
        <v>0</v>
      </c>
      <c r="I1454" s="301">
        <f t="shared" si="270"/>
        <v>0</v>
      </c>
      <c r="J1454" s="57">
        <f t="shared" si="271"/>
        <v>0</v>
      </c>
      <c r="K1454" s="57">
        <f t="shared" si="272"/>
        <v>0</v>
      </c>
      <c r="L1454" s="57">
        <f t="shared" si="274"/>
        <v>54391.304309922263</v>
      </c>
      <c r="M1454" s="301">
        <f t="shared" si="275"/>
        <v>11.990238655999987</v>
      </c>
      <c r="N1454" s="57">
        <f t="shared" si="273"/>
        <v>4536.2987235207811</v>
      </c>
    </row>
    <row r="1455" spans="1:14">
      <c r="A1455" s="57">
        <v>1452</v>
      </c>
      <c r="B1455" s="57">
        <v>0</v>
      </c>
      <c r="C1455" s="284">
        <f t="shared" si="266"/>
        <v>0</v>
      </c>
      <c r="D1455" s="300">
        <f t="shared" si="264"/>
        <v>0</v>
      </c>
      <c r="E1455" s="285">
        <f t="shared" si="267"/>
        <v>0</v>
      </c>
      <c r="F1455" s="300">
        <f t="shared" si="265"/>
        <v>0</v>
      </c>
      <c r="G1455" s="285">
        <f t="shared" si="268"/>
        <v>0</v>
      </c>
      <c r="H1455" s="284">
        <f t="shared" si="269"/>
        <v>0</v>
      </c>
      <c r="I1455" s="301">
        <f t="shared" si="270"/>
        <v>0</v>
      </c>
      <c r="J1455" s="57">
        <f t="shared" si="271"/>
        <v>0</v>
      </c>
      <c r="K1455" s="57">
        <f t="shared" si="272"/>
        <v>0</v>
      </c>
      <c r="L1455" s="57">
        <f t="shared" si="274"/>
        <v>54391.304309922263</v>
      </c>
      <c r="M1455" s="301">
        <f t="shared" si="275"/>
        <v>11.990238655999987</v>
      </c>
      <c r="N1455" s="57">
        <f t="shared" si="273"/>
        <v>4536.2987235207811</v>
      </c>
    </row>
    <row r="1456" spans="1:14">
      <c r="A1456" s="57">
        <v>1453</v>
      </c>
      <c r="B1456" s="57">
        <v>0</v>
      </c>
      <c r="C1456" s="284">
        <f t="shared" si="266"/>
        <v>0</v>
      </c>
      <c r="D1456" s="300">
        <f t="shared" si="264"/>
        <v>0</v>
      </c>
      <c r="E1456" s="285">
        <f t="shared" si="267"/>
        <v>0</v>
      </c>
      <c r="F1456" s="300">
        <f t="shared" si="265"/>
        <v>0</v>
      </c>
      <c r="G1456" s="285">
        <f t="shared" si="268"/>
        <v>0</v>
      </c>
      <c r="H1456" s="284">
        <f t="shared" si="269"/>
        <v>0</v>
      </c>
      <c r="I1456" s="301">
        <f t="shared" si="270"/>
        <v>0</v>
      </c>
      <c r="J1456" s="57">
        <f t="shared" si="271"/>
        <v>0</v>
      </c>
      <c r="K1456" s="57">
        <f t="shared" si="272"/>
        <v>0</v>
      </c>
      <c r="L1456" s="57">
        <f t="shared" si="274"/>
        <v>54391.304309922263</v>
      </c>
      <c r="M1456" s="301">
        <f t="shared" si="275"/>
        <v>11.990238655999987</v>
      </c>
      <c r="N1456" s="57">
        <f t="shared" si="273"/>
        <v>4536.2987235207811</v>
      </c>
    </row>
    <row r="1457" spans="1:14">
      <c r="A1457" s="57">
        <v>1454</v>
      </c>
      <c r="B1457" s="57">
        <v>0</v>
      </c>
      <c r="C1457" s="284">
        <f t="shared" si="266"/>
        <v>0</v>
      </c>
      <c r="D1457" s="300">
        <f t="shared" si="264"/>
        <v>0</v>
      </c>
      <c r="E1457" s="285">
        <f t="shared" si="267"/>
        <v>0</v>
      </c>
      <c r="F1457" s="300">
        <f t="shared" si="265"/>
        <v>0</v>
      </c>
      <c r="G1457" s="285">
        <f t="shared" si="268"/>
        <v>0</v>
      </c>
      <c r="H1457" s="284">
        <f t="shared" si="269"/>
        <v>0</v>
      </c>
      <c r="I1457" s="301">
        <f t="shared" si="270"/>
        <v>0</v>
      </c>
      <c r="J1457" s="57">
        <f t="shared" si="271"/>
        <v>0</v>
      </c>
      <c r="K1457" s="57">
        <f t="shared" si="272"/>
        <v>0</v>
      </c>
      <c r="L1457" s="57">
        <f t="shared" si="274"/>
        <v>54391.304309922263</v>
      </c>
      <c r="M1457" s="301">
        <f t="shared" si="275"/>
        <v>11.990238655999987</v>
      </c>
      <c r="N1457" s="57">
        <f t="shared" si="273"/>
        <v>4536.2987235207811</v>
      </c>
    </row>
    <row r="1458" spans="1:14">
      <c r="A1458" s="57">
        <v>1455</v>
      </c>
      <c r="B1458" s="57">
        <v>0</v>
      </c>
      <c r="C1458" s="284">
        <f t="shared" si="266"/>
        <v>0</v>
      </c>
      <c r="D1458" s="300">
        <f t="shared" si="264"/>
        <v>0</v>
      </c>
      <c r="E1458" s="285">
        <f t="shared" si="267"/>
        <v>0</v>
      </c>
      <c r="F1458" s="300">
        <f t="shared" si="265"/>
        <v>0</v>
      </c>
      <c r="G1458" s="285">
        <f t="shared" si="268"/>
        <v>0</v>
      </c>
      <c r="H1458" s="284">
        <f t="shared" si="269"/>
        <v>0</v>
      </c>
      <c r="I1458" s="301">
        <f t="shared" si="270"/>
        <v>0</v>
      </c>
      <c r="J1458" s="57">
        <f t="shared" si="271"/>
        <v>0</v>
      </c>
      <c r="K1458" s="57">
        <f t="shared" si="272"/>
        <v>0</v>
      </c>
      <c r="L1458" s="57">
        <f t="shared" si="274"/>
        <v>54391.304309922263</v>
      </c>
      <c r="M1458" s="301">
        <f t="shared" si="275"/>
        <v>11.990238655999987</v>
      </c>
      <c r="N1458" s="57">
        <f t="shared" si="273"/>
        <v>4536.2987235207811</v>
      </c>
    </row>
    <row r="1459" spans="1:14">
      <c r="A1459" s="57">
        <v>1456</v>
      </c>
      <c r="B1459" s="57">
        <v>0</v>
      </c>
      <c r="C1459" s="284">
        <f t="shared" si="266"/>
        <v>0</v>
      </c>
      <c r="D1459" s="300">
        <f t="shared" si="264"/>
        <v>0</v>
      </c>
      <c r="E1459" s="285">
        <f t="shared" si="267"/>
        <v>0</v>
      </c>
      <c r="F1459" s="300">
        <f t="shared" si="265"/>
        <v>0</v>
      </c>
      <c r="G1459" s="285">
        <f t="shared" si="268"/>
        <v>0</v>
      </c>
      <c r="H1459" s="284">
        <f t="shared" si="269"/>
        <v>0</v>
      </c>
      <c r="I1459" s="301">
        <f t="shared" si="270"/>
        <v>0</v>
      </c>
      <c r="J1459" s="57">
        <f t="shared" si="271"/>
        <v>0</v>
      </c>
      <c r="K1459" s="57">
        <f t="shared" si="272"/>
        <v>0</v>
      </c>
      <c r="L1459" s="57">
        <f t="shared" si="274"/>
        <v>54391.304309922263</v>
      </c>
      <c r="M1459" s="301">
        <f t="shared" si="275"/>
        <v>11.990238655999987</v>
      </c>
      <c r="N1459" s="57">
        <f t="shared" si="273"/>
        <v>4536.2987235207811</v>
      </c>
    </row>
    <row r="1460" spans="1:14">
      <c r="A1460" s="57">
        <v>1457</v>
      </c>
      <c r="B1460" s="57">
        <v>0</v>
      </c>
      <c r="C1460" s="284">
        <f t="shared" si="266"/>
        <v>0</v>
      </c>
      <c r="D1460" s="300">
        <f t="shared" si="264"/>
        <v>0</v>
      </c>
      <c r="E1460" s="285">
        <f t="shared" si="267"/>
        <v>0</v>
      </c>
      <c r="F1460" s="300">
        <f t="shared" si="265"/>
        <v>0</v>
      </c>
      <c r="G1460" s="285">
        <f t="shared" si="268"/>
        <v>0</v>
      </c>
      <c r="H1460" s="284">
        <f t="shared" si="269"/>
        <v>0</v>
      </c>
      <c r="I1460" s="301">
        <f t="shared" si="270"/>
        <v>0</v>
      </c>
      <c r="J1460" s="57">
        <f t="shared" si="271"/>
        <v>0</v>
      </c>
      <c r="K1460" s="57">
        <f t="shared" si="272"/>
        <v>0</v>
      </c>
      <c r="L1460" s="57">
        <f t="shared" si="274"/>
        <v>54391.304309922263</v>
      </c>
      <c r="M1460" s="301">
        <f t="shared" si="275"/>
        <v>11.990238655999987</v>
      </c>
      <c r="N1460" s="57">
        <f t="shared" si="273"/>
        <v>4536.2987235207811</v>
      </c>
    </row>
    <row r="1461" spans="1:14">
      <c r="A1461" s="57">
        <v>1458</v>
      </c>
      <c r="B1461" s="57">
        <v>0</v>
      </c>
      <c r="C1461" s="284">
        <f t="shared" si="266"/>
        <v>0</v>
      </c>
      <c r="D1461" s="300">
        <f t="shared" si="264"/>
        <v>0</v>
      </c>
      <c r="E1461" s="285">
        <f t="shared" si="267"/>
        <v>0</v>
      </c>
      <c r="F1461" s="300">
        <f t="shared" si="265"/>
        <v>0</v>
      </c>
      <c r="G1461" s="285">
        <f t="shared" si="268"/>
        <v>0</v>
      </c>
      <c r="H1461" s="284">
        <f t="shared" si="269"/>
        <v>0</v>
      </c>
      <c r="I1461" s="301">
        <f t="shared" si="270"/>
        <v>0</v>
      </c>
      <c r="J1461" s="57">
        <f t="shared" si="271"/>
        <v>0</v>
      </c>
      <c r="K1461" s="57">
        <f t="shared" si="272"/>
        <v>0</v>
      </c>
      <c r="L1461" s="57">
        <f t="shared" si="274"/>
        <v>54391.304309922263</v>
      </c>
      <c r="M1461" s="301">
        <f t="shared" si="275"/>
        <v>11.990238655999987</v>
      </c>
      <c r="N1461" s="57">
        <f t="shared" si="273"/>
        <v>4536.2987235207811</v>
      </c>
    </row>
    <row r="1462" spans="1:14">
      <c r="A1462" s="57">
        <v>1459</v>
      </c>
      <c r="B1462" s="57">
        <v>0</v>
      </c>
      <c r="C1462" s="284">
        <f t="shared" si="266"/>
        <v>0</v>
      </c>
      <c r="D1462" s="300">
        <f t="shared" si="264"/>
        <v>0</v>
      </c>
      <c r="E1462" s="285">
        <f t="shared" si="267"/>
        <v>0</v>
      </c>
      <c r="F1462" s="300">
        <f t="shared" si="265"/>
        <v>0</v>
      </c>
      <c r="G1462" s="285">
        <f t="shared" si="268"/>
        <v>0</v>
      </c>
      <c r="H1462" s="284">
        <f t="shared" si="269"/>
        <v>0</v>
      </c>
      <c r="I1462" s="301">
        <f t="shared" si="270"/>
        <v>0</v>
      </c>
      <c r="J1462" s="57">
        <f t="shared" si="271"/>
        <v>0</v>
      </c>
      <c r="K1462" s="57">
        <f t="shared" si="272"/>
        <v>0</v>
      </c>
      <c r="L1462" s="57">
        <f t="shared" si="274"/>
        <v>54391.304309922263</v>
      </c>
      <c r="M1462" s="301">
        <f t="shared" si="275"/>
        <v>11.990238655999987</v>
      </c>
      <c r="N1462" s="57">
        <f t="shared" si="273"/>
        <v>4536.2987235207811</v>
      </c>
    </row>
    <row r="1463" spans="1:14">
      <c r="A1463" s="57">
        <v>1460</v>
      </c>
      <c r="B1463" s="57">
        <v>0</v>
      </c>
      <c r="C1463" s="284">
        <f t="shared" si="266"/>
        <v>0</v>
      </c>
      <c r="D1463" s="300">
        <f t="shared" si="264"/>
        <v>0</v>
      </c>
      <c r="E1463" s="285">
        <f t="shared" si="267"/>
        <v>0</v>
      </c>
      <c r="F1463" s="300">
        <f t="shared" si="265"/>
        <v>0</v>
      </c>
      <c r="G1463" s="285">
        <f t="shared" si="268"/>
        <v>0</v>
      </c>
      <c r="H1463" s="284">
        <f t="shared" si="269"/>
        <v>0</v>
      </c>
      <c r="I1463" s="301">
        <f t="shared" si="270"/>
        <v>0</v>
      </c>
      <c r="J1463" s="57">
        <f t="shared" si="271"/>
        <v>0</v>
      </c>
      <c r="K1463" s="57">
        <f t="shared" si="272"/>
        <v>0</v>
      </c>
      <c r="L1463" s="57">
        <f t="shared" si="274"/>
        <v>54391.304309922263</v>
      </c>
      <c r="M1463" s="301">
        <f t="shared" si="275"/>
        <v>11.990238655999987</v>
      </c>
      <c r="N1463" s="57">
        <f t="shared" si="273"/>
        <v>4536.2987235207811</v>
      </c>
    </row>
    <row r="1464" spans="1:14">
      <c r="A1464" s="57">
        <v>1461</v>
      </c>
      <c r="B1464" s="57">
        <v>0</v>
      </c>
      <c r="C1464" s="284">
        <f t="shared" si="266"/>
        <v>0</v>
      </c>
      <c r="D1464" s="300">
        <f t="shared" si="264"/>
        <v>0</v>
      </c>
      <c r="E1464" s="285">
        <f t="shared" si="267"/>
        <v>0</v>
      </c>
      <c r="F1464" s="300">
        <f t="shared" si="265"/>
        <v>0</v>
      </c>
      <c r="G1464" s="285">
        <f t="shared" si="268"/>
        <v>0</v>
      </c>
      <c r="H1464" s="284">
        <f t="shared" si="269"/>
        <v>0</v>
      </c>
      <c r="I1464" s="301">
        <f t="shared" si="270"/>
        <v>0</v>
      </c>
      <c r="J1464" s="57">
        <f t="shared" si="271"/>
        <v>0</v>
      </c>
      <c r="K1464" s="57">
        <f t="shared" si="272"/>
        <v>0</v>
      </c>
      <c r="L1464" s="57">
        <f t="shared" si="274"/>
        <v>54391.304309922263</v>
      </c>
      <c r="M1464" s="301">
        <f t="shared" si="275"/>
        <v>11.990238655999987</v>
      </c>
      <c r="N1464" s="57">
        <f t="shared" si="273"/>
        <v>4536.2987235207811</v>
      </c>
    </row>
    <row r="1465" spans="1:14">
      <c r="A1465" s="57">
        <v>1462</v>
      </c>
      <c r="B1465" s="57">
        <v>0</v>
      </c>
      <c r="C1465" s="284">
        <f t="shared" si="266"/>
        <v>0</v>
      </c>
      <c r="D1465" s="300">
        <f t="shared" si="264"/>
        <v>0</v>
      </c>
      <c r="E1465" s="285">
        <f t="shared" si="267"/>
        <v>0</v>
      </c>
      <c r="F1465" s="300">
        <f t="shared" si="265"/>
        <v>0</v>
      </c>
      <c r="G1465" s="285">
        <f t="shared" si="268"/>
        <v>0</v>
      </c>
      <c r="H1465" s="284">
        <f t="shared" si="269"/>
        <v>0</v>
      </c>
      <c r="I1465" s="301">
        <f t="shared" si="270"/>
        <v>0</v>
      </c>
      <c r="J1465" s="57">
        <f t="shared" si="271"/>
        <v>0</v>
      </c>
      <c r="K1465" s="57">
        <f t="shared" si="272"/>
        <v>0</v>
      </c>
      <c r="L1465" s="57">
        <f t="shared" si="274"/>
        <v>54391.304309922263</v>
      </c>
      <c r="M1465" s="301">
        <f t="shared" si="275"/>
        <v>11.990238655999987</v>
      </c>
      <c r="N1465" s="57">
        <f t="shared" si="273"/>
        <v>4536.2987235207811</v>
      </c>
    </row>
    <row r="1466" spans="1:14">
      <c r="A1466" s="57">
        <v>1463</v>
      </c>
      <c r="B1466" s="57">
        <v>0</v>
      </c>
      <c r="C1466" s="284">
        <f t="shared" si="266"/>
        <v>0</v>
      </c>
      <c r="D1466" s="300">
        <f t="shared" si="264"/>
        <v>0</v>
      </c>
      <c r="E1466" s="285">
        <f t="shared" si="267"/>
        <v>0</v>
      </c>
      <c r="F1466" s="300">
        <f t="shared" si="265"/>
        <v>0</v>
      </c>
      <c r="G1466" s="285">
        <f t="shared" si="268"/>
        <v>0</v>
      </c>
      <c r="H1466" s="284">
        <f t="shared" si="269"/>
        <v>0</v>
      </c>
      <c r="I1466" s="301">
        <f t="shared" si="270"/>
        <v>0</v>
      </c>
      <c r="J1466" s="57">
        <f t="shared" si="271"/>
        <v>0</v>
      </c>
      <c r="K1466" s="57">
        <f t="shared" si="272"/>
        <v>0</v>
      </c>
      <c r="L1466" s="57">
        <f t="shared" si="274"/>
        <v>54391.304309922263</v>
      </c>
      <c r="M1466" s="301">
        <f t="shared" si="275"/>
        <v>11.990238655999987</v>
      </c>
      <c r="N1466" s="57">
        <f t="shared" si="273"/>
        <v>4536.2987235207811</v>
      </c>
    </row>
    <row r="1467" spans="1:14">
      <c r="A1467" s="57">
        <v>1464</v>
      </c>
      <c r="B1467" s="57">
        <v>0</v>
      </c>
      <c r="C1467" s="284">
        <f t="shared" si="266"/>
        <v>0</v>
      </c>
      <c r="D1467" s="300">
        <f t="shared" si="264"/>
        <v>0</v>
      </c>
      <c r="E1467" s="285">
        <f t="shared" si="267"/>
        <v>0</v>
      </c>
      <c r="F1467" s="300">
        <f t="shared" si="265"/>
        <v>0</v>
      </c>
      <c r="G1467" s="285">
        <f t="shared" si="268"/>
        <v>0</v>
      </c>
      <c r="H1467" s="284">
        <f t="shared" si="269"/>
        <v>0</v>
      </c>
      <c r="I1467" s="301">
        <f t="shared" si="270"/>
        <v>0</v>
      </c>
      <c r="J1467" s="57">
        <f t="shared" si="271"/>
        <v>0</v>
      </c>
      <c r="K1467" s="57">
        <f t="shared" si="272"/>
        <v>0</v>
      </c>
      <c r="L1467" s="57">
        <f t="shared" si="274"/>
        <v>54391.304309922263</v>
      </c>
      <c r="M1467" s="301">
        <f t="shared" si="275"/>
        <v>11.990238655999987</v>
      </c>
      <c r="N1467" s="57">
        <f t="shared" si="273"/>
        <v>4536.2987235207811</v>
      </c>
    </row>
    <row r="1468" spans="1:14">
      <c r="A1468" s="57">
        <v>1465</v>
      </c>
      <c r="B1468" s="57">
        <v>0</v>
      </c>
      <c r="C1468" s="284">
        <f t="shared" si="266"/>
        <v>0</v>
      </c>
      <c r="D1468" s="300">
        <f t="shared" si="264"/>
        <v>0</v>
      </c>
      <c r="E1468" s="285">
        <f t="shared" si="267"/>
        <v>0</v>
      </c>
      <c r="F1468" s="300">
        <f t="shared" si="265"/>
        <v>0</v>
      </c>
      <c r="G1468" s="285">
        <f t="shared" si="268"/>
        <v>0</v>
      </c>
      <c r="H1468" s="284">
        <f t="shared" si="269"/>
        <v>0</v>
      </c>
      <c r="I1468" s="301">
        <f t="shared" si="270"/>
        <v>0</v>
      </c>
      <c r="J1468" s="57">
        <f t="shared" si="271"/>
        <v>0</v>
      </c>
      <c r="K1468" s="57">
        <f t="shared" si="272"/>
        <v>0</v>
      </c>
      <c r="L1468" s="57">
        <f t="shared" si="274"/>
        <v>54391.304309922263</v>
      </c>
      <c r="M1468" s="301">
        <f t="shared" si="275"/>
        <v>11.990238655999987</v>
      </c>
      <c r="N1468" s="57">
        <f t="shared" si="273"/>
        <v>4536.2987235207811</v>
      </c>
    </row>
    <row r="1469" spans="1:14">
      <c r="A1469" s="57">
        <v>1466</v>
      </c>
      <c r="B1469" s="57">
        <v>0</v>
      </c>
      <c r="C1469" s="284">
        <f t="shared" si="266"/>
        <v>0</v>
      </c>
      <c r="D1469" s="300">
        <f t="shared" si="264"/>
        <v>0</v>
      </c>
      <c r="E1469" s="285">
        <f t="shared" si="267"/>
        <v>0</v>
      </c>
      <c r="F1469" s="300">
        <f t="shared" si="265"/>
        <v>0</v>
      </c>
      <c r="G1469" s="285">
        <f t="shared" si="268"/>
        <v>0</v>
      </c>
      <c r="H1469" s="284">
        <f t="shared" si="269"/>
        <v>0</v>
      </c>
      <c r="I1469" s="301">
        <f t="shared" si="270"/>
        <v>0</v>
      </c>
      <c r="J1469" s="57">
        <f t="shared" si="271"/>
        <v>0</v>
      </c>
      <c r="K1469" s="57">
        <f t="shared" si="272"/>
        <v>0</v>
      </c>
      <c r="L1469" s="57">
        <f t="shared" si="274"/>
        <v>54391.304309922263</v>
      </c>
      <c r="M1469" s="301">
        <f t="shared" si="275"/>
        <v>11.990238655999987</v>
      </c>
      <c r="N1469" s="57">
        <f t="shared" si="273"/>
        <v>4536.2987235207811</v>
      </c>
    </row>
    <row r="1470" spans="1:14">
      <c r="A1470" s="57">
        <v>1467</v>
      </c>
      <c r="B1470" s="57">
        <v>0</v>
      </c>
      <c r="C1470" s="284">
        <f t="shared" si="266"/>
        <v>0</v>
      </c>
      <c r="D1470" s="300">
        <f t="shared" si="264"/>
        <v>0</v>
      </c>
      <c r="E1470" s="285">
        <f t="shared" si="267"/>
        <v>0</v>
      </c>
      <c r="F1470" s="300">
        <f t="shared" si="265"/>
        <v>0</v>
      </c>
      <c r="G1470" s="285">
        <f t="shared" si="268"/>
        <v>0</v>
      </c>
      <c r="H1470" s="284">
        <f t="shared" si="269"/>
        <v>0</v>
      </c>
      <c r="I1470" s="301">
        <f t="shared" si="270"/>
        <v>0</v>
      </c>
      <c r="J1470" s="57">
        <f t="shared" si="271"/>
        <v>0</v>
      </c>
      <c r="K1470" s="57">
        <f t="shared" si="272"/>
        <v>0</v>
      </c>
      <c r="L1470" s="57">
        <f t="shared" si="274"/>
        <v>54391.304309922263</v>
      </c>
      <c r="M1470" s="301">
        <f t="shared" si="275"/>
        <v>11.990238655999987</v>
      </c>
      <c r="N1470" s="57">
        <f t="shared" si="273"/>
        <v>4536.2987235207811</v>
      </c>
    </row>
    <row r="1471" spans="1:14">
      <c r="A1471" s="57">
        <v>1468</v>
      </c>
      <c r="B1471" s="57">
        <v>0</v>
      </c>
      <c r="C1471" s="284">
        <f t="shared" si="266"/>
        <v>0</v>
      </c>
      <c r="D1471" s="300">
        <f t="shared" si="264"/>
        <v>0</v>
      </c>
      <c r="E1471" s="285">
        <f t="shared" si="267"/>
        <v>0</v>
      </c>
      <c r="F1471" s="300">
        <f t="shared" si="265"/>
        <v>0</v>
      </c>
      <c r="G1471" s="285">
        <f t="shared" si="268"/>
        <v>0</v>
      </c>
      <c r="H1471" s="284">
        <f t="shared" si="269"/>
        <v>0</v>
      </c>
      <c r="I1471" s="301">
        <f t="shared" si="270"/>
        <v>0</v>
      </c>
      <c r="J1471" s="57">
        <f t="shared" si="271"/>
        <v>0</v>
      </c>
      <c r="K1471" s="57">
        <f t="shared" si="272"/>
        <v>0</v>
      </c>
      <c r="L1471" s="57">
        <f t="shared" si="274"/>
        <v>54391.304309922263</v>
      </c>
      <c r="M1471" s="301">
        <f t="shared" si="275"/>
        <v>11.990238655999987</v>
      </c>
      <c r="N1471" s="57">
        <f t="shared" si="273"/>
        <v>4536.2987235207811</v>
      </c>
    </row>
    <row r="1472" spans="1:14">
      <c r="A1472" s="57">
        <v>1469</v>
      </c>
      <c r="B1472" s="57">
        <v>0</v>
      </c>
      <c r="C1472" s="284">
        <f t="shared" si="266"/>
        <v>0</v>
      </c>
      <c r="D1472" s="300">
        <f t="shared" si="264"/>
        <v>0</v>
      </c>
      <c r="E1472" s="285">
        <f t="shared" si="267"/>
        <v>0</v>
      </c>
      <c r="F1472" s="300">
        <f t="shared" si="265"/>
        <v>0</v>
      </c>
      <c r="G1472" s="285">
        <f t="shared" si="268"/>
        <v>0</v>
      </c>
      <c r="H1472" s="284">
        <f t="shared" si="269"/>
        <v>0</v>
      </c>
      <c r="I1472" s="301">
        <f t="shared" si="270"/>
        <v>0</v>
      </c>
      <c r="J1472" s="57">
        <f t="shared" si="271"/>
        <v>0</v>
      </c>
      <c r="K1472" s="57">
        <f t="shared" si="272"/>
        <v>0</v>
      </c>
      <c r="L1472" s="57">
        <f t="shared" si="274"/>
        <v>54391.304309922263</v>
      </c>
      <c r="M1472" s="301">
        <f t="shared" si="275"/>
        <v>11.990238655999987</v>
      </c>
      <c r="N1472" s="57">
        <f t="shared" si="273"/>
        <v>4536.2987235207811</v>
      </c>
    </row>
    <row r="1473" spans="1:14">
      <c r="A1473" s="57">
        <v>1470</v>
      </c>
      <c r="B1473" s="57">
        <v>0</v>
      </c>
      <c r="C1473" s="284">
        <f t="shared" si="266"/>
        <v>0</v>
      </c>
      <c r="D1473" s="300">
        <f t="shared" si="264"/>
        <v>0</v>
      </c>
      <c r="E1473" s="285">
        <f t="shared" si="267"/>
        <v>0</v>
      </c>
      <c r="F1473" s="300">
        <f t="shared" si="265"/>
        <v>0</v>
      </c>
      <c r="G1473" s="285">
        <f t="shared" si="268"/>
        <v>0</v>
      </c>
      <c r="H1473" s="284">
        <f t="shared" si="269"/>
        <v>0</v>
      </c>
      <c r="I1473" s="301">
        <f t="shared" si="270"/>
        <v>0</v>
      </c>
      <c r="J1473" s="57">
        <f t="shared" si="271"/>
        <v>0</v>
      </c>
      <c r="K1473" s="57">
        <f t="shared" si="272"/>
        <v>0</v>
      </c>
      <c r="L1473" s="57">
        <f t="shared" si="274"/>
        <v>54391.304309922263</v>
      </c>
      <c r="M1473" s="301">
        <f t="shared" si="275"/>
        <v>11.990238655999987</v>
      </c>
      <c r="N1473" s="57">
        <f t="shared" si="273"/>
        <v>4536.2987235207811</v>
      </c>
    </row>
    <row r="1474" spans="1:14">
      <c r="A1474" s="57">
        <v>1471</v>
      </c>
      <c r="B1474" s="57">
        <v>0</v>
      </c>
      <c r="C1474" s="284">
        <f t="shared" si="266"/>
        <v>0</v>
      </c>
      <c r="D1474" s="300">
        <f t="shared" si="264"/>
        <v>0</v>
      </c>
      <c r="E1474" s="285">
        <f t="shared" si="267"/>
        <v>0</v>
      </c>
      <c r="F1474" s="300">
        <f t="shared" si="265"/>
        <v>0</v>
      </c>
      <c r="G1474" s="285">
        <f t="shared" si="268"/>
        <v>0</v>
      </c>
      <c r="H1474" s="284">
        <f t="shared" si="269"/>
        <v>0</v>
      </c>
      <c r="I1474" s="301">
        <f t="shared" si="270"/>
        <v>0</v>
      </c>
      <c r="J1474" s="57">
        <f t="shared" si="271"/>
        <v>0</v>
      </c>
      <c r="K1474" s="57">
        <f t="shared" si="272"/>
        <v>0</v>
      </c>
      <c r="L1474" s="57">
        <f t="shared" si="274"/>
        <v>54391.304309922263</v>
      </c>
      <c r="M1474" s="301">
        <f t="shared" si="275"/>
        <v>11.990238655999987</v>
      </c>
      <c r="N1474" s="57">
        <f t="shared" si="273"/>
        <v>4536.2987235207811</v>
      </c>
    </row>
    <row r="1475" spans="1:14">
      <c r="A1475" s="57">
        <v>1472</v>
      </c>
      <c r="B1475" s="57">
        <v>0</v>
      </c>
      <c r="C1475" s="284">
        <f t="shared" si="266"/>
        <v>0</v>
      </c>
      <c r="D1475" s="300">
        <f t="shared" si="264"/>
        <v>0</v>
      </c>
      <c r="E1475" s="285">
        <f t="shared" si="267"/>
        <v>0</v>
      </c>
      <c r="F1475" s="300">
        <f t="shared" si="265"/>
        <v>0</v>
      </c>
      <c r="G1475" s="285">
        <f t="shared" si="268"/>
        <v>0</v>
      </c>
      <c r="H1475" s="284">
        <f t="shared" si="269"/>
        <v>0</v>
      </c>
      <c r="I1475" s="301">
        <f t="shared" si="270"/>
        <v>0</v>
      </c>
      <c r="J1475" s="57">
        <f t="shared" si="271"/>
        <v>0</v>
      </c>
      <c r="K1475" s="57">
        <f t="shared" si="272"/>
        <v>0</v>
      </c>
      <c r="L1475" s="57">
        <f t="shared" si="274"/>
        <v>54391.304309922263</v>
      </c>
      <c r="M1475" s="301">
        <f t="shared" si="275"/>
        <v>11.990238655999987</v>
      </c>
      <c r="N1475" s="57">
        <f t="shared" si="273"/>
        <v>4536.2987235207811</v>
      </c>
    </row>
    <row r="1476" spans="1:14">
      <c r="A1476" s="57">
        <v>1473</v>
      </c>
      <c r="B1476" s="57">
        <v>0</v>
      </c>
      <c r="C1476" s="284">
        <f t="shared" si="266"/>
        <v>0</v>
      </c>
      <c r="D1476" s="300">
        <f t="shared" ref="D1476:D1539" si="276">C1476</f>
        <v>0</v>
      </c>
      <c r="E1476" s="285">
        <f t="shared" si="267"/>
        <v>0</v>
      </c>
      <c r="F1476" s="300">
        <f t="shared" ref="F1476:F1539" si="277">C1477</f>
        <v>0</v>
      </c>
      <c r="G1476" s="285">
        <f t="shared" si="268"/>
        <v>0</v>
      </c>
      <c r="H1476" s="284">
        <f t="shared" si="269"/>
        <v>0</v>
      </c>
      <c r="I1476" s="301">
        <f t="shared" si="270"/>
        <v>0</v>
      </c>
      <c r="J1476" s="57">
        <f t="shared" si="271"/>
        <v>0</v>
      </c>
      <c r="K1476" s="57">
        <f t="shared" si="272"/>
        <v>0</v>
      </c>
      <c r="L1476" s="57">
        <f t="shared" si="274"/>
        <v>54391.304309922263</v>
      </c>
      <c r="M1476" s="301">
        <f t="shared" si="275"/>
        <v>11.990238655999987</v>
      </c>
      <c r="N1476" s="57">
        <f t="shared" si="273"/>
        <v>4536.2987235207811</v>
      </c>
    </row>
    <row r="1477" spans="1:14">
      <c r="A1477" s="57">
        <v>1474</v>
      </c>
      <c r="B1477" s="57">
        <v>0</v>
      </c>
      <c r="C1477" s="284">
        <f t="shared" ref="C1477:C1540" si="278">B1477*1.609344</f>
        <v>0</v>
      </c>
      <c r="D1477" s="300">
        <f t="shared" si="276"/>
        <v>0</v>
      </c>
      <c r="E1477" s="285">
        <f t="shared" ref="E1477:E1540" si="279">(D1477)^2</f>
        <v>0</v>
      </c>
      <c r="F1477" s="300">
        <f t="shared" si="277"/>
        <v>0</v>
      </c>
      <c r="G1477" s="285">
        <f t="shared" ref="G1477:G1540" si="280">(F1477)^2</f>
        <v>0</v>
      </c>
      <c r="H1477" s="284">
        <f t="shared" ref="H1477:H1540" si="281">(D1477+F1477)/2</f>
        <v>0</v>
      </c>
      <c r="I1477" s="301">
        <f t="shared" ref="I1477:I1540" si="282">H1477/3600</f>
        <v>0</v>
      </c>
      <c r="J1477" s="57">
        <f t="shared" ref="J1477:J1540" si="283">IF(I1477=0,0,(G1477-E1477))</f>
        <v>0</v>
      </c>
      <c r="K1477" s="57">
        <f t="shared" ref="K1477:K1540" si="284">MAX(0,J1477)</f>
        <v>0</v>
      </c>
      <c r="L1477" s="57">
        <f t="shared" si="274"/>
        <v>54391.304309922263</v>
      </c>
      <c r="M1477" s="301">
        <f t="shared" si="275"/>
        <v>11.990238655999987</v>
      </c>
      <c r="N1477" s="57">
        <f t="shared" ref="N1477:N1540" si="285">IF(M1477=0,0,(L1477)/M1477)</f>
        <v>4536.2987235207811</v>
      </c>
    </row>
    <row r="1478" spans="1:14">
      <c r="A1478" s="57">
        <v>1475</v>
      </c>
      <c r="B1478" s="57">
        <v>0</v>
      </c>
      <c r="C1478" s="284">
        <f t="shared" si="278"/>
        <v>0</v>
      </c>
      <c r="D1478" s="300">
        <f t="shared" si="276"/>
        <v>0</v>
      </c>
      <c r="E1478" s="285">
        <f t="shared" si="279"/>
        <v>0</v>
      </c>
      <c r="F1478" s="300">
        <f t="shared" si="277"/>
        <v>0</v>
      </c>
      <c r="G1478" s="285">
        <f t="shared" si="280"/>
        <v>0</v>
      </c>
      <c r="H1478" s="284">
        <f t="shared" si="281"/>
        <v>0</v>
      </c>
      <c r="I1478" s="301">
        <f t="shared" si="282"/>
        <v>0</v>
      </c>
      <c r="J1478" s="57">
        <f t="shared" si="283"/>
        <v>0</v>
      </c>
      <c r="K1478" s="57">
        <f t="shared" si="284"/>
        <v>0</v>
      </c>
      <c r="L1478" s="57">
        <f t="shared" ref="L1478:L1541" si="286">L1477+K1478</f>
        <v>54391.304309922263</v>
      </c>
      <c r="M1478" s="301">
        <f t="shared" ref="M1478:M1541" si="287">M1477+I1478</f>
        <v>11.990238655999987</v>
      </c>
      <c r="N1478" s="57">
        <f t="shared" si="285"/>
        <v>4536.2987235207811</v>
      </c>
    </row>
    <row r="1479" spans="1:14">
      <c r="A1479" s="57">
        <v>1476</v>
      </c>
      <c r="B1479" s="57">
        <v>0</v>
      </c>
      <c r="C1479" s="284">
        <f t="shared" si="278"/>
        <v>0</v>
      </c>
      <c r="D1479" s="300">
        <f t="shared" si="276"/>
        <v>0</v>
      </c>
      <c r="E1479" s="285">
        <f t="shared" si="279"/>
        <v>0</v>
      </c>
      <c r="F1479" s="300">
        <f t="shared" si="277"/>
        <v>0</v>
      </c>
      <c r="G1479" s="285">
        <f t="shared" si="280"/>
        <v>0</v>
      </c>
      <c r="H1479" s="284">
        <f t="shared" si="281"/>
        <v>0</v>
      </c>
      <c r="I1479" s="301">
        <f t="shared" si="282"/>
        <v>0</v>
      </c>
      <c r="J1479" s="57">
        <f t="shared" si="283"/>
        <v>0</v>
      </c>
      <c r="K1479" s="57">
        <f t="shared" si="284"/>
        <v>0</v>
      </c>
      <c r="L1479" s="57">
        <f t="shared" si="286"/>
        <v>54391.304309922263</v>
      </c>
      <c r="M1479" s="301">
        <f t="shared" si="287"/>
        <v>11.990238655999987</v>
      </c>
      <c r="N1479" s="57">
        <f t="shared" si="285"/>
        <v>4536.2987235207811</v>
      </c>
    </row>
    <row r="1480" spans="1:14">
      <c r="A1480" s="57">
        <v>1477</v>
      </c>
      <c r="B1480" s="57">
        <v>0</v>
      </c>
      <c r="C1480" s="284">
        <f t="shared" si="278"/>
        <v>0</v>
      </c>
      <c r="D1480" s="300">
        <f t="shared" si="276"/>
        <v>0</v>
      </c>
      <c r="E1480" s="285">
        <f t="shared" si="279"/>
        <v>0</v>
      </c>
      <c r="F1480" s="300">
        <f t="shared" si="277"/>
        <v>0</v>
      </c>
      <c r="G1480" s="285">
        <f t="shared" si="280"/>
        <v>0</v>
      </c>
      <c r="H1480" s="284">
        <f t="shared" si="281"/>
        <v>0</v>
      </c>
      <c r="I1480" s="301">
        <f t="shared" si="282"/>
        <v>0</v>
      </c>
      <c r="J1480" s="57">
        <f t="shared" si="283"/>
        <v>0</v>
      </c>
      <c r="K1480" s="57">
        <f t="shared" si="284"/>
        <v>0</v>
      </c>
      <c r="L1480" s="57">
        <f t="shared" si="286"/>
        <v>54391.304309922263</v>
      </c>
      <c r="M1480" s="301">
        <f t="shared" si="287"/>
        <v>11.990238655999987</v>
      </c>
      <c r="N1480" s="57">
        <f t="shared" si="285"/>
        <v>4536.2987235207811</v>
      </c>
    </row>
    <row r="1481" spans="1:14">
      <c r="A1481" s="57">
        <v>1478</v>
      </c>
      <c r="B1481" s="57">
        <v>0</v>
      </c>
      <c r="C1481" s="284">
        <f t="shared" si="278"/>
        <v>0</v>
      </c>
      <c r="D1481" s="300">
        <f t="shared" si="276"/>
        <v>0</v>
      </c>
      <c r="E1481" s="285">
        <f t="shared" si="279"/>
        <v>0</v>
      </c>
      <c r="F1481" s="300">
        <f t="shared" si="277"/>
        <v>0</v>
      </c>
      <c r="G1481" s="285">
        <f t="shared" si="280"/>
        <v>0</v>
      </c>
      <c r="H1481" s="284">
        <f t="shared" si="281"/>
        <v>0</v>
      </c>
      <c r="I1481" s="301">
        <f t="shared" si="282"/>
        <v>0</v>
      </c>
      <c r="J1481" s="57">
        <f t="shared" si="283"/>
        <v>0</v>
      </c>
      <c r="K1481" s="57">
        <f t="shared" si="284"/>
        <v>0</v>
      </c>
      <c r="L1481" s="57">
        <f t="shared" si="286"/>
        <v>54391.304309922263</v>
      </c>
      <c r="M1481" s="301">
        <f t="shared" si="287"/>
        <v>11.990238655999987</v>
      </c>
      <c r="N1481" s="57">
        <f t="shared" si="285"/>
        <v>4536.2987235207811</v>
      </c>
    </row>
    <row r="1482" spans="1:14">
      <c r="A1482" s="57">
        <v>1479</v>
      </c>
      <c r="B1482" s="57">
        <v>0</v>
      </c>
      <c r="C1482" s="284">
        <f t="shared" si="278"/>
        <v>0</v>
      </c>
      <c r="D1482" s="300">
        <f t="shared" si="276"/>
        <v>0</v>
      </c>
      <c r="E1482" s="285">
        <f t="shared" si="279"/>
        <v>0</v>
      </c>
      <c r="F1482" s="300">
        <f t="shared" si="277"/>
        <v>0</v>
      </c>
      <c r="G1482" s="285">
        <f t="shared" si="280"/>
        <v>0</v>
      </c>
      <c r="H1482" s="284">
        <f t="shared" si="281"/>
        <v>0</v>
      </c>
      <c r="I1482" s="301">
        <f t="shared" si="282"/>
        <v>0</v>
      </c>
      <c r="J1482" s="57">
        <f t="shared" si="283"/>
        <v>0</v>
      </c>
      <c r="K1482" s="57">
        <f t="shared" si="284"/>
        <v>0</v>
      </c>
      <c r="L1482" s="57">
        <f t="shared" si="286"/>
        <v>54391.304309922263</v>
      </c>
      <c r="M1482" s="301">
        <f t="shared" si="287"/>
        <v>11.990238655999987</v>
      </c>
      <c r="N1482" s="57">
        <f t="shared" si="285"/>
        <v>4536.2987235207811</v>
      </c>
    </row>
    <row r="1483" spans="1:14">
      <c r="A1483" s="57">
        <v>1480</v>
      </c>
      <c r="B1483" s="57">
        <v>0</v>
      </c>
      <c r="C1483" s="284">
        <f t="shared" si="278"/>
        <v>0</v>
      </c>
      <c r="D1483" s="300">
        <f t="shared" si="276"/>
        <v>0</v>
      </c>
      <c r="E1483" s="285">
        <f t="shared" si="279"/>
        <v>0</v>
      </c>
      <c r="F1483" s="300">
        <f t="shared" si="277"/>
        <v>0</v>
      </c>
      <c r="G1483" s="285">
        <f t="shared" si="280"/>
        <v>0</v>
      </c>
      <c r="H1483" s="284">
        <f t="shared" si="281"/>
        <v>0</v>
      </c>
      <c r="I1483" s="301">
        <f t="shared" si="282"/>
        <v>0</v>
      </c>
      <c r="J1483" s="57">
        <f t="shared" si="283"/>
        <v>0</v>
      </c>
      <c r="K1483" s="57">
        <f t="shared" si="284"/>
        <v>0</v>
      </c>
      <c r="L1483" s="57">
        <f t="shared" si="286"/>
        <v>54391.304309922263</v>
      </c>
      <c r="M1483" s="301">
        <f t="shared" si="287"/>
        <v>11.990238655999987</v>
      </c>
      <c r="N1483" s="57">
        <f t="shared" si="285"/>
        <v>4536.2987235207811</v>
      </c>
    </row>
    <row r="1484" spans="1:14">
      <c r="A1484" s="57">
        <v>1481</v>
      </c>
      <c r="B1484" s="57">
        <v>0</v>
      </c>
      <c r="C1484" s="284">
        <f t="shared" si="278"/>
        <v>0</v>
      </c>
      <c r="D1484" s="300">
        <f t="shared" si="276"/>
        <v>0</v>
      </c>
      <c r="E1484" s="285">
        <f t="shared" si="279"/>
        <v>0</v>
      </c>
      <c r="F1484" s="300">
        <f t="shared" si="277"/>
        <v>0</v>
      </c>
      <c r="G1484" s="285">
        <f t="shared" si="280"/>
        <v>0</v>
      </c>
      <c r="H1484" s="284">
        <f t="shared" si="281"/>
        <v>0</v>
      </c>
      <c r="I1484" s="301">
        <f t="shared" si="282"/>
        <v>0</v>
      </c>
      <c r="J1484" s="57">
        <f t="shared" si="283"/>
        <v>0</v>
      </c>
      <c r="K1484" s="57">
        <f t="shared" si="284"/>
        <v>0</v>
      </c>
      <c r="L1484" s="57">
        <f t="shared" si="286"/>
        <v>54391.304309922263</v>
      </c>
      <c r="M1484" s="301">
        <f t="shared" si="287"/>
        <v>11.990238655999987</v>
      </c>
      <c r="N1484" s="57">
        <f t="shared" si="285"/>
        <v>4536.2987235207811</v>
      </c>
    </row>
    <row r="1485" spans="1:14">
      <c r="A1485" s="57">
        <v>1482</v>
      </c>
      <c r="B1485" s="57">
        <v>0</v>
      </c>
      <c r="C1485" s="284">
        <f t="shared" si="278"/>
        <v>0</v>
      </c>
      <c r="D1485" s="300">
        <f t="shared" si="276"/>
        <v>0</v>
      </c>
      <c r="E1485" s="285">
        <f t="shared" si="279"/>
        <v>0</v>
      </c>
      <c r="F1485" s="300">
        <f t="shared" si="277"/>
        <v>0</v>
      </c>
      <c r="G1485" s="285">
        <f t="shared" si="280"/>
        <v>0</v>
      </c>
      <c r="H1485" s="284">
        <f t="shared" si="281"/>
        <v>0</v>
      </c>
      <c r="I1485" s="301">
        <f t="shared" si="282"/>
        <v>0</v>
      </c>
      <c r="J1485" s="57">
        <f t="shared" si="283"/>
        <v>0</v>
      </c>
      <c r="K1485" s="57">
        <f t="shared" si="284"/>
        <v>0</v>
      </c>
      <c r="L1485" s="57">
        <f t="shared" si="286"/>
        <v>54391.304309922263</v>
      </c>
      <c r="M1485" s="301">
        <f t="shared" si="287"/>
        <v>11.990238655999987</v>
      </c>
      <c r="N1485" s="57">
        <f t="shared" si="285"/>
        <v>4536.2987235207811</v>
      </c>
    </row>
    <row r="1486" spans="1:14">
      <c r="A1486" s="57">
        <v>1483</v>
      </c>
      <c r="B1486" s="57">
        <v>0</v>
      </c>
      <c r="C1486" s="284">
        <f t="shared" si="278"/>
        <v>0</v>
      </c>
      <c r="D1486" s="300">
        <f t="shared" si="276"/>
        <v>0</v>
      </c>
      <c r="E1486" s="285">
        <f t="shared" si="279"/>
        <v>0</v>
      </c>
      <c r="F1486" s="300">
        <f t="shared" si="277"/>
        <v>0</v>
      </c>
      <c r="G1486" s="285">
        <f t="shared" si="280"/>
        <v>0</v>
      </c>
      <c r="H1486" s="284">
        <f t="shared" si="281"/>
        <v>0</v>
      </c>
      <c r="I1486" s="301">
        <f t="shared" si="282"/>
        <v>0</v>
      </c>
      <c r="J1486" s="57">
        <f t="shared" si="283"/>
        <v>0</v>
      </c>
      <c r="K1486" s="57">
        <f t="shared" si="284"/>
        <v>0</v>
      </c>
      <c r="L1486" s="57">
        <f t="shared" si="286"/>
        <v>54391.304309922263</v>
      </c>
      <c r="M1486" s="301">
        <f t="shared" si="287"/>
        <v>11.990238655999987</v>
      </c>
      <c r="N1486" s="57">
        <f t="shared" si="285"/>
        <v>4536.2987235207811</v>
      </c>
    </row>
    <row r="1487" spans="1:14">
      <c r="A1487" s="57">
        <v>1484</v>
      </c>
      <c r="B1487" s="57">
        <v>0</v>
      </c>
      <c r="C1487" s="284">
        <f t="shared" si="278"/>
        <v>0</v>
      </c>
      <c r="D1487" s="300">
        <f t="shared" si="276"/>
        <v>0</v>
      </c>
      <c r="E1487" s="285">
        <f t="shared" si="279"/>
        <v>0</v>
      </c>
      <c r="F1487" s="300">
        <f t="shared" si="277"/>
        <v>0</v>
      </c>
      <c r="G1487" s="285">
        <f t="shared" si="280"/>
        <v>0</v>
      </c>
      <c r="H1487" s="284">
        <f t="shared" si="281"/>
        <v>0</v>
      </c>
      <c r="I1487" s="301">
        <f t="shared" si="282"/>
        <v>0</v>
      </c>
      <c r="J1487" s="57">
        <f t="shared" si="283"/>
        <v>0</v>
      </c>
      <c r="K1487" s="57">
        <f t="shared" si="284"/>
        <v>0</v>
      </c>
      <c r="L1487" s="57">
        <f t="shared" si="286"/>
        <v>54391.304309922263</v>
      </c>
      <c r="M1487" s="301">
        <f t="shared" si="287"/>
        <v>11.990238655999987</v>
      </c>
      <c r="N1487" s="57">
        <f t="shared" si="285"/>
        <v>4536.2987235207811</v>
      </c>
    </row>
    <row r="1488" spans="1:14">
      <c r="A1488" s="57">
        <v>1485</v>
      </c>
      <c r="B1488" s="57">
        <v>0</v>
      </c>
      <c r="C1488" s="284">
        <f t="shared" si="278"/>
        <v>0</v>
      </c>
      <c r="D1488" s="300">
        <f t="shared" si="276"/>
        <v>0</v>
      </c>
      <c r="E1488" s="285">
        <f t="shared" si="279"/>
        <v>0</v>
      </c>
      <c r="F1488" s="300">
        <f t="shared" si="277"/>
        <v>0</v>
      </c>
      <c r="G1488" s="285">
        <f t="shared" si="280"/>
        <v>0</v>
      </c>
      <c r="H1488" s="284">
        <f t="shared" si="281"/>
        <v>0</v>
      </c>
      <c r="I1488" s="301">
        <f t="shared" si="282"/>
        <v>0</v>
      </c>
      <c r="J1488" s="57">
        <f t="shared" si="283"/>
        <v>0</v>
      </c>
      <c r="K1488" s="57">
        <f t="shared" si="284"/>
        <v>0</v>
      </c>
      <c r="L1488" s="57">
        <f t="shared" si="286"/>
        <v>54391.304309922263</v>
      </c>
      <c r="M1488" s="301">
        <f t="shared" si="287"/>
        <v>11.990238655999987</v>
      </c>
      <c r="N1488" s="57">
        <f t="shared" si="285"/>
        <v>4536.2987235207811</v>
      </c>
    </row>
    <row r="1489" spans="1:14">
      <c r="A1489" s="57">
        <v>1486</v>
      </c>
      <c r="B1489" s="57">
        <v>0</v>
      </c>
      <c r="C1489" s="284">
        <f t="shared" si="278"/>
        <v>0</v>
      </c>
      <c r="D1489" s="300">
        <f t="shared" si="276"/>
        <v>0</v>
      </c>
      <c r="E1489" s="285">
        <f t="shared" si="279"/>
        <v>0</v>
      </c>
      <c r="F1489" s="300">
        <f t="shared" si="277"/>
        <v>0</v>
      </c>
      <c r="G1489" s="285">
        <f t="shared" si="280"/>
        <v>0</v>
      </c>
      <c r="H1489" s="284">
        <f t="shared" si="281"/>
        <v>0</v>
      </c>
      <c r="I1489" s="301">
        <f t="shared" si="282"/>
        <v>0</v>
      </c>
      <c r="J1489" s="57">
        <f t="shared" si="283"/>
        <v>0</v>
      </c>
      <c r="K1489" s="57">
        <f t="shared" si="284"/>
        <v>0</v>
      </c>
      <c r="L1489" s="57">
        <f t="shared" si="286"/>
        <v>54391.304309922263</v>
      </c>
      <c r="M1489" s="301">
        <f t="shared" si="287"/>
        <v>11.990238655999987</v>
      </c>
      <c r="N1489" s="57">
        <f t="shared" si="285"/>
        <v>4536.2987235207811</v>
      </c>
    </row>
    <row r="1490" spans="1:14">
      <c r="A1490" s="57">
        <v>1487</v>
      </c>
      <c r="B1490" s="57">
        <v>0</v>
      </c>
      <c r="C1490" s="284">
        <f t="shared" si="278"/>
        <v>0</v>
      </c>
      <c r="D1490" s="300">
        <f t="shared" si="276"/>
        <v>0</v>
      </c>
      <c r="E1490" s="285">
        <f t="shared" si="279"/>
        <v>0</v>
      </c>
      <c r="F1490" s="300">
        <f t="shared" si="277"/>
        <v>0</v>
      </c>
      <c r="G1490" s="285">
        <f t="shared" si="280"/>
        <v>0</v>
      </c>
      <c r="H1490" s="284">
        <f t="shared" si="281"/>
        <v>0</v>
      </c>
      <c r="I1490" s="301">
        <f t="shared" si="282"/>
        <v>0</v>
      </c>
      <c r="J1490" s="57">
        <f t="shared" si="283"/>
        <v>0</v>
      </c>
      <c r="K1490" s="57">
        <f t="shared" si="284"/>
        <v>0</v>
      </c>
      <c r="L1490" s="57">
        <f t="shared" si="286"/>
        <v>54391.304309922263</v>
      </c>
      <c r="M1490" s="301">
        <f t="shared" si="287"/>
        <v>11.990238655999987</v>
      </c>
      <c r="N1490" s="57">
        <f t="shared" si="285"/>
        <v>4536.2987235207811</v>
      </c>
    </row>
    <row r="1491" spans="1:14">
      <c r="A1491" s="57">
        <v>1488</v>
      </c>
      <c r="B1491" s="57">
        <v>0</v>
      </c>
      <c r="C1491" s="284">
        <f t="shared" si="278"/>
        <v>0</v>
      </c>
      <c r="D1491" s="300">
        <f t="shared" si="276"/>
        <v>0</v>
      </c>
      <c r="E1491" s="285">
        <f t="shared" si="279"/>
        <v>0</v>
      </c>
      <c r="F1491" s="300">
        <f t="shared" si="277"/>
        <v>0</v>
      </c>
      <c r="G1491" s="285">
        <f t="shared" si="280"/>
        <v>0</v>
      </c>
      <c r="H1491" s="284">
        <f t="shared" si="281"/>
        <v>0</v>
      </c>
      <c r="I1491" s="301">
        <f t="shared" si="282"/>
        <v>0</v>
      </c>
      <c r="J1491" s="57">
        <f t="shared" si="283"/>
        <v>0</v>
      </c>
      <c r="K1491" s="57">
        <f t="shared" si="284"/>
        <v>0</v>
      </c>
      <c r="L1491" s="57">
        <f t="shared" si="286"/>
        <v>54391.304309922263</v>
      </c>
      <c r="M1491" s="301">
        <f t="shared" si="287"/>
        <v>11.990238655999987</v>
      </c>
      <c r="N1491" s="57">
        <f t="shared" si="285"/>
        <v>4536.2987235207811</v>
      </c>
    </row>
    <row r="1492" spans="1:14">
      <c r="A1492" s="57">
        <v>1489</v>
      </c>
      <c r="B1492" s="57">
        <v>0</v>
      </c>
      <c r="C1492" s="284">
        <f t="shared" si="278"/>
        <v>0</v>
      </c>
      <c r="D1492" s="300">
        <f t="shared" si="276"/>
        <v>0</v>
      </c>
      <c r="E1492" s="285">
        <f t="shared" si="279"/>
        <v>0</v>
      </c>
      <c r="F1492" s="300">
        <f t="shared" si="277"/>
        <v>0</v>
      </c>
      <c r="G1492" s="285">
        <f t="shared" si="280"/>
        <v>0</v>
      </c>
      <c r="H1492" s="284">
        <f t="shared" si="281"/>
        <v>0</v>
      </c>
      <c r="I1492" s="301">
        <f t="shared" si="282"/>
        <v>0</v>
      </c>
      <c r="J1492" s="57">
        <f t="shared" si="283"/>
        <v>0</v>
      </c>
      <c r="K1492" s="57">
        <f t="shared" si="284"/>
        <v>0</v>
      </c>
      <c r="L1492" s="57">
        <f t="shared" si="286"/>
        <v>54391.304309922263</v>
      </c>
      <c r="M1492" s="301">
        <f t="shared" si="287"/>
        <v>11.990238655999987</v>
      </c>
      <c r="N1492" s="57">
        <f t="shared" si="285"/>
        <v>4536.2987235207811</v>
      </c>
    </row>
    <row r="1493" spans="1:14">
      <c r="A1493" s="57">
        <v>1490</v>
      </c>
      <c r="B1493" s="57">
        <v>0</v>
      </c>
      <c r="C1493" s="284">
        <f t="shared" si="278"/>
        <v>0</v>
      </c>
      <c r="D1493" s="300">
        <f t="shared" si="276"/>
        <v>0</v>
      </c>
      <c r="E1493" s="285">
        <f t="shared" si="279"/>
        <v>0</v>
      </c>
      <c r="F1493" s="300">
        <f t="shared" si="277"/>
        <v>0</v>
      </c>
      <c r="G1493" s="285">
        <f t="shared" si="280"/>
        <v>0</v>
      </c>
      <c r="H1493" s="284">
        <f t="shared" si="281"/>
        <v>0</v>
      </c>
      <c r="I1493" s="301">
        <f t="shared" si="282"/>
        <v>0</v>
      </c>
      <c r="J1493" s="57">
        <f t="shared" si="283"/>
        <v>0</v>
      </c>
      <c r="K1493" s="57">
        <f t="shared" si="284"/>
        <v>0</v>
      </c>
      <c r="L1493" s="57">
        <f t="shared" si="286"/>
        <v>54391.304309922263</v>
      </c>
      <c r="M1493" s="301">
        <f t="shared" si="287"/>
        <v>11.990238655999987</v>
      </c>
      <c r="N1493" s="57">
        <f t="shared" si="285"/>
        <v>4536.2987235207811</v>
      </c>
    </row>
    <row r="1494" spans="1:14">
      <c r="A1494" s="57">
        <v>1491</v>
      </c>
      <c r="B1494" s="57">
        <v>0</v>
      </c>
      <c r="C1494" s="284">
        <f t="shared" si="278"/>
        <v>0</v>
      </c>
      <c r="D1494" s="300">
        <f t="shared" si="276"/>
        <v>0</v>
      </c>
      <c r="E1494" s="285">
        <f t="shared" si="279"/>
        <v>0</v>
      </c>
      <c r="F1494" s="300">
        <f t="shared" si="277"/>
        <v>0</v>
      </c>
      <c r="G1494" s="285">
        <f t="shared" si="280"/>
        <v>0</v>
      </c>
      <c r="H1494" s="284">
        <f t="shared" si="281"/>
        <v>0</v>
      </c>
      <c r="I1494" s="301">
        <f t="shared" si="282"/>
        <v>0</v>
      </c>
      <c r="J1494" s="57">
        <f t="shared" si="283"/>
        <v>0</v>
      </c>
      <c r="K1494" s="57">
        <f t="shared" si="284"/>
        <v>0</v>
      </c>
      <c r="L1494" s="57">
        <f t="shared" si="286"/>
        <v>54391.304309922263</v>
      </c>
      <c r="M1494" s="301">
        <f t="shared" si="287"/>
        <v>11.990238655999987</v>
      </c>
      <c r="N1494" s="57">
        <f t="shared" si="285"/>
        <v>4536.2987235207811</v>
      </c>
    </row>
    <row r="1495" spans="1:14">
      <c r="A1495" s="57">
        <v>1492</v>
      </c>
      <c r="B1495" s="57">
        <v>0</v>
      </c>
      <c r="C1495" s="284">
        <f t="shared" si="278"/>
        <v>0</v>
      </c>
      <c r="D1495" s="300">
        <f t="shared" si="276"/>
        <v>0</v>
      </c>
      <c r="E1495" s="285">
        <f t="shared" si="279"/>
        <v>0</v>
      </c>
      <c r="F1495" s="300">
        <f t="shared" si="277"/>
        <v>0</v>
      </c>
      <c r="G1495" s="285">
        <f t="shared" si="280"/>
        <v>0</v>
      </c>
      <c r="H1495" s="284">
        <f t="shared" si="281"/>
        <v>0</v>
      </c>
      <c r="I1495" s="301">
        <f t="shared" si="282"/>
        <v>0</v>
      </c>
      <c r="J1495" s="57">
        <f t="shared" si="283"/>
        <v>0</v>
      </c>
      <c r="K1495" s="57">
        <f t="shared" si="284"/>
        <v>0</v>
      </c>
      <c r="L1495" s="57">
        <f t="shared" si="286"/>
        <v>54391.304309922263</v>
      </c>
      <c r="M1495" s="301">
        <f t="shared" si="287"/>
        <v>11.990238655999987</v>
      </c>
      <c r="N1495" s="57">
        <f t="shared" si="285"/>
        <v>4536.2987235207811</v>
      </c>
    </row>
    <row r="1496" spans="1:14">
      <c r="A1496" s="57">
        <v>1493</v>
      </c>
      <c r="B1496" s="57">
        <v>0</v>
      </c>
      <c r="C1496" s="284">
        <f t="shared" si="278"/>
        <v>0</v>
      </c>
      <c r="D1496" s="300">
        <f t="shared" si="276"/>
        <v>0</v>
      </c>
      <c r="E1496" s="285">
        <f t="shared" si="279"/>
        <v>0</v>
      </c>
      <c r="F1496" s="300">
        <f t="shared" si="277"/>
        <v>0</v>
      </c>
      <c r="G1496" s="285">
        <f t="shared" si="280"/>
        <v>0</v>
      </c>
      <c r="H1496" s="284">
        <f t="shared" si="281"/>
        <v>0</v>
      </c>
      <c r="I1496" s="301">
        <f t="shared" si="282"/>
        <v>0</v>
      </c>
      <c r="J1496" s="57">
        <f t="shared" si="283"/>
        <v>0</v>
      </c>
      <c r="K1496" s="57">
        <f t="shared" si="284"/>
        <v>0</v>
      </c>
      <c r="L1496" s="57">
        <f t="shared" si="286"/>
        <v>54391.304309922263</v>
      </c>
      <c r="M1496" s="301">
        <f t="shared" si="287"/>
        <v>11.990238655999987</v>
      </c>
      <c r="N1496" s="57">
        <f t="shared" si="285"/>
        <v>4536.2987235207811</v>
      </c>
    </row>
    <row r="1497" spans="1:14">
      <c r="A1497" s="57">
        <v>1494</v>
      </c>
      <c r="B1497" s="57">
        <v>0</v>
      </c>
      <c r="C1497" s="284">
        <f t="shared" si="278"/>
        <v>0</v>
      </c>
      <c r="D1497" s="300">
        <f t="shared" si="276"/>
        <v>0</v>
      </c>
      <c r="E1497" s="285">
        <f t="shared" si="279"/>
        <v>0</v>
      </c>
      <c r="F1497" s="300">
        <f t="shared" si="277"/>
        <v>0</v>
      </c>
      <c r="G1497" s="285">
        <f t="shared" si="280"/>
        <v>0</v>
      </c>
      <c r="H1497" s="284">
        <f t="shared" si="281"/>
        <v>0</v>
      </c>
      <c r="I1497" s="301">
        <f t="shared" si="282"/>
        <v>0</v>
      </c>
      <c r="J1497" s="57">
        <f t="shared" si="283"/>
        <v>0</v>
      </c>
      <c r="K1497" s="57">
        <f t="shared" si="284"/>
        <v>0</v>
      </c>
      <c r="L1497" s="57">
        <f t="shared" si="286"/>
        <v>54391.304309922263</v>
      </c>
      <c r="M1497" s="301">
        <f t="shared" si="287"/>
        <v>11.990238655999987</v>
      </c>
      <c r="N1497" s="57">
        <f t="shared" si="285"/>
        <v>4536.2987235207811</v>
      </c>
    </row>
    <row r="1498" spans="1:14">
      <c r="A1498" s="57">
        <v>1495</v>
      </c>
      <c r="B1498" s="57">
        <v>0</v>
      </c>
      <c r="C1498" s="284">
        <f t="shared" si="278"/>
        <v>0</v>
      </c>
      <c r="D1498" s="300">
        <f t="shared" si="276"/>
        <v>0</v>
      </c>
      <c r="E1498" s="285">
        <f t="shared" si="279"/>
        <v>0</v>
      </c>
      <c r="F1498" s="300">
        <f t="shared" si="277"/>
        <v>0</v>
      </c>
      <c r="G1498" s="285">
        <f t="shared" si="280"/>
        <v>0</v>
      </c>
      <c r="H1498" s="284">
        <f t="shared" si="281"/>
        <v>0</v>
      </c>
      <c r="I1498" s="301">
        <f t="shared" si="282"/>
        <v>0</v>
      </c>
      <c r="J1498" s="57">
        <f t="shared" si="283"/>
        <v>0</v>
      </c>
      <c r="K1498" s="57">
        <f t="shared" si="284"/>
        <v>0</v>
      </c>
      <c r="L1498" s="57">
        <f t="shared" si="286"/>
        <v>54391.304309922263</v>
      </c>
      <c r="M1498" s="301">
        <f t="shared" si="287"/>
        <v>11.990238655999987</v>
      </c>
      <c r="N1498" s="57">
        <f t="shared" si="285"/>
        <v>4536.2987235207811</v>
      </c>
    </row>
    <row r="1499" spans="1:14">
      <c r="A1499" s="57">
        <v>1496</v>
      </c>
      <c r="B1499" s="57">
        <v>0</v>
      </c>
      <c r="C1499" s="284">
        <f t="shared" si="278"/>
        <v>0</v>
      </c>
      <c r="D1499" s="300">
        <f t="shared" si="276"/>
        <v>0</v>
      </c>
      <c r="E1499" s="285">
        <f t="shared" si="279"/>
        <v>0</v>
      </c>
      <c r="F1499" s="300">
        <f t="shared" si="277"/>
        <v>0</v>
      </c>
      <c r="G1499" s="285">
        <f t="shared" si="280"/>
        <v>0</v>
      </c>
      <c r="H1499" s="284">
        <f t="shared" si="281"/>
        <v>0</v>
      </c>
      <c r="I1499" s="301">
        <f t="shared" si="282"/>
        <v>0</v>
      </c>
      <c r="J1499" s="57">
        <f t="shared" si="283"/>
        <v>0</v>
      </c>
      <c r="K1499" s="57">
        <f t="shared" si="284"/>
        <v>0</v>
      </c>
      <c r="L1499" s="57">
        <f t="shared" si="286"/>
        <v>54391.304309922263</v>
      </c>
      <c r="M1499" s="301">
        <f t="shared" si="287"/>
        <v>11.990238655999987</v>
      </c>
      <c r="N1499" s="57">
        <f t="shared" si="285"/>
        <v>4536.2987235207811</v>
      </c>
    </row>
    <row r="1500" spans="1:14">
      <c r="A1500" s="57">
        <v>1497</v>
      </c>
      <c r="B1500" s="57">
        <v>0</v>
      </c>
      <c r="C1500" s="284">
        <f t="shared" si="278"/>
        <v>0</v>
      </c>
      <c r="D1500" s="300">
        <f t="shared" si="276"/>
        <v>0</v>
      </c>
      <c r="E1500" s="285">
        <f t="shared" si="279"/>
        <v>0</v>
      </c>
      <c r="F1500" s="300">
        <f t="shared" si="277"/>
        <v>0</v>
      </c>
      <c r="G1500" s="285">
        <f t="shared" si="280"/>
        <v>0</v>
      </c>
      <c r="H1500" s="284">
        <f t="shared" si="281"/>
        <v>0</v>
      </c>
      <c r="I1500" s="301">
        <f t="shared" si="282"/>
        <v>0</v>
      </c>
      <c r="J1500" s="57">
        <f t="shared" si="283"/>
        <v>0</v>
      </c>
      <c r="K1500" s="57">
        <f t="shared" si="284"/>
        <v>0</v>
      </c>
      <c r="L1500" s="57">
        <f t="shared" si="286"/>
        <v>54391.304309922263</v>
      </c>
      <c r="M1500" s="301">
        <f t="shared" si="287"/>
        <v>11.990238655999987</v>
      </c>
      <c r="N1500" s="57">
        <f t="shared" si="285"/>
        <v>4536.2987235207811</v>
      </c>
    </row>
    <row r="1501" spans="1:14">
      <c r="A1501" s="57">
        <v>1498</v>
      </c>
      <c r="B1501" s="57">
        <v>0</v>
      </c>
      <c r="C1501" s="284">
        <f t="shared" si="278"/>
        <v>0</v>
      </c>
      <c r="D1501" s="300">
        <f t="shared" si="276"/>
        <v>0</v>
      </c>
      <c r="E1501" s="285">
        <f t="shared" si="279"/>
        <v>0</v>
      </c>
      <c r="F1501" s="300">
        <f t="shared" si="277"/>
        <v>0</v>
      </c>
      <c r="G1501" s="285">
        <f t="shared" si="280"/>
        <v>0</v>
      </c>
      <c r="H1501" s="284">
        <f t="shared" si="281"/>
        <v>0</v>
      </c>
      <c r="I1501" s="301">
        <f t="shared" si="282"/>
        <v>0</v>
      </c>
      <c r="J1501" s="57">
        <f t="shared" si="283"/>
        <v>0</v>
      </c>
      <c r="K1501" s="57">
        <f t="shared" si="284"/>
        <v>0</v>
      </c>
      <c r="L1501" s="57">
        <f t="shared" si="286"/>
        <v>54391.304309922263</v>
      </c>
      <c r="M1501" s="301">
        <f t="shared" si="287"/>
        <v>11.990238655999987</v>
      </c>
      <c r="N1501" s="57">
        <f t="shared" si="285"/>
        <v>4536.2987235207811</v>
      </c>
    </row>
    <row r="1502" spans="1:14">
      <c r="A1502" s="57">
        <v>1499</v>
      </c>
      <c r="B1502" s="57">
        <v>0</v>
      </c>
      <c r="C1502" s="284">
        <f t="shared" si="278"/>
        <v>0</v>
      </c>
      <c r="D1502" s="300">
        <f t="shared" si="276"/>
        <v>0</v>
      </c>
      <c r="E1502" s="285">
        <f t="shared" si="279"/>
        <v>0</v>
      </c>
      <c r="F1502" s="300">
        <f t="shared" si="277"/>
        <v>0</v>
      </c>
      <c r="G1502" s="285">
        <f t="shared" si="280"/>
        <v>0</v>
      </c>
      <c r="H1502" s="284">
        <f t="shared" si="281"/>
        <v>0</v>
      </c>
      <c r="I1502" s="301">
        <f t="shared" si="282"/>
        <v>0</v>
      </c>
      <c r="J1502" s="57">
        <f t="shared" si="283"/>
        <v>0</v>
      </c>
      <c r="K1502" s="57">
        <f t="shared" si="284"/>
        <v>0</v>
      </c>
      <c r="L1502" s="57">
        <f t="shared" si="286"/>
        <v>54391.304309922263</v>
      </c>
      <c r="M1502" s="301">
        <f t="shared" si="287"/>
        <v>11.990238655999987</v>
      </c>
      <c r="N1502" s="57">
        <f t="shared" si="285"/>
        <v>4536.2987235207811</v>
      </c>
    </row>
    <row r="1503" spans="1:14">
      <c r="A1503" s="57">
        <v>1500</v>
      </c>
      <c r="B1503" s="57">
        <v>0</v>
      </c>
      <c r="C1503" s="284">
        <f t="shared" si="278"/>
        <v>0</v>
      </c>
      <c r="D1503" s="300">
        <f t="shared" si="276"/>
        <v>0</v>
      </c>
      <c r="E1503" s="285">
        <f t="shared" si="279"/>
        <v>0</v>
      </c>
      <c r="F1503" s="300">
        <f t="shared" si="277"/>
        <v>0</v>
      </c>
      <c r="G1503" s="285">
        <f t="shared" si="280"/>
        <v>0</v>
      </c>
      <c r="H1503" s="284">
        <f t="shared" si="281"/>
        <v>0</v>
      </c>
      <c r="I1503" s="301">
        <f t="shared" si="282"/>
        <v>0</v>
      </c>
      <c r="J1503" s="57">
        <f t="shared" si="283"/>
        <v>0</v>
      </c>
      <c r="K1503" s="57">
        <f t="shared" si="284"/>
        <v>0</v>
      </c>
      <c r="L1503" s="57">
        <f t="shared" si="286"/>
        <v>54391.304309922263</v>
      </c>
      <c r="M1503" s="301">
        <f t="shared" si="287"/>
        <v>11.990238655999987</v>
      </c>
      <c r="N1503" s="57">
        <f t="shared" si="285"/>
        <v>4536.2987235207811</v>
      </c>
    </row>
    <row r="1504" spans="1:14">
      <c r="A1504" s="57">
        <v>1501</v>
      </c>
      <c r="B1504" s="57">
        <v>0</v>
      </c>
      <c r="C1504" s="284">
        <f t="shared" si="278"/>
        <v>0</v>
      </c>
      <c r="D1504" s="300">
        <f t="shared" si="276"/>
        <v>0</v>
      </c>
      <c r="E1504" s="285">
        <f t="shared" si="279"/>
        <v>0</v>
      </c>
      <c r="F1504" s="300">
        <f t="shared" si="277"/>
        <v>0</v>
      </c>
      <c r="G1504" s="285">
        <f t="shared" si="280"/>
        <v>0</v>
      </c>
      <c r="H1504" s="284">
        <f t="shared" si="281"/>
        <v>0</v>
      </c>
      <c r="I1504" s="301">
        <f t="shared" si="282"/>
        <v>0</v>
      </c>
      <c r="J1504" s="57">
        <f t="shared" si="283"/>
        <v>0</v>
      </c>
      <c r="K1504" s="57">
        <f t="shared" si="284"/>
        <v>0</v>
      </c>
      <c r="L1504" s="57">
        <f t="shared" si="286"/>
        <v>54391.304309922263</v>
      </c>
      <c r="M1504" s="301">
        <f t="shared" si="287"/>
        <v>11.990238655999987</v>
      </c>
      <c r="N1504" s="57">
        <f t="shared" si="285"/>
        <v>4536.2987235207811</v>
      </c>
    </row>
    <row r="1505" spans="1:14">
      <c r="A1505" s="57">
        <v>1502</v>
      </c>
      <c r="B1505" s="57">
        <v>0</v>
      </c>
      <c r="C1505" s="284">
        <f t="shared" si="278"/>
        <v>0</v>
      </c>
      <c r="D1505" s="300">
        <f t="shared" si="276"/>
        <v>0</v>
      </c>
      <c r="E1505" s="285">
        <f t="shared" si="279"/>
        <v>0</v>
      </c>
      <c r="F1505" s="300">
        <f t="shared" si="277"/>
        <v>0</v>
      </c>
      <c r="G1505" s="285">
        <f t="shared" si="280"/>
        <v>0</v>
      </c>
      <c r="H1505" s="284">
        <f t="shared" si="281"/>
        <v>0</v>
      </c>
      <c r="I1505" s="301">
        <f t="shared" si="282"/>
        <v>0</v>
      </c>
      <c r="J1505" s="57">
        <f t="shared" si="283"/>
        <v>0</v>
      </c>
      <c r="K1505" s="57">
        <f t="shared" si="284"/>
        <v>0</v>
      </c>
      <c r="L1505" s="57">
        <f t="shared" si="286"/>
        <v>54391.304309922263</v>
      </c>
      <c r="M1505" s="301">
        <f t="shared" si="287"/>
        <v>11.990238655999987</v>
      </c>
      <c r="N1505" s="57">
        <f t="shared" si="285"/>
        <v>4536.2987235207811</v>
      </c>
    </row>
    <row r="1506" spans="1:14">
      <c r="A1506" s="57">
        <v>1503</v>
      </c>
      <c r="B1506" s="57">
        <v>0</v>
      </c>
      <c r="C1506" s="284">
        <f t="shared" si="278"/>
        <v>0</v>
      </c>
      <c r="D1506" s="300">
        <f t="shared" si="276"/>
        <v>0</v>
      </c>
      <c r="E1506" s="285">
        <f t="shared" si="279"/>
        <v>0</v>
      </c>
      <c r="F1506" s="300">
        <f t="shared" si="277"/>
        <v>0</v>
      </c>
      <c r="G1506" s="285">
        <f t="shared" si="280"/>
        <v>0</v>
      </c>
      <c r="H1506" s="284">
        <f t="shared" si="281"/>
        <v>0</v>
      </c>
      <c r="I1506" s="301">
        <f t="shared" si="282"/>
        <v>0</v>
      </c>
      <c r="J1506" s="57">
        <f t="shared" si="283"/>
        <v>0</v>
      </c>
      <c r="K1506" s="57">
        <f t="shared" si="284"/>
        <v>0</v>
      </c>
      <c r="L1506" s="57">
        <f t="shared" si="286"/>
        <v>54391.304309922263</v>
      </c>
      <c r="M1506" s="301">
        <f t="shared" si="287"/>
        <v>11.990238655999987</v>
      </c>
      <c r="N1506" s="57">
        <f t="shared" si="285"/>
        <v>4536.2987235207811</v>
      </c>
    </row>
    <row r="1507" spans="1:14">
      <c r="A1507" s="57">
        <v>1504</v>
      </c>
      <c r="B1507" s="57">
        <v>0</v>
      </c>
      <c r="C1507" s="284">
        <f t="shared" si="278"/>
        <v>0</v>
      </c>
      <c r="D1507" s="300">
        <f t="shared" si="276"/>
        <v>0</v>
      </c>
      <c r="E1507" s="285">
        <f t="shared" si="279"/>
        <v>0</v>
      </c>
      <c r="F1507" s="300">
        <f t="shared" si="277"/>
        <v>0</v>
      </c>
      <c r="G1507" s="285">
        <f t="shared" si="280"/>
        <v>0</v>
      </c>
      <c r="H1507" s="284">
        <f t="shared" si="281"/>
        <v>0</v>
      </c>
      <c r="I1507" s="301">
        <f t="shared" si="282"/>
        <v>0</v>
      </c>
      <c r="J1507" s="57">
        <f t="shared" si="283"/>
        <v>0</v>
      </c>
      <c r="K1507" s="57">
        <f t="shared" si="284"/>
        <v>0</v>
      </c>
      <c r="L1507" s="57">
        <f t="shared" si="286"/>
        <v>54391.304309922263</v>
      </c>
      <c r="M1507" s="301">
        <f t="shared" si="287"/>
        <v>11.990238655999987</v>
      </c>
      <c r="N1507" s="57">
        <f t="shared" si="285"/>
        <v>4536.2987235207811</v>
      </c>
    </row>
    <row r="1508" spans="1:14">
      <c r="A1508" s="57">
        <v>1505</v>
      </c>
      <c r="B1508" s="57">
        <v>0</v>
      </c>
      <c r="C1508" s="284">
        <f t="shared" si="278"/>
        <v>0</v>
      </c>
      <c r="D1508" s="300">
        <f t="shared" si="276"/>
        <v>0</v>
      </c>
      <c r="E1508" s="285">
        <f t="shared" si="279"/>
        <v>0</v>
      </c>
      <c r="F1508" s="300">
        <f t="shared" si="277"/>
        <v>0</v>
      </c>
      <c r="G1508" s="285">
        <f t="shared" si="280"/>
        <v>0</v>
      </c>
      <c r="H1508" s="284">
        <f t="shared" si="281"/>
        <v>0</v>
      </c>
      <c r="I1508" s="301">
        <f t="shared" si="282"/>
        <v>0</v>
      </c>
      <c r="J1508" s="57">
        <f t="shared" si="283"/>
        <v>0</v>
      </c>
      <c r="K1508" s="57">
        <f t="shared" si="284"/>
        <v>0</v>
      </c>
      <c r="L1508" s="57">
        <f t="shared" si="286"/>
        <v>54391.304309922263</v>
      </c>
      <c r="M1508" s="301">
        <f t="shared" si="287"/>
        <v>11.990238655999987</v>
      </c>
      <c r="N1508" s="57">
        <f t="shared" si="285"/>
        <v>4536.2987235207811</v>
      </c>
    </row>
    <row r="1509" spans="1:14">
      <c r="A1509" s="57">
        <v>1506</v>
      </c>
      <c r="B1509" s="57">
        <v>0</v>
      </c>
      <c r="C1509" s="284">
        <f t="shared" si="278"/>
        <v>0</v>
      </c>
      <c r="D1509" s="300">
        <f t="shared" si="276"/>
        <v>0</v>
      </c>
      <c r="E1509" s="285">
        <f t="shared" si="279"/>
        <v>0</v>
      </c>
      <c r="F1509" s="300">
        <f t="shared" si="277"/>
        <v>0</v>
      </c>
      <c r="G1509" s="285">
        <f t="shared" si="280"/>
        <v>0</v>
      </c>
      <c r="H1509" s="284">
        <f t="shared" si="281"/>
        <v>0</v>
      </c>
      <c r="I1509" s="301">
        <f t="shared" si="282"/>
        <v>0</v>
      </c>
      <c r="J1509" s="57">
        <f t="shared" si="283"/>
        <v>0</v>
      </c>
      <c r="K1509" s="57">
        <f t="shared" si="284"/>
        <v>0</v>
      </c>
      <c r="L1509" s="57">
        <f t="shared" si="286"/>
        <v>54391.304309922263</v>
      </c>
      <c r="M1509" s="301">
        <f t="shared" si="287"/>
        <v>11.990238655999987</v>
      </c>
      <c r="N1509" s="57">
        <f t="shared" si="285"/>
        <v>4536.2987235207811</v>
      </c>
    </row>
    <row r="1510" spans="1:14">
      <c r="A1510" s="57">
        <v>1507</v>
      </c>
      <c r="B1510" s="57">
        <v>0</v>
      </c>
      <c r="C1510" s="284">
        <f t="shared" si="278"/>
        <v>0</v>
      </c>
      <c r="D1510" s="300">
        <f t="shared" si="276"/>
        <v>0</v>
      </c>
      <c r="E1510" s="285">
        <f t="shared" si="279"/>
        <v>0</v>
      </c>
      <c r="F1510" s="300">
        <f t="shared" si="277"/>
        <v>0</v>
      </c>
      <c r="G1510" s="285">
        <f t="shared" si="280"/>
        <v>0</v>
      </c>
      <c r="H1510" s="284">
        <f t="shared" si="281"/>
        <v>0</v>
      </c>
      <c r="I1510" s="301">
        <f t="shared" si="282"/>
        <v>0</v>
      </c>
      <c r="J1510" s="57">
        <f t="shared" si="283"/>
        <v>0</v>
      </c>
      <c r="K1510" s="57">
        <f t="shared" si="284"/>
        <v>0</v>
      </c>
      <c r="L1510" s="57">
        <f t="shared" si="286"/>
        <v>54391.304309922263</v>
      </c>
      <c r="M1510" s="301">
        <f t="shared" si="287"/>
        <v>11.990238655999987</v>
      </c>
      <c r="N1510" s="57">
        <f t="shared" si="285"/>
        <v>4536.2987235207811</v>
      </c>
    </row>
    <row r="1511" spans="1:14">
      <c r="A1511" s="57">
        <v>1508</v>
      </c>
      <c r="B1511" s="57">
        <v>0</v>
      </c>
      <c r="C1511" s="284">
        <f t="shared" si="278"/>
        <v>0</v>
      </c>
      <c r="D1511" s="300">
        <f t="shared" si="276"/>
        <v>0</v>
      </c>
      <c r="E1511" s="285">
        <f t="shared" si="279"/>
        <v>0</v>
      </c>
      <c r="F1511" s="300">
        <f t="shared" si="277"/>
        <v>0</v>
      </c>
      <c r="G1511" s="285">
        <f t="shared" si="280"/>
        <v>0</v>
      </c>
      <c r="H1511" s="284">
        <f t="shared" si="281"/>
        <v>0</v>
      </c>
      <c r="I1511" s="301">
        <f t="shared" si="282"/>
        <v>0</v>
      </c>
      <c r="J1511" s="57">
        <f t="shared" si="283"/>
        <v>0</v>
      </c>
      <c r="K1511" s="57">
        <f t="shared" si="284"/>
        <v>0</v>
      </c>
      <c r="L1511" s="57">
        <f t="shared" si="286"/>
        <v>54391.304309922263</v>
      </c>
      <c r="M1511" s="301">
        <f t="shared" si="287"/>
        <v>11.990238655999987</v>
      </c>
      <c r="N1511" s="57">
        <f t="shared" si="285"/>
        <v>4536.2987235207811</v>
      </c>
    </row>
    <row r="1512" spans="1:14">
      <c r="A1512" s="57">
        <v>1509</v>
      </c>
      <c r="B1512" s="57">
        <v>0</v>
      </c>
      <c r="C1512" s="284">
        <f t="shared" si="278"/>
        <v>0</v>
      </c>
      <c r="D1512" s="300">
        <f t="shared" si="276"/>
        <v>0</v>
      </c>
      <c r="E1512" s="285">
        <f t="shared" si="279"/>
        <v>0</v>
      </c>
      <c r="F1512" s="300">
        <f t="shared" si="277"/>
        <v>0</v>
      </c>
      <c r="G1512" s="285">
        <f t="shared" si="280"/>
        <v>0</v>
      </c>
      <c r="H1512" s="284">
        <f t="shared" si="281"/>
        <v>0</v>
      </c>
      <c r="I1512" s="301">
        <f t="shared" si="282"/>
        <v>0</v>
      </c>
      <c r="J1512" s="57">
        <f t="shared" si="283"/>
        <v>0</v>
      </c>
      <c r="K1512" s="57">
        <f t="shared" si="284"/>
        <v>0</v>
      </c>
      <c r="L1512" s="57">
        <f t="shared" si="286"/>
        <v>54391.304309922263</v>
      </c>
      <c r="M1512" s="301">
        <f t="shared" si="287"/>
        <v>11.990238655999987</v>
      </c>
      <c r="N1512" s="57">
        <f t="shared" si="285"/>
        <v>4536.2987235207811</v>
      </c>
    </row>
    <row r="1513" spans="1:14">
      <c r="A1513" s="57">
        <v>1510</v>
      </c>
      <c r="B1513" s="57">
        <v>0</v>
      </c>
      <c r="C1513" s="284">
        <f t="shared" si="278"/>
        <v>0</v>
      </c>
      <c r="D1513" s="300">
        <f t="shared" si="276"/>
        <v>0</v>
      </c>
      <c r="E1513" s="285">
        <f t="shared" si="279"/>
        <v>0</v>
      </c>
      <c r="F1513" s="300">
        <f t="shared" si="277"/>
        <v>0</v>
      </c>
      <c r="G1513" s="285">
        <f t="shared" si="280"/>
        <v>0</v>
      </c>
      <c r="H1513" s="284">
        <f t="shared" si="281"/>
        <v>0</v>
      </c>
      <c r="I1513" s="301">
        <f t="shared" si="282"/>
        <v>0</v>
      </c>
      <c r="J1513" s="57">
        <f t="shared" si="283"/>
        <v>0</v>
      </c>
      <c r="K1513" s="57">
        <f t="shared" si="284"/>
        <v>0</v>
      </c>
      <c r="L1513" s="57">
        <f t="shared" si="286"/>
        <v>54391.304309922263</v>
      </c>
      <c r="M1513" s="301">
        <f t="shared" si="287"/>
        <v>11.990238655999987</v>
      </c>
      <c r="N1513" s="57">
        <f t="shared" si="285"/>
        <v>4536.2987235207811</v>
      </c>
    </row>
    <row r="1514" spans="1:14">
      <c r="A1514" s="57">
        <v>1511</v>
      </c>
      <c r="B1514" s="57">
        <v>0</v>
      </c>
      <c r="C1514" s="284">
        <f t="shared" si="278"/>
        <v>0</v>
      </c>
      <c r="D1514" s="300">
        <f t="shared" si="276"/>
        <v>0</v>
      </c>
      <c r="E1514" s="285">
        <f t="shared" si="279"/>
        <v>0</v>
      </c>
      <c r="F1514" s="300">
        <f t="shared" si="277"/>
        <v>0</v>
      </c>
      <c r="G1514" s="285">
        <f t="shared" si="280"/>
        <v>0</v>
      </c>
      <c r="H1514" s="284">
        <f t="shared" si="281"/>
        <v>0</v>
      </c>
      <c r="I1514" s="301">
        <f t="shared" si="282"/>
        <v>0</v>
      </c>
      <c r="J1514" s="57">
        <f t="shared" si="283"/>
        <v>0</v>
      </c>
      <c r="K1514" s="57">
        <f t="shared" si="284"/>
        <v>0</v>
      </c>
      <c r="L1514" s="57">
        <f t="shared" si="286"/>
        <v>54391.304309922263</v>
      </c>
      <c r="M1514" s="301">
        <f t="shared" si="287"/>
        <v>11.990238655999987</v>
      </c>
      <c r="N1514" s="57">
        <f t="shared" si="285"/>
        <v>4536.2987235207811</v>
      </c>
    </row>
    <row r="1515" spans="1:14">
      <c r="A1515" s="57">
        <v>1512</v>
      </c>
      <c r="B1515" s="57">
        <v>0</v>
      </c>
      <c r="C1515" s="284">
        <f t="shared" si="278"/>
        <v>0</v>
      </c>
      <c r="D1515" s="300">
        <f t="shared" si="276"/>
        <v>0</v>
      </c>
      <c r="E1515" s="285">
        <f t="shared" si="279"/>
        <v>0</v>
      </c>
      <c r="F1515" s="300">
        <f t="shared" si="277"/>
        <v>0</v>
      </c>
      <c r="G1515" s="285">
        <f t="shared" si="280"/>
        <v>0</v>
      </c>
      <c r="H1515" s="284">
        <f t="shared" si="281"/>
        <v>0</v>
      </c>
      <c r="I1515" s="301">
        <f t="shared" si="282"/>
        <v>0</v>
      </c>
      <c r="J1515" s="57">
        <f t="shared" si="283"/>
        <v>0</v>
      </c>
      <c r="K1515" s="57">
        <f t="shared" si="284"/>
        <v>0</v>
      </c>
      <c r="L1515" s="57">
        <f t="shared" si="286"/>
        <v>54391.304309922263</v>
      </c>
      <c r="M1515" s="301">
        <f t="shared" si="287"/>
        <v>11.990238655999987</v>
      </c>
      <c r="N1515" s="57">
        <f t="shared" si="285"/>
        <v>4536.2987235207811</v>
      </c>
    </row>
    <row r="1516" spans="1:14">
      <c r="A1516" s="57">
        <v>1513</v>
      </c>
      <c r="B1516" s="57">
        <v>0</v>
      </c>
      <c r="C1516" s="284">
        <f t="shared" si="278"/>
        <v>0</v>
      </c>
      <c r="D1516" s="300">
        <f t="shared" si="276"/>
        <v>0</v>
      </c>
      <c r="E1516" s="285">
        <f t="shared" si="279"/>
        <v>0</v>
      </c>
      <c r="F1516" s="300">
        <f t="shared" si="277"/>
        <v>0</v>
      </c>
      <c r="G1516" s="285">
        <f t="shared" si="280"/>
        <v>0</v>
      </c>
      <c r="H1516" s="284">
        <f t="shared" si="281"/>
        <v>0</v>
      </c>
      <c r="I1516" s="301">
        <f t="shared" si="282"/>
        <v>0</v>
      </c>
      <c r="J1516" s="57">
        <f t="shared" si="283"/>
        <v>0</v>
      </c>
      <c r="K1516" s="57">
        <f t="shared" si="284"/>
        <v>0</v>
      </c>
      <c r="L1516" s="57">
        <f t="shared" si="286"/>
        <v>54391.304309922263</v>
      </c>
      <c r="M1516" s="301">
        <f t="shared" si="287"/>
        <v>11.990238655999987</v>
      </c>
      <c r="N1516" s="57">
        <f t="shared" si="285"/>
        <v>4536.2987235207811</v>
      </c>
    </row>
    <row r="1517" spans="1:14">
      <c r="A1517" s="57">
        <v>1514</v>
      </c>
      <c r="B1517" s="57">
        <v>0</v>
      </c>
      <c r="C1517" s="284">
        <f t="shared" si="278"/>
        <v>0</v>
      </c>
      <c r="D1517" s="300">
        <f t="shared" si="276"/>
        <v>0</v>
      </c>
      <c r="E1517" s="285">
        <f t="shared" si="279"/>
        <v>0</v>
      </c>
      <c r="F1517" s="300">
        <f t="shared" si="277"/>
        <v>0</v>
      </c>
      <c r="G1517" s="285">
        <f t="shared" si="280"/>
        <v>0</v>
      </c>
      <c r="H1517" s="284">
        <f t="shared" si="281"/>
        <v>0</v>
      </c>
      <c r="I1517" s="301">
        <f t="shared" si="282"/>
        <v>0</v>
      </c>
      <c r="J1517" s="57">
        <f t="shared" si="283"/>
        <v>0</v>
      </c>
      <c r="K1517" s="57">
        <f t="shared" si="284"/>
        <v>0</v>
      </c>
      <c r="L1517" s="57">
        <f t="shared" si="286"/>
        <v>54391.304309922263</v>
      </c>
      <c r="M1517" s="301">
        <f t="shared" si="287"/>
        <v>11.990238655999987</v>
      </c>
      <c r="N1517" s="57">
        <f t="shared" si="285"/>
        <v>4536.2987235207811</v>
      </c>
    </row>
    <row r="1518" spans="1:14">
      <c r="A1518" s="57">
        <v>1515</v>
      </c>
      <c r="B1518" s="57">
        <v>0</v>
      </c>
      <c r="C1518" s="284">
        <f t="shared" si="278"/>
        <v>0</v>
      </c>
      <c r="D1518" s="300">
        <f t="shared" si="276"/>
        <v>0</v>
      </c>
      <c r="E1518" s="285">
        <f t="shared" si="279"/>
        <v>0</v>
      </c>
      <c r="F1518" s="300">
        <f t="shared" si="277"/>
        <v>0</v>
      </c>
      <c r="G1518" s="285">
        <f t="shared" si="280"/>
        <v>0</v>
      </c>
      <c r="H1518" s="284">
        <f t="shared" si="281"/>
        <v>0</v>
      </c>
      <c r="I1518" s="301">
        <f t="shared" si="282"/>
        <v>0</v>
      </c>
      <c r="J1518" s="57">
        <f t="shared" si="283"/>
        <v>0</v>
      </c>
      <c r="K1518" s="57">
        <f t="shared" si="284"/>
        <v>0</v>
      </c>
      <c r="L1518" s="57">
        <f t="shared" si="286"/>
        <v>54391.304309922263</v>
      </c>
      <c r="M1518" s="301">
        <f t="shared" si="287"/>
        <v>11.990238655999987</v>
      </c>
      <c r="N1518" s="57">
        <f t="shared" si="285"/>
        <v>4536.2987235207811</v>
      </c>
    </row>
    <row r="1519" spans="1:14">
      <c r="A1519" s="57">
        <v>1516</v>
      </c>
      <c r="B1519" s="57">
        <v>0</v>
      </c>
      <c r="C1519" s="284">
        <f t="shared" si="278"/>
        <v>0</v>
      </c>
      <c r="D1519" s="300">
        <f t="shared" si="276"/>
        <v>0</v>
      </c>
      <c r="E1519" s="285">
        <f t="shared" si="279"/>
        <v>0</v>
      </c>
      <c r="F1519" s="300">
        <f t="shared" si="277"/>
        <v>0</v>
      </c>
      <c r="G1519" s="285">
        <f t="shared" si="280"/>
        <v>0</v>
      </c>
      <c r="H1519" s="284">
        <f t="shared" si="281"/>
        <v>0</v>
      </c>
      <c r="I1519" s="301">
        <f t="shared" si="282"/>
        <v>0</v>
      </c>
      <c r="J1519" s="57">
        <f t="shared" si="283"/>
        <v>0</v>
      </c>
      <c r="K1519" s="57">
        <f t="shared" si="284"/>
        <v>0</v>
      </c>
      <c r="L1519" s="57">
        <f t="shared" si="286"/>
        <v>54391.304309922263</v>
      </c>
      <c r="M1519" s="301">
        <f t="shared" si="287"/>
        <v>11.990238655999987</v>
      </c>
      <c r="N1519" s="57">
        <f t="shared" si="285"/>
        <v>4536.2987235207811</v>
      </c>
    </row>
    <row r="1520" spans="1:14">
      <c r="A1520" s="57">
        <v>1517</v>
      </c>
      <c r="B1520" s="57">
        <v>0</v>
      </c>
      <c r="C1520" s="284">
        <f t="shared" si="278"/>
        <v>0</v>
      </c>
      <c r="D1520" s="300">
        <f t="shared" si="276"/>
        <v>0</v>
      </c>
      <c r="E1520" s="285">
        <f t="shared" si="279"/>
        <v>0</v>
      </c>
      <c r="F1520" s="300">
        <f t="shared" si="277"/>
        <v>0</v>
      </c>
      <c r="G1520" s="285">
        <f t="shared" si="280"/>
        <v>0</v>
      </c>
      <c r="H1520" s="284">
        <f t="shared" si="281"/>
        <v>0</v>
      </c>
      <c r="I1520" s="301">
        <f t="shared" si="282"/>
        <v>0</v>
      </c>
      <c r="J1520" s="57">
        <f t="shared" si="283"/>
        <v>0</v>
      </c>
      <c r="K1520" s="57">
        <f t="shared" si="284"/>
        <v>0</v>
      </c>
      <c r="L1520" s="57">
        <f t="shared" si="286"/>
        <v>54391.304309922263</v>
      </c>
      <c r="M1520" s="301">
        <f t="shared" si="287"/>
        <v>11.990238655999987</v>
      </c>
      <c r="N1520" s="57">
        <f t="shared" si="285"/>
        <v>4536.2987235207811</v>
      </c>
    </row>
    <row r="1521" spans="1:14">
      <c r="A1521" s="57">
        <v>1518</v>
      </c>
      <c r="B1521" s="57">
        <v>0</v>
      </c>
      <c r="C1521" s="284">
        <f t="shared" si="278"/>
        <v>0</v>
      </c>
      <c r="D1521" s="300">
        <f t="shared" si="276"/>
        <v>0</v>
      </c>
      <c r="E1521" s="285">
        <f t="shared" si="279"/>
        <v>0</v>
      </c>
      <c r="F1521" s="300">
        <f t="shared" si="277"/>
        <v>0</v>
      </c>
      <c r="G1521" s="285">
        <f t="shared" si="280"/>
        <v>0</v>
      </c>
      <c r="H1521" s="284">
        <f t="shared" si="281"/>
        <v>0</v>
      </c>
      <c r="I1521" s="301">
        <f t="shared" si="282"/>
        <v>0</v>
      </c>
      <c r="J1521" s="57">
        <f t="shared" si="283"/>
        <v>0</v>
      </c>
      <c r="K1521" s="57">
        <f t="shared" si="284"/>
        <v>0</v>
      </c>
      <c r="L1521" s="57">
        <f t="shared" si="286"/>
        <v>54391.304309922263</v>
      </c>
      <c r="M1521" s="301">
        <f t="shared" si="287"/>
        <v>11.990238655999987</v>
      </c>
      <c r="N1521" s="57">
        <f t="shared" si="285"/>
        <v>4536.2987235207811</v>
      </c>
    </row>
    <row r="1522" spans="1:14">
      <c r="A1522" s="57">
        <v>1519</v>
      </c>
      <c r="B1522" s="57">
        <v>0</v>
      </c>
      <c r="C1522" s="284">
        <f t="shared" si="278"/>
        <v>0</v>
      </c>
      <c r="D1522" s="300">
        <f t="shared" si="276"/>
        <v>0</v>
      </c>
      <c r="E1522" s="285">
        <f t="shared" si="279"/>
        <v>0</v>
      </c>
      <c r="F1522" s="300">
        <f t="shared" si="277"/>
        <v>0</v>
      </c>
      <c r="G1522" s="285">
        <f t="shared" si="280"/>
        <v>0</v>
      </c>
      <c r="H1522" s="284">
        <f t="shared" si="281"/>
        <v>0</v>
      </c>
      <c r="I1522" s="301">
        <f t="shared" si="282"/>
        <v>0</v>
      </c>
      <c r="J1522" s="57">
        <f t="shared" si="283"/>
        <v>0</v>
      </c>
      <c r="K1522" s="57">
        <f t="shared" si="284"/>
        <v>0</v>
      </c>
      <c r="L1522" s="57">
        <f t="shared" si="286"/>
        <v>54391.304309922263</v>
      </c>
      <c r="M1522" s="301">
        <f t="shared" si="287"/>
        <v>11.990238655999987</v>
      </c>
      <c r="N1522" s="57">
        <f t="shared" si="285"/>
        <v>4536.2987235207811</v>
      </c>
    </row>
    <row r="1523" spans="1:14">
      <c r="A1523" s="57">
        <v>1520</v>
      </c>
      <c r="B1523" s="57">
        <v>0</v>
      </c>
      <c r="C1523" s="284">
        <f t="shared" si="278"/>
        <v>0</v>
      </c>
      <c r="D1523" s="300">
        <f t="shared" si="276"/>
        <v>0</v>
      </c>
      <c r="E1523" s="285">
        <f t="shared" si="279"/>
        <v>0</v>
      </c>
      <c r="F1523" s="300">
        <f t="shared" si="277"/>
        <v>0</v>
      </c>
      <c r="G1523" s="285">
        <f t="shared" si="280"/>
        <v>0</v>
      </c>
      <c r="H1523" s="284">
        <f t="shared" si="281"/>
        <v>0</v>
      </c>
      <c r="I1523" s="301">
        <f t="shared" si="282"/>
        <v>0</v>
      </c>
      <c r="J1523" s="57">
        <f t="shared" si="283"/>
        <v>0</v>
      </c>
      <c r="K1523" s="57">
        <f t="shared" si="284"/>
        <v>0</v>
      </c>
      <c r="L1523" s="57">
        <f t="shared" si="286"/>
        <v>54391.304309922263</v>
      </c>
      <c r="M1523" s="301">
        <f t="shared" si="287"/>
        <v>11.990238655999987</v>
      </c>
      <c r="N1523" s="57">
        <f t="shared" si="285"/>
        <v>4536.2987235207811</v>
      </c>
    </row>
    <row r="1524" spans="1:14">
      <c r="A1524" s="57">
        <v>1521</v>
      </c>
      <c r="B1524" s="57">
        <v>0</v>
      </c>
      <c r="C1524" s="284">
        <f t="shared" si="278"/>
        <v>0</v>
      </c>
      <c r="D1524" s="300">
        <f t="shared" si="276"/>
        <v>0</v>
      </c>
      <c r="E1524" s="285">
        <f t="shared" si="279"/>
        <v>0</v>
      </c>
      <c r="F1524" s="300">
        <f t="shared" si="277"/>
        <v>0</v>
      </c>
      <c r="G1524" s="285">
        <f t="shared" si="280"/>
        <v>0</v>
      </c>
      <c r="H1524" s="284">
        <f t="shared" si="281"/>
        <v>0</v>
      </c>
      <c r="I1524" s="301">
        <f t="shared" si="282"/>
        <v>0</v>
      </c>
      <c r="J1524" s="57">
        <f t="shared" si="283"/>
        <v>0</v>
      </c>
      <c r="K1524" s="57">
        <f t="shared" si="284"/>
        <v>0</v>
      </c>
      <c r="L1524" s="57">
        <f t="shared" si="286"/>
        <v>54391.304309922263</v>
      </c>
      <c r="M1524" s="301">
        <f t="shared" si="287"/>
        <v>11.990238655999987</v>
      </c>
      <c r="N1524" s="57">
        <f t="shared" si="285"/>
        <v>4536.2987235207811</v>
      </c>
    </row>
    <row r="1525" spans="1:14">
      <c r="A1525" s="57">
        <v>1522</v>
      </c>
      <c r="B1525" s="57">
        <v>0</v>
      </c>
      <c r="C1525" s="284">
        <f t="shared" si="278"/>
        <v>0</v>
      </c>
      <c r="D1525" s="300">
        <f t="shared" si="276"/>
        <v>0</v>
      </c>
      <c r="E1525" s="285">
        <f t="shared" si="279"/>
        <v>0</v>
      </c>
      <c r="F1525" s="300">
        <f t="shared" si="277"/>
        <v>0</v>
      </c>
      <c r="G1525" s="285">
        <f t="shared" si="280"/>
        <v>0</v>
      </c>
      <c r="H1525" s="284">
        <f t="shared" si="281"/>
        <v>0</v>
      </c>
      <c r="I1525" s="301">
        <f t="shared" si="282"/>
        <v>0</v>
      </c>
      <c r="J1525" s="57">
        <f t="shared" si="283"/>
        <v>0</v>
      </c>
      <c r="K1525" s="57">
        <f t="shared" si="284"/>
        <v>0</v>
      </c>
      <c r="L1525" s="57">
        <f t="shared" si="286"/>
        <v>54391.304309922263</v>
      </c>
      <c r="M1525" s="301">
        <f t="shared" si="287"/>
        <v>11.990238655999987</v>
      </c>
      <c r="N1525" s="57">
        <f t="shared" si="285"/>
        <v>4536.2987235207811</v>
      </c>
    </row>
    <row r="1526" spans="1:14">
      <c r="A1526" s="57">
        <v>1523</v>
      </c>
      <c r="B1526" s="57">
        <v>0</v>
      </c>
      <c r="C1526" s="284">
        <f t="shared" si="278"/>
        <v>0</v>
      </c>
      <c r="D1526" s="300">
        <f t="shared" si="276"/>
        <v>0</v>
      </c>
      <c r="E1526" s="285">
        <f t="shared" si="279"/>
        <v>0</v>
      </c>
      <c r="F1526" s="300">
        <f t="shared" si="277"/>
        <v>0</v>
      </c>
      <c r="G1526" s="285">
        <f t="shared" si="280"/>
        <v>0</v>
      </c>
      <c r="H1526" s="284">
        <f t="shared" si="281"/>
        <v>0</v>
      </c>
      <c r="I1526" s="301">
        <f t="shared" si="282"/>
        <v>0</v>
      </c>
      <c r="J1526" s="57">
        <f t="shared" si="283"/>
        <v>0</v>
      </c>
      <c r="K1526" s="57">
        <f t="shared" si="284"/>
        <v>0</v>
      </c>
      <c r="L1526" s="57">
        <f t="shared" si="286"/>
        <v>54391.304309922263</v>
      </c>
      <c r="M1526" s="301">
        <f t="shared" si="287"/>
        <v>11.990238655999987</v>
      </c>
      <c r="N1526" s="57">
        <f t="shared" si="285"/>
        <v>4536.2987235207811</v>
      </c>
    </row>
    <row r="1527" spans="1:14">
      <c r="A1527" s="57">
        <v>1524</v>
      </c>
      <c r="B1527" s="57">
        <v>0</v>
      </c>
      <c r="C1527" s="284">
        <f t="shared" si="278"/>
        <v>0</v>
      </c>
      <c r="D1527" s="300">
        <f t="shared" si="276"/>
        <v>0</v>
      </c>
      <c r="E1527" s="285">
        <f t="shared" si="279"/>
        <v>0</v>
      </c>
      <c r="F1527" s="300">
        <f t="shared" si="277"/>
        <v>0</v>
      </c>
      <c r="G1527" s="285">
        <f t="shared" si="280"/>
        <v>0</v>
      </c>
      <c r="H1527" s="284">
        <f t="shared" si="281"/>
        <v>0</v>
      </c>
      <c r="I1527" s="301">
        <f t="shared" si="282"/>
        <v>0</v>
      </c>
      <c r="J1527" s="57">
        <f t="shared" si="283"/>
        <v>0</v>
      </c>
      <c r="K1527" s="57">
        <f t="shared" si="284"/>
        <v>0</v>
      </c>
      <c r="L1527" s="57">
        <f t="shared" si="286"/>
        <v>54391.304309922263</v>
      </c>
      <c r="M1527" s="301">
        <f t="shared" si="287"/>
        <v>11.990238655999987</v>
      </c>
      <c r="N1527" s="57">
        <f t="shared" si="285"/>
        <v>4536.2987235207811</v>
      </c>
    </row>
    <row r="1528" spans="1:14">
      <c r="A1528" s="57">
        <v>1525</v>
      </c>
      <c r="B1528" s="57">
        <v>0</v>
      </c>
      <c r="C1528" s="284">
        <f t="shared" si="278"/>
        <v>0</v>
      </c>
      <c r="D1528" s="300">
        <f t="shared" si="276"/>
        <v>0</v>
      </c>
      <c r="E1528" s="285">
        <f t="shared" si="279"/>
        <v>0</v>
      </c>
      <c r="F1528" s="300">
        <f t="shared" si="277"/>
        <v>0</v>
      </c>
      <c r="G1528" s="285">
        <f t="shared" si="280"/>
        <v>0</v>
      </c>
      <c r="H1528" s="284">
        <f t="shared" si="281"/>
        <v>0</v>
      </c>
      <c r="I1528" s="301">
        <f t="shared" si="282"/>
        <v>0</v>
      </c>
      <c r="J1528" s="57">
        <f t="shared" si="283"/>
        <v>0</v>
      </c>
      <c r="K1528" s="57">
        <f t="shared" si="284"/>
        <v>0</v>
      </c>
      <c r="L1528" s="57">
        <f t="shared" si="286"/>
        <v>54391.304309922263</v>
      </c>
      <c r="M1528" s="301">
        <f t="shared" si="287"/>
        <v>11.990238655999987</v>
      </c>
      <c r="N1528" s="57">
        <f t="shared" si="285"/>
        <v>4536.2987235207811</v>
      </c>
    </row>
    <row r="1529" spans="1:14">
      <c r="A1529" s="57">
        <v>1526</v>
      </c>
      <c r="B1529" s="57">
        <v>0</v>
      </c>
      <c r="C1529" s="284">
        <f t="shared" si="278"/>
        <v>0</v>
      </c>
      <c r="D1529" s="300">
        <f t="shared" si="276"/>
        <v>0</v>
      </c>
      <c r="E1529" s="285">
        <f t="shared" si="279"/>
        <v>0</v>
      </c>
      <c r="F1529" s="300">
        <f t="shared" si="277"/>
        <v>0</v>
      </c>
      <c r="G1529" s="285">
        <f t="shared" si="280"/>
        <v>0</v>
      </c>
      <c r="H1529" s="284">
        <f t="shared" si="281"/>
        <v>0</v>
      </c>
      <c r="I1529" s="301">
        <f t="shared" si="282"/>
        <v>0</v>
      </c>
      <c r="J1529" s="57">
        <f t="shared" si="283"/>
        <v>0</v>
      </c>
      <c r="K1529" s="57">
        <f t="shared" si="284"/>
        <v>0</v>
      </c>
      <c r="L1529" s="57">
        <f t="shared" si="286"/>
        <v>54391.304309922263</v>
      </c>
      <c r="M1529" s="301">
        <f t="shared" si="287"/>
        <v>11.990238655999987</v>
      </c>
      <c r="N1529" s="57">
        <f t="shared" si="285"/>
        <v>4536.2987235207811</v>
      </c>
    </row>
    <row r="1530" spans="1:14">
      <c r="A1530" s="57">
        <v>1527</v>
      </c>
      <c r="B1530" s="57">
        <v>0</v>
      </c>
      <c r="C1530" s="284">
        <f t="shared" si="278"/>
        <v>0</v>
      </c>
      <c r="D1530" s="300">
        <f t="shared" si="276"/>
        <v>0</v>
      </c>
      <c r="E1530" s="285">
        <f t="shared" si="279"/>
        <v>0</v>
      </c>
      <c r="F1530" s="300">
        <f t="shared" si="277"/>
        <v>0</v>
      </c>
      <c r="G1530" s="285">
        <f t="shared" si="280"/>
        <v>0</v>
      </c>
      <c r="H1530" s="284">
        <f t="shared" si="281"/>
        <v>0</v>
      </c>
      <c r="I1530" s="301">
        <f t="shared" si="282"/>
        <v>0</v>
      </c>
      <c r="J1530" s="57">
        <f t="shared" si="283"/>
        <v>0</v>
      </c>
      <c r="K1530" s="57">
        <f t="shared" si="284"/>
        <v>0</v>
      </c>
      <c r="L1530" s="57">
        <f t="shared" si="286"/>
        <v>54391.304309922263</v>
      </c>
      <c r="M1530" s="301">
        <f t="shared" si="287"/>
        <v>11.990238655999987</v>
      </c>
      <c r="N1530" s="57">
        <f t="shared" si="285"/>
        <v>4536.2987235207811</v>
      </c>
    </row>
    <row r="1531" spans="1:14">
      <c r="A1531" s="57">
        <v>1528</v>
      </c>
      <c r="B1531" s="57">
        <v>0</v>
      </c>
      <c r="C1531" s="284">
        <f t="shared" si="278"/>
        <v>0</v>
      </c>
      <c r="D1531" s="300">
        <f t="shared" si="276"/>
        <v>0</v>
      </c>
      <c r="E1531" s="285">
        <f t="shared" si="279"/>
        <v>0</v>
      </c>
      <c r="F1531" s="300">
        <f t="shared" si="277"/>
        <v>0</v>
      </c>
      <c r="G1531" s="285">
        <f t="shared" si="280"/>
        <v>0</v>
      </c>
      <c r="H1531" s="284">
        <f t="shared" si="281"/>
        <v>0</v>
      </c>
      <c r="I1531" s="301">
        <f t="shared" si="282"/>
        <v>0</v>
      </c>
      <c r="J1531" s="57">
        <f t="shared" si="283"/>
        <v>0</v>
      </c>
      <c r="K1531" s="57">
        <f t="shared" si="284"/>
        <v>0</v>
      </c>
      <c r="L1531" s="57">
        <f t="shared" si="286"/>
        <v>54391.304309922263</v>
      </c>
      <c r="M1531" s="301">
        <f t="shared" si="287"/>
        <v>11.990238655999987</v>
      </c>
      <c r="N1531" s="57">
        <f t="shared" si="285"/>
        <v>4536.2987235207811</v>
      </c>
    </row>
    <row r="1532" spans="1:14">
      <c r="A1532" s="57">
        <v>1529</v>
      </c>
      <c r="B1532" s="57">
        <v>0</v>
      </c>
      <c r="C1532" s="284">
        <f t="shared" si="278"/>
        <v>0</v>
      </c>
      <c r="D1532" s="300">
        <f t="shared" si="276"/>
        <v>0</v>
      </c>
      <c r="E1532" s="285">
        <f t="shared" si="279"/>
        <v>0</v>
      </c>
      <c r="F1532" s="300">
        <f t="shared" si="277"/>
        <v>0</v>
      </c>
      <c r="G1532" s="285">
        <f t="shared" si="280"/>
        <v>0</v>
      </c>
      <c r="H1532" s="284">
        <f t="shared" si="281"/>
        <v>0</v>
      </c>
      <c r="I1532" s="301">
        <f t="shared" si="282"/>
        <v>0</v>
      </c>
      <c r="J1532" s="57">
        <f t="shared" si="283"/>
        <v>0</v>
      </c>
      <c r="K1532" s="57">
        <f t="shared" si="284"/>
        <v>0</v>
      </c>
      <c r="L1532" s="57">
        <f t="shared" si="286"/>
        <v>54391.304309922263</v>
      </c>
      <c r="M1532" s="301">
        <f t="shared" si="287"/>
        <v>11.990238655999987</v>
      </c>
      <c r="N1532" s="57">
        <f t="shared" si="285"/>
        <v>4536.2987235207811</v>
      </c>
    </row>
    <row r="1533" spans="1:14">
      <c r="A1533" s="57">
        <v>1530</v>
      </c>
      <c r="B1533" s="57">
        <v>0</v>
      </c>
      <c r="C1533" s="284">
        <f t="shared" si="278"/>
        <v>0</v>
      </c>
      <c r="D1533" s="300">
        <f t="shared" si="276"/>
        <v>0</v>
      </c>
      <c r="E1533" s="285">
        <f t="shared" si="279"/>
        <v>0</v>
      </c>
      <c r="F1533" s="300">
        <f t="shared" si="277"/>
        <v>0</v>
      </c>
      <c r="G1533" s="285">
        <f t="shared" si="280"/>
        <v>0</v>
      </c>
      <c r="H1533" s="284">
        <f t="shared" si="281"/>
        <v>0</v>
      </c>
      <c r="I1533" s="301">
        <f t="shared" si="282"/>
        <v>0</v>
      </c>
      <c r="J1533" s="57">
        <f t="shared" si="283"/>
        <v>0</v>
      </c>
      <c r="K1533" s="57">
        <f t="shared" si="284"/>
        <v>0</v>
      </c>
      <c r="L1533" s="57">
        <f t="shared" si="286"/>
        <v>54391.304309922263</v>
      </c>
      <c r="M1533" s="301">
        <f t="shared" si="287"/>
        <v>11.990238655999987</v>
      </c>
      <c r="N1533" s="57">
        <f t="shared" si="285"/>
        <v>4536.2987235207811</v>
      </c>
    </row>
    <row r="1534" spans="1:14">
      <c r="A1534" s="57">
        <v>1531</v>
      </c>
      <c r="B1534" s="57">
        <v>0</v>
      </c>
      <c r="C1534" s="284">
        <f t="shared" si="278"/>
        <v>0</v>
      </c>
      <c r="D1534" s="300">
        <f t="shared" si="276"/>
        <v>0</v>
      </c>
      <c r="E1534" s="285">
        <f t="shared" si="279"/>
        <v>0</v>
      </c>
      <c r="F1534" s="300">
        <f t="shared" si="277"/>
        <v>0</v>
      </c>
      <c r="G1534" s="285">
        <f t="shared" si="280"/>
        <v>0</v>
      </c>
      <c r="H1534" s="284">
        <f t="shared" si="281"/>
        <v>0</v>
      </c>
      <c r="I1534" s="301">
        <f t="shared" si="282"/>
        <v>0</v>
      </c>
      <c r="J1534" s="57">
        <f t="shared" si="283"/>
        <v>0</v>
      </c>
      <c r="K1534" s="57">
        <f t="shared" si="284"/>
        <v>0</v>
      </c>
      <c r="L1534" s="57">
        <f t="shared" si="286"/>
        <v>54391.304309922263</v>
      </c>
      <c r="M1534" s="301">
        <f t="shared" si="287"/>
        <v>11.990238655999987</v>
      </c>
      <c r="N1534" s="57">
        <f t="shared" si="285"/>
        <v>4536.2987235207811</v>
      </c>
    </row>
    <row r="1535" spans="1:14">
      <c r="A1535" s="57">
        <v>1532</v>
      </c>
      <c r="B1535" s="57">
        <v>0</v>
      </c>
      <c r="C1535" s="284">
        <f t="shared" si="278"/>
        <v>0</v>
      </c>
      <c r="D1535" s="300">
        <f t="shared" si="276"/>
        <v>0</v>
      </c>
      <c r="E1535" s="285">
        <f t="shared" si="279"/>
        <v>0</v>
      </c>
      <c r="F1535" s="300">
        <f t="shared" si="277"/>
        <v>0</v>
      </c>
      <c r="G1535" s="285">
        <f t="shared" si="280"/>
        <v>0</v>
      </c>
      <c r="H1535" s="284">
        <f t="shared" si="281"/>
        <v>0</v>
      </c>
      <c r="I1535" s="301">
        <f t="shared" si="282"/>
        <v>0</v>
      </c>
      <c r="J1535" s="57">
        <f t="shared" si="283"/>
        <v>0</v>
      </c>
      <c r="K1535" s="57">
        <f t="shared" si="284"/>
        <v>0</v>
      </c>
      <c r="L1535" s="57">
        <f t="shared" si="286"/>
        <v>54391.304309922263</v>
      </c>
      <c r="M1535" s="301">
        <f t="shared" si="287"/>
        <v>11.990238655999987</v>
      </c>
      <c r="N1535" s="57">
        <f t="shared" si="285"/>
        <v>4536.2987235207811</v>
      </c>
    </row>
    <row r="1536" spans="1:14">
      <c r="A1536" s="57">
        <v>1533</v>
      </c>
      <c r="B1536" s="57">
        <v>0</v>
      </c>
      <c r="C1536" s="284">
        <f t="shared" si="278"/>
        <v>0</v>
      </c>
      <c r="D1536" s="300">
        <f t="shared" si="276"/>
        <v>0</v>
      </c>
      <c r="E1536" s="285">
        <f t="shared" si="279"/>
        <v>0</v>
      </c>
      <c r="F1536" s="300">
        <f t="shared" si="277"/>
        <v>0</v>
      </c>
      <c r="G1536" s="285">
        <f t="shared" si="280"/>
        <v>0</v>
      </c>
      <c r="H1536" s="284">
        <f t="shared" si="281"/>
        <v>0</v>
      </c>
      <c r="I1536" s="301">
        <f t="shared" si="282"/>
        <v>0</v>
      </c>
      <c r="J1536" s="57">
        <f t="shared" si="283"/>
        <v>0</v>
      </c>
      <c r="K1536" s="57">
        <f t="shared" si="284"/>
        <v>0</v>
      </c>
      <c r="L1536" s="57">
        <f t="shared" si="286"/>
        <v>54391.304309922263</v>
      </c>
      <c r="M1536" s="301">
        <f t="shared" si="287"/>
        <v>11.990238655999987</v>
      </c>
      <c r="N1536" s="57">
        <f t="shared" si="285"/>
        <v>4536.2987235207811</v>
      </c>
    </row>
    <row r="1537" spans="1:14">
      <c r="A1537" s="57">
        <v>1534</v>
      </c>
      <c r="B1537" s="57">
        <v>0</v>
      </c>
      <c r="C1537" s="284">
        <f t="shared" si="278"/>
        <v>0</v>
      </c>
      <c r="D1537" s="300">
        <f t="shared" si="276"/>
        <v>0</v>
      </c>
      <c r="E1537" s="285">
        <f t="shared" si="279"/>
        <v>0</v>
      </c>
      <c r="F1537" s="300">
        <f t="shared" si="277"/>
        <v>0</v>
      </c>
      <c r="G1537" s="285">
        <f t="shared" si="280"/>
        <v>0</v>
      </c>
      <c r="H1537" s="284">
        <f t="shared" si="281"/>
        <v>0</v>
      </c>
      <c r="I1537" s="301">
        <f t="shared" si="282"/>
        <v>0</v>
      </c>
      <c r="J1537" s="57">
        <f t="shared" si="283"/>
        <v>0</v>
      </c>
      <c r="K1537" s="57">
        <f t="shared" si="284"/>
        <v>0</v>
      </c>
      <c r="L1537" s="57">
        <f t="shared" si="286"/>
        <v>54391.304309922263</v>
      </c>
      <c r="M1537" s="301">
        <f t="shared" si="287"/>
        <v>11.990238655999987</v>
      </c>
      <c r="N1537" s="57">
        <f t="shared" si="285"/>
        <v>4536.2987235207811</v>
      </c>
    </row>
    <row r="1538" spans="1:14">
      <c r="A1538" s="57">
        <v>1535</v>
      </c>
      <c r="B1538" s="57">
        <v>0</v>
      </c>
      <c r="C1538" s="284">
        <f t="shared" si="278"/>
        <v>0</v>
      </c>
      <c r="D1538" s="300">
        <f t="shared" si="276"/>
        <v>0</v>
      </c>
      <c r="E1538" s="285">
        <f t="shared" si="279"/>
        <v>0</v>
      </c>
      <c r="F1538" s="300">
        <f t="shared" si="277"/>
        <v>0</v>
      </c>
      <c r="G1538" s="285">
        <f t="shared" si="280"/>
        <v>0</v>
      </c>
      <c r="H1538" s="284">
        <f t="shared" si="281"/>
        <v>0</v>
      </c>
      <c r="I1538" s="301">
        <f t="shared" si="282"/>
        <v>0</v>
      </c>
      <c r="J1538" s="57">
        <f t="shared" si="283"/>
        <v>0</v>
      </c>
      <c r="K1538" s="57">
        <f t="shared" si="284"/>
        <v>0</v>
      </c>
      <c r="L1538" s="57">
        <f t="shared" si="286"/>
        <v>54391.304309922263</v>
      </c>
      <c r="M1538" s="301">
        <f t="shared" si="287"/>
        <v>11.990238655999987</v>
      </c>
      <c r="N1538" s="57">
        <f t="shared" si="285"/>
        <v>4536.2987235207811</v>
      </c>
    </row>
    <row r="1539" spans="1:14">
      <c r="A1539" s="57">
        <v>1536</v>
      </c>
      <c r="B1539" s="57">
        <v>0</v>
      </c>
      <c r="C1539" s="284">
        <f t="shared" si="278"/>
        <v>0</v>
      </c>
      <c r="D1539" s="300">
        <f t="shared" si="276"/>
        <v>0</v>
      </c>
      <c r="E1539" s="285">
        <f t="shared" si="279"/>
        <v>0</v>
      </c>
      <c r="F1539" s="300">
        <f t="shared" si="277"/>
        <v>0</v>
      </c>
      <c r="G1539" s="285">
        <f t="shared" si="280"/>
        <v>0</v>
      </c>
      <c r="H1539" s="284">
        <f t="shared" si="281"/>
        <v>0</v>
      </c>
      <c r="I1539" s="301">
        <f t="shared" si="282"/>
        <v>0</v>
      </c>
      <c r="J1539" s="57">
        <f t="shared" si="283"/>
        <v>0</v>
      </c>
      <c r="K1539" s="57">
        <f t="shared" si="284"/>
        <v>0</v>
      </c>
      <c r="L1539" s="57">
        <f t="shared" si="286"/>
        <v>54391.304309922263</v>
      </c>
      <c r="M1539" s="301">
        <f t="shared" si="287"/>
        <v>11.990238655999987</v>
      </c>
      <c r="N1539" s="57">
        <f t="shared" si="285"/>
        <v>4536.2987235207811</v>
      </c>
    </row>
    <row r="1540" spans="1:14">
      <c r="A1540" s="57">
        <v>1537</v>
      </c>
      <c r="B1540" s="57">
        <v>0</v>
      </c>
      <c r="C1540" s="284">
        <f t="shared" si="278"/>
        <v>0</v>
      </c>
      <c r="D1540" s="300">
        <f t="shared" ref="D1540:D1603" si="288">C1540</f>
        <v>0</v>
      </c>
      <c r="E1540" s="285">
        <f t="shared" si="279"/>
        <v>0</v>
      </c>
      <c r="F1540" s="300">
        <f t="shared" ref="F1540:F1603" si="289">C1541</f>
        <v>0</v>
      </c>
      <c r="G1540" s="285">
        <f t="shared" si="280"/>
        <v>0</v>
      </c>
      <c r="H1540" s="284">
        <f t="shared" si="281"/>
        <v>0</v>
      </c>
      <c r="I1540" s="301">
        <f t="shared" si="282"/>
        <v>0</v>
      </c>
      <c r="J1540" s="57">
        <f t="shared" si="283"/>
        <v>0</v>
      </c>
      <c r="K1540" s="57">
        <f t="shared" si="284"/>
        <v>0</v>
      </c>
      <c r="L1540" s="57">
        <f t="shared" si="286"/>
        <v>54391.304309922263</v>
      </c>
      <c r="M1540" s="301">
        <f t="shared" si="287"/>
        <v>11.990238655999987</v>
      </c>
      <c r="N1540" s="57">
        <f t="shared" si="285"/>
        <v>4536.2987235207811</v>
      </c>
    </row>
    <row r="1541" spans="1:14">
      <c r="A1541" s="57">
        <v>1538</v>
      </c>
      <c r="B1541" s="57">
        <v>0</v>
      </c>
      <c r="C1541" s="284">
        <f t="shared" ref="C1541:C1604" si="290">B1541*1.609344</f>
        <v>0</v>
      </c>
      <c r="D1541" s="300">
        <f t="shared" si="288"/>
        <v>0</v>
      </c>
      <c r="E1541" s="285">
        <f t="shared" ref="E1541:E1604" si="291">(D1541)^2</f>
        <v>0</v>
      </c>
      <c r="F1541" s="300">
        <f t="shared" si="289"/>
        <v>0</v>
      </c>
      <c r="G1541" s="285">
        <f t="shared" ref="G1541:G1604" si="292">(F1541)^2</f>
        <v>0</v>
      </c>
      <c r="H1541" s="284">
        <f t="shared" ref="H1541:H1604" si="293">(D1541+F1541)/2</f>
        <v>0</v>
      </c>
      <c r="I1541" s="301">
        <f t="shared" ref="I1541:I1604" si="294">H1541/3600</f>
        <v>0</v>
      </c>
      <c r="J1541" s="57">
        <f t="shared" ref="J1541:J1604" si="295">IF(I1541=0,0,(G1541-E1541))</f>
        <v>0</v>
      </c>
      <c r="K1541" s="57">
        <f t="shared" ref="K1541:K1604" si="296">MAX(0,J1541)</f>
        <v>0</v>
      </c>
      <c r="L1541" s="57">
        <f t="shared" si="286"/>
        <v>54391.304309922263</v>
      </c>
      <c r="M1541" s="301">
        <f t="shared" si="287"/>
        <v>11.990238655999987</v>
      </c>
      <c r="N1541" s="57">
        <f t="shared" ref="N1541:N1604" si="297">IF(M1541=0,0,(L1541)/M1541)</f>
        <v>4536.2987235207811</v>
      </c>
    </row>
    <row r="1542" spans="1:14">
      <c r="A1542" s="57">
        <v>1539</v>
      </c>
      <c r="B1542" s="57">
        <v>0</v>
      </c>
      <c r="C1542" s="284">
        <f t="shared" si="290"/>
        <v>0</v>
      </c>
      <c r="D1542" s="300">
        <f t="shared" si="288"/>
        <v>0</v>
      </c>
      <c r="E1542" s="285">
        <f t="shared" si="291"/>
        <v>0</v>
      </c>
      <c r="F1542" s="300">
        <f t="shared" si="289"/>
        <v>0</v>
      </c>
      <c r="G1542" s="285">
        <f t="shared" si="292"/>
        <v>0</v>
      </c>
      <c r="H1542" s="284">
        <f t="shared" si="293"/>
        <v>0</v>
      </c>
      <c r="I1542" s="301">
        <f t="shared" si="294"/>
        <v>0</v>
      </c>
      <c r="J1542" s="57">
        <f t="shared" si="295"/>
        <v>0</v>
      </c>
      <c r="K1542" s="57">
        <f t="shared" si="296"/>
        <v>0</v>
      </c>
      <c r="L1542" s="57">
        <f t="shared" ref="L1542:L1605" si="298">L1541+K1542</f>
        <v>54391.304309922263</v>
      </c>
      <c r="M1542" s="301">
        <f t="shared" ref="M1542:M1605" si="299">M1541+I1542</f>
        <v>11.990238655999987</v>
      </c>
      <c r="N1542" s="57">
        <f t="shared" si="297"/>
        <v>4536.2987235207811</v>
      </c>
    </row>
    <row r="1543" spans="1:14">
      <c r="A1543" s="57">
        <v>1540</v>
      </c>
      <c r="B1543" s="57">
        <v>0</v>
      </c>
      <c r="C1543" s="284">
        <f t="shared" si="290"/>
        <v>0</v>
      </c>
      <c r="D1543" s="300">
        <f t="shared" si="288"/>
        <v>0</v>
      </c>
      <c r="E1543" s="285">
        <f t="shared" si="291"/>
        <v>0</v>
      </c>
      <c r="F1543" s="300">
        <f t="shared" si="289"/>
        <v>0</v>
      </c>
      <c r="G1543" s="285">
        <f t="shared" si="292"/>
        <v>0</v>
      </c>
      <c r="H1543" s="284">
        <f t="shared" si="293"/>
        <v>0</v>
      </c>
      <c r="I1543" s="301">
        <f t="shared" si="294"/>
        <v>0</v>
      </c>
      <c r="J1543" s="57">
        <f t="shared" si="295"/>
        <v>0</v>
      </c>
      <c r="K1543" s="57">
        <f t="shared" si="296"/>
        <v>0</v>
      </c>
      <c r="L1543" s="57">
        <f t="shared" si="298"/>
        <v>54391.304309922263</v>
      </c>
      <c r="M1543" s="301">
        <f t="shared" si="299"/>
        <v>11.990238655999987</v>
      </c>
      <c r="N1543" s="57">
        <f t="shared" si="297"/>
        <v>4536.2987235207811</v>
      </c>
    </row>
    <row r="1544" spans="1:14">
      <c r="A1544" s="57">
        <v>1541</v>
      </c>
      <c r="B1544" s="57">
        <v>0</v>
      </c>
      <c r="C1544" s="284">
        <f t="shared" si="290"/>
        <v>0</v>
      </c>
      <c r="D1544" s="300">
        <f t="shared" si="288"/>
        <v>0</v>
      </c>
      <c r="E1544" s="285">
        <f t="shared" si="291"/>
        <v>0</v>
      </c>
      <c r="F1544" s="300">
        <f t="shared" si="289"/>
        <v>0</v>
      </c>
      <c r="G1544" s="285">
        <f t="shared" si="292"/>
        <v>0</v>
      </c>
      <c r="H1544" s="284">
        <f t="shared" si="293"/>
        <v>0</v>
      </c>
      <c r="I1544" s="301">
        <f t="shared" si="294"/>
        <v>0</v>
      </c>
      <c r="J1544" s="57">
        <f t="shared" si="295"/>
        <v>0</v>
      </c>
      <c r="K1544" s="57">
        <f t="shared" si="296"/>
        <v>0</v>
      </c>
      <c r="L1544" s="57">
        <f t="shared" si="298"/>
        <v>54391.304309922263</v>
      </c>
      <c r="M1544" s="301">
        <f t="shared" si="299"/>
        <v>11.990238655999987</v>
      </c>
      <c r="N1544" s="57">
        <f t="shared" si="297"/>
        <v>4536.2987235207811</v>
      </c>
    </row>
    <row r="1545" spans="1:14">
      <c r="A1545" s="57">
        <v>1542</v>
      </c>
      <c r="B1545" s="57">
        <v>0</v>
      </c>
      <c r="C1545" s="284">
        <f t="shared" si="290"/>
        <v>0</v>
      </c>
      <c r="D1545" s="300">
        <f t="shared" si="288"/>
        <v>0</v>
      </c>
      <c r="E1545" s="285">
        <f t="shared" si="291"/>
        <v>0</v>
      </c>
      <c r="F1545" s="300">
        <f t="shared" si="289"/>
        <v>0</v>
      </c>
      <c r="G1545" s="285">
        <f t="shared" si="292"/>
        <v>0</v>
      </c>
      <c r="H1545" s="284">
        <f t="shared" si="293"/>
        <v>0</v>
      </c>
      <c r="I1545" s="301">
        <f t="shared" si="294"/>
        <v>0</v>
      </c>
      <c r="J1545" s="57">
        <f t="shared" si="295"/>
        <v>0</v>
      </c>
      <c r="K1545" s="57">
        <f t="shared" si="296"/>
        <v>0</v>
      </c>
      <c r="L1545" s="57">
        <f t="shared" si="298"/>
        <v>54391.304309922263</v>
      </c>
      <c r="M1545" s="301">
        <f t="shared" si="299"/>
        <v>11.990238655999987</v>
      </c>
      <c r="N1545" s="57">
        <f t="shared" si="297"/>
        <v>4536.2987235207811</v>
      </c>
    </row>
    <row r="1546" spans="1:14">
      <c r="A1546" s="57">
        <v>1543</v>
      </c>
      <c r="B1546" s="57">
        <v>0</v>
      </c>
      <c r="C1546" s="284">
        <f t="shared" si="290"/>
        <v>0</v>
      </c>
      <c r="D1546" s="300">
        <f t="shared" si="288"/>
        <v>0</v>
      </c>
      <c r="E1546" s="285">
        <f t="shared" si="291"/>
        <v>0</v>
      </c>
      <c r="F1546" s="300">
        <f t="shared" si="289"/>
        <v>0</v>
      </c>
      <c r="G1546" s="285">
        <f t="shared" si="292"/>
        <v>0</v>
      </c>
      <c r="H1546" s="284">
        <f t="shared" si="293"/>
        <v>0</v>
      </c>
      <c r="I1546" s="301">
        <f t="shared" si="294"/>
        <v>0</v>
      </c>
      <c r="J1546" s="57">
        <f t="shared" si="295"/>
        <v>0</v>
      </c>
      <c r="K1546" s="57">
        <f t="shared" si="296"/>
        <v>0</v>
      </c>
      <c r="L1546" s="57">
        <f t="shared" si="298"/>
        <v>54391.304309922263</v>
      </c>
      <c r="M1546" s="301">
        <f t="shared" si="299"/>
        <v>11.990238655999987</v>
      </c>
      <c r="N1546" s="57">
        <f t="shared" si="297"/>
        <v>4536.2987235207811</v>
      </c>
    </row>
    <row r="1547" spans="1:14">
      <c r="A1547" s="57">
        <v>1544</v>
      </c>
      <c r="B1547" s="57">
        <v>0</v>
      </c>
      <c r="C1547" s="284">
        <f t="shared" si="290"/>
        <v>0</v>
      </c>
      <c r="D1547" s="300">
        <f t="shared" si="288"/>
        <v>0</v>
      </c>
      <c r="E1547" s="285">
        <f t="shared" si="291"/>
        <v>0</v>
      </c>
      <c r="F1547" s="300">
        <f t="shared" si="289"/>
        <v>0</v>
      </c>
      <c r="G1547" s="285">
        <f t="shared" si="292"/>
        <v>0</v>
      </c>
      <c r="H1547" s="284">
        <f t="shared" si="293"/>
        <v>0</v>
      </c>
      <c r="I1547" s="301">
        <f t="shared" si="294"/>
        <v>0</v>
      </c>
      <c r="J1547" s="57">
        <f t="shared" si="295"/>
        <v>0</v>
      </c>
      <c r="K1547" s="57">
        <f t="shared" si="296"/>
        <v>0</v>
      </c>
      <c r="L1547" s="57">
        <f t="shared" si="298"/>
        <v>54391.304309922263</v>
      </c>
      <c r="M1547" s="301">
        <f t="shared" si="299"/>
        <v>11.990238655999987</v>
      </c>
      <c r="N1547" s="57">
        <f t="shared" si="297"/>
        <v>4536.2987235207811</v>
      </c>
    </row>
    <row r="1548" spans="1:14">
      <c r="A1548" s="57">
        <v>1545</v>
      </c>
      <c r="B1548" s="57">
        <v>0</v>
      </c>
      <c r="C1548" s="284">
        <f t="shared" si="290"/>
        <v>0</v>
      </c>
      <c r="D1548" s="300">
        <f t="shared" si="288"/>
        <v>0</v>
      </c>
      <c r="E1548" s="285">
        <f t="shared" si="291"/>
        <v>0</v>
      </c>
      <c r="F1548" s="300">
        <f t="shared" si="289"/>
        <v>0</v>
      </c>
      <c r="G1548" s="285">
        <f t="shared" si="292"/>
        <v>0</v>
      </c>
      <c r="H1548" s="284">
        <f t="shared" si="293"/>
        <v>0</v>
      </c>
      <c r="I1548" s="301">
        <f t="shared" si="294"/>
        <v>0</v>
      </c>
      <c r="J1548" s="57">
        <f t="shared" si="295"/>
        <v>0</v>
      </c>
      <c r="K1548" s="57">
        <f t="shared" si="296"/>
        <v>0</v>
      </c>
      <c r="L1548" s="57">
        <f t="shared" si="298"/>
        <v>54391.304309922263</v>
      </c>
      <c r="M1548" s="301">
        <f t="shared" si="299"/>
        <v>11.990238655999987</v>
      </c>
      <c r="N1548" s="57">
        <f t="shared" si="297"/>
        <v>4536.2987235207811</v>
      </c>
    </row>
    <row r="1549" spans="1:14">
      <c r="A1549" s="57">
        <v>1546</v>
      </c>
      <c r="B1549" s="57">
        <v>0</v>
      </c>
      <c r="C1549" s="284">
        <f t="shared" si="290"/>
        <v>0</v>
      </c>
      <c r="D1549" s="300">
        <f t="shared" si="288"/>
        <v>0</v>
      </c>
      <c r="E1549" s="285">
        <f t="shared" si="291"/>
        <v>0</v>
      </c>
      <c r="F1549" s="300">
        <f t="shared" si="289"/>
        <v>0</v>
      </c>
      <c r="G1549" s="285">
        <f t="shared" si="292"/>
        <v>0</v>
      </c>
      <c r="H1549" s="284">
        <f t="shared" si="293"/>
        <v>0</v>
      </c>
      <c r="I1549" s="301">
        <f t="shared" si="294"/>
        <v>0</v>
      </c>
      <c r="J1549" s="57">
        <f t="shared" si="295"/>
        <v>0</v>
      </c>
      <c r="K1549" s="57">
        <f t="shared" si="296"/>
        <v>0</v>
      </c>
      <c r="L1549" s="57">
        <f t="shared" si="298"/>
        <v>54391.304309922263</v>
      </c>
      <c r="M1549" s="301">
        <f t="shared" si="299"/>
        <v>11.990238655999987</v>
      </c>
      <c r="N1549" s="57">
        <f t="shared" si="297"/>
        <v>4536.2987235207811</v>
      </c>
    </row>
    <row r="1550" spans="1:14">
      <c r="A1550" s="57">
        <v>1547</v>
      </c>
      <c r="B1550" s="57">
        <v>0</v>
      </c>
      <c r="C1550" s="284">
        <f t="shared" si="290"/>
        <v>0</v>
      </c>
      <c r="D1550" s="300">
        <f t="shared" si="288"/>
        <v>0</v>
      </c>
      <c r="E1550" s="285">
        <f t="shared" si="291"/>
        <v>0</v>
      </c>
      <c r="F1550" s="300">
        <f t="shared" si="289"/>
        <v>0</v>
      </c>
      <c r="G1550" s="285">
        <f t="shared" si="292"/>
        <v>0</v>
      </c>
      <c r="H1550" s="284">
        <f t="shared" si="293"/>
        <v>0</v>
      </c>
      <c r="I1550" s="301">
        <f t="shared" si="294"/>
        <v>0</v>
      </c>
      <c r="J1550" s="57">
        <f t="shared" si="295"/>
        <v>0</v>
      </c>
      <c r="K1550" s="57">
        <f t="shared" si="296"/>
        <v>0</v>
      </c>
      <c r="L1550" s="57">
        <f t="shared" si="298"/>
        <v>54391.304309922263</v>
      </c>
      <c r="M1550" s="301">
        <f t="shared" si="299"/>
        <v>11.990238655999987</v>
      </c>
      <c r="N1550" s="57">
        <f t="shared" si="297"/>
        <v>4536.2987235207811</v>
      </c>
    </row>
    <row r="1551" spans="1:14">
      <c r="A1551" s="57">
        <v>1548</v>
      </c>
      <c r="B1551" s="57">
        <v>0</v>
      </c>
      <c r="C1551" s="284">
        <f t="shared" si="290"/>
        <v>0</v>
      </c>
      <c r="D1551" s="300">
        <f t="shared" si="288"/>
        <v>0</v>
      </c>
      <c r="E1551" s="285">
        <f t="shared" si="291"/>
        <v>0</v>
      </c>
      <c r="F1551" s="300">
        <f t="shared" si="289"/>
        <v>0</v>
      </c>
      <c r="G1551" s="285">
        <f t="shared" si="292"/>
        <v>0</v>
      </c>
      <c r="H1551" s="284">
        <f t="shared" si="293"/>
        <v>0</v>
      </c>
      <c r="I1551" s="301">
        <f t="shared" si="294"/>
        <v>0</v>
      </c>
      <c r="J1551" s="57">
        <f t="shared" si="295"/>
        <v>0</v>
      </c>
      <c r="K1551" s="57">
        <f t="shared" si="296"/>
        <v>0</v>
      </c>
      <c r="L1551" s="57">
        <f t="shared" si="298"/>
        <v>54391.304309922263</v>
      </c>
      <c r="M1551" s="301">
        <f t="shared" si="299"/>
        <v>11.990238655999987</v>
      </c>
      <c r="N1551" s="57">
        <f t="shared" si="297"/>
        <v>4536.2987235207811</v>
      </c>
    </row>
    <row r="1552" spans="1:14">
      <c r="A1552" s="57">
        <v>1549</v>
      </c>
      <c r="B1552" s="57">
        <v>0</v>
      </c>
      <c r="C1552" s="284">
        <f t="shared" si="290"/>
        <v>0</v>
      </c>
      <c r="D1552" s="300">
        <f t="shared" si="288"/>
        <v>0</v>
      </c>
      <c r="E1552" s="285">
        <f t="shared" si="291"/>
        <v>0</v>
      </c>
      <c r="F1552" s="300">
        <f t="shared" si="289"/>
        <v>0</v>
      </c>
      <c r="G1552" s="285">
        <f t="shared" si="292"/>
        <v>0</v>
      </c>
      <c r="H1552" s="284">
        <f t="shared" si="293"/>
        <v>0</v>
      </c>
      <c r="I1552" s="301">
        <f t="shared" si="294"/>
        <v>0</v>
      </c>
      <c r="J1552" s="57">
        <f t="shared" si="295"/>
        <v>0</v>
      </c>
      <c r="K1552" s="57">
        <f t="shared" si="296"/>
        <v>0</v>
      </c>
      <c r="L1552" s="57">
        <f t="shared" si="298"/>
        <v>54391.304309922263</v>
      </c>
      <c r="M1552" s="301">
        <f t="shared" si="299"/>
        <v>11.990238655999987</v>
      </c>
      <c r="N1552" s="57">
        <f t="shared" si="297"/>
        <v>4536.2987235207811</v>
      </c>
    </row>
    <row r="1553" spans="1:14">
      <c r="A1553" s="57">
        <v>1550</v>
      </c>
      <c r="B1553" s="57">
        <v>0</v>
      </c>
      <c r="C1553" s="284">
        <f t="shared" si="290"/>
        <v>0</v>
      </c>
      <c r="D1553" s="300">
        <f t="shared" si="288"/>
        <v>0</v>
      </c>
      <c r="E1553" s="285">
        <f t="shared" si="291"/>
        <v>0</v>
      </c>
      <c r="F1553" s="300">
        <f t="shared" si="289"/>
        <v>0</v>
      </c>
      <c r="G1553" s="285">
        <f t="shared" si="292"/>
        <v>0</v>
      </c>
      <c r="H1553" s="284">
        <f t="shared" si="293"/>
        <v>0</v>
      </c>
      <c r="I1553" s="301">
        <f t="shared" si="294"/>
        <v>0</v>
      </c>
      <c r="J1553" s="57">
        <f t="shared" si="295"/>
        <v>0</v>
      </c>
      <c r="K1553" s="57">
        <f t="shared" si="296"/>
        <v>0</v>
      </c>
      <c r="L1553" s="57">
        <f t="shared" si="298"/>
        <v>54391.304309922263</v>
      </c>
      <c r="M1553" s="301">
        <f t="shared" si="299"/>
        <v>11.990238655999987</v>
      </c>
      <c r="N1553" s="57">
        <f t="shared" si="297"/>
        <v>4536.2987235207811</v>
      </c>
    </row>
    <row r="1554" spans="1:14">
      <c r="A1554" s="57">
        <v>1551</v>
      </c>
      <c r="B1554" s="57">
        <v>0</v>
      </c>
      <c r="C1554" s="284">
        <f t="shared" si="290"/>
        <v>0</v>
      </c>
      <c r="D1554" s="300">
        <f t="shared" si="288"/>
        <v>0</v>
      </c>
      <c r="E1554" s="285">
        <f t="shared" si="291"/>
        <v>0</v>
      </c>
      <c r="F1554" s="300">
        <f t="shared" si="289"/>
        <v>0</v>
      </c>
      <c r="G1554" s="285">
        <f t="shared" si="292"/>
        <v>0</v>
      </c>
      <c r="H1554" s="284">
        <f t="shared" si="293"/>
        <v>0</v>
      </c>
      <c r="I1554" s="301">
        <f t="shared" si="294"/>
        <v>0</v>
      </c>
      <c r="J1554" s="57">
        <f t="shared" si="295"/>
        <v>0</v>
      </c>
      <c r="K1554" s="57">
        <f t="shared" si="296"/>
        <v>0</v>
      </c>
      <c r="L1554" s="57">
        <f t="shared" si="298"/>
        <v>54391.304309922263</v>
      </c>
      <c r="M1554" s="301">
        <f t="shared" si="299"/>
        <v>11.990238655999987</v>
      </c>
      <c r="N1554" s="57">
        <f t="shared" si="297"/>
        <v>4536.2987235207811</v>
      </c>
    </row>
    <row r="1555" spans="1:14">
      <c r="A1555" s="57">
        <v>1552</v>
      </c>
      <c r="B1555" s="57">
        <v>0</v>
      </c>
      <c r="C1555" s="284">
        <f t="shared" si="290"/>
        <v>0</v>
      </c>
      <c r="D1555" s="300">
        <f t="shared" si="288"/>
        <v>0</v>
      </c>
      <c r="E1555" s="285">
        <f t="shared" si="291"/>
        <v>0</v>
      </c>
      <c r="F1555" s="300">
        <f t="shared" si="289"/>
        <v>0</v>
      </c>
      <c r="G1555" s="285">
        <f t="shared" si="292"/>
        <v>0</v>
      </c>
      <c r="H1555" s="284">
        <f t="shared" si="293"/>
        <v>0</v>
      </c>
      <c r="I1555" s="301">
        <f t="shared" si="294"/>
        <v>0</v>
      </c>
      <c r="J1555" s="57">
        <f t="shared" si="295"/>
        <v>0</v>
      </c>
      <c r="K1555" s="57">
        <f t="shared" si="296"/>
        <v>0</v>
      </c>
      <c r="L1555" s="57">
        <f t="shared" si="298"/>
        <v>54391.304309922263</v>
      </c>
      <c r="M1555" s="301">
        <f t="shared" si="299"/>
        <v>11.990238655999987</v>
      </c>
      <c r="N1555" s="57">
        <f t="shared" si="297"/>
        <v>4536.2987235207811</v>
      </c>
    </row>
    <row r="1556" spans="1:14">
      <c r="A1556" s="57">
        <v>1553</v>
      </c>
      <c r="B1556" s="57">
        <v>0</v>
      </c>
      <c r="C1556" s="284">
        <f t="shared" si="290"/>
        <v>0</v>
      </c>
      <c r="D1556" s="300">
        <f t="shared" si="288"/>
        <v>0</v>
      </c>
      <c r="E1556" s="285">
        <f t="shared" si="291"/>
        <v>0</v>
      </c>
      <c r="F1556" s="300">
        <f t="shared" si="289"/>
        <v>0</v>
      </c>
      <c r="G1556" s="285">
        <f t="shared" si="292"/>
        <v>0</v>
      </c>
      <c r="H1556" s="284">
        <f t="shared" si="293"/>
        <v>0</v>
      </c>
      <c r="I1556" s="301">
        <f t="shared" si="294"/>
        <v>0</v>
      </c>
      <c r="J1556" s="57">
        <f t="shared" si="295"/>
        <v>0</v>
      </c>
      <c r="K1556" s="57">
        <f t="shared" si="296"/>
        <v>0</v>
      </c>
      <c r="L1556" s="57">
        <f t="shared" si="298"/>
        <v>54391.304309922263</v>
      </c>
      <c r="M1556" s="301">
        <f t="shared" si="299"/>
        <v>11.990238655999987</v>
      </c>
      <c r="N1556" s="57">
        <f t="shared" si="297"/>
        <v>4536.2987235207811</v>
      </c>
    </row>
    <row r="1557" spans="1:14">
      <c r="A1557" s="57">
        <v>1554</v>
      </c>
      <c r="B1557" s="57">
        <v>0</v>
      </c>
      <c r="C1557" s="284">
        <f t="shared" si="290"/>
        <v>0</v>
      </c>
      <c r="D1557" s="300">
        <f t="shared" si="288"/>
        <v>0</v>
      </c>
      <c r="E1557" s="285">
        <f t="shared" si="291"/>
        <v>0</v>
      </c>
      <c r="F1557" s="300">
        <f t="shared" si="289"/>
        <v>0</v>
      </c>
      <c r="G1557" s="285">
        <f t="shared" si="292"/>
        <v>0</v>
      </c>
      <c r="H1557" s="284">
        <f t="shared" si="293"/>
        <v>0</v>
      </c>
      <c r="I1557" s="301">
        <f t="shared" si="294"/>
        <v>0</v>
      </c>
      <c r="J1557" s="57">
        <f t="shared" si="295"/>
        <v>0</v>
      </c>
      <c r="K1557" s="57">
        <f t="shared" si="296"/>
        <v>0</v>
      </c>
      <c r="L1557" s="57">
        <f t="shared" si="298"/>
        <v>54391.304309922263</v>
      </c>
      <c r="M1557" s="301">
        <f t="shared" si="299"/>
        <v>11.990238655999987</v>
      </c>
      <c r="N1557" s="57">
        <f t="shared" si="297"/>
        <v>4536.2987235207811</v>
      </c>
    </row>
    <row r="1558" spans="1:14">
      <c r="A1558" s="57">
        <v>1555</v>
      </c>
      <c r="B1558" s="57">
        <v>0</v>
      </c>
      <c r="C1558" s="284">
        <f t="shared" si="290"/>
        <v>0</v>
      </c>
      <c r="D1558" s="300">
        <f t="shared" si="288"/>
        <v>0</v>
      </c>
      <c r="E1558" s="285">
        <f t="shared" si="291"/>
        <v>0</v>
      </c>
      <c r="F1558" s="300">
        <f t="shared" si="289"/>
        <v>0</v>
      </c>
      <c r="G1558" s="285">
        <f t="shared" si="292"/>
        <v>0</v>
      </c>
      <c r="H1558" s="284">
        <f t="shared" si="293"/>
        <v>0</v>
      </c>
      <c r="I1558" s="301">
        <f t="shared" si="294"/>
        <v>0</v>
      </c>
      <c r="J1558" s="57">
        <f t="shared" si="295"/>
        <v>0</v>
      </c>
      <c r="K1558" s="57">
        <f t="shared" si="296"/>
        <v>0</v>
      </c>
      <c r="L1558" s="57">
        <f t="shared" si="298"/>
        <v>54391.304309922263</v>
      </c>
      <c r="M1558" s="301">
        <f t="shared" si="299"/>
        <v>11.990238655999987</v>
      </c>
      <c r="N1558" s="57">
        <f t="shared" si="297"/>
        <v>4536.2987235207811</v>
      </c>
    </row>
    <row r="1559" spans="1:14">
      <c r="A1559" s="57">
        <v>1556</v>
      </c>
      <c r="B1559" s="57">
        <v>0</v>
      </c>
      <c r="C1559" s="284">
        <f t="shared" si="290"/>
        <v>0</v>
      </c>
      <c r="D1559" s="300">
        <f t="shared" si="288"/>
        <v>0</v>
      </c>
      <c r="E1559" s="285">
        <f t="shared" si="291"/>
        <v>0</v>
      </c>
      <c r="F1559" s="300">
        <f t="shared" si="289"/>
        <v>0</v>
      </c>
      <c r="G1559" s="285">
        <f t="shared" si="292"/>
        <v>0</v>
      </c>
      <c r="H1559" s="284">
        <f t="shared" si="293"/>
        <v>0</v>
      </c>
      <c r="I1559" s="301">
        <f t="shared" si="294"/>
        <v>0</v>
      </c>
      <c r="J1559" s="57">
        <f t="shared" si="295"/>
        <v>0</v>
      </c>
      <c r="K1559" s="57">
        <f t="shared" si="296"/>
        <v>0</v>
      </c>
      <c r="L1559" s="57">
        <f t="shared" si="298"/>
        <v>54391.304309922263</v>
      </c>
      <c r="M1559" s="301">
        <f t="shared" si="299"/>
        <v>11.990238655999987</v>
      </c>
      <c r="N1559" s="57">
        <f t="shared" si="297"/>
        <v>4536.2987235207811</v>
      </c>
    </row>
    <row r="1560" spans="1:14">
      <c r="A1560" s="57">
        <v>1557</v>
      </c>
      <c r="B1560" s="57">
        <v>0</v>
      </c>
      <c r="C1560" s="284">
        <f t="shared" si="290"/>
        <v>0</v>
      </c>
      <c r="D1560" s="300">
        <f t="shared" si="288"/>
        <v>0</v>
      </c>
      <c r="E1560" s="285">
        <f t="shared" si="291"/>
        <v>0</v>
      </c>
      <c r="F1560" s="300">
        <f t="shared" si="289"/>
        <v>0</v>
      </c>
      <c r="G1560" s="285">
        <f t="shared" si="292"/>
        <v>0</v>
      </c>
      <c r="H1560" s="284">
        <f t="shared" si="293"/>
        <v>0</v>
      </c>
      <c r="I1560" s="301">
        <f t="shared" si="294"/>
        <v>0</v>
      </c>
      <c r="J1560" s="57">
        <f t="shared" si="295"/>
        <v>0</v>
      </c>
      <c r="K1560" s="57">
        <f t="shared" si="296"/>
        <v>0</v>
      </c>
      <c r="L1560" s="57">
        <f t="shared" si="298"/>
        <v>54391.304309922263</v>
      </c>
      <c r="M1560" s="301">
        <f t="shared" si="299"/>
        <v>11.990238655999987</v>
      </c>
      <c r="N1560" s="57">
        <f t="shared" si="297"/>
        <v>4536.2987235207811</v>
      </c>
    </row>
    <row r="1561" spans="1:14">
      <c r="A1561" s="57">
        <v>1558</v>
      </c>
      <c r="B1561" s="57">
        <v>0</v>
      </c>
      <c r="C1561" s="284">
        <f t="shared" si="290"/>
        <v>0</v>
      </c>
      <c r="D1561" s="300">
        <f t="shared" si="288"/>
        <v>0</v>
      </c>
      <c r="E1561" s="285">
        <f t="shared" si="291"/>
        <v>0</v>
      </c>
      <c r="F1561" s="300">
        <f t="shared" si="289"/>
        <v>0</v>
      </c>
      <c r="G1561" s="285">
        <f t="shared" si="292"/>
        <v>0</v>
      </c>
      <c r="H1561" s="284">
        <f t="shared" si="293"/>
        <v>0</v>
      </c>
      <c r="I1561" s="301">
        <f t="shared" si="294"/>
        <v>0</v>
      </c>
      <c r="J1561" s="57">
        <f t="shared" si="295"/>
        <v>0</v>
      </c>
      <c r="K1561" s="57">
        <f t="shared" si="296"/>
        <v>0</v>
      </c>
      <c r="L1561" s="57">
        <f t="shared" si="298"/>
        <v>54391.304309922263</v>
      </c>
      <c r="M1561" s="301">
        <f t="shared" si="299"/>
        <v>11.990238655999987</v>
      </c>
      <c r="N1561" s="57">
        <f t="shared" si="297"/>
        <v>4536.2987235207811</v>
      </c>
    </row>
    <row r="1562" spans="1:14">
      <c r="A1562" s="57">
        <v>1559</v>
      </c>
      <c r="B1562" s="57">
        <v>0</v>
      </c>
      <c r="C1562" s="284">
        <f t="shared" si="290"/>
        <v>0</v>
      </c>
      <c r="D1562" s="300">
        <f t="shared" si="288"/>
        <v>0</v>
      </c>
      <c r="E1562" s="285">
        <f t="shared" si="291"/>
        <v>0</v>
      </c>
      <c r="F1562" s="300">
        <f t="shared" si="289"/>
        <v>0</v>
      </c>
      <c r="G1562" s="285">
        <f t="shared" si="292"/>
        <v>0</v>
      </c>
      <c r="H1562" s="284">
        <f t="shared" si="293"/>
        <v>0</v>
      </c>
      <c r="I1562" s="301">
        <f t="shared" si="294"/>
        <v>0</v>
      </c>
      <c r="J1562" s="57">
        <f t="shared" si="295"/>
        <v>0</v>
      </c>
      <c r="K1562" s="57">
        <f t="shared" si="296"/>
        <v>0</v>
      </c>
      <c r="L1562" s="57">
        <f t="shared" si="298"/>
        <v>54391.304309922263</v>
      </c>
      <c r="M1562" s="301">
        <f t="shared" si="299"/>
        <v>11.990238655999987</v>
      </c>
      <c r="N1562" s="57">
        <f t="shared" si="297"/>
        <v>4536.2987235207811</v>
      </c>
    </row>
    <row r="1563" spans="1:14">
      <c r="A1563" s="57">
        <v>1560</v>
      </c>
      <c r="B1563" s="57">
        <v>0</v>
      </c>
      <c r="C1563" s="284">
        <f t="shared" si="290"/>
        <v>0</v>
      </c>
      <c r="D1563" s="300">
        <f t="shared" si="288"/>
        <v>0</v>
      </c>
      <c r="E1563" s="285">
        <f t="shared" si="291"/>
        <v>0</v>
      </c>
      <c r="F1563" s="300">
        <f t="shared" si="289"/>
        <v>0</v>
      </c>
      <c r="G1563" s="285">
        <f t="shared" si="292"/>
        <v>0</v>
      </c>
      <c r="H1563" s="284">
        <f t="shared" si="293"/>
        <v>0</v>
      </c>
      <c r="I1563" s="301">
        <f t="shared" si="294"/>
        <v>0</v>
      </c>
      <c r="J1563" s="57">
        <f t="shared" si="295"/>
        <v>0</v>
      </c>
      <c r="K1563" s="57">
        <f t="shared" si="296"/>
        <v>0</v>
      </c>
      <c r="L1563" s="57">
        <f t="shared" si="298"/>
        <v>54391.304309922263</v>
      </c>
      <c r="M1563" s="301">
        <f t="shared" si="299"/>
        <v>11.990238655999987</v>
      </c>
      <c r="N1563" s="57">
        <f t="shared" si="297"/>
        <v>4536.2987235207811</v>
      </c>
    </row>
    <row r="1564" spans="1:14">
      <c r="A1564" s="57">
        <v>1561</v>
      </c>
      <c r="B1564" s="57">
        <v>0</v>
      </c>
      <c r="C1564" s="284">
        <f t="shared" si="290"/>
        <v>0</v>
      </c>
      <c r="D1564" s="300">
        <f t="shared" si="288"/>
        <v>0</v>
      </c>
      <c r="E1564" s="285">
        <f t="shared" si="291"/>
        <v>0</v>
      </c>
      <c r="F1564" s="300">
        <f t="shared" si="289"/>
        <v>0</v>
      </c>
      <c r="G1564" s="285">
        <f t="shared" si="292"/>
        <v>0</v>
      </c>
      <c r="H1564" s="284">
        <f t="shared" si="293"/>
        <v>0</v>
      </c>
      <c r="I1564" s="301">
        <f t="shared" si="294"/>
        <v>0</v>
      </c>
      <c r="J1564" s="57">
        <f t="shared" si="295"/>
        <v>0</v>
      </c>
      <c r="K1564" s="57">
        <f t="shared" si="296"/>
        <v>0</v>
      </c>
      <c r="L1564" s="57">
        <f t="shared" si="298"/>
        <v>54391.304309922263</v>
      </c>
      <c r="M1564" s="301">
        <f t="shared" si="299"/>
        <v>11.990238655999987</v>
      </c>
      <c r="N1564" s="57">
        <f t="shared" si="297"/>
        <v>4536.2987235207811</v>
      </c>
    </row>
    <row r="1565" spans="1:14">
      <c r="A1565" s="57">
        <v>1562</v>
      </c>
      <c r="B1565" s="57">
        <v>0</v>
      </c>
      <c r="C1565" s="284">
        <f t="shared" si="290"/>
        <v>0</v>
      </c>
      <c r="D1565" s="300">
        <f t="shared" si="288"/>
        <v>0</v>
      </c>
      <c r="E1565" s="285">
        <f t="shared" si="291"/>
        <v>0</v>
      </c>
      <c r="F1565" s="300">
        <f t="shared" si="289"/>
        <v>0</v>
      </c>
      <c r="G1565" s="285">
        <f t="shared" si="292"/>
        <v>0</v>
      </c>
      <c r="H1565" s="284">
        <f t="shared" si="293"/>
        <v>0</v>
      </c>
      <c r="I1565" s="301">
        <f t="shared" si="294"/>
        <v>0</v>
      </c>
      <c r="J1565" s="57">
        <f t="shared" si="295"/>
        <v>0</v>
      </c>
      <c r="K1565" s="57">
        <f t="shared" si="296"/>
        <v>0</v>
      </c>
      <c r="L1565" s="57">
        <f t="shared" si="298"/>
        <v>54391.304309922263</v>
      </c>
      <c r="M1565" s="301">
        <f t="shared" si="299"/>
        <v>11.990238655999987</v>
      </c>
      <c r="N1565" s="57">
        <f t="shared" si="297"/>
        <v>4536.2987235207811</v>
      </c>
    </row>
    <row r="1566" spans="1:14">
      <c r="A1566" s="57">
        <v>1563</v>
      </c>
      <c r="B1566" s="57">
        <v>0</v>
      </c>
      <c r="C1566" s="284">
        <f t="shared" si="290"/>
        <v>0</v>
      </c>
      <c r="D1566" s="300">
        <f t="shared" si="288"/>
        <v>0</v>
      </c>
      <c r="E1566" s="285">
        <f t="shared" si="291"/>
        <v>0</v>
      </c>
      <c r="F1566" s="300">
        <f t="shared" si="289"/>
        <v>0</v>
      </c>
      <c r="G1566" s="285">
        <f t="shared" si="292"/>
        <v>0</v>
      </c>
      <c r="H1566" s="284">
        <f t="shared" si="293"/>
        <v>0</v>
      </c>
      <c r="I1566" s="301">
        <f t="shared" si="294"/>
        <v>0</v>
      </c>
      <c r="J1566" s="57">
        <f t="shared" si="295"/>
        <v>0</v>
      </c>
      <c r="K1566" s="57">
        <f t="shared" si="296"/>
        <v>0</v>
      </c>
      <c r="L1566" s="57">
        <f t="shared" si="298"/>
        <v>54391.304309922263</v>
      </c>
      <c r="M1566" s="301">
        <f t="shared" si="299"/>
        <v>11.990238655999987</v>
      </c>
      <c r="N1566" s="57">
        <f t="shared" si="297"/>
        <v>4536.2987235207811</v>
      </c>
    </row>
    <row r="1567" spans="1:14">
      <c r="A1567" s="57">
        <v>1564</v>
      </c>
      <c r="B1567" s="57">
        <v>0</v>
      </c>
      <c r="C1567" s="284">
        <f t="shared" si="290"/>
        <v>0</v>
      </c>
      <c r="D1567" s="300">
        <f t="shared" si="288"/>
        <v>0</v>
      </c>
      <c r="E1567" s="285">
        <f t="shared" si="291"/>
        <v>0</v>
      </c>
      <c r="F1567" s="300">
        <f t="shared" si="289"/>
        <v>0</v>
      </c>
      <c r="G1567" s="285">
        <f t="shared" si="292"/>
        <v>0</v>
      </c>
      <c r="H1567" s="284">
        <f t="shared" si="293"/>
        <v>0</v>
      </c>
      <c r="I1567" s="301">
        <f t="shared" si="294"/>
        <v>0</v>
      </c>
      <c r="J1567" s="57">
        <f t="shared" si="295"/>
        <v>0</v>
      </c>
      <c r="K1567" s="57">
        <f t="shared" si="296"/>
        <v>0</v>
      </c>
      <c r="L1567" s="57">
        <f t="shared" si="298"/>
        <v>54391.304309922263</v>
      </c>
      <c r="M1567" s="301">
        <f t="shared" si="299"/>
        <v>11.990238655999987</v>
      </c>
      <c r="N1567" s="57">
        <f t="shared" si="297"/>
        <v>4536.2987235207811</v>
      </c>
    </row>
    <row r="1568" spans="1:14">
      <c r="A1568" s="57">
        <v>1565</v>
      </c>
      <c r="B1568" s="57">
        <v>0</v>
      </c>
      <c r="C1568" s="284">
        <f t="shared" si="290"/>
        <v>0</v>
      </c>
      <c r="D1568" s="300">
        <f t="shared" si="288"/>
        <v>0</v>
      </c>
      <c r="E1568" s="285">
        <f t="shared" si="291"/>
        <v>0</v>
      </c>
      <c r="F1568" s="300">
        <f t="shared" si="289"/>
        <v>0</v>
      </c>
      <c r="G1568" s="285">
        <f t="shared" si="292"/>
        <v>0</v>
      </c>
      <c r="H1568" s="284">
        <f t="shared" si="293"/>
        <v>0</v>
      </c>
      <c r="I1568" s="301">
        <f t="shared" si="294"/>
        <v>0</v>
      </c>
      <c r="J1568" s="57">
        <f t="shared" si="295"/>
        <v>0</v>
      </c>
      <c r="K1568" s="57">
        <f t="shared" si="296"/>
        <v>0</v>
      </c>
      <c r="L1568" s="57">
        <f t="shared" si="298"/>
        <v>54391.304309922263</v>
      </c>
      <c r="M1568" s="301">
        <f t="shared" si="299"/>
        <v>11.990238655999987</v>
      </c>
      <c r="N1568" s="57">
        <f t="shared" si="297"/>
        <v>4536.2987235207811</v>
      </c>
    </row>
    <row r="1569" spans="1:14">
      <c r="A1569" s="57">
        <v>1566</v>
      </c>
      <c r="B1569" s="57">
        <v>0</v>
      </c>
      <c r="C1569" s="284">
        <f t="shared" si="290"/>
        <v>0</v>
      </c>
      <c r="D1569" s="300">
        <f t="shared" si="288"/>
        <v>0</v>
      </c>
      <c r="E1569" s="285">
        <f t="shared" si="291"/>
        <v>0</v>
      </c>
      <c r="F1569" s="300">
        <f t="shared" si="289"/>
        <v>0</v>
      </c>
      <c r="G1569" s="285">
        <f t="shared" si="292"/>
        <v>0</v>
      </c>
      <c r="H1569" s="284">
        <f t="shared" si="293"/>
        <v>0</v>
      </c>
      <c r="I1569" s="301">
        <f t="shared" si="294"/>
        <v>0</v>
      </c>
      <c r="J1569" s="57">
        <f t="shared" si="295"/>
        <v>0</v>
      </c>
      <c r="K1569" s="57">
        <f t="shared" si="296"/>
        <v>0</v>
      </c>
      <c r="L1569" s="57">
        <f t="shared" si="298"/>
        <v>54391.304309922263</v>
      </c>
      <c r="M1569" s="301">
        <f t="shared" si="299"/>
        <v>11.990238655999987</v>
      </c>
      <c r="N1569" s="57">
        <f t="shared" si="297"/>
        <v>4536.2987235207811</v>
      </c>
    </row>
    <row r="1570" spans="1:14">
      <c r="A1570" s="57">
        <v>1567</v>
      </c>
      <c r="B1570" s="57">
        <v>0</v>
      </c>
      <c r="C1570" s="284">
        <f t="shared" si="290"/>
        <v>0</v>
      </c>
      <c r="D1570" s="300">
        <f t="shared" si="288"/>
        <v>0</v>
      </c>
      <c r="E1570" s="285">
        <f t="shared" si="291"/>
        <v>0</v>
      </c>
      <c r="F1570" s="300">
        <f t="shared" si="289"/>
        <v>0</v>
      </c>
      <c r="G1570" s="285">
        <f t="shared" si="292"/>
        <v>0</v>
      </c>
      <c r="H1570" s="284">
        <f t="shared" si="293"/>
        <v>0</v>
      </c>
      <c r="I1570" s="301">
        <f t="shared" si="294"/>
        <v>0</v>
      </c>
      <c r="J1570" s="57">
        <f t="shared" si="295"/>
        <v>0</v>
      </c>
      <c r="K1570" s="57">
        <f t="shared" si="296"/>
        <v>0</v>
      </c>
      <c r="L1570" s="57">
        <f t="shared" si="298"/>
        <v>54391.304309922263</v>
      </c>
      <c r="M1570" s="301">
        <f t="shared" si="299"/>
        <v>11.990238655999987</v>
      </c>
      <c r="N1570" s="57">
        <f t="shared" si="297"/>
        <v>4536.2987235207811</v>
      </c>
    </row>
    <row r="1571" spans="1:14">
      <c r="A1571" s="57">
        <v>1568</v>
      </c>
      <c r="B1571" s="57">
        <v>0</v>
      </c>
      <c r="C1571" s="284">
        <f t="shared" si="290"/>
        <v>0</v>
      </c>
      <c r="D1571" s="300">
        <f t="shared" si="288"/>
        <v>0</v>
      </c>
      <c r="E1571" s="285">
        <f t="shared" si="291"/>
        <v>0</v>
      </c>
      <c r="F1571" s="300">
        <f t="shared" si="289"/>
        <v>0</v>
      </c>
      <c r="G1571" s="285">
        <f t="shared" si="292"/>
        <v>0</v>
      </c>
      <c r="H1571" s="284">
        <f t="shared" si="293"/>
        <v>0</v>
      </c>
      <c r="I1571" s="301">
        <f t="shared" si="294"/>
        <v>0</v>
      </c>
      <c r="J1571" s="57">
        <f t="shared" si="295"/>
        <v>0</v>
      </c>
      <c r="K1571" s="57">
        <f t="shared" si="296"/>
        <v>0</v>
      </c>
      <c r="L1571" s="57">
        <f t="shared" si="298"/>
        <v>54391.304309922263</v>
      </c>
      <c r="M1571" s="301">
        <f t="shared" si="299"/>
        <v>11.990238655999987</v>
      </c>
      <c r="N1571" s="57">
        <f t="shared" si="297"/>
        <v>4536.2987235207811</v>
      </c>
    </row>
    <row r="1572" spans="1:14">
      <c r="A1572" s="57">
        <v>1569</v>
      </c>
      <c r="B1572" s="57">
        <v>0</v>
      </c>
      <c r="C1572" s="284">
        <f t="shared" si="290"/>
        <v>0</v>
      </c>
      <c r="D1572" s="300">
        <f t="shared" si="288"/>
        <v>0</v>
      </c>
      <c r="E1572" s="285">
        <f t="shared" si="291"/>
        <v>0</v>
      </c>
      <c r="F1572" s="300">
        <f t="shared" si="289"/>
        <v>0</v>
      </c>
      <c r="G1572" s="285">
        <f t="shared" si="292"/>
        <v>0</v>
      </c>
      <c r="H1572" s="284">
        <f t="shared" si="293"/>
        <v>0</v>
      </c>
      <c r="I1572" s="301">
        <f t="shared" si="294"/>
        <v>0</v>
      </c>
      <c r="J1572" s="57">
        <f t="shared" si="295"/>
        <v>0</v>
      </c>
      <c r="K1572" s="57">
        <f t="shared" si="296"/>
        <v>0</v>
      </c>
      <c r="L1572" s="57">
        <f t="shared" si="298"/>
        <v>54391.304309922263</v>
      </c>
      <c r="M1572" s="301">
        <f t="shared" si="299"/>
        <v>11.990238655999987</v>
      </c>
      <c r="N1572" s="57">
        <f t="shared" si="297"/>
        <v>4536.2987235207811</v>
      </c>
    </row>
    <row r="1573" spans="1:14">
      <c r="A1573" s="57">
        <v>1570</v>
      </c>
      <c r="B1573" s="57">
        <v>0</v>
      </c>
      <c r="C1573" s="284">
        <f t="shared" si="290"/>
        <v>0</v>
      </c>
      <c r="D1573" s="300">
        <f t="shared" si="288"/>
        <v>0</v>
      </c>
      <c r="E1573" s="285">
        <f t="shared" si="291"/>
        <v>0</v>
      </c>
      <c r="F1573" s="300">
        <f t="shared" si="289"/>
        <v>0</v>
      </c>
      <c r="G1573" s="285">
        <f t="shared" si="292"/>
        <v>0</v>
      </c>
      <c r="H1573" s="284">
        <f t="shared" si="293"/>
        <v>0</v>
      </c>
      <c r="I1573" s="301">
        <f t="shared" si="294"/>
        <v>0</v>
      </c>
      <c r="J1573" s="57">
        <f t="shared" si="295"/>
        <v>0</v>
      </c>
      <c r="K1573" s="57">
        <f t="shared" si="296"/>
        <v>0</v>
      </c>
      <c r="L1573" s="57">
        <f t="shared" si="298"/>
        <v>54391.304309922263</v>
      </c>
      <c r="M1573" s="301">
        <f t="shared" si="299"/>
        <v>11.990238655999987</v>
      </c>
      <c r="N1573" s="57">
        <f t="shared" si="297"/>
        <v>4536.2987235207811</v>
      </c>
    </row>
    <row r="1574" spans="1:14">
      <c r="A1574" s="57">
        <v>1571</v>
      </c>
      <c r="B1574" s="57">
        <v>0</v>
      </c>
      <c r="C1574" s="284">
        <f t="shared" si="290"/>
        <v>0</v>
      </c>
      <c r="D1574" s="300">
        <f t="shared" si="288"/>
        <v>0</v>
      </c>
      <c r="E1574" s="285">
        <f t="shared" si="291"/>
        <v>0</v>
      </c>
      <c r="F1574" s="300">
        <f t="shared" si="289"/>
        <v>0</v>
      </c>
      <c r="G1574" s="285">
        <f t="shared" si="292"/>
        <v>0</v>
      </c>
      <c r="H1574" s="284">
        <f t="shared" si="293"/>
        <v>0</v>
      </c>
      <c r="I1574" s="301">
        <f t="shared" si="294"/>
        <v>0</v>
      </c>
      <c r="J1574" s="57">
        <f t="shared" si="295"/>
        <v>0</v>
      </c>
      <c r="K1574" s="57">
        <f t="shared" si="296"/>
        <v>0</v>
      </c>
      <c r="L1574" s="57">
        <f t="shared" si="298"/>
        <v>54391.304309922263</v>
      </c>
      <c r="M1574" s="301">
        <f t="shared" si="299"/>
        <v>11.990238655999987</v>
      </c>
      <c r="N1574" s="57">
        <f t="shared" si="297"/>
        <v>4536.2987235207811</v>
      </c>
    </row>
    <row r="1575" spans="1:14">
      <c r="A1575" s="57">
        <v>1572</v>
      </c>
      <c r="B1575" s="57">
        <v>0</v>
      </c>
      <c r="C1575" s="284">
        <f t="shared" si="290"/>
        <v>0</v>
      </c>
      <c r="D1575" s="300">
        <f t="shared" si="288"/>
        <v>0</v>
      </c>
      <c r="E1575" s="285">
        <f t="shared" si="291"/>
        <v>0</v>
      </c>
      <c r="F1575" s="300">
        <f t="shared" si="289"/>
        <v>0</v>
      </c>
      <c r="G1575" s="285">
        <f t="shared" si="292"/>
        <v>0</v>
      </c>
      <c r="H1575" s="284">
        <f t="shared" si="293"/>
        <v>0</v>
      </c>
      <c r="I1575" s="301">
        <f t="shared" si="294"/>
        <v>0</v>
      </c>
      <c r="J1575" s="57">
        <f t="shared" si="295"/>
        <v>0</v>
      </c>
      <c r="K1575" s="57">
        <f t="shared" si="296"/>
        <v>0</v>
      </c>
      <c r="L1575" s="57">
        <f t="shared" si="298"/>
        <v>54391.304309922263</v>
      </c>
      <c r="M1575" s="301">
        <f t="shared" si="299"/>
        <v>11.990238655999987</v>
      </c>
      <c r="N1575" s="57">
        <f t="shared" si="297"/>
        <v>4536.2987235207811</v>
      </c>
    </row>
    <row r="1576" spans="1:14">
      <c r="A1576" s="57">
        <v>1573</v>
      </c>
      <c r="B1576" s="57">
        <v>0</v>
      </c>
      <c r="C1576" s="284">
        <f t="shared" si="290"/>
        <v>0</v>
      </c>
      <c r="D1576" s="300">
        <f t="shared" si="288"/>
        <v>0</v>
      </c>
      <c r="E1576" s="285">
        <f t="shared" si="291"/>
        <v>0</v>
      </c>
      <c r="F1576" s="300">
        <f t="shared" si="289"/>
        <v>0</v>
      </c>
      <c r="G1576" s="285">
        <f t="shared" si="292"/>
        <v>0</v>
      </c>
      <c r="H1576" s="284">
        <f t="shared" si="293"/>
        <v>0</v>
      </c>
      <c r="I1576" s="301">
        <f t="shared" si="294"/>
        <v>0</v>
      </c>
      <c r="J1576" s="57">
        <f t="shared" si="295"/>
        <v>0</v>
      </c>
      <c r="K1576" s="57">
        <f t="shared" si="296"/>
        <v>0</v>
      </c>
      <c r="L1576" s="57">
        <f t="shared" si="298"/>
        <v>54391.304309922263</v>
      </c>
      <c r="M1576" s="301">
        <f t="shared" si="299"/>
        <v>11.990238655999987</v>
      </c>
      <c r="N1576" s="57">
        <f t="shared" si="297"/>
        <v>4536.2987235207811</v>
      </c>
    </row>
    <row r="1577" spans="1:14">
      <c r="A1577" s="57">
        <v>1574</v>
      </c>
      <c r="B1577" s="57">
        <v>0</v>
      </c>
      <c r="C1577" s="284">
        <f t="shared" si="290"/>
        <v>0</v>
      </c>
      <c r="D1577" s="300">
        <f t="shared" si="288"/>
        <v>0</v>
      </c>
      <c r="E1577" s="285">
        <f t="shared" si="291"/>
        <v>0</v>
      </c>
      <c r="F1577" s="300">
        <f t="shared" si="289"/>
        <v>0</v>
      </c>
      <c r="G1577" s="285">
        <f t="shared" si="292"/>
        <v>0</v>
      </c>
      <c r="H1577" s="284">
        <f t="shared" si="293"/>
        <v>0</v>
      </c>
      <c r="I1577" s="301">
        <f t="shared" si="294"/>
        <v>0</v>
      </c>
      <c r="J1577" s="57">
        <f t="shared" si="295"/>
        <v>0</v>
      </c>
      <c r="K1577" s="57">
        <f t="shared" si="296"/>
        <v>0</v>
      </c>
      <c r="L1577" s="57">
        <f t="shared" si="298"/>
        <v>54391.304309922263</v>
      </c>
      <c r="M1577" s="301">
        <f t="shared" si="299"/>
        <v>11.990238655999987</v>
      </c>
      <c r="N1577" s="57">
        <f t="shared" si="297"/>
        <v>4536.2987235207811</v>
      </c>
    </row>
    <row r="1578" spans="1:14">
      <c r="A1578" s="57">
        <v>1575</v>
      </c>
      <c r="B1578" s="57">
        <v>0</v>
      </c>
      <c r="C1578" s="284">
        <f t="shared" si="290"/>
        <v>0</v>
      </c>
      <c r="D1578" s="300">
        <f t="shared" si="288"/>
        <v>0</v>
      </c>
      <c r="E1578" s="285">
        <f t="shared" si="291"/>
        <v>0</v>
      </c>
      <c r="F1578" s="300">
        <f t="shared" si="289"/>
        <v>0</v>
      </c>
      <c r="G1578" s="285">
        <f t="shared" si="292"/>
        <v>0</v>
      </c>
      <c r="H1578" s="284">
        <f t="shared" si="293"/>
        <v>0</v>
      </c>
      <c r="I1578" s="301">
        <f t="shared" si="294"/>
        <v>0</v>
      </c>
      <c r="J1578" s="57">
        <f t="shared" si="295"/>
        <v>0</v>
      </c>
      <c r="K1578" s="57">
        <f t="shared" si="296"/>
        <v>0</v>
      </c>
      <c r="L1578" s="57">
        <f t="shared" si="298"/>
        <v>54391.304309922263</v>
      </c>
      <c r="M1578" s="301">
        <f t="shared" si="299"/>
        <v>11.990238655999987</v>
      </c>
      <c r="N1578" s="57">
        <f t="shared" si="297"/>
        <v>4536.2987235207811</v>
      </c>
    </row>
    <row r="1579" spans="1:14">
      <c r="A1579" s="57">
        <v>1576</v>
      </c>
      <c r="B1579" s="57">
        <v>0</v>
      </c>
      <c r="C1579" s="284">
        <f t="shared" si="290"/>
        <v>0</v>
      </c>
      <c r="D1579" s="300">
        <f t="shared" si="288"/>
        <v>0</v>
      </c>
      <c r="E1579" s="285">
        <f t="shared" si="291"/>
        <v>0</v>
      </c>
      <c r="F1579" s="300">
        <f t="shared" si="289"/>
        <v>0</v>
      </c>
      <c r="G1579" s="285">
        <f t="shared" si="292"/>
        <v>0</v>
      </c>
      <c r="H1579" s="284">
        <f t="shared" si="293"/>
        <v>0</v>
      </c>
      <c r="I1579" s="301">
        <f t="shared" si="294"/>
        <v>0</v>
      </c>
      <c r="J1579" s="57">
        <f t="shared" si="295"/>
        <v>0</v>
      </c>
      <c r="K1579" s="57">
        <f t="shared" si="296"/>
        <v>0</v>
      </c>
      <c r="L1579" s="57">
        <f t="shared" si="298"/>
        <v>54391.304309922263</v>
      </c>
      <c r="M1579" s="301">
        <f t="shared" si="299"/>
        <v>11.990238655999987</v>
      </c>
      <c r="N1579" s="57">
        <f t="shared" si="297"/>
        <v>4536.2987235207811</v>
      </c>
    </row>
    <row r="1580" spans="1:14">
      <c r="A1580" s="57">
        <v>1577</v>
      </c>
      <c r="B1580" s="57">
        <v>0</v>
      </c>
      <c r="C1580" s="284">
        <f t="shared" si="290"/>
        <v>0</v>
      </c>
      <c r="D1580" s="300">
        <f t="shared" si="288"/>
        <v>0</v>
      </c>
      <c r="E1580" s="285">
        <f t="shared" si="291"/>
        <v>0</v>
      </c>
      <c r="F1580" s="300">
        <f t="shared" si="289"/>
        <v>0</v>
      </c>
      <c r="G1580" s="285">
        <f t="shared" si="292"/>
        <v>0</v>
      </c>
      <c r="H1580" s="284">
        <f t="shared" si="293"/>
        <v>0</v>
      </c>
      <c r="I1580" s="301">
        <f t="shared" si="294"/>
        <v>0</v>
      </c>
      <c r="J1580" s="57">
        <f t="shared" si="295"/>
        <v>0</v>
      </c>
      <c r="K1580" s="57">
        <f t="shared" si="296"/>
        <v>0</v>
      </c>
      <c r="L1580" s="57">
        <f t="shared" si="298"/>
        <v>54391.304309922263</v>
      </c>
      <c r="M1580" s="301">
        <f t="shared" si="299"/>
        <v>11.990238655999987</v>
      </c>
      <c r="N1580" s="57">
        <f t="shared" si="297"/>
        <v>4536.2987235207811</v>
      </c>
    </row>
    <row r="1581" spans="1:14">
      <c r="A1581" s="57">
        <v>1578</v>
      </c>
      <c r="B1581" s="57">
        <v>0</v>
      </c>
      <c r="C1581" s="284">
        <f t="shared" si="290"/>
        <v>0</v>
      </c>
      <c r="D1581" s="300">
        <f t="shared" si="288"/>
        <v>0</v>
      </c>
      <c r="E1581" s="285">
        <f t="shared" si="291"/>
        <v>0</v>
      </c>
      <c r="F1581" s="300">
        <f t="shared" si="289"/>
        <v>0</v>
      </c>
      <c r="G1581" s="285">
        <f t="shared" si="292"/>
        <v>0</v>
      </c>
      <c r="H1581" s="284">
        <f t="shared" si="293"/>
        <v>0</v>
      </c>
      <c r="I1581" s="301">
        <f t="shared" si="294"/>
        <v>0</v>
      </c>
      <c r="J1581" s="57">
        <f t="shared" si="295"/>
        <v>0</v>
      </c>
      <c r="K1581" s="57">
        <f t="shared" si="296"/>
        <v>0</v>
      </c>
      <c r="L1581" s="57">
        <f t="shared" si="298"/>
        <v>54391.304309922263</v>
      </c>
      <c r="M1581" s="301">
        <f t="shared" si="299"/>
        <v>11.990238655999987</v>
      </c>
      <c r="N1581" s="57">
        <f t="shared" si="297"/>
        <v>4536.2987235207811</v>
      </c>
    </row>
    <row r="1582" spans="1:14">
      <c r="A1582" s="57">
        <v>1579</v>
      </c>
      <c r="B1582" s="57">
        <v>0</v>
      </c>
      <c r="C1582" s="284">
        <f t="shared" si="290"/>
        <v>0</v>
      </c>
      <c r="D1582" s="300">
        <f t="shared" si="288"/>
        <v>0</v>
      </c>
      <c r="E1582" s="285">
        <f t="shared" si="291"/>
        <v>0</v>
      </c>
      <c r="F1582" s="300">
        <f t="shared" si="289"/>
        <v>0</v>
      </c>
      <c r="G1582" s="285">
        <f t="shared" si="292"/>
        <v>0</v>
      </c>
      <c r="H1582" s="284">
        <f t="shared" si="293"/>
        <v>0</v>
      </c>
      <c r="I1582" s="301">
        <f t="shared" si="294"/>
        <v>0</v>
      </c>
      <c r="J1582" s="57">
        <f t="shared" si="295"/>
        <v>0</v>
      </c>
      <c r="K1582" s="57">
        <f t="shared" si="296"/>
        <v>0</v>
      </c>
      <c r="L1582" s="57">
        <f t="shared" si="298"/>
        <v>54391.304309922263</v>
      </c>
      <c r="M1582" s="301">
        <f t="shared" si="299"/>
        <v>11.990238655999987</v>
      </c>
      <c r="N1582" s="57">
        <f t="shared" si="297"/>
        <v>4536.2987235207811</v>
      </c>
    </row>
    <row r="1583" spans="1:14">
      <c r="A1583" s="57">
        <v>1580</v>
      </c>
      <c r="B1583" s="57">
        <v>0</v>
      </c>
      <c r="C1583" s="284">
        <f t="shared" si="290"/>
        <v>0</v>
      </c>
      <c r="D1583" s="300">
        <f t="shared" si="288"/>
        <v>0</v>
      </c>
      <c r="E1583" s="285">
        <f t="shared" si="291"/>
        <v>0</v>
      </c>
      <c r="F1583" s="300">
        <f t="shared" si="289"/>
        <v>0</v>
      </c>
      <c r="G1583" s="285">
        <f t="shared" si="292"/>
        <v>0</v>
      </c>
      <c r="H1583" s="284">
        <f t="shared" si="293"/>
        <v>0</v>
      </c>
      <c r="I1583" s="301">
        <f t="shared" si="294"/>
        <v>0</v>
      </c>
      <c r="J1583" s="57">
        <f t="shared" si="295"/>
        <v>0</v>
      </c>
      <c r="K1583" s="57">
        <f t="shared" si="296"/>
        <v>0</v>
      </c>
      <c r="L1583" s="57">
        <f t="shared" si="298"/>
        <v>54391.304309922263</v>
      </c>
      <c r="M1583" s="301">
        <f t="shared" si="299"/>
        <v>11.990238655999987</v>
      </c>
      <c r="N1583" s="57">
        <f t="shared" si="297"/>
        <v>4536.2987235207811</v>
      </c>
    </row>
    <row r="1584" spans="1:14">
      <c r="A1584" s="57">
        <v>1581</v>
      </c>
      <c r="B1584" s="57">
        <v>0</v>
      </c>
      <c r="C1584" s="284">
        <f t="shared" si="290"/>
        <v>0</v>
      </c>
      <c r="D1584" s="300">
        <f t="shared" si="288"/>
        <v>0</v>
      </c>
      <c r="E1584" s="285">
        <f t="shared" si="291"/>
        <v>0</v>
      </c>
      <c r="F1584" s="300">
        <f t="shared" si="289"/>
        <v>0</v>
      </c>
      <c r="G1584" s="285">
        <f t="shared" si="292"/>
        <v>0</v>
      </c>
      <c r="H1584" s="284">
        <f t="shared" si="293"/>
        <v>0</v>
      </c>
      <c r="I1584" s="301">
        <f t="shared" si="294"/>
        <v>0</v>
      </c>
      <c r="J1584" s="57">
        <f t="shared" si="295"/>
        <v>0</v>
      </c>
      <c r="K1584" s="57">
        <f t="shared" si="296"/>
        <v>0</v>
      </c>
      <c r="L1584" s="57">
        <f t="shared" si="298"/>
        <v>54391.304309922263</v>
      </c>
      <c r="M1584" s="301">
        <f t="shared" si="299"/>
        <v>11.990238655999987</v>
      </c>
      <c r="N1584" s="57">
        <f t="shared" si="297"/>
        <v>4536.2987235207811</v>
      </c>
    </row>
    <row r="1585" spans="1:14">
      <c r="A1585" s="57">
        <v>1582</v>
      </c>
      <c r="B1585" s="57">
        <v>0</v>
      </c>
      <c r="C1585" s="284">
        <f t="shared" si="290"/>
        <v>0</v>
      </c>
      <c r="D1585" s="300">
        <f t="shared" si="288"/>
        <v>0</v>
      </c>
      <c r="E1585" s="285">
        <f t="shared" si="291"/>
        <v>0</v>
      </c>
      <c r="F1585" s="300">
        <f t="shared" si="289"/>
        <v>0</v>
      </c>
      <c r="G1585" s="285">
        <f t="shared" si="292"/>
        <v>0</v>
      </c>
      <c r="H1585" s="284">
        <f t="shared" si="293"/>
        <v>0</v>
      </c>
      <c r="I1585" s="301">
        <f t="shared" si="294"/>
        <v>0</v>
      </c>
      <c r="J1585" s="57">
        <f t="shared" si="295"/>
        <v>0</v>
      </c>
      <c r="K1585" s="57">
        <f t="shared" si="296"/>
        <v>0</v>
      </c>
      <c r="L1585" s="57">
        <f t="shared" si="298"/>
        <v>54391.304309922263</v>
      </c>
      <c r="M1585" s="301">
        <f t="shared" si="299"/>
        <v>11.990238655999987</v>
      </c>
      <c r="N1585" s="57">
        <f t="shared" si="297"/>
        <v>4536.2987235207811</v>
      </c>
    </row>
    <row r="1586" spans="1:14">
      <c r="A1586" s="57">
        <v>1583</v>
      </c>
      <c r="B1586" s="57">
        <v>0</v>
      </c>
      <c r="C1586" s="284">
        <f t="shared" si="290"/>
        <v>0</v>
      </c>
      <c r="D1586" s="300">
        <f t="shared" si="288"/>
        <v>0</v>
      </c>
      <c r="E1586" s="285">
        <f t="shared" si="291"/>
        <v>0</v>
      </c>
      <c r="F1586" s="300">
        <f t="shared" si="289"/>
        <v>0</v>
      </c>
      <c r="G1586" s="285">
        <f t="shared" si="292"/>
        <v>0</v>
      </c>
      <c r="H1586" s="284">
        <f t="shared" si="293"/>
        <v>0</v>
      </c>
      <c r="I1586" s="301">
        <f t="shared" si="294"/>
        <v>0</v>
      </c>
      <c r="J1586" s="57">
        <f t="shared" si="295"/>
        <v>0</v>
      </c>
      <c r="K1586" s="57">
        <f t="shared" si="296"/>
        <v>0</v>
      </c>
      <c r="L1586" s="57">
        <f t="shared" si="298"/>
        <v>54391.304309922263</v>
      </c>
      <c r="M1586" s="301">
        <f t="shared" si="299"/>
        <v>11.990238655999987</v>
      </c>
      <c r="N1586" s="57">
        <f t="shared" si="297"/>
        <v>4536.2987235207811</v>
      </c>
    </row>
    <row r="1587" spans="1:14">
      <c r="A1587" s="57">
        <v>1584</v>
      </c>
      <c r="B1587" s="57">
        <v>0</v>
      </c>
      <c r="C1587" s="284">
        <f t="shared" si="290"/>
        <v>0</v>
      </c>
      <c r="D1587" s="300">
        <f t="shared" si="288"/>
        <v>0</v>
      </c>
      <c r="E1587" s="285">
        <f t="shared" si="291"/>
        <v>0</v>
      </c>
      <c r="F1587" s="300">
        <f t="shared" si="289"/>
        <v>0</v>
      </c>
      <c r="G1587" s="285">
        <f t="shared" si="292"/>
        <v>0</v>
      </c>
      <c r="H1587" s="284">
        <f t="shared" si="293"/>
        <v>0</v>
      </c>
      <c r="I1587" s="301">
        <f t="shared" si="294"/>
        <v>0</v>
      </c>
      <c r="J1587" s="57">
        <f t="shared" si="295"/>
        <v>0</v>
      </c>
      <c r="K1587" s="57">
        <f t="shared" si="296"/>
        <v>0</v>
      </c>
      <c r="L1587" s="57">
        <f t="shared" si="298"/>
        <v>54391.304309922263</v>
      </c>
      <c r="M1587" s="301">
        <f t="shared" si="299"/>
        <v>11.990238655999987</v>
      </c>
      <c r="N1587" s="57">
        <f t="shared" si="297"/>
        <v>4536.2987235207811</v>
      </c>
    </row>
    <row r="1588" spans="1:14">
      <c r="A1588" s="57">
        <v>1585</v>
      </c>
      <c r="B1588" s="57">
        <v>0</v>
      </c>
      <c r="C1588" s="284">
        <f t="shared" si="290"/>
        <v>0</v>
      </c>
      <c r="D1588" s="300">
        <f t="shared" si="288"/>
        <v>0</v>
      </c>
      <c r="E1588" s="285">
        <f t="shared" si="291"/>
        <v>0</v>
      </c>
      <c r="F1588" s="300">
        <f t="shared" si="289"/>
        <v>0</v>
      </c>
      <c r="G1588" s="285">
        <f t="shared" si="292"/>
        <v>0</v>
      </c>
      <c r="H1588" s="284">
        <f t="shared" si="293"/>
        <v>0</v>
      </c>
      <c r="I1588" s="301">
        <f t="shared" si="294"/>
        <v>0</v>
      </c>
      <c r="J1588" s="57">
        <f t="shared" si="295"/>
        <v>0</v>
      </c>
      <c r="K1588" s="57">
        <f t="shared" si="296"/>
        <v>0</v>
      </c>
      <c r="L1588" s="57">
        <f t="shared" si="298"/>
        <v>54391.304309922263</v>
      </c>
      <c r="M1588" s="301">
        <f t="shared" si="299"/>
        <v>11.990238655999987</v>
      </c>
      <c r="N1588" s="57">
        <f t="shared" si="297"/>
        <v>4536.2987235207811</v>
      </c>
    </row>
    <row r="1589" spans="1:14">
      <c r="A1589" s="57">
        <v>1586</v>
      </c>
      <c r="B1589" s="57">
        <v>0</v>
      </c>
      <c r="C1589" s="284">
        <f t="shared" si="290"/>
        <v>0</v>
      </c>
      <c r="D1589" s="300">
        <f t="shared" si="288"/>
        <v>0</v>
      </c>
      <c r="E1589" s="285">
        <f t="shared" si="291"/>
        <v>0</v>
      </c>
      <c r="F1589" s="300">
        <f t="shared" si="289"/>
        <v>0</v>
      </c>
      <c r="G1589" s="285">
        <f t="shared" si="292"/>
        <v>0</v>
      </c>
      <c r="H1589" s="284">
        <f t="shared" si="293"/>
        <v>0</v>
      </c>
      <c r="I1589" s="301">
        <f t="shared" si="294"/>
        <v>0</v>
      </c>
      <c r="J1589" s="57">
        <f t="shared" si="295"/>
        <v>0</v>
      </c>
      <c r="K1589" s="57">
        <f t="shared" si="296"/>
        <v>0</v>
      </c>
      <c r="L1589" s="57">
        <f t="shared" si="298"/>
        <v>54391.304309922263</v>
      </c>
      <c r="M1589" s="301">
        <f t="shared" si="299"/>
        <v>11.990238655999987</v>
      </c>
      <c r="N1589" s="57">
        <f t="shared" si="297"/>
        <v>4536.2987235207811</v>
      </c>
    </row>
    <row r="1590" spans="1:14">
      <c r="A1590" s="57">
        <v>1587</v>
      </c>
      <c r="B1590" s="57">
        <v>0</v>
      </c>
      <c r="C1590" s="284">
        <f t="shared" si="290"/>
        <v>0</v>
      </c>
      <c r="D1590" s="300">
        <f t="shared" si="288"/>
        <v>0</v>
      </c>
      <c r="E1590" s="285">
        <f t="shared" si="291"/>
        <v>0</v>
      </c>
      <c r="F1590" s="300">
        <f t="shared" si="289"/>
        <v>0</v>
      </c>
      <c r="G1590" s="285">
        <f t="shared" si="292"/>
        <v>0</v>
      </c>
      <c r="H1590" s="284">
        <f t="shared" si="293"/>
        <v>0</v>
      </c>
      <c r="I1590" s="301">
        <f t="shared" si="294"/>
        <v>0</v>
      </c>
      <c r="J1590" s="57">
        <f t="shared" si="295"/>
        <v>0</v>
      </c>
      <c r="K1590" s="57">
        <f t="shared" si="296"/>
        <v>0</v>
      </c>
      <c r="L1590" s="57">
        <f t="shared" si="298"/>
        <v>54391.304309922263</v>
      </c>
      <c r="M1590" s="301">
        <f t="shared" si="299"/>
        <v>11.990238655999987</v>
      </c>
      <c r="N1590" s="57">
        <f t="shared" si="297"/>
        <v>4536.2987235207811</v>
      </c>
    </row>
    <row r="1591" spans="1:14">
      <c r="A1591" s="57">
        <v>1588</v>
      </c>
      <c r="B1591" s="57">
        <v>0</v>
      </c>
      <c r="C1591" s="284">
        <f t="shared" si="290"/>
        <v>0</v>
      </c>
      <c r="D1591" s="300">
        <f t="shared" si="288"/>
        <v>0</v>
      </c>
      <c r="E1591" s="285">
        <f t="shared" si="291"/>
        <v>0</v>
      </c>
      <c r="F1591" s="300">
        <f t="shared" si="289"/>
        <v>0</v>
      </c>
      <c r="G1591" s="285">
        <f t="shared" si="292"/>
        <v>0</v>
      </c>
      <c r="H1591" s="284">
        <f t="shared" si="293"/>
        <v>0</v>
      </c>
      <c r="I1591" s="301">
        <f t="shared" si="294"/>
        <v>0</v>
      </c>
      <c r="J1591" s="57">
        <f t="shared" si="295"/>
        <v>0</v>
      </c>
      <c r="K1591" s="57">
        <f t="shared" si="296"/>
        <v>0</v>
      </c>
      <c r="L1591" s="57">
        <f t="shared" si="298"/>
        <v>54391.304309922263</v>
      </c>
      <c r="M1591" s="301">
        <f t="shared" si="299"/>
        <v>11.990238655999987</v>
      </c>
      <c r="N1591" s="57">
        <f t="shared" si="297"/>
        <v>4536.2987235207811</v>
      </c>
    </row>
    <row r="1592" spans="1:14">
      <c r="A1592" s="57">
        <v>1589</v>
      </c>
      <c r="B1592" s="57">
        <v>0</v>
      </c>
      <c r="C1592" s="284">
        <f t="shared" si="290"/>
        <v>0</v>
      </c>
      <c r="D1592" s="300">
        <f t="shared" si="288"/>
        <v>0</v>
      </c>
      <c r="E1592" s="285">
        <f t="shared" si="291"/>
        <v>0</v>
      </c>
      <c r="F1592" s="300">
        <f t="shared" si="289"/>
        <v>0</v>
      </c>
      <c r="G1592" s="285">
        <f t="shared" si="292"/>
        <v>0</v>
      </c>
      <c r="H1592" s="284">
        <f t="shared" si="293"/>
        <v>0</v>
      </c>
      <c r="I1592" s="301">
        <f t="shared" si="294"/>
        <v>0</v>
      </c>
      <c r="J1592" s="57">
        <f t="shared" si="295"/>
        <v>0</v>
      </c>
      <c r="K1592" s="57">
        <f t="shared" si="296"/>
        <v>0</v>
      </c>
      <c r="L1592" s="57">
        <f t="shared" si="298"/>
        <v>54391.304309922263</v>
      </c>
      <c r="M1592" s="301">
        <f t="shared" si="299"/>
        <v>11.990238655999987</v>
      </c>
      <c r="N1592" s="57">
        <f t="shared" si="297"/>
        <v>4536.2987235207811</v>
      </c>
    </row>
    <row r="1593" spans="1:14">
      <c r="A1593" s="57">
        <v>1590</v>
      </c>
      <c r="B1593" s="57">
        <v>0</v>
      </c>
      <c r="C1593" s="284">
        <f t="shared" si="290"/>
        <v>0</v>
      </c>
      <c r="D1593" s="300">
        <f t="shared" si="288"/>
        <v>0</v>
      </c>
      <c r="E1593" s="285">
        <f t="shared" si="291"/>
        <v>0</v>
      </c>
      <c r="F1593" s="300">
        <f t="shared" si="289"/>
        <v>0</v>
      </c>
      <c r="G1593" s="285">
        <f t="shared" si="292"/>
        <v>0</v>
      </c>
      <c r="H1593" s="284">
        <f t="shared" si="293"/>
        <v>0</v>
      </c>
      <c r="I1593" s="301">
        <f t="shared" si="294"/>
        <v>0</v>
      </c>
      <c r="J1593" s="57">
        <f t="shared" si="295"/>
        <v>0</v>
      </c>
      <c r="K1593" s="57">
        <f t="shared" si="296"/>
        <v>0</v>
      </c>
      <c r="L1593" s="57">
        <f t="shared" si="298"/>
        <v>54391.304309922263</v>
      </c>
      <c r="M1593" s="301">
        <f t="shared" si="299"/>
        <v>11.990238655999987</v>
      </c>
      <c r="N1593" s="57">
        <f t="shared" si="297"/>
        <v>4536.2987235207811</v>
      </c>
    </row>
    <row r="1594" spans="1:14">
      <c r="A1594" s="57">
        <v>1591</v>
      </c>
      <c r="B1594" s="57">
        <v>0</v>
      </c>
      <c r="C1594" s="284">
        <f t="shared" si="290"/>
        <v>0</v>
      </c>
      <c r="D1594" s="300">
        <f t="shared" si="288"/>
        <v>0</v>
      </c>
      <c r="E1594" s="285">
        <f t="shared" si="291"/>
        <v>0</v>
      </c>
      <c r="F1594" s="300">
        <f t="shared" si="289"/>
        <v>0</v>
      </c>
      <c r="G1594" s="285">
        <f t="shared" si="292"/>
        <v>0</v>
      </c>
      <c r="H1594" s="284">
        <f t="shared" si="293"/>
        <v>0</v>
      </c>
      <c r="I1594" s="301">
        <f t="shared" si="294"/>
        <v>0</v>
      </c>
      <c r="J1594" s="57">
        <f t="shared" si="295"/>
        <v>0</v>
      </c>
      <c r="K1594" s="57">
        <f t="shared" si="296"/>
        <v>0</v>
      </c>
      <c r="L1594" s="57">
        <f t="shared" si="298"/>
        <v>54391.304309922263</v>
      </c>
      <c r="M1594" s="301">
        <f t="shared" si="299"/>
        <v>11.990238655999987</v>
      </c>
      <c r="N1594" s="57">
        <f t="shared" si="297"/>
        <v>4536.2987235207811</v>
      </c>
    </row>
    <row r="1595" spans="1:14">
      <c r="A1595" s="57">
        <v>1592</v>
      </c>
      <c r="B1595" s="57">
        <v>0</v>
      </c>
      <c r="C1595" s="284">
        <f t="shared" si="290"/>
        <v>0</v>
      </c>
      <c r="D1595" s="300">
        <f t="shared" si="288"/>
        <v>0</v>
      </c>
      <c r="E1595" s="285">
        <f t="shared" si="291"/>
        <v>0</v>
      </c>
      <c r="F1595" s="300">
        <f t="shared" si="289"/>
        <v>0</v>
      </c>
      <c r="G1595" s="285">
        <f t="shared" si="292"/>
        <v>0</v>
      </c>
      <c r="H1595" s="284">
        <f t="shared" si="293"/>
        <v>0</v>
      </c>
      <c r="I1595" s="301">
        <f t="shared" si="294"/>
        <v>0</v>
      </c>
      <c r="J1595" s="57">
        <f t="shared" si="295"/>
        <v>0</v>
      </c>
      <c r="K1595" s="57">
        <f t="shared" si="296"/>
        <v>0</v>
      </c>
      <c r="L1595" s="57">
        <f t="shared" si="298"/>
        <v>54391.304309922263</v>
      </c>
      <c r="M1595" s="301">
        <f t="shared" si="299"/>
        <v>11.990238655999987</v>
      </c>
      <c r="N1595" s="57">
        <f t="shared" si="297"/>
        <v>4536.2987235207811</v>
      </c>
    </row>
    <row r="1596" spans="1:14">
      <c r="A1596" s="57">
        <v>1593</v>
      </c>
      <c r="B1596" s="57">
        <v>0</v>
      </c>
      <c r="C1596" s="284">
        <f t="shared" si="290"/>
        <v>0</v>
      </c>
      <c r="D1596" s="300">
        <f t="shared" si="288"/>
        <v>0</v>
      </c>
      <c r="E1596" s="285">
        <f t="shared" si="291"/>
        <v>0</v>
      </c>
      <c r="F1596" s="300">
        <f t="shared" si="289"/>
        <v>0</v>
      </c>
      <c r="G1596" s="285">
        <f t="shared" si="292"/>
        <v>0</v>
      </c>
      <c r="H1596" s="284">
        <f t="shared" si="293"/>
        <v>0</v>
      </c>
      <c r="I1596" s="301">
        <f t="shared" si="294"/>
        <v>0</v>
      </c>
      <c r="J1596" s="57">
        <f t="shared" si="295"/>
        <v>0</v>
      </c>
      <c r="K1596" s="57">
        <f t="shared" si="296"/>
        <v>0</v>
      </c>
      <c r="L1596" s="57">
        <f t="shared" si="298"/>
        <v>54391.304309922263</v>
      </c>
      <c r="M1596" s="301">
        <f t="shared" si="299"/>
        <v>11.990238655999987</v>
      </c>
      <c r="N1596" s="57">
        <f t="shared" si="297"/>
        <v>4536.2987235207811</v>
      </c>
    </row>
    <row r="1597" spans="1:14">
      <c r="A1597" s="57">
        <v>1594</v>
      </c>
      <c r="B1597" s="57">
        <v>0</v>
      </c>
      <c r="C1597" s="284">
        <f t="shared" si="290"/>
        <v>0</v>
      </c>
      <c r="D1597" s="300">
        <f t="shared" si="288"/>
        <v>0</v>
      </c>
      <c r="E1597" s="285">
        <f t="shared" si="291"/>
        <v>0</v>
      </c>
      <c r="F1597" s="300">
        <f t="shared" si="289"/>
        <v>0</v>
      </c>
      <c r="G1597" s="285">
        <f t="shared" si="292"/>
        <v>0</v>
      </c>
      <c r="H1597" s="284">
        <f t="shared" si="293"/>
        <v>0</v>
      </c>
      <c r="I1597" s="301">
        <f t="shared" si="294"/>
        <v>0</v>
      </c>
      <c r="J1597" s="57">
        <f t="shared" si="295"/>
        <v>0</v>
      </c>
      <c r="K1597" s="57">
        <f t="shared" si="296"/>
        <v>0</v>
      </c>
      <c r="L1597" s="57">
        <f t="shared" si="298"/>
        <v>54391.304309922263</v>
      </c>
      <c r="M1597" s="301">
        <f t="shared" si="299"/>
        <v>11.990238655999987</v>
      </c>
      <c r="N1597" s="57">
        <f t="shared" si="297"/>
        <v>4536.2987235207811</v>
      </c>
    </row>
    <row r="1598" spans="1:14">
      <c r="A1598" s="57">
        <v>1595</v>
      </c>
      <c r="B1598" s="57">
        <v>0</v>
      </c>
      <c r="C1598" s="284">
        <f t="shared" si="290"/>
        <v>0</v>
      </c>
      <c r="D1598" s="300">
        <f t="shared" si="288"/>
        <v>0</v>
      </c>
      <c r="E1598" s="285">
        <f t="shared" si="291"/>
        <v>0</v>
      </c>
      <c r="F1598" s="300">
        <f t="shared" si="289"/>
        <v>0</v>
      </c>
      <c r="G1598" s="285">
        <f t="shared" si="292"/>
        <v>0</v>
      </c>
      <c r="H1598" s="284">
        <f t="shared" si="293"/>
        <v>0</v>
      </c>
      <c r="I1598" s="301">
        <f t="shared" si="294"/>
        <v>0</v>
      </c>
      <c r="J1598" s="57">
        <f t="shared" si="295"/>
        <v>0</v>
      </c>
      <c r="K1598" s="57">
        <f t="shared" si="296"/>
        <v>0</v>
      </c>
      <c r="L1598" s="57">
        <f t="shared" si="298"/>
        <v>54391.304309922263</v>
      </c>
      <c r="M1598" s="301">
        <f t="shared" si="299"/>
        <v>11.990238655999987</v>
      </c>
      <c r="N1598" s="57">
        <f t="shared" si="297"/>
        <v>4536.2987235207811</v>
      </c>
    </row>
    <row r="1599" spans="1:14">
      <c r="A1599" s="57">
        <v>1596</v>
      </c>
      <c r="B1599" s="57">
        <v>0</v>
      </c>
      <c r="C1599" s="284">
        <f t="shared" si="290"/>
        <v>0</v>
      </c>
      <c r="D1599" s="300">
        <f t="shared" si="288"/>
        <v>0</v>
      </c>
      <c r="E1599" s="285">
        <f t="shared" si="291"/>
        <v>0</v>
      </c>
      <c r="F1599" s="300">
        <f t="shared" si="289"/>
        <v>0</v>
      </c>
      <c r="G1599" s="285">
        <f t="shared" si="292"/>
        <v>0</v>
      </c>
      <c r="H1599" s="284">
        <f t="shared" si="293"/>
        <v>0</v>
      </c>
      <c r="I1599" s="301">
        <f t="shared" si="294"/>
        <v>0</v>
      </c>
      <c r="J1599" s="57">
        <f t="shared" si="295"/>
        <v>0</v>
      </c>
      <c r="K1599" s="57">
        <f t="shared" si="296"/>
        <v>0</v>
      </c>
      <c r="L1599" s="57">
        <f t="shared" si="298"/>
        <v>54391.304309922263</v>
      </c>
      <c r="M1599" s="301">
        <f t="shared" si="299"/>
        <v>11.990238655999987</v>
      </c>
      <c r="N1599" s="57">
        <f t="shared" si="297"/>
        <v>4536.2987235207811</v>
      </c>
    </row>
    <row r="1600" spans="1:14">
      <c r="A1600" s="57">
        <v>1597</v>
      </c>
      <c r="B1600" s="57">
        <v>0</v>
      </c>
      <c r="C1600" s="284">
        <f t="shared" si="290"/>
        <v>0</v>
      </c>
      <c r="D1600" s="300">
        <f t="shared" si="288"/>
        <v>0</v>
      </c>
      <c r="E1600" s="285">
        <f t="shared" si="291"/>
        <v>0</v>
      </c>
      <c r="F1600" s="300">
        <f t="shared" si="289"/>
        <v>0</v>
      </c>
      <c r="G1600" s="285">
        <f t="shared" si="292"/>
        <v>0</v>
      </c>
      <c r="H1600" s="284">
        <f t="shared" si="293"/>
        <v>0</v>
      </c>
      <c r="I1600" s="301">
        <f t="shared" si="294"/>
        <v>0</v>
      </c>
      <c r="J1600" s="57">
        <f t="shared" si="295"/>
        <v>0</v>
      </c>
      <c r="K1600" s="57">
        <f t="shared" si="296"/>
        <v>0</v>
      </c>
      <c r="L1600" s="57">
        <f t="shared" si="298"/>
        <v>54391.304309922263</v>
      </c>
      <c r="M1600" s="301">
        <f t="shared" si="299"/>
        <v>11.990238655999987</v>
      </c>
      <c r="N1600" s="57">
        <f t="shared" si="297"/>
        <v>4536.2987235207811</v>
      </c>
    </row>
    <row r="1601" spans="1:14">
      <c r="A1601" s="57">
        <v>1598</v>
      </c>
      <c r="B1601" s="57">
        <v>0</v>
      </c>
      <c r="C1601" s="284">
        <f t="shared" si="290"/>
        <v>0</v>
      </c>
      <c r="D1601" s="300">
        <f t="shared" si="288"/>
        <v>0</v>
      </c>
      <c r="E1601" s="285">
        <f t="shared" si="291"/>
        <v>0</v>
      </c>
      <c r="F1601" s="300">
        <f t="shared" si="289"/>
        <v>0</v>
      </c>
      <c r="G1601" s="285">
        <f t="shared" si="292"/>
        <v>0</v>
      </c>
      <c r="H1601" s="284">
        <f t="shared" si="293"/>
        <v>0</v>
      </c>
      <c r="I1601" s="301">
        <f t="shared" si="294"/>
        <v>0</v>
      </c>
      <c r="J1601" s="57">
        <f t="shared" si="295"/>
        <v>0</v>
      </c>
      <c r="K1601" s="57">
        <f t="shared" si="296"/>
        <v>0</v>
      </c>
      <c r="L1601" s="57">
        <f t="shared" si="298"/>
        <v>54391.304309922263</v>
      </c>
      <c r="M1601" s="301">
        <f t="shared" si="299"/>
        <v>11.990238655999987</v>
      </c>
      <c r="N1601" s="57">
        <f t="shared" si="297"/>
        <v>4536.2987235207811</v>
      </c>
    </row>
    <row r="1602" spans="1:14">
      <c r="A1602" s="57">
        <v>1599</v>
      </c>
      <c r="B1602" s="57">
        <v>0</v>
      </c>
      <c r="C1602" s="284">
        <f t="shared" si="290"/>
        <v>0</v>
      </c>
      <c r="D1602" s="300">
        <f t="shared" si="288"/>
        <v>0</v>
      </c>
      <c r="E1602" s="285">
        <f t="shared" si="291"/>
        <v>0</v>
      </c>
      <c r="F1602" s="300">
        <f t="shared" si="289"/>
        <v>0</v>
      </c>
      <c r="G1602" s="285">
        <f t="shared" si="292"/>
        <v>0</v>
      </c>
      <c r="H1602" s="284">
        <f t="shared" si="293"/>
        <v>0</v>
      </c>
      <c r="I1602" s="301">
        <f t="shared" si="294"/>
        <v>0</v>
      </c>
      <c r="J1602" s="57">
        <f t="shared" si="295"/>
        <v>0</v>
      </c>
      <c r="K1602" s="57">
        <f t="shared" si="296"/>
        <v>0</v>
      </c>
      <c r="L1602" s="57">
        <f t="shared" si="298"/>
        <v>54391.304309922263</v>
      </c>
      <c r="M1602" s="301">
        <f t="shared" si="299"/>
        <v>11.990238655999987</v>
      </c>
      <c r="N1602" s="57">
        <f t="shared" si="297"/>
        <v>4536.2987235207811</v>
      </c>
    </row>
    <row r="1603" spans="1:14">
      <c r="A1603" s="57">
        <v>1600</v>
      </c>
      <c r="B1603" s="57">
        <v>0</v>
      </c>
      <c r="C1603" s="284">
        <f t="shared" si="290"/>
        <v>0</v>
      </c>
      <c r="D1603" s="300">
        <f t="shared" si="288"/>
        <v>0</v>
      </c>
      <c r="E1603" s="285">
        <f t="shared" si="291"/>
        <v>0</v>
      </c>
      <c r="F1603" s="300">
        <f t="shared" si="289"/>
        <v>0</v>
      </c>
      <c r="G1603" s="285">
        <f t="shared" si="292"/>
        <v>0</v>
      </c>
      <c r="H1603" s="284">
        <f t="shared" si="293"/>
        <v>0</v>
      </c>
      <c r="I1603" s="301">
        <f t="shared" si="294"/>
        <v>0</v>
      </c>
      <c r="J1603" s="57">
        <f t="shared" si="295"/>
        <v>0</v>
      </c>
      <c r="K1603" s="57">
        <f t="shared" si="296"/>
        <v>0</v>
      </c>
      <c r="L1603" s="57">
        <f t="shared" si="298"/>
        <v>54391.304309922263</v>
      </c>
      <c r="M1603" s="301">
        <f t="shared" si="299"/>
        <v>11.990238655999987</v>
      </c>
      <c r="N1603" s="57">
        <f t="shared" si="297"/>
        <v>4536.2987235207811</v>
      </c>
    </row>
    <row r="1604" spans="1:14">
      <c r="A1604" s="57">
        <v>1601</v>
      </c>
      <c r="B1604" s="57">
        <v>0</v>
      </c>
      <c r="C1604" s="284">
        <f t="shared" si="290"/>
        <v>0</v>
      </c>
      <c r="D1604" s="300">
        <f t="shared" ref="D1604:D1667" si="300">C1604</f>
        <v>0</v>
      </c>
      <c r="E1604" s="285">
        <f t="shared" si="291"/>
        <v>0</v>
      </c>
      <c r="F1604" s="300">
        <f t="shared" ref="F1604:F1667" si="301">C1605</f>
        <v>0</v>
      </c>
      <c r="G1604" s="285">
        <f t="shared" si="292"/>
        <v>0</v>
      </c>
      <c r="H1604" s="284">
        <f t="shared" si="293"/>
        <v>0</v>
      </c>
      <c r="I1604" s="301">
        <f t="shared" si="294"/>
        <v>0</v>
      </c>
      <c r="J1604" s="57">
        <f t="shared" si="295"/>
        <v>0</v>
      </c>
      <c r="K1604" s="57">
        <f t="shared" si="296"/>
        <v>0</v>
      </c>
      <c r="L1604" s="57">
        <f t="shared" si="298"/>
        <v>54391.304309922263</v>
      </c>
      <c r="M1604" s="301">
        <f t="shared" si="299"/>
        <v>11.990238655999987</v>
      </c>
      <c r="N1604" s="57">
        <f t="shared" si="297"/>
        <v>4536.2987235207811</v>
      </c>
    </row>
    <row r="1605" spans="1:14">
      <c r="A1605" s="57">
        <v>1602</v>
      </c>
      <c r="B1605" s="57">
        <v>0</v>
      </c>
      <c r="C1605" s="284">
        <f t="shared" ref="C1605:C1668" si="302">B1605*1.609344</f>
        <v>0</v>
      </c>
      <c r="D1605" s="300">
        <f t="shared" si="300"/>
        <v>0</v>
      </c>
      <c r="E1605" s="285">
        <f t="shared" ref="E1605:E1668" si="303">(D1605)^2</f>
        <v>0</v>
      </c>
      <c r="F1605" s="300">
        <f t="shared" si="301"/>
        <v>0</v>
      </c>
      <c r="G1605" s="285">
        <f t="shared" ref="G1605:G1668" si="304">(F1605)^2</f>
        <v>0</v>
      </c>
      <c r="H1605" s="284">
        <f t="shared" ref="H1605:H1668" si="305">(D1605+F1605)/2</f>
        <v>0</v>
      </c>
      <c r="I1605" s="301">
        <f t="shared" ref="I1605:I1668" si="306">H1605/3600</f>
        <v>0</v>
      </c>
      <c r="J1605" s="57">
        <f t="shared" ref="J1605:J1668" si="307">IF(I1605=0,0,(G1605-E1605))</f>
        <v>0</v>
      </c>
      <c r="K1605" s="57">
        <f t="shared" ref="K1605:K1668" si="308">MAX(0,J1605)</f>
        <v>0</v>
      </c>
      <c r="L1605" s="57">
        <f t="shared" si="298"/>
        <v>54391.304309922263</v>
      </c>
      <c r="M1605" s="301">
        <f t="shared" si="299"/>
        <v>11.990238655999987</v>
      </c>
      <c r="N1605" s="57">
        <f t="shared" ref="N1605:N1668" si="309">IF(M1605=0,0,(L1605)/M1605)</f>
        <v>4536.2987235207811</v>
      </c>
    </row>
    <row r="1606" spans="1:14">
      <c r="A1606" s="57">
        <v>1603</v>
      </c>
      <c r="B1606" s="57">
        <v>0</v>
      </c>
      <c r="C1606" s="284">
        <f t="shared" si="302"/>
        <v>0</v>
      </c>
      <c r="D1606" s="300">
        <f t="shared" si="300"/>
        <v>0</v>
      </c>
      <c r="E1606" s="285">
        <f t="shared" si="303"/>
        <v>0</v>
      </c>
      <c r="F1606" s="300">
        <f t="shared" si="301"/>
        <v>0</v>
      </c>
      <c r="G1606" s="285">
        <f t="shared" si="304"/>
        <v>0</v>
      </c>
      <c r="H1606" s="284">
        <f t="shared" si="305"/>
        <v>0</v>
      </c>
      <c r="I1606" s="301">
        <f t="shared" si="306"/>
        <v>0</v>
      </c>
      <c r="J1606" s="57">
        <f t="shared" si="307"/>
        <v>0</v>
      </c>
      <c r="K1606" s="57">
        <f t="shared" si="308"/>
        <v>0</v>
      </c>
      <c r="L1606" s="57">
        <f t="shared" ref="L1606:L1669" si="310">L1605+K1606</f>
        <v>54391.304309922263</v>
      </c>
      <c r="M1606" s="301">
        <f t="shared" ref="M1606:M1669" si="311">M1605+I1606</f>
        <v>11.990238655999987</v>
      </c>
      <c r="N1606" s="57">
        <f t="shared" si="309"/>
        <v>4536.2987235207811</v>
      </c>
    </row>
    <row r="1607" spans="1:14">
      <c r="A1607" s="57">
        <v>1604</v>
      </c>
      <c r="B1607" s="57">
        <v>0</v>
      </c>
      <c r="C1607" s="284">
        <f t="shared" si="302"/>
        <v>0</v>
      </c>
      <c r="D1607" s="300">
        <f t="shared" si="300"/>
        <v>0</v>
      </c>
      <c r="E1607" s="285">
        <f t="shared" si="303"/>
        <v>0</v>
      </c>
      <c r="F1607" s="300">
        <f t="shared" si="301"/>
        <v>0</v>
      </c>
      <c r="G1607" s="285">
        <f t="shared" si="304"/>
        <v>0</v>
      </c>
      <c r="H1607" s="284">
        <f t="shared" si="305"/>
        <v>0</v>
      </c>
      <c r="I1607" s="301">
        <f t="shared" si="306"/>
        <v>0</v>
      </c>
      <c r="J1607" s="57">
        <f t="shared" si="307"/>
        <v>0</v>
      </c>
      <c r="K1607" s="57">
        <f t="shared" si="308"/>
        <v>0</v>
      </c>
      <c r="L1607" s="57">
        <f t="shared" si="310"/>
        <v>54391.304309922263</v>
      </c>
      <c r="M1607" s="301">
        <f t="shared" si="311"/>
        <v>11.990238655999987</v>
      </c>
      <c r="N1607" s="57">
        <f t="shared" si="309"/>
        <v>4536.2987235207811</v>
      </c>
    </row>
    <row r="1608" spans="1:14">
      <c r="A1608" s="57">
        <v>1605</v>
      </c>
      <c r="B1608" s="57">
        <v>0</v>
      </c>
      <c r="C1608" s="284">
        <f t="shared" si="302"/>
        <v>0</v>
      </c>
      <c r="D1608" s="300">
        <f t="shared" si="300"/>
        <v>0</v>
      </c>
      <c r="E1608" s="285">
        <f t="shared" si="303"/>
        <v>0</v>
      </c>
      <c r="F1608" s="300">
        <f t="shared" si="301"/>
        <v>0</v>
      </c>
      <c r="G1608" s="285">
        <f t="shared" si="304"/>
        <v>0</v>
      </c>
      <c r="H1608" s="284">
        <f t="shared" si="305"/>
        <v>0</v>
      </c>
      <c r="I1608" s="301">
        <f t="shared" si="306"/>
        <v>0</v>
      </c>
      <c r="J1608" s="57">
        <f t="shared" si="307"/>
        <v>0</v>
      </c>
      <c r="K1608" s="57">
        <f t="shared" si="308"/>
        <v>0</v>
      </c>
      <c r="L1608" s="57">
        <f t="shared" si="310"/>
        <v>54391.304309922263</v>
      </c>
      <c r="M1608" s="301">
        <f t="shared" si="311"/>
        <v>11.990238655999987</v>
      </c>
      <c r="N1608" s="57">
        <f t="shared" si="309"/>
        <v>4536.2987235207811</v>
      </c>
    </row>
    <row r="1609" spans="1:14">
      <c r="A1609" s="57">
        <v>1606</v>
      </c>
      <c r="B1609" s="57">
        <v>0</v>
      </c>
      <c r="C1609" s="284">
        <f t="shared" si="302"/>
        <v>0</v>
      </c>
      <c r="D1609" s="300">
        <f t="shared" si="300"/>
        <v>0</v>
      </c>
      <c r="E1609" s="285">
        <f t="shared" si="303"/>
        <v>0</v>
      </c>
      <c r="F1609" s="300">
        <f t="shared" si="301"/>
        <v>0</v>
      </c>
      <c r="G1609" s="285">
        <f t="shared" si="304"/>
        <v>0</v>
      </c>
      <c r="H1609" s="284">
        <f t="shared" si="305"/>
        <v>0</v>
      </c>
      <c r="I1609" s="301">
        <f t="shared" si="306"/>
        <v>0</v>
      </c>
      <c r="J1609" s="57">
        <f t="shared" si="307"/>
        <v>0</v>
      </c>
      <c r="K1609" s="57">
        <f t="shared" si="308"/>
        <v>0</v>
      </c>
      <c r="L1609" s="57">
        <f t="shared" si="310"/>
        <v>54391.304309922263</v>
      </c>
      <c r="M1609" s="301">
        <f t="shared" si="311"/>
        <v>11.990238655999987</v>
      </c>
      <c r="N1609" s="57">
        <f t="shared" si="309"/>
        <v>4536.2987235207811</v>
      </c>
    </row>
    <row r="1610" spans="1:14">
      <c r="A1610" s="57">
        <v>1607</v>
      </c>
      <c r="B1610" s="57">
        <v>0</v>
      </c>
      <c r="C1610" s="284">
        <f t="shared" si="302"/>
        <v>0</v>
      </c>
      <c r="D1610" s="300">
        <f t="shared" si="300"/>
        <v>0</v>
      </c>
      <c r="E1610" s="285">
        <f t="shared" si="303"/>
        <v>0</v>
      </c>
      <c r="F1610" s="300">
        <f t="shared" si="301"/>
        <v>0</v>
      </c>
      <c r="G1610" s="285">
        <f t="shared" si="304"/>
        <v>0</v>
      </c>
      <c r="H1610" s="284">
        <f t="shared" si="305"/>
        <v>0</v>
      </c>
      <c r="I1610" s="301">
        <f t="shared" si="306"/>
        <v>0</v>
      </c>
      <c r="J1610" s="57">
        <f t="shared" si="307"/>
        <v>0</v>
      </c>
      <c r="K1610" s="57">
        <f t="shared" si="308"/>
        <v>0</v>
      </c>
      <c r="L1610" s="57">
        <f t="shared" si="310"/>
        <v>54391.304309922263</v>
      </c>
      <c r="M1610" s="301">
        <f t="shared" si="311"/>
        <v>11.990238655999987</v>
      </c>
      <c r="N1610" s="57">
        <f t="shared" si="309"/>
        <v>4536.2987235207811</v>
      </c>
    </row>
    <row r="1611" spans="1:14">
      <c r="A1611" s="57">
        <v>1608</v>
      </c>
      <c r="B1611" s="57">
        <v>0</v>
      </c>
      <c r="C1611" s="284">
        <f t="shared" si="302"/>
        <v>0</v>
      </c>
      <c r="D1611" s="300">
        <f t="shared" si="300"/>
        <v>0</v>
      </c>
      <c r="E1611" s="285">
        <f t="shared" si="303"/>
        <v>0</v>
      </c>
      <c r="F1611" s="300">
        <f t="shared" si="301"/>
        <v>0</v>
      </c>
      <c r="G1611" s="285">
        <f t="shared" si="304"/>
        <v>0</v>
      </c>
      <c r="H1611" s="284">
        <f t="shared" si="305"/>
        <v>0</v>
      </c>
      <c r="I1611" s="301">
        <f t="shared" si="306"/>
        <v>0</v>
      </c>
      <c r="J1611" s="57">
        <f t="shared" si="307"/>
        <v>0</v>
      </c>
      <c r="K1611" s="57">
        <f t="shared" si="308"/>
        <v>0</v>
      </c>
      <c r="L1611" s="57">
        <f t="shared" si="310"/>
        <v>54391.304309922263</v>
      </c>
      <c r="M1611" s="301">
        <f t="shared" si="311"/>
        <v>11.990238655999987</v>
      </c>
      <c r="N1611" s="57">
        <f t="shared" si="309"/>
        <v>4536.2987235207811</v>
      </c>
    </row>
    <row r="1612" spans="1:14">
      <c r="A1612" s="57">
        <v>1609</v>
      </c>
      <c r="B1612" s="57">
        <v>0</v>
      </c>
      <c r="C1612" s="284">
        <f t="shared" si="302"/>
        <v>0</v>
      </c>
      <c r="D1612" s="300">
        <f t="shared" si="300"/>
        <v>0</v>
      </c>
      <c r="E1612" s="285">
        <f t="shared" si="303"/>
        <v>0</v>
      </c>
      <c r="F1612" s="300">
        <f t="shared" si="301"/>
        <v>0</v>
      </c>
      <c r="G1612" s="285">
        <f t="shared" si="304"/>
        <v>0</v>
      </c>
      <c r="H1612" s="284">
        <f t="shared" si="305"/>
        <v>0</v>
      </c>
      <c r="I1612" s="301">
        <f t="shared" si="306"/>
        <v>0</v>
      </c>
      <c r="J1612" s="57">
        <f t="shared" si="307"/>
        <v>0</v>
      </c>
      <c r="K1612" s="57">
        <f t="shared" si="308"/>
        <v>0</v>
      </c>
      <c r="L1612" s="57">
        <f t="shared" si="310"/>
        <v>54391.304309922263</v>
      </c>
      <c r="M1612" s="301">
        <f t="shared" si="311"/>
        <v>11.990238655999987</v>
      </c>
      <c r="N1612" s="57">
        <f t="shared" si="309"/>
        <v>4536.2987235207811</v>
      </c>
    </row>
    <row r="1613" spans="1:14">
      <c r="A1613" s="57">
        <v>1610</v>
      </c>
      <c r="B1613" s="57">
        <v>0</v>
      </c>
      <c r="C1613" s="284">
        <f t="shared" si="302"/>
        <v>0</v>
      </c>
      <c r="D1613" s="300">
        <f t="shared" si="300"/>
        <v>0</v>
      </c>
      <c r="E1613" s="285">
        <f t="shared" si="303"/>
        <v>0</v>
      </c>
      <c r="F1613" s="300">
        <f t="shared" si="301"/>
        <v>0</v>
      </c>
      <c r="G1613" s="285">
        <f t="shared" si="304"/>
        <v>0</v>
      </c>
      <c r="H1613" s="284">
        <f t="shared" si="305"/>
        <v>0</v>
      </c>
      <c r="I1613" s="301">
        <f t="shared" si="306"/>
        <v>0</v>
      </c>
      <c r="J1613" s="57">
        <f t="shared" si="307"/>
        <v>0</v>
      </c>
      <c r="K1613" s="57">
        <f t="shared" si="308"/>
        <v>0</v>
      </c>
      <c r="L1613" s="57">
        <f t="shared" si="310"/>
        <v>54391.304309922263</v>
      </c>
      <c r="M1613" s="301">
        <f t="shared" si="311"/>
        <v>11.990238655999987</v>
      </c>
      <c r="N1613" s="57">
        <f t="shared" si="309"/>
        <v>4536.2987235207811</v>
      </c>
    </row>
    <row r="1614" spans="1:14">
      <c r="A1614" s="57">
        <v>1611</v>
      </c>
      <c r="B1614" s="57">
        <v>0</v>
      </c>
      <c r="C1614" s="284">
        <f t="shared" si="302"/>
        <v>0</v>
      </c>
      <c r="D1614" s="300">
        <f t="shared" si="300"/>
        <v>0</v>
      </c>
      <c r="E1614" s="285">
        <f t="shared" si="303"/>
        <v>0</v>
      </c>
      <c r="F1614" s="300">
        <f t="shared" si="301"/>
        <v>0</v>
      </c>
      <c r="G1614" s="285">
        <f t="shared" si="304"/>
        <v>0</v>
      </c>
      <c r="H1614" s="284">
        <f t="shared" si="305"/>
        <v>0</v>
      </c>
      <c r="I1614" s="301">
        <f t="shared" si="306"/>
        <v>0</v>
      </c>
      <c r="J1614" s="57">
        <f t="shared" si="307"/>
        <v>0</v>
      </c>
      <c r="K1614" s="57">
        <f t="shared" si="308"/>
        <v>0</v>
      </c>
      <c r="L1614" s="57">
        <f t="shared" si="310"/>
        <v>54391.304309922263</v>
      </c>
      <c r="M1614" s="301">
        <f t="shared" si="311"/>
        <v>11.990238655999987</v>
      </c>
      <c r="N1614" s="57">
        <f t="shared" si="309"/>
        <v>4536.2987235207811</v>
      </c>
    </row>
    <row r="1615" spans="1:14">
      <c r="A1615" s="57">
        <v>1612</v>
      </c>
      <c r="B1615" s="57">
        <v>0</v>
      </c>
      <c r="C1615" s="284">
        <f t="shared" si="302"/>
        <v>0</v>
      </c>
      <c r="D1615" s="300">
        <f t="shared" si="300"/>
        <v>0</v>
      </c>
      <c r="E1615" s="285">
        <f t="shared" si="303"/>
        <v>0</v>
      </c>
      <c r="F1615" s="300">
        <f t="shared" si="301"/>
        <v>0</v>
      </c>
      <c r="G1615" s="285">
        <f t="shared" si="304"/>
        <v>0</v>
      </c>
      <c r="H1615" s="284">
        <f t="shared" si="305"/>
        <v>0</v>
      </c>
      <c r="I1615" s="301">
        <f t="shared" si="306"/>
        <v>0</v>
      </c>
      <c r="J1615" s="57">
        <f t="shared" si="307"/>
        <v>0</v>
      </c>
      <c r="K1615" s="57">
        <f t="shared" si="308"/>
        <v>0</v>
      </c>
      <c r="L1615" s="57">
        <f t="shared" si="310"/>
        <v>54391.304309922263</v>
      </c>
      <c r="M1615" s="301">
        <f t="shared" si="311"/>
        <v>11.990238655999987</v>
      </c>
      <c r="N1615" s="57">
        <f t="shared" si="309"/>
        <v>4536.2987235207811</v>
      </c>
    </row>
    <row r="1616" spans="1:14">
      <c r="A1616" s="57">
        <v>1613</v>
      </c>
      <c r="B1616" s="57">
        <v>0</v>
      </c>
      <c r="C1616" s="284">
        <f t="shared" si="302"/>
        <v>0</v>
      </c>
      <c r="D1616" s="300">
        <f t="shared" si="300"/>
        <v>0</v>
      </c>
      <c r="E1616" s="285">
        <f t="shared" si="303"/>
        <v>0</v>
      </c>
      <c r="F1616" s="300">
        <f t="shared" si="301"/>
        <v>0</v>
      </c>
      <c r="G1616" s="285">
        <f t="shared" si="304"/>
        <v>0</v>
      </c>
      <c r="H1616" s="284">
        <f t="shared" si="305"/>
        <v>0</v>
      </c>
      <c r="I1616" s="301">
        <f t="shared" si="306"/>
        <v>0</v>
      </c>
      <c r="J1616" s="57">
        <f t="shared" si="307"/>
        <v>0</v>
      </c>
      <c r="K1616" s="57">
        <f t="shared" si="308"/>
        <v>0</v>
      </c>
      <c r="L1616" s="57">
        <f t="shared" si="310"/>
        <v>54391.304309922263</v>
      </c>
      <c r="M1616" s="301">
        <f t="shared" si="311"/>
        <v>11.990238655999987</v>
      </c>
      <c r="N1616" s="57">
        <f t="shared" si="309"/>
        <v>4536.2987235207811</v>
      </c>
    </row>
    <row r="1617" spans="1:14">
      <c r="A1617" s="57">
        <v>1614</v>
      </c>
      <c r="B1617" s="57">
        <v>0</v>
      </c>
      <c r="C1617" s="284">
        <f t="shared" si="302"/>
        <v>0</v>
      </c>
      <c r="D1617" s="300">
        <f t="shared" si="300"/>
        <v>0</v>
      </c>
      <c r="E1617" s="285">
        <f t="shared" si="303"/>
        <v>0</v>
      </c>
      <c r="F1617" s="300">
        <f t="shared" si="301"/>
        <v>0</v>
      </c>
      <c r="G1617" s="285">
        <f t="shared" si="304"/>
        <v>0</v>
      </c>
      <c r="H1617" s="284">
        <f t="shared" si="305"/>
        <v>0</v>
      </c>
      <c r="I1617" s="301">
        <f t="shared" si="306"/>
        <v>0</v>
      </c>
      <c r="J1617" s="57">
        <f t="shared" si="307"/>
        <v>0</v>
      </c>
      <c r="K1617" s="57">
        <f t="shared" si="308"/>
        <v>0</v>
      </c>
      <c r="L1617" s="57">
        <f t="shared" si="310"/>
        <v>54391.304309922263</v>
      </c>
      <c r="M1617" s="301">
        <f t="shared" si="311"/>
        <v>11.990238655999987</v>
      </c>
      <c r="N1617" s="57">
        <f t="shared" si="309"/>
        <v>4536.2987235207811</v>
      </c>
    </row>
    <row r="1618" spans="1:14">
      <c r="A1618" s="57">
        <v>1615</v>
      </c>
      <c r="B1618" s="57">
        <v>0</v>
      </c>
      <c r="C1618" s="284">
        <f t="shared" si="302"/>
        <v>0</v>
      </c>
      <c r="D1618" s="300">
        <f t="shared" si="300"/>
        <v>0</v>
      </c>
      <c r="E1618" s="285">
        <f t="shared" si="303"/>
        <v>0</v>
      </c>
      <c r="F1618" s="300">
        <f t="shared" si="301"/>
        <v>0</v>
      </c>
      <c r="G1618" s="285">
        <f t="shared" si="304"/>
        <v>0</v>
      </c>
      <c r="H1618" s="284">
        <f t="shared" si="305"/>
        <v>0</v>
      </c>
      <c r="I1618" s="301">
        <f t="shared" si="306"/>
        <v>0</v>
      </c>
      <c r="J1618" s="57">
        <f t="shared" si="307"/>
        <v>0</v>
      </c>
      <c r="K1618" s="57">
        <f t="shared" si="308"/>
        <v>0</v>
      </c>
      <c r="L1618" s="57">
        <f t="shared" si="310"/>
        <v>54391.304309922263</v>
      </c>
      <c r="M1618" s="301">
        <f t="shared" si="311"/>
        <v>11.990238655999987</v>
      </c>
      <c r="N1618" s="57">
        <f t="shared" si="309"/>
        <v>4536.2987235207811</v>
      </c>
    </row>
    <row r="1619" spans="1:14">
      <c r="A1619" s="57">
        <v>1616</v>
      </c>
      <c r="B1619" s="57">
        <v>0</v>
      </c>
      <c r="C1619" s="284">
        <f t="shared" si="302"/>
        <v>0</v>
      </c>
      <c r="D1619" s="300">
        <f t="shared" si="300"/>
        <v>0</v>
      </c>
      <c r="E1619" s="285">
        <f t="shared" si="303"/>
        <v>0</v>
      </c>
      <c r="F1619" s="300">
        <f t="shared" si="301"/>
        <v>0</v>
      </c>
      <c r="G1619" s="285">
        <f t="shared" si="304"/>
        <v>0</v>
      </c>
      <c r="H1619" s="284">
        <f t="shared" si="305"/>
        <v>0</v>
      </c>
      <c r="I1619" s="301">
        <f t="shared" si="306"/>
        <v>0</v>
      </c>
      <c r="J1619" s="57">
        <f t="shared" si="307"/>
        <v>0</v>
      </c>
      <c r="K1619" s="57">
        <f t="shared" si="308"/>
        <v>0</v>
      </c>
      <c r="L1619" s="57">
        <f t="shared" si="310"/>
        <v>54391.304309922263</v>
      </c>
      <c r="M1619" s="301">
        <f t="shared" si="311"/>
        <v>11.990238655999987</v>
      </c>
      <c r="N1619" s="57">
        <f t="shared" si="309"/>
        <v>4536.2987235207811</v>
      </c>
    </row>
    <row r="1620" spans="1:14">
      <c r="A1620" s="57">
        <v>1617</v>
      </c>
      <c r="B1620" s="57">
        <v>0</v>
      </c>
      <c r="C1620" s="284">
        <f t="shared" si="302"/>
        <v>0</v>
      </c>
      <c r="D1620" s="300">
        <f t="shared" si="300"/>
        <v>0</v>
      </c>
      <c r="E1620" s="285">
        <f t="shared" si="303"/>
        <v>0</v>
      </c>
      <c r="F1620" s="300">
        <f t="shared" si="301"/>
        <v>0</v>
      </c>
      <c r="G1620" s="285">
        <f t="shared" si="304"/>
        <v>0</v>
      </c>
      <c r="H1620" s="284">
        <f t="shared" si="305"/>
        <v>0</v>
      </c>
      <c r="I1620" s="301">
        <f t="shared" si="306"/>
        <v>0</v>
      </c>
      <c r="J1620" s="57">
        <f t="shared" si="307"/>
        <v>0</v>
      </c>
      <c r="K1620" s="57">
        <f t="shared" si="308"/>
        <v>0</v>
      </c>
      <c r="L1620" s="57">
        <f t="shared" si="310"/>
        <v>54391.304309922263</v>
      </c>
      <c r="M1620" s="301">
        <f t="shared" si="311"/>
        <v>11.990238655999987</v>
      </c>
      <c r="N1620" s="57">
        <f t="shared" si="309"/>
        <v>4536.2987235207811</v>
      </c>
    </row>
    <row r="1621" spans="1:14">
      <c r="A1621" s="57">
        <v>1618</v>
      </c>
      <c r="B1621" s="57">
        <v>0</v>
      </c>
      <c r="C1621" s="284">
        <f t="shared" si="302"/>
        <v>0</v>
      </c>
      <c r="D1621" s="300">
        <f t="shared" si="300"/>
        <v>0</v>
      </c>
      <c r="E1621" s="285">
        <f t="shared" si="303"/>
        <v>0</v>
      </c>
      <c r="F1621" s="300">
        <f t="shared" si="301"/>
        <v>0</v>
      </c>
      <c r="G1621" s="285">
        <f t="shared" si="304"/>
        <v>0</v>
      </c>
      <c r="H1621" s="284">
        <f t="shared" si="305"/>
        <v>0</v>
      </c>
      <c r="I1621" s="301">
        <f t="shared" si="306"/>
        <v>0</v>
      </c>
      <c r="J1621" s="57">
        <f t="shared" si="307"/>
        <v>0</v>
      </c>
      <c r="K1621" s="57">
        <f t="shared" si="308"/>
        <v>0</v>
      </c>
      <c r="L1621" s="57">
        <f t="shared" si="310"/>
        <v>54391.304309922263</v>
      </c>
      <c r="M1621" s="301">
        <f t="shared" si="311"/>
        <v>11.990238655999987</v>
      </c>
      <c r="N1621" s="57">
        <f t="shared" si="309"/>
        <v>4536.2987235207811</v>
      </c>
    </row>
    <row r="1622" spans="1:14">
      <c r="A1622" s="57">
        <v>1619</v>
      </c>
      <c r="B1622" s="57">
        <v>0</v>
      </c>
      <c r="C1622" s="284">
        <f t="shared" si="302"/>
        <v>0</v>
      </c>
      <c r="D1622" s="300">
        <f t="shared" si="300"/>
        <v>0</v>
      </c>
      <c r="E1622" s="285">
        <f t="shared" si="303"/>
        <v>0</v>
      </c>
      <c r="F1622" s="300">
        <f t="shared" si="301"/>
        <v>0</v>
      </c>
      <c r="G1622" s="285">
        <f t="shared" si="304"/>
        <v>0</v>
      </c>
      <c r="H1622" s="284">
        <f t="shared" si="305"/>
        <v>0</v>
      </c>
      <c r="I1622" s="301">
        <f t="shared" si="306"/>
        <v>0</v>
      </c>
      <c r="J1622" s="57">
        <f t="shared" si="307"/>
        <v>0</v>
      </c>
      <c r="K1622" s="57">
        <f t="shared" si="308"/>
        <v>0</v>
      </c>
      <c r="L1622" s="57">
        <f t="shared" si="310"/>
        <v>54391.304309922263</v>
      </c>
      <c r="M1622" s="301">
        <f t="shared" si="311"/>
        <v>11.990238655999987</v>
      </c>
      <c r="N1622" s="57">
        <f t="shared" si="309"/>
        <v>4536.2987235207811</v>
      </c>
    </row>
    <row r="1623" spans="1:14">
      <c r="A1623" s="57">
        <v>1620</v>
      </c>
      <c r="B1623" s="57">
        <v>0</v>
      </c>
      <c r="C1623" s="284">
        <f t="shared" si="302"/>
        <v>0</v>
      </c>
      <c r="D1623" s="300">
        <f t="shared" si="300"/>
        <v>0</v>
      </c>
      <c r="E1623" s="285">
        <f t="shared" si="303"/>
        <v>0</v>
      </c>
      <c r="F1623" s="300">
        <f t="shared" si="301"/>
        <v>0</v>
      </c>
      <c r="G1623" s="285">
        <f t="shared" si="304"/>
        <v>0</v>
      </c>
      <c r="H1623" s="284">
        <f t="shared" si="305"/>
        <v>0</v>
      </c>
      <c r="I1623" s="301">
        <f t="shared" si="306"/>
        <v>0</v>
      </c>
      <c r="J1623" s="57">
        <f t="shared" si="307"/>
        <v>0</v>
      </c>
      <c r="K1623" s="57">
        <f t="shared" si="308"/>
        <v>0</v>
      </c>
      <c r="L1623" s="57">
        <f t="shared" si="310"/>
        <v>54391.304309922263</v>
      </c>
      <c r="M1623" s="301">
        <f t="shared" si="311"/>
        <v>11.990238655999987</v>
      </c>
      <c r="N1623" s="57">
        <f t="shared" si="309"/>
        <v>4536.2987235207811</v>
      </c>
    </row>
    <row r="1624" spans="1:14">
      <c r="A1624" s="57">
        <v>1621</v>
      </c>
      <c r="B1624" s="57">
        <v>0</v>
      </c>
      <c r="C1624" s="284">
        <f t="shared" si="302"/>
        <v>0</v>
      </c>
      <c r="D1624" s="300">
        <f t="shared" si="300"/>
        <v>0</v>
      </c>
      <c r="E1624" s="285">
        <f t="shared" si="303"/>
        <v>0</v>
      </c>
      <c r="F1624" s="300">
        <f t="shared" si="301"/>
        <v>0</v>
      </c>
      <c r="G1624" s="285">
        <f t="shared" si="304"/>
        <v>0</v>
      </c>
      <c r="H1624" s="284">
        <f t="shared" si="305"/>
        <v>0</v>
      </c>
      <c r="I1624" s="301">
        <f t="shared" si="306"/>
        <v>0</v>
      </c>
      <c r="J1624" s="57">
        <f t="shared" si="307"/>
        <v>0</v>
      </c>
      <c r="K1624" s="57">
        <f t="shared" si="308"/>
        <v>0</v>
      </c>
      <c r="L1624" s="57">
        <f t="shared" si="310"/>
        <v>54391.304309922263</v>
      </c>
      <c r="M1624" s="301">
        <f t="shared" si="311"/>
        <v>11.990238655999987</v>
      </c>
      <c r="N1624" s="57">
        <f t="shared" si="309"/>
        <v>4536.2987235207811</v>
      </c>
    </row>
    <row r="1625" spans="1:14">
      <c r="A1625" s="57">
        <v>1622</v>
      </c>
      <c r="B1625" s="57">
        <v>0</v>
      </c>
      <c r="C1625" s="284">
        <f t="shared" si="302"/>
        <v>0</v>
      </c>
      <c r="D1625" s="300">
        <f t="shared" si="300"/>
        <v>0</v>
      </c>
      <c r="E1625" s="285">
        <f t="shared" si="303"/>
        <v>0</v>
      </c>
      <c r="F1625" s="300">
        <f t="shared" si="301"/>
        <v>0</v>
      </c>
      <c r="G1625" s="285">
        <f t="shared" si="304"/>
        <v>0</v>
      </c>
      <c r="H1625" s="284">
        <f t="shared" si="305"/>
        <v>0</v>
      </c>
      <c r="I1625" s="301">
        <f t="shared" si="306"/>
        <v>0</v>
      </c>
      <c r="J1625" s="57">
        <f t="shared" si="307"/>
        <v>0</v>
      </c>
      <c r="K1625" s="57">
        <f t="shared" si="308"/>
        <v>0</v>
      </c>
      <c r="L1625" s="57">
        <f t="shared" si="310"/>
        <v>54391.304309922263</v>
      </c>
      <c r="M1625" s="301">
        <f t="shared" si="311"/>
        <v>11.990238655999987</v>
      </c>
      <c r="N1625" s="57">
        <f t="shared" si="309"/>
        <v>4536.2987235207811</v>
      </c>
    </row>
    <row r="1626" spans="1:14">
      <c r="A1626" s="57">
        <v>1623</v>
      </c>
      <c r="B1626" s="57">
        <v>0</v>
      </c>
      <c r="C1626" s="284">
        <f t="shared" si="302"/>
        <v>0</v>
      </c>
      <c r="D1626" s="300">
        <f t="shared" si="300"/>
        <v>0</v>
      </c>
      <c r="E1626" s="285">
        <f t="shared" si="303"/>
        <v>0</v>
      </c>
      <c r="F1626" s="300">
        <f t="shared" si="301"/>
        <v>0</v>
      </c>
      <c r="G1626" s="285">
        <f t="shared" si="304"/>
        <v>0</v>
      </c>
      <c r="H1626" s="284">
        <f t="shared" si="305"/>
        <v>0</v>
      </c>
      <c r="I1626" s="301">
        <f t="shared" si="306"/>
        <v>0</v>
      </c>
      <c r="J1626" s="57">
        <f t="shared" si="307"/>
        <v>0</v>
      </c>
      <c r="K1626" s="57">
        <f t="shared" si="308"/>
        <v>0</v>
      </c>
      <c r="L1626" s="57">
        <f t="shared" si="310"/>
        <v>54391.304309922263</v>
      </c>
      <c r="M1626" s="301">
        <f t="shared" si="311"/>
        <v>11.990238655999987</v>
      </c>
      <c r="N1626" s="57">
        <f t="shared" si="309"/>
        <v>4536.2987235207811</v>
      </c>
    </row>
    <row r="1627" spans="1:14">
      <c r="A1627" s="57">
        <v>1624</v>
      </c>
      <c r="B1627" s="57">
        <v>0</v>
      </c>
      <c r="C1627" s="284">
        <f t="shared" si="302"/>
        <v>0</v>
      </c>
      <c r="D1627" s="300">
        <f t="shared" si="300"/>
        <v>0</v>
      </c>
      <c r="E1627" s="285">
        <f t="shared" si="303"/>
        <v>0</v>
      </c>
      <c r="F1627" s="300">
        <f t="shared" si="301"/>
        <v>0</v>
      </c>
      <c r="G1627" s="285">
        <f t="shared" si="304"/>
        <v>0</v>
      </c>
      <c r="H1627" s="284">
        <f t="shared" si="305"/>
        <v>0</v>
      </c>
      <c r="I1627" s="301">
        <f t="shared" si="306"/>
        <v>0</v>
      </c>
      <c r="J1627" s="57">
        <f t="shared" si="307"/>
        <v>0</v>
      </c>
      <c r="K1627" s="57">
        <f t="shared" si="308"/>
        <v>0</v>
      </c>
      <c r="L1627" s="57">
        <f t="shared" si="310"/>
        <v>54391.304309922263</v>
      </c>
      <c r="M1627" s="301">
        <f t="shared" si="311"/>
        <v>11.990238655999987</v>
      </c>
      <c r="N1627" s="57">
        <f t="shared" si="309"/>
        <v>4536.2987235207811</v>
      </c>
    </row>
    <row r="1628" spans="1:14">
      <c r="A1628" s="57">
        <v>1625</v>
      </c>
      <c r="B1628" s="57">
        <v>0</v>
      </c>
      <c r="C1628" s="284">
        <f t="shared" si="302"/>
        <v>0</v>
      </c>
      <c r="D1628" s="300">
        <f t="shared" si="300"/>
        <v>0</v>
      </c>
      <c r="E1628" s="285">
        <f t="shared" si="303"/>
        <v>0</v>
      </c>
      <c r="F1628" s="300">
        <f t="shared" si="301"/>
        <v>0</v>
      </c>
      <c r="G1628" s="285">
        <f t="shared" si="304"/>
        <v>0</v>
      </c>
      <c r="H1628" s="284">
        <f t="shared" si="305"/>
        <v>0</v>
      </c>
      <c r="I1628" s="301">
        <f t="shared" si="306"/>
        <v>0</v>
      </c>
      <c r="J1628" s="57">
        <f t="shared" si="307"/>
        <v>0</v>
      </c>
      <c r="K1628" s="57">
        <f t="shared" si="308"/>
        <v>0</v>
      </c>
      <c r="L1628" s="57">
        <f t="shared" si="310"/>
        <v>54391.304309922263</v>
      </c>
      <c r="M1628" s="301">
        <f t="shared" si="311"/>
        <v>11.990238655999987</v>
      </c>
      <c r="N1628" s="57">
        <f t="shared" si="309"/>
        <v>4536.2987235207811</v>
      </c>
    </row>
    <row r="1629" spans="1:14">
      <c r="A1629" s="57">
        <v>1626</v>
      </c>
      <c r="B1629" s="57">
        <v>0</v>
      </c>
      <c r="C1629" s="284">
        <f t="shared" si="302"/>
        <v>0</v>
      </c>
      <c r="D1629" s="300">
        <f t="shared" si="300"/>
        <v>0</v>
      </c>
      <c r="E1629" s="285">
        <f t="shared" si="303"/>
        <v>0</v>
      </c>
      <c r="F1629" s="300">
        <f t="shared" si="301"/>
        <v>0</v>
      </c>
      <c r="G1629" s="285">
        <f t="shared" si="304"/>
        <v>0</v>
      </c>
      <c r="H1629" s="284">
        <f t="shared" si="305"/>
        <v>0</v>
      </c>
      <c r="I1629" s="301">
        <f t="shared" si="306"/>
        <v>0</v>
      </c>
      <c r="J1629" s="57">
        <f t="shared" si="307"/>
        <v>0</v>
      </c>
      <c r="K1629" s="57">
        <f t="shared" si="308"/>
        <v>0</v>
      </c>
      <c r="L1629" s="57">
        <f t="shared" si="310"/>
        <v>54391.304309922263</v>
      </c>
      <c r="M1629" s="301">
        <f t="shared" si="311"/>
        <v>11.990238655999987</v>
      </c>
      <c r="N1629" s="57">
        <f t="shared" si="309"/>
        <v>4536.2987235207811</v>
      </c>
    </row>
    <row r="1630" spans="1:14">
      <c r="A1630" s="57">
        <v>1627</v>
      </c>
      <c r="B1630" s="57">
        <v>0</v>
      </c>
      <c r="C1630" s="284">
        <f t="shared" si="302"/>
        <v>0</v>
      </c>
      <c r="D1630" s="300">
        <f t="shared" si="300"/>
        <v>0</v>
      </c>
      <c r="E1630" s="285">
        <f t="shared" si="303"/>
        <v>0</v>
      </c>
      <c r="F1630" s="300">
        <f t="shared" si="301"/>
        <v>0</v>
      </c>
      <c r="G1630" s="285">
        <f t="shared" si="304"/>
        <v>0</v>
      </c>
      <c r="H1630" s="284">
        <f t="shared" si="305"/>
        <v>0</v>
      </c>
      <c r="I1630" s="301">
        <f t="shared" si="306"/>
        <v>0</v>
      </c>
      <c r="J1630" s="57">
        <f t="shared" si="307"/>
        <v>0</v>
      </c>
      <c r="K1630" s="57">
        <f t="shared" si="308"/>
        <v>0</v>
      </c>
      <c r="L1630" s="57">
        <f t="shared" si="310"/>
        <v>54391.304309922263</v>
      </c>
      <c r="M1630" s="301">
        <f t="shared" si="311"/>
        <v>11.990238655999987</v>
      </c>
      <c r="N1630" s="57">
        <f t="shared" si="309"/>
        <v>4536.2987235207811</v>
      </c>
    </row>
    <row r="1631" spans="1:14">
      <c r="A1631" s="57">
        <v>1628</v>
      </c>
      <c r="B1631" s="57">
        <v>0</v>
      </c>
      <c r="C1631" s="284">
        <f t="shared" si="302"/>
        <v>0</v>
      </c>
      <c r="D1631" s="300">
        <f t="shared" si="300"/>
        <v>0</v>
      </c>
      <c r="E1631" s="285">
        <f t="shared" si="303"/>
        <v>0</v>
      </c>
      <c r="F1631" s="300">
        <f t="shared" si="301"/>
        <v>0</v>
      </c>
      <c r="G1631" s="285">
        <f t="shared" si="304"/>
        <v>0</v>
      </c>
      <c r="H1631" s="284">
        <f t="shared" si="305"/>
        <v>0</v>
      </c>
      <c r="I1631" s="301">
        <f t="shared" si="306"/>
        <v>0</v>
      </c>
      <c r="J1631" s="57">
        <f t="shared" si="307"/>
        <v>0</v>
      </c>
      <c r="K1631" s="57">
        <f t="shared" si="308"/>
        <v>0</v>
      </c>
      <c r="L1631" s="57">
        <f t="shared" si="310"/>
        <v>54391.304309922263</v>
      </c>
      <c r="M1631" s="301">
        <f t="shared" si="311"/>
        <v>11.990238655999987</v>
      </c>
      <c r="N1631" s="57">
        <f t="shared" si="309"/>
        <v>4536.2987235207811</v>
      </c>
    </row>
    <row r="1632" spans="1:14">
      <c r="A1632" s="57">
        <v>1629</v>
      </c>
      <c r="B1632" s="57">
        <v>0</v>
      </c>
      <c r="C1632" s="284">
        <f t="shared" si="302"/>
        <v>0</v>
      </c>
      <c r="D1632" s="300">
        <f t="shared" si="300"/>
        <v>0</v>
      </c>
      <c r="E1632" s="285">
        <f t="shared" si="303"/>
        <v>0</v>
      </c>
      <c r="F1632" s="300">
        <f t="shared" si="301"/>
        <v>0</v>
      </c>
      <c r="G1632" s="285">
        <f t="shared" si="304"/>
        <v>0</v>
      </c>
      <c r="H1632" s="284">
        <f t="shared" si="305"/>
        <v>0</v>
      </c>
      <c r="I1632" s="301">
        <f t="shared" si="306"/>
        <v>0</v>
      </c>
      <c r="J1632" s="57">
        <f t="shared" si="307"/>
        <v>0</v>
      </c>
      <c r="K1632" s="57">
        <f t="shared" si="308"/>
        <v>0</v>
      </c>
      <c r="L1632" s="57">
        <f t="shared" si="310"/>
        <v>54391.304309922263</v>
      </c>
      <c r="M1632" s="301">
        <f t="shared" si="311"/>
        <v>11.990238655999987</v>
      </c>
      <c r="N1632" s="57">
        <f t="shared" si="309"/>
        <v>4536.2987235207811</v>
      </c>
    </row>
    <row r="1633" spans="1:14">
      <c r="A1633" s="57">
        <v>1630</v>
      </c>
      <c r="B1633" s="57">
        <v>0</v>
      </c>
      <c r="C1633" s="284">
        <f t="shared" si="302"/>
        <v>0</v>
      </c>
      <c r="D1633" s="300">
        <f t="shared" si="300"/>
        <v>0</v>
      </c>
      <c r="E1633" s="285">
        <f t="shared" si="303"/>
        <v>0</v>
      </c>
      <c r="F1633" s="300">
        <f t="shared" si="301"/>
        <v>0</v>
      </c>
      <c r="G1633" s="285">
        <f t="shared" si="304"/>
        <v>0</v>
      </c>
      <c r="H1633" s="284">
        <f t="shared" si="305"/>
        <v>0</v>
      </c>
      <c r="I1633" s="301">
        <f t="shared" si="306"/>
        <v>0</v>
      </c>
      <c r="J1633" s="57">
        <f t="shared" si="307"/>
        <v>0</v>
      </c>
      <c r="K1633" s="57">
        <f t="shared" si="308"/>
        <v>0</v>
      </c>
      <c r="L1633" s="57">
        <f t="shared" si="310"/>
        <v>54391.304309922263</v>
      </c>
      <c r="M1633" s="301">
        <f t="shared" si="311"/>
        <v>11.990238655999987</v>
      </c>
      <c r="N1633" s="57">
        <f t="shared" si="309"/>
        <v>4536.2987235207811</v>
      </c>
    </row>
    <row r="1634" spans="1:14">
      <c r="A1634" s="57">
        <v>1631</v>
      </c>
      <c r="B1634" s="57">
        <v>0</v>
      </c>
      <c r="C1634" s="284">
        <f t="shared" si="302"/>
        <v>0</v>
      </c>
      <c r="D1634" s="300">
        <f t="shared" si="300"/>
        <v>0</v>
      </c>
      <c r="E1634" s="285">
        <f t="shared" si="303"/>
        <v>0</v>
      </c>
      <c r="F1634" s="300">
        <f t="shared" si="301"/>
        <v>0</v>
      </c>
      <c r="G1634" s="285">
        <f t="shared" si="304"/>
        <v>0</v>
      </c>
      <c r="H1634" s="284">
        <f t="shared" si="305"/>
        <v>0</v>
      </c>
      <c r="I1634" s="301">
        <f t="shared" si="306"/>
        <v>0</v>
      </c>
      <c r="J1634" s="57">
        <f t="shared" si="307"/>
        <v>0</v>
      </c>
      <c r="K1634" s="57">
        <f t="shared" si="308"/>
        <v>0</v>
      </c>
      <c r="L1634" s="57">
        <f t="shared" si="310"/>
        <v>54391.304309922263</v>
      </c>
      <c r="M1634" s="301">
        <f t="shared" si="311"/>
        <v>11.990238655999987</v>
      </c>
      <c r="N1634" s="57">
        <f t="shared" si="309"/>
        <v>4536.2987235207811</v>
      </c>
    </row>
    <row r="1635" spans="1:14">
      <c r="A1635" s="57">
        <v>1632</v>
      </c>
      <c r="B1635" s="57">
        <v>0</v>
      </c>
      <c r="C1635" s="284">
        <f t="shared" si="302"/>
        <v>0</v>
      </c>
      <c r="D1635" s="300">
        <f t="shared" si="300"/>
        <v>0</v>
      </c>
      <c r="E1635" s="285">
        <f t="shared" si="303"/>
        <v>0</v>
      </c>
      <c r="F1635" s="300">
        <f t="shared" si="301"/>
        <v>0</v>
      </c>
      <c r="G1635" s="285">
        <f t="shared" si="304"/>
        <v>0</v>
      </c>
      <c r="H1635" s="284">
        <f t="shared" si="305"/>
        <v>0</v>
      </c>
      <c r="I1635" s="301">
        <f t="shared" si="306"/>
        <v>0</v>
      </c>
      <c r="J1635" s="57">
        <f t="shared" si="307"/>
        <v>0</v>
      </c>
      <c r="K1635" s="57">
        <f t="shared" si="308"/>
        <v>0</v>
      </c>
      <c r="L1635" s="57">
        <f t="shared" si="310"/>
        <v>54391.304309922263</v>
      </c>
      <c r="M1635" s="301">
        <f t="shared" si="311"/>
        <v>11.990238655999987</v>
      </c>
      <c r="N1635" s="57">
        <f t="shared" si="309"/>
        <v>4536.2987235207811</v>
      </c>
    </row>
    <row r="1636" spans="1:14">
      <c r="A1636" s="57">
        <v>1633</v>
      </c>
      <c r="B1636" s="57">
        <v>0</v>
      </c>
      <c r="C1636" s="284">
        <f t="shared" si="302"/>
        <v>0</v>
      </c>
      <c r="D1636" s="300">
        <f t="shared" si="300"/>
        <v>0</v>
      </c>
      <c r="E1636" s="285">
        <f t="shared" si="303"/>
        <v>0</v>
      </c>
      <c r="F1636" s="300">
        <f t="shared" si="301"/>
        <v>0</v>
      </c>
      <c r="G1636" s="285">
        <f t="shared" si="304"/>
        <v>0</v>
      </c>
      <c r="H1636" s="284">
        <f t="shared" si="305"/>
        <v>0</v>
      </c>
      <c r="I1636" s="301">
        <f t="shared" si="306"/>
        <v>0</v>
      </c>
      <c r="J1636" s="57">
        <f t="shared" si="307"/>
        <v>0</v>
      </c>
      <c r="K1636" s="57">
        <f t="shared" si="308"/>
        <v>0</v>
      </c>
      <c r="L1636" s="57">
        <f t="shared" si="310"/>
        <v>54391.304309922263</v>
      </c>
      <c r="M1636" s="301">
        <f t="shared" si="311"/>
        <v>11.990238655999987</v>
      </c>
      <c r="N1636" s="57">
        <f t="shared" si="309"/>
        <v>4536.2987235207811</v>
      </c>
    </row>
    <row r="1637" spans="1:14">
      <c r="A1637" s="57">
        <v>1634</v>
      </c>
      <c r="B1637" s="57">
        <v>0</v>
      </c>
      <c r="C1637" s="284">
        <f t="shared" si="302"/>
        <v>0</v>
      </c>
      <c r="D1637" s="300">
        <f t="shared" si="300"/>
        <v>0</v>
      </c>
      <c r="E1637" s="285">
        <f t="shared" si="303"/>
        <v>0</v>
      </c>
      <c r="F1637" s="300">
        <f t="shared" si="301"/>
        <v>0</v>
      </c>
      <c r="G1637" s="285">
        <f t="shared" si="304"/>
        <v>0</v>
      </c>
      <c r="H1637" s="284">
        <f t="shared" si="305"/>
        <v>0</v>
      </c>
      <c r="I1637" s="301">
        <f t="shared" si="306"/>
        <v>0</v>
      </c>
      <c r="J1637" s="57">
        <f t="shared" si="307"/>
        <v>0</v>
      </c>
      <c r="K1637" s="57">
        <f t="shared" si="308"/>
        <v>0</v>
      </c>
      <c r="L1637" s="57">
        <f t="shared" si="310"/>
        <v>54391.304309922263</v>
      </c>
      <c r="M1637" s="301">
        <f t="shared" si="311"/>
        <v>11.990238655999987</v>
      </c>
      <c r="N1637" s="57">
        <f t="shared" si="309"/>
        <v>4536.2987235207811</v>
      </c>
    </row>
    <row r="1638" spans="1:14">
      <c r="A1638" s="57">
        <v>1635</v>
      </c>
      <c r="B1638" s="57">
        <v>0</v>
      </c>
      <c r="C1638" s="284">
        <f t="shared" si="302"/>
        <v>0</v>
      </c>
      <c r="D1638" s="300">
        <f t="shared" si="300"/>
        <v>0</v>
      </c>
      <c r="E1638" s="285">
        <f t="shared" si="303"/>
        <v>0</v>
      </c>
      <c r="F1638" s="300">
        <f t="shared" si="301"/>
        <v>0</v>
      </c>
      <c r="G1638" s="285">
        <f t="shared" si="304"/>
        <v>0</v>
      </c>
      <c r="H1638" s="284">
        <f t="shared" si="305"/>
        <v>0</v>
      </c>
      <c r="I1638" s="301">
        <f t="shared" si="306"/>
        <v>0</v>
      </c>
      <c r="J1638" s="57">
        <f t="shared" si="307"/>
        <v>0</v>
      </c>
      <c r="K1638" s="57">
        <f t="shared" si="308"/>
        <v>0</v>
      </c>
      <c r="L1638" s="57">
        <f t="shared" si="310"/>
        <v>54391.304309922263</v>
      </c>
      <c r="M1638" s="301">
        <f t="shared" si="311"/>
        <v>11.990238655999987</v>
      </c>
      <c r="N1638" s="57">
        <f t="shared" si="309"/>
        <v>4536.2987235207811</v>
      </c>
    </row>
    <row r="1639" spans="1:14">
      <c r="A1639" s="57">
        <v>1636</v>
      </c>
      <c r="B1639" s="57">
        <v>0</v>
      </c>
      <c r="C1639" s="284">
        <f t="shared" si="302"/>
        <v>0</v>
      </c>
      <c r="D1639" s="300">
        <f t="shared" si="300"/>
        <v>0</v>
      </c>
      <c r="E1639" s="285">
        <f t="shared" si="303"/>
        <v>0</v>
      </c>
      <c r="F1639" s="300">
        <f t="shared" si="301"/>
        <v>0</v>
      </c>
      <c r="G1639" s="285">
        <f t="shared" si="304"/>
        <v>0</v>
      </c>
      <c r="H1639" s="284">
        <f t="shared" si="305"/>
        <v>0</v>
      </c>
      <c r="I1639" s="301">
        <f t="shared" si="306"/>
        <v>0</v>
      </c>
      <c r="J1639" s="57">
        <f t="shared" si="307"/>
        <v>0</v>
      </c>
      <c r="K1639" s="57">
        <f t="shared" si="308"/>
        <v>0</v>
      </c>
      <c r="L1639" s="57">
        <f t="shared" si="310"/>
        <v>54391.304309922263</v>
      </c>
      <c r="M1639" s="301">
        <f t="shared" si="311"/>
        <v>11.990238655999987</v>
      </c>
      <c r="N1639" s="57">
        <f t="shared" si="309"/>
        <v>4536.2987235207811</v>
      </c>
    </row>
    <row r="1640" spans="1:14">
      <c r="A1640" s="57">
        <v>1637</v>
      </c>
      <c r="B1640" s="57">
        <v>0</v>
      </c>
      <c r="C1640" s="284">
        <f t="shared" si="302"/>
        <v>0</v>
      </c>
      <c r="D1640" s="300">
        <f t="shared" si="300"/>
        <v>0</v>
      </c>
      <c r="E1640" s="285">
        <f t="shared" si="303"/>
        <v>0</v>
      </c>
      <c r="F1640" s="300">
        <f t="shared" si="301"/>
        <v>0</v>
      </c>
      <c r="G1640" s="285">
        <f t="shared" si="304"/>
        <v>0</v>
      </c>
      <c r="H1640" s="284">
        <f t="shared" si="305"/>
        <v>0</v>
      </c>
      <c r="I1640" s="301">
        <f t="shared" si="306"/>
        <v>0</v>
      </c>
      <c r="J1640" s="57">
        <f t="shared" si="307"/>
        <v>0</v>
      </c>
      <c r="K1640" s="57">
        <f t="shared" si="308"/>
        <v>0</v>
      </c>
      <c r="L1640" s="57">
        <f t="shared" si="310"/>
        <v>54391.304309922263</v>
      </c>
      <c r="M1640" s="301">
        <f t="shared" si="311"/>
        <v>11.990238655999987</v>
      </c>
      <c r="N1640" s="57">
        <f t="shared" si="309"/>
        <v>4536.2987235207811</v>
      </c>
    </row>
    <row r="1641" spans="1:14">
      <c r="A1641" s="57">
        <v>1638</v>
      </c>
      <c r="B1641" s="57">
        <v>0</v>
      </c>
      <c r="C1641" s="284">
        <f t="shared" si="302"/>
        <v>0</v>
      </c>
      <c r="D1641" s="300">
        <f t="shared" si="300"/>
        <v>0</v>
      </c>
      <c r="E1641" s="285">
        <f t="shared" si="303"/>
        <v>0</v>
      </c>
      <c r="F1641" s="300">
        <f t="shared" si="301"/>
        <v>0</v>
      </c>
      <c r="G1641" s="285">
        <f t="shared" si="304"/>
        <v>0</v>
      </c>
      <c r="H1641" s="284">
        <f t="shared" si="305"/>
        <v>0</v>
      </c>
      <c r="I1641" s="301">
        <f t="shared" si="306"/>
        <v>0</v>
      </c>
      <c r="J1641" s="57">
        <f t="shared" si="307"/>
        <v>0</v>
      </c>
      <c r="K1641" s="57">
        <f t="shared" si="308"/>
        <v>0</v>
      </c>
      <c r="L1641" s="57">
        <f t="shared" si="310"/>
        <v>54391.304309922263</v>
      </c>
      <c r="M1641" s="301">
        <f t="shared" si="311"/>
        <v>11.990238655999987</v>
      </c>
      <c r="N1641" s="57">
        <f t="shared" si="309"/>
        <v>4536.2987235207811</v>
      </c>
    </row>
    <row r="1642" spans="1:14">
      <c r="A1642" s="57">
        <v>1639</v>
      </c>
      <c r="B1642" s="57">
        <v>0</v>
      </c>
      <c r="C1642" s="284">
        <f t="shared" si="302"/>
        <v>0</v>
      </c>
      <c r="D1642" s="300">
        <f t="shared" si="300"/>
        <v>0</v>
      </c>
      <c r="E1642" s="285">
        <f t="shared" si="303"/>
        <v>0</v>
      </c>
      <c r="F1642" s="300">
        <f t="shared" si="301"/>
        <v>0</v>
      </c>
      <c r="G1642" s="285">
        <f t="shared" si="304"/>
        <v>0</v>
      </c>
      <c r="H1642" s="284">
        <f t="shared" si="305"/>
        <v>0</v>
      </c>
      <c r="I1642" s="301">
        <f t="shared" si="306"/>
        <v>0</v>
      </c>
      <c r="J1642" s="57">
        <f t="shared" si="307"/>
        <v>0</v>
      </c>
      <c r="K1642" s="57">
        <f t="shared" si="308"/>
        <v>0</v>
      </c>
      <c r="L1642" s="57">
        <f t="shared" si="310"/>
        <v>54391.304309922263</v>
      </c>
      <c r="M1642" s="301">
        <f t="shared" si="311"/>
        <v>11.990238655999987</v>
      </c>
      <c r="N1642" s="57">
        <f t="shared" si="309"/>
        <v>4536.2987235207811</v>
      </c>
    </row>
    <row r="1643" spans="1:14">
      <c r="A1643" s="57">
        <v>1640</v>
      </c>
      <c r="B1643" s="57">
        <v>0</v>
      </c>
      <c r="C1643" s="284">
        <f t="shared" si="302"/>
        <v>0</v>
      </c>
      <c r="D1643" s="300">
        <f t="shared" si="300"/>
        <v>0</v>
      </c>
      <c r="E1643" s="285">
        <f t="shared" si="303"/>
        <v>0</v>
      </c>
      <c r="F1643" s="300">
        <f t="shared" si="301"/>
        <v>0</v>
      </c>
      <c r="G1643" s="285">
        <f t="shared" si="304"/>
        <v>0</v>
      </c>
      <c r="H1643" s="284">
        <f t="shared" si="305"/>
        <v>0</v>
      </c>
      <c r="I1643" s="301">
        <f t="shared" si="306"/>
        <v>0</v>
      </c>
      <c r="J1643" s="57">
        <f t="shared" si="307"/>
        <v>0</v>
      </c>
      <c r="K1643" s="57">
        <f t="shared" si="308"/>
        <v>0</v>
      </c>
      <c r="L1643" s="57">
        <f t="shared" si="310"/>
        <v>54391.304309922263</v>
      </c>
      <c r="M1643" s="301">
        <f t="shared" si="311"/>
        <v>11.990238655999987</v>
      </c>
      <c r="N1643" s="57">
        <f t="shared" si="309"/>
        <v>4536.2987235207811</v>
      </c>
    </row>
    <row r="1644" spans="1:14">
      <c r="A1644" s="57">
        <v>1641</v>
      </c>
      <c r="B1644" s="57">
        <v>0</v>
      </c>
      <c r="C1644" s="284">
        <f t="shared" si="302"/>
        <v>0</v>
      </c>
      <c r="D1644" s="300">
        <f t="shared" si="300"/>
        <v>0</v>
      </c>
      <c r="E1644" s="285">
        <f t="shared" si="303"/>
        <v>0</v>
      </c>
      <c r="F1644" s="300">
        <f t="shared" si="301"/>
        <v>0</v>
      </c>
      <c r="G1644" s="285">
        <f t="shared" si="304"/>
        <v>0</v>
      </c>
      <c r="H1644" s="284">
        <f t="shared" si="305"/>
        <v>0</v>
      </c>
      <c r="I1644" s="301">
        <f t="shared" si="306"/>
        <v>0</v>
      </c>
      <c r="J1644" s="57">
        <f t="shared" si="307"/>
        <v>0</v>
      </c>
      <c r="K1644" s="57">
        <f t="shared" si="308"/>
        <v>0</v>
      </c>
      <c r="L1644" s="57">
        <f t="shared" si="310"/>
        <v>54391.304309922263</v>
      </c>
      <c r="M1644" s="301">
        <f t="shared" si="311"/>
        <v>11.990238655999987</v>
      </c>
      <c r="N1644" s="57">
        <f t="shared" si="309"/>
        <v>4536.2987235207811</v>
      </c>
    </row>
    <row r="1645" spans="1:14">
      <c r="A1645" s="57">
        <v>1642</v>
      </c>
      <c r="B1645" s="57">
        <v>0</v>
      </c>
      <c r="C1645" s="284">
        <f t="shared" si="302"/>
        <v>0</v>
      </c>
      <c r="D1645" s="300">
        <f t="shared" si="300"/>
        <v>0</v>
      </c>
      <c r="E1645" s="285">
        <f t="shared" si="303"/>
        <v>0</v>
      </c>
      <c r="F1645" s="300">
        <f t="shared" si="301"/>
        <v>0</v>
      </c>
      <c r="G1645" s="285">
        <f t="shared" si="304"/>
        <v>0</v>
      </c>
      <c r="H1645" s="284">
        <f t="shared" si="305"/>
        <v>0</v>
      </c>
      <c r="I1645" s="301">
        <f t="shared" si="306"/>
        <v>0</v>
      </c>
      <c r="J1645" s="57">
        <f t="shared" si="307"/>
        <v>0</v>
      </c>
      <c r="K1645" s="57">
        <f t="shared" si="308"/>
        <v>0</v>
      </c>
      <c r="L1645" s="57">
        <f t="shared" si="310"/>
        <v>54391.304309922263</v>
      </c>
      <c r="M1645" s="301">
        <f t="shared" si="311"/>
        <v>11.990238655999987</v>
      </c>
      <c r="N1645" s="57">
        <f t="shared" si="309"/>
        <v>4536.2987235207811</v>
      </c>
    </row>
    <row r="1646" spans="1:14">
      <c r="A1646" s="57">
        <v>1643</v>
      </c>
      <c r="B1646" s="57">
        <v>0</v>
      </c>
      <c r="C1646" s="284">
        <f t="shared" si="302"/>
        <v>0</v>
      </c>
      <c r="D1646" s="300">
        <f t="shared" si="300"/>
        <v>0</v>
      </c>
      <c r="E1646" s="285">
        <f t="shared" si="303"/>
        <v>0</v>
      </c>
      <c r="F1646" s="300">
        <f t="shared" si="301"/>
        <v>0</v>
      </c>
      <c r="G1646" s="285">
        <f t="shared" si="304"/>
        <v>0</v>
      </c>
      <c r="H1646" s="284">
        <f t="shared" si="305"/>
        <v>0</v>
      </c>
      <c r="I1646" s="301">
        <f t="shared" si="306"/>
        <v>0</v>
      </c>
      <c r="J1646" s="57">
        <f t="shared" si="307"/>
        <v>0</v>
      </c>
      <c r="K1646" s="57">
        <f t="shared" si="308"/>
        <v>0</v>
      </c>
      <c r="L1646" s="57">
        <f t="shared" si="310"/>
        <v>54391.304309922263</v>
      </c>
      <c r="M1646" s="301">
        <f t="shared" si="311"/>
        <v>11.990238655999987</v>
      </c>
      <c r="N1646" s="57">
        <f t="shared" si="309"/>
        <v>4536.2987235207811</v>
      </c>
    </row>
    <row r="1647" spans="1:14">
      <c r="A1647" s="57">
        <v>1644</v>
      </c>
      <c r="B1647" s="57">
        <v>0</v>
      </c>
      <c r="C1647" s="284">
        <f t="shared" si="302"/>
        <v>0</v>
      </c>
      <c r="D1647" s="300">
        <f t="shared" si="300"/>
        <v>0</v>
      </c>
      <c r="E1647" s="285">
        <f t="shared" si="303"/>
        <v>0</v>
      </c>
      <c r="F1647" s="300">
        <f t="shared" si="301"/>
        <v>0</v>
      </c>
      <c r="G1647" s="285">
        <f t="shared" si="304"/>
        <v>0</v>
      </c>
      <c r="H1647" s="284">
        <f t="shared" si="305"/>
        <v>0</v>
      </c>
      <c r="I1647" s="301">
        <f t="shared" si="306"/>
        <v>0</v>
      </c>
      <c r="J1647" s="57">
        <f t="shared" si="307"/>
        <v>0</v>
      </c>
      <c r="K1647" s="57">
        <f t="shared" si="308"/>
        <v>0</v>
      </c>
      <c r="L1647" s="57">
        <f t="shared" si="310"/>
        <v>54391.304309922263</v>
      </c>
      <c r="M1647" s="301">
        <f t="shared" si="311"/>
        <v>11.990238655999987</v>
      </c>
      <c r="N1647" s="57">
        <f t="shared" si="309"/>
        <v>4536.2987235207811</v>
      </c>
    </row>
    <row r="1648" spans="1:14">
      <c r="A1648" s="57">
        <v>1645</v>
      </c>
      <c r="B1648" s="57">
        <v>0</v>
      </c>
      <c r="C1648" s="284">
        <f t="shared" si="302"/>
        <v>0</v>
      </c>
      <c r="D1648" s="300">
        <f t="shared" si="300"/>
        <v>0</v>
      </c>
      <c r="E1648" s="285">
        <f t="shared" si="303"/>
        <v>0</v>
      </c>
      <c r="F1648" s="300">
        <f t="shared" si="301"/>
        <v>0</v>
      </c>
      <c r="G1648" s="285">
        <f t="shared" si="304"/>
        <v>0</v>
      </c>
      <c r="H1648" s="284">
        <f t="shared" si="305"/>
        <v>0</v>
      </c>
      <c r="I1648" s="301">
        <f t="shared" si="306"/>
        <v>0</v>
      </c>
      <c r="J1648" s="57">
        <f t="shared" si="307"/>
        <v>0</v>
      </c>
      <c r="K1648" s="57">
        <f t="shared" si="308"/>
        <v>0</v>
      </c>
      <c r="L1648" s="57">
        <f t="shared" si="310"/>
        <v>54391.304309922263</v>
      </c>
      <c r="M1648" s="301">
        <f t="shared" si="311"/>
        <v>11.990238655999987</v>
      </c>
      <c r="N1648" s="57">
        <f t="shared" si="309"/>
        <v>4536.2987235207811</v>
      </c>
    </row>
    <row r="1649" spans="1:14">
      <c r="A1649" s="57">
        <v>1646</v>
      </c>
      <c r="B1649" s="57">
        <v>0</v>
      </c>
      <c r="C1649" s="284">
        <f t="shared" si="302"/>
        <v>0</v>
      </c>
      <c r="D1649" s="300">
        <f t="shared" si="300"/>
        <v>0</v>
      </c>
      <c r="E1649" s="285">
        <f t="shared" si="303"/>
        <v>0</v>
      </c>
      <c r="F1649" s="300">
        <f t="shared" si="301"/>
        <v>0</v>
      </c>
      <c r="G1649" s="285">
        <f t="shared" si="304"/>
        <v>0</v>
      </c>
      <c r="H1649" s="284">
        <f t="shared" si="305"/>
        <v>0</v>
      </c>
      <c r="I1649" s="301">
        <f t="shared" si="306"/>
        <v>0</v>
      </c>
      <c r="J1649" s="57">
        <f t="shared" si="307"/>
        <v>0</v>
      </c>
      <c r="K1649" s="57">
        <f t="shared" si="308"/>
        <v>0</v>
      </c>
      <c r="L1649" s="57">
        <f t="shared" si="310"/>
        <v>54391.304309922263</v>
      </c>
      <c r="M1649" s="301">
        <f t="shared" si="311"/>
        <v>11.990238655999987</v>
      </c>
      <c r="N1649" s="57">
        <f t="shared" si="309"/>
        <v>4536.2987235207811</v>
      </c>
    </row>
    <row r="1650" spans="1:14">
      <c r="A1650" s="57">
        <v>1647</v>
      </c>
      <c r="B1650" s="57">
        <v>0</v>
      </c>
      <c r="C1650" s="284">
        <f t="shared" si="302"/>
        <v>0</v>
      </c>
      <c r="D1650" s="300">
        <f t="shared" si="300"/>
        <v>0</v>
      </c>
      <c r="E1650" s="285">
        <f t="shared" si="303"/>
        <v>0</v>
      </c>
      <c r="F1650" s="300">
        <f t="shared" si="301"/>
        <v>0</v>
      </c>
      <c r="G1650" s="285">
        <f t="shared" si="304"/>
        <v>0</v>
      </c>
      <c r="H1650" s="284">
        <f t="shared" si="305"/>
        <v>0</v>
      </c>
      <c r="I1650" s="301">
        <f t="shared" si="306"/>
        <v>0</v>
      </c>
      <c r="J1650" s="57">
        <f t="shared" si="307"/>
        <v>0</v>
      </c>
      <c r="K1650" s="57">
        <f t="shared" si="308"/>
        <v>0</v>
      </c>
      <c r="L1650" s="57">
        <f t="shared" si="310"/>
        <v>54391.304309922263</v>
      </c>
      <c r="M1650" s="301">
        <f t="shared" si="311"/>
        <v>11.990238655999987</v>
      </c>
      <c r="N1650" s="57">
        <f t="shared" si="309"/>
        <v>4536.2987235207811</v>
      </c>
    </row>
    <row r="1651" spans="1:14">
      <c r="A1651" s="57">
        <v>1648</v>
      </c>
      <c r="B1651" s="57">
        <v>0</v>
      </c>
      <c r="C1651" s="284">
        <f t="shared" si="302"/>
        <v>0</v>
      </c>
      <c r="D1651" s="300">
        <f t="shared" si="300"/>
        <v>0</v>
      </c>
      <c r="E1651" s="285">
        <f t="shared" si="303"/>
        <v>0</v>
      </c>
      <c r="F1651" s="300">
        <f t="shared" si="301"/>
        <v>0</v>
      </c>
      <c r="G1651" s="285">
        <f t="shared" si="304"/>
        <v>0</v>
      </c>
      <c r="H1651" s="284">
        <f t="shared" si="305"/>
        <v>0</v>
      </c>
      <c r="I1651" s="301">
        <f t="shared" si="306"/>
        <v>0</v>
      </c>
      <c r="J1651" s="57">
        <f t="shared" si="307"/>
        <v>0</v>
      </c>
      <c r="K1651" s="57">
        <f t="shared" si="308"/>
        <v>0</v>
      </c>
      <c r="L1651" s="57">
        <f t="shared" si="310"/>
        <v>54391.304309922263</v>
      </c>
      <c r="M1651" s="301">
        <f t="shared" si="311"/>
        <v>11.990238655999987</v>
      </c>
      <c r="N1651" s="57">
        <f t="shared" si="309"/>
        <v>4536.2987235207811</v>
      </c>
    </row>
    <row r="1652" spans="1:14">
      <c r="A1652" s="57">
        <v>1649</v>
      </c>
      <c r="B1652" s="57">
        <v>0</v>
      </c>
      <c r="C1652" s="284">
        <f t="shared" si="302"/>
        <v>0</v>
      </c>
      <c r="D1652" s="300">
        <f t="shared" si="300"/>
        <v>0</v>
      </c>
      <c r="E1652" s="285">
        <f t="shared" si="303"/>
        <v>0</v>
      </c>
      <c r="F1652" s="300">
        <f t="shared" si="301"/>
        <v>0</v>
      </c>
      <c r="G1652" s="285">
        <f t="shared" si="304"/>
        <v>0</v>
      </c>
      <c r="H1652" s="284">
        <f t="shared" si="305"/>
        <v>0</v>
      </c>
      <c r="I1652" s="301">
        <f t="shared" si="306"/>
        <v>0</v>
      </c>
      <c r="J1652" s="57">
        <f t="shared" si="307"/>
        <v>0</v>
      </c>
      <c r="K1652" s="57">
        <f t="shared" si="308"/>
        <v>0</v>
      </c>
      <c r="L1652" s="57">
        <f t="shared" si="310"/>
        <v>54391.304309922263</v>
      </c>
      <c r="M1652" s="301">
        <f t="shared" si="311"/>
        <v>11.990238655999987</v>
      </c>
      <c r="N1652" s="57">
        <f t="shared" si="309"/>
        <v>4536.2987235207811</v>
      </c>
    </row>
    <row r="1653" spans="1:14">
      <c r="A1653" s="57">
        <v>1650</v>
      </c>
      <c r="B1653" s="57">
        <v>0</v>
      </c>
      <c r="C1653" s="284">
        <f t="shared" si="302"/>
        <v>0</v>
      </c>
      <c r="D1653" s="300">
        <f t="shared" si="300"/>
        <v>0</v>
      </c>
      <c r="E1653" s="285">
        <f t="shared" si="303"/>
        <v>0</v>
      </c>
      <c r="F1653" s="300">
        <f t="shared" si="301"/>
        <v>0</v>
      </c>
      <c r="G1653" s="285">
        <f t="shared" si="304"/>
        <v>0</v>
      </c>
      <c r="H1653" s="284">
        <f t="shared" si="305"/>
        <v>0</v>
      </c>
      <c r="I1653" s="301">
        <f t="shared" si="306"/>
        <v>0</v>
      </c>
      <c r="J1653" s="57">
        <f t="shared" si="307"/>
        <v>0</v>
      </c>
      <c r="K1653" s="57">
        <f t="shared" si="308"/>
        <v>0</v>
      </c>
      <c r="L1653" s="57">
        <f t="shared" si="310"/>
        <v>54391.304309922263</v>
      </c>
      <c r="M1653" s="301">
        <f t="shared" si="311"/>
        <v>11.990238655999987</v>
      </c>
      <c r="N1653" s="57">
        <f t="shared" si="309"/>
        <v>4536.2987235207811</v>
      </c>
    </row>
    <row r="1654" spans="1:14">
      <c r="A1654" s="57">
        <v>1651</v>
      </c>
      <c r="B1654" s="57">
        <v>0</v>
      </c>
      <c r="C1654" s="284">
        <f t="shared" si="302"/>
        <v>0</v>
      </c>
      <c r="D1654" s="300">
        <f t="shared" si="300"/>
        <v>0</v>
      </c>
      <c r="E1654" s="285">
        <f t="shared" si="303"/>
        <v>0</v>
      </c>
      <c r="F1654" s="300">
        <f t="shared" si="301"/>
        <v>0</v>
      </c>
      <c r="G1654" s="285">
        <f t="shared" si="304"/>
        <v>0</v>
      </c>
      <c r="H1654" s="284">
        <f t="shared" si="305"/>
        <v>0</v>
      </c>
      <c r="I1654" s="301">
        <f t="shared" si="306"/>
        <v>0</v>
      </c>
      <c r="J1654" s="57">
        <f t="shared" si="307"/>
        <v>0</v>
      </c>
      <c r="K1654" s="57">
        <f t="shared" si="308"/>
        <v>0</v>
      </c>
      <c r="L1654" s="57">
        <f t="shared" si="310"/>
        <v>54391.304309922263</v>
      </c>
      <c r="M1654" s="301">
        <f t="shared" si="311"/>
        <v>11.990238655999987</v>
      </c>
      <c r="N1654" s="57">
        <f t="shared" si="309"/>
        <v>4536.2987235207811</v>
      </c>
    </row>
    <row r="1655" spans="1:14">
      <c r="A1655" s="57">
        <v>1652</v>
      </c>
      <c r="B1655" s="57">
        <v>0</v>
      </c>
      <c r="C1655" s="284">
        <f t="shared" si="302"/>
        <v>0</v>
      </c>
      <c r="D1655" s="300">
        <f t="shared" si="300"/>
        <v>0</v>
      </c>
      <c r="E1655" s="285">
        <f t="shared" si="303"/>
        <v>0</v>
      </c>
      <c r="F1655" s="300">
        <f t="shared" si="301"/>
        <v>0</v>
      </c>
      <c r="G1655" s="285">
        <f t="shared" si="304"/>
        <v>0</v>
      </c>
      <c r="H1655" s="284">
        <f t="shared" si="305"/>
        <v>0</v>
      </c>
      <c r="I1655" s="301">
        <f t="shared" si="306"/>
        <v>0</v>
      </c>
      <c r="J1655" s="57">
        <f t="shared" si="307"/>
        <v>0</v>
      </c>
      <c r="K1655" s="57">
        <f t="shared" si="308"/>
        <v>0</v>
      </c>
      <c r="L1655" s="57">
        <f t="shared" si="310"/>
        <v>54391.304309922263</v>
      </c>
      <c r="M1655" s="301">
        <f t="shared" si="311"/>
        <v>11.990238655999987</v>
      </c>
      <c r="N1655" s="57">
        <f t="shared" si="309"/>
        <v>4536.2987235207811</v>
      </c>
    </row>
    <row r="1656" spans="1:14">
      <c r="A1656" s="57">
        <v>1653</v>
      </c>
      <c r="B1656" s="57">
        <v>0</v>
      </c>
      <c r="C1656" s="284">
        <f t="shared" si="302"/>
        <v>0</v>
      </c>
      <c r="D1656" s="300">
        <f t="shared" si="300"/>
        <v>0</v>
      </c>
      <c r="E1656" s="285">
        <f t="shared" si="303"/>
        <v>0</v>
      </c>
      <c r="F1656" s="300">
        <f t="shared" si="301"/>
        <v>0</v>
      </c>
      <c r="G1656" s="285">
        <f t="shared" si="304"/>
        <v>0</v>
      </c>
      <c r="H1656" s="284">
        <f t="shared" si="305"/>
        <v>0</v>
      </c>
      <c r="I1656" s="301">
        <f t="shared" si="306"/>
        <v>0</v>
      </c>
      <c r="J1656" s="57">
        <f t="shared" si="307"/>
        <v>0</v>
      </c>
      <c r="K1656" s="57">
        <f t="shared" si="308"/>
        <v>0</v>
      </c>
      <c r="L1656" s="57">
        <f t="shared" si="310"/>
        <v>54391.304309922263</v>
      </c>
      <c r="M1656" s="301">
        <f t="shared" si="311"/>
        <v>11.990238655999987</v>
      </c>
      <c r="N1656" s="57">
        <f t="shared" si="309"/>
        <v>4536.2987235207811</v>
      </c>
    </row>
    <row r="1657" spans="1:14">
      <c r="A1657" s="57">
        <v>1654</v>
      </c>
      <c r="B1657" s="57">
        <v>0</v>
      </c>
      <c r="C1657" s="284">
        <f t="shared" si="302"/>
        <v>0</v>
      </c>
      <c r="D1657" s="300">
        <f t="shared" si="300"/>
        <v>0</v>
      </c>
      <c r="E1657" s="285">
        <f t="shared" si="303"/>
        <v>0</v>
      </c>
      <c r="F1657" s="300">
        <f t="shared" si="301"/>
        <v>0</v>
      </c>
      <c r="G1657" s="285">
        <f t="shared" si="304"/>
        <v>0</v>
      </c>
      <c r="H1657" s="284">
        <f t="shared" si="305"/>
        <v>0</v>
      </c>
      <c r="I1657" s="301">
        <f t="shared" si="306"/>
        <v>0</v>
      </c>
      <c r="J1657" s="57">
        <f t="shared" si="307"/>
        <v>0</v>
      </c>
      <c r="K1657" s="57">
        <f t="shared" si="308"/>
        <v>0</v>
      </c>
      <c r="L1657" s="57">
        <f t="shared" si="310"/>
        <v>54391.304309922263</v>
      </c>
      <c r="M1657" s="301">
        <f t="shared" si="311"/>
        <v>11.990238655999987</v>
      </c>
      <c r="N1657" s="57">
        <f t="shared" si="309"/>
        <v>4536.2987235207811</v>
      </c>
    </row>
    <row r="1658" spans="1:14">
      <c r="A1658" s="57">
        <v>1655</v>
      </c>
      <c r="B1658" s="57">
        <v>0</v>
      </c>
      <c r="C1658" s="284">
        <f t="shared" si="302"/>
        <v>0</v>
      </c>
      <c r="D1658" s="300">
        <f t="shared" si="300"/>
        <v>0</v>
      </c>
      <c r="E1658" s="285">
        <f t="shared" si="303"/>
        <v>0</v>
      </c>
      <c r="F1658" s="300">
        <f t="shared" si="301"/>
        <v>0</v>
      </c>
      <c r="G1658" s="285">
        <f t="shared" si="304"/>
        <v>0</v>
      </c>
      <c r="H1658" s="284">
        <f t="shared" si="305"/>
        <v>0</v>
      </c>
      <c r="I1658" s="301">
        <f t="shared" si="306"/>
        <v>0</v>
      </c>
      <c r="J1658" s="57">
        <f t="shared" si="307"/>
        <v>0</v>
      </c>
      <c r="K1658" s="57">
        <f t="shared" si="308"/>
        <v>0</v>
      </c>
      <c r="L1658" s="57">
        <f t="shared" si="310"/>
        <v>54391.304309922263</v>
      </c>
      <c r="M1658" s="301">
        <f t="shared" si="311"/>
        <v>11.990238655999987</v>
      </c>
      <c r="N1658" s="57">
        <f t="shared" si="309"/>
        <v>4536.2987235207811</v>
      </c>
    </row>
    <row r="1659" spans="1:14">
      <c r="A1659" s="57">
        <v>1656</v>
      </c>
      <c r="B1659" s="57">
        <v>0</v>
      </c>
      <c r="C1659" s="284">
        <f t="shared" si="302"/>
        <v>0</v>
      </c>
      <c r="D1659" s="300">
        <f t="shared" si="300"/>
        <v>0</v>
      </c>
      <c r="E1659" s="285">
        <f t="shared" si="303"/>
        <v>0</v>
      </c>
      <c r="F1659" s="300">
        <f t="shared" si="301"/>
        <v>0</v>
      </c>
      <c r="G1659" s="285">
        <f t="shared" si="304"/>
        <v>0</v>
      </c>
      <c r="H1659" s="284">
        <f t="shared" si="305"/>
        <v>0</v>
      </c>
      <c r="I1659" s="301">
        <f t="shared" si="306"/>
        <v>0</v>
      </c>
      <c r="J1659" s="57">
        <f t="shared" si="307"/>
        <v>0</v>
      </c>
      <c r="K1659" s="57">
        <f t="shared" si="308"/>
        <v>0</v>
      </c>
      <c r="L1659" s="57">
        <f t="shared" si="310"/>
        <v>54391.304309922263</v>
      </c>
      <c r="M1659" s="301">
        <f t="shared" si="311"/>
        <v>11.990238655999987</v>
      </c>
      <c r="N1659" s="57">
        <f t="shared" si="309"/>
        <v>4536.2987235207811</v>
      </c>
    </row>
    <row r="1660" spans="1:14">
      <c r="A1660" s="57">
        <v>1657</v>
      </c>
      <c r="B1660" s="57">
        <v>0</v>
      </c>
      <c r="C1660" s="284">
        <f t="shared" si="302"/>
        <v>0</v>
      </c>
      <c r="D1660" s="300">
        <f t="shared" si="300"/>
        <v>0</v>
      </c>
      <c r="E1660" s="285">
        <f t="shared" si="303"/>
        <v>0</v>
      </c>
      <c r="F1660" s="300">
        <f t="shared" si="301"/>
        <v>0</v>
      </c>
      <c r="G1660" s="285">
        <f t="shared" si="304"/>
        <v>0</v>
      </c>
      <c r="H1660" s="284">
        <f t="shared" si="305"/>
        <v>0</v>
      </c>
      <c r="I1660" s="301">
        <f t="shared" si="306"/>
        <v>0</v>
      </c>
      <c r="J1660" s="57">
        <f t="shared" si="307"/>
        <v>0</v>
      </c>
      <c r="K1660" s="57">
        <f t="shared" si="308"/>
        <v>0</v>
      </c>
      <c r="L1660" s="57">
        <f t="shared" si="310"/>
        <v>54391.304309922263</v>
      </c>
      <c r="M1660" s="301">
        <f t="shared" si="311"/>
        <v>11.990238655999987</v>
      </c>
      <c r="N1660" s="57">
        <f t="shared" si="309"/>
        <v>4536.2987235207811</v>
      </c>
    </row>
    <row r="1661" spans="1:14">
      <c r="A1661" s="57">
        <v>1658</v>
      </c>
      <c r="B1661" s="57">
        <v>0</v>
      </c>
      <c r="C1661" s="284">
        <f t="shared" si="302"/>
        <v>0</v>
      </c>
      <c r="D1661" s="300">
        <f t="shared" si="300"/>
        <v>0</v>
      </c>
      <c r="E1661" s="285">
        <f t="shared" si="303"/>
        <v>0</v>
      </c>
      <c r="F1661" s="300">
        <f t="shared" si="301"/>
        <v>0</v>
      </c>
      <c r="G1661" s="285">
        <f t="shared" si="304"/>
        <v>0</v>
      </c>
      <c r="H1661" s="284">
        <f t="shared" si="305"/>
        <v>0</v>
      </c>
      <c r="I1661" s="301">
        <f t="shared" si="306"/>
        <v>0</v>
      </c>
      <c r="J1661" s="57">
        <f t="shared" si="307"/>
        <v>0</v>
      </c>
      <c r="K1661" s="57">
        <f t="shared" si="308"/>
        <v>0</v>
      </c>
      <c r="L1661" s="57">
        <f t="shared" si="310"/>
        <v>54391.304309922263</v>
      </c>
      <c r="M1661" s="301">
        <f t="shared" si="311"/>
        <v>11.990238655999987</v>
      </c>
      <c r="N1661" s="57">
        <f t="shared" si="309"/>
        <v>4536.2987235207811</v>
      </c>
    </row>
    <row r="1662" spans="1:14">
      <c r="A1662" s="57">
        <v>1659</v>
      </c>
      <c r="B1662" s="57">
        <v>0</v>
      </c>
      <c r="C1662" s="284">
        <f t="shared" si="302"/>
        <v>0</v>
      </c>
      <c r="D1662" s="300">
        <f t="shared" si="300"/>
        <v>0</v>
      </c>
      <c r="E1662" s="285">
        <f t="shared" si="303"/>
        <v>0</v>
      </c>
      <c r="F1662" s="300">
        <f t="shared" si="301"/>
        <v>0</v>
      </c>
      <c r="G1662" s="285">
        <f t="shared" si="304"/>
        <v>0</v>
      </c>
      <c r="H1662" s="284">
        <f t="shared" si="305"/>
        <v>0</v>
      </c>
      <c r="I1662" s="301">
        <f t="shared" si="306"/>
        <v>0</v>
      </c>
      <c r="J1662" s="57">
        <f t="shared" si="307"/>
        <v>0</v>
      </c>
      <c r="K1662" s="57">
        <f t="shared" si="308"/>
        <v>0</v>
      </c>
      <c r="L1662" s="57">
        <f t="shared" si="310"/>
        <v>54391.304309922263</v>
      </c>
      <c r="M1662" s="301">
        <f t="shared" si="311"/>
        <v>11.990238655999987</v>
      </c>
      <c r="N1662" s="57">
        <f t="shared" si="309"/>
        <v>4536.2987235207811</v>
      </c>
    </row>
    <row r="1663" spans="1:14">
      <c r="A1663" s="57">
        <v>1660</v>
      </c>
      <c r="B1663" s="57">
        <v>0</v>
      </c>
      <c r="C1663" s="284">
        <f t="shared" si="302"/>
        <v>0</v>
      </c>
      <c r="D1663" s="300">
        <f t="shared" si="300"/>
        <v>0</v>
      </c>
      <c r="E1663" s="285">
        <f t="shared" si="303"/>
        <v>0</v>
      </c>
      <c r="F1663" s="300">
        <f t="shared" si="301"/>
        <v>0</v>
      </c>
      <c r="G1663" s="285">
        <f t="shared" si="304"/>
        <v>0</v>
      </c>
      <c r="H1663" s="284">
        <f t="shared" si="305"/>
        <v>0</v>
      </c>
      <c r="I1663" s="301">
        <f t="shared" si="306"/>
        <v>0</v>
      </c>
      <c r="J1663" s="57">
        <f t="shared" si="307"/>
        <v>0</v>
      </c>
      <c r="K1663" s="57">
        <f t="shared" si="308"/>
        <v>0</v>
      </c>
      <c r="L1663" s="57">
        <f t="shared" si="310"/>
        <v>54391.304309922263</v>
      </c>
      <c r="M1663" s="301">
        <f t="shared" si="311"/>
        <v>11.990238655999987</v>
      </c>
      <c r="N1663" s="57">
        <f t="shared" si="309"/>
        <v>4536.2987235207811</v>
      </c>
    </row>
    <row r="1664" spans="1:14">
      <c r="A1664" s="57">
        <v>1661</v>
      </c>
      <c r="B1664" s="57">
        <v>0</v>
      </c>
      <c r="C1664" s="284">
        <f t="shared" si="302"/>
        <v>0</v>
      </c>
      <c r="D1664" s="300">
        <f t="shared" si="300"/>
        <v>0</v>
      </c>
      <c r="E1664" s="285">
        <f t="shared" si="303"/>
        <v>0</v>
      </c>
      <c r="F1664" s="300">
        <f t="shared" si="301"/>
        <v>0</v>
      </c>
      <c r="G1664" s="285">
        <f t="shared" si="304"/>
        <v>0</v>
      </c>
      <c r="H1664" s="284">
        <f t="shared" si="305"/>
        <v>0</v>
      </c>
      <c r="I1664" s="301">
        <f t="shared" si="306"/>
        <v>0</v>
      </c>
      <c r="J1664" s="57">
        <f t="shared" si="307"/>
        <v>0</v>
      </c>
      <c r="K1664" s="57">
        <f t="shared" si="308"/>
        <v>0</v>
      </c>
      <c r="L1664" s="57">
        <f t="shared" si="310"/>
        <v>54391.304309922263</v>
      </c>
      <c r="M1664" s="301">
        <f t="shared" si="311"/>
        <v>11.990238655999987</v>
      </c>
      <c r="N1664" s="57">
        <f t="shared" si="309"/>
        <v>4536.2987235207811</v>
      </c>
    </row>
    <row r="1665" spans="1:14">
      <c r="A1665" s="57">
        <v>1662</v>
      </c>
      <c r="B1665" s="57">
        <v>0</v>
      </c>
      <c r="C1665" s="284">
        <f t="shared" si="302"/>
        <v>0</v>
      </c>
      <c r="D1665" s="300">
        <f t="shared" si="300"/>
        <v>0</v>
      </c>
      <c r="E1665" s="285">
        <f t="shared" si="303"/>
        <v>0</v>
      </c>
      <c r="F1665" s="300">
        <f t="shared" si="301"/>
        <v>0</v>
      </c>
      <c r="G1665" s="285">
        <f t="shared" si="304"/>
        <v>0</v>
      </c>
      <c r="H1665" s="284">
        <f t="shared" si="305"/>
        <v>0</v>
      </c>
      <c r="I1665" s="301">
        <f t="shared" si="306"/>
        <v>0</v>
      </c>
      <c r="J1665" s="57">
        <f t="shared" si="307"/>
        <v>0</v>
      </c>
      <c r="K1665" s="57">
        <f t="shared" si="308"/>
        <v>0</v>
      </c>
      <c r="L1665" s="57">
        <f t="shared" si="310"/>
        <v>54391.304309922263</v>
      </c>
      <c r="M1665" s="301">
        <f t="shared" si="311"/>
        <v>11.990238655999987</v>
      </c>
      <c r="N1665" s="57">
        <f t="shared" si="309"/>
        <v>4536.2987235207811</v>
      </c>
    </row>
    <row r="1666" spans="1:14">
      <c r="A1666" s="57">
        <v>1663</v>
      </c>
      <c r="B1666" s="57">
        <v>0</v>
      </c>
      <c r="C1666" s="284">
        <f t="shared" si="302"/>
        <v>0</v>
      </c>
      <c r="D1666" s="300">
        <f t="shared" si="300"/>
        <v>0</v>
      </c>
      <c r="E1666" s="285">
        <f t="shared" si="303"/>
        <v>0</v>
      </c>
      <c r="F1666" s="300">
        <f t="shared" si="301"/>
        <v>0</v>
      </c>
      <c r="G1666" s="285">
        <f t="shared" si="304"/>
        <v>0</v>
      </c>
      <c r="H1666" s="284">
        <f t="shared" si="305"/>
        <v>0</v>
      </c>
      <c r="I1666" s="301">
        <f t="shared" si="306"/>
        <v>0</v>
      </c>
      <c r="J1666" s="57">
        <f t="shared" si="307"/>
        <v>0</v>
      </c>
      <c r="K1666" s="57">
        <f t="shared" si="308"/>
        <v>0</v>
      </c>
      <c r="L1666" s="57">
        <f t="shared" si="310"/>
        <v>54391.304309922263</v>
      </c>
      <c r="M1666" s="301">
        <f t="shared" si="311"/>
        <v>11.990238655999987</v>
      </c>
      <c r="N1666" s="57">
        <f t="shared" si="309"/>
        <v>4536.2987235207811</v>
      </c>
    </row>
    <row r="1667" spans="1:14">
      <c r="A1667" s="57">
        <v>1664</v>
      </c>
      <c r="B1667" s="57">
        <v>0</v>
      </c>
      <c r="C1667" s="284">
        <f t="shared" si="302"/>
        <v>0</v>
      </c>
      <c r="D1667" s="300">
        <f t="shared" si="300"/>
        <v>0</v>
      </c>
      <c r="E1667" s="285">
        <f t="shared" si="303"/>
        <v>0</v>
      </c>
      <c r="F1667" s="300">
        <f t="shared" si="301"/>
        <v>0</v>
      </c>
      <c r="G1667" s="285">
        <f t="shared" si="304"/>
        <v>0</v>
      </c>
      <c r="H1667" s="284">
        <f t="shared" si="305"/>
        <v>0</v>
      </c>
      <c r="I1667" s="301">
        <f t="shared" si="306"/>
        <v>0</v>
      </c>
      <c r="J1667" s="57">
        <f t="shared" si="307"/>
        <v>0</v>
      </c>
      <c r="K1667" s="57">
        <f t="shared" si="308"/>
        <v>0</v>
      </c>
      <c r="L1667" s="57">
        <f t="shared" si="310"/>
        <v>54391.304309922263</v>
      </c>
      <c r="M1667" s="301">
        <f t="shared" si="311"/>
        <v>11.990238655999987</v>
      </c>
      <c r="N1667" s="57">
        <f t="shared" si="309"/>
        <v>4536.2987235207811</v>
      </c>
    </row>
    <row r="1668" spans="1:14">
      <c r="A1668" s="57">
        <v>1665</v>
      </c>
      <c r="B1668" s="57">
        <v>0</v>
      </c>
      <c r="C1668" s="284">
        <f t="shared" si="302"/>
        <v>0</v>
      </c>
      <c r="D1668" s="300">
        <f t="shared" ref="D1668:D1731" si="312">C1668</f>
        <v>0</v>
      </c>
      <c r="E1668" s="285">
        <f t="shared" si="303"/>
        <v>0</v>
      </c>
      <c r="F1668" s="300">
        <f t="shared" ref="F1668:F1731" si="313">C1669</f>
        <v>0</v>
      </c>
      <c r="G1668" s="285">
        <f t="shared" si="304"/>
        <v>0</v>
      </c>
      <c r="H1668" s="284">
        <f t="shared" si="305"/>
        <v>0</v>
      </c>
      <c r="I1668" s="301">
        <f t="shared" si="306"/>
        <v>0</v>
      </c>
      <c r="J1668" s="57">
        <f t="shared" si="307"/>
        <v>0</v>
      </c>
      <c r="K1668" s="57">
        <f t="shared" si="308"/>
        <v>0</v>
      </c>
      <c r="L1668" s="57">
        <f t="shared" si="310"/>
        <v>54391.304309922263</v>
      </c>
      <c r="M1668" s="301">
        <f t="shared" si="311"/>
        <v>11.990238655999987</v>
      </c>
      <c r="N1668" s="57">
        <f t="shared" si="309"/>
        <v>4536.2987235207811</v>
      </c>
    </row>
    <row r="1669" spans="1:14">
      <c r="A1669" s="57">
        <v>1666</v>
      </c>
      <c r="B1669" s="57">
        <v>0</v>
      </c>
      <c r="C1669" s="284">
        <f t="shared" ref="C1669:C1732" si="314">B1669*1.609344</f>
        <v>0</v>
      </c>
      <c r="D1669" s="300">
        <f t="shared" si="312"/>
        <v>0</v>
      </c>
      <c r="E1669" s="285">
        <f t="shared" ref="E1669:E1732" si="315">(D1669)^2</f>
        <v>0</v>
      </c>
      <c r="F1669" s="300">
        <f t="shared" si="313"/>
        <v>0</v>
      </c>
      <c r="G1669" s="285">
        <f t="shared" ref="G1669:G1732" si="316">(F1669)^2</f>
        <v>0</v>
      </c>
      <c r="H1669" s="284">
        <f t="shared" ref="H1669:H1732" si="317">(D1669+F1669)/2</f>
        <v>0</v>
      </c>
      <c r="I1669" s="301">
        <f t="shared" ref="I1669:I1732" si="318">H1669/3600</f>
        <v>0</v>
      </c>
      <c r="J1669" s="57">
        <f t="shared" ref="J1669:J1732" si="319">IF(I1669=0,0,(G1669-E1669))</f>
        <v>0</v>
      </c>
      <c r="K1669" s="57">
        <f t="shared" ref="K1669:K1732" si="320">MAX(0,J1669)</f>
        <v>0</v>
      </c>
      <c r="L1669" s="57">
        <f t="shared" si="310"/>
        <v>54391.304309922263</v>
      </c>
      <c r="M1669" s="301">
        <f t="shared" si="311"/>
        <v>11.990238655999987</v>
      </c>
      <c r="N1669" s="57">
        <f t="shared" ref="N1669:N1732" si="321">IF(M1669=0,0,(L1669)/M1669)</f>
        <v>4536.2987235207811</v>
      </c>
    </row>
    <row r="1670" spans="1:14">
      <c r="A1670" s="57">
        <v>1667</v>
      </c>
      <c r="B1670" s="57">
        <v>0</v>
      </c>
      <c r="C1670" s="284">
        <f t="shared" si="314"/>
        <v>0</v>
      </c>
      <c r="D1670" s="300">
        <f t="shared" si="312"/>
        <v>0</v>
      </c>
      <c r="E1670" s="285">
        <f t="shared" si="315"/>
        <v>0</v>
      </c>
      <c r="F1670" s="300">
        <f t="shared" si="313"/>
        <v>0</v>
      </c>
      <c r="G1670" s="285">
        <f t="shared" si="316"/>
        <v>0</v>
      </c>
      <c r="H1670" s="284">
        <f t="shared" si="317"/>
        <v>0</v>
      </c>
      <c r="I1670" s="301">
        <f t="shared" si="318"/>
        <v>0</v>
      </c>
      <c r="J1670" s="57">
        <f t="shared" si="319"/>
        <v>0</v>
      </c>
      <c r="K1670" s="57">
        <f t="shared" si="320"/>
        <v>0</v>
      </c>
      <c r="L1670" s="57">
        <f t="shared" ref="L1670:L1733" si="322">L1669+K1670</f>
        <v>54391.304309922263</v>
      </c>
      <c r="M1670" s="301">
        <f t="shared" ref="M1670:M1733" si="323">M1669+I1670</f>
        <v>11.990238655999987</v>
      </c>
      <c r="N1670" s="57">
        <f t="shared" si="321"/>
        <v>4536.2987235207811</v>
      </c>
    </row>
    <row r="1671" spans="1:14">
      <c r="A1671" s="57">
        <v>1668</v>
      </c>
      <c r="B1671" s="57">
        <v>0</v>
      </c>
      <c r="C1671" s="284">
        <f t="shared" si="314"/>
        <v>0</v>
      </c>
      <c r="D1671" s="300">
        <f t="shared" si="312"/>
        <v>0</v>
      </c>
      <c r="E1671" s="285">
        <f t="shared" si="315"/>
        <v>0</v>
      </c>
      <c r="F1671" s="300">
        <f t="shared" si="313"/>
        <v>0</v>
      </c>
      <c r="G1671" s="285">
        <f t="shared" si="316"/>
        <v>0</v>
      </c>
      <c r="H1671" s="284">
        <f t="shared" si="317"/>
        <v>0</v>
      </c>
      <c r="I1671" s="301">
        <f t="shared" si="318"/>
        <v>0</v>
      </c>
      <c r="J1671" s="57">
        <f t="shared" si="319"/>
        <v>0</v>
      </c>
      <c r="K1671" s="57">
        <f t="shared" si="320"/>
        <v>0</v>
      </c>
      <c r="L1671" s="57">
        <f t="shared" si="322"/>
        <v>54391.304309922263</v>
      </c>
      <c r="M1671" s="301">
        <f t="shared" si="323"/>
        <v>11.990238655999987</v>
      </c>
      <c r="N1671" s="57">
        <f t="shared" si="321"/>
        <v>4536.2987235207811</v>
      </c>
    </row>
    <row r="1672" spans="1:14">
      <c r="A1672" s="57">
        <v>1669</v>
      </c>
      <c r="B1672" s="57">
        <v>0</v>
      </c>
      <c r="C1672" s="284">
        <f t="shared" si="314"/>
        <v>0</v>
      </c>
      <c r="D1672" s="300">
        <f t="shared" si="312"/>
        <v>0</v>
      </c>
      <c r="E1672" s="285">
        <f t="shared" si="315"/>
        <v>0</v>
      </c>
      <c r="F1672" s="300">
        <f t="shared" si="313"/>
        <v>0</v>
      </c>
      <c r="G1672" s="285">
        <f t="shared" si="316"/>
        <v>0</v>
      </c>
      <c r="H1672" s="284">
        <f t="shared" si="317"/>
        <v>0</v>
      </c>
      <c r="I1672" s="301">
        <f t="shared" si="318"/>
        <v>0</v>
      </c>
      <c r="J1672" s="57">
        <f t="shared" si="319"/>
        <v>0</v>
      </c>
      <c r="K1672" s="57">
        <f t="shared" si="320"/>
        <v>0</v>
      </c>
      <c r="L1672" s="57">
        <f t="shared" si="322"/>
        <v>54391.304309922263</v>
      </c>
      <c r="M1672" s="301">
        <f t="shared" si="323"/>
        <v>11.990238655999987</v>
      </c>
      <c r="N1672" s="57">
        <f t="shared" si="321"/>
        <v>4536.2987235207811</v>
      </c>
    </row>
    <row r="1673" spans="1:14">
      <c r="A1673" s="57">
        <v>1670</v>
      </c>
      <c r="B1673" s="57">
        <v>0</v>
      </c>
      <c r="C1673" s="284">
        <f t="shared" si="314"/>
        <v>0</v>
      </c>
      <c r="D1673" s="300">
        <f t="shared" si="312"/>
        <v>0</v>
      </c>
      <c r="E1673" s="285">
        <f t="shared" si="315"/>
        <v>0</v>
      </c>
      <c r="F1673" s="300">
        <f t="shared" si="313"/>
        <v>0</v>
      </c>
      <c r="G1673" s="285">
        <f t="shared" si="316"/>
        <v>0</v>
      </c>
      <c r="H1673" s="284">
        <f t="shared" si="317"/>
        <v>0</v>
      </c>
      <c r="I1673" s="301">
        <f t="shared" si="318"/>
        <v>0</v>
      </c>
      <c r="J1673" s="57">
        <f t="shared" si="319"/>
        <v>0</v>
      </c>
      <c r="K1673" s="57">
        <f t="shared" si="320"/>
        <v>0</v>
      </c>
      <c r="L1673" s="57">
        <f t="shared" si="322"/>
        <v>54391.304309922263</v>
      </c>
      <c r="M1673" s="301">
        <f t="shared" si="323"/>
        <v>11.990238655999987</v>
      </c>
      <c r="N1673" s="57">
        <f t="shared" si="321"/>
        <v>4536.2987235207811</v>
      </c>
    </row>
    <row r="1674" spans="1:14">
      <c r="A1674" s="57">
        <v>1671</v>
      </c>
      <c r="B1674" s="57">
        <v>0</v>
      </c>
      <c r="C1674" s="284">
        <f t="shared" si="314"/>
        <v>0</v>
      </c>
      <c r="D1674" s="300">
        <f t="shared" si="312"/>
        <v>0</v>
      </c>
      <c r="E1674" s="285">
        <f t="shared" si="315"/>
        <v>0</v>
      </c>
      <c r="F1674" s="300">
        <f t="shared" si="313"/>
        <v>0</v>
      </c>
      <c r="G1674" s="285">
        <f t="shared" si="316"/>
        <v>0</v>
      </c>
      <c r="H1674" s="284">
        <f t="shared" si="317"/>
        <v>0</v>
      </c>
      <c r="I1674" s="301">
        <f t="shared" si="318"/>
        <v>0</v>
      </c>
      <c r="J1674" s="57">
        <f t="shared" si="319"/>
        <v>0</v>
      </c>
      <c r="K1674" s="57">
        <f t="shared" si="320"/>
        <v>0</v>
      </c>
      <c r="L1674" s="57">
        <f t="shared" si="322"/>
        <v>54391.304309922263</v>
      </c>
      <c r="M1674" s="301">
        <f t="shared" si="323"/>
        <v>11.990238655999987</v>
      </c>
      <c r="N1674" s="57">
        <f t="shared" si="321"/>
        <v>4536.2987235207811</v>
      </c>
    </row>
    <row r="1675" spans="1:14">
      <c r="A1675" s="57">
        <v>1672</v>
      </c>
      <c r="B1675" s="57">
        <v>0</v>
      </c>
      <c r="C1675" s="284">
        <f t="shared" si="314"/>
        <v>0</v>
      </c>
      <c r="D1675" s="300">
        <f t="shared" si="312"/>
        <v>0</v>
      </c>
      <c r="E1675" s="285">
        <f t="shared" si="315"/>
        <v>0</v>
      </c>
      <c r="F1675" s="300">
        <f t="shared" si="313"/>
        <v>0</v>
      </c>
      <c r="G1675" s="285">
        <f t="shared" si="316"/>
        <v>0</v>
      </c>
      <c r="H1675" s="284">
        <f t="shared" si="317"/>
        <v>0</v>
      </c>
      <c r="I1675" s="301">
        <f t="shared" si="318"/>
        <v>0</v>
      </c>
      <c r="J1675" s="57">
        <f t="shared" si="319"/>
        <v>0</v>
      </c>
      <c r="K1675" s="57">
        <f t="shared" si="320"/>
        <v>0</v>
      </c>
      <c r="L1675" s="57">
        <f t="shared" si="322"/>
        <v>54391.304309922263</v>
      </c>
      <c r="M1675" s="301">
        <f t="shared" si="323"/>
        <v>11.990238655999987</v>
      </c>
      <c r="N1675" s="57">
        <f t="shared" si="321"/>
        <v>4536.2987235207811</v>
      </c>
    </row>
    <row r="1676" spans="1:14">
      <c r="A1676" s="57">
        <v>1673</v>
      </c>
      <c r="B1676" s="57">
        <v>0</v>
      </c>
      <c r="C1676" s="284">
        <f t="shared" si="314"/>
        <v>0</v>
      </c>
      <c r="D1676" s="300">
        <f t="shared" si="312"/>
        <v>0</v>
      </c>
      <c r="E1676" s="285">
        <f t="shared" si="315"/>
        <v>0</v>
      </c>
      <c r="F1676" s="300">
        <f t="shared" si="313"/>
        <v>0</v>
      </c>
      <c r="G1676" s="285">
        <f t="shared" si="316"/>
        <v>0</v>
      </c>
      <c r="H1676" s="284">
        <f t="shared" si="317"/>
        <v>0</v>
      </c>
      <c r="I1676" s="301">
        <f t="shared" si="318"/>
        <v>0</v>
      </c>
      <c r="J1676" s="57">
        <f t="shared" si="319"/>
        <v>0</v>
      </c>
      <c r="K1676" s="57">
        <f t="shared" si="320"/>
        <v>0</v>
      </c>
      <c r="L1676" s="57">
        <f t="shared" si="322"/>
        <v>54391.304309922263</v>
      </c>
      <c r="M1676" s="301">
        <f t="shared" si="323"/>
        <v>11.990238655999987</v>
      </c>
      <c r="N1676" s="57">
        <f t="shared" si="321"/>
        <v>4536.2987235207811</v>
      </c>
    </row>
    <row r="1677" spans="1:14">
      <c r="A1677" s="57">
        <v>1674</v>
      </c>
      <c r="B1677" s="57">
        <v>0</v>
      </c>
      <c r="C1677" s="284">
        <f t="shared" si="314"/>
        <v>0</v>
      </c>
      <c r="D1677" s="300">
        <f t="shared" si="312"/>
        <v>0</v>
      </c>
      <c r="E1677" s="285">
        <f t="shared" si="315"/>
        <v>0</v>
      </c>
      <c r="F1677" s="300">
        <f t="shared" si="313"/>
        <v>0</v>
      </c>
      <c r="G1677" s="285">
        <f t="shared" si="316"/>
        <v>0</v>
      </c>
      <c r="H1677" s="284">
        <f t="shared" si="317"/>
        <v>0</v>
      </c>
      <c r="I1677" s="301">
        <f t="shared" si="318"/>
        <v>0</v>
      </c>
      <c r="J1677" s="57">
        <f t="shared" si="319"/>
        <v>0</v>
      </c>
      <c r="K1677" s="57">
        <f t="shared" si="320"/>
        <v>0</v>
      </c>
      <c r="L1677" s="57">
        <f t="shared" si="322"/>
        <v>54391.304309922263</v>
      </c>
      <c r="M1677" s="301">
        <f t="shared" si="323"/>
        <v>11.990238655999987</v>
      </c>
      <c r="N1677" s="57">
        <f t="shared" si="321"/>
        <v>4536.2987235207811</v>
      </c>
    </row>
    <row r="1678" spans="1:14">
      <c r="A1678" s="57">
        <v>1675</v>
      </c>
      <c r="B1678" s="57">
        <v>0</v>
      </c>
      <c r="C1678" s="284">
        <f t="shared" si="314"/>
        <v>0</v>
      </c>
      <c r="D1678" s="300">
        <f t="shared" si="312"/>
        <v>0</v>
      </c>
      <c r="E1678" s="285">
        <f t="shared" si="315"/>
        <v>0</v>
      </c>
      <c r="F1678" s="300">
        <f t="shared" si="313"/>
        <v>0</v>
      </c>
      <c r="G1678" s="285">
        <f t="shared" si="316"/>
        <v>0</v>
      </c>
      <c r="H1678" s="284">
        <f t="shared" si="317"/>
        <v>0</v>
      </c>
      <c r="I1678" s="301">
        <f t="shared" si="318"/>
        <v>0</v>
      </c>
      <c r="J1678" s="57">
        <f t="shared" si="319"/>
        <v>0</v>
      </c>
      <c r="K1678" s="57">
        <f t="shared" si="320"/>
        <v>0</v>
      </c>
      <c r="L1678" s="57">
        <f t="shared" si="322"/>
        <v>54391.304309922263</v>
      </c>
      <c r="M1678" s="301">
        <f t="shared" si="323"/>
        <v>11.990238655999987</v>
      </c>
      <c r="N1678" s="57">
        <f t="shared" si="321"/>
        <v>4536.2987235207811</v>
      </c>
    </row>
    <row r="1679" spans="1:14">
      <c r="A1679" s="57">
        <v>1676</v>
      </c>
      <c r="B1679" s="57">
        <v>0</v>
      </c>
      <c r="C1679" s="284">
        <f t="shared" si="314"/>
        <v>0</v>
      </c>
      <c r="D1679" s="300">
        <f t="shared" si="312"/>
        <v>0</v>
      </c>
      <c r="E1679" s="285">
        <f t="shared" si="315"/>
        <v>0</v>
      </c>
      <c r="F1679" s="300">
        <f t="shared" si="313"/>
        <v>0</v>
      </c>
      <c r="G1679" s="285">
        <f t="shared" si="316"/>
        <v>0</v>
      </c>
      <c r="H1679" s="284">
        <f t="shared" si="317"/>
        <v>0</v>
      </c>
      <c r="I1679" s="301">
        <f t="shared" si="318"/>
        <v>0</v>
      </c>
      <c r="J1679" s="57">
        <f t="shared" si="319"/>
        <v>0</v>
      </c>
      <c r="K1679" s="57">
        <f t="shared" si="320"/>
        <v>0</v>
      </c>
      <c r="L1679" s="57">
        <f t="shared" si="322"/>
        <v>54391.304309922263</v>
      </c>
      <c r="M1679" s="301">
        <f t="shared" si="323"/>
        <v>11.990238655999987</v>
      </c>
      <c r="N1679" s="57">
        <f t="shared" si="321"/>
        <v>4536.2987235207811</v>
      </c>
    </row>
    <row r="1680" spans="1:14">
      <c r="A1680" s="57">
        <v>1677</v>
      </c>
      <c r="B1680" s="57">
        <v>0</v>
      </c>
      <c r="C1680" s="284">
        <f t="shared" si="314"/>
        <v>0</v>
      </c>
      <c r="D1680" s="300">
        <f t="shared" si="312"/>
        <v>0</v>
      </c>
      <c r="E1680" s="285">
        <f t="shared" si="315"/>
        <v>0</v>
      </c>
      <c r="F1680" s="300">
        <f t="shared" si="313"/>
        <v>0</v>
      </c>
      <c r="G1680" s="285">
        <f t="shared" si="316"/>
        <v>0</v>
      </c>
      <c r="H1680" s="284">
        <f t="shared" si="317"/>
        <v>0</v>
      </c>
      <c r="I1680" s="301">
        <f t="shared" si="318"/>
        <v>0</v>
      </c>
      <c r="J1680" s="57">
        <f t="shared" si="319"/>
        <v>0</v>
      </c>
      <c r="K1680" s="57">
        <f t="shared" si="320"/>
        <v>0</v>
      </c>
      <c r="L1680" s="57">
        <f t="shared" si="322"/>
        <v>54391.304309922263</v>
      </c>
      <c r="M1680" s="301">
        <f t="shared" si="323"/>
        <v>11.990238655999987</v>
      </c>
      <c r="N1680" s="57">
        <f t="shared" si="321"/>
        <v>4536.2987235207811</v>
      </c>
    </row>
    <row r="1681" spans="1:14">
      <c r="A1681" s="57">
        <v>1678</v>
      </c>
      <c r="B1681" s="57">
        <v>0</v>
      </c>
      <c r="C1681" s="284">
        <f t="shared" si="314"/>
        <v>0</v>
      </c>
      <c r="D1681" s="300">
        <f t="shared" si="312"/>
        <v>0</v>
      </c>
      <c r="E1681" s="285">
        <f t="shared" si="315"/>
        <v>0</v>
      </c>
      <c r="F1681" s="300">
        <f t="shared" si="313"/>
        <v>0</v>
      </c>
      <c r="G1681" s="285">
        <f t="shared" si="316"/>
        <v>0</v>
      </c>
      <c r="H1681" s="284">
        <f t="shared" si="317"/>
        <v>0</v>
      </c>
      <c r="I1681" s="301">
        <f t="shared" si="318"/>
        <v>0</v>
      </c>
      <c r="J1681" s="57">
        <f t="shared" si="319"/>
        <v>0</v>
      </c>
      <c r="K1681" s="57">
        <f t="shared" si="320"/>
        <v>0</v>
      </c>
      <c r="L1681" s="57">
        <f t="shared" si="322"/>
        <v>54391.304309922263</v>
      </c>
      <c r="M1681" s="301">
        <f t="shared" si="323"/>
        <v>11.990238655999987</v>
      </c>
      <c r="N1681" s="57">
        <f t="shared" si="321"/>
        <v>4536.2987235207811</v>
      </c>
    </row>
    <row r="1682" spans="1:14">
      <c r="A1682" s="57">
        <v>1679</v>
      </c>
      <c r="B1682" s="57">
        <v>0</v>
      </c>
      <c r="C1682" s="284">
        <f t="shared" si="314"/>
        <v>0</v>
      </c>
      <c r="D1682" s="300">
        <f t="shared" si="312"/>
        <v>0</v>
      </c>
      <c r="E1682" s="285">
        <f t="shared" si="315"/>
        <v>0</v>
      </c>
      <c r="F1682" s="300">
        <f t="shared" si="313"/>
        <v>0</v>
      </c>
      <c r="G1682" s="285">
        <f t="shared" si="316"/>
        <v>0</v>
      </c>
      <c r="H1682" s="284">
        <f t="shared" si="317"/>
        <v>0</v>
      </c>
      <c r="I1682" s="301">
        <f t="shared" si="318"/>
        <v>0</v>
      </c>
      <c r="J1682" s="57">
        <f t="shared" si="319"/>
        <v>0</v>
      </c>
      <c r="K1682" s="57">
        <f t="shared" si="320"/>
        <v>0</v>
      </c>
      <c r="L1682" s="57">
        <f t="shared" si="322"/>
        <v>54391.304309922263</v>
      </c>
      <c r="M1682" s="301">
        <f t="shared" si="323"/>
        <v>11.990238655999987</v>
      </c>
      <c r="N1682" s="57">
        <f t="shared" si="321"/>
        <v>4536.2987235207811</v>
      </c>
    </row>
    <row r="1683" spans="1:14">
      <c r="A1683" s="57">
        <v>1680</v>
      </c>
      <c r="B1683" s="57">
        <v>0</v>
      </c>
      <c r="C1683" s="284">
        <f t="shared" si="314"/>
        <v>0</v>
      </c>
      <c r="D1683" s="300">
        <f t="shared" si="312"/>
        <v>0</v>
      </c>
      <c r="E1683" s="285">
        <f t="shared" si="315"/>
        <v>0</v>
      </c>
      <c r="F1683" s="300">
        <f t="shared" si="313"/>
        <v>0</v>
      </c>
      <c r="G1683" s="285">
        <f t="shared" si="316"/>
        <v>0</v>
      </c>
      <c r="H1683" s="284">
        <f t="shared" si="317"/>
        <v>0</v>
      </c>
      <c r="I1683" s="301">
        <f t="shared" si="318"/>
        <v>0</v>
      </c>
      <c r="J1683" s="57">
        <f t="shared" si="319"/>
        <v>0</v>
      </c>
      <c r="K1683" s="57">
        <f t="shared" si="320"/>
        <v>0</v>
      </c>
      <c r="L1683" s="57">
        <f t="shared" si="322"/>
        <v>54391.304309922263</v>
      </c>
      <c r="M1683" s="301">
        <f t="shared" si="323"/>
        <v>11.990238655999987</v>
      </c>
      <c r="N1683" s="57">
        <f t="shared" si="321"/>
        <v>4536.2987235207811</v>
      </c>
    </row>
    <row r="1684" spans="1:14">
      <c r="A1684" s="57">
        <v>1681</v>
      </c>
      <c r="B1684" s="57">
        <v>0</v>
      </c>
      <c r="C1684" s="284">
        <f t="shared" si="314"/>
        <v>0</v>
      </c>
      <c r="D1684" s="300">
        <f t="shared" si="312"/>
        <v>0</v>
      </c>
      <c r="E1684" s="285">
        <f t="shared" si="315"/>
        <v>0</v>
      </c>
      <c r="F1684" s="300">
        <f t="shared" si="313"/>
        <v>0</v>
      </c>
      <c r="G1684" s="285">
        <f t="shared" si="316"/>
        <v>0</v>
      </c>
      <c r="H1684" s="284">
        <f t="shared" si="317"/>
        <v>0</v>
      </c>
      <c r="I1684" s="301">
        <f t="shared" si="318"/>
        <v>0</v>
      </c>
      <c r="J1684" s="57">
        <f t="shared" si="319"/>
        <v>0</v>
      </c>
      <c r="K1684" s="57">
        <f t="shared" si="320"/>
        <v>0</v>
      </c>
      <c r="L1684" s="57">
        <f t="shared" si="322"/>
        <v>54391.304309922263</v>
      </c>
      <c r="M1684" s="301">
        <f t="shared" si="323"/>
        <v>11.990238655999987</v>
      </c>
      <c r="N1684" s="57">
        <f t="shared" si="321"/>
        <v>4536.2987235207811</v>
      </c>
    </row>
    <row r="1685" spans="1:14">
      <c r="A1685" s="57">
        <v>1682</v>
      </c>
      <c r="B1685" s="57">
        <v>0</v>
      </c>
      <c r="C1685" s="284">
        <f t="shared" si="314"/>
        <v>0</v>
      </c>
      <c r="D1685" s="300">
        <f t="shared" si="312"/>
        <v>0</v>
      </c>
      <c r="E1685" s="285">
        <f t="shared" si="315"/>
        <v>0</v>
      </c>
      <c r="F1685" s="300">
        <f t="shared" si="313"/>
        <v>0</v>
      </c>
      <c r="G1685" s="285">
        <f t="shared" si="316"/>
        <v>0</v>
      </c>
      <c r="H1685" s="284">
        <f t="shared" si="317"/>
        <v>0</v>
      </c>
      <c r="I1685" s="301">
        <f t="shared" si="318"/>
        <v>0</v>
      </c>
      <c r="J1685" s="57">
        <f t="shared" si="319"/>
        <v>0</v>
      </c>
      <c r="K1685" s="57">
        <f t="shared" si="320"/>
        <v>0</v>
      </c>
      <c r="L1685" s="57">
        <f t="shared" si="322"/>
        <v>54391.304309922263</v>
      </c>
      <c r="M1685" s="301">
        <f t="shared" si="323"/>
        <v>11.990238655999987</v>
      </c>
      <c r="N1685" s="57">
        <f t="shared" si="321"/>
        <v>4536.2987235207811</v>
      </c>
    </row>
    <row r="1686" spans="1:14">
      <c r="A1686" s="57">
        <v>1683</v>
      </c>
      <c r="B1686" s="57">
        <v>0</v>
      </c>
      <c r="C1686" s="284">
        <f t="shared" si="314"/>
        <v>0</v>
      </c>
      <c r="D1686" s="300">
        <f t="shared" si="312"/>
        <v>0</v>
      </c>
      <c r="E1686" s="285">
        <f t="shared" si="315"/>
        <v>0</v>
      </c>
      <c r="F1686" s="300">
        <f t="shared" si="313"/>
        <v>0</v>
      </c>
      <c r="G1686" s="285">
        <f t="shared" si="316"/>
        <v>0</v>
      </c>
      <c r="H1686" s="284">
        <f t="shared" si="317"/>
        <v>0</v>
      </c>
      <c r="I1686" s="301">
        <f t="shared" si="318"/>
        <v>0</v>
      </c>
      <c r="J1686" s="57">
        <f t="shared" si="319"/>
        <v>0</v>
      </c>
      <c r="K1686" s="57">
        <f t="shared" si="320"/>
        <v>0</v>
      </c>
      <c r="L1686" s="57">
        <f t="shared" si="322"/>
        <v>54391.304309922263</v>
      </c>
      <c r="M1686" s="301">
        <f t="shared" si="323"/>
        <v>11.990238655999987</v>
      </c>
      <c r="N1686" s="57">
        <f t="shared" si="321"/>
        <v>4536.2987235207811</v>
      </c>
    </row>
    <row r="1687" spans="1:14">
      <c r="A1687" s="57">
        <v>1684</v>
      </c>
      <c r="B1687" s="57">
        <v>0</v>
      </c>
      <c r="C1687" s="284">
        <f t="shared" si="314"/>
        <v>0</v>
      </c>
      <c r="D1687" s="300">
        <f t="shared" si="312"/>
        <v>0</v>
      </c>
      <c r="E1687" s="285">
        <f t="shared" si="315"/>
        <v>0</v>
      </c>
      <c r="F1687" s="300">
        <f t="shared" si="313"/>
        <v>0</v>
      </c>
      <c r="G1687" s="285">
        <f t="shared" si="316"/>
        <v>0</v>
      </c>
      <c r="H1687" s="284">
        <f t="shared" si="317"/>
        <v>0</v>
      </c>
      <c r="I1687" s="301">
        <f t="shared" si="318"/>
        <v>0</v>
      </c>
      <c r="J1687" s="57">
        <f t="shared" si="319"/>
        <v>0</v>
      </c>
      <c r="K1687" s="57">
        <f t="shared" si="320"/>
        <v>0</v>
      </c>
      <c r="L1687" s="57">
        <f t="shared" si="322"/>
        <v>54391.304309922263</v>
      </c>
      <c r="M1687" s="301">
        <f t="shared" si="323"/>
        <v>11.990238655999987</v>
      </c>
      <c r="N1687" s="57">
        <f t="shared" si="321"/>
        <v>4536.2987235207811</v>
      </c>
    </row>
    <row r="1688" spans="1:14">
      <c r="A1688" s="57">
        <v>1685</v>
      </c>
      <c r="B1688" s="57">
        <v>0</v>
      </c>
      <c r="C1688" s="284">
        <f t="shared" si="314"/>
        <v>0</v>
      </c>
      <c r="D1688" s="300">
        <f t="shared" si="312"/>
        <v>0</v>
      </c>
      <c r="E1688" s="285">
        <f t="shared" si="315"/>
        <v>0</v>
      </c>
      <c r="F1688" s="300">
        <f t="shared" si="313"/>
        <v>0</v>
      </c>
      <c r="G1688" s="285">
        <f t="shared" si="316"/>
        <v>0</v>
      </c>
      <c r="H1688" s="284">
        <f t="shared" si="317"/>
        <v>0</v>
      </c>
      <c r="I1688" s="301">
        <f t="shared" si="318"/>
        <v>0</v>
      </c>
      <c r="J1688" s="57">
        <f t="shared" si="319"/>
        <v>0</v>
      </c>
      <c r="K1688" s="57">
        <f t="shared" si="320"/>
        <v>0</v>
      </c>
      <c r="L1688" s="57">
        <f t="shared" si="322"/>
        <v>54391.304309922263</v>
      </c>
      <c r="M1688" s="301">
        <f t="shared" si="323"/>
        <v>11.990238655999987</v>
      </c>
      <c r="N1688" s="57">
        <f t="shared" si="321"/>
        <v>4536.2987235207811</v>
      </c>
    </row>
    <row r="1689" spans="1:14">
      <c r="A1689" s="57">
        <v>1686</v>
      </c>
      <c r="B1689" s="57">
        <v>0</v>
      </c>
      <c r="C1689" s="284">
        <f t="shared" si="314"/>
        <v>0</v>
      </c>
      <c r="D1689" s="300">
        <f t="shared" si="312"/>
        <v>0</v>
      </c>
      <c r="E1689" s="285">
        <f t="shared" si="315"/>
        <v>0</v>
      </c>
      <c r="F1689" s="300">
        <f t="shared" si="313"/>
        <v>0</v>
      </c>
      <c r="G1689" s="285">
        <f t="shared" si="316"/>
        <v>0</v>
      </c>
      <c r="H1689" s="284">
        <f t="shared" si="317"/>
        <v>0</v>
      </c>
      <c r="I1689" s="301">
        <f t="shared" si="318"/>
        <v>0</v>
      </c>
      <c r="J1689" s="57">
        <f t="shared" si="319"/>
        <v>0</v>
      </c>
      <c r="K1689" s="57">
        <f t="shared" si="320"/>
        <v>0</v>
      </c>
      <c r="L1689" s="57">
        <f t="shared" si="322"/>
        <v>54391.304309922263</v>
      </c>
      <c r="M1689" s="301">
        <f t="shared" si="323"/>
        <v>11.990238655999987</v>
      </c>
      <c r="N1689" s="57">
        <f t="shared" si="321"/>
        <v>4536.2987235207811</v>
      </c>
    </row>
    <row r="1690" spans="1:14">
      <c r="A1690" s="57">
        <v>1687</v>
      </c>
      <c r="B1690" s="57">
        <v>0</v>
      </c>
      <c r="C1690" s="284">
        <f t="shared" si="314"/>
        <v>0</v>
      </c>
      <c r="D1690" s="300">
        <f t="shared" si="312"/>
        <v>0</v>
      </c>
      <c r="E1690" s="285">
        <f t="shared" si="315"/>
        <v>0</v>
      </c>
      <c r="F1690" s="300">
        <f t="shared" si="313"/>
        <v>0</v>
      </c>
      <c r="G1690" s="285">
        <f t="shared" si="316"/>
        <v>0</v>
      </c>
      <c r="H1690" s="284">
        <f t="shared" si="317"/>
        <v>0</v>
      </c>
      <c r="I1690" s="301">
        <f t="shared" si="318"/>
        <v>0</v>
      </c>
      <c r="J1690" s="57">
        <f t="shared" si="319"/>
        <v>0</v>
      </c>
      <c r="K1690" s="57">
        <f t="shared" si="320"/>
        <v>0</v>
      </c>
      <c r="L1690" s="57">
        <f t="shared" si="322"/>
        <v>54391.304309922263</v>
      </c>
      <c r="M1690" s="301">
        <f t="shared" si="323"/>
        <v>11.990238655999987</v>
      </c>
      <c r="N1690" s="57">
        <f t="shared" si="321"/>
        <v>4536.2987235207811</v>
      </c>
    </row>
    <row r="1691" spans="1:14">
      <c r="A1691" s="57">
        <v>1688</v>
      </c>
      <c r="B1691" s="57">
        <v>0</v>
      </c>
      <c r="C1691" s="284">
        <f t="shared" si="314"/>
        <v>0</v>
      </c>
      <c r="D1691" s="300">
        <f t="shared" si="312"/>
        <v>0</v>
      </c>
      <c r="E1691" s="285">
        <f t="shared" si="315"/>
        <v>0</v>
      </c>
      <c r="F1691" s="300">
        <f t="shared" si="313"/>
        <v>0</v>
      </c>
      <c r="G1691" s="285">
        <f t="shared" si="316"/>
        <v>0</v>
      </c>
      <c r="H1691" s="284">
        <f t="shared" si="317"/>
        <v>0</v>
      </c>
      <c r="I1691" s="301">
        <f t="shared" si="318"/>
        <v>0</v>
      </c>
      <c r="J1691" s="57">
        <f t="shared" si="319"/>
        <v>0</v>
      </c>
      <c r="K1691" s="57">
        <f t="shared" si="320"/>
        <v>0</v>
      </c>
      <c r="L1691" s="57">
        <f t="shared" si="322"/>
        <v>54391.304309922263</v>
      </c>
      <c r="M1691" s="301">
        <f t="shared" si="323"/>
        <v>11.990238655999987</v>
      </c>
      <c r="N1691" s="57">
        <f t="shared" si="321"/>
        <v>4536.2987235207811</v>
      </c>
    </row>
    <row r="1692" spans="1:14">
      <c r="A1692" s="57">
        <v>1689</v>
      </c>
      <c r="B1692" s="57">
        <v>0</v>
      </c>
      <c r="C1692" s="284">
        <f t="shared" si="314"/>
        <v>0</v>
      </c>
      <c r="D1692" s="300">
        <f t="shared" si="312"/>
        <v>0</v>
      </c>
      <c r="E1692" s="285">
        <f t="shared" si="315"/>
        <v>0</v>
      </c>
      <c r="F1692" s="300">
        <f t="shared" si="313"/>
        <v>0</v>
      </c>
      <c r="G1692" s="285">
        <f t="shared" si="316"/>
        <v>0</v>
      </c>
      <c r="H1692" s="284">
        <f t="shared" si="317"/>
        <v>0</v>
      </c>
      <c r="I1692" s="301">
        <f t="shared" si="318"/>
        <v>0</v>
      </c>
      <c r="J1692" s="57">
        <f t="shared" si="319"/>
        <v>0</v>
      </c>
      <c r="K1692" s="57">
        <f t="shared" si="320"/>
        <v>0</v>
      </c>
      <c r="L1692" s="57">
        <f t="shared" si="322"/>
        <v>54391.304309922263</v>
      </c>
      <c r="M1692" s="301">
        <f t="shared" si="323"/>
        <v>11.990238655999987</v>
      </c>
      <c r="N1692" s="57">
        <f t="shared" si="321"/>
        <v>4536.2987235207811</v>
      </c>
    </row>
    <row r="1693" spans="1:14">
      <c r="A1693" s="57">
        <v>1690</v>
      </c>
      <c r="B1693" s="57">
        <v>0</v>
      </c>
      <c r="C1693" s="284">
        <f t="shared" si="314"/>
        <v>0</v>
      </c>
      <c r="D1693" s="300">
        <f t="shared" si="312"/>
        <v>0</v>
      </c>
      <c r="E1693" s="285">
        <f t="shared" si="315"/>
        <v>0</v>
      </c>
      <c r="F1693" s="300">
        <f t="shared" si="313"/>
        <v>0</v>
      </c>
      <c r="G1693" s="285">
        <f t="shared" si="316"/>
        <v>0</v>
      </c>
      <c r="H1693" s="284">
        <f t="shared" si="317"/>
        <v>0</v>
      </c>
      <c r="I1693" s="301">
        <f t="shared" si="318"/>
        <v>0</v>
      </c>
      <c r="J1693" s="57">
        <f t="shared" si="319"/>
        <v>0</v>
      </c>
      <c r="K1693" s="57">
        <f t="shared" si="320"/>
        <v>0</v>
      </c>
      <c r="L1693" s="57">
        <f t="shared" si="322"/>
        <v>54391.304309922263</v>
      </c>
      <c r="M1693" s="301">
        <f t="shared" si="323"/>
        <v>11.990238655999987</v>
      </c>
      <c r="N1693" s="57">
        <f t="shared" si="321"/>
        <v>4536.2987235207811</v>
      </c>
    </row>
    <row r="1694" spans="1:14">
      <c r="A1694" s="57">
        <v>1691</v>
      </c>
      <c r="B1694" s="57">
        <v>0</v>
      </c>
      <c r="C1694" s="284">
        <f t="shared" si="314"/>
        <v>0</v>
      </c>
      <c r="D1694" s="300">
        <f t="shared" si="312"/>
        <v>0</v>
      </c>
      <c r="E1694" s="285">
        <f t="shared" si="315"/>
        <v>0</v>
      </c>
      <c r="F1694" s="300">
        <f t="shared" si="313"/>
        <v>0</v>
      </c>
      <c r="G1694" s="285">
        <f t="shared" si="316"/>
        <v>0</v>
      </c>
      <c r="H1694" s="284">
        <f t="shared" si="317"/>
        <v>0</v>
      </c>
      <c r="I1694" s="301">
        <f t="shared" si="318"/>
        <v>0</v>
      </c>
      <c r="J1694" s="57">
        <f t="shared" si="319"/>
        <v>0</v>
      </c>
      <c r="K1694" s="57">
        <f t="shared" si="320"/>
        <v>0</v>
      </c>
      <c r="L1694" s="57">
        <f t="shared" si="322"/>
        <v>54391.304309922263</v>
      </c>
      <c r="M1694" s="301">
        <f t="shared" si="323"/>
        <v>11.990238655999987</v>
      </c>
      <c r="N1694" s="57">
        <f t="shared" si="321"/>
        <v>4536.2987235207811</v>
      </c>
    </row>
    <row r="1695" spans="1:14">
      <c r="A1695" s="57">
        <v>1692</v>
      </c>
      <c r="B1695" s="57">
        <v>0</v>
      </c>
      <c r="C1695" s="284">
        <f t="shared" si="314"/>
        <v>0</v>
      </c>
      <c r="D1695" s="300">
        <f t="shared" si="312"/>
        <v>0</v>
      </c>
      <c r="E1695" s="285">
        <f t="shared" si="315"/>
        <v>0</v>
      </c>
      <c r="F1695" s="300">
        <f t="shared" si="313"/>
        <v>0</v>
      </c>
      <c r="G1695" s="285">
        <f t="shared" si="316"/>
        <v>0</v>
      </c>
      <c r="H1695" s="284">
        <f t="shared" si="317"/>
        <v>0</v>
      </c>
      <c r="I1695" s="301">
        <f t="shared" si="318"/>
        <v>0</v>
      </c>
      <c r="J1695" s="57">
        <f t="shared" si="319"/>
        <v>0</v>
      </c>
      <c r="K1695" s="57">
        <f t="shared" si="320"/>
        <v>0</v>
      </c>
      <c r="L1695" s="57">
        <f t="shared" si="322"/>
        <v>54391.304309922263</v>
      </c>
      <c r="M1695" s="301">
        <f t="shared" si="323"/>
        <v>11.990238655999987</v>
      </c>
      <c r="N1695" s="57">
        <f t="shared" si="321"/>
        <v>4536.2987235207811</v>
      </c>
    </row>
    <row r="1696" spans="1:14">
      <c r="A1696" s="57">
        <v>1693</v>
      </c>
      <c r="B1696" s="57">
        <v>0</v>
      </c>
      <c r="C1696" s="284">
        <f t="shared" si="314"/>
        <v>0</v>
      </c>
      <c r="D1696" s="300">
        <f t="shared" si="312"/>
        <v>0</v>
      </c>
      <c r="E1696" s="285">
        <f t="shared" si="315"/>
        <v>0</v>
      </c>
      <c r="F1696" s="300">
        <f t="shared" si="313"/>
        <v>0</v>
      </c>
      <c r="G1696" s="285">
        <f t="shared" si="316"/>
        <v>0</v>
      </c>
      <c r="H1696" s="284">
        <f t="shared" si="317"/>
        <v>0</v>
      </c>
      <c r="I1696" s="301">
        <f t="shared" si="318"/>
        <v>0</v>
      </c>
      <c r="J1696" s="57">
        <f t="shared" si="319"/>
        <v>0</v>
      </c>
      <c r="K1696" s="57">
        <f t="shared" si="320"/>
        <v>0</v>
      </c>
      <c r="L1696" s="57">
        <f t="shared" si="322"/>
        <v>54391.304309922263</v>
      </c>
      <c r="M1696" s="301">
        <f t="shared" si="323"/>
        <v>11.990238655999987</v>
      </c>
      <c r="N1696" s="57">
        <f t="shared" si="321"/>
        <v>4536.2987235207811</v>
      </c>
    </row>
    <row r="1697" spans="1:14">
      <c r="A1697" s="57">
        <v>1694</v>
      </c>
      <c r="B1697" s="57">
        <v>0</v>
      </c>
      <c r="C1697" s="284">
        <f t="shared" si="314"/>
        <v>0</v>
      </c>
      <c r="D1697" s="300">
        <f t="shared" si="312"/>
        <v>0</v>
      </c>
      <c r="E1697" s="285">
        <f t="shared" si="315"/>
        <v>0</v>
      </c>
      <c r="F1697" s="300">
        <f t="shared" si="313"/>
        <v>0</v>
      </c>
      <c r="G1697" s="285">
        <f t="shared" si="316"/>
        <v>0</v>
      </c>
      <c r="H1697" s="284">
        <f t="shared" si="317"/>
        <v>0</v>
      </c>
      <c r="I1697" s="301">
        <f t="shared" si="318"/>
        <v>0</v>
      </c>
      <c r="J1697" s="57">
        <f t="shared" si="319"/>
        <v>0</v>
      </c>
      <c r="K1697" s="57">
        <f t="shared" si="320"/>
        <v>0</v>
      </c>
      <c r="L1697" s="57">
        <f t="shared" si="322"/>
        <v>54391.304309922263</v>
      </c>
      <c r="M1697" s="301">
        <f t="shared" si="323"/>
        <v>11.990238655999987</v>
      </c>
      <c r="N1697" s="57">
        <f t="shared" si="321"/>
        <v>4536.2987235207811</v>
      </c>
    </row>
    <row r="1698" spans="1:14">
      <c r="A1698" s="57">
        <v>1695</v>
      </c>
      <c r="B1698" s="57">
        <v>0</v>
      </c>
      <c r="C1698" s="284">
        <f t="shared" si="314"/>
        <v>0</v>
      </c>
      <c r="D1698" s="300">
        <f t="shared" si="312"/>
        <v>0</v>
      </c>
      <c r="E1698" s="285">
        <f t="shared" si="315"/>
        <v>0</v>
      </c>
      <c r="F1698" s="300">
        <f t="shared" si="313"/>
        <v>0</v>
      </c>
      <c r="G1698" s="285">
        <f t="shared" si="316"/>
        <v>0</v>
      </c>
      <c r="H1698" s="284">
        <f t="shared" si="317"/>
        <v>0</v>
      </c>
      <c r="I1698" s="301">
        <f t="shared" si="318"/>
        <v>0</v>
      </c>
      <c r="J1698" s="57">
        <f t="shared" si="319"/>
        <v>0</v>
      </c>
      <c r="K1698" s="57">
        <f t="shared" si="320"/>
        <v>0</v>
      </c>
      <c r="L1698" s="57">
        <f t="shared" si="322"/>
        <v>54391.304309922263</v>
      </c>
      <c r="M1698" s="301">
        <f t="shared" si="323"/>
        <v>11.990238655999987</v>
      </c>
      <c r="N1698" s="57">
        <f t="shared" si="321"/>
        <v>4536.2987235207811</v>
      </c>
    </row>
    <row r="1699" spans="1:14">
      <c r="A1699" s="57">
        <v>1696</v>
      </c>
      <c r="B1699" s="57">
        <v>0</v>
      </c>
      <c r="C1699" s="284">
        <f t="shared" si="314"/>
        <v>0</v>
      </c>
      <c r="D1699" s="300">
        <f t="shared" si="312"/>
        <v>0</v>
      </c>
      <c r="E1699" s="285">
        <f t="shared" si="315"/>
        <v>0</v>
      </c>
      <c r="F1699" s="300">
        <f t="shared" si="313"/>
        <v>0</v>
      </c>
      <c r="G1699" s="285">
        <f t="shared" si="316"/>
        <v>0</v>
      </c>
      <c r="H1699" s="284">
        <f t="shared" si="317"/>
        <v>0</v>
      </c>
      <c r="I1699" s="301">
        <f t="shared" si="318"/>
        <v>0</v>
      </c>
      <c r="J1699" s="57">
        <f t="shared" si="319"/>
        <v>0</v>
      </c>
      <c r="K1699" s="57">
        <f t="shared" si="320"/>
        <v>0</v>
      </c>
      <c r="L1699" s="57">
        <f t="shared" si="322"/>
        <v>54391.304309922263</v>
      </c>
      <c r="M1699" s="301">
        <f t="shared" si="323"/>
        <v>11.990238655999987</v>
      </c>
      <c r="N1699" s="57">
        <f t="shared" si="321"/>
        <v>4536.2987235207811</v>
      </c>
    </row>
    <row r="1700" spans="1:14">
      <c r="A1700" s="57">
        <v>1697</v>
      </c>
      <c r="B1700" s="57">
        <v>0</v>
      </c>
      <c r="C1700" s="284">
        <f t="shared" si="314"/>
        <v>0</v>
      </c>
      <c r="D1700" s="300">
        <f t="shared" si="312"/>
        <v>0</v>
      </c>
      <c r="E1700" s="285">
        <f t="shared" si="315"/>
        <v>0</v>
      </c>
      <c r="F1700" s="300">
        <f t="shared" si="313"/>
        <v>0</v>
      </c>
      <c r="G1700" s="285">
        <f t="shared" si="316"/>
        <v>0</v>
      </c>
      <c r="H1700" s="284">
        <f t="shared" si="317"/>
        <v>0</v>
      </c>
      <c r="I1700" s="301">
        <f t="shared" si="318"/>
        <v>0</v>
      </c>
      <c r="J1700" s="57">
        <f t="shared" si="319"/>
        <v>0</v>
      </c>
      <c r="K1700" s="57">
        <f t="shared" si="320"/>
        <v>0</v>
      </c>
      <c r="L1700" s="57">
        <f t="shared" si="322"/>
        <v>54391.304309922263</v>
      </c>
      <c r="M1700" s="301">
        <f t="shared" si="323"/>
        <v>11.990238655999987</v>
      </c>
      <c r="N1700" s="57">
        <f t="shared" si="321"/>
        <v>4536.2987235207811</v>
      </c>
    </row>
    <row r="1701" spans="1:14">
      <c r="A1701" s="57">
        <v>1698</v>
      </c>
      <c r="B1701" s="57">
        <v>0</v>
      </c>
      <c r="C1701" s="284">
        <f t="shared" si="314"/>
        <v>0</v>
      </c>
      <c r="D1701" s="300">
        <f t="shared" si="312"/>
        <v>0</v>
      </c>
      <c r="E1701" s="285">
        <f t="shared" si="315"/>
        <v>0</v>
      </c>
      <c r="F1701" s="300">
        <f t="shared" si="313"/>
        <v>0</v>
      </c>
      <c r="G1701" s="285">
        <f t="shared" si="316"/>
        <v>0</v>
      </c>
      <c r="H1701" s="284">
        <f t="shared" si="317"/>
        <v>0</v>
      </c>
      <c r="I1701" s="301">
        <f t="shared" si="318"/>
        <v>0</v>
      </c>
      <c r="J1701" s="57">
        <f t="shared" si="319"/>
        <v>0</v>
      </c>
      <c r="K1701" s="57">
        <f t="shared" si="320"/>
        <v>0</v>
      </c>
      <c r="L1701" s="57">
        <f t="shared" si="322"/>
        <v>54391.304309922263</v>
      </c>
      <c r="M1701" s="301">
        <f t="shared" si="323"/>
        <v>11.990238655999987</v>
      </c>
      <c r="N1701" s="57">
        <f t="shared" si="321"/>
        <v>4536.2987235207811</v>
      </c>
    </row>
    <row r="1702" spans="1:14">
      <c r="A1702" s="57">
        <v>1699</v>
      </c>
      <c r="B1702" s="57">
        <v>0</v>
      </c>
      <c r="C1702" s="284">
        <f t="shared" si="314"/>
        <v>0</v>
      </c>
      <c r="D1702" s="300">
        <f t="shared" si="312"/>
        <v>0</v>
      </c>
      <c r="E1702" s="285">
        <f t="shared" si="315"/>
        <v>0</v>
      </c>
      <c r="F1702" s="300">
        <f t="shared" si="313"/>
        <v>0</v>
      </c>
      <c r="G1702" s="285">
        <f t="shared" si="316"/>
        <v>0</v>
      </c>
      <c r="H1702" s="284">
        <f t="shared" si="317"/>
        <v>0</v>
      </c>
      <c r="I1702" s="301">
        <f t="shared" si="318"/>
        <v>0</v>
      </c>
      <c r="J1702" s="57">
        <f t="shared" si="319"/>
        <v>0</v>
      </c>
      <c r="K1702" s="57">
        <f t="shared" si="320"/>
        <v>0</v>
      </c>
      <c r="L1702" s="57">
        <f t="shared" si="322"/>
        <v>54391.304309922263</v>
      </c>
      <c r="M1702" s="301">
        <f t="shared" si="323"/>
        <v>11.990238655999987</v>
      </c>
      <c r="N1702" s="57">
        <f t="shared" si="321"/>
        <v>4536.2987235207811</v>
      </c>
    </row>
    <row r="1703" spans="1:14">
      <c r="A1703" s="57">
        <v>1700</v>
      </c>
      <c r="B1703" s="57">
        <v>0</v>
      </c>
      <c r="C1703" s="284">
        <f t="shared" si="314"/>
        <v>0</v>
      </c>
      <c r="D1703" s="300">
        <f t="shared" si="312"/>
        <v>0</v>
      </c>
      <c r="E1703" s="285">
        <f t="shared" si="315"/>
        <v>0</v>
      </c>
      <c r="F1703" s="300">
        <f t="shared" si="313"/>
        <v>0</v>
      </c>
      <c r="G1703" s="285">
        <f t="shared" si="316"/>
        <v>0</v>
      </c>
      <c r="H1703" s="284">
        <f t="shared" si="317"/>
        <v>0</v>
      </c>
      <c r="I1703" s="301">
        <f t="shared" si="318"/>
        <v>0</v>
      </c>
      <c r="J1703" s="57">
        <f t="shared" si="319"/>
        <v>0</v>
      </c>
      <c r="K1703" s="57">
        <f t="shared" si="320"/>
        <v>0</v>
      </c>
      <c r="L1703" s="57">
        <f t="shared" si="322"/>
        <v>54391.304309922263</v>
      </c>
      <c r="M1703" s="301">
        <f t="shared" si="323"/>
        <v>11.990238655999987</v>
      </c>
      <c r="N1703" s="57">
        <f t="shared" si="321"/>
        <v>4536.2987235207811</v>
      </c>
    </row>
    <row r="1704" spans="1:14">
      <c r="A1704" s="57">
        <v>1701</v>
      </c>
      <c r="B1704" s="57">
        <v>0</v>
      </c>
      <c r="C1704" s="284">
        <f t="shared" si="314"/>
        <v>0</v>
      </c>
      <c r="D1704" s="300">
        <f t="shared" si="312"/>
        <v>0</v>
      </c>
      <c r="E1704" s="285">
        <f t="shared" si="315"/>
        <v>0</v>
      </c>
      <c r="F1704" s="300">
        <f t="shared" si="313"/>
        <v>0</v>
      </c>
      <c r="G1704" s="285">
        <f t="shared" si="316"/>
        <v>0</v>
      </c>
      <c r="H1704" s="284">
        <f t="shared" si="317"/>
        <v>0</v>
      </c>
      <c r="I1704" s="301">
        <f t="shared" si="318"/>
        <v>0</v>
      </c>
      <c r="J1704" s="57">
        <f t="shared" si="319"/>
        <v>0</v>
      </c>
      <c r="K1704" s="57">
        <f t="shared" si="320"/>
        <v>0</v>
      </c>
      <c r="L1704" s="57">
        <f t="shared" si="322"/>
        <v>54391.304309922263</v>
      </c>
      <c r="M1704" s="301">
        <f t="shared" si="323"/>
        <v>11.990238655999987</v>
      </c>
      <c r="N1704" s="57">
        <f t="shared" si="321"/>
        <v>4536.2987235207811</v>
      </c>
    </row>
    <row r="1705" spans="1:14">
      <c r="A1705" s="57">
        <v>1702</v>
      </c>
      <c r="B1705" s="57">
        <v>0</v>
      </c>
      <c r="C1705" s="284">
        <f t="shared" si="314"/>
        <v>0</v>
      </c>
      <c r="D1705" s="300">
        <f t="shared" si="312"/>
        <v>0</v>
      </c>
      <c r="E1705" s="285">
        <f t="shared" si="315"/>
        <v>0</v>
      </c>
      <c r="F1705" s="300">
        <f t="shared" si="313"/>
        <v>0</v>
      </c>
      <c r="G1705" s="285">
        <f t="shared" si="316"/>
        <v>0</v>
      </c>
      <c r="H1705" s="284">
        <f t="shared" si="317"/>
        <v>0</v>
      </c>
      <c r="I1705" s="301">
        <f t="shared" si="318"/>
        <v>0</v>
      </c>
      <c r="J1705" s="57">
        <f t="shared" si="319"/>
        <v>0</v>
      </c>
      <c r="K1705" s="57">
        <f t="shared" si="320"/>
        <v>0</v>
      </c>
      <c r="L1705" s="57">
        <f t="shared" si="322"/>
        <v>54391.304309922263</v>
      </c>
      <c r="M1705" s="301">
        <f t="shared" si="323"/>
        <v>11.990238655999987</v>
      </c>
      <c r="N1705" s="57">
        <f t="shared" si="321"/>
        <v>4536.2987235207811</v>
      </c>
    </row>
    <row r="1706" spans="1:14">
      <c r="A1706" s="57">
        <v>1703</v>
      </c>
      <c r="B1706" s="57">
        <v>0</v>
      </c>
      <c r="C1706" s="284">
        <f t="shared" si="314"/>
        <v>0</v>
      </c>
      <c r="D1706" s="300">
        <f t="shared" si="312"/>
        <v>0</v>
      </c>
      <c r="E1706" s="285">
        <f t="shared" si="315"/>
        <v>0</v>
      </c>
      <c r="F1706" s="300">
        <f t="shared" si="313"/>
        <v>0</v>
      </c>
      <c r="G1706" s="285">
        <f t="shared" si="316"/>
        <v>0</v>
      </c>
      <c r="H1706" s="284">
        <f t="shared" si="317"/>
        <v>0</v>
      </c>
      <c r="I1706" s="301">
        <f t="shared" si="318"/>
        <v>0</v>
      </c>
      <c r="J1706" s="57">
        <f t="shared" si="319"/>
        <v>0</v>
      </c>
      <c r="K1706" s="57">
        <f t="shared" si="320"/>
        <v>0</v>
      </c>
      <c r="L1706" s="57">
        <f t="shared" si="322"/>
        <v>54391.304309922263</v>
      </c>
      <c r="M1706" s="301">
        <f t="shared" si="323"/>
        <v>11.990238655999987</v>
      </c>
      <c r="N1706" s="57">
        <f t="shared" si="321"/>
        <v>4536.2987235207811</v>
      </c>
    </row>
    <row r="1707" spans="1:14">
      <c r="A1707" s="57">
        <v>1704</v>
      </c>
      <c r="B1707" s="57">
        <v>0</v>
      </c>
      <c r="C1707" s="284">
        <f t="shared" si="314"/>
        <v>0</v>
      </c>
      <c r="D1707" s="300">
        <f t="shared" si="312"/>
        <v>0</v>
      </c>
      <c r="E1707" s="285">
        <f t="shared" si="315"/>
        <v>0</v>
      </c>
      <c r="F1707" s="300">
        <f t="shared" si="313"/>
        <v>0</v>
      </c>
      <c r="G1707" s="285">
        <f t="shared" si="316"/>
        <v>0</v>
      </c>
      <c r="H1707" s="284">
        <f t="shared" si="317"/>
        <v>0</v>
      </c>
      <c r="I1707" s="301">
        <f t="shared" si="318"/>
        <v>0</v>
      </c>
      <c r="J1707" s="57">
        <f t="shared" si="319"/>
        <v>0</v>
      </c>
      <c r="K1707" s="57">
        <f t="shared" si="320"/>
        <v>0</v>
      </c>
      <c r="L1707" s="57">
        <f t="shared" si="322"/>
        <v>54391.304309922263</v>
      </c>
      <c r="M1707" s="301">
        <f t="shared" si="323"/>
        <v>11.990238655999987</v>
      </c>
      <c r="N1707" s="57">
        <f t="shared" si="321"/>
        <v>4536.2987235207811</v>
      </c>
    </row>
    <row r="1708" spans="1:14">
      <c r="A1708" s="57">
        <v>1705</v>
      </c>
      <c r="B1708" s="57">
        <v>0</v>
      </c>
      <c r="C1708" s="284">
        <f t="shared" si="314"/>
        <v>0</v>
      </c>
      <c r="D1708" s="300">
        <f t="shared" si="312"/>
        <v>0</v>
      </c>
      <c r="E1708" s="285">
        <f t="shared" si="315"/>
        <v>0</v>
      </c>
      <c r="F1708" s="300">
        <f t="shared" si="313"/>
        <v>0</v>
      </c>
      <c r="G1708" s="285">
        <f t="shared" si="316"/>
        <v>0</v>
      </c>
      <c r="H1708" s="284">
        <f t="shared" si="317"/>
        <v>0</v>
      </c>
      <c r="I1708" s="301">
        <f t="shared" si="318"/>
        <v>0</v>
      </c>
      <c r="J1708" s="57">
        <f t="shared" si="319"/>
        <v>0</v>
      </c>
      <c r="K1708" s="57">
        <f t="shared" si="320"/>
        <v>0</v>
      </c>
      <c r="L1708" s="57">
        <f t="shared" si="322"/>
        <v>54391.304309922263</v>
      </c>
      <c r="M1708" s="301">
        <f t="shared" si="323"/>
        <v>11.990238655999987</v>
      </c>
      <c r="N1708" s="57">
        <f t="shared" si="321"/>
        <v>4536.2987235207811</v>
      </c>
    </row>
    <row r="1709" spans="1:14">
      <c r="A1709" s="57">
        <v>1706</v>
      </c>
      <c r="B1709" s="57">
        <v>0</v>
      </c>
      <c r="C1709" s="284">
        <f t="shared" si="314"/>
        <v>0</v>
      </c>
      <c r="D1709" s="300">
        <f t="shared" si="312"/>
        <v>0</v>
      </c>
      <c r="E1709" s="285">
        <f t="shared" si="315"/>
        <v>0</v>
      </c>
      <c r="F1709" s="300">
        <f t="shared" si="313"/>
        <v>0</v>
      </c>
      <c r="G1709" s="285">
        <f t="shared" si="316"/>
        <v>0</v>
      </c>
      <c r="H1709" s="284">
        <f t="shared" si="317"/>
        <v>0</v>
      </c>
      <c r="I1709" s="301">
        <f t="shared" si="318"/>
        <v>0</v>
      </c>
      <c r="J1709" s="57">
        <f t="shared" si="319"/>
        <v>0</v>
      </c>
      <c r="K1709" s="57">
        <f t="shared" si="320"/>
        <v>0</v>
      </c>
      <c r="L1709" s="57">
        <f t="shared" si="322"/>
        <v>54391.304309922263</v>
      </c>
      <c r="M1709" s="301">
        <f t="shared" si="323"/>
        <v>11.990238655999987</v>
      </c>
      <c r="N1709" s="57">
        <f t="shared" si="321"/>
        <v>4536.2987235207811</v>
      </c>
    </row>
    <row r="1710" spans="1:14">
      <c r="A1710" s="57">
        <v>1707</v>
      </c>
      <c r="B1710" s="57">
        <v>0</v>
      </c>
      <c r="C1710" s="284">
        <f t="shared" si="314"/>
        <v>0</v>
      </c>
      <c r="D1710" s="300">
        <f t="shared" si="312"/>
        <v>0</v>
      </c>
      <c r="E1710" s="285">
        <f t="shared" si="315"/>
        <v>0</v>
      </c>
      <c r="F1710" s="300">
        <f t="shared" si="313"/>
        <v>0</v>
      </c>
      <c r="G1710" s="285">
        <f t="shared" si="316"/>
        <v>0</v>
      </c>
      <c r="H1710" s="284">
        <f t="shared" si="317"/>
        <v>0</v>
      </c>
      <c r="I1710" s="301">
        <f t="shared" si="318"/>
        <v>0</v>
      </c>
      <c r="J1710" s="57">
        <f t="shared" si="319"/>
        <v>0</v>
      </c>
      <c r="K1710" s="57">
        <f t="shared" si="320"/>
        <v>0</v>
      </c>
      <c r="L1710" s="57">
        <f t="shared" si="322"/>
        <v>54391.304309922263</v>
      </c>
      <c r="M1710" s="301">
        <f t="shared" si="323"/>
        <v>11.990238655999987</v>
      </c>
      <c r="N1710" s="57">
        <f t="shared" si="321"/>
        <v>4536.2987235207811</v>
      </c>
    </row>
    <row r="1711" spans="1:14">
      <c r="A1711" s="57">
        <v>1708</v>
      </c>
      <c r="B1711" s="57">
        <v>0</v>
      </c>
      <c r="C1711" s="284">
        <f t="shared" si="314"/>
        <v>0</v>
      </c>
      <c r="D1711" s="300">
        <f t="shared" si="312"/>
        <v>0</v>
      </c>
      <c r="E1711" s="285">
        <f t="shared" si="315"/>
        <v>0</v>
      </c>
      <c r="F1711" s="300">
        <f t="shared" si="313"/>
        <v>0</v>
      </c>
      <c r="G1711" s="285">
        <f t="shared" si="316"/>
        <v>0</v>
      </c>
      <c r="H1711" s="284">
        <f t="shared" si="317"/>
        <v>0</v>
      </c>
      <c r="I1711" s="301">
        <f t="shared" si="318"/>
        <v>0</v>
      </c>
      <c r="J1711" s="57">
        <f t="shared" si="319"/>
        <v>0</v>
      </c>
      <c r="K1711" s="57">
        <f t="shared" si="320"/>
        <v>0</v>
      </c>
      <c r="L1711" s="57">
        <f t="shared" si="322"/>
        <v>54391.304309922263</v>
      </c>
      <c r="M1711" s="301">
        <f t="shared" si="323"/>
        <v>11.990238655999987</v>
      </c>
      <c r="N1711" s="57">
        <f t="shared" si="321"/>
        <v>4536.2987235207811</v>
      </c>
    </row>
    <row r="1712" spans="1:14">
      <c r="A1712" s="57">
        <v>1709</v>
      </c>
      <c r="B1712" s="57">
        <v>0</v>
      </c>
      <c r="C1712" s="284">
        <f t="shared" si="314"/>
        <v>0</v>
      </c>
      <c r="D1712" s="300">
        <f t="shared" si="312"/>
        <v>0</v>
      </c>
      <c r="E1712" s="285">
        <f t="shared" si="315"/>
        <v>0</v>
      </c>
      <c r="F1712" s="300">
        <f t="shared" si="313"/>
        <v>0</v>
      </c>
      <c r="G1712" s="285">
        <f t="shared" si="316"/>
        <v>0</v>
      </c>
      <c r="H1712" s="284">
        <f t="shared" si="317"/>
        <v>0</v>
      </c>
      <c r="I1712" s="301">
        <f t="shared" si="318"/>
        <v>0</v>
      </c>
      <c r="J1712" s="57">
        <f t="shared" si="319"/>
        <v>0</v>
      </c>
      <c r="K1712" s="57">
        <f t="shared" si="320"/>
        <v>0</v>
      </c>
      <c r="L1712" s="57">
        <f t="shared" si="322"/>
        <v>54391.304309922263</v>
      </c>
      <c r="M1712" s="301">
        <f t="shared" si="323"/>
        <v>11.990238655999987</v>
      </c>
      <c r="N1712" s="57">
        <f t="shared" si="321"/>
        <v>4536.2987235207811</v>
      </c>
    </row>
    <row r="1713" spans="1:14">
      <c r="A1713" s="57">
        <v>1710</v>
      </c>
      <c r="B1713" s="57">
        <v>0</v>
      </c>
      <c r="C1713" s="284">
        <f t="shared" si="314"/>
        <v>0</v>
      </c>
      <c r="D1713" s="300">
        <f t="shared" si="312"/>
        <v>0</v>
      </c>
      <c r="E1713" s="285">
        <f t="shared" si="315"/>
        <v>0</v>
      </c>
      <c r="F1713" s="300">
        <f t="shared" si="313"/>
        <v>0</v>
      </c>
      <c r="G1713" s="285">
        <f t="shared" si="316"/>
        <v>0</v>
      </c>
      <c r="H1713" s="284">
        <f t="shared" si="317"/>
        <v>0</v>
      </c>
      <c r="I1713" s="301">
        <f t="shared" si="318"/>
        <v>0</v>
      </c>
      <c r="J1713" s="57">
        <f t="shared" si="319"/>
        <v>0</v>
      </c>
      <c r="K1713" s="57">
        <f t="shared" si="320"/>
        <v>0</v>
      </c>
      <c r="L1713" s="57">
        <f t="shared" si="322"/>
        <v>54391.304309922263</v>
      </c>
      <c r="M1713" s="301">
        <f t="shared" si="323"/>
        <v>11.990238655999987</v>
      </c>
      <c r="N1713" s="57">
        <f t="shared" si="321"/>
        <v>4536.2987235207811</v>
      </c>
    </row>
    <row r="1714" spans="1:14">
      <c r="A1714" s="57">
        <v>1711</v>
      </c>
      <c r="B1714" s="57">
        <v>0</v>
      </c>
      <c r="C1714" s="284">
        <f t="shared" si="314"/>
        <v>0</v>
      </c>
      <c r="D1714" s="300">
        <f t="shared" si="312"/>
        <v>0</v>
      </c>
      <c r="E1714" s="285">
        <f t="shared" si="315"/>
        <v>0</v>
      </c>
      <c r="F1714" s="300">
        <f t="shared" si="313"/>
        <v>0</v>
      </c>
      <c r="G1714" s="285">
        <f t="shared" si="316"/>
        <v>0</v>
      </c>
      <c r="H1714" s="284">
        <f t="shared" si="317"/>
        <v>0</v>
      </c>
      <c r="I1714" s="301">
        <f t="shared" si="318"/>
        <v>0</v>
      </c>
      <c r="J1714" s="57">
        <f t="shared" si="319"/>
        <v>0</v>
      </c>
      <c r="K1714" s="57">
        <f t="shared" si="320"/>
        <v>0</v>
      </c>
      <c r="L1714" s="57">
        <f t="shared" si="322"/>
        <v>54391.304309922263</v>
      </c>
      <c r="M1714" s="301">
        <f t="shared" si="323"/>
        <v>11.990238655999987</v>
      </c>
      <c r="N1714" s="57">
        <f t="shared" si="321"/>
        <v>4536.2987235207811</v>
      </c>
    </row>
    <row r="1715" spans="1:14">
      <c r="A1715" s="57">
        <v>1712</v>
      </c>
      <c r="B1715" s="57">
        <v>0</v>
      </c>
      <c r="C1715" s="284">
        <f t="shared" si="314"/>
        <v>0</v>
      </c>
      <c r="D1715" s="300">
        <f t="shared" si="312"/>
        <v>0</v>
      </c>
      <c r="E1715" s="285">
        <f t="shared" si="315"/>
        <v>0</v>
      </c>
      <c r="F1715" s="300">
        <f t="shared" si="313"/>
        <v>0</v>
      </c>
      <c r="G1715" s="285">
        <f t="shared" si="316"/>
        <v>0</v>
      </c>
      <c r="H1715" s="284">
        <f t="shared" si="317"/>
        <v>0</v>
      </c>
      <c r="I1715" s="301">
        <f t="shared" si="318"/>
        <v>0</v>
      </c>
      <c r="J1715" s="57">
        <f t="shared" si="319"/>
        <v>0</v>
      </c>
      <c r="K1715" s="57">
        <f t="shared" si="320"/>
        <v>0</v>
      </c>
      <c r="L1715" s="57">
        <f t="shared" si="322"/>
        <v>54391.304309922263</v>
      </c>
      <c r="M1715" s="301">
        <f t="shared" si="323"/>
        <v>11.990238655999987</v>
      </c>
      <c r="N1715" s="57">
        <f t="shared" si="321"/>
        <v>4536.2987235207811</v>
      </c>
    </row>
    <row r="1716" spans="1:14">
      <c r="A1716" s="57">
        <v>1713</v>
      </c>
      <c r="B1716" s="57">
        <v>0</v>
      </c>
      <c r="C1716" s="284">
        <f t="shared" si="314"/>
        <v>0</v>
      </c>
      <c r="D1716" s="300">
        <f t="shared" si="312"/>
        <v>0</v>
      </c>
      <c r="E1716" s="285">
        <f t="shared" si="315"/>
        <v>0</v>
      </c>
      <c r="F1716" s="300">
        <f t="shared" si="313"/>
        <v>0</v>
      </c>
      <c r="G1716" s="285">
        <f t="shared" si="316"/>
        <v>0</v>
      </c>
      <c r="H1716" s="284">
        <f t="shared" si="317"/>
        <v>0</v>
      </c>
      <c r="I1716" s="301">
        <f t="shared" si="318"/>
        <v>0</v>
      </c>
      <c r="J1716" s="57">
        <f t="shared" si="319"/>
        <v>0</v>
      </c>
      <c r="K1716" s="57">
        <f t="shared" si="320"/>
        <v>0</v>
      </c>
      <c r="L1716" s="57">
        <f t="shared" si="322"/>
        <v>54391.304309922263</v>
      </c>
      <c r="M1716" s="301">
        <f t="shared" si="323"/>
        <v>11.990238655999987</v>
      </c>
      <c r="N1716" s="57">
        <f t="shared" si="321"/>
        <v>4536.2987235207811</v>
      </c>
    </row>
    <row r="1717" spans="1:14">
      <c r="A1717" s="57">
        <v>1714</v>
      </c>
      <c r="B1717" s="57">
        <v>0</v>
      </c>
      <c r="C1717" s="284">
        <f t="shared" si="314"/>
        <v>0</v>
      </c>
      <c r="D1717" s="300">
        <f t="shared" si="312"/>
        <v>0</v>
      </c>
      <c r="E1717" s="285">
        <f t="shared" si="315"/>
        <v>0</v>
      </c>
      <c r="F1717" s="300">
        <f t="shared" si="313"/>
        <v>0</v>
      </c>
      <c r="G1717" s="285">
        <f t="shared" si="316"/>
        <v>0</v>
      </c>
      <c r="H1717" s="284">
        <f t="shared" si="317"/>
        <v>0</v>
      </c>
      <c r="I1717" s="301">
        <f t="shared" si="318"/>
        <v>0</v>
      </c>
      <c r="J1717" s="57">
        <f t="shared" si="319"/>
        <v>0</v>
      </c>
      <c r="K1717" s="57">
        <f t="shared" si="320"/>
        <v>0</v>
      </c>
      <c r="L1717" s="57">
        <f t="shared" si="322"/>
        <v>54391.304309922263</v>
      </c>
      <c r="M1717" s="301">
        <f t="shared" si="323"/>
        <v>11.990238655999987</v>
      </c>
      <c r="N1717" s="57">
        <f t="shared" si="321"/>
        <v>4536.2987235207811</v>
      </c>
    </row>
    <row r="1718" spans="1:14">
      <c r="A1718" s="57">
        <v>1715</v>
      </c>
      <c r="B1718" s="57">
        <v>0</v>
      </c>
      <c r="C1718" s="284">
        <f t="shared" si="314"/>
        <v>0</v>
      </c>
      <c r="D1718" s="300">
        <f t="shared" si="312"/>
        <v>0</v>
      </c>
      <c r="E1718" s="285">
        <f t="shared" si="315"/>
        <v>0</v>
      </c>
      <c r="F1718" s="300">
        <f t="shared" si="313"/>
        <v>0</v>
      </c>
      <c r="G1718" s="285">
        <f t="shared" si="316"/>
        <v>0</v>
      </c>
      <c r="H1718" s="284">
        <f t="shared" si="317"/>
        <v>0</v>
      </c>
      <c r="I1718" s="301">
        <f t="shared" si="318"/>
        <v>0</v>
      </c>
      <c r="J1718" s="57">
        <f t="shared" si="319"/>
        <v>0</v>
      </c>
      <c r="K1718" s="57">
        <f t="shared" si="320"/>
        <v>0</v>
      </c>
      <c r="L1718" s="57">
        <f t="shared" si="322"/>
        <v>54391.304309922263</v>
      </c>
      <c r="M1718" s="301">
        <f t="shared" si="323"/>
        <v>11.990238655999987</v>
      </c>
      <c r="N1718" s="57">
        <f t="shared" si="321"/>
        <v>4536.2987235207811</v>
      </c>
    </row>
    <row r="1719" spans="1:14">
      <c r="A1719" s="57">
        <v>1716</v>
      </c>
      <c r="B1719" s="57">
        <v>0</v>
      </c>
      <c r="C1719" s="284">
        <f t="shared" si="314"/>
        <v>0</v>
      </c>
      <c r="D1719" s="300">
        <f t="shared" si="312"/>
        <v>0</v>
      </c>
      <c r="E1719" s="285">
        <f t="shared" si="315"/>
        <v>0</v>
      </c>
      <c r="F1719" s="300">
        <f t="shared" si="313"/>
        <v>0</v>
      </c>
      <c r="G1719" s="285">
        <f t="shared" si="316"/>
        <v>0</v>
      </c>
      <c r="H1719" s="284">
        <f t="shared" si="317"/>
        <v>0</v>
      </c>
      <c r="I1719" s="301">
        <f t="shared" si="318"/>
        <v>0</v>
      </c>
      <c r="J1719" s="57">
        <f t="shared" si="319"/>
        <v>0</v>
      </c>
      <c r="K1719" s="57">
        <f t="shared" si="320"/>
        <v>0</v>
      </c>
      <c r="L1719" s="57">
        <f t="shared" si="322"/>
        <v>54391.304309922263</v>
      </c>
      <c r="M1719" s="301">
        <f t="shared" si="323"/>
        <v>11.990238655999987</v>
      </c>
      <c r="N1719" s="57">
        <f t="shared" si="321"/>
        <v>4536.2987235207811</v>
      </c>
    </row>
    <row r="1720" spans="1:14">
      <c r="A1720" s="57">
        <v>1717</v>
      </c>
      <c r="B1720" s="57">
        <v>0</v>
      </c>
      <c r="C1720" s="284">
        <f t="shared" si="314"/>
        <v>0</v>
      </c>
      <c r="D1720" s="300">
        <f t="shared" si="312"/>
        <v>0</v>
      </c>
      <c r="E1720" s="285">
        <f t="shared" si="315"/>
        <v>0</v>
      </c>
      <c r="F1720" s="300">
        <f t="shared" si="313"/>
        <v>0</v>
      </c>
      <c r="G1720" s="285">
        <f t="shared" si="316"/>
        <v>0</v>
      </c>
      <c r="H1720" s="284">
        <f t="shared" si="317"/>
        <v>0</v>
      </c>
      <c r="I1720" s="301">
        <f t="shared" si="318"/>
        <v>0</v>
      </c>
      <c r="J1720" s="57">
        <f t="shared" si="319"/>
        <v>0</v>
      </c>
      <c r="K1720" s="57">
        <f t="shared" si="320"/>
        <v>0</v>
      </c>
      <c r="L1720" s="57">
        <f t="shared" si="322"/>
        <v>54391.304309922263</v>
      </c>
      <c r="M1720" s="301">
        <f t="shared" si="323"/>
        <v>11.990238655999987</v>
      </c>
      <c r="N1720" s="57">
        <f t="shared" si="321"/>
        <v>4536.2987235207811</v>
      </c>
    </row>
    <row r="1721" spans="1:14">
      <c r="A1721" s="57">
        <v>1718</v>
      </c>
      <c r="B1721" s="57">
        <v>0</v>
      </c>
      <c r="C1721" s="284">
        <f t="shared" si="314"/>
        <v>0</v>
      </c>
      <c r="D1721" s="300">
        <f t="shared" si="312"/>
        <v>0</v>
      </c>
      <c r="E1721" s="285">
        <f t="shared" si="315"/>
        <v>0</v>
      </c>
      <c r="F1721" s="300">
        <f t="shared" si="313"/>
        <v>0</v>
      </c>
      <c r="G1721" s="285">
        <f t="shared" si="316"/>
        <v>0</v>
      </c>
      <c r="H1721" s="284">
        <f t="shared" si="317"/>
        <v>0</v>
      </c>
      <c r="I1721" s="301">
        <f t="shared" si="318"/>
        <v>0</v>
      </c>
      <c r="J1721" s="57">
        <f t="shared" si="319"/>
        <v>0</v>
      </c>
      <c r="K1721" s="57">
        <f t="shared" si="320"/>
        <v>0</v>
      </c>
      <c r="L1721" s="57">
        <f t="shared" si="322"/>
        <v>54391.304309922263</v>
      </c>
      <c r="M1721" s="301">
        <f t="shared" si="323"/>
        <v>11.990238655999987</v>
      </c>
      <c r="N1721" s="57">
        <f t="shared" si="321"/>
        <v>4536.2987235207811</v>
      </c>
    </row>
    <row r="1722" spans="1:14">
      <c r="A1722" s="57">
        <v>1719</v>
      </c>
      <c r="B1722" s="57">
        <v>0</v>
      </c>
      <c r="C1722" s="284">
        <f t="shared" si="314"/>
        <v>0</v>
      </c>
      <c r="D1722" s="300">
        <f t="shared" si="312"/>
        <v>0</v>
      </c>
      <c r="E1722" s="285">
        <f t="shared" si="315"/>
        <v>0</v>
      </c>
      <c r="F1722" s="300">
        <f t="shared" si="313"/>
        <v>0</v>
      </c>
      <c r="G1722" s="285">
        <f t="shared" si="316"/>
        <v>0</v>
      </c>
      <c r="H1722" s="284">
        <f t="shared" si="317"/>
        <v>0</v>
      </c>
      <c r="I1722" s="301">
        <f t="shared" si="318"/>
        <v>0</v>
      </c>
      <c r="J1722" s="57">
        <f t="shared" si="319"/>
        <v>0</v>
      </c>
      <c r="K1722" s="57">
        <f t="shared" si="320"/>
        <v>0</v>
      </c>
      <c r="L1722" s="57">
        <f t="shared" si="322"/>
        <v>54391.304309922263</v>
      </c>
      <c r="M1722" s="301">
        <f t="shared" si="323"/>
        <v>11.990238655999987</v>
      </c>
      <c r="N1722" s="57">
        <f t="shared" si="321"/>
        <v>4536.2987235207811</v>
      </c>
    </row>
    <row r="1723" spans="1:14">
      <c r="A1723" s="57">
        <v>1720</v>
      </c>
      <c r="B1723" s="57">
        <v>0</v>
      </c>
      <c r="C1723" s="284">
        <f t="shared" si="314"/>
        <v>0</v>
      </c>
      <c r="D1723" s="300">
        <f t="shared" si="312"/>
        <v>0</v>
      </c>
      <c r="E1723" s="285">
        <f t="shared" si="315"/>
        <v>0</v>
      </c>
      <c r="F1723" s="300">
        <f t="shared" si="313"/>
        <v>0</v>
      </c>
      <c r="G1723" s="285">
        <f t="shared" si="316"/>
        <v>0</v>
      </c>
      <c r="H1723" s="284">
        <f t="shared" si="317"/>
        <v>0</v>
      </c>
      <c r="I1723" s="301">
        <f t="shared" si="318"/>
        <v>0</v>
      </c>
      <c r="J1723" s="57">
        <f t="shared" si="319"/>
        <v>0</v>
      </c>
      <c r="K1723" s="57">
        <f t="shared" si="320"/>
        <v>0</v>
      </c>
      <c r="L1723" s="57">
        <f t="shared" si="322"/>
        <v>54391.304309922263</v>
      </c>
      <c r="M1723" s="301">
        <f t="shared" si="323"/>
        <v>11.990238655999987</v>
      </c>
      <c r="N1723" s="57">
        <f t="shared" si="321"/>
        <v>4536.2987235207811</v>
      </c>
    </row>
    <row r="1724" spans="1:14">
      <c r="A1724" s="57">
        <v>1721</v>
      </c>
      <c r="B1724" s="57">
        <v>0</v>
      </c>
      <c r="C1724" s="284">
        <f t="shared" si="314"/>
        <v>0</v>
      </c>
      <c r="D1724" s="300">
        <f t="shared" si="312"/>
        <v>0</v>
      </c>
      <c r="E1724" s="285">
        <f t="shared" si="315"/>
        <v>0</v>
      </c>
      <c r="F1724" s="300">
        <f t="shared" si="313"/>
        <v>0</v>
      </c>
      <c r="G1724" s="285">
        <f t="shared" si="316"/>
        <v>0</v>
      </c>
      <c r="H1724" s="284">
        <f t="shared" si="317"/>
        <v>0</v>
      </c>
      <c r="I1724" s="301">
        <f t="shared" si="318"/>
        <v>0</v>
      </c>
      <c r="J1724" s="57">
        <f t="shared" si="319"/>
        <v>0</v>
      </c>
      <c r="K1724" s="57">
        <f t="shared" si="320"/>
        <v>0</v>
      </c>
      <c r="L1724" s="57">
        <f t="shared" si="322"/>
        <v>54391.304309922263</v>
      </c>
      <c r="M1724" s="301">
        <f t="shared" si="323"/>
        <v>11.990238655999987</v>
      </c>
      <c r="N1724" s="57">
        <f t="shared" si="321"/>
        <v>4536.2987235207811</v>
      </c>
    </row>
    <row r="1725" spans="1:14">
      <c r="A1725" s="57">
        <v>1722</v>
      </c>
      <c r="B1725" s="57">
        <v>0</v>
      </c>
      <c r="C1725" s="284">
        <f t="shared" si="314"/>
        <v>0</v>
      </c>
      <c r="D1725" s="300">
        <f t="shared" si="312"/>
        <v>0</v>
      </c>
      <c r="E1725" s="285">
        <f t="shared" si="315"/>
        <v>0</v>
      </c>
      <c r="F1725" s="300">
        <f t="shared" si="313"/>
        <v>0</v>
      </c>
      <c r="G1725" s="285">
        <f t="shared" si="316"/>
        <v>0</v>
      </c>
      <c r="H1725" s="284">
        <f t="shared" si="317"/>
        <v>0</v>
      </c>
      <c r="I1725" s="301">
        <f t="shared" si="318"/>
        <v>0</v>
      </c>
      <c r="J1725" s="57">
        <f t="shared" si="319"/>
        <v>0</v>
      </c>
      <c r="K1725" s="57">
        <f t="shared" si="320"/>
        <v>0</v>
      </c>
      <c r="L1725" s="57">
        <f t="shared" si="322"/>
        <v>54391.304309922263</v>
      </c>
      <c r="M1725" s="301">
        <f t="shared" si="323"/>
        <v>11.990238655999987</v>
      </c>
      <c r="N1725" s="57">
        <f t="shared" si="321"/>
        <v>4536.2987235207811</v>
      </c>
    </row>
    <row r="1726" spans="1:14">
      <c r="A1726" s="57">
        <v>1723</v>
      </c>
      <c r="B1726" s="57">
        <v>0</v>
      </c>
      <c r="C1726" s="284">
        <f t="shared" si="314"/>
        <v>0</v>
      </c>
      <c r="D1726" s="300">
        <f t="shared" si="312"/>
        <v>0</v>
      </c>
      <c r="E1726" s="285">
        <f t="shared" si="315"/>
        <v>0</v>
      </c>
      <c r="F1726" s="300">
        <f t="shared" si="313"/>
        <v>0</v>
      </c>
      <c r="G1726" s="285">
        <f t="shared" si="316"/>
        <v>0</v>
      </c>
      <c r="H1726" s="284">
        <f t="shared" si="317"/>
        <v>0</v>
      </c>
      <c r="I1726" s="301">
        <f t="shared" si="318"/>
        <v>0</v>
      </c>
      <c r="J1726" s="57">
        <f t="shared" si="319"/>
        <v>0</v>
      </c>
      <c r="K1726" s="57">
        <f t="shared" si="320"/>
        <v>0</v>
      </c>
      <c r="L1726" s="57">
        <f t="shared" si="322"/>
        <v>54391.304309922263</v>
      </c>
      <c r="M1726" s="301">
        <f t="shared" si="323"/>
        <v>11.990238655999987</v>
      </c>
      <c r="N1726" s="57">
        <f t="shared" si="321"/>
        <v>4536.2987235207811</v>
      </c>
    </row>
    <row r="1727" spans="1:14">
      <c r="A1727" s="57">
        <v>1724</v>
      </c>
      <c r="B1727" s="57">
        <v>0</v>
      </c>
      <c r="C1727" s="284">
        <f t="shared" si="314"/>
        <v>0</v>
      </c>
      <c r="D1727" s="300">
        <f t="shared" si="312"/>
        <v>0</v>
      </c>
      <c r="E1727" s="285">
        <f t="shared" si="315"/>
        <v>0</v>
      </c>
      <c r="F1727" s="300">
        <f t="shared" si="313"/>
        <v>0</v>
      </c>
      <c r="G1727" s="285">
        <f t="shared" si="316"/>
        <v>0</v>
      </c>
      <c r="H1727" s="284">
        <f t="shared" si="317"/>
        <v>0</v>
      </c>
      <c r="I1727" s="301">
        <f t="shared" si="318"/>
        <v>0</v>
      </c>
      <c r="J1727" s="57">
        <f t="shared" si="319"/>
        <v>0</v>
      </c>
      <c r="K1727" s="57">
        <f t="shared" si="320"/>
        <v>0</v>
      </c>
      <c r="L1727" s="57">
        <f t="shared" si="322"/>
        <v>54391.304309922263</v>
      </c>
      <c r="M1727" s="301">
        <f t="shared" si="323"/>
        <v>11.990238655999987</v>
      </c>
      <c r="N1727" s="57">
        <f t="shared" si="321"/>
        <v>4536.2987235207811</v>
      </c>
    </row>
    <row r="1728" spans="1:14">
      <c r="A1728" s="57">
        <v>1725</v>
      </c>
      <c r="B1728" s="57">
        <v>0</v>
      </c>
      <c r="C1728" s="284">
        <f t="shared" si="314"/>
        <v>0</v>
      </c>
      <c r="D1728" s="300">
        <f t="shared" si="312"/>
        <v>0</v>
      </c>
      <c r="E1728" s="285">
        <f t="shared" si="315"/>
        <v>0</v>
      </c>
      <c r="F1728" s="300">
        <f t="shared" si="313"/>
        <v>0</v>
      </c>
      <c r="G1728" s="285">
        <f t="shared" si="316"/>
        <v>0</v>
      </c>
      <c r="H1728" s="284">
        <f t="shared" si="317"/>
        <v>0</v>
      </c>
      <c r="I1728" s="301">
        <f t="shared" si="318"/>
        <v>0</v>
      </c>
      <c r="J1728" s="57">
        <f t="shared" si="319"/>
        <v>0</v>
      </c>
      <c r="K1728" s="57">
        <f t="shared" si="320"/>
        <v>0</v>
      </c>
      <c r="L1728" s="57">
        <f t="shared" si="322"/>
        <v>54391.304309922263</v>
      </c>
      <c r="M1728" s="301">
        <f t="shared" si="323"/>
        <v>11.990238655999987</v>
      </c>
      <c r="N1728" s="57">
        <f t="shared" si="321"/>
        <v>4536.2987235207811</v>
      </c>
    </row>
    <row r="1729" spans="1:14">
      <c r="A1729" s="57">
        <v>1726</v>
      </c>
      <c r="B1729" s="57">
        <v>0</v>
      </c>
      <c r="C1729" s="284">
        <f t="shared" si="314"/>
        <v>0</v>
      </c>
      <c r="D1729" s="300">
        <f t="shared" si="312"/>
        <v>0</v>
      </c>
      <c r="E1729" s="285">
        <f t="shared" si="315"/>
        <v>0</v>
      </c>
      <c r="F1729" s="300">
        <f t="shared" si="313"/>
        <v>0</v>
      </c>
      <c r="G1729" s="285">
        <f t="shared" si="316"/>
        <v>0</v>
      </c>
      <c r="H1729" s="284">
        <f t="shared" si="317"/>
        <v>0</v>
      </c>
      <c r="I1729" s="301">
        <f t="shared" si="318"/>
        <v>0</v>
      </c>
      <c r="J1729" s="57">
        <f t="shared" si="319"/>
        <v>0</v>
      </c>
      <c r="K1729" s="57">
        <f t="shared" si="320"/>
        <v>0</v>
      </c>
      <c r="L1729" s="57">
        <f t="shared" si="322"/>
        <v>54391.304309922263</v>
      </c>
      <c r="M1729" s="301">
        <f t="shared" si="323"/>
        <v>11.990238655999987</v>
      </c>
      <c r="N1729" s="57">
        <f t="shared" si="321"/>
        <v>4536.2987235207811</v>
      </c>
    </row>
    <row r="1730" spans="1:14">
      <c r="A1730" s="57">
        <v>1727</v>
      </c>
      <c r="B1730" s="57">
        <v>0</v>
      </c>
      <c r="C1730" s="284">
        <f t="shared" si="314"/>
        <v>0</v>
      </c>
      <c r="D1730" s="300">
        <f t="shared" si="312"/>
        <v>0</v>
      </c>
      <c r="E1730" s="285">
        <f t="shared" si="315"/>
        <v>0</v>
      </c>
      <c r="F1730" s="300">
        <f t="shared" si="313"/>
        <v>0</v>
      </c>
      <c r="G1730" s="285">
        <f t="shared" si="316"/>
        <v>0</v>
      </c>
      <c r="H1730" s="284">
        <f t="shared" si="317"/>
        <v>0</v>
      </c>
      <c r="I1730" s="301">
        <f t="shared" si="318"/>
        <v>0</v>
      </c>
      <c r="J1730" s="57">
        <f t="shared" si="319"/>
        <v>0</v>
      </c>
      <c r="K1730" s="57">
        <f t="shared" si="320"/>
        <v>0</v>
      </c>
      <c r="L1730" s="57">
        <f t="shared" si="322"/>
        <v>54391.304309922263</v>
      </c>
      <c r="M1730" s="301">
        <f t="shared" si="323"/>
        <v>11.990238655999987</v>
      </c>
      <c r="N1730" s="57">
        <f t="shared" si="321"/>
        <v>4536.2987235207811</v>
      </c>
    </row>
    <row r="1731" spans="1:14">
      <c r="A1731" s="57">
        <v>1728</v>
      </c>
      <c r="B1731" s="57">
        <v>0</v>
      </c>
      <c r="C1731" s="284">
        <f t="shared" si="314"/>
        <v>0</v>
      </c>
      <c r="D1731" s="300">
        <f t="shared" si="312"/>
        <v>0</v>
      </c>
      <c r="E1731" s="285">
        <f t="shared" si="315"/>
        <v>0</v>
      </c>
      <c r="F1731" s="300">
        <f t="shared" si="313"/>
        <v>0</v>
      </c>
      <c r="G1731" s="285">
        <f t="shared" si="316"/>
        <v>0</v>
      </c>
      <c r="H1731" s="284">
        <f t="shared" si="317"/>
        <v>0</v>
      </c>
      <c r="I1731" s="301">
        <f t="shared" si="318"/>
        <v>0</v>
      </c>
      <c r="J1731" s="57">
        <f t="shared" si="319"/>
        <v>0</v>
      </c>
      <c r="K1731" s="57">
        <f t="shared" si="320"/>
        <v>0</v>
      </c>
      <c r="L1731" s="57">
        <f t="shared" si="322"/>
        <v>54391.304309922263</v>
      </c>
      <c r="M1731" s="301">
        <f t="shared" si="323"/>
        <v>11.990238655999987</v>
      </c>
      <c r="N1731" s="57">
        <f t="shared" si="321"/>
        <v>4536.2987235207811</v>
      </c>
    </row>
    <row r="1732" spans="1:14">
      <c r="A1732" s="57">
        <v>1729</v>
      </c>
      <c r="B1732" s="57">
        <v>0</v>
      </c>
      <c r="C1732" s="284">
        <f t="shared" si="314"/>
        <v>0</v>
      </c>
      <c r="D1732" s="300">
        <f t="shared" ref="D1732:D1795" si="324">C1732</f>
        <v>0</v>
      </c>
      <c r="E1732" s="285">
        <f t="shared" si="315"/>
        <v>0</v>
      </c>
      <c r="F1732" s="300">
        <f t="shared" ref="F1732:F1795" si="325">C1733</f>
        <v>0</v>
      </c>
      <c r="G1732" s="285">
        <f t="shared" si="316"/>
        <v>0</v>
      </c>
      <c r="H1732" s="284">
        <f t="shared" si="317"/>
        <v>0</v>
      </c>
      <c r="I1732" s="301">
        <f t="shared" si="318"/>
        <v>0</v>
      </c>
      <c r="J1732" s="57">
        <f t="shared" si="319"/>
        <v>0</v>
      </c>
      <c r="K1732" s="57">
        <f t="shared" si="320"/>
        <v>0</v>
      </c>
      <c r="L1732" s="57">
        <f t="shared" si="322"/>
        <v>54391.304309922263</v>
      </c>
      <c r="M1732" s="301">
        <f t="shared" si="323"/>
        <v>11.990238655999987</v>
      </c>
      <c r="N1732" s="57">
        <f t="shared" si="321"/>
        <v>4536.2987235207811</v>
      </c>
    </row>
    <row r="1733" spans="1:14">
      <c r="A1733" s="57">
        <v>1730</v>
      </c>
      <c r="B1733" s="57">
        <v>0</v>
      </c>
      <c r="C1733" s="284">
        <f t="shared" ref="C1733:C1796" si="326">B1733*1.609344</f>
        <v>0</v>
      </c>
      <c r="D1733" s="300">
        <f t="shared" si="324"/>
        <v>0</v>
      </c>
      <c r="E1733" s="285">
        <f t="shared" ref="E1733:E1796" si="327">(D1733)^2</f>
        <v>0</v>
      </c>
      <c r="F1733" s="300">
        <f t="shared" si="325"/>
        <v>0</v>
      </c>
      <c r="G1733" s="285">
        <f t="shared" ref="G1733:G1796" si="328">(F1733)^2</f>
        <v>0</v>
      </c>
      <c r="H1733" s="284">
        <f t="shared" ref="H1733:H1796" si="329">(D1733+F1733)/2</f>
        <v>0</v>
      </c>
      <c r="I1733" s="301">
        <f t="shared" ref="I1733:I1796" si="330">H1733/3600</f>
        <v>0</v>
      </c>
      <c r="J1733" s="57">
        <f t="shared" ref="J1733:J1796" si="331">IF(I1733=0,0,(G1733-E1733))</f>
        <v>0</v>
      </c>
      <c r="K1733" s="57">
        <f t="shared" ref="K1733:K1796" si="332">MAX(0,J1733)</f>
        <v>0</v>
      </c>
      <c r="L1733" s="57">
        <f t="shared" si="322"/>
        <v>54391.304309922263</v>
      </c>
      <c r="M1733" s="301">
        <f t="shared" si="323"/>
        <v>11.990238655999987</v>
      </c>
      <c r="N1733" s="57">
        <f t="shared" ref="N1733:N1796" si="333">IF(M1733=0,0,(L1733)/M1733)</f>
        <v>4536.2987235207811</v>
      </c>
    </row>
    <row r="1734" spans="1:14">
      <c r="A1734" s="57">
        <v>1731</v>
      </c>
      <c r="B1734" s="57">
        <v>0</v>
      </c>
      <c r="C1734" s="284">
        <f t="shared" si="326"/>
        <v>0</v>
      </c>
      <c r="D1734" s="300">
        <f t="shared" si="324"/>
        <v>0</v>
      </c>
      <c r="E1734" s="285">
        <f t="shared" si="327"/>
        <v>0</v>
      </c>
      <c r="F1734" s="300">
        <f t="shared" si="325"/>
        <v>0</v>
      </c>
      <c r="G1734" s="285">
        <f t="shared" si="328"/>
        <v>0</v>
      </c>
      <c r="H1734" s="284">
        <f t="shared" si="329"/>
        <v>0</v>
      </c>
      <c r="I1734" s="301">
        <f t="shared" si="330"/>
        <v>0</v>
      </c>
      <c r="J1734" s="57">
        <f t="shared" si="331"/>
        <v>0</v>
      </c>
      <c r="K1734" s="57">
        <f t="shared" si="332"/>
        <v>0</v>
      </c>
      <c r="L1734" s="57">
        <f t="shared" ref="L1734:L1797" si="334">L1733+K1734</f>
        <v>54391.304309922263</v>
      </c>
      <c r="M1734" s="301">
        <f t="shared" ref="M1734:M1797" si="335">M1733+I1734</f>
        <v>11.990238655999987</v>
      </c>
      <c r="N1734" s="57">
        <f t="shared" si="333"/>
        <v>4536.2987235207811</v>
      </c>
    </row>
    <row r="1735" spans="1:14">
      <c r="A1735" s="57">
        <v>1732</v>
      </c>
      <c r="B1735" s="57">
        <v>0</v>
      </c>
      <c r="C1735" s="284">
        <f t="shared" si="326"/>
        <v>0</v>
      </c>
      <c r="D1735" s="300">
        <f t="shared" si="324"/>
        <v>0</v>
      </c>
      <c r="E1735" s="285">
        <f t="shared" si="327"/>
        <v>0</v>
      </c>
      <c r="F1735" s="300">
        <f t="shared" si="325"/>
        <v>0</v>
      </c>
      <c r="G1735" s="285">
        <f t="shared" si="328"/>
        <v>0</v>
      </c>
      <c r="H1735" s="284">
        <f t="shared" si="329"/>
        <v>0</v>
      </c>
      <c r="I1735" s="301">
        <f t="shared" si="330"/>
        <v>0</v>
      </c>
      <c r="J1735" s="57">
        <f t="shared" si="331"/>
        <v>0</v>
      </c>
      <c r="K1735" s="57">
        <f t="shared" si="332"/>
        <v>0</v>
      </c>
      <c r="L1735" s="57">
        <f t="shared" si="334"/>
        <v>54391.304309922263</v>
      </c>
      <c r="M1735" s="301">
        <f t="shared" si="335"/>
        <v>11.990238655999987</v>
      </c>
      <c r="N1735" s="57">
        <f t="shared" si="333"/>
        <v>4536.2987235207811</v>
      </c>
    </row>
    <row r="1736" spans="1:14">
      <c r="A1736" s="57">
        <v>1733</v>
      </c>
      <c r="B1736" s="57">
        <v>0</v>
      </c>
      <c r="C1736" s="284">
        <f t="shared" si="326"/>
        <v>0</v>
      </c>
      <c r="D1736" s="300">
        <f t="shared" si="324"/>
        <v>0</v>
      </c>
      <c r="E1736" s="285">
        <f t="shared" si="327"/>
        <v>0</v>
      </c>
      <c r="F1736" s="300">
        <f t="shared" si="325"/>
        <v>0</v>
      </c>
      <c r="G1736" s="285">
        <f t="shared" si="328"/>
        <v>0</v>
      </c>
      <c r="H1736" s="284">
        <f t="shared" si="329"/>
        <v>0</v>
      </c>
      <c r="I1736" s="301">
        <f t="shared" si="330"/>
        <v>0</v>
      </c>
      <c r="J1736" s="57">
        <f t="shared" si="331"/>
        <v>0</v>
      </c>
      <c r="K1736" s="57">
        <f t="shared" si="332"/>
        <v>0</v>
      </c>
      <c r="L1736" s="57">
        <f t="shared" si="334"/>
        <v>54391.304309922263</v>
      </c>
      <c r="M1736" s="301">
        <f t="shared" si="335"/>
        <v>11.990238655999987</v>
      </c>
      <c r="N1736" s="57">
        <f t="shared" si="333"/>
        <v>4536.2987235207811</v>
      </c>
    </row>
    <row r="1737" spans="1:14">
      <c r="A1737" s="57">
        <v>1734</v>
      </c>
      <c r="B1737" s="57">
        <v>0</v>
      </c>
      <c r="C1737" s="284">
        <f t="shared" si="326"/>
        <v>0</v>
      </c>
      <c r="D1737" s="300">
        <f t="shared" si="324"/>
        <v>0</v>
      </c>
      <c r="E1737" s="285">
        <f t="shared" si="327"/>
        <v>0</v>
      </c>
      <c r="F1737" s="300">
        <f t="shared" si="325"/>
        <v>0</v>
      </c>
      <c r="G1737" s="285">
        <f t="shared" si="328"/>
        <v>0</v>
      </c>
      <c r="H1737" s="284">
        <f t="shared" si="329"/>
        <v>0</v>
      </c>
      <c r="I1737" s="301">
        <f t="shared" si="330"/>
        <v>0</v>
      </c>
      <c r="J1737" s="57">
        <f t="shared" si="331"/>
        <v>0</v>
      </c>
      <c r="K1737" s="57">
        <f t="shared" si="332"/>
        <v>0</v>
      </c>
      <c r="L1737" s="57">
        <f t="shared" si="334"/>
        <v>54391.304309922263</v>
      </c>
      <c r="M1737" s="301">
        <f t="shared" si="335"/>
        <v>11.990238655999987</v>
      </c>
      <c r="N1737" s="57">
        <f t="shared" si="333"/>
        <v>4536.2987235207811</v>
      </c>
    </row>
    <row r="1738" spans="1:14">
      <c r="A1738" s="57">
        <v>1735</v>
      </c>
      <c r="B1738" s="57">
        <v>0</v>
      </c>
      <c r="C1738" s="284">
        <f t="shared" si="326"/>
        <v>0</v>
      </c>
      <c r="D1738" s="300">
        <f t="shared" si="324"/>
        <v>0</v>
      </c>
      <c r="E1738" s="285">
        <f t="shared" si="327"/>
        <v>0</v>
      </c>
      <c r="F1738" s="300">
        <f t="shared" si="325"/>
        <v>0</v>
      </c>
      <c r="G1738" s="285">
        <f t="shared" si="328"/>
        <v>0</v>
      </c>
      <c r="H1738" s="284">
        <f t="shared" si="329"/>
        <v>0</v>
      </c>
      <c r="I1738" s="301">
        <f t="shared" si="330"/>
        <v>0</v>
      </c>
      <c r="J1738" s="57">
        <f t="shared" si="331"/>
        <v>0</v>
      </c>
      <c r="K1738" s="57">
        <f t="shared" si="332"/>
        <v>0</v>
      </c>
      <c r="L1738" s="57">
        <f t="shared" si="334"/>
        <v>54391.304309922263</v>
      </c>
      <c r="M1738" s="301">
        <f t="shared" si="335"/>
        <v>11.990238655999987</v>
      </c>
      <c r="N1738" s="57">
        <f t="shared" si="333"/>
        <v>4536.2987235207811</v>
      </c>
    </row>
    <row r="1739" spans="1:14">
      <c r="A1739" s="57">
        <v>1736</v>
      </c>
      <c r="B1739" s="57">
        <v>0</v>
      </c>
      <c r="C1739" s="284">
        <f t="shared" si="326"/>
        <v>0</v>
      </c>
      <c r="D1739" s="300">
        <f t="shared" si="324"/>
        <v>0</v>
      </c>
      <c r="E1739" s="285">
        <f t="shared" si="327"/>
        <v>0</v>
      </c>
      <c r="F1739" s="300">
        <f t="shared" si="325"/>
        <v>0</v>
      </c>
      <c r="G1739" s="285">
        <f t="shared" si="328"/>
        <v>0</v>
      </c>
      <c r="H1739" s="284">
        <f t="shared" si="329"/>
        <v>0</v>
      </c>
      <c r="I1739" s="301">
        <f t="shared" si="330"/>
        <v>0</v>
      </c>
      <c r="J1739" s="57">
        <f t="shared" si="331"/>
        <v>0</v>
      </c>
      <c r="K1739" s="57">
        <f t="shared" si="332"/>
        <v>0</v>
      </c>
      <c r="L1739" s="57">
        <f t="shared" si="334"/>
        <v>54391.304309922263</v>
      </c>
      <c r="M1739" s="301">
        <f t="shared" si="335"/>
        <v>11.990238655999987</v>
      </c>
      <c r="N1739" s="57">
        <f t="shared" si="333"/>
        <v>4536.2987235207811</v>
      </c>
    </row>
    <row r="1740" spans="1:14">
      <c r="A1740" s="57">
        <v>1737</v>
      </c>
      <c r="B1740" s="57">
        <v>0</v>
      </c>
      <c r="C1740" s="284">
        <f t="shared" si="326"/>
        <v>0</v>
      </c>
      <c r="D1740" s="300">
        <f t="shared" si="324"/>
        <v>0</v>
      </c>
      <c r="E1740" s="285">
        <f t="shared" si="327"/>
        <v>0</v>
      </c>
      <c r="F1740" s="300">
        <f t="shared" si="325"/>
        <v>0</v>
      </c>
      <c r="G1740" s="285">
        <f t="shared" si="328"/>
        <v>0</v>
      </c>
      <c r="H1740" s="284">
        <f t="shared" si="329"/>
        <v>0</v>
      </c>
      <c r="I1740" s="301">
        <f t="shared" si="330"/>
        <v>0</v>
      </c>
      <c r="J1740" s="57">
        <f t="shared" si="331"/>
        <v>0</v>
      </c>
      <c r="K1740" s="57">
        <f t="shared" si="332"/>
        <v>0</v>
      </c>
      <c r="L1740" s="57">
        <f t="shared" si="334"/>
        <v>54391.304309922263</v>
      </c>
      <c r="M1740" s="301">
        <f t="shared" si="335"/>
        <v>11.990238655999987</v>
      </c>
      <c r="N1740" s="57">
        <f t="shared" si="333"/>
        <v>4536.2987235207811</v>
      </c>
    </row>
    <row r="1741" spans="1:14">
      <c r="A1741" s="57">
        <v>1738</v>
      </c>
      <c r="B1741" s="57">
        <v>0</v>
      </c>
      <c r="C1741" s="284">
        <f t="shared" si="326"/>
        <v>0</v>
      </c>
      <c r="D1741" s="300">
        <f t="shared" si="324"/>
        <v>0</v>
      </c>
      <c r="E1741" s="285">
        <f t="shared" si="327"/>
        <v>0</v>
      </c>
      <c r="F1741" s="300">
        <f t="shared" si="325"/>
        <v>0</v>
      </c>
      <c r="G1741" s="285">
        <f t="shared" si="328"/>
        <v>0</v>
      </c>
      <c r="H1741" s="284">
        <f t="shared" si="329"/>
        <v>0</v>
      </c>
      <c r="I1741" s="301">
        <f t="shared" si="330"/>
        <v>0</v>
      </c>
      <c r="J1741" s="57">
        <f t="shared" si="331"/>
        <v>0</v>
      </c>
      <c r="K1741" s="57">
        <f t="shared" si="332"/>
        <v>0</v>
      </c>
      <c r="L1741" s="57">
        <f t="shared" si="334"/>
        <v>54391.304309922263</v>
      </c>
      <c r="M1741" s="301">
        <f t="shared" si="335"/>
        <v>11.990238655999987</v>
      </c>
      <c r="N1741" s="57">
        <f t="shared" si="333"/>
        <v>4536.2987235207811</v>
      </c>
    </row>
    <row r="1742" spans="1:14">
      <c r="A1742" s="57">
        <v>1739</v>
      </c>
      <c r="B1742" s="57">
        <v>0</v>
      </c>
      <c r="C1742" s="284">
        <f t="shared" si="326"/>
        <v>0</v>
      </c>
      <c r="D1742" s="300">
        <f t="shared" si="324"/>
        <v>0</v>
      </c>
      <c r="E1742" s="285">
        <f t="shared" si="327"/>
        <v>0</v>
      </c>
      <c r="F1742" s="300">
        <f t="shared" si="325"/>
        <v>0</v>
      </c>
      <c r="G1742" s="285">
        <f t="shared" si="328"/>
        <v>0</v>
      </c>
      <c r="H1742" s="284">
        <f t="shared" si="329"/>
        <v>0</v>
      </c>
      <c r="I1742" s="301">
        <f t="shared" si="330"/>
        <v>0</v>
      </c>
      <c r="J1742" s="57">
        <f t="shared" si="331"/>
        <v>0</v>
      </c>
      <c r="K1742" s="57">
        <f t="shared" si="332"/>
        <v>0</v>
      </c>
      <c r="L1742" s="57">
        <f t="shared" si="334"/>
        <v>54391.304309922263</v>
      </c>
      <c r="M1742" s="301">
        <f t="shared" si="335"/>
        <v>11.990238655999987</v>
      </c>
      <c r="N1742" s="57">
        <f t="shared" si="333"/>
        <v>4536.2987235207811</v>
      </c>
    </row>
    <row r="1743" spans="1:14">
      <c r="A1743" s="57">
        <v>1740</v>
      </c>
      <c r="B1743" s="57">
        <v>0</v>
      </c>
      <c r="C1743" s="284">
        <f t="shared" si="326"/>
        <v>0</v>
      </c>
      <c r="D1743" s="300">
        <f t="shared" si="324"/>
        <v>0</v>
      </c>
      <c r="E1743" s="285">
        <f t="shared" si="327"/>
        <v>0</v>
      </c>
      <c r="F1743" s="300">
        <f t="shared" si="325"/>
        <v>0</v>
      </c>
      <c r="G1743" s="285">
        <f t="shared" si="328"/>
        <v>0</v>
      </c>
      <c r="H1743" s="284">
        <f t="shared" si="329"/>
        <v>0</v>
      </c>
      <c r="I1743" s="301">
        <f t="shared" si="330"/>
        <v>0</v>
      </c>
      <c r="J1743" s="57">
        <f t="shared" si="331"/>
        <v>0</v>
      </c>
      <c r="K1743" s="57">
        <f t="shared" si="332"/>
        <v>0</v>
      </c>
      <c r="L1743" s="57">
        <f t="shared" si="334"/>
        <v>54391.304309922263</v>
      </c>
      <c r="M1743" s="301">
        <f t="shared" si="335"/>
        <v>11.990238655999987</v>
      </c>
      <c r="N1743" s="57">
        <f t="shared" si="333"/>
        <v>4536.2987235207811</v>
      </c>
    </row>
    <row r="1744" spans="1:14">
      <c r="A1744" s="57">
        <v>1741</v>
      </c>
      <c r="B1744" s="57">
        <v>0</v>
      </c>
      <c r="C1744" s="284">
        <f t="shared" si="326"/>
        <v>0</v>
      </c>
      <c r="D1744" s="300">
        <f t="shared" si="324"/>
        <v>0</v>
      </c>
      <c r="E1744" s="285">
        <f t="shared" si="327"/>
        <v>0</v>
      </c>
      <c r="F1744" s="300">
        <f t="shared" si="325"/>
        <v>0</v>
      </c>
      <c r="G1744" s="285">
        <f t="shared" si="328"/>
        <v>0</v>
      </c>
      <c r="H1744" s="284">
        <f t="shared" si="329"/>
        <v>0</v>
      </c>
      <c r="I1744" s="301">
        <f t="shared" si="330"/>
        <v>0</v>
      </c>
      <c r="J1744" s="57">
        <f t="shared" si="331"/>
        <v>0</v>
      </c>
      <c r="K1744" s="57">
        <f t="shared" si="332"/>
        <v>0</v>
      </c>
      <c r="L1744" s="57">
        <f t="shared" si="334"/>
        <v>54391.304309922263</v>
      </c>
      <c r="M1744" s="301">
        <f t="shared" si="335"/>
        <v>11.990238655999987</v>
      </c>
      <c r="N1744" s="57">
        <f t="shared" si="333"/>
        <v>4536.2987235207811</v>
      </c>
    </row>
    <row r="1745" spans="1:14">
      <c r="A1745" s="57">
        <v>1742</v>
      </c>
      <c r="B1745" s="57">
        <v>0</v>
      </c>
      <c r="C1745" s="284">
        <f t="shared" si="326"/>
        <v>0</v>
      </c>
      <c r="D1745" s="300">
        <f t="shared" si="324"/>
        <v>0</v>
      </c>
      <c r="E1745" s="285">
        <f t="shared" si="327"/>
        <v>0</v>
      </c>
      <c r="F1745" s="300">
        <f t="shared" si="325"/>
        <v>0</v>
      </c>
      <c r="G1745" s="285">
        <f t="shared" si="328"/>
        <v>0</v>
      </c>
      <c r="H1745" s="284">
        <f t="shared" si="329"/>
        <v>0</v>
      </c>
      <c r="I1745" s="301">
        <f t="shared" si="330"/>
        <v>0</v>
      </c>
      <c r="J1745" s="57">
        <f t="shared" si="331"/>
        <v>0</v>
      </c>
      <c r="K1745" s="57">
        <f t="shared" si="332"/>
        <v>0</v>
      </c>
      <c r="L1745" s="57">
        <f t="shared" si="334"/>
        <v>54391.304309922263</v>
      </c>
      <c r="M1745" s="301">
        <f t="shared" si="335"/>
        <v>11.990238655999987</v>
      </c>
      <c r="N1745" s="57">
        <f t="shared" si="333"/>
        <v>4536.2987235207811</v>
      </c>
    </row>
    <row r="1746" spans="1:14">
      <c r="A1746" s="57">
        <v>1743</v>
      </c>
      <c r="B1746" s="57">
        <v>0</v>
      </c>
      <c r="C1746" s="284">
        <f t="shared" si="326"/>
        <v>0</v>
      </c>
      <c r="D1746" s="300">
        <f t="shared" si="324"/>
        <v>0</v>
      </c>
      <c r="E1746" s="285">
        <f t="shared" si="327"/>
        <v>0</v>
      </c>
      <c r="F1746" s="300">
        <f t="shared" si="325"/>
        <v>0</v>
      </c>
      <c r="G1746" s="285">
        <f t="shared" si="328"/>
        <v>0</v>
      </c>
      <c r="H1746" s="284">
        <f t="shared" si="329"/>
        <v>0</v>
      </c>
      <c r="I1746" s="301">
        <f t="shared" si="330"/>
        <v>0</v>
      </c>
      <c r="J1746" s="57">
        <f t="shared" si="331"/>
        <v>0</v>
      </c>
      <c r="K1746" s="57">
        <f t="shared" si="332"/>
        <v>0</v>
      </c>
      <c r="L1746" s="57">
        <f t="shared" si="334"/>
        <v>54391.304309922263</v>
      </c>
      <c r="M1746" s="301">
        <f t="shared" si="335"/>
        <v>11.990238655999987</v>
      </c>
      <c r="N1746" s="57">
        <f t="shared" si="333"/>
        <v>4536.2987235207811</v>
      </c>
    </row>
    <row r="1747" spans="1:14">
      <c r="A1747" s="57">
        <v>1744</v>
      </c>
      <c r="B1747" s="57">
        <v>0</v>
      </c>
      <c r="C1747" s="284">
        <f t="shared" si="326"/>
        <v>0</v>
      </c>
      <c r="D1747" s="300">
        <f t="shared" si="324"/>
        <v>0</v>
      </c>
      <c r="E1747" s="285">
        <f t="shared" si="327"/>
        <v>0</v>
      </c>
      <c r="F1747" s="300">
        <f t="shared" si="325"/>
        <v>0</v>
      </c>
      <c r="G1747" s="285">
        <f t="shared" si="328"/>
        <v>0</v>
      </c>
      <c r="H1747" s="284">
        <f t="shared" si="329"/>
        <v>0</v>
      </c>
      <c r="I1747" s="301">
        <f t="shared" si="330"/>
        <v>0</v>
      </c>
      <c r="J1747" s="57">
        <f t="shared" si="331"/>
        <v>0</v>
      </c>
      <c r="K1747" s="57">
        <f t="shared" si="332"/>
        <v>0</v>
      </c>
      <c r="L1747" s="57">
        <f t="shared" si="334"/>
        <v>54391.304309922263</v>
      </c>
      <c r="M1747" s="301">
        <f t="shared" si="335"/>
        <v>11.990238655999987</v>
      </c>
      <c r="N1747" s="57">
        <f t="shared" si="333"/>
        <v>4536.2987235207811</v>
      </c>
    </row>
    <row r="1748" spans="1:14">
      <c r="A1748" s="57">
        <v>1745</v>
      </c>
      <c r="B1748" s="57">
        <v>0</v>
      </c>
      <c r="C1748" s="284">
        <f t="shared" si="326"/>
        <v>0</v>
      </c>
      <c r="D1748" s="300">
        <f t="shared" si="324"/>
        <v>0</v>
      </c>
      <c r="E1748" s="285">
        <f t="shared" si="327"/>
        <v>0</v>
      </c>
      <c r="F1748" s="300">
        <f t="shared" si="325"/>
        <v>0</v>
      </c>
      <c r="G1748" s="285">
        <f t="shared" si="328"/>
        <v>0</v>
      </c>
      <c r="H1748" s="284">
        <f t="shared" si="329"/>
        <v>0</v>
      </c>
      <c r="I1748" s="301">
        <f t="shared" si="330"/>
        <v>0</v>
      </c>
      <c r="J1748" s="57">
        <f t="shared" si="331"/>
        <v>0</v>
      </c>
      <c r="K1748" s="57">
        <f t="shared" si="332"/>
        <v>0</v>
      </c>
      <c r="L1748" s="57">
        <f t="shared" si="334"/>
        <v>54391.304309922263</v>
      </c>
      <c r="M1748" s="301">
        <f t="shared" si="335"/>
        <v>11.990238655999987</v>
      </c>
      <c r="N1748" s="57">
        <f t="shared" si="333"/>
        <v>4536.2987235207811</v>
      </c>
    </row>
    <row r="1749" spans="1:14">
      <c r="A1749" s="57">
        <v>1746</v>
      </c>
      <c r="B1749" s="57">
        <v>0</v>
      </c>
      <c r="C1749" s="284">
        <f t="shared" si="326"/>
        <v>0</v>
      </c>
      <c r="D1749" s="300">
        <f t="shared" si="324"/>
        <v>0</v>
      </c>
      <c r="E1749" s="285">
        <f t="shared" si="327"/>
        <v>0</v>
      </c>
      <c r="F1749" s="300">
        <f t="shared" si="325"/>
        <v>0</v>
      </c>
      <c r="G1749" s="285">
        <f t="shared" si="328"/>
        <v>0</v>
      </c>
      <c r="H1749" s="284">
        <f t="shared" si="329"/>
        <v>0</v>
      </c>
      <c r="I1749" s="301">
        <f t="shared" si="330"/>
        <v>0</v>
      </c>
      <c r="J1749" s="57">
        <f t="shared" si="331"/>
        <v>0</v>
      </c>
      <c r="K1749" s="57">
        <f t="shared" si="332"/>
        <v>0</v>
      </c>
      <c r="L1749" s="57">
        <f t="shared" si="334"/>
        <v>54391.304309922263</v>
      </c>
      <c r="M1749" s="301">
        <f t="shared" si="335"/>
        <v>11.990238655999987</v>
      </c>
      <c r="N1749" s="57">
        <f t="shared" si="333"/>
        <v>4536.2987235207811</v>
      </c>
    </row>
    <row r="1750" spans="1:14">
      <c r="A1750" s="57">
        <v>1747</v>
      </c>
      <c r="B1750" s="57">
        <v>0</v>
      </c>
      <c r="C1750" s="284">
        <f t="shared" si="326"/>
        <v>0</v>
      </c>
      <c r="D1750" s="300">
        <f t="shared" si="324"/>
        <v>0</v>
      </c>
      <c r="E1750" s="285">
        <f t="shared" si="327"/>
        <v>0</v>
      </c>
      <c r="F1750" s="300">
        <f t="shared" si="325"/>
        <v>0</v>
      </c>
      <c r="G1750" s="285">
        <f t="shared" si="328"/>
        <v>0</v>
      </c>
      <c r="H1750" s="284">
        <f t="shared" si="329"/>
        <v>0</v>
      </c>
      <c r="I1750" s="301">
        <f t="shared" si="330"/>
        <v>0</v>
      </c>
      <c r="J1750" s="57">
        <f t="shared" si="331"/>
        <v>0</v>
      </c>
      <c r="K1750" s="57">
        <f t="shared" si="332"/>
        <v>0</v>
      </c>
      <c r="L1750" s="57">
        <f t="shared" si="334"/>
        <v>54391.304309922263</v>
      </c>
      <c r="M1750" s="301">
        <f t="shared" si="335"/>
        <v>11.990238655999987</v>
      </c>
      <c r="N1750" s="57">
        <f t="shared" si="333"/>
        <v>4536.2987235207811</v>
      </c>
    </row>
    <row r="1751" spans="1:14">
      <c r="A1751" s="57">
        <v>1748</v>
      </c>
      <c r="B1751" s="57">
        <v>0</v>
      </c>
      <c r="C1751" s="284">
        <f t="shared" si="326"/>
        <v>0</v>
      </c>
      <c r="D1751" s="300">
        <f t="shared" si="324"/>
        <v>0</v>
      </c>
      <c r="E1751" s="285">
        <f t="shared" si="327"/>
        <v>0</v>
      </c>
      <c r="F1751" s="300">
        <f t="shared" si="325"/>
        <v>0</v>
      </c>
      <c r="G1751" s="285">
        <f t="shared" si="328"/>
        <v>0</v>
      </c>
      <c r="H1751" s="284">
        <f t="shared" si="329"/>
        <v>0</v>
      </c>
      <c r="I1751" s="301">
        <f t="shared" si="330"/>
        <v>0</v>
      </c>
      <c r="J1751" s="57">
        <f t="shared" si="331"/>
        <v>0</v>
      </c>
      <c r="K1751" s="57">
        <f t="shared" si="332"/>
        <v>0</v>
      </c>
      <c r="L1751" s="57">
        <f t="shared" si="334"/>
        <v>54391.304309922263</v>
      </c>
      <c r="M1751" s="301">
        <f t="shared" si="335"/>
        <v>11.990238655999987</v>
      </c>
      <c r="N1751" s="57">
        <f t="shared" si="333"/>
        <v>4536.2987235207811</v>
      </c>
    </row>
    <row r="1752" spans="1:14">
      <c r="A1752" s="57">
        <v>1749</v>
      </c>
      <c r="B1752" s="57">
        <v>0</v>
      </c>
      <c r="C1752" s="284">
        <f t="shared" si="326"/>
        <v>0</v>
      </c>
      <c r="D1752" s="300">
        <f t="shared" si="324"/>
        <v>0</v>
      </c>
      <c r="E1752" s="285">
        <f t="shared" si="327"/>
        <v>0</v>
      </c>
      <c r="F1752" s="300">
        <f t="shared" si="325"/>
        <v>0</v>
      </c>
      <c r="G1752" s="285">
        <f t="shared" si="328"/>
        <v>0</v>
      </c>
      <c r="H1752" s="284">
        <f t="shared" si="329"/>
        <v>0</v>
      </c>
      <c r="I1752" s="301">
        <f t="shared" si="330"/>
        <v>0</v>
      </c>
      <c r="J1752" s="57">
        <f t="shared" si="331"/>
        <v>0</v>
      </c>
      <c r="K1752" s="57">
        <f t="shared" si="332"/>
        <v>0</v>
      </c>
      <c r="L1752" s="57">
        <f t="shared" si="334"/>
        <v>54391.304309922263</v>
      </c>
      <c r="M1752" s="301">
        <f t="shared" si="335"/>
        <v>11.990238655999987</v>
      </c>
      <c r="N1752" s="57">
        <f t="shared" si="333"/>
        <v>4536.2987235207811</v>
      </c>
    </row>
    <row r="1753" spans="1:14">
      <c r="A1753" s="57">
        <v>1750</v>
      </c>
      <c r="B1753" s="57">
        <v>0</v>
      </c>
      <c r="C1753" s="284">
        <f t="shared" si="326"/>
        <v>0</v>
      </c>
      <c r="D1753" s="300">
        <f t="shared" si="324"/>
        <v>0</v>
      </c>
      <c r="E1753" s="285">
        <f t="shared" si="327"/>
        <v>0</v>
      </c>
      <c r="F1753" s="300">
        <f t="shared" si="325"/>
        <v>0</v>
      </c>
      <c r="G1753" s="285">
        <f t="shared" si="328"/>
        <v>0</v>
      </c>
      <c r="H1753" s="284">
        <f t="shared" si="329"/>
        <v>0</v>
      </c>
      <c r="I1753" s="301">
        <f t="shared" si="330"/>
        <v>0</v>
      </c>
      <c r="J1753" s="57">
        <f t="shared" si="331"/>
        <v>0</v>
      </c>
      <c r="K1753" s="57">
        <f t="shared" si="332"/>
        <v>0</v>
      </c>
      <c r="L1753" s="57">
        <f t="shared" si="334"/>
        <v>54391.304309922263</v>
      </c>
      <c r="M1753" s="301">
        <f t="shared" si="335"/>
        <v>11.990238655999987</v>
      </c>
      <c r="N1753" s="57">
        <f t="shared" si="333"/>
        <v>4536.2987235207811</v>
      </c>
    </row>
    <row r="1754" spans="1:14">
      <c r="A1754" s="57">
        <v>1751</v>
      </c>
      <c r="B1754" s="57">
        <v>0</v>
      </c>
      <c r="C1754" s="284">
        <f t="shared" si="326"/>
        <v>0</v>
      </c>
      <c r="D1754" s="300">
        <f t="shared" si="324"/>
        <v>0</v>
      </c>
      <c r="E1754" s="285">
        <f t="shared" si="327"/>
        <v>0</v>
      </c>
      <c r="F1754" s="300">
        <f t="shared" si="325"/>
        <v>0</v>
      </c>
      <c r="G1754" s="285">
        <f t="shared" si="328"/>
        <v>0</v>
      </c>
      <c r="H1754" s="284">
        <f t="shared" si="329"/>
        <v>0</v>
      </c>
      <c r="I1754" s="301">
        <f t="shared" si="330"/>
        <v>0</v>
      </c>
      <c r="J1754" s="57">
        <f t="shared" si="331"/>
        <v>0</v>
      </c>
      <c r="K1754" s="57">
        <f t="shared" si="332"/>
        <v>0</v>
      </c>
      <c r="L1754" s="57">
        <f t="shared" si="334"/>
        <v>54391.304309922263</v>
      </c>
      <c r="M1754" s="301">
        <f t="shared" si="335"/>
        <v>11.990238655999987</v>
      </c>
      <c r="N1754" s="57">
        <f t="shared" si="333"/>
        <v>4536.2987235207811</v>
      </c>
    </row>
    <row r="1755" spans="1:14">
      <c r="A1755" s="57">
        <v>1752</v>
      </c>
      <c r="B1755" s="57">
        <v>0</v>
      </c>
      <c r="C1755" s="284">
        <f t="shared" si="326"/>
        <v>0</v>
      </c>
      <c r="D1755" s="300">
        <f t="shared" si="324"/>
        <v>0</v>
      </c>
      <c r="E1755" s="285">
        <f t="shared" si="327"/>
        <v>0</v>
      </c>
      <c r="F1755" s="300">
        <f t="shared" si="325"/>
        <v>0</v>
      </c>
      <c r="G1755" s="285">
        <f t="shared" si="328"/>
        <v>0</v>
      </c>
      <c r="H1755" s="284">
        <f t="shared" si="329"/>
        <v>0</v>
      </c>
      <c r="I1755" s="301">
        <f t="shared" si="330"/>
        <v>0</v>
      </c>
      <c r="J1755" s="57">
        <f t="shared" si="331"/>
        <v>0</v>
      </c>
      <c r="K1755" s="57">
        <f t="shared" si="332"/>
        <v>0</v>
      </c>
      <c r="L1755" s="57">
        <f t="shared" si="334"/>
        <v>54391.304309922263</v>
      </c>
      <c r="M1755" s="301">
        <f t="shared" si="335"/>
        <v>11.990238655999987</v>
      </c>
      <c r="N1755" s="57">
        <f t="shared" si="333"/>
        <v>4536.2987235207811</v>
      </c>
    </row>
    <row r="1756" spans="1:14">
      <c r="A1756" s="57">
        <v>1753</v>
      </c>
      <c r="B1756" s="57">
        <v>0</v>
      </c>
      <c r="C1756" s="284">
        <f t="shared" si="326"/>
        <v>0</v>
      </c>
      <c r="D1756" s="300">
        <f t="shared" si="324"/>
        <v>0</v>
      </c>
      <c r="E1756" s="285">
        <f t="shared" si="327"/>
        <v>0</v>
      </c>
      <c r="F1756" s="300">
        <f t="shared" si="325"/>
        <v>0</v>
      </c>
      <c r="G1756" s="285">
        <f t="shared" si="328"/>
        <v>0</v>
      </c>
      <c r="H1756" s="284">
        <f t="shared" si="329"/>
        <v>0</v>
      </c>
      <c r="I1756" s="301">
        <f t="shared" si="330"/>
        <v>0</v>
      </c>
      <c r="J1756" s="57">
        <f t="shared" si="331"/>
        <v>0</v>
      </c>
      <c r="K1756" s="57">
        <f t="shared" si="332"/>
        <v>0</v>
      </c>
      <c r="L1756" s="57">
        <f t="shared" si="334"/>
        <v>54391.304309922263</v>
      </c>
      <c r="M1756" s="301">
        <f t="shared" si="335"/>
        <v>11.990238655999987</v>
      </c>
      <c r="N1756" s="57">
        <f t="shared" si="333"/>
        <v>4536.2987235207811</v>
      </c>
    </row>
    <row r="1757" spans="1:14">
      <c r="A1757" s="57">
        <v>1754</v>
      </c>
      <c r="B1757" s="57">
        <v>0</v>
      </c>
      <c r="C1757" s="284">
        <f t="shared" si="326"/>
        <v>0</v>
      </c>
      <c r="D1757" s="300">
        <f t="shared" si="324"/>
        <v>0</v>
      </c>
      <c r="E1757" s="285">
        <f t="shared" si="327"/>
        <v>0</v>
      </c>
      <c r="F1757" s="300">
        <f t="shared" si="325"/>
        <v>0</v>
      </c>
      <c r="G1757" s="285">
        <f t="shared" si="328"/>
        <v>0</v>
      </c>
      <c r="H1757" s="284">
        <f t="shared" si="329"/>
        <v>0</v>
      </c>
      <c r="I1757" s="301">
        <f t="shared" si="330"/>
        <v>0</v>
      </c>
      <c r="J1757" s="57">
        <f t="shared" si="331"/>
        <v>0</v>
      </c>
      <c r="K1757" s="57">
        <f t="shared" si="332"/>
        <v>0</v>
      </c>
      <c r="L1757" s="57">
        <f t="shared" si="334"/>
        <v>54391.304309922263</v>
      </c>
      <c r="M1757" s="301">
        <f t="shared" si="335"/>
        <v>11.990238655999987</v>
      </c>
      <c r="N1757" s="57">
        <f t="shared" si="333"/>
        <v>4536.2987235207811</v>
      </c>
    </row>
    <row r="1758" spans="1:14">
      <c r="A1758" s="57">
        <v>1755</v>
      </c>
      <c r="B1758" s="57">
        <v>0</v>
      </c>
      <c r="C1758" s="284">
        <f t="shared" si="326"/>
        <v>0</v>
      </c>
      <c r="D1758" s="300">
        <f t="shared" si="324"/>
        <v>0</v>
      </c>
      <c r="E1758" s="285">
        <f t="shared" si="327"/>
        <v>0</v>
      </c>
      <c r="F1758" s="300">
        <f t="shared" si="325"/>
        <v>0</v>
      </c>
      <c r="G1758" s="285">
        <f t="shared" si="328"/>
        <v>0</v>
      </c>
      <c r="H1758" s="284">
        <f t="shared" si="329"/>
        <v>0</v>
      </c>
      <c r="I1758" s="301">
        <f t="shared" si="330"/>
        <v>0</v>
      </c>
      <c r="J1758" s="57">
        <f t="shared" si="331"/>
        <v>0</v>
      </c>
      <c r="K1758" s="57">
        <f t="shared" si="332"/>
        <v>0</v>
      </c>
      <c r="L1758" s="57">
        <f t="shared" si="334"/>
        <v>54391.304309922263</v>
      </c>
      <c r="M1758" s="301">
        <f t="shared" si="335"/>
        <v>11.990238655999987</v>
      </c>
      <c r="N1758" s="57">
        <f t="shared" si="333"/>
        <v>4536.2987235207811</v>
      </c>
    </row>
    <row r="1759" spans="1:14">
      <c r="A1759" s="57">
        <v>1756</v>
      </c>
      <c r="B1759" s="57">
        <v>0</v>
      </c>
      <c r="C1759" s="284">
        <f t="shared" si="326"/>
        <v>0</v>
      </c>
      <c r="D1759" s="300">
        <f t="shared" si="324"/>
        <v>0</v>
      </c>
      <c r="E1759" s="285">
        <f t="shared" si="327"/>
        <v>0</v>
      </c>
      <c r="F1759" s="300">
        <f t="shared" si="325"/>
        <v>0</v>
      </c>
      <c r="G1759" s="285">
        <f t="shared" si="328"/>
        <v>0</v>
      </c>
      <c r="H1759" s="284">
        <f t="shared" si="329"/>
        <v>0</v>
      </c>
      <c r="I1759" s="301">
        <f t="shared" si="330"/>
        <v>0</v>
      </c>
      <c r="J1759" s="57">
        <f t="shared" si="331"/>
        <v>0</v>
      </c>
      <c r="K1759" s="57">
        <f t="shared" si="332"/>
        <v>0</v>
      </c>
      <c r="L1759" s="57">
        <f t="shared" si="334"/>
        <v>54391.304309922263</v>
      </c>
      <c r="M1759" s="301">
        <f t="shared" si="335"/>
        <v>11.990238655999987</v>
      </c>
      <c r="N1759" s="57">
        <f t="shared" si="333"/>
        <v>4536.2987235207811</v>
      </c>
    </row>
    <row r="1760" spans="1:14">
      <c r="A1760" s="57">
        <v>1757</v>
      </c>
      <c r="B1760" s="57">
        <v>0</v>
      </c>
      <c r="C1760" s="284">
        <f t="shared" si="326"/>
        <v>0</v>
      </c>
      <c r="D1760" s="300">
        <f t="shared" si="324"/>
        <v>0</v>
      </c>
      <c r="E1760" s="285">
        <f t="shared" si="327"/>
        <v>0</v>
      </c>
      <c r="F1760" s="300">
        <f t="shared" si="325"/>
        <v>0</v>
      </c>
      <c r="G1760" s="285">
        <f t="shared" si="328"/>
        <v>0</v>
      </c>
      <c r="H1760" s="284">
        <f t="shared" si="329"/>
        <v>0</v>
      </c>
      <c r="I1760" s="301">
        <f t="shared" si="330"/>
        <v>0</v>
      </c>
      <c r="J1760" s="57">
        <f t="shared" si="331"/>
        <v>0</v>
      </c>
      <c r="K1760" s="57">
        <f t="shared" si="332"/>
        <v>0</v>
      </c>
      <c r="L1760" s="57">
        <f t="shared" si="334"/>
        <v>54391.304309922263</v>
      </c>
      <c r="M1760" s="301">
        <f t="shared" si="335"/>
        <v>11.990238655999987</v>
      </c>
      <c r="N1760" s="57">
        <f t="shared" si="333"/>
        <v>4536.2987235207811</v>
      </c>
    </row>
    <row r="1761" spans="1:14">
      <c r="A1761" s="57">
        <v>1758</v>
      </c>
      <c r="B1761" s="57">
        <v>0</v>
      </c>
      <c r="C1761" s="284">
        <f t="shared" si="326"/>
        <v>0</v>
      </c>
      <c r="D1761" s="300">
        <f t="shared" si="324"/>
        <v>0</v>
      </c>
      <c r="E1761" s="285">
        <f t="shared" si="327"/>
        <v>0</v>
      </c>
      <c r="F1761" s="300">
        <f t="shared" si="325"/>
        <v>0</v>
      </c>
      <c r="G1761" s="285">
        <f t="shared" si="328"/>
        <v>0</v>
      </c>
      <c r="H1761" s="284">
        <f t="shared" si="329"/>
        <v>0</v>
      </c>
      <c r="I1761" s="301">
        <f t="shared" si="330"/>
        <v>0</v>
      </c>
      <c r="J1761" s="57">
        <f t="shared" si="331"/>
        <v>0</v>
      </c>
      <c r="K1761" s="57">
        <f t="shared" si="332"/>
        <v>0</v>
      </c>
      <c r="L1761" s="57">
        <f t="shared" si="334"/>
        <v>54391.304309922263</v>
      </c>
      <c r="M1761" s="301">
        <f t="shared" si="335"/>
        <v>11.990238655999987</v>
      </c>
      <c r="N1761" s="57">
        <f t="shared" si="333"/>
        <v>4536.2987235207811</v>
      </c>
    </row>
    <row r="1762" spans="1:14">
      <c r="A1762" s="57">
        <v>1759</v>
      </c>
      <c r="B1762" s="57">
        <v>0</v>
      </c>
      <c r="C1762" s="284">
        <f t="shared" si="326"/>
        <v>0</v>
      </c>
      <c r="D1762" s="300">
        <f t="shared" si="324"/>
        <v>0</v>
      </c>
      <c r="E1762" s="285">
        <f t="shared" si="327"/>
        <v>0</v>
      </c>
      <c r="F1762" s="300">
        <f t="shared" si="325"/>
        <v>0</v>
      </c>
      <c r="G1762" s="285">
        <f t="shared" si="328"/>
        <v>0</v>
      </c>
      <c r="H1762" s="284">
        <f t="shared" si="329"/>
        <v>0</v>
      </c>
      <c r="I1762" s="301">
        <f t="shared" si="330"/>
        <v>0</v>
      </c>
      <c r="J1762" s="57">
        <f t="shared" si="331"/>
        <v>0</v>
      </c>
      <c r="K1762" s="57">
        <f t="shared" si="332"/>
        <v>0</v>
      </c>
      <c r="L1762" s="57">
        <f t="shared" si="334"/>
        <v>54391.304309922263</v>
      </c>
      <c r="M1762" s="301">
        <f t="shared" si="335"/>
        <v>11.990238655999987</v>
      </c>
      <c r="N1762" s="57">
        <f t="shared" si="333"/>
        <v>4536.2987235207811</v>
      </c>
    </row>
    <row r="1763" spans="1:14">
      <c r="A1763" s="57">
        <v>1760</v>
      </c>
      <c r="B1763" s="57">
        <v>0</v>
      </c>
      <c r="C1763" s="284">
        <f t="shared" si="326"/>
        <v>0</v>
      </c>
      <c r="D1763" s="300">
        <f t="shared" si="324"/>
        <v>0</v>
      </c>
      <c r="E1763" s="285">
        <f t="shared" si="327"/>
        <v>0</v>
      </c>
      <c r="F1763" s="300">
        <f t="shared" si="325"/>
        <v>0</v>
      </c>
      <c r="G1763" s="285">
        <f t="shared" si="328"/>
        <v>0</v>
      </c>
      <c r="H1763" s="284">
        <f t="shared" si="329"/>
        <v>0</v>
      </c>
      <c r="I1763" s="301">
        <f t="shared" si="330"/>
        <v>0</v>
      </c>
      <c r="J1763" s="57">
        <f t="shared" si="331"/>
        <v>0</v>
      </c>
      <c r="K1763" s="57">
        <f t="shared" si="332"/>
        <v>0</v>
      </c>
      <c r="L1763" s="57">
        <f t="shared" si="334"/>
        <v>54391.304309922263</v>
      </c>
      <c r="M1763" s="301">
        <f t="shared" si="335"/>
        <v>11.990238655999987</v>
      </c>
      <c r="N1763" s="57">
        <f t="shared" si="333"/>
        <v>4536.2987235207811</v>
      </c>
    </row>
    <row r="1764" spans="1:14">
      <c r="A1764" s="57">
        <v>1761</v>
      </c>
      <c r="B1764" s="57">
        <v>0</v>
      </c>
      <c r="C1764" s="284">
        <f t="shared" si="326"/>
        <v>0</v>
      </c>
      <c r="D1764" s="300">
        <f t="shared" si="324"/>
        <v>0</v>
      </c>
      <c r="E1764" s="285">
        <f t="shared" si="327"/>
        <v>0</v>
      </c>
      <c r="F1764" s="300">
        <f t="shared" si="325"/>
        <v>0</v>
      </c>
      <c r="G1764" s="285">
        <f t="shared" si="328"/>
        <v>0</v>
      </c>
      <c r="H1764" s="284">
        <f t="shared" si="329"/>
        <v>0</v>
      </c>
      <c r="I1764" s="301">
        <f t="shared" si="330"/>
        <v>0</v>
      </c>
      <c r="J1764" s="57">
        <f t="shared" si="331"/>
        <v>0</v>
      </c>
      <c r="K1764" s="57">
        <f t="shared" si="332"/>
        <v>0</v>
      </c>
      <c r="L1764" s="57">
        <f t="shared" si="334"/>
        <v>54391.304309922263</v>
      </c>
      <c r="M1764" s="301">
        <f t="shared" si="335"/>
        <v>11.990238655999987</v>
      </c>
      <c r="N1764" s="57">
        <f t="shared" si="333"/>
        <v>4536.2987235207811</v>
      </c>
    </row>
    <row r="1765" spans="1:14">
      <c r="A1765" s="57">
        <v>1762</v>
      </c>
      <c r="B1765" s="57">
        <v>0</v>
      </c>
      <c r="C1765" s="284">
        <f t="shared" si="326"/>
        <v>0</v>
      </c>
      <c r="D1765" s="300">
        <f t="shared" si="324"/>
        <v>0</v>
      </c>
      <c r="E1765" s="285">
        <f t="shared" si="327"/>
        <v>0</v>
      </c>
      <c r="F1765" s="300">
        <f t="shared" si="325"/>
        <v>0</v>
      </c>
      <c r="G1765" s="285">
        <f t="shared" si="328"/>
        <v>0</v>
      </c>
      <c r="H1765" s="284">
        <f t="shared" si="329"/>
        <v>0</v>
      </c>
      <c r="I1765" s="301">
        <f t="shared" si="330"/>
        <v>0</v>
      </c>
      <c r="J1765" s="57">
        <f t="shared" si="331"/>
        <v>0</v>
      </c>
      <c r="K1765" s="57">
        <f t="shared" si="332"/>
        <v>0</v>
      </c>
      <c r="L1765" s="57">
        <f t="shared" si="334"/>
        <v>54391.304309922263</v>
      </c>
      <c r="M1765" s="301">
        <f t="shared" si="335"/>
        <v>11.990238655999987</v>
      </c>
      <c r="N1765" s="57">
        <f t="shared" si="333"/>
        <v>4536.2987235207811</v>
      </c>
    </row>
    <row r="1766" spans="1:14">
      <c r="A1766" s="57">
        <v>1763</v>
      </c>
      <c r="B1766" s="57">
        <v>0</v>
      </c>
      <c r="C1766" s="284">
        <f t="shared" si="326"/>
        <v>0</v>
      </c>
      <c r="D1766" s="300">
        <f t="shared" si="324"/>
        <v>0</v>
      </c>
      <c r="E1766" s="285">
        <f t="shared" si="327"/>
        <v>0</v>
      </c>
      <c r="F1766" s="300">
        <f t="shared" si="325"/>
        <v>0</v>
      </c>
      <c r="G1766" s="285">
        <f t="shared" si="328"/>
        <v>0</v>
      </c>
      <c r="H1766" s="284">
        <f t="shared" si="329"/>
        <v>0</v>
      </c>
      <c r="I1766" s="301">
        <f t="shared" si="330"/>
        <v>0</v>
      </c>
      <c r="J1766" s="57">
        <f t="shared" si="331"/>
        <v>0</v>
      </c>
      <c r="K1766" s="57">
        <f t="shared" si="332"/>
        <v>0</v>
      </c>
      <c r="L1766" s="57">
        <f t="shared" si="334"/>
        <v>54391.304309922263</v>
      </c>
      <c r="M1766" s="301">
        <f t="shared" si="335"/>
        <v>11.990238655999987</v>
      </c>
      <c r="N1766" s="57">
        <f t="shared" si="333"/>
        <v>4536.2987235207811</v>
      </c>
    </row>
    <row r="1767" spans="1:14">
      <c r="A1767" s="57">
        <v>1764</v>
      </c>
      <c r="B1767" s="57">
        <v>0</v>
      </c>
      <c r="C1767" s="284">
        <f t="shared" si="326"/>
        <v>0</v>
      </c>
      <c r="D1767" s="300">
        <f t="shared" si="324"/>
        <v>0</v>
      </c>
      <c r="E1767" s="285">
        <f t="shared" si="327"/>
        <v>0</v>
      </c>
      <c r="F1767" s="300">
        <f t="shared" si="325"/>
        <v>0</v>
      </c>
      <c r="G1767" s="285">
        <f t="shared" si="328"/>
        <v>0</v>
      </c>
      <c r="H1767" s="284">
        <f t="shared" si="329"/>
        <v>0</v>
      </c>
      <c r="I1767" s="301">
        <f t="shared" si="330"/>
        <v>0</v>
      </c>
      <c r="J1767" s="57">
        <f t="shared" si="331"/>
        <v>0</v>
      </c>
      <c r="K1767" s="57">
        <f t="shared" si="332"/>
        <v>0</v>
      </c>
      <c r="L1767" s="57">
        <f t="shared" si="334"/>
        <v>54391.304309922263</v>
      </c>
      <c r="M1767" s="301">
        <f t="shared" si="335"/>
        <v>11.990238655999987</v>
      </c>
      <c r="N1767" s="57">
        <f t="shared" si="333"/>
        <v>4536.2987235207811</v>
      </c>
    </row>
    <row r="1768" spans="1:14">
      <c r="A1768" s="57">
        <v>1765</v>
      </c>
      <c r="B1768" s="57">
        <v>0</v>
      </c>
      <c r="C1768" s="284">
        <f t="shared" si="326"/>
        <v>0</v>
      </c>
      <c r="D1768" s="300">
        <f t="shared" si="324"/>
        <v>0</v>
      </c>
      <c r="E1768" s="285">
        <f t="shared" si="327"/>
        <v>0</v>
      </c>
      <c r="F1768" s="300">
        <f t="shared" si="325"/>
        <v>0</v>
      </c>
      <c r="G1768" s="285">
        <f t="shared" si="328"/>
        <v>0</v>
      </c>
      <c r="H1768" s="284">
        <f t="shared" si="329"/>
        <v>0</v>
      </c>
      <c r="I1768" s="301">
        <f t="shared" si="330"/>
        <v>0</v>
      </c>
      <c r="J1768" s="57">
        <f t="shared" si="331"/>
        <v>0</v>
      </c>
      <c r="K1768" s="57">
        <f t="shared" si="332"/>
        <v>0</v>
      </c>
      <c r="L1768" s="57">
        <f t="shared" si="334"/>
        <v>54391.304309922263</v>
      </c>
      <c r="M1768" s="301">
        <f t="shared" si="335"/>
        <v>11.990238655999987</v>
      </c>
      <c r="N1768" s="57">
        <f t="shared" si="333"/>
        <v>4536.2987235207811</v>
      </c>
    </row>
    <row r="1769" spans="1:14">
      <c r="A1769" s="57">
        <v>1766</v>
      </c>
      <c r="B1769" s="57">
        <v>0</v>
      </c>
      <c r="C1769" s="284">
        <f t="shared" si="326"/>
        <v>0</v>
      </c>
      <c r="D1769" s="300">
        <f t="shared" si="324"/>
        <v>0</v>
      </c>
      <c r="E1769" s="285">
        <f t="shared" si="327"/>
        <v>0</v>
      </c>
      <c r="F1769" s="300">
        <f t="shared" si="325"/>
        <v>0</v>
      </c>
      <c r="G1769" s="285">
        <f t="shared" si="328"/>
        <v>0</v>
      </c>
      <c r="H1769" s="284">
        <f t="shared" si="329"/>
        <v>0</v>
      </c>
      <c r="I1769" s="301">
        <f t="shared" si="330"/>
        <v>0</v>
      </c>
      <c r="J1769" s="57">
        <f t="shared" si="331"/>
        <v>0</v>
      </c>
      <c r="K1769" s="57">
        <f t="shared" si="332"/>
        <v>0</v>
      </c>
      <c r="L1769" s="57">
        <f t="shared" si="334"/>
        <v>54391.304309922263</v>
      </c>
      <c r="M1769" s="301">
        <f t="shared" si="335"/>
        <v>11.990238655999987</v>
      </c>
      <c r="N1769" s="57">
        <f t="shared" si="333"/>
        <v>4536.2987235207811</v>
      </c>
    </row>
    <row r="1770" spans="1:14">
      <c r="A1770" s="57">
        <v>1767</v>
      </c>
      <c r="B1770" s="57">
        <v>0</v>
      </c>
      <c r="C1770" s="284">
        <f t="shared" si="326"/>
        <v>0</v>
      </c>
      <c r="D1770" s="300">
        <f t="shared" si="324"/>
        <v>0</v>
      </c>
      <c r="E1770" s="285">
        <f t="shared" si="327"/>
        <v>0</v>
      </c>
      <c r="F1770" s="300">
        <f t="shared" si="325"/>
        <v>0</v>
      </c>
      <c r="G1770" s="285">
        <f t="shared" si="328"/>
        <v>0</v>
      </c>
      <c r="H1770" s="284">
        <f t="shared" si="329"/>
        <v>0</v>
      </c>
      <c r="I1770" s="301">
        <f t="shared" si="330"/>
        <v>0</v>
      </c>
      <c r="J1770" s="57">
        <f t="shared" si="331"/>
        <v>0</v>
      </c>
      <c r="K1770" s="57">
        <f t="shared" si="332"/>
        <v>0</v>
      </c>
      <c r="L1770" s="57">
        <f t="shared" si="334"/>
        <v>54391.304309922263</v>
      </c>
      <c r="M1770" s="301">
        <f t="shared" si="335"/>
        <v>11.990238655999987</v>
      </c>
      <c r="N1770" s="57">
        <f t="shared" si="333"/>
        <v>4536.2987235207811</v>
      </c>
    </row>
    <row r="1771" spans="1:14">
      <c r="A1771" s="57">
        <v>1768</v>
      </c>
      <c r="B1771" s="57">
        <v>0</v>
      </c>
      <c r="C1771" s="284">
        <f t="shared" si="326"/>
        <v>0</v>
      </c>
      <c r="D1771" s="300">
        <f t="shared" si="324"/>
        <v>0</v>
      </c>
      <c r="E1771" s="285">
        <f t="shared" si="327"/>
        <v>0</v>
      </c>
      <c r="F1771" s="300">
        <f t="shared" si="325"/>
        <v>0</v>
      </c>
      <c r="G1771" s="285">
        <f t="shared" si="328"/>
        <v>0</v>
      </c>
      <c r="H1771" s="284">
        <f t="shared" si="329"/>
        <v>0</v>
      </c>
      <c r="I1771" s="301">
        <f t="shared" si="330"/>
        <v>0</v>
      </c>
      <c r="J1771" s="57">
        <f t="shared" si="331"/>
        <v>0</v>
      </c>
      <c r="K1771" s="57">
        <f t="shared" si="332"/>
        <v>0</v>
      </c>
      <c r="L1771" s="57">
        <f t="shared" si="334"/>
        <v>54391.304309922263</v>
      </c>
      <c r="M1771" s="301">
        <f t="shared" si="335"/>
        <v>11.990238655999987</v>
      </c>
      <c r="N1771" s="57">
        <f t="shared" si="333"/>
        <v>4536.2987235207811</v>
      </c>
    </row>
    <row r="1772" spans="1:14">
      <c r="A1772" s="57">
        <v>1769</v>
      </c>
      <c r="B1772" s="57">
        <v>0</v>
      </c>
      <c r="C1772" s="284">
        <f t="shared" si="326"/>
        <v>0</v>
      </c>
      <c r="D1772" s="300">
        <f t="shared" si="324"/>
        <v>0</v>
      </c>
      <c r="E1772" s="285">
        <f t="shared" si="327"/>
        <v>0</v>
      </c>
      <c r="F1772" s="300">
        <f t="shared" si="325"/>
        <v>0</v>
      </c>
      <c r="G1772" s="285">
        <f t="shared" si="328"/>
        <v>0</v>
      </c>
      <c r="H1772" s="284">
        <f t="shared" si="329"/>
        <v>0</v>
      </c>
      <c r="I1772" s="301">
        <f t="shared" si="330"/>
        <v>0</v>
      </c>
      <c r="J1772" s="57">
        <f t="shared" si="331"/>
        <v>0</v>
      </c>
      <c r="K1772" s="57">
        <f t="shared" si="332"/>
        <v>0</v>
      </c>
      <c r="L1772" s="57">
        <f t="shared" si="334"/>
        <v>54391.304309922263</v>
      </c>
      <c r="M1772" s="301">
        <f t="shared" si="335"/>
        <v>11.990238655999987</v>
      </c>
      <c r="N1772" s="57">
        <f t="shared" si="333"/>
        <v>4536.2987235207811</v>
      </c>
    </row>
    <row r="1773" spans="1:14">
      <c r="A1773" s="57">
        <v>1770</v>
      </c>
      <c r="B1773" s="57">
        <v>0</v>
      </c>
      <c r="C1773" s="284">
        <f t="shared" si="326"/>
        <v>0</v>
      </c>
      <c r="D1773" s="300">
        <f t="shared" si="324"/>
        <v>0</v>
      </c>
      <c r="E1773" s="285">
        <f t="shared" si="327"/>
        <v>0</v>
      </c>
      <c r="F1773" s="300">
        <f t="shared" si="325"/>
        <v>0</v>
      </c>
      <c r="G1773" s="285">
        <f t="shared" si="328"/>
        <v>0</v>
      </c>
      <c r="H1773" s="284">
        <f t="shared" si="329"/>
        <v>0</v>
      </c>
      <c r="I1773" s="301">
        <f t="shared" si="330"/>
        <v>0</v>
      </c>
      <c r="J1773" s="57">
        <f t="shared" si="331"/>
        <v>0</v>
      </c>
      <c r="K1773" s="57">
        <f t="shared" si="332"/>
        <v>0</v>
      </c>
      <c r="L1773" s="57">
        <f t="shared" si="334"/>
        <v>54391.304309922263</v>
      </c>
      <c r="M1773" s="301">
        <f t="shared" si="335"/>
        <v>11.990238655999987</v>
      </c>
      <c r="N1773" s="57">
        <f t="shared" si="333"/>
        <v>4536.2987235207811</v>
      </c>
    </row>
    <row r="1774" spans="1:14">
      <c r="A1774" s="57">
        <v>1771</v>
      </c>
      <c r="B1774" s="57">
        <v>0</v>
      </c>
      <c r="C1774" s="284">
        <f t="shared" si="326"/>
        <v>0</v>
      </c>
      <c r="D1774" s="300">
        <f t="shared" si="324"/>
        <v>0</v>
      </c>
      <c r="E1774" s="285">
        <f t="shared" si="327"/>
        <v>0</v>
      </c>
      <c r="F1774" s="300">
        <f t="shared" si="325"/>
        <v>0</v>
      </c>
      <c r="G1774" s="285">
        <f t="shared" si="328"/>
        <v>0</v>
      </c>
      <c r="H1774" s="284">
        <f t="shared" si="329"/>
        <v>0</v>
      </c>
      <c r="I1774" s="301">
        <f t="shared" si="330"/>
        <v>0</v>
      </c>
      <c r="J1774" s="57">
        <f t="shared" si="331"/>
        <v>0</v>
      </c>
      <c r="K1774" s="57">
        <f t="shared" si="332"/>
        <v>0</v>
      </c>
      <c r="L1774" s="57">
        <f t="shared" si="334"/>
        <v>54391.304309922263</v>
      </c>
      <c r="M1774" s="301">
        <f t="shared" si="335"/>
        <v>11.990238655999987</v>
      </c>
      <c r="N1774" s="57">
        <f t="shared" si="333"/>
        <v>4536.2987235207811</v>
      </c>
    </row>
    <row r="1775" spans="1:14">
      <c r="A1775" s="57">
        <v>1772</v>
      </c>
      <c r="B1775" s="57">
        <v>0</v>
      </c>
      <c r="C1775" s="284">
        <f t="shared" si="326"/>
        <v>0</v>
      </c>
      <c r="D1775" s="300">
        <f t="shared" si="324"/>
        <v>0</v>
      </c>
      <c r="E1775" s="285">
        <f t="shared" si="327"/>
        <v>0</v>
      </c>
      <c r="F1775" s="300">
        <f t="shared" si="325"/>
        <v>0</v>
      </c>
      <c r="G1775" s="285">
        <f t="shared" si="328"/>
        <v>0</v>
      </c>
      <c r="H1775" s="284">
        <f t="shared" si="329"/>
        <v>0</v>
      </c>
      <c r="I1775" s="301">
        <f t="shared" si="330"/>
        <v>0</v>
      </c>
      <c r="J1775" s="57">
        <f t="shared" si="331"/>
        <v>0</v>
      </c>
      <c r="K1775" s="57">
        <f t="shared" si="332"/>
        <v>0</v>
      </c>
      <c r="L1775" s="57">
        <f t="shared" si="334"/>
        <v>54391.304309922263</v>
      </c>
      <c r="M1775" s="301">
        <f t="shared" si="335"/>
        <v>11.990238655999987</v>
      </c>
      <c r="N1775" s="57">
        <f t="shared" si="333"/>
        <v>4536.2987235207811</v>
      </c>
    </row>
    <row r="1776" spans="1:14">
      <c r="A1776" s="57">
        <v>1773</v>
      </c>
      <c r="B1776" s="57">
        <v>0</v>
      </c>
      <c r="C1776" s="284">
        <f t="shared" si="326"/>
        <v>0</v>
      </c>
      <c r="D1776" s="300">
        <f t="shared" si="324"/>
        <v>0</v>
      </c>
      <c r="E1776" s="285">
        <f t="shared" si="327"/>
        <v>0</v>
      </c>
      <c r="F1776" s="300">
        <f t="shared" si="325"/>
        <v>0</v>
      </c>
      <c r="G1776" s="285">
        <f t="shared" si="328"/>
        <v>0</v>
      </c>
      <c r="H1776" s="284">
        <f t="shared" si="329"/>
        <v>0</v>
      </c>
      <c r="I1776" s="301">
        <f t="shared" si="330"/>
        <v>0</v>
      </c>
      <c r="J1776" s="57">
        <f t="shared" si="331"/>
        <v>0</v>
      </c>
      <c r="K1776" s="57">
        <f t="shared" si="332"/>
        <v>0</v>
      </c>
      <c r="L1776" s="57">
        <f t="shared" si="334"/>
        <v>54391.304309922263</v>
      </c>
      <c r="M1776" s="301">
        <f t="shared" si="335"/>
        <v>11.990238655999987</v>
      </c>
      <c r="N1776" s="57">
        <f t="shared" si="333"/>
        <v>4536.2987235207811</v>
      </c>
    </row>
    <row r="1777" spans="1:14">
      <c r="A1777" s="57">
        <v>1774</v>
      </c>
      <c r="B1777" s="57">
        <v>0</v>
      </c>
      <c r="C1777" s="284">
        <f t="shared" si="326"/>
        <v>0</v>
      </c>
      <c r="D1777" s="300">
        <f t="shared" si="324"/>
        <v>0</v>
      </c>
      <c r="E1777" s="285">
        <f t="shared" si="327"/>
        <v>0</v>
      </c>
      <c r="F1777" s="300">
        <f t="shared" si="325"/>
        <v>0</v>
      </c>
      <c r="G1777" s="285">
        <f t="shared" si="328"/>
        <v>0</v>
      </c>
      <c r="H1777" s="284">
        <f t="shared" si="329"/>
        <v>0</v>
      </c>
      <c r="I1777" s="301">
        <f t="shared" si="330"/>
        <v>0</v>
      </c>
      <c r="J1777" s="57">
        <f t="shared" si="331"/>
        <v>0</v>
      </c>
      <c r="K1777" s="57">
        <f t="shared" si="332"/>
        <v>0</v>
      </c>
      <c r="L1777" s="57">
        <f t="shared" si="334"/>
        <v>54391.304309922263</v>
      </c>
      <c r="M1777" s="301">
        <f t="shared" si="335"/>
        <v>11.990238655999987</v>
      </c>
      <c r="N1777" s="57">
        <f t="shared" si="333"/>
        <v>4536.2987235207811</v>
      </c>
    </row>
    <row r="1778" spans="1:14">
      <c r="A1778" s="57">
        <v>1775</v>
      </c>
      <c r="B1778" s="57">
        <v>0</v>
      </c>
      <c r="C1778" s="284">
        <f t="shared" si="326"/>
        <v>0</v>
      </c>
      <c r="D1778" s="300">
        <f t="shared" si="324"/>
        <v>0</v>
      </c>
      <c r="E1778" s="285">
        <f t="shared" si="327"/>
        <v>0</v>
      </c>
      <c r="F1778" s="300">
        <f t="shared" si="325"/>
        <v>0</v>
      </c>
      <c r="G1778" s="285">
        <f t="shared" si="328"/>
        <v>0</v>
      </c>
      <c r="H1778" s="284">
        <f t="shared" si="329"/>
        <v>0</v>
      </c>
      <c r="I1778" s="301">
        <f t="shared" si="330"/>
        <v>0</v>
      </c>
      <c r="J1778" s="57">
        <f t="shared" si="331"/>
        <v>0</v>
      </c>
      <c r="K1778" s="57">
        <f t="shared" si="332"/>
        <v>0</v>
      </c>
      <c r="L1778" s="57">
        <f t="shared" si="334"/>
        <v>54391.304309922263</v>
      </c>
      <c r="M1778" s="301">
        <f t="shared" si="335"/>
        <v>11.990238655999987</v>
      </c>
      <c r="N1778" s="57">
        <f t="shared" si="333"/>
        <v>4536.2987235207811</v>
      </c>
    </row>
    <row r="1779" spans="1:14">
      <c r="A1779" s="57">
        <v>1776</v>
      </c>
      <c r="B1779" s="57">
        <v>0</v>
      </c>
      <c r="C1779" s="284">
        <f t="shared" si="326"/>
        <v>0</v>
      </c>
      <c r="D1779" s="300">
        <f t="shared" si="324"/>
        <v>0</v>
      </c>
      <c r="E1779" s="285">
        <f t="shared" si="327"/>
        <v>0</v>
      </c>
      <c r="F1779" s="300">
        <f t="shared" si="325"/>
        <v>0</v>
      </c>
      <c r="G1779" s="285">
        <f t="shared" si="328"/>
        <v>0</v>
      </c>
      <c r="H1779" s="284">
        <f t="shared" si="329"/>
        <v>0</v>
      </c>
      <c r="I1779" s="301">
        <f t="shared" si="330"/>
        <v>0</v>
      </c>
      <c r="J1779" s="57">
        <f t="shared" si="331"/>
        <v>0</v>
      </c>
      <c r="K1779" s="57">
        <f t="shared" si="332"/>
        <v>0</v>
      </c>
      <c r="L1779" s="57">
        <f t="shared" si="334"/>
        <v>54391.304309922263</v>
      </c>
      <c r="M1779" s="301">
        <f t="shared" si="335"/>
        <v>11.990238655999987</v>
      </c>
      <c r="N1779" s="57">
        <f t="shared" si="333"/>
        <v>4536.2987235207811</v>
      </c>
    </row>
    <row r="1780" spans="1:14">
      <c r="A1780" s="57">
        <v>1777</v>
      </c>
      <c r="B1780" s="57">
        <v>0</v>
      </c>
      <c r="C1780" s="284">
        <f t="shared" si="326"/>
        <v>0</v>
      </c>
      <c r="D1780" s="300">
        <f t="shared" si="324"/>
        <v>0</v>
      </c>
      <c r="E1780" s="285">
        <f t="shared" si="327"/>
        <v>0</v>
      </c>
      <c r="F1780" s="300">
        <f t="shared" si="325"/>
        <v>0</v>
      </c>
      <c r="G1780" s="285">
        <f t="shared" si="328"/>
        <v>0</v>
      </c>
      <c r="H1780" s="284">
        <f t="shared" si="329"/>
        <v>0</v>
      </c>
      <c r="I1780" s="301">
        <f t="shared" si="330"/>
        <v>0</v>
      </c>
      <c r="J1780" s="57">
        <f t="shared" si="331"/>
        <v>0</v>
      </c>
      <c r="K1780" s="57">
        <f t="shared" si="332"/>
        <v>0</v>
      </c>
      <c r="L1780" s="57">
        <f t="shared" si="334"/>
        <v>54391.304309922263</v>
      </c>
      <c r="M1780" s="301">
        <f t="shared" si="335"/>
        <v>11.990238655999987</v>
      </c>
      <c r="N1780" s="57">
        <f t="shared" si="333"/>
        <v>4536.2987235207811</v>
      </c>
    </row>
    <row r="1781" spans="1:14">
      <c r="A1781" s="57">
        <v>1778</v>
      </c>
      <c r="B1781" s="57">
        <v>0</v>
      </c>
      <c r="C1781" s="284">
        <f t="shared" si="326"/>
        <v>0</v>
      </c>
      <c r="D1781" s="300">
        <f t="shared" si="324"/>
        <v>0</v>
      </c>
      <c r="E1781" s="285">
        <f t="shared" si="327"/>
        <v>0</v>
      </c>
      <c r="F1781" s="300">
        <f t="shared" si="325"/>
        <v>0</v>
      </c>
      <c r="G1781" s="285">
        <f t="shared" si="328"/>
        <v>0</v>
      </c>
      <c r="H1781" s="284">
        <f t="shared" si="329"/>
        <v>0</v>
      </c>
      <c r="I1781" s="301">
        <f t="shared" si="330"/>
        <v>0</v>
      </c>
      <c r="J1781" s="57">
        <f t="shared" si="331"/>
        <v>0</v>
      </c>
      <c r="K1781" s="57">
        <f t="shared" si="332"/>
        <v>0</v>
      </c>
      <c r="L1781" s="57">
        <f t="shared" si="334"/>
        <v>54391.304309922263</v>
      </c>
      <c r="M1781" s="301">
        <f t="shared" si="335"/>
        <v>11.990238655999987</v>
      </c>
      <c r="N1781" s="57">
        <f t="shared" si="333"/>
        <v>4536.2987235207811</v>
      </c>
    </row>
    <row r="1782" spans="1:14">
      <c r="A1782" s="57">
        <v>1779</v>
      </c>
      <c r="B1782" s="57">
        <v>0</v>
      </c>
      <c r="C1782" s="284">
        <f t="shared" si="326"/>
        <v>0</v>
      </c>
      <c r="D1782" s="300">
        <f t="shared" si="324"/>
        <v>0</v>
      </c>
      <c r="E1782" s="285">
        <f t="shared" si="327"/>
        <v>0</v>
      </c>
      <c r="F1782" s="300">
        <f t="shared" si="325"/>
        <v>0</v>
      </c>
      <c r="G1782" s="285">
        <f t="shared" si="328"/>
        <v>0</v>
      </c>
      <c r="H1782" s="284">
        <f t="shared" si="329"/>
        <v>0</v>
      </c>
      <c r="I1782" s="301">
        <f t="shared" si="330"/>
        <v>0</v>
      </c>
      <c r="J1782" s="57">
        <f t="shared" si="331"/>
        <v>0</v>
      </c>
      <c r="K1782" s="57">
        <f t="shared" si="332"/>
        <v>0</v>
      </c>
      <c r="L1782" s="57">
        <f t="shared" si="334"/>
        <v>54391.304309922263</v>
      </c>
      <c r="M1782" s="301">
        <f t="shared" si="335"/>
        <v>11.990238655999987</v>
      </c>
      <c r="N1782" s="57">
        <f t="shared" si="333"/>
        <v>4536.2987235207811</v>
      </c>
    </row>
    <row r="1783" spans="1:14">
      <c r="A1783" s="57">
        <v>1780</v>
      </c>
      <c r="B1783" s="57">
        <v>0</v>
      </c>
      <c r="C1783" s="284">
        <f t="shared" si="326"/>
        <v>0</v>
      </c>
      <c r="D1783" s="300">
        <f t="shared" si="324"/>
        <v>0</v>
      </c>
      <c r="E1783" s="285">
        <f t="shared" si="327"/>
        <v>0</v>
      </c>
      <c r="F1783" s="300">
        <f t="shared" si="325"/>
        <v>0</v>
      </c>
      <c r="G1783" s="285">
        <f t="shared" si="328"/>
        <v>0</v>
      </c>
      <c r="H1783" s="284">
        <f t="shared" si="329"/>
        <v>0</v>
      </c>
      <c r="I1783" s="301">
        <f t="shared" si="330"/>
        <v>0</v>
      </c>
      <c r="J1783" s="57">
        <f t="shared" si="331"/>
        <v>0</v>
      </c>
      <c r="K1783" s="57">
        <f t="shared" si="332"/>
        <v>0</v>
      </c>
      <c r="L1783" s="57">
        <f t="shared" si="334"/>
        <v>54391.304309922263</v>
      </c>
      <c r="M1783" s="301">
        <f t="shared" si="335"/>
        <v>11.990238655999987</v>
      </c>
      <c r="N1783" s="57">
        <f t="shared" si="333"/>
        <v>4536.2987235207811</v>
      </c>
    </row>
    <row r="1784" spans="1:14">
      <c r="A1784" s="57">
        <v>1781</v>
      </c>
      <c r="B1784" s="57">
        <v>0</v>
      </c>
      <c r="C1784" s="284">
        <f t="shared" si="326"/>
        <v>0</v>
      </c>
      <c r="D1784" s="300">
        <f t="shared" si="324"/>
        <v>0</v>
      </c>
      <c r="E1784" s="285">
        <f t="shared" si="327"/>
        <v>0</v>
      </c>
      <c r="F1784" s="300">
        <f t="shared" si="325"/>
        <v>0</v>
      </c>
      <c r="G1784" s="285">
        <f t="shared" si="328"/>
        <v>0</v>
      </c>
      <c r="H1784" s="284">
        <f t="shared" si="329"/>
        <v>0</v>
      </c>
      <c r="I1784" s="301">
        <f t="shared" si="330"/>
        <v>0</v>
      </c>
      <c r="J1784" s="57">
        <f t="shared" si="331"/>
        <v>0</v>
      </c>
      <c r="K1784" s="57">
        <f t="shared" si="332"/>
        <v>0</v>
      </c>
      <c r="L1784" s="57">
        <f t="shared" si="334"/>
        <v>54391.304309922263</v>
      </c>
      <c r="M1784" s="301">
        <f t="shared" si="335"/>
        <v>11.990238655999987</v>
      </c>
      <c r="N1784" s="57">
        <f t="shared" si="333"/>
        <v>4536.2987235207811</v>
      </c>
    </row>
    <row r="1785" spans="1:14">
      <c r="A1785" s="57">
        <v>1782</v>
      </c>
      <c r="B1785" s="57">
        <v>0</v>
      </c>
      <c r="C1785" s="284">
        <f t="shared" si="326"/>
        <v>0</v>
      </c>
      <c r="D1785" s="300">
        <f t="shared" si="324"/>
        <v>0</v>
      </c>
      <c r="E1785" s="285">
        <f t="shared" si="327"/>
        <v>0</v>
      </c>
      <c r="F1785" s="300">
        <f t="shared" si="325"/>
        <v>0</v>
      </c>
      <c r="G1785" s="285">
        <f t="shared" si="328"/>
        <v>0</v>
      </c>
      <c r="H1785" s="284">
        <f t="shared" si="329"/>
        <v>0</v>
      </c>
      <c r="I1785" s="301">
        <f t="shared" si="330"/>
        <v>0</v>
      </c>
      <c r="J1785" s="57">
        <f t="shared" si="331"/>
        <v>0</v>
      </c>
      <c r="K1785" s="57">
        <f t="shared" si="332"/>
        <v>0</v>
      </c>
      <c r="L1785" s="57">
        <f t="shared" si="334"/>
        <v>54391.304309922263</v>
      </c>
      <c r="M1785" s="301">
        <f t="shared" si="335"/>
        <v>11.990238655999987</v>
      </c>
      <c r="N1785" s="57">
        <f t="shared" si="333"/>
        <v>4536.2987235207811</v>
      </c>
    </row>
    <row r="1786" spans="1:14">
      <c r="A1786" s="57">
        <v>1783</v>
      </c>
      <c r="B1786" s="57">
        <v>0</v>
      </c>
      <c r="C1786" s="284">
        <f t="shared" si="326"/>
        <v>0</v>
      </c>
      <c r="D1786" s="300">
        <f t="shared" si="324"/>
        <v>0</v>
      </c>
      <c r="E1786" s="285">
        <f t="shared" si="327"/>
        <v>0</v>
      </c>
      <c r="F1786" s="300">
        <f t="shared" si="325"/>
        <v>0</v>
      </c>
      <c r="G1786" s="285">
        <f t="shared" si="328"/>
        <v>0</v>
      </c>
      <c r="H1786" s="284">
        <f t="shared" si="329"/>
        <v>0</v>
      </c>
      <c r="I1786" s="301">
        <f t="shared" si="330"/>
        <v>0</v>
      </c>
      <c r="J1786" s="57">
        <f t="shared" si="331"/>
        <v>0</v>
      </c>
      <c r="K1786" s="57">
        <f t="shared" si="332"/>
        <v>0</v>
      </c>
      <c r="L1786" s="57">
        <f t="shared" si="334"/>
        <v>54391.304309922263</v>
      </c>
      <c r="M1786" s="301">
        <f t="shared" si="335"/>
        <v>11.990238655999987</v>
      </c>
      <c r="N1786" s="57">
        <f t="shared" si="333"/>
        <v>4536.2987235207811</v>
      </c>
    </row>
    <row r="1787" spans="1:14">
      <c r="A1787" s="57">
        <v>1784</v>
      </c>
      <c r="B1787" s="57">
        <v>0</v>
      </c>
      <c r="C1787" s="284">
        <f t="shared" si="326"/>
        <v>0</v>
      </c>
      <c r="D1787" s="300">
        <f t="shared" si="324"/>
        <v>0</v>
      </c>
      <c r="E1787" s="285">
        <f t="shared" si="327"/>
        <v>0</v>
      </c>
      <c r="F1787" s="300">
        <f t="shared" si="325"/>
        <v>0</v>
      </c>
      <c r="G1787" s="285">
        <f t="shared" si="328"/>
        <v>0</v>
      </c>
      <c r="H1787" s="284">
        <f t="shared" si="329"/>
        <v>0</v>
      </c>
      <c r="I1787" s="301">
        <f t="shared" si="330"/>
        <v>0</v>
      </c>
      <c r="J1787" s="57">
        <f t="shared" si="331"/>
        <v>0</v>
      </c>
      <c r="K1787" s="57">
        <f t="shared" si="332"/>
        <v>0</v>
      </c>
      <c r="L1787" s="57">
        <f t="shared" si="334"/>
        <v>54391.304309922263</v>
      </c>
      <c r="M1787" s="301">
        <f t="shared" si="335"/>
        <v>11.990238655999987</v>
      </c>
      <c r="N1787" s="57">
        <f t="shared" si="333"/>
        <v>4536.2987235207811</v>
      </c>
    </row>
    <row r="1788" spans="1:14">
      <c r="A1788" s="57">
        <v>1785</v>
      </c>
      <c r="B1788" s="57">
        <v>0</v>
      </c>
      <c r="C1788" s="284">
        <f t="shared" si="326"/>
        <v>0</v>
      </c>
      <c r="D1788" s="300">
        <f t="shared" si="324"/>
        <v>0</v>
      </c>
      <c r="E1788" s="285">
        <f t="shared" si="327"/>
        <v>0</v>
      </c>
      <c r="F1788" s="300">
        <f t="shared" si="325"/>
        <v>0</v>
      </c>
      <c r="G1788" s="285">
        <f t="shared" si="328"/>
        <v>0</v>
      </c>
      <c r="H1788" s="284">
        <f t="shared" si="329"/>
        <v>0</v>
      </c>
      <c r="I1788" s="301">
        <f t="shared" si="330"/>
        <v>0</v>
      </c>
      <c r="J1788" s="57">
        <f t="shared" si="331"/>
        <v>0</v>
      </c>
      <c r="K1788" s="57">
        <f t="shared" si="332"/>
        <v>0</v>
      </c>
      <c r="L1788" s="57">
        <f t="shared" si="334"/>
        <v>54391.304309922263</v>
      </c>
      <c r="M1788" s="301">
        <f t="shared" si="335"/>
        <v>11.990238655999987</v>
      </c>
      <c r="N1788" s="57">
        <f t="shared" si="333"/>
        <v>4536.2987235207811</v>
      </c>
    </row>
    <row r="1789" spans="1:14">
      <c r="A1789" s="57">
        <v>1786</v>
      </c>
      <c r="B1789" s="57">
        <v>0</v>
      </c>
      <c r="C1789" s="284">
        <f t="shared" si="326"/>
        <v>0</v>
      </c>
      <c r="D1789" s="300">
        <f t="shared" si="324"/>
        <v>0</v>
      </c>
      <c r="E1789" s="285">
        <f t="shared" si="327"/>
        <v>0</v>
      </c>
      <c r="F1789" s="300">
        <f t="shared" si="325"/>
        <v>0</v>
      </c>
      <c r="G1789" s="285">
        <f t="shared" si="328"/>
        <v>0</v>
      </c>
      <c r="H1789" s="284">
        <f t="shared" si="329"/>
        <v>0</v>
      </c>
      <c r="I1789" s="301">
        <f t="shared" si="330"/>
        <v>0</v>
      </c>
      <c r="J1789" s="57">
        <f t="shared" si="331"/>
        <v>0</v>
      </c>
      <c r="K1789" s="57">
        <f t="shared" si="332"/>
        <v>0</v>
      </c>
      <c r="L1789" s="57">
        <f t="shared" si="334"/>
        <v>54391.304309922263</v>
      </c>
      <c r="M1789" s="301">
        <f t="shared" si="335"/>
        <v>11.990238655999987</v>
      </c>
      <c r="N1789" s="57">
        <f t="shared" si="333"/>
        <v>4536.2987235207811</v>
      </c>
    </row>
    <row r="1790" spans="1:14">
      <c r="A1790" s="57">
        <v>1787</v>
      </c>
      <c r="B1790" s="57">
        <v>0</v>
      </c>
      <c r="C1790" s="284">
        <f t="shared" si="326"/>
        <v>0</v>
      </c>
      <c r="D1790" s="300">
        <f t="shared" si="324"/>
        <v>0</v>
      </c>
      <c r="E1790" s="285">
        <f t="shared" si="327"/>
        <v>0</v>
      </c>
      <c r="F1790" s="300">
        <f t="shared" si="325"/>
        <v>0</v>
      </c>
      <c r="G1790" s="285">
        <f t="shared" si="328"/>
        <v>0</v>
      </c>
      <c r="H1790" s="284">
        <f t="shared" si="329"/>
        <v>0</v>
      </c>
      <c r="I1790" s="301">
        <f t="shared" si="330"/>
        <v>0</v>
      </c>
      <c r="J1790" s="57">
        <f t="shared" si="331"/>
        <v>0</v>
      </c>
      <c r="K1790" s="57">
        <f t="shared" si="332"/>
        <v>0</v>
      </c>
      <c r="L1790" s="57">
        <f t="shared" si="334"/>
        <v>54391.304309922263</v>
      </c>
      <c r="M1790" s="301">
        <f t="shared" si="335"/>
        <v>11.990238655999987</v>
      </c>
      <c r="N1790" s="57">
        <f t="shared" si="333"/>
        <v>4536.2987235207811</v>
      </c>
    </row>
    <row r="1791" spans="1:14">
      <c r="A1791" s="57">
        <v>1788</v>
      </c>
      <c r="B1791" s="57">
        <v>0</v>
      </c>
      <c r="C1791" s="284">
        <f t="shared" si="326"/>
        <v>0</v>
      </c>
      <c r="D1791" s="300">
        <f t="shared" si="324"/>
        <v>0</v>
      </c>
      <c r="E1791" s="285">
        <f t="shared" si="327"/>
        <v>0</v>
      </c>
      <c r="F1791" s="300">
        <f t="shared" si="325"/>
        <v>0</v>
      </c>
      <c r="G1791" s="285">
        <f t="shared" si="328"/>
        <v>0</v>
      </c>
      <c r="H1791" s="284">
        <f t="shared" si="329"/>
        <v>0</v>
      </c>
      <c r="I1791" s="301">
        <f t="shared" si="330"/>
        <v>0</v>
      </c>
      <c r="J1791" s="57">
        <f t="shared" si="331"/>
        <v>0</v>
      </c>
      <c r="K1791" s="57">
        <f t="shared" si="332"/>
        <v>0</v>
      </c>
      <c r="L1791" s="57">
        <f t="shared" si="334"/>
        <v>54391.304309922263</v>
      </c>
      <c r="M1791" s="301">
        <f t="shared" si="335"/>
        <v>11.990238655999987</v>
      </c>
      <c r="N1791" s="57">
        <f t="shared" si="333"/>
        <v>4536.2987235207811</v>
      </c>
    </row>
    <row r="1792" spans="1:14">
      <c r="A1792" s="57">
        <v>1789</v>
      </c>
      <c r="B1792" s="57">
        <v>0</v>
      </c>
      <c r="C1792" s="284">
        <f t="shared" si="326"/>
        <v>0</v>
      </c>
      <c r="D1792" s="300">
        <f t="shared" si="324"/>
        <v>0</v>
      </c>
      <c r="E1792" s="285">
        <f t="shared" si="327"/>
        <v>0</v>
      </c>
      <c r="F1792" s="300">
        <f t="shared" si="325"/>
        <v>0</v>
      </c>
      <c r="G1792" s="285">
        <f t="shared" si="328"/>
        <v>0</v>
      </c>
      <c r="H1792" s="284">
        <f t="shared" si="329"/>
        <v>0</v>
      </c>
      <c r="I1792" s="301">
        <f t="shared" si="330"/>
        <v>0</v>
      </c>
      <c r="J1792" s="57">
        <f t="shared" si="331"/>
        <v>0</v>
      </c>
      <c r="K1792" s="57">
        <f t="shared" si="332"/>
        <v>0</v>
      </c>
      <c r="L1792" s="57">
        <f t="shared" si="334"/>
        <v>54391.304309922263</v>
      </c>
      <c r="M1792" s="301">
        <f t="shared" si="335"/>
        <v>11.990238655999987</v>
      </c>
      <c r="N1792" s="57">
        <f t="shared" si="333"/>
        <v>4536.2987235207811</v>
      </c>
    </row>
    <row r="1793" spans="1:14">
      <c r="A1793" s="57">
        <v>1790</v>
      </c>
      <c r="B1793" s="57">
        <v>0</v>
      </c>
      <c r="C1793" s="284">
        <f t="shared" si="326"/>
        <v>0</v>
      </c>
      <c r="D1793" s="300">
        <f t="shared" si="324"/>
        <v>0</v>
      </c>
      <c r="E1793" s="285">
        <f t="shared" si="327"/>
        <v>0</v>
      </c>
      <c r="F1793" s="300">
        <f t="shared" si="325"/>
        <v>0</v>
      </c>
      <c r="G1793" s="285">
        <f t="shared" si="328"/>
        <v>0</v>
      </c>
      <c r="H1793" s="284">
        <f t="shared" si="329"/>
        <v>0</v>
      </c>
      <c r="I1793" s="301">
        <f t="shared" si="330"/>
        <v>0</v>
      </c>
      <c r="J1793" s="57">
        <f t="shared" si="331"/>
        <v>0</v>
      </c>
      <c r="K1793" s="57">
        <f t="shared" si="332"/>
        <v>0</v>
      </c>
      <c r="L1793" s="57">
        <f t="shared" si="334"/>
        <v>54391.304309922263</v>
      </c>
      <c r="M1793" s="301">
        <f t="shared" si="335"/>
        <v>11.990238655999987</v>
      </c>
      <c r="N1793" s="57">
        <f t="shared" si="333"/>
        <v>4536.2987235207811</v>
      </c>
    </row>
    <row r="1794" spans="1:14">
      <c r="A1794" s="57">
        <v>1791</v>
      </c>
      <c r="B1794" s="57">
        <v>0</v>
      </c>
      <c r="C1794" s="284">
        <f t="shared" si="326"/>
        <v>0</v>
      </c>
      <c r="D1794" s="300">
        <f t="shared" si="324"/>
        <v>0</v>
      </c>
      <c r="E1794" s="285">
        <f t="shared" si="327"/>
        <v>0</v>
      </c>
      <c r="F1794" s="300">
        <f t="shared" si="325"/>
        <v>0</v>
      </c>
      <c r="G1794" s="285">
        <f t="shared" si="328"/>
        <v>0</v>
      </c>
      <c r="H1794" s="284">
        <f t="shared" si="329"/>
        <v>0</v>
      </c>
      <c r="I1794" s="301">
        <f t="shared" si="330"/>
        <v>0</v>
      </c>
      <c r="J1794" s="57">
        <f t="shared" si="331"/>
        <v>0</v>
      </c>
      <c r="K1794" s="57">
        <f t="shared" si="332"/>
        <v>0</v>
      </c>
      <c r="L1794" s="57">
        <f t="shared" si="334"/>
        <v>54391.304309922263</v>
      </c>
      <c r="M1794" s="301">
        <f t="shared" si="335"/>
        <v>11.990238655999987</v>
      </c>
      <c r="N1794" s="57">
        <f t="shared" si="333"/>
        <v>4536.2987235207811</v>
      </c>
    </row>
    <row r="1795" spans="1:14">
      <c r="A1795" s="57">
        <v>1792</v>
      </c>
      <c r="B1795" s="57">
        <v>0</v>
      </c>
      <c r="C1795" s="284">
        <f t="shared" si="326"/>
        <v>0</v>
      </c>
      <c r="D1795" s="300">
        <f t="shared" si="324"/>
        <v>0</v>
      </c>
      <c r="E1795" s="285">
        <f t="shared" si="327"/>
        <v>0</v>
      </c>
      <c r="F1795" s="300">
        <f t="shared" si="325"/>
        <v>0</v>
      </c>
      <c r="G1795" s="285">
        <f t="shared" si="328"/>
        <v>0</v>
      </c>
      <c r="H1795" s="284">
        <f t="shared" si="329"/>
        <v>0</v>
      </c>
      <c r="I1795" s="301">
        <f t="shared" si="330"/>
        <v>0</v>
      </c>
      <c r="J1795" s="57">
        <f t="shared" si="331"/>
        <v>0</v>
      </c>
      <c r="K1795" s="57">
        <f t="shared" si="332"/>
        <v>0</v>
      </c>
      <c r="L1795" s="57">
        <f t="shared" si="334"/>
        <v>54391.304309922263</v>
      </c>
      <c r="M1795" s="301">
        <f t="shared" si="335"/>
        <v>11.990238655999987</v>
      </c>
      <c r="N1795" s="57">
        <f t="shared" si="333"/>
        <v>4536.2987235207811</v>
      </c>
    </row>
    <row r="1796" spans="1:14">
      <c r="A1796" s="57">
        <v>1793</v>
      </c>
      <c r="B1796" s="57">
        <v>0</v>
      </c>
      <c r="C1796" s="284">
        <f t="shared" si="326"/>
        <v>0</v>
      </c>
      <c r="D1796" s="300">
        <f t="shared" ref="D1796:D1859" si="336">C1796</f>
        <v>0</v>
      </c>
      <c r="E1796" s="285">
        <f t="shared" si="327"/>
        <v>0</v>
      </c>
      <c r="F1796" s="300">
        <f t="shared" ref="F1796:F1859" si="337">C1797</f>
        <v>0</v>
      </c>
      <c r="G1796" s="285">
        <f t="shared" si="328"/>
        <v>0</v>
      </c>
      <c r="H1796" s="284">
        <f t="shared" si="329"/>
        <v>0</v>
      </c>
      <c r="I1796" s="301">
        <f t="shared" si="330"/>
        <v>0</v>
      </c>
      <c r="J1796" s="57">
        <f t="shared" si="331"/>
        <v>0</v>
      </c>
      <c r="K1796" s="57">
        <f t="shared" si="332"/>
        <v>0</v>
      </c>
      <c r="L1796" s="57">
        <f t="shared" si="334"/>
        <v>54391.304309922263</v>
      </c>
      <c r="M1796" s="301">
        <f t="shared" si="335"/>
        <v>11.990238655999987</v>
      </c>
      <c r="N1796" s="57">
        <f t="shared" si="333"/>
        <v>4536.2987235207811</v>
      </c>
    </row>
    <row r="1797" spans="1:14">
      <c r="A1797" s="57">
        <v>1794</v>
      </c>
      <c r="B1797" s="57">
        <v>0</v>
      </c>
      <c r="C1797" s="284">
        <f t="shared" ref="C1797:C1860" si="338">B1797*1.609344</f>
        <v>0</v>
      </c>
      <c r="D1797" s="300">
        <f t="shared" si="336"/>
        <v>0</v>
      </c>
      <c r="E1797" s="285">
        <f t="shared" ref="E1797:E1860" si="339">(D1797)^2</f>
        <v>0</v>
      </c>
      <c r="F1797" s="300">
        <f t="shared" si="337"/>
        <v>0</v>
      </c>
      <c r="G1797" s="285">
        <f t="shared" ref="G1797:G1860" si="340">(F1797)^2</f>
        <v>0</v>
      </c>
      <c r="H1797" s="284">
        <f t="shared" ref="H1797:H1860" si="341">(D1797+F1797)/2</f>
        <v>0</v>
      </c>
      <c r="I1797" s="301">
        <f t="shared" ref="I1797:I1860" si="342">H1797/3600</f>
        <v>0</v>
      </c>
      <c r="J1797" s="57">
        <f t="shared" ref="J1797:J1860" si="343">IF(I1797=0,0,(G1797-E1797))</f>
        <v>0</v>
      </c>
      <c r="K1797" s="57">
        <f t="shared" ref="K1797:K1860" si="344">MAX(0,J1797)</f>
        <v>0</v>
      </c>
      <c r="L1797" s="57">
        <f t="shared" si="334"/>
        <v>54391.304309922263</v>
      </c>
      <c r="M1797" s="301">
        <f t="shared" si="335"/>
        <v>11.990238655999987</v>
      </c>
      <c r="N1797" s="57">
        <f t="shared" ref="N1797:N1860" si="345">IF(M1797=0,0,(L1797)/M1797)</f>
        <v>4536.2987235207811</v>
      </c>
    </row>
    <row r="1798" spans="1:14">
      <c r="A1798" s="57">
        <v>1795</v>
      </c>
      <c r="B1798" s="57">
        <v>0</v>
      </c>
      <c r="C1798" s="284">
        <f t="shared" si="338"/>
        <v>0</v>
      </c>
      <c r="D1798" s="300">
        <f t="shared" si="336"/>
        <v>0</v>
      </c>
      <c r="E1798" s="285">
        <f t="shared" si="339"/>
        <v>0</v>
      </c>
      <c r="F1798" s="300">
        <f t="shared" si="337"/>
        <v>0</v>
      </c>
      <c r="G1798" s="285">
        <f t="shared" si="340"/>
        <v>0</v>
      </c>
      <c r="H1798" s="284">
        <f t="shared" si="341"/>
        <v>0</v>
      </c>
      <c r="I1798" s="301">
        <f t="shared" si="342"/>
        <v>0</v>
      </c>
      <c r="J1798" s="57">
        <f t="shared" si="343"/>
        <v>0</v>
      </c>
      <c r="K1798" s="57">
        <f t="shared" si="344"/>
        <v>0</v>
      </c>
      <c r="L1798" s="57">
        <f t="shared" ref="L1798:L1861" si="346">L1797+K1798</f>
        <v>54391.304309922263</v>
      </c>
      <c r="M1798" s="301">
        <f t="shared" ref="M1798:M1861" si="347">M1797+I1798</f>
        <v>11.990238655999987</v>
      </c>
      <c r="N1798" s="57">
        <f t="shared" si="345"/>
        <v>4536.2987235207811</v>
      </c>
    </row>
    <row r="1799" spans="1:14">
      <c r="A1799" s="57">
        <v>1796</v>
      </c>
      <c r="B1799" s="57">
        <v>0</v>
      </c>
      <c r="C1799" s="284">
        <f t="shared" si="338"/>
        <v>0</v>
      </c>
      <c r="D1799" s="300">
        <f t="shared" si="336"/>
        <v>0</v>
      </c>
      <c r="E1799" s="285">
        <f t="shared" si="339"/>
        <v>0</v>
      </c>
      <c r="F1799" s="300">
        <f t="shared" si="337"/>
        <v>0</v>
      </c>
      <c r="G1799" s="285">
        <f t="shared" si="340"/>
        <v>0</v>
      </c>
      <c r="H1799" s="284">
        <f t="shared" si="341"/>
        <v>0</v>
      </c>
      <c r="I1799" s="301">
        <f t="shared" si="342"/>
        <v>0</v>
      </c>
      <c r="J1799" s="57">
        <f t="shared" si="343"/>
        <v>0</v>
      </c>
      <c r="K1799" s="57">
        <f t="shared" si="344"/>
        <v>0</v>
      </c>
      <c r="L1799" s="57">
        <f t="shared" si="346"/>
        <v>54391.304309922263</v>
      </c>
      <c r="M1799" s="301">
        <f t="shared" si="347"/>
        <v>11.990238655999987</v>
      </c>
      <c r="N1799" s="57">
        <f t="shared" si="345"/>
        <v>4536.2987235207811</v>
      </c>
    </row>
    <row r="1800" spans="1:14">
      <c r="A1800" s="57">
        <v>1797</v>
      </c>
      <c r="B1800" s="57">
        <v>0</v>
      </c>
      <c r="C1800" s="284">
        <f t="shared" si="338"/>
        <v>0</v>
      </c>
      <c r="D1800" s="300">
        <f t="shared" si="336"/>
        <v>0</v>
      </c>
      <c r="E1800" s="285">
        <f t="shared" si="339"/>
        <v>0</v>
      </c>
      <c r="F1800" s="300">
        <f t="shared" si="337"/>
        <v>0</v>
      </c>
      <c r="G1800" s="285">
        <f t="shared" si="340"/>
        <v>0</v>
      </c>
      <c r="H1800" s="284">
        <f t="shared" si="341"/>
        <v>0</v>
      </c>
      <c r="I1800" s="301">
        <f t="shared" si="342"/>
        <v>0</v>
      </c>
      <c r="J1800" s="57">
        <f t="shared" si="343"/>
        <v>0</v>
      </c>
      <c r="K1800" s="57">
        <f t="shared" si="344"/>
        <v>0</v>
      </c>
      <c r="L1800" s="57">
        <f t="shared" si="346"/>
        <v>54391.304309922263</v>
      </c>
      <c r="M1800" s="301">
        <f t="shared" si="347"/>
        <v>11.990238655999987</v>
      </c>
      <c r="N1800" s="57">
        <f t="shared" si="345"/>
        <v>4536.2987235207811</v>
      </c>
    </row>
    <row r="1801" spans="1:14">
      <c r="A1801" s="57">
        <v>1798</v>
      </c>
      <c r="B1801" s="57">
        <v>0</v>
      </c>
      <c r="C1801" s="284">
        <f t="shared" si="338"/>
        <v>0</v>
      </c>
      <c r="D1801" s="300">
        <f t="shared" si="336"/>
        <v>0</v>
      </c>
      <c r="E1801" s="285">
        <f t="shared" si="339"/>
        <v>0</v>
      </c>
      <c r="F1801" s="300">
        <f t="shared" si="337"/>
        <v>0</v>
      </c>
      <c r="G1801" s="285">
        <f t="shared" si="340"/>
        <v>0</v>
      </c>
      <c r="H1801" s="284">
        <f t="shared" si="341"/>
        <v>0</v>
      </c>
      <c r="I1801" s="301">
        <f t="shared" si="342"/>
        <v>0</v>
      </c>
      <c r="J1801" s="57">
        <f t="shared" si="343"/>
        <v>0</v>
      </c>
      <c r="K1801" s="57">
        <f t="shared" si="344"/>
        <v>0</v>
      </c>
      <c r="L1801" s="57">
        <f t="shared" si="346"/>
        <v>54391.304309922263</v>
      </c>
      <c r="M1801" s="301">
        <f t="shared" si="347"/>
        <v>11.990238655999987</v>
      </c>
      <c r="N1801" s="57">
        <f t="shared" si="345"/>
        <v>4536.2987235207811</v>
      </c>
    </row>
    <row r="1802" spans="1:14">
      <c r="A1802" s="57">
        <v>1799</v>
      </c>
      <c r="B1802" s="57">
        <v>0</v>
      </c>
      <c r="C1802" s="284">
        <f t="shared" si="338"/>
        <v>0</v>
      </c>
      <c r="D1802" s="300">
        <f t="shared" si="336"/>
        <v>0</v>
      </c>
      <c r="E1802" s="285">
        <f t="shared" si="339"/>
        <v>0</v>
      </c>
      <c r="F1802" s="300">
        <f t="shared" si="337"/>
        <v>0</v>
      </c>
      <c r="G1802" s="285">
        <f t="shared" si="340"/>
        <v>0</v>
      </c>
      <c r="H1802" s="284">
        <f t="shared" si="341"/>
        <v>0</v>
      </c>
      <c r="I1802" s="301">
        <f t="shared" si="342"/>
        <v>0</v>
      </c>
      <c r="J1802" s="57">
        <f t="shared" si="343"/>
        <v>0</v>
      </c>
      <c r="K1802" s="57">
        <f t="shared" si="344"/>
        <v>0</v>
      </c>
      <c r="L1802" s="57">
        <f t="shared" si="346"/>
        <v>54391.304309922263</v>
      </c>
      <c r="M1802" s="301">
        <f t="shared" si="347"/>
        <v>11.990238655999987</v>
      </c>
      <c r="N1802" s="57">
        <f t="shared" si="345"/>
        <v>4536.2987235207811</v>
      </c>
    </row>
    <row r="1803" spans="1:14">
      <c r="A1803" s="57">
        <v>1800</v>
      </c>
      <c r="B1803" s="57">
        <v>0</v>
      </c>
      <c r="C1803" s="284">
        <f t="shared" si="338"/>
        <v>0</v>
      </c>
      <c r="D1803" s="300">
        <f t="shared" si="336"/>
        <v>0</v>
      </c>
      <c r="E1803" s="285">
        <f t="shared" si="339"/>
        <v>0</v>
      </c>
      <c r="F1803" s="300">
        <f t="shared" si="337"/>
        <v>0</v>
      </c>
      <c r="G1803" s="285">
        <f t="shared" si="340"/>
        <v>0</v>
      </c>
      <c r="H1803" s="284">
        <f t="shared" si="341"/>
        <v>0</v>
      </c>
      <c r="I1803" s="301">
        <f t="shared" si="342"/>
        <v>0</v>
      </c>
      <c r="J1803" s="57">
        <f t="shared" si="343"/>
        <v>0</v>
      </c>
      <c r="K1803" s="57">
        <f t="shared" si="344"/>
        <v>0</v>
      </c>
      <c r="L1803" s="57">
        <f t="shared" si="346"/>
        <v>54391.304309922263</v>
      </c>
      <c r="M1803" s="301">
        <f t="shared" si="347"/>
        <v>11.990238655999987</v>
      </c>
      <c r="N1803" s="57">
        <f t="shared" si="345"/>
        <v>4536.2987235207811</v>
      </c>
    </row>
    <row r="1804" spans="1:14">
      <c r="A1804" s="57">
        <v>1801</v>
      </c>
      <c r="B1804" s="57">
        <v>0</v>
      </c>
      <c r="C1804" s="284">
        <f t="shared" si="338"/>
        <v>0</v>
      </c>
      <c r="D1804" s="300">
        <f t="shared" si="336"/>
        <v>0</v>
      </c>
      <c r="E1804" s="285">
        <f t="shared" si="339"/>
        <v>0</v>
      </c>
      <c r="F1804" s="300">
        <f t="shared" si="337"/>
        <v>0</v>
      </c>
      <c r="G1804" s="285">
        <f t="shared" si="340"/>
        <v>0</v>
      </c>
      <c r="H1804" s="284">
        <f t="shared" si="341"/>
        <v>0</v>
      </c>
      <c r="I1804" s="301">
        <f t="shared" si="342"/>
        <v>0</v>
      </c>
      <c r="J1804" s="57">
        <f t="shared" si="343"/>
        <v>0</v>
      </c>
      <c r="K1804" s="57">
        <f t="shared" si="344"/>
        <v>0</v>
      </c>
      <c r="L1804" s="57">
        <f t="shared" si="346"/>
        <v>54391.304309922263</v>
      </c>
      <c r="M1804" s="301">
        <f t="shared" si="347"/>
        <v>11.990238655999987</v>
      </c>
      <c r="N1804" s="57">
        <f t="shared" si="345"/>
        <v>4536.2987235207811</v>
      </c>
    </row>
    <row r="1805" spans="1:14">
      <c r="A1805" s="57">
        <v>1802</v>
      </c>
      <c r="B1805" s="57">
        <v>0</v>
      </c>
      <c r="C1805" s="284">
        <f t="shared" si="338"/>
        <v>0</v>
      </c>
      <c r="D1805" s="300">
        <f t="shared" si="336"/>
        <v>0</v>
      </c>
      <c r="E1805" s="285">
        <f t="shared" si="339"/>
        <v>0</v>
      </c>
      <c r="F1805" s="300">
        <f t="shared" si="337"/>
        <v>0</v>
      </c>
      <c r="G1805" s="285">
        <f t="shared" si="340"/>
        <v>0</v>
      </c>
      <c r="H1805" s="284">
        <f t="shared" si="341"/>
        <v>0</v>
      </c>
      <c r="I1805" s="301">
        <f t="shared" si="342"/>
        <v>0</v>
      </c>
      <c r="J1805" s="57">
        <f t="shared" si="343"/>
        <v>0</v>
      </c>
      <c r="K1805" s="57">
        <f t="shared" si="344"/>
        <v>0</v>
      </c>
      <c r="L1805" s="57">
        <f t="shared" si="346"/>
        <v>54391.304309922263</v>
      </c>
      <c r="M1805" s="301">
        <f t="shared" si="347"/>
        <v>11.990238655999987</v>
      </c>
      <c r="N1805" s="57">
        <f t="shared" si="345"/>
        <v>4536.2987235207811</v>
      </c>
    </row>
    <row r="1806" spans="1:14">
      <c r="A1806" s="57">
        <v>1803</v>
      </c>
      <c r="B1806" s="57">
        <v>0</v>
      </c>
      <c r="C1806" s="284">
        <f t="shared" si="338"/>
        <v>0</v>
      </c>
      <c r="D1806" s="300">
        <f t="shared" si="336"/>
        <v>0</v>
      </c>
      <c r="E1806" s="285">
        <f t="shared" si="339"/>
        <v>0</v>
      </c>
      <c r="F1806" s="300">
        <f t="shared" si="337"/>
        <v>0</v>
      </c>
      <c r="G1806" s="285">
        <f t="shared" si="340"/>
        <v>0</v>
      </c>
      <c r="H1806" s="284">
        <f t="shared" si="341"/>
        <v>0</v>
      </c>
      <c r="I1806" s="301">
        <f t="shared" si="342"/>
        <v>0</v>
      </c>
      <c r="J1806" s="57">
        <f t="shared" si="343"/>
        <v>0</v>
      </c>
      <c r="K1806" s="57">
        <f t="shared" si="344"/>
        <v>0</v>
      </c>
      <c r="L1806" s="57">
        <f t="shared" si="346"/>
        <v>54391.304309922263</v>
      </c>
      <c r="M1806" s="301">
        <f t="shared" si="347"/>
        <v>11.990238655999987</v>
      </c>
      <c r="N1806" s="57">
        <f t="shared" si="345"/>
        <v>4536.2987235207811</v>
      </c>
    </row>
    <row r="1807" spans="1:14">
      <c r="A1807" s="57">
        <v>1804</v>
      </c>
      <c r="B1807" s="57">
        <v>0</v>
      </c>
      <c r="C1807" s="284">
        <f t="shared" si="338"/>
        <v>0</v>
      </c>
      <c r="D1807" s="300">
        <f t="shared" si="336"/>
        <v>0</v>
      </c>
      <c r="E1807" s="285">
        <f t="shared" si="339"/>
        <v>0</v>
      </c>
      <c r="F1807" s="300">
        <f t="shared" si="337"/>
        <v>0</v>
      </c>
      <c r="G1807" s="285">
        <f t="shared" si="340"/>
        <v>0</v>
      </c>
      <c r="H1807" s="284">
        <f t="shared" si="341"/>
        <v>0</v>
      </c>
      <c r="I1807" s="301">
        <f t="shared" si="342"/>
        <v>0</v>
      </c>
      <c r="J1807" s="57">
        <f t="shared" si="343"/>
        <v>0</v>
      </c>
      <c r="K1807" s="57">
        <f t="shared" si="344"/>
        <v>0</v>
      </c>
      <c r="L1807" s="57">
        <f t="shared" si="346"/>
        <v>54391.304309922263</v>
      </c>
      <c r="M1807" s="301">
        <f t="shared" si="347"/>
        <v>11.990238655999987</v>
      </c>
      <c r="N1807" s="57">
        <f t="shared" si="345"/>
        <v>4536.2987235207811</v>
      </c>
    </row>
    <row r="1808" spans="1:14">
      <c r="A1808" s="57">
        <v>1805</v>
      </c>
      <c r="B1808" s="57">
        <v>0</v>
      </c>
      <c r="C1808" s="284">
        <f t="shared" si="338"/>
        <v>0</v>
      </c>
      <c r="D1808" s="300">
        <f t="shared" si="336"/>
        <v>0</v>
      </c>
      <c r="E1808" s="285">
        <f t="shared" si="339"/>
        <v>0</v>
      </c>
      <c r="F1808" s="300">
        <f t="shared" si="337"/>
        <v>0</v>
      </c>
      <c r="G1808" s="285">
        <f t="shared" si="340"/>
        <v>0</v>
      </c>
      <c r="H1808" s="284">
        <f t="shared" si="341"/>
        <v>0</v>
      </c>
      <c r="I1808" s="301">
        <f t="shared" si="342"/>
        <v>0</v>
      </c>
      <c r="J1808" s="57">
        <f t="shared" si="343"/>
        <v>0</v>
      </c>
      <c r="K1808" s="57">
        <f t="shared" si="344"/>
        <v>0</v>
      </c>
      <c r="L1808" s="57">
        <f t="shared" si="346"/>
        <v>54391.304309922263</v>
      </c>
      <c r="M1808" s="301">
        <f t="shared" si="347"/>
        <v>11.990238655999987</v>
      </c>
      <c r="N1808" s="57">
        <f t="shared" si="345"/>
        <v>4536.2987235207811</v>
      </c>
    </row>
    <row r="1809" spans="1:14">
      <c r="A1809" s="57">
        <v>1806</v>
      </c>
      <c r="B1809" s="57">
        <v>0</v>
      </c>
      <c r="C1809" s="284">
        <f t="shared" si="338"/>
        <v>0</v>
      </c>
      <c r="D1809" s="300">
        <f t="shared" si="336"/>
        <v>0</v>
      </c>
      <c r="E1809" s="285">
        <f t="shared" si="339"/>
        <v>0</v>
      </c>
      <c r="F1809" s="300">
        <f t="shared" si="337"/>
        <v>0</v>
      </c>
      <c r="G1809" s="285">
        <f t="shared" si="340"/>
        <v>0</v>
      </c>
      <c r="H1809" s="284">
        <f t="shared" si="341"/>
        <v>0</v>
      </c>
      <c r="I1809" s="301">
        <f t="shared" si="342"/>
        <v>0</v>
      </c>
      <c r="J1809" s="57">
        <f t="shared" si="343"/>
        <v>0</v>
      </c>
      <c r="K1809" s="57">
        <f t="shared" si="344"/>
        <v>0</v>
      </c>
      <c r="L1809" s="57">
        <f t="shared" si="346"/>
        <v>54391.304309922263</v>
      </c>
      <c r="M1809" s="301">
        <f t="shared" si="347"/>
        <v>11.990238655999987</v>
      </c>
      <c r="N1809" s="57">
        <f t="shared" si="345"/>
        <v>4536.2987235207811</v>
      </c>
    </row>
    <row r="1810" spans="1:14">
      <c r="A1810" s="57">
        <v>1807</v>
      </c>
      <c r="B1810" s="57">
        <v>0</v>
      </c>
      <c r="C1810" s="284">
        <f t="shared" si="338"/>
        <v>0</v>
      </c>
      <c r="D1810" s="300">
        <f t="shared" si="336"/>
        <v>0</v>
      </c>
      <c r="E1810" s="285">
        <f t="shared" si="339"/>
        <v>0</v>
      </c>
      <c r="F1810" s="300">
        <f t="shared" si="337"/>
        <v>0</v>
      </c>
      <c r="G1810" s="285">
        <f t="shared" si="340"/>
        <v>0</v>
      </c>
      <c r="H1810" s="284">
        <f t="shared" si="341"/>
        <v>0</v>
      </c>
      <c r="I1810" s="301">
        <f t="shared" si="342"/>
        <v>0</v>
      </c>
      <c r="J1810" s="57">
        <f t="shared" si="343"/>
        <v>0</v>
      </c>
      <c r="K1810" s="57">
        <f t="shared" si="344"/>
        <v>0</v>
      </c>
      <c r="L1810" s="57">
        <f t="shared" si="346"/>
        <v>54391.304309922263</v>
      </c>
      <c r="M1810" s="301">
        <f t="shared" si="347"/>
        <v>11.990238655999987</v>
      </c>
      <c r="N1810" s="57">
        <f t="shared" si="345"/>
        <v>4536.2987235207811</v>
      </c>
    </row>
    <row r="1811" spans="1:14">
      <c r="A1811" s="57">
        <v>1808</v>
      </c>
      <c r="B1811" s="57">
        <v>0</v>
      </c>
      <c r="C1811" s="284">
        <f t="shared" si="338"/>
        <v>0</v>
      </c>
      <c r="D1811" s="300">
        <f t="shared" si="336"/>
        <v>0</v>
      </c>
      <c r="E1811" s="285">
        <f t="shared" si="339"/>
        <v>0</v>
      </c>
      <c r="F1811" s="300">
        <f t="shared" si="337"/>
        <v>0</v>
      </c>
      <c r="G1811" s="285">
        <f t="shared" si="340"/>
        <v>0</v>
      </c>
      <c r="H1811" s="284">
        <f t="shared" si="341"/>
        <v>0</v>
      </c>
      <c r="I1811" s="301">
        <f t="shared" si="342"/>
        <v>0</v>
      </c>
      <c r="J1811" s="57">
        <f t="shared" si="343"/>
        <v>0</v>
      </c>
      <c r="K1811" s="57">
        <f t="shared" si="344"/>
        <v>0</v>
      </c>
      <c r="L1811" s="57">
        <f t="shared" si="346"/>
        <v>54391.304309922263</v>
      </c>
      <c r="M1811" s="301">
        <f t="shared" si="347"/>
        <v>11.990238655999987</v>
      </c>
      <c r="N1811" s="57">
        <f t="shared" si="345"/>
        <v>4536.2987235207811</v>
      </c>
    </row>
    <row r="1812" spans="1:14">
      <c r="A1812" s="57">
        <v>1809</v>
      </c>
      <c r="B1812" s="57">
        <v>0</v>
      </c>
      <c r="C1812" s="284">
        <f t="shared" si="338"/>
        <v>0</v>
      </c>
      <c r="D1812" s="300">
        <f t="shared" si="336"/>
        <v>0</v>
      </c>
      <c r="E1812" s="285">
        <f t="shared" si="339"/>
        <v>0</v>
      </c>
      <c r="F1812" s="300">
        <f t="shared" si="337"/>
        <v>0</v>
      </c>
      <c r="G1812" s="285">
        <f t="shared" si="340"/>
        <v>0</v>
      </c>
      <c r="H1812" s="284">
        <f t="shared" si="341"/>
        <v>0</v>
      </c>
      <c r="I1812" s="301">
        <f t="shared" si="342"/>
        <v>0</v>
      </c>
      <c r="J1812" s="57">
        <f t="shared" si="343"/>
        <v>0</v>
      </c>
      <c r="K1812" s="57">
        <f t="shared" si="344"/>
        <v>0</v>
      </c>
      <c r="L1812" s="57">
        <f t="shared" si="346"/>
        <v>54391.304309922263</v>
      </c>
      <c r="M1812" s="301">
        <f t="shared" si="347"/>
        <v>11.990238655999987</v>
      </c>
      <c r="N1812" s="57">
        <f t="shared" si="345"/>
        <v>4536.2987235207811</v>
      </c>
    </row>
    <row r="1813" spans="1:14">
      <c r="A1813" s="57">
        <v>1810</v>
      </c>
      <c r="B1813" s="57">
        <v>0</v>
      </c>
      <c r="C1813" s="284">
        <f t="shared" si="338"/>
        <v>0</v>
      </c>
      <c r="D1813" s="300">
        <f t="shared" si="336"/>
        <v>0</v>
      </c>
      <c r="E1813" s="285">
        <f t="shared" si="339"/>
        <v>0</v>
      </c>
      <c r="F1813" s="300">
        <f t="shared" si="337"/>
        <v>0</v>
      </c>
      <c r="G1813" s="285">
        <f t="shared" si="340"/>
        <v>0</v>
      </c>
      <c r="H1813" s="284">
        <f t="shared" si="341"/>
        <v>0</v>
      </c>
      <c r="I1813" s="301">
        <f t="shared" si="342"/>
        <v>0</v>
      </c>
      <c r="J1813" s="57">
        <f t="shared" si="343"/>
        <v>0</v>
      </c>
      <c r="K1813" s="57">
        <f t="shared" si="344"/>
        <v>0</v>
      </c>
      <c r="L1813" s="57">
        <f t="shared" si="346"/>
        <v>54391.304309922263</v>
      </c>
      <c r="M1813" s="301">
        <f t="shared" si="347"/>
        <v>11.990238655999987</v>
      </c>
      <c r="N1813" s="57">
        <f t="shared" si="345"/>
        <v>4536.2987235207811</v>
      </c>
    </row>
    <row r="1814" spans="1:14">
      <c r="A1814" s="57">
        <v>1811</v>
      </c>
      <c r="B1814" s="57">
        <v>0</v>
      </c>
      <c r="C1814" s="284">
        <f t="shared" si="338"/>
        <v>0</v>
      </c>
      <c r="D1814" s="300">
        <f t="shared" si="336"/>
        <v>0</v>
      </c>
      <c r="E1814" s="285">
        <f t="shared" si="339"/>
        <v>0</v>
      </c>
      <c r="F1814" s="300">
        <f t="shared" si="337"/>
        <v>0</v>
      </c>
      <c r="G1814" s="285">
        <f t="shared" si="340"/>
        <v>0</v>
      </c>
      <c r="H1814" s="284">
        <f t="shared" si="341"/>
        <v>0</v>
      </c>
      <c r="I1814" s="301">
        <f t="shared" si="342"/>
        <v>0</v>
      </c>
      <c r="J1814" s="57">
        <f t="shared" si="343"/>
        <v>0</v>
      </c>
      <c r="K1814" s="57">
        <f t="shared" si="344"/>
        <v>0</v>
      </c>
      <c r="L1814" s="57">
        <f t="shared" si="346"/>
        <v>54391.304309922263</v>
      </c>
      <c r="M1814" s="301">
        <f t="shared" si="347"/>
        <v>11.990238655999987</v>
      </c>
      <c r="N1814" s="57">
        <f t="shared" si="345"/>
        <v>4536.2987235207811</v>
      </c>
    </row>
    <row r="1815" spans="1:14">
      <c r="A1815" s="57">
        <v>1812</v>
      </c>
      <c r="B1815" s="57">
        <v>0</v>
      </c>
      <c r="C1815" s="284">
        <f t="shared" si="338"/>
        <v>0</v>
      </c>
      <c r="D1815" s="300">
        <f t="shared" si="336"/>
        <v>0</v>
      </c>
      <c r="E1815" s="285">
        <f t="shared" si="339"/>
        <v>0</v>
      </c>
      <c r="F1815" s="300">
        <f t="shared" si="337"/>
        <v>0</v>
      </c>
      <c r="G1815" s="285">
        <f t="shared" si="340"/>
        <v>0</v>
      </c>
      <c r="H1815" s="284">
        <f t="shared" si="341"/>
        <v>0</v>
      </c>
      <c r="I1815" s="301">
        <f t="shared" si="342"/>
        <v>0</v>
      </c>
      <c r="J1815" s="57">
        <f t="shared" si="343"/>
        <v>0</v>
      </c>
      <c r="K1815" s="57">
        <f t="shared" si="344"/>
        <v>0</v>
      </c>
      <c r="L1815" s="57">
        <f t="shared" si="346"/>
        <v>54391.304309922263</v>
      </c>
      <c r="M1815" s="301">
        <f t="shared" si="347"/>
        <v>11.990238655999987</v>
      </c>
      <c r="N1815" s="57">
        <f t="shared" si="345"/>
        <v>4536.2987235207811</v>
      </c>
    </row>
    <row r="1816" spans="1:14">
      <c r="A1816" s="57">
        <v>1813</v>
      </c>
      <c r="B1816" s="57">
        <v>0</v>
      </c>
      <c r="C1816" s="284">
        <f t="shared" si="338"/>
        <v>0</v>
      </c>
      <c r="D1816" s="300">
        <f t="shared" si="336"/>
        <v>0</v>
      </c>
      <c r="E1816" s="285">
        <f t="shared" si="339"/>
        <v>0</v>
      </c>
      <c r="F1816" s="300">
        <f t="shared" si="337"/>
        <v>0</v>
      </c>
      <c r="G1816" s="285">
        <f t="shared" si="340"/>
        <v>0</v>
      </c>
      <c r="H1816" s="284">
        <f t="shared" si="341"/>
        <v>0</v>
      </c>
      <c r="I1816" s="301">
        <f t="shared" si="342"/>
        <v>0</v>
      </c>
      <c r="J1816" s="57">
        <f t="shared" si="343"/>
        <v>0</v>
      </c>
      <c r="K1816" s="57">
        <f t="shared" si="344"/>
        <v>0</v>
      </c>
      <c r="L1816" s="57">
        <f t="shared" si="346"/>
        <v>54391.304309922263</v>
      </c>
      <c r="M1816" s="301">
        <f t="shared" si="347"/>
        <v>11.990238655999987</v>
      </c>
      <c r="N1816" s="57">
        <f t="shared" si="345"/>
        <v>4536.2987235207811</v>
      </c>
    </row>
    <row r="1817" spans="1:14">
      <c r="A1817" s="57">
        <v>1814</v>
      </c>
      <c r="B1817" s="57">
        <v>0</v>
      </c>
      <c r="C1817" s="284">
        <f t="shared" si="338"/>
        <v>0</v>
      </c>
      <c r="D1817" s="300">
        <f t="shared" si="336"/>
        <v>0</v>
      </c>
      <c r="E1817" s="285">
        <f t="shared" si="339"/>
        <v>0</v>
      </c>
      <c r="F1817" s="300">
        <f t="shared" si="337"/>
        <v>0</v>
      </c>
      <c r="G1817" s="285">
        <f t="shared" si="340"/>
        <v>0</v>
      </c>
      <c r="H1817" s="284">
        <f t="shared" si="341"/>
        <v>0</v>
      </c>
      <c r="I1817" s="301">
        <f t="shared" si="342"/>
        <v>0</v>
      </c>
      <c r="J1817" s="57">
        <f t="shared" si="343"/>
        <v>0</v>
      </c>
      <c r="K1817" s="57">
        <f t="shared" si="344"/>
        <v>0</v>
      </c>
      <c r="L1817" s="57">
        <f t="shared" si="346"/>
        <v>54391.304309922263</v>
      </c>
      <c r="M1817" s="301">
        <f t="shared" si="347"/>
        <v>11.990238655999987</v>
      </c>
      <c r="N1817" s="57">
        <f t="shared" si="345"/>
        <v>4536.2987235207811</v>
      </c>
    </row>
    <row r="1818" spans="1:14">
      <c r="A1818" s="57">
        <v>1815</v>
      </c>
      <c r="B1818" s="57">
        <v>0</v>
      </c>
      <c r="C1818" s="284">
        <f t="shared" si="338"/>
        <v>0</v>
      </c>
      <c r="D1818" s="300">
        <f t="shared" si="336"/>
        <v>0</v>
      </c>
      <c r="E1818" s="285">
        <f t="shared" si="339"/>
        <v>0</v>
      </c>
      <c r="F1818" s="300">
        <f t="shared" si="337"/>
        <v>0</v>
      </c>
      <c r="G1818" s="285">
        <f t="shared" si="340"/>
        <v>0</v>
      </c>
      <c r="H1818" s="284">
        <f t="shared" si="341"/>
        <v>0</v>
      </c>
      <c r="I1818" s="301">
        <f t="shared" si="342"/>
        <v>0</v>
      </c>
      <c r="J1818" s="57">
        <f t="shared" si="343"/>
        <v>0</v>
      </c>
      <c r="K1818" s="57">
        <f t="shared" si="344"/>
        <v>0</v>
      </c>
      <c r="L1818" s="57">
        <f t="shared" si="346"/>
        <v>54391.304309922263</v>
      </c>
      <c r="M1818" s="301">
        <f t="shared" si="347"/>
        <v>11.990238655999987</v>
      </c>
      <c r="N1818" s="57">
        <f t="shared" si="345"/>
        <v>4536.2987235207811</v>
      </c>
    </row>
    <row r="1819" spans="1:14">
      <c r="A1819" s="57">
        <v>1816</v>
      </c>
      <c r="B1819" s="57">
        <v>0</v>
      </c>
      <c r="C1819" s="284">
        <f t="shared" si="338"/>
        <v>0</v>
      </c>
      <c r="D1819" s="300">
        <f t="shared" si="336"/>
        <v>0</v>
      </c>
      <c r="E1819" s="285">
        <f t="shared" si="339"/>
        <v>0</v>
      </c>
      <c r="F1819" s="300">
        <f t="shared" si="337"/>
        <v>0</v>
      </c>
      <c r="G1819" s="285">
        <f t="shared" si="340"/>
        <v>0</v>
      </c>
      <c r="H1819" s="284">
        <f t="shared" si="341"/>
        <v>0</v>
      </c>
      <c r="I1819" s="301">
        <f t="shared" si="342"/>
        <v>0</v>
      </c>
      <c r="J1819" s="57">
        <f t="shared" si="343"/>
        <v>0</v>
      </c>
      <c r="K1819" s="57">
        <f t="shared" si="344"/>
        <v>0</v>
      </c>
      <c r="L1819" s="57">
        <f t="shared" si="346"/>
        <v>54391.304309922263</v>
      </c>
      <c r="M1819" s="301">
        <f t="shared" si="347"/>
        <v>11.990238655999987</v>
      </c>
      <c r="N1819" s="57">
        <f t="shared" si="345"/>
        <v>4536.2987235207811</v>
      </c>
    </row>
    <row r="1820" spans="1:14">
      <c r="A1820" s="57">
        <v>1817</v>
      </c>
      <c r="B1820" s="57">
        <v>0</v>
      </c>
      <c r="C1820" s="284">
        <f t="shared" si="338"/>
        <v>0</v>
      </c>
      <c r="D1820" s="300">
        <f t="shared" si="336"/>
        <v>0</v>
      </c>
      <c r="E1820" s="285">
        <f t="shared" si="339"/>
        <v>0</v>
      </c>
      <c r="F1820" s="300">
        <f t="shared" si="337"/>
        <v>0</v>
      </c>
      <c r="G1820" s="285">
        <f t="shared" si="340"/>
        <v>0</v>
      </c>
      <c r="H1820" s="284">
        <f t="shared" si="341"/>
        <v>0</v>
      </c>
      <c r="I1820" s="301">
        <f t="shared" si="342"/>
        <v>0</v>
      </c>
      <c r="J1820" s="57">
        <f t="shared" si="343"/>
        <v>0</v>
      </c>
      <c r="K1820" s="57">
        <f t="shared" si="344"/>
        <v>0</v>
      </c>
      <c r="L1820" s="57">
        <f t="shared" si="346"/>
        <v>54391.304309922263</v>
      </c>
      <c r="M1820" s="301">
        <f t="shared" si="347"/>
        <v>11.990238655999987</v>
      </c>
      <c r="N1820" s="57">
        <f t="shared" si="345"/>
        <v>4536.2987235207811</v>
      </c>
    </row>
    <row r="1821" spans="1:14">
      <c r="A1821" s="57">
        <v>1818</v>
      </c>
      <c r="B1821" s="57">
        <v>0</v>
      </c>
      <c r="C1821" s="284">
        <f t="shared" si="338"/>
        <v>0</v>
      </c>
      <c r="D1821" s="300">
        <f t="shared" si="336"/>
        <v>0</v>
      </c>
      <c r="E1821" s="285">
        <f t="shared" si="339"/>
        <v>0</v>
      </c>
      <c r="F1821" s="300">
        <f t="shared" si="337"/>
        <v>0</v>
      </c>
      <c r="G1821" s="285">
        <f t="shared" si="340"/>
        <v>0</v>
      </c>
      <c r="H1821" s="284">
        <f t="shared" si="341"/>
        <v>0</v>
      </c>
      <c r="I1821" s="301">
        <f t="shared" si="342"/>
        <v>0</v>
      </c>
      <c r="J1821" s="57">
        <f t="shared" si="343"/>
        <v>0</v>
      </c>
      <c r="K1821" s="57">
        <f t="shared" si="344"/>
        <v>0</v>
      </c>
      <c r="L1821" s="57">
        <f t="shared" si="346"/>
        <v>54391.304309922263</v>
      </c>
      <c r="M1821" s="301">
        <f t="shared" si="347"/>
        <v>11.990238655999987</v>
      </c>
      <c r="N1821" s="57">
        <f t="shared" si="345"/>
        <v>4536.2987235207811</v>
      </c>
    </row>
    <row r="1822" spans="1:14">
      <c r="A1822" s="57">
        <v>1819</v>
      </c>
      <c r="B1822" s="57">
        <v>0</v>
      </c>
      <c r="C1822" s="284">
        <f t="shared" si="338"/>
        <v>0</v>
      </c>
      <c r="D1822" s="300">
        <f t="shared" si="336"/>
        <v>0</v>
      </c>
      <c r="E1822" s="285">
        <f t="shared" si="339"/>
        <v>0</v>
      </c>
      <c r="F1822" s="300">
        <f t="shared" si="337"/>
        <v>0</v>
      </c>
      <c r="G1822" s="285">
        <f t="shared" si="340"/>
        <v>0</v>
      </c>
      <c r="H1822" s="284">
        <f t="shared" si="341"/>
        <v>0</v>
      </c>
      <c r="I1822" s="301">
        <f t="shared" si="342"/>
        <v>0</v>
      </c>
      <c r="J1822" s="57">
        <f t="shared" si="343"/>
        <v>0</v>
      </c>
      <c r="K1822" s="57">
        <f t="shared" si="344"/>
        <v>0</v>
      </c>
      <c r="L1822" s="57">
        <f t="shared" si="346"/>
        <v>54391.304309922263</v>
      </c>
      <c r="M1822" s="301">
        <f t="shared" si="347"/>
        <v>11.990238655999987</v>
      </c>
      <c r="N1822" s="57">
        <f t="shared" si="345"/>
        <v>4536.2987235207811</v>
      </c>
    </row>
    <row r="1823" spans="1:14">
      <c r="A1823" s="57">
        <v>1820</v>
      </c>
      <c r="B1823" s="57">
        <v>0</v>
      </c>
      <c r="C1823" s="284">
        <f t="shared" si="338"/>
        <v>0</v>
      </c>
      <c r="D1823" s="300">
        <f t="shared" si="336"/>
        <v>0</v>
      </c>
      <c r="E1823" s="285">
        <f t="shared" si="339"/>
        <v>0</v>
      </c>
      <c r="F1823" s="300">
        <f t="shared" si="337"/>
        <v>0</v>
      </c>
      <c r="G1823" s="285">
        <f t="shared" si="340"/>
        <v>0</v>
      </c>
      <c r="H1823" s="284">
        <f t="shared" si="341"/>
        <v>0</v>
      </c>
      <c r="I1823" s="301">
        <f t="shared" si="342"/>
        <v>0</v>
      </c>
      <c r="J1823" s="57">
        <f t="shared" si="343"/>
        <v>0</v>
      </c>
      <c r="K1823" s="57">
        <f t="shared" si="344"/>
        <v>0</v>
      </c>
      <c r="L1823" s="57">
        <f t="shared" si="346"/>
        <v>54391.304309922263</v>
      </c>
      <c r="M1823" s="301">
        <f t="shared" si="347"/>
        <v>11.990238655999987</v>
      </c>
      <c r="N1823" s="57">
        <f t="shared" si="345"/>
        <v>4536.2987235207811</v>
      </c>
    </row>
    <row r="1824" spans="1:14">
      <c r="A1824" s="57">
        <v>1821</v>
      </c>
      <c r="B1824" s="57">
        <v>0</v>
      </c>
      <c r="C1824" s="284">
        <f t="shared" si="338"/>
        <v>0</v>
      </c>
      <c r="D1824" s="300">
        <f t="shared" si="336"/>
        <v>0</v>
      </c>
      <c r="E1824" s="285">
        <f t="shared" si="339"/>
        <v>0</v>
      </c>
      <c r="F1824" s="300">
        <f t="shared" si="337"/>
        <v>0</v>
      </c>
      <c r="G1824" s="285">
        <f t="shared" si="340"/>
        <v>0</v>
      </c>
      <c r="H1824" s="284">
        <f t="shared" si="341"/>
        <v>0</v>
      </c>
      <c r="I1824" s="301">
        <f t="shared" si="342"/>
        <v>0</v>
      </c>
      <c r="J1824" s="57">
        <f t="shared" si="343"/>
        <v>0</v>
      </c>
      <c r="K1824" s="57">
        <f t="shared" si="344"/>
        <v>0</v>
      </c>
      <c r="L1824" s="57">
        <f t="shared" si="346"/>
        <v>54391.304309922263</v>
      </c>
      <c r="M1824" s="301">
        <f t="shared" si="347"/>
        <v>11.990238655999987</v>
      </c>
      <c r="N1824" s="57">
        <f t="shared" si="345"/>
        <v>4536.2987235207811</v>
      </c>
    </row>
    <row r="1825" spans="1:14">
      <c r="A1825" s="57">
        <v>1822</v>
      </c>
      <c r="B1825" s="57">
        <v>0</v>
      </c>
      <c r="C1825" s="284">
        <f t="shared" si="338"/>
        <v>0</v>
      </c>
      <c r="D1825" s="300">
        <f t="shared" si="336"/>
        <v>0</v>
      </c>
      <c r="E1825" s="285">
        <f t="shared" si="339"/>
        <v>0</v>
      </c>
      <c r="F1825" s="300">
        <f t="shared" si="337"/>
        <v>0</v>
      </c>
      <c r="G1825" s="285">
        <f t="shared" si="340"/>
        <v>0</v>
      </c>
      <c r="H1825" s="284">
        <f t="shared" si="341"/>
        <v>0</v>
      </c>
      <c r="I1825" s="301">
        <f t="shared" si="342"/>
        <v>0</v>
      </c>
      <c r="J1825" s="57">
        <f t="shared" si="343"/>
        <v>0</v>
      </c>
      <c r="K1825" s="57">
        <f t="shared" si="344"/>
        <v>0</v>
      </c>
      <c r="L1825" s="57">
        <f t="shared" si="346"/>
        <v>54391.304309922263</v>
      </c>
      <c r="M1825" s="301">
        <f t="shared" si="347"/>
        <v>11.990238655999987</v>
      </c>
      <c r="N1825" s="57">
        <f t="shared" si="345"/>
        <v>4536.2987235207811</v>
      </c>
    </row>
    <row r="1826" spans="1:14">
      <c r="A1826" s="57">
        <v>1823</v>
      </c>
      <c r="B1826" s="57">
        <v>0</v>
      </c>
      <c r="C1826" s="284">
        <f t="shared" si="338"/>
        <v>0</v>
      </c>
      <c r="D1826" s="300">
        <f t="shared" si="336"/>
        <v>0</v>
      </c>
      <c r="E1826" s="285">
        <f t="shared" si="339"/>
        <v>0</v>
      </c>
      <c r="F1826" s="300">
        <f t="shared" si="337"/>
        <v>0</v>
      </c>
      <c r="G1826" s="285">
        <f t="shared" si="340"/>
        <v>0</v>
      </c>
      <c r="H1826" s="284">
        <f t="shared" si="341"/>
        <v>0</v>
      </c>
      <c r="I1826" s="301">
        <f t="shared" si="342"/>
        <v>0</v>
      </c>
      <c r="J1826" s="57">
        <f t="shared" si="343"/>
        <v>0</v>
      </c>
      <c r="K1826" s="57">
        <f t="shared" si="344"/>
        <v>0</v>
      </c>
      <c r="L1826" s="57">
        <f t="shared" si="346"/>
        <v>54391.304309922263</v>
      </c>
      <c r="M1826" s="301">
        <f t="shared" si="347"/>
        <v>11.990238655999987</v>
      </c>
      <c r="N1826" s="57">
        <f t="shared" si="345"/>
        <v>4536.2987235207811</v>
      </c>
    </row>
    <row r="1827" spans="1:14">
      <c r="A1827" s="57">
        <v>1824</v>
      </c>
      <c r="B1827" s="57">
        <v>0</v>
      </c>
      <c r="C1827" s="284">
        <f t="shared" si="338"/>
        <v>0</v>
      </c>
      <c r="D1827" s="300">
        <f t="shared" si="336"/>
        <v>0</v>
      </c>
      <c r="E1827" s="285">
        <f t="shared" si="339"/>
        <v>0</v>
      </c>
      <c r="F1827" s="300">
        <f t="shared" si="337"/>
        <v>0</v>
      </c>
      <c r="G1827" s="285">
        <f t="shared" si="340"/>
        <v>0</v>
      </c>
      <c r="H1827" s="284">
        <f t="shared" si="341"/>
        <v>0</v>
      </c>
      <c r="I1827" s="301">
        <f t="shared" si="342"/>
        <v>0</v>
      </c>
      <c r="J1827" s="57">
        <f t="shared" si="343"/>
        <v>0</v>
      </c>
      <c r="K1827" s="57">
        <f t="shared" si="344"/>
        <v>0</v>
      </c>
      <c r="L1827" s="57">
        <f t="shared" si="346"/>
        <v>54391.304309922263</v>
      </c>
      <c r="M1827" s="301">
        <f t="shared" si="347"/>
        <v>11.990238655999987</v>
      </c>
      <c r="N1827" s="57">
        <f t="shared" si="345"/>
        <v>4536.2987235207811</v>
      </c>
    </row>
    <row r="1828" spans="1:14">
      <c r="A1828" s="57">
        <v>1825</v>
      </c>
      <c r="B1828" s="57">
        <v>0</v>
      </c>
      <c r="C1828" s="284">
        <f t="shared" si="338"/>
        <v>0</v>
      </c>
      <c r="D1828" s="300">
        <f t="shared" si="336"/>
        <v>0</v>
      </c>
      <c r="E1828" s="285">
        <f t="shared" si="339"/>
        <v>0</v>
      </c>
      <c r="F1828" s="300">
        <f t="shared" si="337"/>
        <v>0</v>
      </c>
      <c r="G1828" s="285">
        <f t="shared" si="340"/>
        <v>0</v>
      </c>
      <c r="H1828" s="284">
        <f t="shared" si="341"/>
        <v>0</v>
      </c>
      <c r="I1828" s="301">
        <f t="shared" si="342"/>
        <v>0</v>
      </c>
      <c r="J1828" s="57">
        <f t="shared" si="343"/>
        <v>0</v>
      </c>
      <c r="K1828" s="57">
        <f t="shared" si="344"/>
        <v>0</v>
      </c>
      <c r="L1828" s="57">
        <f t="shared" si="346"/>
        <v>54391.304309922263</v>
      </c>
      <c r="M1828" s="301">
        <f t="shared" si="347"/>
        <v>11.990238655999987</v>
      </c>
      <c r="N1828" s="57">
        <f t="shared" si="345"/>
        <v>4536.2987235207811</v>
      </c>
    </row>
    <row r="1829" spans="1:14">
      <c r="A1829" s="57">
        <v>1826</v>
      </c>
      <c r="B1829" s="57">
        <v>0</v>
      </c>
      <c r="C1829" s="284">
        <f t="shared" si="338"/>
        <v>0</v>
      </c>
      <c r="D1829" s="300">
        <f t="shared" si="336"/>
        <v>0</v>
      </c>
      <c r="E1829" s="285">
        <f t="shared" si="339"/>
        <v>0</v>
      </c>
      <c r="F1829" s="300">
        <f t="shared" si="337"/>
        <v>0</v>
      </c>
      <c r="G1829" s="285">
        <f t="shared" si="340"/>
        <v>0</v>
      </c>
      <c r="H1829" s="284">
        <f t="shared" si="341"/>
        <v>0</v>
      </c>
      <c r="I1829" s="301">
        <f t="shared" si="342"/>
        <v>0</v>
      </c>
      <c r="J1829" s="57">
        <f t="shared" si="343"/>
        <v>0</v>
      </c>
      <c r="K1829" s="57">
        <f t="shared" si="344"/>
        <v>0</v>
      </c>
      <c r="L1829" s="57">
        <f t="shared" si="346"/>
        <v>54391.304309922263</v>
      </c>
      <c r="M1829" s="301">
        <f t="shared" si="347"/>
        <v>11.990238655999987</v>
      </c>
      <c r="N1829" s="57">
        <f t="shared" si="345"/>
        <v>4536.2987235207811</v>
      </c>
    </row>
    <row r="1830" spans="1:14">
      <c r="A1830" s="57">
        <v>1827</v>
      </c>
      <c r="B1830" s="57">
        <v>0</v>
      </c>
      <c r="C1830" s="284">
        <f t="shared" si="338"/>
        <v>0</v>
      </c>
      <c r="D1830" s="300">
        <f t="shared" si="336"/>
        <v>0</v>
      </c>
      <c r="E1830" s="285">
        <f t="shared" si="339"/>
        <v>0</v>
      </c>
      <c r="F1830" s="300">
        <f t="shared" si="337"/>
        <v>0</v>
      </c>
      <c r="G1830" s="285">
        <f t="shared" si="340"/>
        <v>0</v>
      </c>
      <c r="H1830" s="284">
        <f t="shared" si="341"/>
        <v>0</v>
      </c>
      <c r="I1830" s="301">
        <f t="shared" si="342"/>
        <v>0</v>
      </c>
      <c r="J1830" s="57">
        <f t="shared" si="343"/>
        <v>0</v>
      </c>
      <c r="K1830" s="57">
        <f t="shared" si="344"/>
        <v>0</v>
      </c>
      <c r="L1830" s="57">
        <f t="shared" si="346"/>
        <v>54391.304309922263</v>
      </c>
      <c r="M1830" s="301">
        <f t="shared" si="347"/>
        <v>11.990238655999987</v>
      </c>
      <c r="N1830" s="57">
        <f t="shared" si="345"/>
        <v>4536.2987235207811</v>
      </c>
    </row>
    <row r="1831" spans="1:14">
      <c r="A1831" s="57">
        <v>1828</v>
      </c>
      <c r="B1831" s="57">
        <v>0</v>
      </c>
      <c r="C1831" s="284">
        <f t="shared" si="338"/>
        <v>0</v>
      </c>
      <c r="D1831" s="300">
        <f t="shared" si="336"/>
        <v>0</v>
      </c>
      <c r="E1831" s="285">
        <f t="shared" si="339"/>
        <v>0</v>
      </c>
      <c r="F1831" s="300">
        <f t="shared" si="337"/>
        <v>0</v>
      </c>
      <c r="G1831" s="285">
        <f t="shared" si="340"/>
        <v>0</v>
      </c>
      <c r="H1831" s="284">
        <f t="shared" si="341"/>
        <v>0</v>
      </c>
      <c r="I1831" s="301">
        <f t="shared" si="342"/>
        <v>0</v>
      </c>
      <c r="J1831" s="57">
        <f t="shared" si="343"/>
        <v>0</v>
      </c>
      <c r="K1831" s="57">
        <f t="shared" si="344"/>
        <v>0</v>
      </c>
      <c r="L1831" s="57">
        <f t="shared" si="346"/>
        <v>54391.304309922263</v>
      </c>
      <c r="M1831" s="301">
        <f t="shared" si="347"/>
        <v>11.990238655999987</v>
      </c>
      <c r="N1831" s="57">
        <f t="shared" si="345"/>
        <v>4536.2987235207811</v>
      </c>
    </row>
    <row r="1832" spans="1:14">
      <c r="A1832" s="57">
        <v>1829</v>
      </c>
      <c r="B1832" s="57">
        <v>0</v>
      </c>
      <c r="C1832" s="284">
        <f t="shared" si="338"/>
        <v>0</v>
      </c>
      <c r="D1832" s="300">
        <f t="shared" si="336"/>
        <v>0</v>
      </c>
      <c r="E1832" s="285">
        <f t="shared" si="339"/>
        <v>0</v>
      </c>
      <c r="F1832" s="300">
        <f t="shared" si="337"/>
        <v>0</v>
      </c>
      <c r="G1832" s="285">
        <f t="shared" si="340"/>
        <v>0</v>
      </c>
      <c r="H1832" s="284">
        <f t="shared" si="341"/>
        <v>0</v>
      </c>
      <c r="I1832" s="301">
        <f t="shared" si="342"/>
        <v>0</v>
      </c>
      <c r="J1832" s="57">
        <f t="shared" si="343"/>
        <v>0</v>
      </c>
      <c r="K1832" s="57">
        <f t="shared" si="344"/>
        <v>0</v>
      </c>
      <c r="L1832" s="57">
        <f t="shared" si="346"/>
        <v>54391.304309922263</v>
      </c>
      <c r="M1832" s="301">
        <f t="shared" si="347"/>
        <v>11.990238655999987</v>
      </c>
      <c r="N1832" s="57">
        <f t="shared" si="345"/>
        <v>4536.2987235207811</v>
      </c>
    </row>
    <row r="1833" spans="1:14">
      <c r="A1833" s="57">
        <v>1830</v>
      </c>
      <c r="B1833" s="57">
        <v>0</v>
      </c>
      <c r="C1833" s="284">
        <f t="shared" si="338"/>
        <v>0</v>
      </c>
      <c r="D1833" s="300">
        <f t="shared" si="336"/>
        <v>0</v>
      </c>
      <c r="E1833" s="285">
        <f t="shared" si="339"/>
        <v>0</v>
      </c>
      <c r="F1833" s="300">
        <f t="shared" si="337"/>
        <v>0</v>
      </c>
      <c r="G1833" s="285">
        <f t="shared" si="340"/>
        <v>0</v>
      </c>
      <c r="H1833" s="284">
        <f t="shared" si="341"/>
        <v>0</v>
      </c>
      <c r="I1833" s="301">
        <f t="shared" si="342"/>
        <v>0</v>
      </c>
      <c r="J1833" s="57">
        <f t="shared" si="343"/>
        <v>0</v>
      </c>
      <c r="K1833" s="57">
        <f t="shared" si="344"/>
        <v>0</v>
      </c>
      <c r="L1833" s="57">
        <f t="shared" si="346"/>
        <v>54391.304309922263</v>
      </c>
      <c r="M1833" s="301">
        <f t="shared" si="347"/>
        <v>11.990238655999987</v>
      </c>
      <c r="N1833" s="57">
        <f t="shared" si="345"/>
        <v>4536.2987235207811</v>
      </c>
    </row>
    <row r="1834" spans="1:14">
      <c r="A1834" s="57">
        <v>1831</v>
      </c>
      <c r="B1834" s="57">
        <v>0</v>
      </c>
      <c r="C1834" s="284">
        <f t="shared" si="338"/>
        <v>0</v>
      </c>
      <c r="D1834" s="300">
        <f t="shared" si="336"/>
        <v>0</v>
      </c>
      <c r="E1834" s="285">
        <f t="shared" si="339"/>
        <v>0</v>
      </c>
      <c r="F1834" s="300">
        <f t="shared" si="337"/>
        <v>0</v>
      </c>
      <c r="G1834" s="285">
        <f t="shared" si="340"/>
        <v>0</v>
      </c>
      <c r="H1834" s="284">
        <f t="shared" si="341"/>
        <v>0</v>
      </c>
      <c r="I1834" s="301">
        <f t="shared" si="342"/>
        <v>0</v>
      </c>
      <c r="J1834" s="57">
        <f t="shared" si="343"/>
        <v>0</v>
      </c>
      <c r="K1834" s="57">
        <f t="shared" si="344"/>
        <v>0</v>
      </c>
      <c r="L1834" s="57">
        <f t="shared" si="346"/>
        <v>54391.304309922263</v>
      </c>
      <c r="M1834" s="301">
        <f t="shared" si="347"/>
        <v>11.990238655999987</v>
      </c>
      <c r="N1834" s="57">
        <f t="shared" si="345"/>
        <v>4536.2987235207811</v>
      </c>
    </row>
    <row r="1835" spans="1:14">
      <c r="A1835" s="57">
        <v>1832</v>
      </c>
      <c r="B1835" s="57">
        <v>0</v>
      </c>
      <c r="C1835" s="284">
        <f t="shared" si="338"/>
        <v>0</v>
      </c>
      <c r="D1835" s="300">
        <f t="shared" si="336"/>
        <v>0</v>
      </c>
      <c r="E1835" s="285">
        <f t="shared" si="339"/>
        <v>0</v>
      </c>
      <c r="F1835" s="300">
        <f t="shared" si="337"/>
        <v>0</v>
      </c>
      <c r="G1835" s="285">
        <f t="shared" si="340"/>
        <v>0</v>
      </c>
      <c r="H1835" s="284">
        <f t="shared" si="341"/>
        <v>0</v>
      </c>
      <c r="I1835" s="301">
        <f t="shared" si="342"/>
        <v>0</v>
      </c>
      <c r="J1835" s="57">
        <f t="shared" si="343"/>
        <v>0</v>
      </c>
      <c r="K1835" s="57">
        <f t="shared" si="344"/>
        <v>0</v>
      </c>
      <c r="L1835" s="57">
        <f t="shared" si="346"/>
        <v>54391.304309922263</v>
      </c>
      <c r="M1835" s="301">
        <f t="shared" si="347"/>
        <v>11.990238655999987</v>
      </c>
      <c r="N1835" s="57">
        <f t="shared" si="345"/>
        <v>4536.2987235207811</v>
      </c>
    </row>
    <row r="1836" spans="1:14">
      <c r="A1836" s="57">
        <v>1833</v>
      </c>
      <c r="B1836" s="57">
        <v>0</v>
      </c>
      <c r="C1836" s="284">
        <f t="shared" si="338"/>
        <v>0</v>
      </c>
      <c r="D1836" s="300">
        <f t="shared" si="336"/>
        <v>0</v>
      </c>
      <c r="E1836" s="285">
        <f t="shared" si="339"/>
        <v>0</v>
      </c>
      <c r="F1836" s="300">
        <f t="shared" si="337"/>
        <v>0</v>
      </c>
      <c r="G1836" s="285">
        <f t="shared" si="340"/>
        <v>0</v>
      </c>
      <c r="H1836" s="284">
        <f t="shared" si="341"/>
        <v>0</v>
      </c>
      <c r="I1836" s="301">
        <f t="shared" si="342"/>
        <v>0</v>
      </c>
      <c r="J1836" s="57">
        <f t="shared" si="343"/>
        <v>0</v>
      </c>
      <c r="K1836" s="57">
        <f t="shared" si="344"/>
        <v>0</v>
      </c>
      <c r="L1836" s="57">
        <f t="shared" si="346"/>
        <v>54391.304309922263</v>
      </c>
      <c r="M1836" s="301">
        <f t="shared" si="347"/>
        <v>11.990238655999987</v>
      </c>
      <c r="N1836" s="57">
        <f t="shared" si="345"/>
        <v>4536.2987235207811</v>
      </c>
    </row>
    <row r="1837" spans="1:14">
      <c r="A1837" s="57">
        <v>1834</v>
      </c>
      <c r="B1837" s="57">
        <v>0</v>
      </c>
      <c r="C1837" s="284">
        <f t="shared" si="338"/>
        <v>0</v>
      </c>
      <c r="D1837" s="300">
        <f t="shared" si="336"/>
        <v>0</v>
      </c>
      <c r="E1837" s="285">
        <f t="shared" si="339"/>
        <v>0</v>
      </c>
      <c r="F1837" s="300">
        <f t="shared" si="337"/>
        <v>0</v>
      </c>
      <c r="G1837" s="285">
        <f t="shared" si="340"/>
        <v>0</v>
      </c>
      <c r="H1837" s="284">
        <f t="shared" si="341"/>
        <v>0</v>
      </c>
      <c r="I1837" s="301">
        <f t="shared" si="342"/>
        <v>0</v>
      </c>
      <c r="J1837" s="57">
        <f t="shared" si="343"/>
        <v>0</v>
      </c>
      <c r="K1837" s="57">
        <f t="shared" si="344"/>
        <v>0</v>
      </c>
      <c r="L1837" s="57">
        <f t="shared" si="346"/>
        <v>54391.304309922263</v>
      </c>
      <c r="M1837" s="301">
        <f t="shared" si="347"/>
        <v>11.990238655999987</v>
      </c>
      <c r="N1837" s="57">
        <f t="shared" si="345"/>
        <v>4536.2987235207811</v>
      </c>
    </row>
    <row r="1838" spans="1:14">
      <c r="A1838" s="57">
        <v>1835</v>
      </c>
      <c r="B1838" s="57">
        <v>0</v>
      </c>
      <c r="C1838" s="284">
        <f t="shared" si="338"/>
        <v>0</v>
      </c>
      <c r="D1838" s="300">
        <f t="shared" si="336"/>
        <v>0</v>
      </c>
      <c r="E1838" s="285">
        <f t="shared" si="339"/>
        <v>0</v>
      </c>
      <c r="F1838" s="300">
        <f t="shared" si="337"/>
        <v>0</v>
      </c>
      <c r="G1838" s="285">
        <f t="shared" si="340"/>
        <v>0</v>
      </c>
      <c r="H1838" s="284">
        <f t="shared" si="341"/>
        <v>0</v>
      </c>
      <c r="I1838" s="301">
        <f t="shared" si="342"/>
        <v>0</v>
      </c>
      <c r="J1838" s="57">
        <f t="shared" si="343"/>
        <v>0</v>
      </c>
      <c r="K1838" s="57">
        <f t="shared" si="344"/>
        <v>0</v>
      </c>
      <c r="L1838" s="57">
        <f t="shared" si="346"/>
        <v>54391.304309922263</v>
      </c>
      <c r="M1838" s="301">
        <f t="shared" si="347"/>
        <v>11.990238655999987</v>
      </c>
      <c r="N1838" s="57">
        <f t="shared" si="345"/>
        <v>4536.2987235207811</v>
      </c>
    </row>
    <row r="1839" spans="1:14">
      <c r="A1839" s="57">
        <v>1836</v>
      </c>
      <c r="B1839" s="57">
        <v>0</v>
      </c>
      <c r="C1839" s="284">
        <f t="shared" si="338"/>
        <v>0</v>
      </c>
      <c r="D1839" s="300">
        <f t="shared" si="336"/>
        <v>0</v>
      </c>
      <c r="E1839" s="285">
        <f t="shared" si="339"/>
        <v>0</v>
      </c>
      <c r="F1839" s="300">
        <f t="shared" si="337"/>
        <v>0</v>
      </c>
      <c r="G1839" s="285">
        <f t="shared" si="340"/>
        <v>0</v>
      </c>
      <c r="H1839" s="284">
        <f t="shared" si="341"/>
        <v>0</v>
      </c>
      <c r="I1839" s="301">
        <f t="shared" si="342"/>
        <v>0</v>
      </c>
      <c r="J1839" s="57">
        <f t="shared" si="343"/>
        <v>0</v>
      </c>
      <c r="K1839" s="57">
        <f t="shared" si="344"/>
        <v>0</v>
      </c>
      <c r="L1839" s="57">
        <f t="shared" si="346"/>
        <v>54391.304309922263</v>
      </c>
      <c r="M1839" s="301">
        <f t="shared" si="347"/>
        <v>11.990238655999987</v>
      </c>
      <c r="N1839" s="57">
        <f t="shared" si="345"/>
        <v>4536.2987235207811</v>
      </c>
    </row>
    <row r="1840" spans="1:14">
      <c r="A1840" s="57">
        <v>1837</v>
      </c>
      <c r="B1840" s="57">
        <v>0</v>
      </c>
      <c r="C1840" s="284">
        <f t="shared" si="338"/>
        <v>0</v>
      </c>
      <c r="D1840" s="300">
        <f t="shared" si="336"/>
        <v>0</v>
      </c>
      <c r="E1840" s="285">
        <f t="shared" si="339"/>
        <v>0</v>
      </c>
      <c r="F1840" s="300">
        <f t="shared" si="337"/>
        <v>0</v>
      </c>
      <c r="G1840" s="285">
        <f t="shared" si="340"/>
        <v>0</v>
      </c>
      <c r="H1840" s="284">
        <f t="shared" si="341"/>
        <v>0</v>
      </c>
      <c r="I1840" s="301">
        <f t="shared" si="342"/>
        <v>0</v>
      </c>
      <c r="J1840" s="57">
        <f t="shared" si="343"/>
        <v>0</v>
      </c>
      <c r="K1840" s="57">
        <f t="shared" si="344"/>
        <v>0</v>
      </c>
      <c r="L1840" s="57">
        <f t="shared" si="346"/>
        <v>54391.304309922263</v>
      </c>
      <c r="M1840" s="301">
        <f t="shared" si="347"/>
        <v>11.990238655999987</v>
      </c>
      <c r="N1840" s="57">
        <f t="shared" si="345"/>
        <v>4536.2987235207811</v>
      </c>
    </row>
    <row r="1841" spans="1:14">
      <c r="A1841" s="57">
        <v>1838</v>
      </c>
      <c r="B1841" s="57">
        <v>0</v>
      </c>
      <c r="C1841" s="284">
        <f t="shared" si="338"/>
        <v>0</v>
      </c>
      <c r="D1841" s="300">
        <f t="shared" si="336"/>
        <v>0</v>
      </c>
      <c r="E1841" s="285">
        <f t="shared" si="339"/>
        <v>0</v>
      </c>
      <c r="F1841" s="300">
        <f t="shared" si="337"/>
        <v>0</v>
      </c>
      <c r="G1841" s="285">
        <f t="shared" si="340"/>
        <v>0</v>
      </c>
      <c r="H1841" s="284">
        <f t="shared" si="341"/>
        <v>0</v>
      </c>
      <c r="I1841" s="301">
        <f t="shared" si="342"/>
        <v>0</v>
      </c>
      <c r="J1841" s="57">
        <f t="shared" si="343"/>
        <v>0</v>
      </c>
      <c r="K1841" s="57">
        <f t="shared" si="344"/>
        <v>0</v>
      </c>
      <c r="L1841" s="57">
        <f t="shared" si="346"/>
        <v>54391.304309922263</v>
      </c>
      <c r="M1841" s="301">
        <f t="shared" si="347"/>
        <v>11.990238655999987</v>
      </c>
      <c r="N1841" s="57">
        <f t="shared" si="345"/>
        <v>4536.2987235207811</v>
      </c>
    </row>
    <row r="1842" spans="1:14">
      <c r="A1842" s="57">
        <v>1839</v>
      </c>
      <c r="B1842" s="57">
        <v>0</v>
      </c>
      <c r="C1842" s="284">
        <f t="shared" si="338"/>
        <v>0</v>
      </c>
      <c r="D1842" s="300">
        <f t="shared" si="336"/>
        <v>0</v>
      </c>
      <c r="E1842" s="285">
        <f t="shared" si="339"/>
        <v>0</v>
      </c>
      <c r="F1842" s="300">
        <f t="shared" si="337"/>
        <v>0</v>
      </c>
      <c r="G1842" s="285">
        <f t="shared" si="340"/>
        <v>0</v>
      </c>
      <c r="H1842" s="284">
        <f t="shared" si="341"/>
        <v>0</v>
      </c>
      <c r="I1842" s="301">
        <f t="shared" si="342"/>
        <v>0</v>
      </c>
      <c r="J1842" s="57">
        <f t="shared" si="343"/>
        <v>0</v>
      </c>
      <c r="K1842" s="57">
        <f t="shared" si="344"/>
        <v>0</v>
      </c>
      <c r="L1842" s="57">
        <f t="shared" si="346"/>
        <v>54391.304309922263</v>
      </c>
      <c r="M1842" s="301">
        <f t="shared" si="347"/>
        <v>11.990238655999987</v>
      </c>
      <c r="N1842" s="57">
        <f t="shared" si="345"/>
        <v>4536.2987235207811</v>
      </c>
    </row>
    <row r="1843" spans="1:14">
      <c r="A1843" s="57">
        <v>1840</v>
      </c>
      <c r="B1843" s="57">
        <v>0</v>
      </c>
      <c r="C1843" s="284">
        <f t="shared" si="338"/>
        <v>0</v>
      </c>
      <c r="D1843" s="300">
        <f t="shared" si="336"/>
        <v>0</v>
      </c>
      <c r="E1843" s="285">
        <f t="shared" si="339"/>
        <v>0</v>
      </c>
      <c r="F1843" s="300">
        <f t="shared" si="337"/>
        <v>0</v>
      </c>
      <c r="G1843" s="285">
        <f t="shared" si="340"/>
        <v>0</v>
      </c>
      <c r="H1843" s="284">
        <f t="shared" si="341"/>
        <v>0</v>
      </c>
      <c r="I1843" s="301">
        <f t="shared" si="342"/>
        <v>0</v>
      </c>
      <c r="J1843" s="57">
        <f t="shared" si="343"/>
        <v>0</v>
      </c>
      <c r="K1843" s="57">
        <f t="shared" si="344"/>
        <v>0</v>
      </c>
      <c r="L1843" s="57">
        <f t="shared" si="346"/>
        <v>54391.304309922263</v>
      </c>
      <c r="M1843" s="301">
        <f t="shared" si="347"/>
        <v>11.990238655999987</v>
      </c>
      <c r="N1843" s="57">
        <f t="shared" si="345"/>
        <v>4536.2987235207811</v>
      </c>
    </row>
    <row r="1844" spans="1:14">
      <c r="A1844" s="57">
        <v>1841</v>
      </c>
      <c r="B1844" s="57">
        <v>0</v>
      </c>
      <c r="C1844" s="284">
        <f t="shared" si="338"/>
        <v>0</v>
      </c>
      <c r="D1844" s="300">
        <f t="shared" si="336"/>
        <v>0</v>
      </c>
      <c r="E1844" s="285">
        <f t="shared" si="339"/>
        <v>0</v>
      </c>
      <c r="F1844" s="300">
        <f t="shared" si="337"/>
        <v>0</v>
      </c>
      <c r="G1844" s="285">
        <f t="shared" si="340"/>
        <v>0</v>
      </c>
      <c r="H1844" s="284">
        <f t="shared" si="341"/>
        <v>0</v>
      </c>
      <c r="I1844" s="301">
        <f t="shared" si="342"/>
        <v>0</v>
      </c>
      <c r="J1844" s="57">
        <f t="shared" si="343"/>
        <v>0</v>
      </c>
      <c r="K1844" s="57">
        <f t="shared" si="344"/>
        <v>0</v>
      </c>
      <c r="L1844" s="57">
        <f t="shared" si="346"/>
        <v>54391.304309922263</v>
      </c>
      <c r="M1844" s="301">
        <f t="shared" si="347"/>
        <v>11.990238655999987</v>
      </c>
      <c r="N1844" s="57">
        <f t="shared" si="345"/>
        <v>4536.2987235207811</v>
      </c>
    </row>
    <row r="1845" spans="1:14">
      <c r="A1845" s="57">
        <v>1842</v>
      </c>
      <c r="B1845" s="57">
        <v>0</v>
      </c>
      <c r="C1845" s="284">
        <f t="shared" si="338"/>
        <v>0</v>
      </c>
      <c r="D1845" s="300">
        <f t="shared" si="336"/>
        <v>0</v>
      </c>
      <c r="E1845" s="285">
        <f t="shared" si="339"/>
        <v>0</v>
      </c>
      <c r="F1845" s="300">
        <f t="shared" si="337"/>
        <v>0</v>
      </c>
      <c r="G1845" s="285">
        <f t="shared" si="340"/>
        <v>0</v>
      </c>
      <c r="H1845" s="284">
        <f t="shared" si="341"/>
        <v>0</v>
      </c>
      <c r="I1845" s="301">
        <f t="shared" si="342"/>
        <v>0</v>
      </c>
      <c r="J1845" s="57">
        <f t="shared" si="343"/>
        <v>0</v>
      </c>
      <c r="K1845" s="57">
        <f t="shared" si="344"/>
        <v>0</v>
      </c>
      <c r="L1845" s="57">
        <f t="shared" si="346"/>
        <v>54391.304309922263</v>
      </c>
      <c r="M1845" s="301">
        <f t="shared" si="347"/>
        <v>11.990238655999987</v>
      </c>
      <c r="N1845" s="57">
        <f t="shared" si="345"/>
        <v>4536.2987235207811</v>
      </c>
    </row>
    <row r="1846" spans="1:14">
      <c r="A1846" s="57">
        <v>1843</v>
      </c>
      <c r="B1846" s="57">
        <v>0</v>
      </c>
      <c r="C1846" s="284">
        <f t="shared" si="338"/>
        <v>0</v>
      </c>
      <c r="D1846" s="300">
        <f t="shared" si="336"/>
        <v>0</v>
      </c>
      <c r="E1846" s="285">
        <f t="shared" si="339"/>
        <v>0</v>
      </c>
      <c r="F1846" s="300">
        <f t="shared" si="337"/>
        <v>0</v>
      </c>
      <c r="G1846" s="285">
        <f t="shared" si="340"/>
        <v>0</v>
      </c>
      <c r="H1846" s="284">
        <f t="shared" si="341"/>
        <v>0</v>
      </c>
      <c r="I1846" s="301">
        <f t="shared" si="342"/>
        <v>0</v>
      </c>
      <c r="J1846" s="57">
        <f t="shared" si="343"/>
        <v>0</v>
      </c>
      <c r="K1846" s="57">
        <f t="shared" si="344"/>
        <v>0</v>
      </c>
      <c r="L1846" s="57">
        <f t="shared" si="346"/>
        <v>54391.304309922263</v>
      </c>
      <c r="M1846" s="301">
        <f t="shared" si="347"/>
        <v>11.990238655999987</v>
      </c>
      <c r="N1846" s="57">
        <f t="shared" si="345"/>
        <v>4536.2987235207811</v>
      </c>
    </row>
    <row r="1847" spans="1:14">
      <c r="A1847" s="57">
        <v>1844</v>
      </c>
      <c r="B1847" s="57">
        <v>0</v>
      </c>
      <c r="C1847" s="284">
        <f t="shared" si="338"/>
        <v>0</v>
      </c>
      <c r="D1847" s="300">
        <f t="shared" si="336"/>
        <v>0</v>
      </c>
      <c r="E1847" s="285">
        <f t="shared" si="339"/>
        <v>0</v>
      </c>
      <c r="F1847" s="300">
        <f t="shared" si="337"/>
        <v>0</v>
      </c>
      <c r="G1847" s="285">
        <f t="shared" si="340"/>
        <v>0</v>
      </c>
      <c r="H1847" s="284">
        <f t="shared" si="341"/>
        <v>0</v>
      </c>
      <c r="I1847" s="301">
        <f t="shared" si="342"/>
        <v>0</v>
      </c>
      <c r="J1847" s="57">
        <f t="shared" si="343"/>
        <v>0</v>
      </c>
      <c r="K1847" s="57">
        <f t="shared" si="344"/>
        <v>0</v>
      </c>
      <c r="L1847" s="57">
        <f t="shared" si="346"/>
        <v>54391.304309922263</v>
      </c>
      <c r="M1847" s="301">
        <f t="shared" si="347"/>
        <v>11.990238655999987</v>
      </c>
      <c r="N1847" s="57">
        <f t="shared" si="345"/>
        <v>4536.2987235207811</v>
      </c>
    </row>
    <row r="1848" spans="1:14">
      <c r="A1848" s="57">
        <v>1845</v>
      </c>
      <c r="B1848" s="57">
        <v>0</v>
      </c>
      <c r="C1848" s="284">
        <f t="shared" si="338"/>
        <v>0</v>
      </c>
      <c r="D1848" s="300">
        <f t="shared" si="336"/>
        <v>0</v>
      </c>
      <c r="E1848" s="285">
        <f t="shared" si="339"/>
        <v>0</v>
      </c>
      <c r="F1848" s="300">
        <f t="shared" si="337"/>
        <v>0</v>
      </c>
      <c r="G1848" s="285">
        <f t="shared" si="340"/>
        <v>0</v>
      </c>
      <c r="H1848" s="284">
        <f t="shared" si="341"/>
        <v>0</v>
      </c>
      <c r="I1848" s="301">
        <f t="shared" si="342"/>
        <v>0</v>
      </c>
      <c r="J1848" s="57">
        <f t="shared" si="343"/>
        <v>0</v>
      </c>
      <c r="K1848" s="57">
        <f t="shared" si="344"/>
        <v>0</v>
      </c>
      <c r="L1848" s="57">
        <f t="shared" si="346"/>
        <v>54391.304309922263</v>
      </c>
      <c r="M1848" s="301">
        <f t="shared" si="347"/>
        <v>11.990238655999987</v>
      </c>
      <c r="N1848" s="57">
        <f t="shared" si="345"/>
        <v>4536.2987235207811</v>
      </c>
    </row>
    <row r="1849" spans="1:14">
      <c r="A1849" s="57">
        <v>1846</v>
      </c>
      <c r="B1849" s="57">
        <v>0</v>
      </c>
      <c r="C1849" s="284">
        <f t="shared" si="338"/>
        <v>0</v>
      </c>
      <c r="D1849" s="300">
        <f t="shared" si="336"/>
        <v>0</v>
      </c>
      <c r="E1849" s="285">
        <f t="shared" si="339"/>
        <v>0</v>
      </c>
      <c r="F1849" s="300">
        <f t="shared" si="337"/>
        <v>0</v>
      </c>
      <c r="G1849" s="285">
        <f t="shared" si="340"/>
        <v>0</v>
      </c>
      <c r="H1849" s="284">
        <f t="shared" si="341"/>
        <v>0</v>
      </c>
      <c r="I1849" s="301">
        <f t="shared" si="342"/>
        <v>0</v>
      </c>
      <c r="J1849" s="57">
        <f t="shared" si="343"/>
        <v>0</v>
      </c>
      <c r="K1849" s="57">
        <f t="shared" si="344"/>
        <v>0</v>
      </c>
      <c r="L1849" s="57">
        <f t="shared" si="346"/>
        <v>54391.304309922263</v>
      </c>
      <c r="M1849" s="301">
        <f t="shared" si="347"/>
        <v>11.990238655999987</v>
      </c>
      <c r="N1849" s="57">
        <f t="shared" si="345"/>
        <v>4536.2987235207811</v>
      </c>
    </row>
    <row r="1850" spans="1:14">
      <c r="A1850" s="57">
        <v>1847</v>
      </c>
      <c r="B1850" s="57">
        <v>0</v>
      </c>
      <c r="C1850" s="284">
        <f t="shared" si="338"/>
        <v>0</v>
      </c>
      <c r="D1850" s="300">
        <f t="shared" si="336"/>
        <v>0</v>
      </c>
      <c r="E1850" s="285">
        <f t="shared" si="339"/>
        <v>0</v>
      </c>
      <c r="F1850" s="300">
        <f t="shared" si="337"/>
        <v>0</v>
      </c>
      <c r="G1850" s="285">
        <f t="shared" si="340"/>
        <v>0</v>
      </c>
      <c r="H1850" s="284">
        <f t="shared" si="341"/>
        <v>0</v>
      </c>
      <c r="I1850" s="301">
        <f t="shared" si="342"/>
        <v>0</v>
      </c>
      <c r="J1850" s="57">
        <f t="shared" si="343"/>
        <v>0</v>
      </c>
      <c r="K1850" s="57">
        <f t="shared" si="344"/>
        <v>0</v>
      </c>
      <c r="L1850" s="57">
        <f t="shared" si="346"/>
        <v>54391.304309922263</v>
      </c>
      <c r="M1850" s="301">
        <f t="shared" si="347"/>
        <v>11.990238655999987</v>
      </c>
      <c r="N1850" s="57">
        <f t="shared" si="345"/>
        <v>4536.2987235207811</v>
      </c>
    </row>
    <row r="1851" spans="1:14">
      <c r="A1851" s="57">
        <v>1848</v>
      </c>
      <c r="B1851" s="57">
        <v>0</v>
      </c>
      <c r="C1851" s="284">
        <f t="shared" si="338"/>
        <v>0</v>
      </c>
      <c r="D1851" s="300">
        <f t="shared" si="336"/>
        <v>0</v>
      </c>
      <c r="E1851" s="285">
        <f t="shared" si="339"/>
        <v>0</v>
      </c>
      <c r="F1851" s="300">
        <f t="shared" si="337"/>
        <v>0</v>
      </c>
      <c r="G1851" s="285">
        <f t="shared" si="340"/>
        <v>0</v>
      </c>
      <c r="H1851" s="284">
        <f t="shared" si="341"/>
        <v>0</v>
      </c>
      <c r="I1851" s="301">
        <f t="shared" si="342"/>
        <v>0</v>
      </c>
      <c r="J1851" s="57">
        <f t="shared" si="343"/>
        <v>0</v>
      </c>
      <c r="K1851" s="57">
        <f t="shared" si="344"/>
        <v>0</v>
      </c>
      <c r="L1851" s="57">
        <f t="shared" si="346"/>
        <v>54391.304309922263</v>
      </c>
      <c r="M1851" s="301">
        <f t="shared" si="347"/>
        <v>11.990238655999987</v>
      </c>
      <c r="N1851" s="57">
        <f t="shared" si="345"/>
        <v>4536.2987235207811</v>
      </c>
    </row>
    <row r="1852" spans="1:14">
      <c r="A1852" s="57">
        <v>1849</v>
      </c>
      <c r="B1852" s="57">
        <v>0</v>
      </c>
      <c r="C1852" s="284">
        <f t="shared" si="338"/>
        <v>0</v>
      </c>
      <c r="D1852" s="300">
        <f t="shared" si="336"/>
        <v>0</v>
      </c>
      <c r="E1852" s="285">
        <f t="shared" si="339"/>
        <v>0</v>
      </c>
      <c r="F1852" s="300">
        <f t="shared" si="337"/>
        <v>0</v>
      </c>
      <c r="G1852" s="285">
        <f t="shared" si="340"/>
        <v>0</v>
      </c>
      <c r="H1852" s="284">
        <f t="shared" si="341"/>
        <v>0</v>
      </c>
      <c r="I1852" s="301">
        <f t="shared" si="342"/>
        <v>0</v>
      </c>
      <c r="J1852" s="57">
        <f t="shared" si="343"/>
        <v>0</v>
      </c>
      <c r="K1852" s="57">
        <f t="shared" si="344"/>
        <v>0</v>
      </c>
      <c r="L1852" s="57">
        <f t="shared" si="346"/>
        <v>54391.304309922263</v>
      </c>
      <c r="M1852" s="301">
        <f t="shared" si="347"/>
        <v>11.990238655999987</v>
      </c>
      <c r="N1852" s="57">
        <f t="shared" si="345"/>
        <v>4536.2987235207811</v>
      </c>
    </row>
    <row r="1853" spans="1:14">
      <c r="A1853" s="57">
        <v>1850</v>
      </c>
      <c r="B1853" s="57">
        <v>0</v>
      </c>
      <c r="C1853" s="284">
        <f t="shared" si="338"/>
        <v>0</v>
      </c>
      <c r="D1853" s="300">
        <f t="shared" si="336"/>
        <v>0</v>
      </c>
      <c r="E1853" s="285">
        <f t="shared" si="339"/>
        <v>0</v>
      </c>
      <c r="F1853" s="300">
        <f t="shared" si="337"/>
        <v>0</v>
      </c>
      <c r="G1853" s="285">
        <f t="shared" si="340"/>
        <v>0</v>
      </c>
      <c r="H1853" s="284">
        <f t="shared" si="341"/>
        <v>0</v>
      </c>
      <c r="I1853" s="301">
        <f t="shared" si="342"/>
        <v>0</v>
      </c>
      <c r="J1853" s="57">
        <f t="shared" si="343"/>
        <v>0</v>
      </c>
      <c r="K1853" s="57">
        <f t="shared" si="344"/>
        <v>0</v>
      </c>
      <c r="L1853" s="57">
        <f t="shared" si="346"/>
        <v>54391.304309922263</v>
      </c>
      <c r="M1853" s="301">
        <f t="shared" si="347"/>
        <v>11.990238655999987</v>
      </c>
      <c r="N1853" s="57">
        <f t="shared" si="345"/>
        <v>4536.2987235207811</v>
      </c>
    </row>
    <row r="1854" spans="1:14">
      <c r="A1854" s="57">
        <v>1851</v>
      </c>
      <c r="B1854" s="57">
        <v>0</v>
      </c>
      <c r="C1854" s="284">
        <f t="shared" si="338"/>
        <v>0</v>
      </c>
      <c r="D1854" s="300">
        <f t="shared" si="336"/>
        <v>0</v>
      </c>
      <c r="E1854" s="285">
        <f t="shared" si="339"/>
        <v>0</v>
      </c>
      <c r="F1854" s="300">
        <f t="shared" si="337"/>
        <v>0</v>
      </c>
      <c r="G1854" s="285">
        <f t="shared" si="340"/>
        <v>0</v>
      </c>
      <c r="H1854" s="284">
        <f t="shared" si="341"/>
        <v>0</v>
      </c>
      <c r="I1854" s="301">
        <f t="shared" si="342"/>
        <v>0</v>
      </c>
      <c r="J1854" s="57">
        <f t="shared" si="343"/>
        <v>0</v>
      </c>
      <c r="K1854" s="57">
        <f t="shared" si="344"/>
        <v>0</v>
      </c>
      <c r="L1854" s="57">
        <f t="shared" si="346"/>
        <v>54391.304309922263</v>
      </c>
      <c r="M1854" s="301">
        <f t="shared" si="347"/>
        <v>11.990238655999987</v>
      </c>
      <c r="N1854" s="57">
        <f t="shared" si="345"/>
        <v>4536.2987235207811</v>
      </c>
    </row>
    <row r="1855" spans="1:14">
      <c r="A1855" s="57">
        <v>1852</v>
      </c>
      <c r="B1855" s="57">
        <v>0</v>
      </c>
      <c r="C1855" s="284">
        <f t="shared" si="338"/>
        <v>0</v>
      </c>
      <c r="D1855" s="300">
        <f t="shared" si="336"/>
        <v>0</v>
      </c>
      <c r="E1855" s="285">
        <f t="shared" si="339"/>
        <v>0</v>
      </c>
      <c r="F1855" s="300">
        <f t="shared" si="337"/>
        <v>0</v>
      </c>
      <c r="G1855" s="285">
        <f t="shared" si="340"/>
        <v>0</v>
      </c>
      <c r="H1855" s="284">
        <f t="shared" si="341"/>
        <v>0</v>
      </c>
      <c r="I1855" s="301">
        <f t="shared" si="342"/>
        <v>0</v>
      </c>
      <c r="J1855" s="57">
        <f t="shared" si="343"/>
        <v>0</v>
      </c>
      <c r="K1855" s="57">
        <f t="shared" si="344"/>
        <v>0</v>
      </c>
      <c r="L1855" s="57">
        <f t="shared" si="346"/>
        <v>54391.304309922263</v>
      </c>
      <c r="M1855" s="301">
        <f t="shared" si="347"/>
        <v>11.990238655999987</v>
      </c>
      <c r="N1855" s="57">
        <f t="shared" si="345"/>
        <v>4536.2987235207811</v>
      </c>
    </row>
    <row r="1856" spans="1:14">
      <c r="A1856" s="57">
        <v>1853</v>
      </c>
      <c r="B1856" s="57">
        <v>0</v>
      </c>
      <c r="C1856" s="284">
        <f t="shared" si="338"/>
        <v>0</v>
      </c>
      <c r="D1856" s="300">
        <f t="shared" si="336"/>
        <v>0</v>
      </c>
      <c r="E1856" s="285">
        <f t="shared" si="339"/>
        <v>0</v>
      </c>
      <c r="F1856" s="300">
        <f t="shared" si="337"/>
        <v>0</v>
      </c>
      <c r="G1856" s="285">
        <f t="shared" si="340"/>
        <v>0</v>
      </c>
      <c r="H1856" s="284">
        <f t="shared" si="341"/>
        <v>0</v>
      </c>
      <c r="I1856" s="301">
        <f t="shared" si="342"/>
        <v>0</v>
      </c>
      <c r="J1856" s="57">
        <f t="shared" si="343"/>
        <v>0</v>
      </c>
      <c r="K1856" s="57">
        <f t="shared" si="344"/>
        <v>0</v>
      </c>
      <c r="L1856" s="57">
        <f t="shared" si="346"/>
        <v>54391.304309922263</v>
      </c>
      <c r="M1856" s="301">
        <f t="shared" si="347"/>
        <v>11.990238655999987</v>
      </c>
      <c r="N1856" s="57">
        <f t="shared" si="345"/>
        <v>4536.2987235207811</v>
      </c>
    </row>
    <row r="1857" spans="1:14">
      <c r="A1857" s="57">
        <v>1854</v>
      </c>
      <c r="B1857" s="57">
        <v>0</v>
      </c>
      <c r="C1857" s="284">
        <f t="shared" si="338"/>
        <v>0</v>
      </c>
      <c r="D1857" s="300">
        <f t="shared" si="336"/>
        <v>0</v>
      </c>
      <c r="E1857" s="285">
        <f t="shared" si="339"/>
        <v>0</v>
      </c>
      <c r="F1857" s="300">
        <f t="shared" si="337"/>
        <v>0</v>
      </c>
      <c r="G1857" s="285">
        <f t="shared" si="340"/>
        <v>0</v>
      </c>
      <c r="H1857" s="284">
        <f t="shared" si="341"/>
        <v>0</v>
      </c>
      <c r="I1857" s="301">
        <f t="shared" si="342"/>
        <v>0</v>
      </c>
      <c r="J1857" s="57">
        <f t="shared" si="343"/>
        <v>0</v>
      </c>
      <c r="K1857" s="57">
        <f t="shared" si="344"/>
        <v>0</v>
      </c>
      <c r="L1857" s="57">
        <f t="shared" si="346"/>
        <v>54391.304309922263</v>
      </c>
      <c r="M1857" s="301">
        <f t="shared" si="347"/>
        <v>11.990238655999987</v>
      </c>
      <c r="N1857" s="57">
        <f t="shared" si="345"/>
        <v>4536.2987235207811</v>
      </c>
    </row>
    <row r="1858" spans="1:14">
      <c r="A1858" s="57">
        <v>1855</v>
      </c>
      <c r="B1858" s="57">
        <v>0</v>
      </c>
      <c r="C1858" s="284">
        <f t="shared" si="338"/>
        <v>0</v>
      </c>
      <c r="D1858" s="300">
        <f t="shared" si="336"/>
        <v>0</v>
      </c>
      <c r="E1858" s="285">
        <f t="shared" si="339"/>
        <v>0</v>
      </c>
      <c r="F1858" s="300">
        <f t="shared" si="337"/>
        <v>0</v>
      </c>
      <c r="G1858" s="285">
        <f t="shared" si="340"/>
        <v>0</v>
      </c>
      <c r="H1858" s="284">
        <f t="shared" si="341"/>
        <v>0</v>
      </c>
      <c r="I1858" s="301">
        <f t="shared" si="342"/>
        <v>0</v>
      </c>
      <c r="J1858" s="57">
        <f t="shared" si="343"/>
        <v>0</v>
      </c>
      <c r="K1858" s="57">
        <f t="shared" si="344"/>
        <v>0</v>
      </c>
      <c r="L1858" s="57">
        <f t="shared" si="346"/>
        <v>54391.304309922263</v>
      </c>
      <c r="M1858" s="301">
        <f t="shared" si="347"/>
        <v>11.990238655999987</v>
      </c>
      <c r="N1858" s="57">
        <f t="shared" si="345"/>
        <v>4536.2987235207811</v>
      </c>
    </row>
    <row r="1859" spans="1:14">
      <c r="A1859" s="57">
        <v>1856</v>
      </c>
      <c r="B1859" s="57">
        <v>0</v>
      </c>
      <c r="C1859" s="284">
        <f t="shared" si="338"/>
        <v>0</v>
      </c>
      <c r="D1859" s="300">
        <f t="shared" si="336"/>
        <v>0</v>
      </c>
      <c r="E1859" s="285">
        <f t="shared" si="339"/>
        <v>0</v>
      </c>
      <c r="F1859" s="300">
        <f t="shared" si="337"/>
        <v>0</v>
      </c>
      <c r="G1859" s="285">
        <f t="shared" si="340"/>
        <v>0</v>
      </c>
      <c r="H1859" s="284">
        <f t="shared" si="341"/>
        <v>0</v>
      </c>
      <c r="I1859" s="301">
        <f t="shared" si="342"/>
        <v>0</v>
      </c>
      <c r="J1859" s="57">
        <f t="shared" si="343"/>
        <v>0</v>
      </c>
      <c r="K1859" s="57">
        <f t="shared" si="344"/>
        <v>0</v>
      </c>
      <c r="L1859" s="57">
        <f t="shared" si="346"/>
        <v>54391.304309922263</v>
      </c>
      <c r="M1859" s="301">
        <f t="shared" si="347"/>
        <v>11.990238655999987</v>
      </c>
      <c r="N1859" s="57">
        <f t="shared" si="345"/>
        <v>4536.2987235207811</v>
      </c>
    </row>
    <row r="1860" spans="1:14">
      <c r="A1860" s="57">
        <v>1857</v>
      </c>
      <c r="B1860" s="57">
        <v>0</v>
      </c>
      <c r="C1860" s="284">
        <f t="shared" si="338"/>
        <v>0</v>
      </c>
      <c r="D1860" s="300">
        <f t="shared" ref="D1860:D1923" si="348">C1860</f>
        <v>0</v>
      </c>
      <c r="E1860" s="285">
        <f t="shared" si="339"/>
        <v>0</v>
      </c>
      <c r="F1860" s="300">
        <f t="shared" ref="F1860:F1923" si="349">C1861</f>
        <v>0</v>
      </c>
      <c r="G1860" s="285">
        <f t="shared" si="340"/>
        <v>0</v>
      </c>
      <c r="H1860" s="284">
        <f t="shared" si="341"/>
        <v>0</v>
      </c>
      <c r="I1860" s="301">
        <f t="shared" si="342"/>
        <v>0</v>
      </c>
      <c r="J1860" s="57">
        <f t="shared" si="343"/>
        <v>0</v>
      </c>
      <c r="K1860" s="57">
        <f t="shared" si="344"/>
        <v>0</v>
      </c>
      <c r="L1860" s="57">
        <f t="shared" si="346"/>
        <v>54391.304309922263</v>
      </c>
      <c r="M1860" s="301">
        <f t="shared" si="347"/>
        <v>11.990238655999987</v>
      </c>
      <c r="N1860" s="57">
        <f t="shared" si="345"/>
        <v>4536.2987235207811</v>
      </c>
    </row>
    <row r="1861" spans="1:14">
      <c r="A1861" s="57">
        <v>1858</v>
      </c>
      <c r="B1861" s="57">
        <v>0</v>
      </c>
      <c r="C1861" s="284">
        <f t="shared" ref="C1861:C1924" si="350">B1861*1.609344</f>
        <v>0</v>
      </c>
      <c r="D1861" s="300">
        <f t="shared" si="348"/>
        <v>0</v>
      </c>
      <c r="E1861" s="285">
        <f t="shared" ref="E1861:E1924" si="351">(D1861)^2</f>
        <v>0</v>
      </c>
      <c r="F1861" s="300">
        <f t="shared" si="349"/>
        <v>0</v>
      </c>
      <c r="G1861" s="285">
        <f t="shared" ref="G1861:G1924" si="352">(F1861)^2</f>
        <v>0</v>
      </c>
      <c r="H1861" s="284">
        <f t="shared" ref="H1861:H1924" si="353">(D1861+F1861)/2</f>
        <v>0</v>
      </c>
      <c r="I1861" s="301">
        <f t="shared" ref="I1861:I1924" si="354">H1861/3600</f>
        <v>0</v>
      </c>
      <c r="J1861" s="57">
        <f t="shared" ref="J1861:J1924" si="355">IF(I1861=0,0,(G1861-E1861))</f>
        <v>0</v>
      </c>
      <c r="K1861" s="57">
        <f t="shared" ref="K1861:K1924" si="356">MAX(0,J1861)</f>
        <v>0</v>
      </c>
      <c r="L1861" s="57">
        <f t="shared" si="346"/>
        <v>54391.304309922263</v>
      </c>
      <c r="M1861" s="301">
        <f t="shared" si="347"/>
        <v>11.990238655999987</v>
      </c>
      <c r="N1861" s="57">
        <f t="shared" ref="N1861:N1924" si="357">IF(M1861=0,0,(L1861)/M1861)</f>
        <v>4536.2987235207811</v>
      </c>
    </row>
    <row r="1862" spans="1:14">
      <c r="A1862" s="57">
        <v>1859</v>
      </c>
      <c r="B1862" s="57">
        <v>0</v>
      </c>
      <c r="C1862" s="284">
        <f t="shared" si="350"/>
        <v>0</v>
      </c>
      <c r="D1862" s="300">
        <f t="shared" si="348"/>
        <v>0</v>
      </c>
      <c r="E1862" s="285">
        <f t="shared" si="351"/>
        <v>0</v>
      </c>
      <c r="F1862" s="300">
        <f t="shared" si="349"/>
        <v>0</v>
      </c>
      <c r="G1862" s="285">
        <f t="shared" si="352"/>
        <v>0</v>
      </c>
      <c r="H1862" s="284">
        <f t="shared" si="353"/>
        <v>0</v>
      </c>
      <c r="I1862" s="301">
        <f t="shared" si="354"/>
        <v>0</v>
      </c>
      <c r="J1862" s="57">
        <f t="shared" si="355"/>
        <v>0</v>
      </c>
      <c r="K1862" s="57">
        <f t="shared" si="356"/>
        <v>0</v>
      </c>
      <c r="L1862" s="57">
        <f t="shared" ref="L1862:L1925" si="358">L1861+K1862</f>
        <v>54391.304309922263</v>
      </c>
      <c r="M1862" s="301">
        <f t="shared" ref="M1862:M1925" si="359">M1861+I1862</f>
        <v>11.990238655999987</v>
      </c>
      <c r="N1862" s="57">
        <f t="shared" si="357"/>
        <v>4536.2987235207811</v>
      </c>
    </row>
    <row r="1863" spans="1:14">
      <c r="A1863" s="57">
        <v>1860</v>
      </c>
      <c r="B1863" s="57">
        <v>0</v>
      </c>
      <c r="C1863" s="284">
        <f t="shared" si="350"/>
        <v>0</v>
      </c>
      <c r="D1863" s="300">
        <f t="shared" si="348"/>
        <v>0</v>
      </c>
      <c r="E1863" s="285">
        <f t="shared" si="351"/>
        <v>0</v>
      </c>
      <c r="F1863" s="300">
        <f t="shared" si="349"/>
        <v>0</v>
      </c>
      <c r="G1863" s="285">
        <f t="shared" si="352"/>
        <v>0</v>
      </c>
      <c r="H1863" s="284">
        <f t="shared" si="353"/>
        <v>0</v>
      </c>
      <c r="I1863" s="301">
        <f t="shared" si="354"/>
        <v>0</v>
      </c>
      <c r="J1863" s="57">
        <f t="shared" si="355"/>
        <v>0</v>
      </c>
      <c r="K1863" s="57">
        <f t="shared" si="356"/>
        <v>0</v>
      </c>
      <c r="L1863" s="57">
        <f t="shared" si="358"/>
        <v>54391.304309922263</v>
      </c>
      <c r="M1863" s="301">
        <f t="shared" si="359"/>
        <v>11.990238655999987</v>
      </c>
      <c r="N1863" s="57">
        <f t="shared" si="357"/>
        <v>4536.2987235207811</v>
      </c>
    </row>
    <row r="1864" spans="1:14">
      <c r="A1864" s="57">
        <v>1861</v>
      </c>
      <c r="B1864" s="57">
        <v>0</v>
      </c>
      <c r="C1864" s="284">
        <f t="shared" si="350"/>
        <v>0</v>
      </c>
      <c r="D1864" s="300">
        <f t="shared" si="348"/>
        <v>0</v>
      </c>
      <c r="E1864" s="285">
        <f t="shared" si="351"/>
        <v>0</v>
      </c>
      <c r="F1864" s="300">
        <f t="shared" si="349"/>
        <v>0</v>
      </c>
      <c r="G1864" s="285">
        <f t="shared" si="352"/>
        <v>0</v>
      </c>
      <c r="H1864" s="284">
        <f t="shared" si="353"/>
        <v>0</v>
      </c>
      <c r="I1864" s="301">
        <f t="shared" si="354"/>
        <v>0</v>
      </c>
      <c r="J1864" s="57">
        <f t="shared" si="355"/>
        <v>0</v>
      </c>
      <c r="K1864" s="57">
        <f t="shared" si="356"/>
        <v>0</v>
      </c>
      <c r="L1864" s="57">
        <f t="shared" si="358"/>
        <v>54391.304309922263</v>
      </c>
      <c r="M1864" s="301">
        <f t="shared" si="359"/>
        <v>11.990238655999987</v>
      </c>
      <c r="N1864" s="57">
        <f t="shared" si="357"/>
        <v>4536.2987235207811</v>
      </c>
    </row>
    <row r="1865" spans="1:14">
      <c r="A1865" s="57">
        <v>1862</v>
      </c>
      <c r="B1865" s="57">
        <v>0</v>
      </c>
      <c r="C1865" s="284">
        <f t="shared" si="350"/>
        <v>0</v>
      </c>
      <c r="D1865" s="300">
        <f t="shared" si="348"/>
        <v>0</v>
      </c>
      <c r="E1865" s="285">
        <f t="shared" si="351"/>
        <v>0</v>
      </c>
      <c r="F1865" s="300">
        <f t="shared" si="349"/>
        <v>0</v>
      </c>
      <c r="G1865" s="285">
        <f t="shared" si="352"/>
        <v>0</v>
      </c>
      <c r="H1865" s="284">
        <f t="shared" si="353"/>
        <v>0</v>
      </c>
      <c r="I1865" s="301">
        <f t="shared" si="354"/>
        <v>0</v>
      </c>
      <c r="J1865" s="57">
        <f t="shared" si="355"/>
        <v>0</v>
      </c>
      <c r="K1865" s="57">
        <f t="shared" si="356"/>
        <v>0</v>
      </c>
      <c r="L1865" s="57">
        <f t="shared" si="358"/>
        <v>54391.304309922263</v>
      </c>
      <c r="M1865" s="301">
        <f t="shared" si="359"/>
        <v>11.990238655999987</v>
      </c>
      <c r="N1865" s="57">
        <f t="shared" si="357"/>
        <v>4536.2987235207811</v>
      </c>
    </row>
    <row r="1866" spans="1:14">
      <c r="A1866" s="57">
        <v>1863</v>
      </c>
      <c r="B1866" s="57">
        <v>0</v>
      </c>
      <c r="C1866" s="284">
        <f t="shared" si="350"/>
        <v>0</v>
      </c>
      <c r="D1866" s="300">
        <f t="shared" si="348"/>
        <v>0</v>
      </c>
      <c r="E1866" s="285">
        <f t="shared" si="351"/>
        <v>0</v>
      </c>
      <c r="F1866" s="300">
        <f t="shared" si="349"/>
        <v>0</v>
      </c>
      <c r="G1866" s="285">
        <f t="shared" si="352"/>
        <v>0</v>
      </c>
      <c r="H1866" s="284">
        <f t="shared" si="353"/>
        <v>0</v>
      </c>
      <c r="I1866" s="301">
        <f t="shared" si="354"/>
        <v>0</v>
      </c>
      <c r="J1866" s="57">
        <f t="shared" si="355"/>
        <v>0</v>
      </c>
      <c r="K1866" s="57">
        <f t="shared" si="356"/>
        <v>0</v>
      </c>
      <c r="L1866" s="57">
        <f t="shared" si="358"/>
        <v>54391.304309922263</v>
      </c>
      <c r="M1866" s="301">
        <f t="shared" si="359"/>
        <v>11.990238655999987</v>
      </c>
      <c r="N1866" s="57">
        <f t="shared" si="357"/>
        <v>4536.2987235207811</v>
      </c>
    </row>
    <row r="1867" spans="1:14">
      <c r="A1867" s="57">
        <v>1864</v>
      </c>
      <c r="B1867" s="57">
        <v>0</v>
      </c>
      <c r="C1867" s="284">
        <f t="shared" si="350"/>
        <v>0</v>
      </c>
      <c r="D1867" s="300">
        <f t="shared" si="348"/>
        <v>0</v>
      </c>
      <c r="E1867" s="285">
        <f t="shared" si="351"/>
        <v>0</v>
      </c>
      <c r="F1867" s="300">
        <f t="shared" si="349"/>
        <v>0</v>
      </c>
      <c r="G1867" s="285">
        <f t="shared" si="352"/>
        <v>0</v>
      </c>
      <c r="H1867" s="284">
        <f t="shared" si="353"/>
        <v>0</v>
      </c>
      <c r="I1867" s="301">
        <f t="shared" si="354"/>
        <v>0</v>
      </c>
      <c r="J1867" s="57">
        <f t="shared" si="355"/>
        <v>0</v>
      </c>
      <c r="K1867" s="57">
        <f t="shared" si="356"/>
        <v>0</v>
      </c>
      <c r="L1867" s="57">
        <f t="shared" si="358"/>
        <v>54391.304309922263</v>
      </c>
      <c r="M1867" s="301">
        <f t="shared" si="359"/>
        <v>11.990238655999987</v>
      </c>
      <c r="N1867" s="57">
        <f t="shared" si="357"/>
        <v>4536.2987235207811</v>
      </c>
    </row>
    <row r="1868" spans="1:14">
      <c r="A1868" s="57">
        <v>1865</v>
      </c>
      <c r="B1868" s="57">
        <v>0</v>
      </c>
      <c r="C1868" s="284">
        <f t="shared" si="350"/>
        <v>0</v>
      </c>
      <c r="D1868" s="300">
        <f t="shared" si="348"/>
        <v>0</v>
      </c>
      <c r="E1868" s="285">
        <f t="shared" si="351"/>
        <v>0</v>
      </c>
      <c r="F1868" s="300">
        <f t="shared" si="349"/>
        <v>0</v>
      </c>
      <c r="G1868" s="285">
        <f t="shared" si="352"/>
        <v>0</v>
      </c>
      <c r="H1868" s="284">
        <f t="shared" si="353"/>
        <v>0</v>
      </c>
      <c r="I1868" s="301">
        <f t="shared" si="354"/>
        <v>0</v>
      </c>
      <c r="J1868" s="57">
        <f t="shared" si="355"/>
        <v>0</v>
      </c>
      <c r="K1868" s="57">
        <f t="shared" si="356"/>
        <v>0</v>
      </c>
      <c r="L1868" s="57">
        <f t="shared" si="358"/>
        <v>54391.304309922263</v>
      </c>
      <c r="M1868" s="301">
        <f t="shared" si="359"/>
        <v>11.990238655999987</v>
      </c>
      <c r="N1868" s="57">
        <f t="shared" si="357"/>
        <v>4536.2987235207811</v>
      </c>
    </row>
    <row r="1869" spans="1:14">
      <c r="A1869" s="57">
        <v>1866</v>
      </c>
      <c r="B1869" s="57">
        <v>0</v>
      </c>
      <c r="C1869" s="284">
        <f t="shared" si="350"/>
        <v>0</v>
      </c>
      <c r="D1869" s="300">
        <f t="shared" si="348"/>
        <v>0</v>
      </c>
      <c r="E1869" s="285">
        <f t="shared" si="351"/>
        <v>0</v>
      </c>
      <c r="F1869" s="300">
        <f t="shared" si="349"/>
        <v>0</v>
      </c>
      <c r="G1869" s="285">
        <f t="shared" si="352"/>
        <v>0</v>
      </c>
      <c r="H1869" s="284">
        <f t="shared" si="353"/>
        <v>0</v>
      </c>
      <c r="I1869" s="301">
        <f t="shared" si="354"/>
        <v>0</v>
      </c>
      <c r="J1869" s="57">
        <f t="shared" si="355"/>
        <v>0</v>
      </c>
      <c r="K1869" s="57">
        <f t="shared" si="356"/>
        <v>0</v>
      </c>
      <c r="L1869" s="57">
        <f t="shared" si="358"/>
        <v>54391.304309922263</v>
      </c>
      <c r="M1869" s="301">
        <f t="shared" si="359"/>
        <v>11.990238655999987</v>
      </c>
      <c r="N1869" s="57">
        <f t="shared" si="357"/>
        <v>4536.2987235207811</v>
      </c>
    </row>
    <row r="1870" spans="1:14">
      <c r="A1870" s="57">
        <v>1867</v>
      </c>
      <c r="B1870" s="57">
        <v>0</v>
      </c>
      <c r="C1870" s="284">
        <f t="shared" si="350"/>
        <v>0</v>
      </c>
      <c r="D1870" s="300">
        <f t="shared" si="348"/>
        <v>0</v>
      </c>
      <c r="E1870" s="285">
        <f t="shared" si="351"/>
        <v>0</v>
      </c>
      <c r="F1870" s="300">
        <f t="shared" si="349"/>
        <v>0</v>
      </c>
      <c r="G1870" s="285">
        <f t="shared" si="352"/>
        <v>0</v>
      </c>
      <c r="H1870" s="284">
        <f t="shared" si="353"/>
        <v>0</v>
      </c>
      <c r="I1870" s="301">
        <f t="shared" si="354"/>
        <v>0</v>
      </c>
      <c r="J1870" s="57">
        <f t="shared" si="355"/>
        <v>0</v>
      </c>
      <c r="K1870" s="57">
        <f t="shared" si="356"/>
        <v>0</v>
      </c>
      <c r="L1870" s="57">
        <f t="shared" si="358"/>
        <v>54391.304309922263</v>
      </c>
      <c r="M1870" s="301">
        <f t="shared" si="359"/>
        <v>11.990238655999987</v>
      </c>
      <c r="N1870" s="57">
        <f t="shared" si="357"/>
        <v>4536.2987235207811</v>
      </c>
    </row>
    <row r="1871" spans="1:14">
      <c r="A1871" s="57">
        <v>1868</v>
      </c>
      <c r="B1871" s="57">
        <v>0</v>
      </c>
      <c r="C1871" s="284">
        <f t="shared" si="350"/>
        <v>0</v>
      </c>
      <c r="D1871" s="300">
        <f t="shared" si="348"/>
        <v>0</v>
      </c>
      <c r="E1871" s="285">
        <f t="shared" si="351"/>
        <v>0</v>
      </c>
      <c r="F1871" s="300">
        <f t="shared" si="349"/>
        <v>0</v>
      </c>
      <c r="G1871" s="285">
        <f t="shared" si="352"/>
        <v>0</v>
      </c>
      <c r="H1871" s="284">
        <f t="shared" si="353"/>
        <v>0</v>
      </c>
      <c r="I1871" s="301">
        <f t="shared" si="354"/>
        <v>0</v>
      </c>
      <c r="J1871" s="57">
        <f t="shared" si="355"/>
        <v>0</v>
      </c>
      <c r="K1871" s="57">
        <f t="shared" si="356"/>
        <v>0</v>
      </c>
      <c r="L1871" s="57">
        <f t="shared" si="358"/>
        <v>54391.304309922263</v>
      </c>
      <c r="M1871" s="301">
        <f t="shared" si="359"/>
        <v>11.990238655999987</v>
      </c>
      <c r="N1871" s="57">
        <f t="shared" si="357"/>
        <v>4536.2987235207811</v>
      </c>
    </row>
    <row r="1872" spans="1:14">
      <c r="A1872" s="57">
        <v>1869</v>
      </c>
      <c r="B1872" s="57">
        <v>0</v>
      </c>
      <c r="C1872" s="284">
        <f t="shared" si="350"/>
        <v>0</v>
      </c>
      <c r="D1872" s="300">
        <f t="shared" si="348"/>
        <v>0</v>
      </c>
      <c r="E1872" s="285">
        <f t="shared" si="351"/>
        <v>0</v>
      </c>
      <c r="F1872" s="300">
        <f t="shared" si="349"/>
        <v>0</v>
      </c>
      <c r="G1872" s="285">
        <f t="shared" si="352"/>
        <v>0</v>
      </c>
      <c r="H1872" s="284">
        <f t="shared" si="353"/>
        <v>0</v>
      </c>
      <c r="I1872" s="301">
        <f t="shared" si="354"/>
        <v>0</v>
      </c>
      <c r="J1872" s="57">
        <f t="shared" si="355"/>
        <v>0</v>
      </c>
      <c r="K1872" s="57">
        <f t="shared" si="356"/>
        <v>0</v>
      </c>
      <c r="L1872" s="57">
        <f t="shared" si="358"/>
        <v>54391.304309922263</v>
      </c>
      <c r="M1872" s="301">
        <f t="shared" si="359"/>
        <v>11.990238655999987</v>
      </c>
      <c r="N1872" s="57">
        <f t="shared" si="357"/>
        <v>4536.2987235207811</v>
      </c>
    </row>
    <row r="1873" spans="1:14">
      <c r="A1873" s="57">
        <v>1870</v>
      </c>
      <c r="B1873" s="57">
        <v>0</v>
      </c>
      <c r="C1873" s="284">
        <f t="shared" si="350"/>
        <v>0</v>
      </c>
      <c r="D1873" s="300">
        <f t="shared" si="348"/>
        <v>0</v>
      </c>
      <c r="E1873" s="285">
        <f t="shared" si="351"/>
        <v>0</v>
      </c>
      <c r="F1873" s="300">
        <f t="shared" si="349"/>
        <v>0</v>
      </c>
      <c r="G1873" s="285">
        <f t="shared" si="352"/>
        <v>0</v>
      </c>
      <c r="H1873" s="284">
        <f t="shared" si="353"/>
        <v>0</v>
      </c>
      <c r="I1873" s="301">
        <f t="shared" si="354"/>
        <v>0</v>
      </c>
      <c r="J1873" s="57">
        <f t="shared" si="355"/>
        <v>0</v>
      </c>
      <c r="K1873" s="57">
        <f t="shared" si="356"/>
        <v>0</v>
      </c>
      <c r="L1873" s="57">
        <f t="shared" si="358"/>
        <v>54391.304309922263</v>
      </c>
      <c r="M1873" s="301">
        <f t="shared" si="359"/>
        <v>11.990238655999987</v>
      </c>
      <c r="N1873" s="57">
        <f t="shared" si="357"/>
        <v>4536.2987235207811</v>
      </c>
    </row>
    <row r="1874" spans="1:14">
      <c r="A1874" s="57">
        <v>1871</v>
      </c>
      <c r="B1874" s="57">
        <v>0</v>
      </c>
      <c r="C1874" s="284">
        <f t="shared" si="350"/>
        <v>0</v>
      </c>
      <c r="D1874" s="300">
        <f t="shared" si="348"/>
        <v>0</v>
      </c>
      <c r="E1874" s="285">
        <f t="shared" si="351"/>
        <v>0</v>
      </c>
      <c r="F1874" s="300">
        <f t="shared" si="349"/>
        <v>0</v>
      </c>
      <c r="G1874" s="285">
        <f t="shared" si="352"/>
        <v>0</v>
      </c>
      <c r="H1874" s="284">
        <f t="shared" si="353"/>
        <v>0</v>
      </c>
      <c r="I1874" s="301">
        <f t="shared" si="354"/>
        <v>0</v>
      </c>
      <c r="J1874" s="57">
        <f t="shared" si="355"/>
        <v>0</v>
      </c>
      <c r="K1874" s="57">
        <f t="shared" si="356"/>
        <v>0</v>
      </c>
      <c r="L1874" s="57">
        <f t="shared" si="358"/>
        <v>54391.304309922263</v>
      </c>
      <c r="M1874" s="301">
        <f t="shared" si="359"/>
        <v>11.990238655999987</v>
      </c>
      <c r="N1874" s="57">
        <f t="shared" si="357"/>
        <v>4536.2987235207811</v>
      </c>
    </row>
    <row r="1875" spans="1:14">
      <c r="A1875" s="57">
        <v>1872</v>
      </c>
      <c r="B1875" s="57">
        <v>0</v>
      </c>
      <c r="C1875" s="284">
        <f t="shared" si="350"/>
        <v>0</v>
      </c>
      <c r="D1875" s="300">
        <f t="shared" si="348"/>
        <v>0</v>
      </c>
      <c r="E1875" s="285">
        <f t="shared" si="351"/>
        <v>0</v>
      </c>
      <c r="F1875" s="300">
        <f t="shared" si="349"/>
        <v>0</v>
      </c>
      <c r="G1875" s="285">
        <f t="shared" si="352"/>
        <v>0</v>
      </c>
      <c r="H1875" s="284">
        <f t="shared" si="353"/>
        <v>0</v>
      </c>
      <c r="I1875" s="301">
        <f t="shared" si="354"/>
        <v>0</v>
      </c>
      <c r="J1875" s="57">
        <f t="shared" si="355"/>
        <v>0</v>
      </c>
      <c r="K1875" s="57">
        <f t="shared" si="356"/>
        <v>0</v>
      </c>
      <c r="L1875" s="57">
        <f t="shared" si="358"/>
        <v>54391.304309922263</v>
      </c>
      <c r="M1875" s="301">
        <f t="shared" si="359"/>
        <v>11.990238655999987</v>
      </c>
      <c r="N1875" s="57">
        <f t="shared" si="357"/>
        <v>4536.2987235207811</v>
      </c>
    </row>
    <row r="1876" spans="1:14">
      <c r="A1876" s="57">
        <v>1873</v>
      </c>
      <c r="B1876" s="57">
        <v>0</v>
      </c>
      <c r="C1876" s="284">
        <f t="shared" si="350"/>
        <v>0</v>
      </c>
      <c r="D1876" s="300">
        <f t="shared" si="348"/>
        <v>0</v>
      </c>
      <c r="E1876" s="285">
        <f t="shared" si="351"/>
        <v>0</v>
      </c>
      <c r="F1876" s="300">
        <f t="shared" si="349"/>
        <v>0</v>
      </c>
      <c r="G1876" s="285">
        <f t="shared" si="352"/>
        <v>0</v>
      </c>
      <c r="H1876" s="284">
        <f t="shared" si="353"/>
        <v>0</v>
      </c>
      <c r="I1876" s="301">
        <f t="shared" si="354"/>
        <v>0</v>
      </c>
      <c r="J1876" s="57">
        <f t="shared" si="355"/>
        <v>0</v>
      </c>
      <c r="K1876" s="57">
        <f t="shared" si="356"/>
        <v>0</v>
      </c>
      <c r="L1876" s="57">
        <f t="shared" si="358"/>
        <v>54391.304309922263</v>
      </c>
      <c r="M1876" s="301">
        <f t="shared" si="359"/>
        <v>11.990238655999987</v>
      </c>
      <c r="N1876" s="57">
        <f t="shared" si="357"/>
        <v>4536.2987235207811</v>
      </c>
    </row>
    <row r="1877" spans="1:14">
      <c r="A1877" s="57">
        <v>1874</v>
      </c>
      <c r="B1877" s="57">
        <v>0</v>
      </c>
      <c r="C1877" s="284">
        <f t="shared" si="350"/>
        <v>0</v>
      </c>
      <c r="D1877" s="300">
        <f t="shared" si="348"/>
        <v>0</v>
      </c>
      <c r="E1877" s="285">
        <f t="shared" si="351"/>
        <v>0</v>
      </c>
      <c r="F1877" s="300">
        <f t="shared" si="349"/>
        <v>0</v>
      </c>
      <c r="G1877" s="285">
        <f t="shared" si="352"/>
        <v>0</v>
      </c>
      <c r="H1877" s="284">
        <f t="shared" si="353"/>
        <v>0</v>
      </c>
      <c r="I1877" s="301">
        <f t="shared" si="354"/>
        <v>0</v>
      </c>
      <c r="J1877" s="57">
        <f t="shared" si="355"/>
        <v>0</v>
      </c>
      <c r="K1877" s="57">
        <f t="shared" si="356"/>
        <v>0</v>
      </c>
      <c r="L1877" s="57">
        <f t="shared" si="358"/>
        <v>54391.304309922263</v>
      </c>
      <c r="M1877" s="301">
        <f t="shared" si="359"/>
        <v>11.990238655999987</v>
      </c>
      <c r="N1877" s="57">
        <f t="shared" si="357"/>
        <v>4536.2987235207811</v>
      </c>
    </row>
    <row r="1878" spans="1:14">
      <c r="A1878" s="57">
        <v>1875</v>
      </c>
      <c r="B1878" s="57">
        <v>0</v>
      </c>
      <c r="C1878" s="284">
        <f t="shared" si="350"/>
        <v>0</v>
      </c>
      <c r="D1878" s="300">
        <f t="shared" si="348"/>
        <v>0</v>
      </c>
      <c r="E1878" s="285">
        <f t="shared" si="351"/>
        <v>0</v>
      </c>
      <c r="F1878" s="300">
        <f t="shared" si="349"/>
        <v>0</v>
      </c>
      <c r="G1878" s="285">
        <f t="shared" si="352"/>
        <v>0</v>
      </c>
      <c r="H1878" s="284">
        <f t="shared" si="353"/>
        <v>0</v>
      </c>
      <c r="I1878" s="301">
        <f t="shared" si="354"/>
        <v>0</v>
      </c>
      <c r="J1878" s="57">
        <f t="shared" si="355"/>
        <v>0</v>
      </c>
      <c r="K1878" s="57">
        <f t="shared" si="356"/>
        <v>0</v>
      </c>
      <c r="L1878" s="57">
        <f t="shared" si="358"/>
        <v>54391.304309922263</v>
      </c>
      <c r="M1878" s="301">
        <f t="shared" si="359"/>
        <v>11.990238655999987</v>
      </c>
      <c r="N1878" s="57">
        <f t="shared" si="357"/>
        <v>4536.2987235207811</v>
      </c>
    </row>
    <row r="1879" spans="1:14">
      <c r="A1879" s="57">
        <v>1876</v>
      </c>
      <c r="B1879" s="57">
        <v>0</v>
      </c>
      <c r="C1879" s="284">
        <f t="shared" si="350"/>
        <v>0</v>
      </c>
      <c r="D1879" s="300">
        <f t="shared" si="348"/>
        <v>0</v>
      </c>
      <c r="E1879" s="285">
        <f t="shared" si="351"/>
        <v>0</v>
      </c>
      <c r="F1879" s="300">
        <f t="shared" si="349"/>
        <v>0</v>
      </c>
      <c r="G1879" s="285">
        <f t="shared" si="352"/>
        <v>0</v>
      </c>
      <c r="H1879" s="284">
        <f t="shared" si="353"/>
        <v>0</v>
      </c>
      <c r="I1879" s="301">
        <f t="shared" si="354"/>
        <v>0</v>
      </c>
      <c r="J1879" s="57">
        <f t="shared" si="355"/>
        <v>0</v>
      </c>
      <c r="K1879" s="57">
        <f t="shared" si="356"/>
        <v>0</v>
      </c>
      <c r="L1879" s="57">
        <f t="shared" si="358"/>
        <v>54391.304309922263</v>
      </c>
      <c r="M1879" s="301">
        <f t="shared" si="359"/>
        <v>11.990238655999987</v>
      </c>
      <c r="N1879" s="57">
        <f t="shared" si="357"/>
        <v>4536.2987235207811</v>
      </c>
    </row>
    <row r="1880" spans="1:14">
      <c r="A1880" s="57">
        <v>1877</v>
      </c>
      <c r="B1880" s="57">
        <v>0</v>
      </c>
      <c r="C1880" s="284">
        <f t="shared" si="350"/>
        <v>0</v>
      </c>
      <c r="D1880" s="300">
        <f t="shared" si="348"/>
        <v>0</v>
      </c>
      <c r="E1880" s="285">
        <f t="shared" si="351"/>
        <v>0</v>
      </c>
      <c r="F1880" s="300">
        <f t="shared" si="349"/>
        <v>0</v>
      </c>
      <c r="G1880" s="285">
        <f t="shared" si="352"/>
        <v>0</v>
      </c>
      <c r="H1880" s="284">
        <f t="shared" si="353"/>
        <v>0</v>
      </c>
      <c r="I1880" s="301">
        <f t="shared" si="354"/>
        <v>0</v>
      </c>
      <c r="J1880" s="57">
        <f t="shared" si="355"/>
        <v>0</v>
      </c>
      <c r="K1880" s="57">
        <f t="shared" si="356"/>
        <v>0</v>
      </c>
      <c r="L1880" s="57">
        <f t="shared" si="358"/>
        <v>54391.304309922263</v>
      </c>
      <c r="M1880" s="301">
        <f t="shared" si="359"/>
        <v>11.990238655999987</v>
      </c>
      <c r="N1880" s="57">
        <f t="shared" si="357"/>
        <v>4536.2987235207811</v>
      </c>
    </row>
    <row r="1881" spans="1:14">
      <c r="A1881" s="57">
        <v>1878</v>
      </c>
      <c r="B1881" s="57">
        <v>0</v>
      </c>
      <c r="C1881" s="284">
        <f t="shared" si="350"/>
        <v>0</v>
      </c>
      <c r="D1881" s="300">
        <f t="shared" si="348"/>
        <v>0</v>
      </c>
      <c r="E1881" s="285">
        <f t="shared" si="351"/>
        <v>0</v>
      </c>
      <c r="F1881" s="300">
        <f t="shared" si="349"/>
        <v>0</v>
      </c>
      <c r="G1881" s="285">
        <f t="shared" si="352"/>
        <v>0</v>
      </c>
      <c r="H1881" s="284">
        <f t="shared" si="353"/>
        <v>0</v>
      </c>
      <c r="I1881" s="301">
        <f t="shared" si="354"/>
        <v>0</v>
      </c>
      <c r="J1881" s="57">
        <f t="shared" si="355"/>
        <v>0</v>
      </c>
      <c r="K1881" s="57">
        <f t="shared" si="356"/>
        <v>0</v>
      </c>
      <c r="L1881" s="57">
        <f t="shared" si="358"/>
        <v>54391.304309922263</v>
      </c>
      <c r="M1881" s="301">
        <f t="shared" si="359"/>
        <v>11.990238655999987</v>
      </c>
      <c r="N1881" s="57">
        <f t="shared" si="357"/>
        <v>4536.2987235207811</v>
      </c>
    </row>
    <row r="1882" spans="1:14">
      <c r="A1882" s="57">
        <v>1879</v>
      </c>
      <c r="B1882" s="57">
        <v>0</v>
      </c>
      <c r="C1882" s="284">
        <f t="shared" si="350"/>
        <v>0</v>
      </c>
      <c r="D1882" s="300">
        <f t="shared" si="348"/>
        <v>0</v>
      </c>
      <c r="E1882" s="285">
        <f t="shared" si="351"/>
        <v>0</v>
      </c>
      <c r="F1882" s="300">
        <f t="shared" si="349"/>
        <v>0</v>
      </c>
      <c r="G1882" s="285">
        <f t="shared" si="352"/>
        <v>0</v>
      </c>
      <c r="H1882" s="284">
        <f t="shared" si="353"/>
        <v>0</v>
      </c>
      <c r="I1882" s="301">
        <f t="shared" si="354"/>
        <v>0</v>
      </c>
      <c r="J1882" s="57">
        <f t="shared" si="355"/>
        <v>0</v>
      </c>
      <c r="K1882" s="57">
        <f t="shared" si="356"/>
        <v>0</v>
      </c>
      <c r="L1882" s="57">
        <f t="shared" si="358"/>
        <v>54391.304309922263</v>
      </c>
      <c r="M1882" s="301">
        <f t="shared" si="359"/>
        <v>11.990238655999987</v>
      </c>
      <c r="N1882" s="57">
        <f t="shared" si="357"/>
        <v>4536.2987235207811</v>
      </c>
    </row>
    <row r="1883" spans="1:14">
      <c r="A1883" s="57">
        <v>1880</v>
      </c>
      <c r="B1883" s="57">
        <v>0</v>
      </c>
      <c r="C1883" s="284">
        <f t="shared" si="350"/>
        <v>0</v>
      </c>
      <c r="D1883" s="300">
        <f t="shared" si="348"/>
        <v>0</v>
      </c>
      <c r="E1883" s="285">
        <f t="shared" si="351"/>
        <v>0</v>
      </c>
      <c r="F1883" s="300">
        <f t="shared" si="349"/>
        <v>0</v>
      </c>
      <c r="G1883" s="285">
        <f t="shared" si="352"/>
        <v>0</v>
      </c>
      <c r="H1883" s="284">
        <f t="shared" si="353"/>
        <v>0</v>
      </c>
      <c r="I1883" s="301">
        <f t="shared" si="354"/>
        <v>0</v>
      </c>
      <c r="J1883" s="57">
        <f t="shared" si="355"/>
        <v>0</v>
      </c>
      <c r="K1883" s="57">
        <f t="shared" si="356"/>
        <v>0</v>
      </c>
      <c r="L1883" s="57">
        <f t="shared" si="358"/>
        <v>54391.304309922263</v>
      </c>
      <c r="M1883" s="301">
        <f t="shared" si="359"/>
        <v>11.990238655999987</v>
      </c>
      <c r="N1883" s="57">
        <f t="shared" si="357"/>
        <v>4536.2987235207811</v>
      </c>
    </row>
    <row r="1884" spans="1:14">
      <c r="A1884" s="57">
        <v>1881</v>
      </c>
      <c r="B1884" s="57">
        <v>0</v>
      </c>
      <c r="C1884" s="284">
        <f t="shared" si="350"/>
        <v>0</v>
      </c>
      <c r="D1884" s="300">
        <f t="shared" si="348"/>
        <v>0</v>
      </c>
      <c r="E1884" s="285">
        <f t="shared" si="351"/>
        <v>0</v>
      </c>
      <c r="F1884" s="300">
        <f t="shared" si="349"/>
        <v>0</v>
      </c>
      <c r="G1884" s="285">
        <f t="shared" si="352"/>
        <v>0</v>
      </c>
      <c r="H1884" s="284">
        <f t="shared" si="353"/>
        <v>0</v>
      </c>
      <c r="I1884" s="301">
        <f t="shared" si="354"/>
        <v>0</v>
      </c>
      <c r="J1884" s="57">
        <f t="shared" si="355"/>
        <v>0</v>
      </c>
      <c r="K1884" s="57">
        <f t="shared" si="356"/>
        <v>0</v>
      </c>
      <c r="L1884" s="57">
        <f t="shared" si="358"/>
        <v>54391.304309922263</v>
      </c>
      <c r="M1884" s="301">
        <f t="shared" si="359"/>
        <v>11.990238655999987</v>
      </c>
      <c r="N1884" s="57">
        <f t="shared" si="357"/>
        <v>4536.2987235207811</v>
      </c>
    </row>
    <row r="1885" spans="1:14">
      <c r="A1885" s="57">
        <v>1882</v>
      </c>
      <c r="B1885" s="57">
        <v>0</v>
      </c>
      <c r="C1885" s="284">
        <f t="shared" si="350"/>
        <v>0</v>
      </c>
      <c r="D1885" s="300">
        <f t="shared" si="348"/>
        <v>0</v>
      </c>
      <c r="E1885" s="285">
        <f t="shared" si="351"/>
        <v>0</v>
      </c>
      <c r="F1885" s="300">
        <f t="shared" si="349"/>
        <v>0</v>
      </c>
      <c r="G1885" s="285">
        <f t="shared" si="352"/>
        <v>0</v>
      </c>
      <c r="H1885" s="284">
        <f t="shared" si="353"/>
        <v>0</v>
      </c>
      <c r="I1885" s="301">
        <f t="shared" si="354"/>
        <v>0</v>
      </c>
      <c r="J1885" s="57">
        <f t="shared" si="355"/>
        <v>0</v>
      </c>
      <c r="K1885" s="57">
        <f t="shared" si="356"/>
        <v>0</v>
      </c>
      <c r="L1885" s="57">
        <f t="shared" si="358"/>
        <v>54391.304309922263</v>
      </c>
      <c r="M1885" s="301">
        <f t="shared" si="359"/>
        <v>11.990238655999987</v>
      </c>
      <c r="N1885" s="57">
        <f t="shared" si="357"/>
        <v>4536.2987235207811</v>
      </c>
    </row>
    <row r="1886" spans="1:14">
      <c r="A1886" s="57">
        <v>1883</v>
      </c>
      <c r="B1886" s="57">
        <v>0</v>
      </c>
      <c r="C1886" s="284">
        <f t="shared" si="350"/>
        <v>0</v>
      </c>
      <c r="D1886" s="300">
        <f t="shared" si="348"/>
        <v>0</v>
      </c>
      <c r="E1886" s="285">
        <f t="shared" si="351"/>
        <v>0</v>
      </c>
      <c r="F1886" s="300">
        <f t="shared" si="349"/>
        <v>0</v>
      </c>
      <c r="G1886" s="285">
        <f t="shared" si="352"/>
        <v>0</v>
      </c>
      <c r="H1886" s="284">
        <f t="shared" si="353"/>
        <v>0</v>
      </c>
      <c r="I1886" s="301">
        <f t="shared" si="354"/>
        <v>0</v>
      </c>
      <c r="J1886" s="57">
        <f t="shared" si="355"/>
        <v>0</v>
      </c>
      <c r="K1886" s="57">
        <f t="shared" si="356"/>
        <v>0</v>
      </c>
      <c r="L1886" s="57">
        <f t="shared" si="358"/>
        <v>54391.304309922263</v>
      </c>
      <c r="M1886" s="301">
        <f t="shared" si="359"/>
        <v>11.990238655999987</v>
      </c>
      <c r="N1886" s="57">
        <f t="shared" si="357"/>
        <v>4536.2987235207811</v>
      </c>
    </row>
    <row r="1887" spans="1:14">
      <c r="A1887" s="57">
        <v>1884</v>
      </c>
      <c r="B1887" s="57">
        <v>0</v>
      </c>
      <c r="C1887" s="284">
        <f t="shared" si="350"/>
        <v>0</v>
      </c>
      <c r="D1887" s="300">
        <f t="shared" si="348"/>
        <v>0</v>
      </c>
      <c r="E1887" s="285">
        <f t="shared" si="351"/>
        <v>0</v>
      </c>
      <c r="F1887" s="300">
        <f t="shared" si="349"/>
        <v>0</v>
      </c>
      <c r="G1887" s="285">
        <f t="shared" si="352"/>
        <v>0</v>
      </c>
      <c r="H1887" s="284">
        <f t="shared" si="353"/>
        <v>0</v>
      </c>
      <c r="I1887" s="301">
        <f t="shared" si="354"/>
        <v>0</v>
      </c>
      <c r="J1887" s="57">
        <f t="shared" si="355"/>
        <v>0</v>
      </c>
      <c r="K1887" s="57">
        <f t="shared" si="356"/>
        <v>0</v>
      </c>
      <c r="L1887" s="57">
        <f t="shared" si="358"/>
        <v>54391.304309922263</v>
      </c>
      <c r="M1887" s="301">
        <f t="shared" si="359"/>
        <v>11.990238655999987</v>
      </c>
      <c r="N1887" s="57">
        <f t="shared" si="357"/>
        <v>4536.2987235207811</v>
      </c>
    </row>
    <row r="1888" spans="1:14">
      <c r="A1888" s="57">
        <v>1885</v>
      </c>
      <c r="B1888" s="57">
        <v>0</v>
      </c>
      <c r="C1888" s="284">
        <f t="shared" si="350"/>
        <v>0</v>
      </c>
      <c r="D1888" s="300">
        <f t="shared" si="348"/>
        <v>0</v>
      </c>
      <c r="E1888" s="285">
        <f t="shared" si="351"/>
        <v>0</v>
      </c>
      <c r="F1888" s="300">
        <f t="shared" si="349"/>
        <v>0</v>
      </c>
      <c r="G1888" s="285">
        <f t="shared" si="352"/>
        <v>0</v>
      </c>
      <c r="H1888" s="284">
        <f t="shared" si="353"/>
        <v>0</v>
      </c>
      <c r="I1888" s="301">
        <f t="shared" si="354"/>
        <v>0</v>
      </c>
      <c r="J1888" s="57">
        <f t="shared" si="355"/>
        <v>0</v>
      </c>
      <c r="K1888" s="57">
        <f t="shared" si="356"/>
        <v>0</v>
      </c>
      <c r="L1888" s="57">
        <f t="shared" si="358"/>
        <v>54391.304309922263</v>
      </c>
      <c r="M1888" s="301">
        <f t="shared" si="359"/>
        <v>11.990238655999987</v>
      </c>
      <c r="N1888" s="57">
        <f t="shared" si="357"/>
        <v>4536.2987235207811</v>
      </c>
    </row>
    <row r="1889" spans="1:14">
      <c r="A1889" s="57">
        <v>1886</v>
      </c>
      <c r="B1889" s="57">
        <v>0</v>
      </c>
      <c r="C1889" s="284">
        <f t="shared" si="350"/>
        <v>0</v>
      </c>
      <c r="D1889" s="300">
        <f t="shared" si="348"/>
        <v>0</v>
      </c>
      <c r="E1889" s="285">
        <f t="shared" si="351"/>
        <v>0</v>
      </c>
      <c r="F1889" s="300">
        <f t="shared" si="349"/>
        <v>0</v>
      </c>
      <c r="G1889" s="285">
        <f t="shared" si="352"/>
        <v>0</v>
      </c>
      <c r="H1889" s="284">
        <f t="shared" si="353"/>
        <v>0</v>
      </c>
      <c r="I1889" s="301">
        <f t="shared" si="354"/>
        <v>0</v>
      </c>
      <c r="J1889" s="57">
        <f t="shared" si="355"/>
        <v>0</v>
      </c>
      <c r="K1889" s="57">
        <f t="shared" si="356"/>
        <v>0</v>
      </c>
      <c r="L1889" s="57">
        <f t="shared" si="358"/>
        <v>54391.304309922263</v>
      </c>
      <c r="M1889" s="301">
        <f t="shared" si="359"/>
        <v>11.990238655999987</v>
      </c>
      <c r="N1889" s="57">
        <f t="shared" si="357"/>
        <v>4536.2987235207811</v>
      </c>
    </row>
    <row r="1890" spans="1:14">
      <c r="A1890" s="57">
        <v>1887</v>
      </c>
      <c r="B1890" s="57">
        <v>0</v>
      </c>
      <c r="C1890" s="284">
        <f t="shared" si="350"/>
        <v>0</v>
      </c>
      <c r="D1890" s="300">
        <f t="shared" si="348"/>
        <v>0</v>
      </c>
      <c r="E1890" s="285">
        <f t="shared" si="351"/>
        <v>0</v>
      </c>
      <c r="F1890" s="300">
        <f t="shared" si="349"/>
        <v>0</v>
      </c>
      <c r="G1890" s="285">
        <f t="shared" si="352"/>
        <v>0</v>
      </c>
      <c r="H1890" s="284">
        <f t="shared" si="353"/>
        <v>0</v>
      </c>
      <c r="I1890" s="301">
        <f t="shared" si="354"/>
        <v>0</v>
      </c>
      <c r="J1890" s="57">
        <f t="shared" si="355"/>
        <v>0</v>
      </c>
      <c r="K1890" s="57">
        <f t="shared" si="356"/>
        <v>0</v>
      </c>
      <c r="L1890" s="57">
        <f t="shared" si="358"/>
        <v>54391.304309922263</v>
      </c>
      <c r="M1890" s="301">
        <f t="shared" si="359"/>
        <v>11.990238655999987</v>
      </c>
      <c r="N1890" s="57">
        <f t="shared" si="357"/>
        <v>4536.2987235207811</v>
      </c>
    </row>
    <row r="1891" spans="1:14">
      <c r="A1891" s="57">
        <v>1888</v>
      </c>
      <c r="B1891" s="57">
        <v>0</v>
      </c>
      <c r="C1891" s="284">
        <f t="shared" si="350"/>
        <v>0</v>
      </c>
      <c r="D1891" s="300">
        <f t="shared" si="348"/>
        <v>0</v>
      </c>
      <c r="E1891" s="285">
        <f t="shared" si="351"/>
        <v>0</v>
      </c>
      <c r="F1891" s="300">
        <f t="shared" si="349"/>
        <v>0</v>
      </c>
      <c r="G1891" s="285">
        <f t="shared" si="352"/>
        <v>0</v>
      </c>
      <c r="H1891" s="284">
        <f t="shared" si="353"/>
        <v>0</v>
      </c>
      <c r="I1891" s="301">
        <f t="shared" si="354"/>
        <v>0</v>
      </c>
      <c r="J1891" s="57">
        <f t="shared" si="355"/>
        <v>0</v>
      </c>
      <c r="K1891" s="57">
        <f t="shared" si="356"/>
        <v>0</v>
      </c>
      <c r="L1891" s="57">
        <f t="shared" si="358"/>
        <v>54391.304309922263</v>
      </c>
      <c r="M1891" s="301">
        <f t="shared" si="359"/>
        <v>11.990238655999987</v>
      </c>
      <c r="N1891" s="57">
        <f t="shared" si="357"/>
        <v>4536.2987235207811</v>
      </c>
    </row>
    <row r="1892" spans="1:14">
      <c r="A1892" s="57">
        <v>1889</v>
      </c>
      <c r="B1892" s="57">
        <v>0</v>
      </c>
      <c r="C1892" s="284">
        <f t="shared" si="350"/>
        <v>0</v>
      </c>
      <c r="D1892" s="300">
        <f t="shared" si="348"/>
        <v>0</v>
      </c>
      <c r="E1892" s="285">
        <f t="shared" si="351"/>
        <v>0</v>
      </c>
      <c r="F1892" s="300">
        <f t="shared" si="349"/>
        <v>0</v>
      </c>
      <c r="G1892" s="285">
        <f t="shared" si="352"/>
        <v>0</v>
      </c>
      <c r="H1892" s="284">
        <f t="shared" si="353"/>
        <v>0</v>
      </c>
      <c r="I1892" s="301">
        <f t="shared" si="354"/>
        <v>0</v>
      </c>
      <c r="J1892" s="57">
        <f t="shared" si="355"/>
        <v>0</v>
      </c>
      <c r="K1892" s="57">
        <f t="shared" si="356"/>
        <v>0</v>
      </c>
      <c r="L1892" s="57">
        <f t="shared" si="358"/>
        <v>54391.304309922263</v>
      </c>
      <c r="M1892" s="301">
        <f t="shared" si="359"/>
        <v>11.990238655999987</v>
      </c>
      <c r="N1892" s="57">
        <f t="shared" si="357"/>
        <v>4536.2987235207811</v>
      </c>
    </row>
    <row r="1893" spans="1:14">
      <c r="A1893" s="57">
        <v>1890</v>
      </c>
      <c r="B1893" s="57">
        <v>0</v>
      </c>
      <c r="C1893" s="284">
        <f t="shared" si="350"/>
        <v>0</v>
      </c>
      <c r="D1893" s="300">
        <f t="shared" si="348"/>
        <v>0</v>
      </c>
      <c r="E1893" s="285">
        <f t="shared" si="351"/>
        <v>0</v>
      </c>
      <c r="F1893" s="300">
        <f t="shared" si="349"/>
        <v>0</v>
      </c>
      <c r="G1893" s="285">
        <f t="shared" si="352"/>
        <v>0</v>
      </c>
      <c r="H1893" s="284">
        <f t="shared" si="353"/>
        <v>0</v>
      </c>
      <c r="I1893" s="301">
        <f t="shared" si="354"/>
        <v>0</v>
      </c>
      <c r="J1893" s="57">
        <f t="shared" si="355"/>
        <v>0</v>
      </c>
      <c r="K1893" s="57">
        <f t="shared" si="356"/>
        <v>0</v>
      </c>
      <c r="L1893" s="57">
        <f t="shared" si="358"/>
        <v>54391.304309922263</v>
      </c>
      <c r="M1893" s="301">
        <f t="shared" si="359"/>
        <v>11.990238655999987</v>
      </c>
      <c r="N1893" s="57">
        <f t="shared" si="357"/>
        <v>4536.2987235207811</v>
      </c>
    </row>
    <row r="1894" spans="1:14">
      <c r="A1894" s="57">
        <v>1891</v>
      </c>
      <c r="B1894" s="57">
        <v>0</v>
      </c>
      <c r="C1894" s="284">
        <f t="shared" si="350"/>
        <v>0</v>
      </c>
      <c r="D1894" s="300">
        <f t="shared" si="348"/>
        <v>0</v>
      </c>
      <c r="E1894" s="285">
        <f t="shared" si="351"/>
        <v>0</v>
      </c>
      <c r="F1894" s="300">
        <f t="shared" si="349"/>
        <v>0</v>
      </c>
      <c r="G1894" s="285">
        <f t="shared" si="352"/>
        <v>0</v>
      </c>
      <c r="H1894" s="284">
        <f t="shared" si="353"/>
        <v>0</v>
      </c>
      <c r="I1894" s="301">
        <f t="shared" si="354"/>
        <v>0</v>
      </c>
      <c r="J1894" s="57">
        <f t="shared" si="355"/>
        <v>0</v>
      </c>
      <c r="K1894" s="57">
        <f t="shared" si="356"/>
        <v>0</v>
      </c>
      <c r="L1894" s="57">
        <f t="shared" si="358"/>
        <v>54391.304309922263</v>
      </c>
      <c r="M1894" s="301">
        <f t="shared" si="359"/>
        <v>11.990238655999987</v>
      </c>
      <c r="N1894" s="57">
        <f t="shared" si="357"/>
        <v>4536.2987235207811</v>
      </c>
    </row>
    <row r="1895" spans="1:14">
      <c r="A1895" s="57">
        <v>1892</v>
      </c>
      <c r="B1895" s="57">
        <v>0</v>
      </c>
      <c r="C1895" s="284">
        <f t="shared" si="350"/>
        <v>0</v>
      </c>
      <c r="D1895" s="300">
        <f t="shared" si="348"/>
        <v>0</v>
      </c>
      <c r="E1895" s="285">
        <f t="shared" si="351"/>
        <v>0</v>
      </c>
      <c r="F1895" s="300">
        <f t="shared" si="349"/>
        <v>0</v>
      </c>
      <c r="G1895" s="285">
        <f t="shared" si="352"/>
        <v>0</v>
      </c>
      <c r="H1895" s="284">
        <f t="shared" si="353"/>
        <v>0</v>
      </c>
      <c r="I1895" s="301">
        <f t="shared" si="354"/>
        <v>0</v>
      </c>
      <c r="J1895" s="57">
        <f t="shared" si="355"/>
        <v>0</v>
      </c>
      <c r="K1895" s="57">
        <f t="shared" si="356"/>
        <v>0</v>
      </c>
      <c r="L1895" s="57">
        <f t="shared" si="358"/>
        <v>54391.304309922263</v>
      </c>
      <c r="M1895" s="301">
        <f t="shared" si="359"/>
        <v>11.990238655999987</v>
      </c>
      <c r="N1895" s="57">
        <f t="shared" si="357"/>
        <v>4536.2987235207811</v>
      </c>
    </row>
    <row r="1896" spans="1:14">
      <c r="A1896" s="57">
        <v>1893</v>
      </c>
      <c r="B1896" s="57">
        <v>0</v>
      </c>
      <c r="C1896" s="284">
        <f t="shared" si="350"/>
        <v>0</v>
      </c>
      <c r="D1896" s="300">
        <f t="shared" si="348"/>
        <v>0</v>
      </c>
      <c r="E1896" s="285">
        <f t="shared" si="351"/>
        <v>0</v>
      </c>
      <c r="F1896" s="300">
        <f t="shared" si="349"/>
        <v>0</v>
      </c>
      <c r="G1896" s="285">
        <f t="shared" si="352"/>
        <v>0</v>
      </c>
      <c r="H1896" s="284">
        <f t="shared" si="353"/>
        <v>0</v>
      </c>
      <c r="I1896" s="301">
        <f t="shared" si="354"/>
        <v>0</v>
      </c>
      <c r="J1896" s="57">
        <f t="shared" si="355"/>
        <v>0</v>
      </c>
      <c r="K1896" s="57">
        <f t="shared" si="356"/>
        <v>0</v>
      </c>
      <c r="L1896" s="57">
        <f t="shared" si="358"/>
        <v>54391.304309922263</v>
      </c>
      <c r="M1896" s="301">
        <f t="shared" si="359"/>
        <v>11.990238655999987</v>
      </c>
      <c r="N1896" s="57">
        <f t="shared" si="357"/>
        <v>4536.2987235207811</v>
      </c>
    </row>
    <row r="1897" spans="1:14">
      <c r="A1897" s="57">
        <v>1894</v>
      </c>
      <c r="B1897" s="57">
        <v>0</v>
      </c>
      <c r="C1897" s="284">
        <f t="shared" si="350"/>
        <v>0</v>
      </c>
      <c r="D1897" s="300">
        <f t="shared" si="348"/>
        <v>0</v>
      </c>
      <c r="E1897" s="285">
        <f t="shared" si="351"/>
        <v>0</v>
      </c>
      <c r="F1897" s="300">
        <f t="shared" si="349"/>
        <v>0</v>
      </c>
      <c r="G1897" s="285">
        <f t="shared" si="352"/>
        <v>0</v>
      </c>
      <c r="H1897" s="284">
        <f t="shared" si="353"/>
        <v>0</v>
      </c>
      <c r="I1897" s="301">
        <f t="shared" si="354"/>
        <v>0</v>
      </c>
      <c r="J1897" s="57">
        <f t="shared" si="355"/>
        <v>0</v>
      </c>
      <c r="K1897" s="57">
        <f t="shared" si="356"/>
        <v>0</v>
      </c>
      <c r="L1897" s="57">
        <f t="shared" si="358"/>
        <v>54391.304309922263</v>
      </c>
      <c r="M1897" s="301">
        <f t="shared" si="359"/>
        <v>11.990238655999987</v>
      </c>
      <c r="N1897" s="57">
        <f t="shared" si="357"/>
        <v>4536.2987235207811</v>
      </c>
    </row>
    <row r="1898" spans="1:14">
      <c r="A1898" s="57">
        <v>1895</v>
      </c>
      <c r="B1898" s="57">
        <v>0</v>
      </c>
      <c r="C1898" s="284">
        <f t="shared" si="350"/>
        <v>0</v>
      </c>
      <c r="D1898" s="300">
        <f t="shared" si="348"/>
        <v>0</v>
      </c>
      <c r="E1898" s="285">
        <f t="shared" si="351"/>
        <v>0</v>
      </c>
      <c r="F1898" s="300">
        <f t="shared" si="349"/>
        <v>0</v>
      </c>
      <c r="G1898" s="285">
        <f t="shared" si="352"/>
        <v>0</v>
      </c>
      <c r="H1898" s="284">
        <f t="shared" si="353"/>
        <v>0</v>
      </c>
      <c r="I1898" s="301">
        <f t="shared" si="354"/>
        <v>0</v>
      </c>
      <c r="J1898" s="57">
        <f t="shared" si="355"/>
        <v>0</v>
      </c>
      <c r="K1898" s="57">
        <f t="shared" si="356"/>
        <v>0</v>
      </c>
      <c r="L1898" s="57">
        <f t="shared" si="358"/>
        <v>54391.304309922263</v>
      </c>
      <c r="M1898" s="301">
        <f t="shared" si="359"/>
        <v>11.990238655999987</v>
      </c>
      <c r="N1898" s="57">
        <f t="shared" si="357"/>
        <v>4536.2987235207811</v>
      </c>
    </row>
    <row r="1899" spans="1:14">
      <c r="A1899" s="57">
        <v>1896</v>
      </c>
      <c r="B1899" s="57">
        <v>0</v>
      </c>
      <c r="C1899" s="284">
        <f t="shared" si="350"/>
        <v>0</v>
      </c>
      <c r="D1899" s="300">
        <f t="shared" si="348"/>
        <v>0</v>
      </c>
      <c r="E1899" s="285">
        <f t="shared" si="351"/>
        <v>0</v>
      </c>
      <c r="F1899" s="300">
        <f t="shared" si="349"/>
        <v>0</v>
      </c>
      <c r="G1899" s="285">
        <f t="shared" si="352"/>
        <v>0</v>
      </c>
      <c r="H1899" s="284">
        <f t="shared" si="353"/>
        <v>0</v>
      </c>
      <c r="I1899" s="301">
        <f t="shared" si="354"/>
        <v>0</v>
      </c>
      <c r="J1899" s="57">
        <f t="shared" si="355"/>
        <v>0</v>
      </c>
      <c r="K1899" s="57">
        <f t="shared" si="356"/>
        <v>0</v>
      </c>
      <c r="L1899" s="57">
        <f t="shared" si="358"/>
        <v>54391.304309922263</v>
      </c>
      <c r="M1899" s="301">
        <f t="shared" si="359"/>
        <v>11.990238655999987</v>
      </c>
      <c r="N1899" s="57">
        <f t="shared" si="357"/>
        <v>4536.2987235207811</v>
      </c>
    </row>
    <row r="1900" spans="1:14">
      <c r="A1900" s="57">
        <v>1897</v>
      </c>
      <c r="B1900" s="57">
        <v>0</v>
      </c>
      <c r="C1900" s="284">
        <f t="shared" si="350"/>
        <v>0</v>
      </c>
      <c r="D1900" s="300">
        <f t="shared" si="348"/>
        <v>0</v>
      </c>
      <c r="E1900" s="285">
        <f t="shared" si="351"/>
        <v>0</v>
      </c>
      <c r="F1900" s="300">
        <f t="shared" si="349"/>
        <v>0</v>
      </c>
      <c r="G1900" s="285">
        <f t="shared" si="352"/>
        <v>0</v>
      </c>
      <c r="H1900" s="284">
        <f t="shared" si="353"/>
        <v>0</v>
      </c>
      <c r="I1900" s="301">
        <f t="shared" si="354"/>
        <v>0</v>
      </c>
      <c r="J1900" s="57">
        <f t="shared" si="355"/>
        <v>0</v>
      </c>
      <c r="K1900" s="57">
        <f t="shared" si="356"/>
        <v>0</v>
      </c>
      <c r="L1900" s="57">
        <f t="shared" si="358"/>
        <v>54391.304309922263</v>
      </c>
      <c r="M1900" s="301">
        <f t="shared" si="359"/>
        <v>11.990238655999987</v>
      </c>
      <c r="N1900" s="57">
        <f t="shared" si="357"/>
        <v>4536.2987235207811</v>
      </c>
    </row>
    <row r="1901" spans="1:14">
      <c r="A1901" s="57">
        <v>1898</v>
      </c>
      <c r="B1901" s="57">
        <v>0</v>
      </c>
      <c r="C1901" s="284">
        <f t="shared" si="350"/>
        <v>0</v>
      </c>
      <c r="D1901" s="300">
        <f t="shared" si="348"/>
        <v>0</v>
      </c>
      <c r="E1901" s="285">
        <f t="shared" si="351"/>
        <v>0</v>
      </c>
      <c r="F1901" s="300">
        <f t="shared" si="349"/>
        <v>0</v>
      </c>
      <c r="G1901" s="285">
        <f t="shared" si="352"/>
        <v>0</v>
      </c>
      <c r="H1901" s="284">
        <f t="shared" si="353"/>
        <v>0</v>
      </c>
      <c r="I1901" s="301">
        <f t="shared" si="354"/>
        <v>0</v>
      </c>
      <c r="J1901" s="57">
        <f t="shared" si="355"/>
        <v>0</v>
      </c>
      <c r="K1901" s="57">
        <f t="shared" si="356"/>
        <v>0</v>
      </c>
      <c r="L1901" s="57">
        <f t="shared" si="358"/>
        <v>54391.304309922263</v>
      </c>
      <c r="M1901" s="301">
        <f t="shared" si="359"/>
        <v>11.990238655999987</v>
      </c>
      <c r="N1901" s="57">
        <f t="shared" si="357"/>
        <v>4536.2987235207811</v>
      </c>
    </row>
    <row r="1902" spans="1:14">
      <c r="A1902" s="57">
        <v>1899</v>
      </c>
      <c r="B1902" s="57">
        <v>0</v>
      </c>
      <c r="C1902" s="284">
        <f t="shared" si="350"/>
        <v>0</v>
      </c>
      <c r="D1902" s="300">
        <f t="shared" si="348"/>
        <v>0</v>
      </c>
      <c r="E1902" s="285">
        <f t="shared" si="351"/>
        <v>0</v>
      </c>
      <c r="F1902" s="300">
        <f t="shared" si="349"/>
        <v>0</v>
      </c>
      <c r="G1902" s="285">
        <f t="shared" si="352"/>
        <v>0</v>
      </c>
      <c r="H1902" s="284">
        <f t="shared" si="353"/>
        <v>0</v>
      </c>
      <c r="I1902" s="301">
        <f t="shared" si="354"/>
        <v>0</v>
      </c>
      <c r="J1902" s="57">
        <f t="shared" si="355"/>
        <v>0</v>
      </c>
      <c r="K1902" s="57">
        <f t="shared" si="356"/>
        <v>0</v>
      </c>
      <c r="L1902" s="57">
        <f t="shared" si="358"/>
        <v>54391.304309922263</v>
      </c>
      <c r="M1902" s="301">
        <f t="shared" si="359"/>
        <v>11.990238655999987</v>
      </c>
      <c r="N1902" s="57">
        <f t="shared" si="357"/>
        <v>4536.2987235207811</v>
      </c>
    </row>
    <row r="1903" spans="1:14">
      <c r="A1903" s="57">
        <v>1900</v>
      </c>
      <c r="B1903" s="57">
        <v>0</v>
      </c>
      <c r="C1903" s="284">
        <f t="shared" si="350"/>
        <v>0</v>
      </c>
      <c r="D1903" s="300">
        <f t="shared" si="348"/>
        <v>0</v>
      </c>
      <c r="E1903" s="285">
        <f t="shared" si="351"/>
        <v>0</v>
      </c>
      <c r="F1903" s="300">
        <f t="shared" si="349"/>
        <v>0</v>
      </c>
      <c r="G1903" s="285">
        <f t="shared" si="352"/>
        <v>0</v>
      </c>
      <c r="H1903" s="284">
        <f t="shared" si="353"/>
        <v>0</v>
      </c>
      <c r="I1903" s="301">
        <f t="shared" si="354"/>
        <v>0</v>
      </c>
      <c r="J1903" s="57">
        <f t="shared" si="355"/>
        <v>0</v>
      </c>
      <c r="K1903" s="57">
        <f t="shared" si="356"/>
        <v>0</v>
      </c>
      <c r="L1903" s="57">
        <f t="shared" si="358"/>
        <v>54391.304309922263</v>
      </c>
      <c r="M1903" s="301">
        <f t="shared" si="359"/>
        <v>11.990238655999987</v>
      </c>
      <c r="N1903" s="57">
        <f t="shared" si="357"/>
        <v>4536.2987235207811</v>
      </c>
    </row>
    <row r="1904" spans="1:14">
      <c r="A1904" s="57">
        <v>1901</v>
      </c>
      <c r="B1904" s="57">
        <v>0</v>
      </c>
      <c r="C1904" s="284">
        <f t="shared" si="350"/>
        <v>0</v>
      </c>
      <c r="D1904" s="300">
        <f t="shared" si="348"/>
        <v>0</v>
      </c>
      <c r="E1904" s="285">
        <f t="shared" si="351"/>
        <v>0</v>
      </c>
      <c r="F1904" s="300">
        <f t="shared" si="349"/>
        <v>0</v>
      </c>
      <c r="G1904" s="285">
        <f t="shared" si="352"/>
        <v>0</v>
      </c>
      <c r="H1904" s="284">
        <f t="shared" si="353"/>
        <v>0</v>
      </c>
      <c r="I1904" s="301">
        <f t="shared" si="354"/>
        <v>0</v>
      </c>
      <c r="J1904" s="57">
        <f t="shared" si="355"/>
        <v>0</v>
      </c>
      <c r="K1904" s="57">
        <f t="shared" si="356"/>
        <v>0</v>
      </c>
      <c r="L1904" s="57">
        <f t="shared" si="358"/>
        <v>54391.304309922263</v>
      </c>
      <c r="M1904" s="301">
        <f t="shared" si="359"/>
        <v>11.990238655999987</v>
      </c>
      <c r="N1904" s="57">
        <f t="shared" si="357"/>
        <v>4536.2987235207811</v>
      </c>
    </row>
    <row r="1905" spans="1:14">
      <c r="A1905" s="57">
        <v>1902</v>
      </c>
      <c r="B1905" s="57">
        <v>0</v>
      </c>
      <c r="C1905" s="284">
        <f t="shared" si="350"/>
        <v>0</v>
      </c>
      <c r="D1905" s="300">
        <f t="shared" si="348"/>
        <v>0</v>
      </c>
      <c r="E1905" s="285">
        <f t="shared" si="351"/>
        <v>0</v>
      </c>
      <c r="F1905" s="300">
        <f t="shared" si="349"/>
        <v>0</v>
      </c>
      <c r="G1905" s="285">
        <f t="shared" si="352"/>
        <v>0</v>
      </c>
      <c r="H1905" s="284">
        <f t="shared" si="353"/>
        <v>0</v>
      </c>
      <c r="I1905" s="301">
        <f t="shared" si="354"/>
        <v>0</v>
      </c>
      <c r="J1905" s="57">
        <f t="shared" si="355"/>
        <v>0</v>
      </c>
      <c r="K1905" s="57">
        <f t="shared" si="356"/>
        <v>0</v>
      </c>
      <c r="L1905" s="57">
        <f t="shared" si="358"/>
        <v>54391.304309922263</v>
      </c>
      <c r="M1905" s="301">
        <f t="shared" si="359"/>
        <v>11.990238655999987</v>
      </c>
      <c r="N1905" s="57">
        <f t="shared" si="357"/>
        <v>4536.2987235207811</v>
      </c>
    </row>
    <row r="1906" spans="1:14">
      <c r="A1906" s="57">
        <v>1903</v>
      </c>
      <c r="B1906" s="57">
        <v>0</v>
      </c>
      <c r="C1906" s="284">
        <f t="shared" si="350"/>
        <v>0</v>
      </c>
      <c r="D1906" s="300">
        <f t="shared" si="348"/>
        <v>0</v>
      </c>
      <c r="E1906" s="285">
        <f t="shared" si="351"/>
        <v>0</v>
      </c>
      <c r="F1906" s="300">
        <f t="shared" si="349"/>
        <v>0</v>
      </c>
      <c r="G1906" s="285">
        <f t="shared" si="352"/>
        <v>0</v>
      </c>
      <c r="H1906" s="284">
        <f t="shared" si="353"/>
        <v>0</v>
      </c>
      <c r="I1906" s="301">
        <f t="shared" si="354"/>
        <v>0</v>
      </c>
      <c r="J1906" s="57">
        <f t="shared" si="355"/>
        <v>0</v>
      </c>
      <c r="K1906" s="57">
        <f t="shared" si="356"/>
        <v>0</v>
      </c>
      <c r="L1906" s="57">
        <f t="shared" si="358"/>
        <v>54391.304309922263</v>
      </c>
      <c r="M1906" s="301">
        <f t="shared" si="359"/>
        <v>11.990238655999987</v>
      </c>
      <c r="N1906" s="57">
        <f t="shared" si="357"/>
        <v>4536.2987235207811</v>
      </c>
    </row>
    <row r="1907" spans="1:14">
      <c r="A1907" s="57">
        <v>1904</v>
      </c>
      <c r="B1907" s="57">
        <v>0</v>
      </c>
      <c r="C1907" s="284">
        <f t="shared" si="350"/>
        <v>0</v>
      </c>
      <c r="D1907" s="300">
        <f t="shared" si="348"/>
        <v>0</v>
      </c>
      <c r="E1907" s="285">
        <f t="shared" si="351"/>
        <v>0</v>
      </c>
      <c r="F1907" s="300">
        <f t="shared" si="349"/>
        <v>0</v>
      </c>
      <c r="G1907" s="285">
        <f t="shared" si="352"/>
        <v>0</v>
      </c>
      <c r="H1907" s="284">
        <f t="shared" si="353"/>
        <v>0</v>
      </c>
      <c r="I1907" s="301">
        <f t="shared" si="354"/>
        <v>0</v>
      </c>
      <c r="J1907" s="57">
        <f t="shared" si="355"/>
        <v>0</v>
      </c>
      <c r="K1907" s="57">
        <f t="shared" si="356"/>
        <v>0</v>
      </c>
      <c r="L1907" s="57">
        <f t="shared" si="358"/>
        <v>54391.304309922263</v>
      </c>
      <c r="M1907" s="301">
        <f t="shared" si="359"/>
        <v>11.990238655999987</v>
      </c>
      <c r="N1907" s="57">
        <f t="shared" si="357"/>
        <v>4536.2987235207811</v>
      </c>
    </row>
    <row r="1908" spans="1:14">
      <c r="A1908" s="57">
        <v>1905</v>
      </c>
      <c r="B1908" s="57">
        <v>0</v>
      </c>
      <c r="C1908" s="284">
        <f t="shared" si="350"/>
        <v>0</v>
      </c>
      <c r="D1908" s="300">
        <f t="shared" si="348"/>
        <v>0</v>
      </c>
      <c r="E1908" s="285">
        <f t="shared" si="351"/>
        <v>0</v>
      </c>
      <c r="F1908" s="300">
        <f t="shared" si="349"/>
        <v>0</v>
      </c>
      <c r="G1908" s="285">
        <f t="shared" si="352"/>
        <v>0</v>
      </c>
      <c r="H1908" s="284">
        <f t="shared" si="353"/>
        <v>0</v>
      </c>
      <c r="I1908" s="301">
        <f t="shared" si="354"/>
        <v>0</v>
      </c>
      <c r="J1908" s="57">
        <f t="shared" si="355"/>
        <v>0</v>
      </c>
      <c r="K1908" s="57">
        <f t="shared" si="356"/>
        <v>0</v>
      </c>
      <c r="L1908" s="57">
        <f t="shared" si="358"/>
        <v>54391.304309922263</v>
      </c>
      <c r="M1908" s="301">
        <f t="shared" si="359"/>
        <v>11.990238655999987</v>
      </c>
      <c r="N1908" s="57">
        <f t="shared" si="357"/>
        <v>4536.2987235207811</v>
      </c>
    </row>
    <row r="1909" spans="1:14">
      <c r="A1909" s="57">
        <v>1906</v>
      </c>
      <c r="B1909" s="57">
        <v>0</v>
      </c>
      <c r="C1909" s="284">
        <f t="shared" si="350"/>
        <v>0</v>
      </c>
      <c r="D1909" s="300">
        <f t="shared" si="348"/>
        <v>0</v>
      </c>
      <c r="E1909" s="285">
        <f t="shared" si="351"/>
        <v>0</v>
      </c>
      <c r="F1909" s="300">
        <f t="shared" si="349"/>
        <v>0</v>
      </c>
      <c r="G1909" s="285">
        <f t="shared" si="352"/>
        <v>0</v>
      </c>
      <c r="H1909" s="284">
        <f t="shared" si="353"/>
        <v>0</v>
      </c>
      <c r="I1909" s="301">
        <f t="shared" si="354"/>
        <v>0</v>
      </c>
      <c r="J1909" s="57">
        <f t="shared" si="355"/>
        <v>0</v>
      </c>
      <c r="K1909" s="57">
        <f t="shared" si="356"/>
        <v>0</v>
      </c>
      <c r="L1909" s="57">
        <f t="shared" si="358"/>
        <v>54391.304309922263</v>
      </c>
      <c r="M1909" s="301">
        <f t="shared" si="359"/>
        <v>11.990238655999987</v>
      </c>
      <c r="N1909" s="57">
        <f t="shared" si="357"/>
        <v>4536.2987235207811</v>
      </c>
    </row>
    <row r="1910" spans="1:14">
      <c r="A1910" s="57">
        <v>1907</v>
      </c>
      <c r="B1910" s="57">
        <v>0</v>
      </c>
      <c r="C1910" s="284">
        <f t="shared" si="350"/>
        <v>0</v>
      </c>
      <c r="D1910" s="300">
        <f t="shared" si="348"/>
        <v>0</v>
      </c>
      <c r="E1910" s="285">
        <f t="shared" si="351"/>
        <v>0</v>
      </c>
      <c r="F1910" s="300">
        <f t="shared" si="349"/>
        <v>0</v>
      </c>
      <c r="G1910" s="285">
        <f t="shared" si="352"/>
        <v>0</v>
      </c>
      <c r="H1910" s="284">
        <f t="shared" si="353"/>
        <v>0</v>
      </c>
      <c r="I1910" s="301">
        <f t="shared" si="354"/>
        <v>0</v>
      </c>
      <c r="J1910" s="57">
        <f t="shared" si="355"/>
        <v>0</v>
      </c>
      <c r="K1910" s="57">
        <f t="shared" si="356"/>
        <v>0</v>
      </c>
      <c r="L1910" s="57">
        <f t="shared" si="358"/>
        <v>54391.304309922263</v>
      </c>
      <c r="M1910" s="301">
        <f t="shared" si="359"/>
        <v>11.990238655999987</v>
      </c>
      <c r="N1910" s="57">
        <f t="shared" si="357"/>
        <v>4536.2987235207811</v>
      </c>
    </row>
    <row r="1911" spans="1:14">
      <c r="A1911" s="57">
        <v>1908</v>
      </c>
      <c r="B1911" s="57">
        <v>0</v>
      </c>
      <c r="C1911" s="284">
        <f t="shared" si="350"/>
        <v>0</v>
      </c>
      <c r="D1911" s="300">
        <f t="shared" si="348"/>
        <v>0</v>
      </c>
      <c r="E1911" s="285">
        <f t="shared" si="351"/>
        <v>0</v>
      </c>
      <c r="F1911" s="300">
        <f t="shared" si="349"/>
        <v>0</v>
      </c>
      <c r="G1911" s="285">
        <f t="shared" si="352"/>
        <v>0</v>
      </c>
      <c r="H1911" s="284">
        <f t="shared" si="353"/>
        <v>0</v>
      </c>
      <c r="I1911" s="301">
        <f t="shared" si="354"/>
        <v>0</v>
      </c>
      <c r="J1911" s="57">
        <f t="shared" si="355"/>
        <v>0</v>
      </c>
      <c r="K1911" s="57">
        <f t="shared" si="356"/>
        <v>0</v>
      </c>
      <c r="L1911" s="57">
        <f t="shared" si="358"/>
        <v>54391.304309922263</v>
      </c>
      <c r="M1911" s="301">
        <f t="shared" si="359"/>
        <v>11.990238655999987</v>
      </c>
      <c r="N1911" s="57">
        <f t="shared" si="357"/>
        <v>4536.2987235207811</v>
      </c>
    </row>
    <row r="1912" spans="1:14">
      <c r="A1912" s="57">
        <v>1909</v>
      </c>
      <c r="B1912" s="57">
        <v>0</v>
      </c>
      <c r="C1912" s="284">
        <f t="shared" si="350"/>
        <v>0</v>
      </c>
      <c r="D1912" s="300">
        <f t="shared" si="348"/>
        <v>0</v>
      </c>
      <c r="E1912" s="285">
        <f t="shared" si="351"/>
        <v>0</v>
      </c>
      <c r="F1912" s="300">
        <f t="shared" si="349"/>
        <v>0</v>
      </c>
      <c r="G1912" s="285">
        <f t="shared" si="352"/>
        <v>0</v>
      </c>
      <c r="H1912" s="284">
        <f t="shared" si="353"/>
        <v>0</v>
      </c>
      <c r="I1912" s="301">
        <f t="shared" si="354"/>
        <v>0</v>
      </c>
      <c r="J1912" s="57">
        <f t="shared" si="355"/>
        <v>0</v>
      </c>
      <c r="K1912" s="57">
        <f t="shared" si="356"/>
        <v>0</v>
      </c>
      <c r="L1912" s="57">
        <f t="shared" si="358"/>
        <v>54391.304309922263</v>
      </c>
      <c r="M1912" s="301">
        <f t="shared" si="359"/>
        <v>11.990238655999987</v>
      </c>
      <c r="N1912" s="57">
        <f t="shared" si="357"/>
        <v>4536.2987235207811</v>
      </c>
    </row>
    <row r="1913" spans="1:14">
      <c r="A1913" s="57">
        <v>1910</v>
      </c>
      <c r="B1913" s="57">
        <v>0</v>
      </c>
      <c r="C1913" s="284">
        <f t="shared" si="350"/>
        <v>0</v>
      </c>
      <c r="D1913" s="300">
        <f t="shared" si="348"/>
        <v>0</v>
      </c>
      <c r="E1913" s="285">
        <f t="shared" si="351"/>
        <v>0</v>
      </c>
      <c r="F1913" s="300">
        <f t="shared" si="349"/>
        <v>0</v>
      </c>
      <c r="G1913" s="285">
        <f t="shared" si="352"/>
        <v>0</v>
      </c>
      <c r="H1913" s="284">
        <f t="shared" si="353"/>
        <v>0</v>
      </c>
      <c r="I1913" s="301">
        <f t="shared" si="354"/>
        <v>0</v>
      </c>
      <c r="J1913" s="57">
        <f t="shared" si="355"/>
        <v>0</v>
      </c>
      <c r="K1913" s="57">
        <f t="shared" si="356"/>
        <v>0</v>
      </c>
      <c r="L1913" s="57">
        <f t="shared" si="358"/>
        <v>54391.304309922263</v>
      </c>
      <c r="M1913" s="301">
        <f t="shared" si="359"/>
        <v>11.990238655999987</v>
      </c>
      <c r="N1913" s="57">
        <f t="shared" si="357"/>
        <v>4536.2987235207811</v>
      </c>
    </row>
    <row r="1914" spans="1:14">
      <c r="A1914" s="57">
        <v>1911</v>
      </c>
      <c r="B1914" s="57">
        <v>0</v>
      </c>
      <c r="C1914" s="284">
        <f t="shared" si="350"/>
        <v>0</v>
      </c>
      <c r="D1914" s="300">
        <f t="shared" si="348"/>
        <v>0</v>
      </c>
      <c r="E1914" s="285">
        <f t="shared" si="351"/>
        <v>0</v>
      </c>
      <c r="F1914" s="300">
        <f t="shared" si="349"/>
        <v>0</v>
      </c>
      <c r="G1914" s="285">
        <f t="shared" si="352"/>
        <v>0</v>
      </c>
      <c r="H1914" s="284">
        <f t="shared" si="353"/>
        <v>0</v>
      </c>
      <c r="I1914" s="301">
        <f t="shared" si="354"/>
        <v>0</v>
      </c>
      <c r="J1914" s="57">
        <f t="shared" si="355"/>
        <v>0</v>
      </c>
      <c r="K1914" s="57">
        <f t="shared" si="356"/>
        <v>0</v>
      </c>
      <c r="L1914" s="57">
        <f t="shared" si="358"/>
        <v>54391.304309922263</v>
      </c>
      <c r="M1914" s="301">
        <f t="shared" si="359"/>
        <v>11.990238655999987</v>
      </c>
      <c r="N1914" s="57">
        <f t="shared" si="357"/>
        <v>4536.2987235207811</v>
      </c>
    </row>
    <row r="1915" spans="1:14">
      <c r="A1915" s="57">
        <v>1912</v>
      </c>
      <c r="B1915" s="57">
        <v>0</v>
      </c>
      <c r="C1915" s="284">
        <f t="shared" si="350"/>
        <v>0</v>
      </c>
      <c r="D1915" s="300">
        <f t="shared" si="348"/>
        <v>0</v>
      </c>
      <c r="E1915" s="285">
        <f t="shared" si="351"/>
        <v>0</v>
      </c>
      <c r="F1915" s="300">
        <f t="shared" si="349"/>
        <v>0</v>
      </c>
      <c r="G1915" s="285">
        <f t="shared" si="352"/>
        <v>0</v>
      </c>
      <c r="H1915" s="284">
        <f t="shared" si="353"/>
        <v>0</v>
      </c>
      <c r="I1915" s="301">
        <f t="shared" si="354"/>
        <v>0</v>
      </c>
      <c r="J1915" s="57">
        <f t="shared" si="355"/>
        <v>0</v>
      </c>
      <c r="K1915" s="57">
        <f t="shared" si="356"/>
        <v>0</v>
      </c>
      <c r="L1915" s="57">
        <f t="shared" si="358"/>
        <v>54391.304309922263</v>
      </c>
      <c r="M1915" s="301">
        <f t="shared" si="359"/>
        <v>11.990238655999987</v>
      </c>
      <c r="N1915" s="57">
        <f t="shared" si="357"/>
        <v>4536.2987235207811</v>
      </c>
    </row>
    <row r="1916" spans="1:14">
      <c r="A1916" s="57">
        <v>1913</v>
      </c>
      <c r="B1916" s="57">
        <v>0</v>
      </c>
      <c r="C1916" s="284">
        <f t="shared" si="350"/>
        <v>0</v>
      </c>
      <c r="D1916" s="300">
        <f t="shared" si="348"/>
        <v>0</v>
      </c>
      <c r="E1916" s="285">
        <f t="shared" si="351"/>
        <v>0</v>
      </c>
      <c r="F1916" s="300">
        <f t="shared" si="349"/>
        <v>0</v>
      </c>
      <c r="G1916" s="285">
        <f t="shared" si="352"/>
        <v>0</v>
      </c>
      <c r="H1916" s="284">
        <f t="shared" si="353"/>
        <v>0</v>
      </c>
      <c r="I1916" s="301">
        <f t="shared" si="354"/>
        <v>0</v>
      </c>
      <c r="J1916" s="57">
        <f t="shared" si="355"/>
        <v>0</v>
      </c>
      <c r="K1916" s="57">
        <f t="shared" si="356"/>
        <v>0</v>
      </c>
      <c r="L1916" s="57">
        <f t="shared" si="358"/>
        <v>54391.304309922263</v>
      </c>
      <c r="M1916" s="301">
        <f t="shared" si="359"/>
        <v>11.990238655999987</v>
      </c>
      <c r="N1916" s="57">
        <f t="shared" si="357"/>
        <v>4536.2987235207811</v>
      </c>
    </row>
    <row r="1917" spans="1:14">
      <c r="A1917" s="57">
        <v>1914</v>
      </c>
      <c r="B1917" s="57">
        <v>0</v>
      </c>
      <c r="C1917" s="284">
        <f t="shared" si="350"/>
        <v>0</v>
      </c>
      <c r="D1917" s="300">
        <f t="shared" si="348"/>
        <v>0</v>
      </c>
      <c r="E1917" s="285">
        <f t="shared" si="351"/>
        <v>0</v>
      </c>
      <c r="F1917" s="300">
        <f t="shared" si="349"/>
        <v>0</v>
      </c>
      <c r="G1917" s="285">
        <f t="shared" si="352"/>
        <v>0</v>
      </c>
      <c r="H1917" s="284">
        <f t="shared" si="353"/>
        <v>0</v>
      </c>
      <c r="I1917" s="301">
        <f t="shared" si="354"/>
        <v>0</v>
      </c>
      <c r="J1917" s="57">
        <f t="shared" si="355"/>
        <v>0</v>
      </c>
      <c r="K1917" s="57">
        <f t="shared" si="356"/>
        <v>0</v>
      </c>
      <c r="L1917" s="57">
        <f t="shared" si="358"/>
        <v>54391.304309922263</v>
      </c>
      <c r="M1917" s="301">
        <f t="shared" si="359"/>
        <v>11.990238655999987</v>
      </c>
      <c r="N1917" s="57">
        <f t="shared" si="357"/>
        <v>4536.2987235207811</v>
      </c>
    </row>
    <row r="1918" spans="1:14">
      <c r="A1918" s="57">
        <v>1915</v>
      </c>
      <c r="B1918" s="57">
        <v>0</v>
      </c>
      <c r="C1918" s="284">
        <f t="shared" si="350"/>
        <v>0</v>
      </c>
      <c r="D1918" s="300">
        <f t="shared" si="348"/>
        <v>0</v>
      </c>
      <c r="E1918" s="285">
        <f t="shared" si="351"/>
        <v>0</v>
      </c>
      <c r="F1918" s="300">
        <f t="shared" si="349"/>
        <v>0</v>
      </c>
      <c r="G1918" s="285">
        <f t="shared" si="352"/>
        <v>0</v>
      </c>
      <c r="H1918" s="284">
        <f t="shared" si="353"/>
        <v>0</v>
      </c>
      <c r="I1918" s="301">
        <f t="shared" si="354"/>
        <v>0</v>
      </c>
      <c r="J1918" s="57">
        <f t="shared" si="355"/>
        <v>0</v>
      </c>
      <c r="K1918" s="57">
        <f t="shared" si="356"/>
        <v>0</v>
      </c>
      <c r="L1918" s="57">
        <f t="shared" si="358"/>
        <v>54391.304309922263</v>
      </c>
      <c r="M1918" s="301">
        <f t="shared" si="359"/>
        <v>11.990238655999987</v>
      </c>
      <c r="N1918" s="57">
        <f t="shared" si="357"/>
        <v>4536.2987235207811</v>
      </c>
    </row>
    <row r="1919" spans="1:14">
      <c r="A1919" s="57">
        <v>1916</v>
      </c>
      <c r="B1919" s="57">
        <v>0</v>
      </c>
      <c r="C1919" s="284">
        <f t="shared" si="350"/>
        <v>0</v>
      </c>
      <c r="D1919" s="300">
        <f t="shared" si="348"/>
        <v>0</v>
      </c>
      <c r="E1919" s="285">
        <f t="shared" si="351"/>
        <v>0</v>
      </c>
      <c r="F1919" s="300">
        <f t="shared" si="349"/>
        <v>0</v>
      </c>
      <c r="G1919" s="285">
        <f t="shared" si="352"/>
        <v>0</v>
      </c>
      <c r="H1919" s="284">
        <f t="shared" si="353"/>
        <v>0</v>
      </c>
      <c r="I1919" s="301">
        <f t="shared" si="354"/>
        <v>0</v>
      </c>
      <c r="J1919" s="57">
        <f t="shared" si="355"/>
        <v>0</v>
      </c>
      <c r="K1919" s="57">
        <f t="shared" si="356"/>
        <v>0</v>
      </c>
      <c r="L1919" s="57">
        <f t="shared" si="358"/>
        <v>54391.304309922263</v>
      </c>
      <c r="M1919" s="301">
        <f t="shared" si="359"/>
        <v>11.990238655999987</v>
      </c>
      <c r="N1919" s="57">
        <f t="shared" si="357"/>
        <v>4536.2987235207811</v>
      </c>
    </row>
    <row r="1920" spans="1:14">
      <c r="A1920" s="57">
        <v>1917</v>
      </c>
      <c r="B1920" s="57">
        <v>0</v>
      </c>
      <c r="C1920" s="284">
        <f t="shared" si="350"/>
        <v>0</v>
      </c>
      <c r="D1920" s="300">
        <f t="shared" si="348"/>
        <v>0</v>
      </c>
      <c r="E1920" s="285">
        <f t="shared" si="351"/>
        <v>0</v>
      </c>
      <c r="F1920" s="300">
        <f t="shared" si="349"/>
        <v>0</v>
      </c>
      <c r="G1920" s="285">
        <f t="shared" si="352"/>
        <v>0</v>
      </c>
      <c r="H1920" s="284">
        <f t="shared" si="353"/>
        <v>0</v>
      </c>
      <c r="I1920" s="301">
        <f t="shared" si="354"/>
        <v>0</v>
      </c>
      <c r="J1920" s="57">
        <f t="shared" si="355"/>
        <v>0</v>
      </c>
      <c r="K1920" s="57">
        <f t="shared" si="356"/>
        <v>0</v>
      </c>
      <c r="L1920" s="57">
        <f t="shared" si="358"/>
        <v>54391.304309922263</v>
      </c>
      <c r="M1920" s="301">
        <f t="shared" si="359"/>
        <v>11.990238655999987</v>
      </c>
      <c r="N1920" s="57">
        <f t="shared" si="357"/>
        <v>4536.2987235207811</v>
      </c>
    </row>
    <row r="1921" spans="1:14">
      <c r="A1921" s="57">
        <v>1918</v>
      </c>
      <c r="B1921" s="57">
        <v>0</v>
      </c>
      <c r="C1921" s="284">
        <f t="shared" si="350"/>
        <v>0</v>
      </c>
      <c r="D1921" s="300">
        <f t="shared" si="348"/>
        <v>0</v>
      </c>
      <c r="E1921" s="285">
        <f t="shared" si="351"/>
        <v>0</v>
      </c>
      <c r="F1921" s="300">
        <f t="shared" si="349"/>
        <v>0</v>
      </c>
      <c r="G1921" s="285">
        <f t="shared" si="352"/>
        <v>0</v>
      </c>
      <c r="H1921" s="284">
        <f t="shared" si="353"/>
        <v>0</v>
      </c>
      <c r="I1921" s="301">
        <f t="shared" si="354"/>
        <v>0</v>
      </c>
      <c r="J1921" s="57">
        <f t="shared" si="355"/>
        <v>0</v>
      </c>
      <c r="K1921" s="57">
        <f t="shared" si="356"/>
        <v>0</v>
      </c>
      <c r="L1921" s="57">
        <f t="shared" si="358"/>
        <v>54391.304309922263</v>
      </c>
      <c r="M1921" s="301">
        <f t="shared" si="359"/>
        <v>11.990238655999987</v>
      </c>
      <c r="N1921" s="57">
        <f t="shared" si="357"/>
        <v>4536.2987235207811</v>
      </c>
    </row>
    <row r="1922" spans="1:14">
      <c r="A1922" s="57">
        <v>1919</v>
      </c>
      <c r="B1922" s="57">
        <v>0</v>
      </c>
      <c r="C1922" s="284">
        <f t="shared" si="350"/>
        <v>0</v>
      </c>
      <c r="D1922" s="300">
        <f t="shared" si="348"/>
        <v>0</v>
      </c>
      <c r="E1922" s="285">
        <f t="shared" si="351"/>
        <v>0</v>
      </c>
      <c r="F1922" s="300">
        <f t="shared" si="349"/>
        <v>0</v>
      </c>
      <c r="G1922" s="285">
        <f t="shared" si="352"/>
        <v>0</v>
      </c>
      <c r="H1922" s="284">
        <f t="shared" si="353"/>
        <v>0</v>
      </c>
      <c r="I1922" s="301">
        <f t="shared" si="354"/>
        <v>0</v>
      </c>
      <c r="J1922" s="57">
        <f t="shared" si="355"/>
        <v>0</v>
      </c>
      <c r="K1922" s="57">
        <f t="shared" si="356"/>
        <v>0</v>
      </c>
      <c r="L1922" s="57">
        <f t="shared" si="358"/>
        <v>54391.304309922263</v>
      </c>
      <c r="M1922" s="301">
        <f t="shared" si="359"/>
        <v>11.990238655999987</v>
      </c>
      <c r="N1922" s="57">
        <f t="shared" si="357"/>
        <v>4536.2987235207811</v>
      </c>
    </row>
    <row r="1923" spans="1:14">
      <c r="A1923" s="57">
        <v>1920</v>
      </c>
      <c r="B1923" s="57">
        <v>0</v>
      </c>
      <c r="C1923" s="284">
        <f t="shared" si="350"/>
        <v>0</v>
      </c>
      <c r="D1923" s="300">
        <f t="shared" si="348"/>
        <v>0</v>
      </c>
      <c r="E1923" s="285">
        <f t="shared" si="351"/>
        <v>0</v>
      </c>
      <c r="F1923" s="300">
        <f t="shared" si="349"/>
        <v>0</v>
      </c>
      <c r="G1923" s="285">
        <f t="shared" si="352"/>
        <v>0</v>
      </c>
      <c r="H1923" s="284">
        <f t="shared" si="353"/>
        <v>0</v>
      </c>
      <c r="I1923" s="301">
        <f t="shared" si="354"/>
        <v>0</v>
      </c>
      <c r="J1923" s="57">
        <f t="shared" si="355"/>
        <v>0</v>
      </c>
      <c r="K1923" s="57">
        <f t="shared" si="356"/>
        <v>0</v>
      </c>
      <c r="L1923" s="57">
        <f t="shared" si="358"/>
        <v>54391.304309922263</v>
      </c>
      <c r="M1923" s="301">
        <f t="shared" si="359"/>
        <v>11.990238655999987</v>
      </c>
      <c r="N1923" s="57">
        <f t="shared" si="357"/>
        <v>4536.2987235207811</v>
      </c>
    </row>
    <row r="1924" spans="1:14">
      <c r="A1924" s="57">
        <v>1921</v>
      </c>
      <c r="B1924" s="57">
        <v>0</v>
      </c>
      <c r="C1924" s="284">
        <f t="shared" si="350"/>
        <v>0</v>
      </c>
      <c r="D1924" s="300">
        <f t="shared" ref="D1924:D1987" si="360">C1924</f>
        <v>0</v>
      </c>
      <c r="E1924" s="285">
        <f t="shared" si="351"/>
        <v>0</v>
      </c>
      <c r="F1924" s="300">
        <f t="shared" ref="F1924:F1987" si="361">C1925</f>
        <v>0</v>
      </c>
      <c r="G1924" s="285">
        <f t="shared" si="352"/>
        <v>0</v>
      </c>
      <c r="H1924" s="284">
        <f t="shared" si="353"/>
        <v>0</v>
      </c>
      <c r="I1924" s="301">
        <f t="shared" si="354"/>
        <v>0</v>
      </c>
      <c r="J1924" s="57">
        <f t="shared" si="355"/>
        <v>0</v>
      </c>
      <c r="K1924" s="57">
        <f t="shared" si="356"/>
        <v>0</v>
      </c>
      <c r="L1924" s="57">
        <f t="shared" si="358"/>
        <v>54391.304309922263</v>
      </c>
      <c r="M1924" s="301">
        <f t="shared" si="359"/>
        <v>11.990238655999987</v>
      </c>
      <c r="N1924" s="57">
        <f t="shared" si="357"/>
        <v>4536.2987235207811</v>
      </c>
    </row>
    <row r="1925" spans="1:14">
      <c r="A1925" s="57">
        <v>1922</v>
      </c>
      <c r="B1925" s="57">
        <v>0</v>
      </c>
      <c r="C1925" s="284">
        <f t="shared" ref="C1925:C1988" si="362">B1925*1.609344</f>
        <v>0</v>
      </c>
      <c r="D1925" s="300">
        <f t="shared" si="360"/>
        <v>0</v>
      </c>
      <c r="E1925" s="285">
        <f t="shared" ref="E1925:E1988" si="363">(D1925)^2</f>
        <v>0</v>
      </c>
      <c r="F1925" s="300">
        <f t="shared" si="361"/>
        <v>0</v>
      </c>
      <c r="G1925" s="285">
        <f t="shared" ref="G1925:G1988" si="364">(F1925)^2</f>
        <v>0</v>
      </c>
      <c r="H1925" s="284">
        <f t="shared" ref="H1925:H1988" si="365">(D1925+F1925)/2</f>
        <v>0</v>
      </c>
      <c r="I1925" s="301">
        <f t="shared" ref="I1925:I1988" si="366">H1925/3600</f>
        <v>0</v>
      </c>
      <c r="J1925" s="57">
        <f t="shared" ref="J1925:J1988" si="367">IF(I1925=0,0,(G1925-E1925))</f>
        <v>0</v>
      </c>
      <c r="K1925" s="57">
        <f t="shared" ref="K1925:K1988" si="368">MAX(0,J1925)</f>
        <v>0</v>
      </c>
      <c r="L1925" s="57">
        <f t="shared" si="358"/>
        <v>54391.304309922263</v>
      </c>
      <c r="M1925" s="301">
        <f t="shared" si="359"/>
        <v>11.990238655999987</v>
      </c>
      <c r="N1925" s="57">
        <f t="shared" ref="N1925:N1988" si="369">IF(M1925=0,0,(L1925)/M1925)</f>
        <v>4536.2987235207811</v>
      </c>
    </row>
    <row r="1926" spans="1:14">
      <c r="A1926" s="57">
        <v>1923</v>
      </c>
      <c r="B1926" s="57">
        <v>0</v>
      </c>
      <c r="C1926" s="284">
        <f t="shared" si="362"/>
        <v>0</v>
      </c>
      <c r="D1926" s="300">
        <f t="shared" si="360"/>
        <v>0</v>
      </c>
      <c r="E1926" s="285">
        <f t="shared" si="363"/>
        <v>0</v>
      </c>
      <c r="F1926" s="300">
        <f t="shared" si="361"/>
        <v>0</v>
      </c>
      <c r="G1926" s="285">
        <f t="shared" si="364"/>
        <v>0</v>
      </c>
      <c r="H1926" s="284">
        <f t="shared" si="365"/>
        <v>0</v>
      </c>
      <c r="I1926" s="301">
        <f t="shared" si="366"/>
        <v>0</v>
      </c>
      <c r="J1926" s="57">
        <f t="shared" si="367"/>
        <v>0</v>
      </c>
      <c r="K1926" s="57">
        <f t="shared" si="368"/>
        <v>0</v>
      </c>
      <c r="L1926" s="57">
        <f t="shared" ref="L1926:L1989" si="370">L1925+K1926</f>
        <v>54391.304309922263</v>
      </c>
      <c r="M1926" s="301">
        <f t="shared" ref="M1926:M1989" si="371">M1925+I1926</f>
        <v>11.990238655999987</v>
      </c>
      <c r="N1926" s="57">
        <f t="shared" si="369"/>
        <v>4536.2987235207811</v>
      </c>
    </row>
    <row r="1927" spans="1:14">
      <c r="A1927" s="57">
        <v>1924</v>
      </c>
      <c r="B1927" s="57">
        <v>0</v>
      </c>
      <c r="C1927" s="284">
        <f t="shared" si="362"/>
        <v>0</v>
      </c>
      <c r="D1927" s="300">
        <f t="shared" si="360"/>
        <v>0</v>
      </c>
      <c r="E1927" s="285">
        <f t="shared" si="363"/>
        <v>0</v>
      </c>
      <c r="F1927" s="300">
        <f t="shared" si="361"/>
        <v>0</v>
      </c>
      <c r="G1927" s="285">
        <f t="shared" si="364"/>
        <v>0</v>
      </c>
      <c r="H1927" s="284">
        <f t="shared" si="365"/>
        <v>0</v>
      </c>
      <c r="I1927" s="301">
        <f t="shared" si="366"/>
        <v>0</v>
      </c>
      <c r="J1927" s="57">
        <f t="shared" si="367"/>
        <v>0</v>
      </c>
      <c r="K1927" s="57">
        <f t="shared" si="368"/>
        <v>0</v>
      </c>
      <c r="L1927" s="57">
        <f t="shared" si="370"/>
        <v>54391.304309922263</v>
      </c>
      <c r="M1927" s="301">
        <f t="shared" si="371"/>
        <v>11.990238655999987</v>
      </c>
      <c r="N1927" s="57">
        <f t="shared" si="369"/>
        <v>4536.2987235207811</v>
      </c>
    </row>
    <row r="1928" spans="1:14">
      <c r="A1928" s="57">
        <v>1925</v>
      </c>
      <c r="B1928" s="57">
        <v>0</v>
      </c>
      <c r="C1928" s="284">
        <f t="shared" si="362"/>
        <v>0</v>
      </c>
      <c r="D1928" s="300">
        <f t="shared" si="360"/>
        <v>0</v>
      </c>
      <c r="E1928" s="285">
        <f t="shared" si="363"/>
        <v>0</v>
      </c>
      <c r="F1928" s="300">
        <f t="shared" si="361"/>
        <v>0</v>
      </c>
      <c r="G1928" s="285">
        <f t="shared" si="364"/>
        <v>0</v>
      </c>
      <c r="H1928" s="284">
        <f t="shared" si="365"/>
        <v>0</v>
      </c>
      <c r="I1928" s="301">
        <f t="shared" si="366"/>
        <v>0</v>
      </c>
      <c r="J1928" s="57">
        <f t="shared" si="367"/>
        <v>0</v>
      </c>
      <c r="K1928" s="57">
        <f t="shared" si="368"/>
        <v>0</v>
      </c>
      <c r="L1928" s="57">
        <f t="shared" si="370"/>
        <v>54391.304309922263</v>
      </c>
      <c r="M1928" s="301">
        <f t="shared" si="371"/>
        <v>11.990238655999987</v>
      </c>
      <c r="N1928" s="57">
        <f t="shared" si="369"/>
        <v>4536.2987235207811</v>
      </c>
    </row>
    <row r="1929" spans="1:14">
      <c r="A1929" s="57">
        <v>1926</v>
      </c>
      <c r="B1929" s="57">
        <v>0</v>
      </c>
      <c r="C1929" s="284">
        <f t="shared" si="362"/>
        <v>0</v>
      </c>
      <c r="D1929" s="300">
        <f t="shared" si="360"/>
        <v>0</v>
      </c>
      <c r="E1929" s="285">
        <f t="shared" si="363"/>
        <v>0</v>
      </c>
      <c r="F1929" s="300">
        <f t="shared" si="361"/>
        <v>0</v>
      </c>
      <c r="G1929" s="285">
        <f t="shared" si="364"/>
        <v>0</v>
      </c>
      <c r="H1929" s="284">
        <f t="shared" si="365"/>
        <v>0</v>
      </c>
      <c r="I1929" s="301">
        <f t="shared" si="366"/>
        <v>0</v>
      </c>
      <c r="J1929" s="57">
        <f t="shared" si="367"/>
        <v>0</v>
      </c>
      <c r="K1929" s="57">
        <f t="shared" si="368"/>
        <v>0</v>
      </c>
      <c r="L1929" s="57">
        <f t="shared" si="370"/>
        <v>54391.304309922263</v>
      </c>
      <c r="M1929" s="301">
        <f t="shared" si="371"/>
        <v>11.990238655999987</v>
      </c>
      <c r="N1929" s="57">
        <f t="shared" si="369"/>
        <v>4536.2987235207811</v>
      </c>
    </row>
    <row r="1930" spans="1:14">
      <c r="A1930" s="57">
        <v>1927</v>
      </c>
      <c r="B1930" s="57">
        <v>0</v>
      </c>
      <c r="C1930" s="284">
        <f t="shared" si="362"/>
        <v>0</v>
      </c>
      <c r="D1930" s="300">
        <f t="shared" si="360"/>
        <v>0</v>
      </c>
      <c r="E1930" s="285">
        <f t="shared" si="363"/>
        <v>0</v>
      </c>
      <c r="F1930" s="300">
        <f t="shared" si="361"/>
        <v>0</v>
      </c>
      <c r="G1930" s="285">
        <f t="shared" si="364"/>
        <v>0</v>
      </c>
      <c r="H1930" s="284">
        <f t="shared" si="365"/>
        <v>0</v>
      </c>
      <c r="I1930" s="301">
        <f t="shared" si="366"/>
        <v>0</v>
      </c>
      <c r="J1930" s="57">
        <f t="shared" si="367"/>
        <v>0</v>
      </c>
      <c r="K1930" s="57">
        <f t="shared" si="368"/>
        <v>0</v>
      </c>
      <c r="L1930" s="57">
        <f t="shared" si="370"/>
        <v>54391.304309922263</v>
      </c>
      <c r="M1930" s="301">
        <f t="shared" si="371"/>
        <v>11.990238655999987</v>
      </c>
      <c r="N1930" s="57">
        <f t="shared" si="369"/>
        <v>4536.2987235207811</v>
      </c>
    </row>
    <row r="1931" spans="1:14">
      <c r="A1931" s="57">
        <v>1928</v>
      </c>
      <c r="B1931" s="57">
        <v>0</v>
      </c>
      <c r="C1931" s="284">
        <f t="shared" si="362"/>
        <v>0</v>
      </c>
      <c r="D1931" s="300">
        <f t="shared" si="360"/>
        <v>0</v>
      </c>
      <c r="E1931" s="285">
        <f t="shared" si="363"/>
        <v>0</v>
      </c>
      <c r="F1931" s="300">
        <f t="shared" si="361"/>
        <v>0</v>
      </c>
      <c r="G1931" s="285">
        <f t="shared" si="364"/>
        <v>0</v>
      </c>
      <c r="H1931" s="284">
        <f t="shared" si="365"/>
        <v>0</v>
      </c>
      <c r="I1931" s="301">
        <f t="shared" si="366"/>
        <v>0</v>
      </c>
      <c r="J1931" s="57">
        <f t="shared" si="367"/>
        <v>0</v>
      </c>
      <c r="K1931" s="57">
        <f t="shared" si="368"/>
        <v>0</v>
      </c>
      <c r="L1931" s="57">
        <f t="shared" si="370"/>
        <v>54391.304309922263</v>
      </c>
      <c r="M1931" s="301">
        <f t="shared" si="371"/>
        <v>11.990238655999987</v>
      </c>
      <c r="N1931" s="57">
        <f t="shared" si="369"/>
        <v>4536.2987235207811</v>
      </c>
    </row>
    <row r="1932" spans="1:14">
      <c r="A1932" s="57">
        <v>1929</v>
      </c>
      <c r="B1932" s="57">
        <v>0</v>
      </c>
      <c r="C1932" s="284">
        <f t="shared" si="362"/>
        <v>0</v>
      </c>
      <c r="D1932" s="300">
        <f t="shared" si="360"/>
        <v>0</v>
      </c>
      <c r="E1932" s="285">
        <f t="shared" si="363"/>
        <v>0</v>
      </c>
      <c r="F1932" s="300">
        <f t="shared" si="361"/>
        <v>0</v>
      </c>
      <c r="G1932" s="285">
        <f t="shared" si="364"/>
        <v>0</v>
      </c>
      <c r="H1932" s="284">
        <f t="shared" si="365"/>
        <v>0</v>
      </c>
      <c r="I1932" s="301">
        <f t="shared" si="366"/>
        <v>0</v>
      </c>
      <c r="J1932" s="57">
        <f t="shared" si="367"/>
        <v>0</v>
      </c>
      <c r="K1932" s="57">
        <f t="shared" si="368"/>
        <v>0</v>
      </c>
      <c r="L1932" s="57">
        <f t="shared" si="370"/>
        <v>54391.304309922263</v>
      </c>
      <c r="M1932" s="301">
        <f t="shared" si="371"/>
        <v>11.990238655999987</v>
      </c>
      <c r="N1932" s="57">
        <f t="shared" si="369"/>
        <v>4536.2987235207811</v>
      </c>
    </row>
    <row r="1933" spans="1:14">
      <c r="A1933" s="57">
        <v>1930</v>
      </c>
      <c r="B1933" s="57">
        <v>0</v>
      </c>
      <c r="C1933" s="284">
        <f t="shared" si="362"/>
        <v>0</v>
      </c>
      <c r="D1933" s="300">
        <f t="shared" si="360"/>
        <v>0</v>
      </c>
      <c r="E1933" s="285">
        <f t="shared" si="363"/>
        <v>0</v>
      </c>
      <c r="F1933" s="300">
        <f t="shared" si="361"/>
        <v>0</v>
      </c>
      <c r="G1933" s="285">
        <f t="shared" si="364"/>
        <v>0</v>
      </c>
      <c r="H1933" s="284">
        <f t="shared" si="365"/>
        <v>0</v>
      </c>
      <c r="I1933" s="301">
        <f t="shared" si="366"/>
        <v>0</v>
      </c>
      <c r="J1933" s="57">
        <f t="shared" si="367"/>
        <v>0</v>
      </c>
      <c r="K1933" s="57">
        <f t="shared" si="368"/>
        <v>0</v>
      </c>
      <c r="L1933" s="57">
        <f t="shared" si="370"/>
        <v>54391.304309922263</v>
      </c>
      <c r="M1933" s="301">
        <f t="shared" si="371"/>
        <v>11.990238655999987</v>
      </c>
      <c r="N1933" s="57">
        <f t="shared" si="369"/>
        <v>4536.2987235207811</v>
      </c>
    </row>
    <row r="1934" spans="1:14">
      <c r="A1934" s="57">
        <v>1931</v>
      </c>
      <c r="B1934" s="57">
        <v>0</v>
      </c>
      <c r="C1934" s="284">
        <f t="shared" si="362"/>
        <v>0</v>
      </c>
      <c r="D1934" s="300">
        <f t="shared" si="360"/>
        <v>0</v>
      </c>
      <c r="E1934" s="285">
        <f t="shared" si="363"/>
        <v>0</v>
      </c>
      <c r="F1934" s="300">
        <f t="shared" si="361"/>
        <v>0</v>
      </c>
      <c r="G1934" s="285">
        <f t="shared" si="364"/>
        <v>0</v>
      </c>
      <c r="H1934" s="284">
        <f t="shared" si="365"/>
        <v>0</v>
      </c>
      <c r="I1934" s="301">
        <f t="shared" si="366"/>
        <v>0</v>
      </c>
      <c r="J1934" s="57">
        <f t="shared" si="367"/>
        <v>0</v>
      </c>
      <c r="K1934" s="57">
        <f t="shared" si="368"/>
        <v>0</v>
      </c>
      <c r="L1934" s="57">
        <f t="shared" si="370"/>
        <v>54391.304309922263</v>
      </c>
      <c r="M1934" s="301">
        <f t="shared" si="371"/>
        <v>11.990238655999987</v>
      </c>
      <c r="N1934" s="57">
        <f t="shared" si="369"/>
        <v>4536.2987235207811</v>
      </c>
    </row>
    <row r="1935" spans="1:14">
      <c r="A1935" s="57">
        <v>1932</v>
      </c>
      <c r="B1935" s="57">
        <v>0</v>
      </c>
      <c r="C1935" s="284">
        <f t="shared" si="362"/>
        <v>0</v>
      </c>
      <c r="D1935" s="300">
        <f t="shared" si="360"/>
        <v>0</v>
      </c>
      <c r="E1935" s="285">
        <f t="shared" si="363"/>
        <v>0</v>
      </c>
      <c r="F1935" s="300">
        <f t="shared" si="361"/>
        <v>0</v>
      </c>
      <c r="G1935" s="285">
        <f t="shared" si="364"/>
        <v>0</v>
      </c>
      <c r="H1935" s="284">
        <f t="shared" si="365"/>
        <v>0</v>
      </c>
      <c r="I1935" s="301">
        <f t="shared" si="366"/>
        <v>0</v>
      </c>
      <c r="J1935" s="57">
        <f t="shared" si="367"/>
        <v>0</v>
      </c>
      <c r="K1935" s="57">
        <f t="shared" si="368"/>
        <v>0</v>
      </c>
      <c r="L1935" s="57">
        <f t="shared" si="370"/>
        <v>54391.304309922263</v>
      </c>
      <c r="M1935" s="301">
        <f t="shared" si="371"/>
        <v>11.990238655999987</v>
      </c>
      <c r="N1935" s="57">
        <f t="shared" si="369"/>
        <v>4536.2987235207811</v>
      </c>
    </row>
    <row r="1936" spans="1:14">
      <c r="A1936" s="57">
        <v>1933</v>
      </c>
      <c r="B1936" s="57">
        <v>0</v>
      </c>
      <c r="C1936" s="284">
        <f t="shared" si="362"/>
        <v>0</v>
      </c>
      <c r="D1936" s="300">
        <f t="shared" si="360"/>
        <v>0</v>
      </c>
      <c r="E1936" s="285">
        <f t="shared" si="363"/>
        <v>0</v>
      </c>
      <c r="F1936" s="300">
        <f t="shared" si="361"/>
        <v>0</v>
      </c>
      <c r="G1936" s="285">
        <f t="shared" si="364"/>
        <v>0</v>
      </c>
      <c r="H1936" s="284">
        <f t="shared" si="365"/>
        <v>0</v>
      </c>
      <c r="I1936" s="301">
        <f t="shared" si="366"/>
        <v>0</v>
      </c>
      <c r="J1936" s="57">
        <f t="shared" si="367"/>
        <v>0</v>
      </c>
      <c r="K1936" s="57">
        <f t="shared" si="368"/>
        <v>0</v>
      </c>
      <c r="L1936" s="57">
        <f t="shared" si="370"/>
        <v>54391.304309922263</v>
      </c>
      <c r="M1936" s="301">
        <f t="shared" si="371"/>
        <v>11.990238655999987</v>
      </c>
      <c r="N1936" s="57">
        <f t="shared" si="369"/>
        <v>4536.2987235207811</v>
      </c>
    </row>
    <row r="1937" spans="1:14">
      <c r="A1937" s="57">
        <v>1934</v>
      </c>
      <c r="B1937" s="57">
        <v>0</v>
      </c>
      <c r="C1937" s="284">
        <f t="shared" si="362"/>
        <v>0</v>
      </c>
      <c r="D1937" s="300">
        <f t="shared" si="360"/>
        <v>0</v>
      </c>
      <c r="E1937" s="285">
        <f t="shared" si="363"/>
        <v>0</v>
      </c>
      <c r="F1937" s="300">
        <f t="shared" si="361"/>
        <v>0</v>
      </c>
      <c r="G1937" s="285">
        <f t="shared" si="364"/>
        <v>0</v>
      </c>
      <c r="H1937" s="284">
        <f t="shared" si="365"/>
        <v>0</v>
      </c>
      <c r="I1937" s="301">
        <f t="shared" si="366"/>
        <v>0</v>
      </c>
      <c r="J1937" s="57">
        <f t="shared" si="367"/>
        <v>0</v>
      </c>
      <c r="K1937" s="57">
        <f t="shared" si="368"/>
        <v>0</v>
      </c>
      <c r="L1937" s="57">
        <f t="shared" si="370"/>
        <v>54391.304309922263</v>
      </c>
      <c r="M1937" s="301">
        <f t="shared" si="371"/>
        <v>11.990238655999987</v>
      </c>
      <c r="N1937" s="57">
        <f t="shared" si="369"/>
        <v>4536.2987235207811</v>
      </c>
    </row>
    <row r="1938" spans="1:14">
      <c r="A1938" s="57">
        <v>1935</v>
      </c>
      <c r="B1938" s="57">
        <v>0</v>
      </c>
      <c r="C1938" s="284">
        <f t="shared" si="362"/>
        <v>0</v>
      </c>
      <c r="D1938" s="300">
        <f t="shared" si="360"/>
        <v>0</v>
      </c>
      <c r="E1938" s="285">
        <f t="shared" si="363"/>
        <v>0</v>
      </c>
      <c r="F1938" s="300">
        <f t="shared" si="361"/>
        <v>0</v>
      </c>
      <c r="G1938" s="285">
        <f t="shared" si="364"/>
        <v>0</v>
      </c>
      <c r="H1938" s="284">
        <f t="shared" si="365"/>
        <v>0</v>
      </c>
      <c r="I1938" s="301">
        <f t="shared" si="366"/>
        <v>0</v>
      </c>
      <c r="J1938" s="57">
        <f t="shared" si="367"/>
        <v>0</v>
      </c>
      <c r="K1938" s="57">
        <f t="shared" si="368"/>
        <v>0</v>
      </c>
      <c r="L1938" s="57">
        <f t="shared" si="370"/>
        <v>54391.304309922263</v>
      </c>
      <c r="M1938" s="301">
        <f t="shared" si="371"/>
        <v>11.990238655999987</v>
      </c>
      <c r="N1938" s="57">
        <f t="shared" si="369"/>
        <v>4536.2987235207811</v>
      </c>
    </row>
    <row r="1939" spans="1:14">
      <c r="A1939" s="57">
        <v>1936</v>
      </c>
      <c r="B1939" s="57">
        <v>0</v>
      </c>
      <c r="C1939" s="284">
        <f t="shared" si="362"/>
        <v>0</v>
      </c>
      <c r="D1939" s="300">
        <f t="shared" si="360"/>
        <v>0</v>
      </c>
      <c r="E1939" s="285">
        <f t="shared" si="363"/>
        <v>0</v>
      </c>
      <c r="F1939" s="300">
        <f t="shared" si="361"/>
        <v>0</v>
      </c>
      <c r="G1939" s="285">
        <f t="shared" si="364"/>
        <v>0</v>
      </c>
      <c r="H1939" s="284">
        <f t="shared" si="365"/>
        <v>0</v>
      </c>
      <c r="I1939" s="301">
        <f t="shared" si="366"/>
        <v>0</v>
      </c>
      <c r="J1939" s="57">
        <f t="shared" si="367"/>
        <v>0</v>
      </c>
      <c r="K1939" s="57">
        <f t="shared" si="368"/>
        <v>0</v>
      </c>
      <c r="L1939" s="57">
        <f t="shared" si="370"/>
        <v>54391.304309922263</v>
      </c>
      <c r="M1939" s="301">
        <f t="shared" si="371"/>
        <v>11.990238655999987</v>
      </c>
      <c r="N1939" s="57">
        <f t="shared" si="369"/>
        <v>4536.2987235207811</v>
      </c>
    </row>
    <row r="1940" spans="1:14">
      <c r="A1940" s="57">
        <v>1937</v>
      </c>
      <c r="B1940" s="57">
        <v>0</v>
      </c>
      <c r="C1940" s="284">
        <f t="shared" si="362"/>
        <v>0</v>
      </c>
      <c r="D1940" s="300">
        <f t="shared" si="360"/>
        <v>0</v>
      </c>
      <c r="E1940" s="285">
        <f t="shared" si="363"/>
        <v>0</v>
      </c>
      <c r="F1940" s="300">
        <f t="shared" si="361"/>
        <v>0</v>
      </c>
      <c r="G1940" s="285">
        <f t="shared" si="364"/>
        <v>0</v>
      </c>
      <c r="H1940" s="284">
        <f t="shared" si="365"/>
        <v>0</v>
      </c>
      <c r="I1940" s="301">
        <f t="shared" si="366"/>
        <v>0</v>
      </c>
      <c r="J1940" s="57">
        <f t="shared" si="367"/>
        <v>0</v>
      </c>
      <c r="K1940" s="57">
        <f t="shared" si="368"/>
        <v>0</v>
      </c>
      <c r="L1940" s="57">
        <f t="shared" si="370"/>
        <v>54391.304309922263</v>
      </c>
      <c r="M1940" s="301">
        <f t="shared" si="371"/>
        <v>11.990238655999987</v>
      </c>
      <c r="N1940" s="57">
        <f t="shared" si="369"/>
        <v>4536.2987235207811</v>
      </c>
    </row>
    <row r="1941" spans="1:14">
      <c r="A1941" s="57">
        <v>1938</v>
      </c>
      <c r="B1941" s="57">
        <v>0</v>
      </c>
      <c r="C1941" s="284">
        <f t="shared" si="362"/>
        <v>0</v>
      </c>
      <c r="D1941" s="300">
        <f t="shared" si="360"/>
        <v>0</v>
      </c>
      <c r="E1941" s="285">
        <f t="shared" si="363"/>
        <v>0</v>
      </c>
      <c r="F1941" s="300">
        <f t="shared" si="361"/>
        <v>0</v>
      </c>
      <c r="G1941" s="285">
        <f t="shared" si="364"/>
        <v>0</v>
      </c>
      <c r="H1941" s="284">
        <f t="shared" si="365"/>
        <v>0</v>
      </c>
      <c r="I1941" s="301">
        <f t="shared" si="366"/>
        <v>0</v>
      </c>
      <c r="J1941" s="57">
        <f t="shared" si="367"/>
        <v>0</v>
      </c>
      <c r="K1941" s="57">
        <f t="shared" si="368"/>
        <v>0</v>
      </c>
      <c r="L1941" s="57">
        <f t="shared" si="370"/>
        <v>54391.304309922263</v>
      </c>
      <c r="M1941" s="301">
        <f t="shared" si="371"/>
        <v>11.990238655999987</v>
      </c>
      <c r="N1941" s="57">
        <f t="shared" si="369"/>
        <v>4536.2987235207811</v>
      </c>
    </row>
    <row r="1942" spans="1:14">
      <c r="A1942" s="57">
        <v>1939</v>
      </c>
      <c r="B1942" s="57">
        <v>0</v>
      </c>
      <c r="C1942" s="284">
        <f t="shared" si="362"/>
        <v>0</v>
      </c>
      <c r="D1942" s="300">
        <f t="shared" si="360"/>
        <v>0</v>
      </c>
      <c r="E1942" s="285">
        <f t="shared" si="363"/>
        <v>0</v>
      </c>
      <c r="F1942" s="300">
        <f t="shared" si="361"/>
        <v>0</v>
      </c>
      <c r="G1942" s="285">
        <f t="shared" si="364"/>
        <v>0</v>
      </c>
      <c r="H1942" s="284">
        <f t="shared" si="365"/>
        <v>0</v>
      </c>
      <c r="I1942" s="301">
        <f t="shared" si="366"/>
        <v>0</v>
      </c>
      <c r="J1942" s="57">
        <f t="shared" si="367"/>
        <v>0</v>
      </c>
      <c r="K1942" s="57">
        <f t="shared" si="368"/>
        <v>0</v>
      </c>
      <c r="L1942" s="57">
        <f t="shared" si="370"/>
        <v>54391.304309922263</v>
      </c>
      <c r="M1942" s="301">
        <f t="shared" si="371"/>
        <v>11.990238655999987</v>
      </c>
      <c r="N1942" s="57">
        <f t="shared" si="369"/>
        <v>4536.2987235207811</v>
      </c>
    </row>
    <row r="1943" spans="1:14">
      <c r="A1943" s="57">
        <v>1940</v>
      </c>
      <c r="B1943" s="57">
        <v>0</v>
      </c>
      <c r="C1943" s="284">
        <f t="shared" si="362"/>
        <v>0</v>
      </c>
      <c r="D1943" s="300">
        <f t="shared" si="360"/>
        <v>0</v>
      </c>
      <c r="E1943" s="285">
        <f t="shared" si="363"/>
        <v>0</v>
      </c>
      <c r="F1943" s="300">
        <f t="shared" si="361"/>
        <v>0</v>
      </c>
      <c r="G1943" s="285">
        <f t="shared" si="364"/>
        <v>0</v>
      </c>
      <c r="H1943" s="284">
        <f t="shared" si="365"/>
        <v>0</v>
      </c>
      <c r="I1943" s="301">
        <f t="shared" si="366"/>
        <v>0</v>
      </c>
      <c r="J1943" s="57">
        <f t="shared" si="367"/>
        <v>0</v>
      </c>
      <c r="K1943" s="57">
        <f t="shared" si="368"/>
        <v>0</v>
      </c>
      <c r="L1943" s="57">
        <f t="shared" si="370"/>
        <v>54391.304309922263</v>
      </c>
      <c r="M1943" s="301">
        <f t="shared" si="371"/>
        <v>11.990238655999987</v>
      </c>
      <c r="N1943" s="57">
        <f t="shared" si="369"/>
        <v>4536.2987235207811</v>
      </c>
    </row>
    <row r="1944" spans="1:14">
      <c r="A1944" s="57">
        <v>1941</v>
      </c>
      <c r="B1944" s="57">
        <v>0</v>
      </c>
      <c r="C1944" s="284">
        <f t="shared" si="362"/>
        <v>0</v>
      </c>
      <c r="D1944" s="300">
        <f t="shared" si="360"/>
        <v>0</v>
      </c>
      <c r="E1944" s="285">
        <f t="shared" si="363"/>
        <v>0</v>
      </c>
      <c r="F1944" s="300">
        <f t="shared" si="361"/>
        <v>0</v>
      </c>
      <c r="G1944" s="285">
        <f t="shared" si="364"/>
        <v>0</v>
      </c>
      <c r="H1944" s="284">
        <f t="shared" si="365"/>
        <v>0</v>
      </c>
      <c r="I1944" s="301">
        <f t="shared" si="366"/>
        <v>0</v>
      </c>
      <c r="J1944" s="57">
        <f t="shared" si="367"/>
        <v>0</v>
      </c>
      <c r="K1944" s="57">
        <f t="shared" si="368"/>
        <v>0</v>
      </c>
      <c r="L1944" s="57">
        <f t="shared" si="370"/>
        <v>54391.304309922263</v>
      </c>
      <c r="M1944" s="301">
        <f t="shared" si="371"/>
        <v>11.990238655999987</v>
      </c>
      <c r="N1944" s="57">
        <f t="shared" si="369"/>
        <v>4536.2987235207811</v>
      </c>
    </row>
    <row r="1945" spans="1:14">
      <c r="A1945" s="57">
        <v>1942</v>
      </c>
      <c r="B1945" s="57">
        <v>0</v>
      </c>
      <c r="C1945" s="284">
        <f t="shared" si="362"/>
        <v>0</v>
      </c>
      <c r="D1945" s="300">
        <f t="shared" si="360"/>
        <v>0</v>
      </c>
      <c r="E1945" s="285">
        <f t="shared" si="363"/>
        <v>0</v>
      </c>
      <c r="F1945" s="300">
        <f t="shared" si="361"/>
        <v>0</v>
      </c>
      <c r="G1945" s="285">
        <f t="shared" si="364"/>
        <v>0</v>
      </c>
      <c r="H1945" s="284">
        <f t="shared" si="365"/>
        <v>0</v>
      </c>
      <c r="I1945" s="301">
        <f t="shared" si="366"/>
        <v>0</v>
      </c>
      <c r="J1945" s="57">
        <f t="shared" si="367"/>
        <v>0</v>
      </c>
      <c r="K1945" s="57">
        <f t="shared" si="368"/>
        <v>0</v>
      </c>
      <c r="L1945" s="57">
        <f t="shared" si="370"/>
        <v>54391.304309922263</v>
      </c>
      <c r="M1945" s="301">
        <f t="shared" si="371"/>
        <v>11.990238655999987</v>
      </c>
      <c r="N1945" s="57">
        <f t="shared" si="369"/>
        <v>4536.2987235207811</v>
      </c>
    </row>
    <row r="1946" spans="1:14">
      <c r="A1946" s="57">
        <v>1943</v>
      </c>
      <c r="B1946" s="57">
        <v>0</v>
      </c>
      <c r="C1946" s="284">
        <f t="shared" si="362"/>
        <v>0</v>
      </c>
      <c r="D1946" s="300">
        <f t="shared" si="360"/>
        <v>0</v>
      </c>
      <c r="E1946" s="285">
        <f t="shared" si="363"/>
        <v>0</v>
      </c>
      <c r="F1946" s="300">
        <f t="shared" si="361"/>
        <v>0</v>
      </c>
      <c r="G1946" s="285">
        <f t="shared" si="364"/>
        <v>0</v>
      </c>
      <c r="H1946" s="284">
        <f t="shared" si="365"/>
        <v>0</v>
      </c>
      <c r="I1946" s="301">
        <f t="shared" si="366"/>
        <v>0</v>
      </c>
      <c r="J1946" s="57">
        <f t="shared" si="367"/>
        <v>0</v>
      </c>
      <c r="K1946" s="57">
        <f t="shared" si="368"/>
        <v>0</v>
      </c>
      <c r="L1946" s="57">
        <f t="shared" si="370"/>
        <v>54391.304309922263</v>
      </c>
      <c r="M1946" s="301">
        <f t="shared" si="371"/>
        <v>11.990238655999987</v>
      </c>
      <c r="N1946" s="57">
        <f t="shared" si="369"/>
        <v>4536.2987235207811</v>
      </c>
    </row>
    <row r="1947" spans="1:14">
      <c r="A1947" s="57">
        <v>1944</v>
      </c>
      <c r="B1947" s="57">
        <v>0</v>
      </c>
      <c r="C1947" s="284">
        <f t="shared" si="362"/>
        <v>0</v>
      </c>
      <c r="D1947" s="300">
        <f t="shared" si="360"/>
        <v>0</v>
      </c>
      <c r="E1947" s="285">
        <f t="shared" si="363"/>
        <v>0</v>
      </c>
      <c r="F1947" s="300">
        <f t="shared" si="361"/>
        <v>0</v>
      </c>
      <c r="G1947" s="285">
        <f t="shared" si="364"/>
        <v>0</v>
      </c>
      <c r="H1947" s="284">
        <f t="shared" si="365"/>
        <v>0</v>
      </c>
      <c r="I1947" s="301">
        <f t="shared" si="366"/>
        <v>0</v>
      </c>
      <c r="J1947" s="57">
        <f t="shared" si="367"/>
        <v>0</v>
      </c>
      <c r="K1947" s="57">
        <f t="shared" si="368"/>
        <v>0</v>
      </c>
      <c r="L1947" s="57">
        <f t="shared" si="370"/>
        <v>54391.304309922263</v>
      </c>
      <c r="M1947" s="301">
        <f t="shared" si="371"/>
        <v>11.990238655999987</v>
      </c>
      <c r="N1947" s="57">
        <f t="shared" si="369"/>
        <v>4536.2987235207811</v>
      </c>
    </row>
    <row r="1948" spans="1:14">
      <c r="A1948" s="57">
        <v>1945</v>
      </c>
      <c r="B1948" s="57">
        <v>0</v>
      </c>
      <c r="C1948" s="284">
        <f t="shared" si="362"/>
        <v>0</v>
      </c>
      <c r="D1948" s="300">
        <f t="shared" si="360"/>
        <v>0</v>
      </c>
      <c r="E1948" s="285">
        <f t="shared" si="363"/>
        <v>0</v>
      </c>
      <c r="F1948" s="300">
        <f t="shared" si="361"/>
        <v>0</v>
      </c>
      <c r="G1948" s="285">
        <f t="shared" si="364"/>
        <v>0</v>
      </c>
      <c r="H1948" s="284">
        <f t="shared" si="365"/>
        <v>0</v>
      </c>
      <c r="I1948" s="301">
        <f t="shared" si="366"/>
        <v>0</v>
      </c>
      <c r="J1948" s="57">
        <f t="shared" si="367"/>
        <v>0</v>
      </c>
      <c r="K1948" s="57">
        <f t="shared" si="368"/>
        <v>0</v>
      </c>
      <c r="L1948" s="57">
        <f t="shared" si="370"/>
        <v>54391.304309922263</v>
      </c>
      <c r="M1948" s="301">
        <f t="shared" si="371"/>
        <v>11.990238655999987</v>
      </c>
      <c r="N1948" s="57">
        <f t="shared" si="369"/>
        <v>4536.2987235207811</v>
      </c>
    </row>
    <row r="1949" spans="1:14">
      <c r="A1949" s="57">
        <v>1946</v>
      </c>
      <c r="B1949" s="57">
        <v>0</v>
      </c>
      <c r="C1949" s="284">
        <f t="shared" si="362"/>
        <v>0</v>
      </c>
      <c r="D1949" s="300">
        <f t="shared" si="360"/>
        <v>0</v>
      </c>
      <c r="E1949" s="285">
        <f t="shared" si="363"/>
        <v>0</v>
      </c>
      <c r="F1949" s="300">
        <f t="shared" si="361"/>
        <v>0</v>
      </c>
      <c r="G1949" s="285">
        <f t="shared" si="364"/>
        <v>0</v>
      </c>
      <c r="H1949" s="284">
        <f t="shared" si="365"/>
        <v>0</v>
      </c>
      <c r="I1949" s="301">
        <f t="shared" si="366"/>
        <v>0</v>
      </c>
      <c r="J1949" s="57">
        <f t="shared" si="367"/>
        <v>0</v>
      </c>
      <c r="K1949" s="57">
        <f t="shared" si="368"/>
        <v>0</v>
      </c>
      <c r="L1949" s="57">
        <f t="shared" si="370"/>
        <v>54391.304309922263</v>
      </c>
      <c r="M1949" s="301">
        <f t="shared" si="371"/>
        <v>11.990238655999987</v>
      </c>
      <c r="N1949" s="57">
        <f t="shared" si="369"/>
        <v>4536.2987235207811</v>
      </c>
    </row>
    <row r="1950" spans="1:14">
      <c r="A1950" s="57">
        <v>1947</v>
      </c>
      <c r="B1950" s="57">
        <v>0</v>
      </c>
      <c r="C1950" s="284">
        <f t="shared" si="362"/>
        <v>0</v>
      </c>
      <c r="D1950" s="300">
        <f t="shared" si="360"/>
        <v>0</v>
      </c>
      <c r="E1950" s="285">
        <f t="shared" si="363"/>
        <v>0</v>
      </c>
      <c r="F1950" s="300">
        <f t="shared" si="361"/>
        <v>0</v>
      </c>
      <c r="G1950" s="285">
        <f t="shared" si="364"/>
        <v>0</v>
      </c>
      <c r="H1950" s="284">
        <f t="shared" si="365"/>
        <v>0</v>
      </c>
      <c r="I1950" s="301">
        <f t="shared" si="366"/>
        <v>0</v>
      </c>
      <c r="J1950" s="57">
        <f t="shared" si="367"/>
        <v>0</v>
      </c>
      <c r="K1950" s="57">
        <f t="shared" si="368"/>
        <v>0</v>
      </c>
      <c r="L1950" s="57">
        <f t="shared" si="370"/>
        <v>54391.304309922263</v>
      </c>
      <c r="M1950" s="301">
        <f t="shared" si="371"/>
        <v>11.990238655999987</v>
      </c>
      <c r="N1950" s="57">
        <f t="shared" si="369"/>
        <v>4536.2987235207811</v>
      </c>
    </row>
    <row r="1951" spans="1:14">
      <c r="A1951" s="57">
        <v>1948</v>
      </c>
      <c r="B1951" s="57">
        <v>0</v>
      </c>
      <c r="C1951" s="284">
        <f t="shared" si="362"/>
        <v>0</v>
      </c>
      <c r="D1951" s="300">
        <f t="shared" si="360"/>
        <v>0</v>
      </c>
      <c r="E1951" s="285">
        <f t="shared" si="363"/>
        <v>0</v>
      </c>
      <c r="F1951" s="300">
        <f t="shared" si="361"/>
        <v>0</v>
      </c>
      <c r="G1951" s="285">
        <f t="shared" si="364"/>
        <v>0</v>
      </c>
      <c r="H1951" s="284">
        <f t="shared" si="365"/>
        <v>0</v>
      </c>
      <c r="I1951" s="301">
        <f t="shared" si="366"/>
        <v>0</v>
      </c>
      <c r="J1951" s="57">
        <f t="shared" si="367"/>
        <v>0</v>
      </c>
      <c r="K1951" s="57">
        <f t="shared" si="368"/>
        <v>0</v>
      </c>
      <c r="L1951" s="57">
        <f t="shared" si="370"/>
        <v>54391.304309922263</v>
      </c>
      <c r="M1951" s="301">
        <f t="shared" si="371"/>
        <v>11.990238655999987</v>
      </c>
      <c r="N1951" s="57">
        <f t="shared" si="369"/>
        <v>4536.2987235207811</v>
      </c>
    </row>
    <row r="1952" spans="1:14">
      <c r="A1952" s="57">
        <v>1949</v>
      </c>
      <c r="B1952" s="57">
        <v>0</v>
      </c>
      <c r="C1952" s="284">
        <f t="shared" si="362"/>
        <v>0</v>
      </c>
      <c r="D1952" s="300">
        <f t="shared" si="360"/>
        <v>0</v>
      </c>
      <c r="E1952" s="285">
        <f t="shared" si="363"/>
        <v>0</v>
      </c>
      <c r="F1952" s="300">
        <f t="shared" si="361"/>
        <v>0</v>
      </c>
      <c r="G1952" s="285">
        <f t="shared" si="364"/>
        <v>0</v>
      </c>
      <c r="H1952" s="284">
        <f t="shared" si="365"/>
        <v>0</v>
      </c>
      <c r="I1952" s="301">
        <f t="shared" si="366"/>
        <v>0</v>
      </c>
      <c r="J1952" s="57">
        <f t="shared" si="367"/>
        <v>0</v>
      </c>
      <c r="K1952" s="57">
        <f t="shared" si="368"/>
        <v>0</v>
      </c>
      <c r="L1952" s="57">
        <f t="shared" si="370"/>
        <v>54391.304309922263</v>
      </c>
      <c r="M1952" s="301">
        <f t="shared" si="371"/>
        <v>11.990238655999987</v>
      </c>
      <c r="N1952" s="57">
        <f t="shared" si="369"/>
        <v>4536.2987235207811</v>
      </c>
    </row>
    <row r="1953" spans="1:14">
      <c r="A1953" s="57">
        <v>1950</v>
      </c>
      <c r="B1953" s="57">
        <v>0</v>
      </c>
      <c r="C1953" s="284">
        <f t="shared" si="362"/>
        <v>0</v>
      </c>
      <c r="D1953" s="300">
        <f t="shared" si="360"/>
        <v>0</v>
      </c>
      <c r="E1953" s="285">
        <f t="shared" si="363"/>
        <v>0</v>
      </c>
      <c r="F1953" s="300">
        <f t="shared" si="361"/>
        <v>0</v>
      </c>
      <c r="G1953" s="285">
        <f t="shared" si="364"/>
        <v>0</v>
      </c>
      <c r="H1953" s="284">
        <f t="shared" si="365"/>
        <v>0</v>
      </c>
      <c r="I1953" s="301">
        <f t="shared" si="366"/>
        <v>0</v>
      </c>
      <c r="J1953" s="57">
        <f t="shared" si="367"/>
        <v>0</v>
      </c>
      <c r="K1953" s="57">
        <f t="shared" si="368"/>
        <v>0</v>
      </c>
      <c r="L1953" s="57">
        <f t="shared" si="370"/>
        <v>54391.304309922263</v>
      </c>
      <c r="M1953" s="301">
        <f t="shared" si="371"/>
        <v>11.990238655999987</v>
      </c>
      <c r="N1953" s="57">
        <f t="shared" si="369"/>
        <v>4536.2987235207811</v>
      </c>
    </row>
    <row r="1954" spans="1:14">
      <c r="A1954" s="57">
        <v>1951</v>
      </c>
      <c r="B1954" s="57">
        <v>0</v>
      </c>
      <c r="C1954" s="284">
        <f t="shared" si="362"/>
        <v>0</v>
      </c>
      <c r="D1954" s="300">
        <f t="shared" si="360"/>
        <v>0</v>
      </c>
      <c r="E1954" s="285">
        <f t="shared" si="363"/>
        <v>0</v>
      </c>
      <c r="F1954" s="300">
        <f t="shared" si="361"/>
        <v>0</v>
      </c>
      <c r="G1954" s="285">
        <f t="shared" si="364"/>
        <v>0</v>
      </c>
      <c r="H1954" s="284">
        <f t="shared" si="365"/>
        <v>0</v>
      </c>
      <c r="I1954" s="301">
        <f t="shared" si="366"/>
        <v>0</v>
      </c>
      <c r="J1954" s="57">
        <f t="shared" si="367"/>
        <v>0</v>
      </c>
      <c r="K1954" s="57">
        <f t="shared" si="368"/>
        <v>0</v>
      </c>
      <c r="L1954" s="57">
        <f t="shared" si="370"/>
        <v>54391.304309922263</v>
      </c>
      <c r="M1954" s="301">
        <f t="shared" si="371"/>
        <v>11.990238655999987</v>
      </c>
      <c r="N1954" s="57">
        <f t="shared" si="369"/>
        <v>4536.2987235207811</v>
      </c>
    </row>
    <row r="1955" spans="1:14">
      <c r="A1955" s="57">
        <v>1952</v>
      </c>
      <c r="B1955" s="57">
        <v>0</v>
      </c>
      <c r="C1955" s="284">
        <f t="shared" si="362"/>
        <v>0</v>
      </c>
      <c r="D1955" s="300">
        <f t="shared" si="360"/>
        <v>0</v>
      </c>
      <c r="E1955" s="285">
        <f t="shared" si="363"/>
        <v>0</v>
      </c>
      <c r="F1955" s="300">
        <f t="shared" si="361"/>
        <v>0</v>
      </c>
      <c r="G1955" s="285">
        <f t="shared" si="364"/>
        <v>0</v>
      </c>
      <c r="H1955" s="284">
        <f t="shared" si="365"/>
        <v>0</v>
      </c>
      <c r="I1955" s="301">
        <f t="shared" si="366"/>
        <v>0</v>
      </c>
      <c r="J1955" s="57">
        <f t="shared" si="367"/>
        <v>0</v>
      </c>
      <c r="K1955" s="57">
        <f t="shared" si="368"/>
        <v>0</v>
      </c>
      <c r="L1955" s="57">
        <f t="shared" si="370"/>
        <v>54391.304309922263</v>
      </c>
      <c r="M1955" s="301">
        <f t="shared" si="371"/>
        <v>11.990238655999987</v>
      </c>
      <c r="N1955" s="57">
        <f t="shared" si="369"/>
        <v>4536.2987235207811</v>
      </c>
    </row>
    <row r="1956" spans="1:14">
      <c r="A1956" s="57">
        <v>1953</v>
      </c>
      <c r="B1956" s="57">
        <v>0</v>
      </c>
      <c r="C1956" s="284">
        <f t="shared" si="362"/>
        <v>0</v>
      </c>
      <c r="D1956" s="300">
        <f t="shared" si="360"/>
        <v>0</v>
      </c>
      <c r="E1956" s="285">
        <f t="shared" si="363"/>
        <v>0</v>
      </c>
      <c r="F1956" s="300">
        <f t="shared" si="361"/>
        <v>0</v>
      </c>
      <c r="G1956" s="285">
        <f t="shared" si="364"/>
        <v>0</v>
      </c>
      <c r="H1956" s="284">
        <f t="shared" si="365"/>
        <v>0</v>
      </c>
      <c r="I1956" s="301">
        <f t="shared" si="366"/>
        <v>0</v>
      </c>
      <c r="J1956" s="57">
        <f t="shared" si="367"/>
        <v>0</v>
      </c>
      <c r="K1956" s="57">
        <f t="shared" si="368"/>
        <v>0</v>
      </c>
      <c r="L1956" s="57">
        <f t="shared" si="370"/>
        <v>54391.304309922263</v>
      </c>
      <c r="M1956" s="301">
        <f t="shared" si="371"/>
        <v>11.990238655999987</v>
      </c>
      <c r="N1956" s="57">
        <f t="shared" si="369"/>
        <v>4536.2987235207811</v>
      </c>
    </row>
    <row r="1957" spans="1:14">
      <c r="A1957" s="57">
        <v>1954</v>
      </c>
      <c r="B1957" s="57">
        <v>0</v>
      </c>
      <c r="C1957" s="284">
        <f t="shared" si="362"/>
        <v>0</v>
      </c>
      <c r="D1957" s="300">
        <f t="shared" si="360"/>
        <v>0</v>
      </c>
      <c r="E1957" s="285">
        <f t="shared" si="363"/>
        <v>0</v>
      </c>
      <c r="F1957" s="300">
        <f t="shared" si="361"/>
        <v>0</v>
      </c>
      <c r="G1957" s="285">
        <f t="shared" si="364"/>
        <v>0</v>
      </c>
      <c r="H1957" s="284">
        <f t="shared" si="365"/>
        <v>0</v>
      </c>
      <c r="I1957" s="301">
        <f t="shared" si="366"/>
        <v>0</v>
      </c>
      <c r="J1957" s="57">
        <f t="shared" si="367"/>
        <v>0</v>
      </c>
      <c r="K1957" s="57">
        <f t="shared" si="368"/>
        <v>0</v>
      </c>
      <c r="L1957" s="57">
        <f t="shared" si="370"/>
        <v>54391.304309922263</v>
      </c>
      <c r="M1957" s="301">
        <f t="shared" si="371"/>
        <v>11.990238655999987</v>
      </c>
      <c r="N1957" s="57">
        <f t="shared" si="369"/>
        <v>4536.2987235207811</v>
      </c>
    </row>
    <row r="1958" spans="1:14">
      <c r="A1958" s="57">
        <v>1955</v>
      </c>
      <c r="B1958" s="57">
        <v>0</v>
      </c>
      <c r="C1958" s="284">
        <f t="shared" si="362"/>
        <v>0</v>
      </c>
      <c r="D1958" s="300">
        <f t="shared" si="360"/>
        <v>0</v>
      </c>
      <c r="E1958" s="285">
        <f t="shared" si="363"/>
        <v>0</v>
      </c>
      <c r="F1958" s="300">
        <f t="shared" si="361"/>
        <v>0</v>
      </c>
      <c r="G1958" s="285">
        <f t="shared" si="364"/>
        <v>0</v>
      </c>
      <c r="H1958" s="284">
        <f t="shared" si="365"/>
        <v>0</v>
      </c>
      <c r="I1958" s="301">
        <f t="shared" si="366"/>
        <v>0</v>
      </c>
      <c r="J1958" s="57">
        <f t="shared" si="367"/>
        <v>0</v>
      </c>
      <c r="K1958" s="57">
        <f t="shared" si="368"/>
        <v>0</v>
      </c>
      <c r="L1958" s="57">
        <f t="shared" si="370"/>
        <v>54391.304309922263</v>
      </c>
      <c r="M1958" s="301">
        <f t="shared" si="371"/>
        <v>11.990238655999987</v>
      </c>
      <c r="N1958" s="57">
        <f t="shared" si="369"/>
        <v>4536.2987235207811</v>
      </c>
    </row>
    <row r="1959" spans="1:14">
      <c r="A1959" s="57">
        <v>1956</v>
      </c>
      <c r="B1959" s="57">
        <v>0</v>
      </c>
      <c r="C1959" s="284">
        <f t="shared" si="362"/>
        <v>0</v>
      </c>
      <c r="D1959" s="300">
        <f t="shared" si="360"/>
        <v>0</v>
      </c>
      <c r="E1959" s="285">
        <f t="shared" si="363"/>
        <v>0</v>
      </c>
      <c r="F1959" s="300">
        <f t="shared" si="361"/>
        <v>0</v>
      </c>
      <c r="G1959" s="285">
        <f t="shared" si="364"/>
        <v>0</v>
      </c>
      <c r="H1959" s="284">
        <f t="shared" si="365"/>
        <v>0</v>
      </c>
      <c r="I1959" s="301">
        <f t="shared" si="366"/>
        <v>0</v>
      </c>
      <c r="J1959" s="57">
        <f t="shared" si="367"/>
        <v>0</v>
      </c>
      <c r="K1959" s="57">
        <f t="shared" si="368"/>
        <v>0</v>
      </c>
      <c r="L1959" s="57">
        <f t="shared" si="370"/>
        <v>54391.304309922263</v>
      </c>
      <c r="M1959" s="301">
        <f t="shared" si="371"/>
        <v>11.990238655999987</v>
      </c>
      <c r="N1959" s="57">
        <f t="shared" si="369"/>
        <v>4536.2987235207811</v>
      </c>
    </row>
    <row r="1960" spans="1:14">
      <c r="A1960" s="57">
        <v>1957</v>
      </c>
      <c r="B1960" s="57">
        <v>0</v>
      </c>
      <c r="C1960" s="284">
        <f t="shared" si="362"/>
        <v>0</v>
      </c>
      <c r="D1960" s="300">
        <f t="shared" si="360"/>
        <v>0</v>
      </c>
      <c r="E1960" s="285">
        <f t="shared" si="363"/>
        <v>0</v>
      </c>
      <c r="F1960" s="300">
        <f t="shared" si="361"/>
        <v>0</v>
      </c>
      <c r="G1960" s="285">
        <f t="shared" si="364"/>
        <v>0</v>
      </c>
      <c r="H1960" s="284">
        <f t="shared" si="365"/>
        <v>0</v>
      </c>
      <c r="I1960" s="301">
        <f t="shared" si="366"/>
        <v>0</v>
      </c>
      <c r="J1960" s="57">
        <f t="shared" si="367"/>
        <v>0</v>
      </c>
      <c r="K1960" s="57">
        <f t="shared" si="368"/>
        <v>0</v>
      </c>
      <c r="L1960" s="57">
        <f t="shared" si="370"/>
        <v>54391.304309922263</v>
      </c>
      <c r="M1960" s="301">
        <f t="shared" si="371"/>
        <v>11.990238655999987</v>
      </c>
      <c r="N1960" s="57">
        <f t="shared" si="369"/>
        <v>4536.2987235207811</v>
      </c>
    </row>
    <row r="1961" spans="1:14">
      <c r="A1961" s="57">
        <v>1958</v>
      </c>
      <c r="B1961" s="57">
        <v>0</v>
      </c>
      <c r="C1961" s="284">
        <f t="shared" si="362"/>
        <v>0</v>
      </c>
      <c r="D1961" s="300">
        <f t="shared" si="360"/>
        <v>0</v>
      </c>
      <c r="E1961" s="285">
        <f t="shared" si="363"/>
        <v>0</v>
      </c>
      <c r="F1961" s="300">
        <f t="shared" si="361"/>
        <v>0</v>
      </c>
      <c r="G1961" s="285">
        <f t="shared" si="364"/>
        <v>0</v>
      </c>
      <c r="H1961" s="284">
        <f t="shared" si="365"/>
        <v>0</v>
      </c>
      <c r="I1961" s="301">
        <f t="shared" si="366"/>
        <v>0</v>
      </c>
      <c r="J1961" s="57">
        <f t="shared" si="367"/>
        <v>0</v>
      </c>
      <c r="K1961" s="57">
        <f t="shared" si="368"/>
        <v>0</v>
      </c>
      <c r="L1961" s="57">
        <f t="shared" si="370"/>
        <v>54391.304309922263</v>
      </c>
      <c r="M1961" s="301">
        <f t="shared" si="371"/>
        <v>11.990238655999987</v>
      </c>
      <c r="N1961" s="57">
        <f t="shared" si="369"/>
        <v>4536.2987235207811</v>
      </c>
    </row>
    <row r="1962" spans="1:14">
      <c r="A1962" s="57">
        <v>1959</v>
      </c>
      <c r="B1962" s="57">
        <v>0</v>
      </c>
      <c r="C1962" s="284">
        <f t="shared" si="362"/>
        <v>0</v>
      </c>
      <c r="D1962" s="300">
        <f t="shared" si="360"/>
        <v>0</v>
      </c>
      <c r="E1962" s="285">
        <f t="shared" si="363"/>
        <v>0</v>
      </c>
      <c r="F1962" s="300">
        <f t="shared" si="361"/>
        <v>0</v>
      </c>
      <c r="G1962" s="285">
        <f t="shared" si="364"/>
        <v>0</v>
      </c>
      <c r="H1962" s="284">
        <f t="shared" si="365"/>
        <v>0</v>
      </c>
      <c r="I1962" s="301">
        <f t="shared" si="366"/>
        <v>0</v>
      </c>
      <c r="J1962" s="57">
        <f t="shared" si="367"/>
        <v>0</v>
      </c>
      <c r="K1962" s="57">
        <f t="shared" si="368"/>
        <v>0</v>
      </c>
      <c r="L1962" s="57">
        <f t="shared" si="370"/>
        <v>54391.304309922263</v>
      </c>
      <c r="M1962" s="301">
        <f t="shared" si="371"/>
        <v>11.990238655999987</v>
      </c>
      <c r="N1962" s="57">
        <f t="shared" si="369"/>
        <v>4536.2987235207811</v>
      </c>
    </row>
    <row r="1963" spans="1:14">
      <c r="A1963" s="57">
        <v>1960</v>
      </c>
      <c r="B1963" s="57">
        <v>0</v>
      </c>
      <c r="C1963" s="284">
        <f t="shared" si="362"/>
        <v>0</v>
      </c>
      <c r="D1963" s="300">
        <f t="shared" si="360"/>
        <v>0</v>
      </c>
      <c r="E1963" s="285">
        <f t="shared" si="363"/>
        <v>0</v>
      </c>
      <c r="F1963" s="300">
        <f t="shared" si="361"/>
        <v>0</v>
      </c>
      <c r="G1963" s="285">
        <f t="shared" si="364"/>
        <v>0</v>
      </c>
      <c r="H1963" s="284">
        <f t="shared" si="365"/>
        <v>0</v>
      </c>
      <c r="I1963" s="301">
        <f t="shared" si="366"/>
        <v>0</v>
      </c>
      <c r="J1963" s="57">
        <f t="shared" si="367"/>
        <v>0</v>
      </c>
      <c r="K1963" s="57">
        <f t="shared" si="368"/>
        <v>0</v>
      </c>
      <c r="L1963" s="57">
        <f t="shared" si="370"/>
        <v>54391.304309922263</v>
      </c>
      <c r="M1963" s="301">
        <f t="shared" si="371"/>
        <v>11.990238655999987</v>
      </c>
      <c r="N1963" s="57">
        <f t="shared" si="369"/>
        <v>4536.2987235207811</v>
      </c>
    </row>
    <row r="1964" spans="1:14">
      <c r="A1964" s="57">
        <v>1961</v>
      </c>
      <c r="B1964" s="57">
        <v>0</v>
      </c>
      <c r="C1964" s="284">
        <f t="shared" si="362"/>
        <v>0</v>
      </c>
      <c r="D1964" s="300">
        <f t="shared" si="360"/>
        <v>0</v>
      </c>
      <c r="E1964" s="285">
        <f t="shared" si="363"/>
        <v>0</v>
      </c>
      <c r="F1964" s="300">
        <f t="shared" si="361"/>
        <v>0</v>
      </c>
      <c r="G1964" s="285">
        <f t="shared" si="364"/>
        <v>0</v>
      </c>
      <c r="H1964" s="284">
        <f t="shared" si="365"/>
        <v>0</v>
      </c>
      <c r="I1964" s="301">
        <f t="shared" si="366"/>
        <v>0</v>
      </c>
      <c r="J1964" s="57">
        <f t="shared" si="367"/>
        <v>0</v>
      </c>
      <c r="K1964" s="57">
        <f t="shared" si="368"/>
        <v>0</v>
      </c>
      <c r="L1964" s="57">
        <f t="shared" si="370"/>
        <v>54391.304309922263</v>
      </c>
      <c r="M1964" s="301">
        <f t="shared" si="371"/>
        <v>11.990238655999987</v>
      </c>
      <c r="N1964" s="57">
        <f t="shared" si="369"/>
        <v>4536.2987235207811</v>
      </c>
    </row>
    <row r="1965" spans="1:14">
      <c r="A1965" s="57">
        <v>1962</v>
      </c>
      <c r="B1965" s="57">
        <v>0</v>
      </c>
      <c r="C1965" s="284">
        <f t="shared" si="362"/>
        <v>0</v>
      </c>
      <c r="D1965" s="300">
        <f t="shared" si="360"/>
        <v>0</v>
      </c>
      <c r="E1965" s="285">
        <f t="shared" si="363"/>
        <v>0</v>
      </c>
      <c r="F1965" s="300">
        <f t="shared" si="361"/>
        <v>0</v>
      </c>
      <c r="G1965" s="285">
        <f t="shared" si="364"/>
        <v>0</v>
      </c>
      <c r="H1965" s="284">
        <f t="shared" si="365"/>
        <v>0</v>
      </c>
      <c r="I1965" s="301">
        <f t="shared" si="366"/>
        <v>0</v>
      </c>
      <c r="J1965" s="57">
        <f t="shared" si="367"/>
        <v>0</v>
      </c>
      <c r="K1965" s="57">
        <f t="shared" si="368"/>
        <v>0</v>
      </c>
      <c r="L1965" s="57">
        <f t="shared" si="370"/>
        <v>54391.304309922263</v>
      </c>
      <c r="M1965" s="301">
        <f t="shared" si="371"/>
        <v>11.990238655999987</v>
      </c>
      <c r="N1965" s="57">
        <f t="shared" si="369"/>
        <v>4536.2987235207811</v>
      </c>
    </row>
    <row r="1966" spans="1:14">
      <c r="A1966" s="57">
        <v>1963</v>
      </c>
      <c r="B1966" s="57">
        <v>0</v>
      </c>
      <c r="C1966" s="284">
        <f t="shared" si="362"/>
        <v>0</v>
      </c>
      <c r="D1966" s="300">
        <f t="shared" si="360"/>
        <v>0</v>
      </c>
      <c r="E1966" s="285">
        <f t="shared" si="363"/>
        <v>0</v>
      </c>
      <c r="F1966" s="300">
        <f t="shared" si="361"/>
        <v>0</v>
      </c>
      <c r="G1966" s="285">
        <f t="shared" si="364"/>
        <v>0</v>
      </c>
      <c r="H1966" s="284">
        <f t="shared" si="365"/>
        <v>0</v>
      </c>
      <c r="I1966" s="301">
        <f t="shared" si="366"/>
        <v>0</v>
      </c>
      <c r="J1966" s="57">
        <f t="shared" si="367"/>
        <v>0</v>
      </c>
      <c r="K1966" s="57">
        <f t="shared" si="368"/>
        <v>0</v>
      </c>
      <c r="L1966" s="57">
        <f t="shared" si="370"/>
        <v>54391.304309922263</v>
      </c>
      <c r="M1966" s="301">
        <f t="shared" si="371"/>
        <v>11.990238655999987</v>
      </c>
      <c r="N1966" s="57">
        <f t="shared" si="369"/>
        <v>4536.2987235207811</v>
      </c>
    </row>
    <row r="1967" spans="1:14">
      <c r="A1967" s="57">
        <v>1964</v>
      </c>
      <c r="B1967" s="57">
        <v>0</v>
      </c>
      <c r="C1967" s="284">
        <f t="shared" si="362"/>
        <v>0</v>
      </c>
      <c r="D1967" s="300">
        <f t="shared" si="360"/>
        <v>0</v>
      </c>
      <c r="E1967" s="285">
        <f t="shared" si="363"/>
        <v>0</v>
      </c>
      <c r="F1967" s="300">
        <f t="shared" si="361"/>
        <v>0</v>
      </c>
      <c r="G1967" s="285">
        <f t="shared" si="364"/>
        <v>0</v>
      </c>
      <c r="H1967" s="284">
        <f t="shared" si="365"/>
        <v>0</v>
      </c>
      <c r="I1967" s="301">
        <f t="shared" si="366"/>
        <v>0</v>
      </c>
      <c r="J1967" s="57">
        <f t="shared" si="367"/>
        <v>0</v>
      </c>
      <c r="K1967" s="57">
        <f t="shared" si="368"/>
        <v>0</v>
      </c>
      <c r="L1967" s="57">
        <f t="shared" si="370"/>
        <v>54391.304309922263</v>
      </c>
      <c r="M1967" s="301">
        <f t="shared" si="371"/>
        <v>11.990238655999987</v>
      </c>
      <c r="N1967" s="57">
        <f t="shared" si="369"/>
        <v>4536.2987235207811</v>
      </c>
    </row>
    <row r="1968" spans="1:14">
      <c r="A1968" s="57">
        <v>1965</v>
      </c>
      <c r="B1968" s="57">
        <v>0</v>
      </c>
      <c r="C1968" s="284">
        <f t="shared" si="362"/>
        <v>0</v>
      </c>
      <c r="D1968" s="300">
        <f t="shared" si="360"/>
        <v>0</v>
      </c>
      <c r="E1968" s="285">
        <f t="shared" si="363"/>
        <v>0</v>
      </c>
      <c r="F1968" s="300">
        <f t="shared" si="361"/>
        <v>0</v>
      </c>
      <c r="G1968" s="285">
        <f t="shared" si="364"/>
        <v>0</v>
      </c>
      <c r="H1968" s="284">
        <f t="shared" si="365"/>
        <v>0</v>
      </c>
      <c r="I1968" s="301">
        <f t="shared" si="366"/>
        <v>0</v>
      </c>
      <c r="J1968" s="57">
        <f t="shared" si="367"/>
        <v>0</v>
      </c>
      <c r="K1968" s="57">
        <f t="shared" si="368"/>
        <v>0</v>
      </c>
      <c r="L1968" s="57">
        <f t="shared" si="370"/>
        <v>54391.304309922263</v>
      </c>
      <c r="M1968" s="301">
        <f t="shared" si="371"/>
        <v>11.990238655999987</v>
      </c>
      <c r="N1968" s="57">
        <f t="shared" si="369"/>
        <v>4536.2987235207811</v>
      </c>
    </row>
    <row r="1969" spans="1:14">
      <c r="A1969" s="57">
        <v>1966</v>
      </c>
      <c r="B1969" s="57">
        <v>0</v>
      </c>
      <c r="C1969" s="284">
        <f t="shared" si="362"/>
        <v>0</v>
      </c>
      <c r="D1969" s="300">
        <f t="shared" si="360"/>
        <v>0</v>
      </c>
      <c r="E1969" s="285">
        <f t="shared" si="363"/>
        <v>0</v>
      </c>
      <c r="F1969" s="300">
        <f t="shared" si="361"/>
        <v>0</v>
      </c>
      <c r="G1969" s="285">
        <f t="shared" si="364"/>
        <v>0</v>
      </c>
      <c r="H1969" s="284">
        <f t="shared" si="365"/>
        <v>0</v>
      </c>
      <c r="I1969" s="301">
        <f t="shared" si="366"/>
        <v>0</v>
      </c>
      <c r="J1969" s="57">
        <f t="shared" si="367"/>
        <v>0</v>
      </c>
      <c r="K1969" s="57">
        <f t="shared" si="368"/>
        <v>0</v>
      </c>
      <c r="L1969" s="57">
        <f t="shared" si="370"/>
        <v>54391.304309922263</v>
      </c>
      <c r="M1969" s="301">
        <f t="shared" si="371"/>
        <v>11.990238655999987</v>
      </c>
      <c r="N1969" s="57">
        <f t="shared" si="369"/>
        <v>4536.2987235207811</v>
      </c>
    </row>
    <row r="1970" spans="1:14">
      <c r="A1970" s="57">
        <v>1967</v>
      </c>
      <c r="B1970" s="57">
        <v>0</v>
      </c>
      <c r="C1970" s="284">
        <f t="shared" si="362"/>
        <v>0</v>
      </c>
      <c r="D1970" s="300">
        <f t="shared" si="360"/>
        <v>0</v>
      </c>
      <c r="E1970" s="285">
        <f t="shared" si="363"/>
        <v>0</v>
      </c>
      <c r="F1970" s="300">
        <f t="shared" si="361"/>
        <v>0</v>
      </c>
      <c r="G1970" s="285">
        <f t="shared" si="364"/>
        <v>0</v>
      </c>
      <c r="H1970" s="284">
        <f t="shared" si="365"/>
        <v>0</v>
      </c>
      <c r="I1970" s="301">
        <f t="shared" si="366"/>
        <v>0</v>
      </c>
      <c r="J1970" s="57">
        <f t="shared" si="367"/>
        <v>0</v>
      </c>
      <c r="K1970" s="57">
        <f t="shared" si="368"/>
        <v>0</v>
      </c>
      <c r="L1970" s="57">
        <f t="shared" si="370"/>
        <v>54391.304309922263</v>
      </c>
      <c r="M1970" s="301">
        <f t="shared" si="371"/>
        <v>11.990238655999987</v>
      </c>
      <c r="N1970" s="57">
        <f t="shared" si="369"/>
        <v>4536.2987235207811</v>
      </c>
    </row>
    <row r="1971" spans="1:14">
      <c r="A1971" s="57">
        <v>1968</v>
      </c>
      <c r="B1971" s="57">
        <v>0</v>
      </c>
      <c r="C1971" s="284">
        <f t="shared" si="362"/>
        <v>0</v>
      </c>
      <c r="D1971" s="300">
        <f t="shared" si="360"/>
        <v>0</v>
      </c>
      <c r="E1971" s="285">
        <f t="shared" si="363"/>
        <v>0</v>
      </c>
      <c r="F1971" s="300">
        <f t="shared" si="361"/>
        <v>0</v>
      </c>
      <c r="G1971" s="285">
        <f t="shared" si="364"/>
        <v>0</v>
      </c>
      <c r="H1971" s="284">
        <f t="shared" si="365"/>
        <v>0</v>
      </c>
      <c r="I1971" s="301">
        <f t="shared" si="366"/>
        <v>0</v>
      </c>
      <c r="J1971" s="57">
        <f t="shared" si="367"/>
        <v>0</v>
      </c>
      <c r="K1971" s="57">
        <f t="shared" si="368"/>
        <v>0</v>
      </c>
      <c r="L1971" s="57">
        <f t="shared" si="370"/>
        <v>54391.304309922263</v>
      </c>
      <c r="M1971" s="301">
        <f t="shared" si="371"/>
        <v>11.990238655999987</v>
      </c>
      <c r="N1971" s="57">
        <f t="shared" si="369"/>
        <v>4536.2987235207811</v>
      </c>
    </row>
    <row r="1972" spans="1:14">
      <c r="A1972" s="57">
        <v>1969</v>
      </c>
      <c r="B1972" s="57">
        <v>0</v>
      </c>
      <c r="C1972" s="284">
        <f t="shared" si="362"/>
        <v>0</v>
      </c>
      <c r="D1972" s="300">
        <f t="shared" si="360"/>
        <v>0</v>
      </c>
      <c r="E1972" s="285">
        <f t="shared" si="363"/>
        <v>0</v>
      </c>
      <c r="F1972" s="300">
        <f t="shared" si="361"/>
        <v>0</v>
      </c>
      <c r="G1972" s="285">
        <f t="shared" si="364"/>
        <v>0</v>
      </c>
      <c r="H1972" s="284">
        <f t="shared" si="365"/>
        <v>0</v>
      </c>
      <c r="I1972" s="301">
        <f t="shared" si="366"/>
        <v>0</v>
      </c>
      <c r="J1972" s="57">
        <f t="shared" si="367"/>
        <v>0</v>
      </c>
      <c r="K1972" s="57">
        <f t="shared" si="368"/>
        <v>0</v>
      </c>
      <c r="L1972" s="57">
        <f t="shared" si="370"/>
        <v>54391.304309922263</v>
      </c>
      <c r="M1972" s="301">
        <f t="shared" si="371"/>
        <v>11.990238655999987</v>
      </c>
      <c r="N1972" s="57">
        <f t="shared" si="369"/>
        <v>4536.2987235207811</v>
      </c>
    </row>
    <row r="1973" spans="1:14">
      <c r="A1973" s="57">
        <v>1970</v>
      </c>
      <c r="B1973" s="57">
        <v>0</v>
      </c>
      <c r="C1973" s="284">
        <f t="shared" si="362"/>
        <v>0</v>
      </c>
      <c r="D1973" s="300">
        <f t="shared" si="360"/>
        <v>0</v>
      </c>
      <c r="E1973" s="285">
        <f t="shared" si="363"/>
        <v>0</v>
      </c>
      <c r="F1973" s="300">
        <f t="shared" si="361"/>
        <v>0</v>
      </c>
      <c r="G1973" s="285">
        <f t="shared" si="364"/>
        <v>0</v>
      </c>
      <c r="H1973" s="284">
        <f t="shared" si="365"/>
        <v>0</v>
      </c>
      <c r="I1973" s="301">
        <f t="shared" si="366"/>
        <v>0</v>
      </c>
      <c r="J1973" s="57">
        <f t="shared" si="367"/>
        <v>0</v>
      </c>
      <c r="K1973" s="57">
        <f t="shared" si="368"/>
        <v>0</v>
      </c>
      <c r="L1973" s="57">
        <f t="shared" si="370"/>
        <v>54391.304309922263</v>
      </c>
      <c r="M1973" s="301">
        <f t="shared" si="371"/>
        <v>11.990238655999987</v>
      </c>
      <c r="N1973" s="57">
        <f t="shared" si="369"/>
        <v>4536.2987235207811</v>
      </c>
    </row>
    <row r="1974" spans="1:14">
      <c r="A1974" s="57">
        <v>1971</v>
      </c>
      <c r="B1974" s="57">
        <v>0</v>
      </c>
      <c r="C1974" s="284">
        <f t="shared" si="362"/>
        <v>0</v>
      </c>
      <c r="D1974" s="300">
        <f t="shared" si="360"/>
        <v>0</v>
      </c>
      <c r="E1974" s="285">
        <f t="shared" si="363"/>
        <v>0</v>
      </c>
      <c r="F1974" s="300">
        <f t="shared" si="361"/>
        <v>0</v>
      </c>
      <c r="G1974" s="285">
        <f t="shared" si="364"/>
        <v>0</v>
      </c>
      <c r="H1974" s="284">
        <f t="shared" si="365"/>
        <v>0</v>
      </c>
      <c r="I1974" s="301">
        <f t="shared" si="366"/>
        <v>0</v>
      </c>
      <c r="J1974" s="57">
        <f t="shared" si="367"/>
        <v>0</v>
      </c>
      <c r="K1974" s="57">
        <f t="shared" si="368"/>
        <v>0</v>
      </c>
      <c r="L1974" s="57">
        <f t="shared" si="370"/>
        <v>54391.304309922263</v>
      </c>
      <c r="M1974" s="301">
        <f t="shared" si="371"/>
        <v>11.990238655999987</v>
      </c>
      <c r="N1974" s="57">
        <f t="shared" si="369"/>
        <v>4536.2987235207811</v>
      </c>
    </row>
    <row r="1975" spans="1:14">
      <c r="A1975" s="57">
        <v>1972</v>
      </c>
      <c r="B1975" s="57">
        <v>0</v>
      </c>
      <c r="C1975" s="284">
        <f t="shared" si="362"/>
        <v>0</v>
      </c>
      <c r="D1975" s="300">
        <f t="shared" si="360"/>
        <v>0</v>
      </c>
      <c r="E1975" s="285">
        <f t="shared" si="363"/>
        <v>0</v>
      </c>
      <c r="F1975" s="300">
        <f t="shared" si="361"/>
        <v>0</v>
      </c>
      <c r="G1975" s="285">
        <f t="shared" si="364"/>
        <v>0</v>
      </c>
      <c r="H1975" s="284">
        <f t="shared" si="365"/>
        <v>0</v>
      </c>
      <c r="I1975" s="301">
        <f t="shared" si="366"/>
        <v>0</v>
      </c>
      <c r="J1975" s="57">
        <f t="shared" si="367"/>
        <v>0</v>
      </c>
      <c r="K1975" s="57">
        <f t="shared" si="368"/>
        <v>0</v>
      </c>
      <c r="L1975" s="57">
        <f t="shared" si="370"/>
        <v>54391.304309922263</v>
      </c>
      <c r="M1975" s="301">
        <f t="shared" si="371"/>
        <v>11.990238655999987</v>
      </c>
      <c r="N1975" s="57">
        <f t="shared" si="369"/>
        <v>4536.2987235207811</v>
      </c>
    </row>
    <row r="1976" spans="1:14">
      <c r="A1976" s="57">
        <v>1973</v>
      </c>
      <c r="B1976" s="57">
        <v>0</v>
      </c>
      <c r="C1976" s="284">
        <f t="shared" si="362"/>
        <v>0</v>
      </c>
      <c r="D1976" s="300">
        <f t="shared" si="360"/>
        <v>0</v>
      </c>
      <c r="E1976" s="285">
        <f t="shared" si="363"/>
        <v>0</v>
      </c>
      <c r="F1976" s="300">
        <f t="shared" si="361"/>
        <v>0</v>
      </c>
      <c r="G1976" s="285">
        <f t="shared" si="364"/>
        <v>0</v>
      </c>
      <c r="H1976" s="284">
        <f t="shared" si="365"/>
        <v>0</v>
      </c>
      <c r="I1976" s="301">
        <f t="shared" si="366"/>
        <v>0</v>
      </c>
      <c r="J1976" s="57">
        <f t="shared" si="367"/>
        <v>0</v>
      </c>
      <c r="K1976" s="57">
        <f t="shared" si="368"/>
        <v>0</v>
      </c>
      <c r="L1976" s="57">
        <f t="shared" si="370"/>
        <v>54391.304309922263</v>
      </c>
      <c r="M1976" s="301">
        <f t="shared" si="371"/>
        <v>11.990238655999987</v>
      </c>
      <c r="N1976" s="57">
        <f t="shared" si="369"/>
        <v>4536.2987235207811</v>
      </c>
    </row>
    <row r="1977" spans="1:14">
      <c r="A1977" s="57">
        <v>1974</v>
      </c>
      <c r="B1977" s="57">
        <v>0</v>
      </c>
      <c r="C1977" s="284">
        <f t="shared" si="362"/>
        <v>0</v>
      </c>
      <c r="D1977" s="300">
        <f t="shared" si="360"/>
        <v>0</v>
      </c>
      <c r="E1977" s="285">
        <f t="shared" si="363"/>
        <v>0</v>
      </c>
      <c r="F1977" s="300">
        <f t="shared" si="361"/>
        <v>0</v>
      </c>
      <c r="G1977" s="285">
        <f t="shared" si="364"/>
        <v>0</v>
      </c>
      <c r="H1977" s="284">
        <f t="shared" si="365"/>
        <v>0</v>
      </c>
      <c r="I1977" s="301">
        <f t="shared" si="366"/>
        <v>0</v>
      </c>
      <c r="J1977" s="57">
        <f t="shared" si="367"/>
        <v>0</v>
      </c>
      <c r="K1977" s="57">
        <f t="shared" si="368"/>
        <v>0</v>
      </c>
      <c r="L1977" s="57">
        <f t="shared" si="370"/>
        <v>54391.304309922263</v>
      </c>
      <c r="M1977" s="301">
        <f t="shared" si="371"/>
        <v>11.990238655999987</v>
      </c>
      <c r="N1977" s="57">
        <f t="shared" si="369"/>
        <v>4536.2987235207811</v>
      </c>
    </row>
    <row r="1978" spans="1:14">
      <c r="A1978" s="57">
        <v>1975</v>
      </c>
      <c r="B1978" s="57">
        <v>0</v>
      </c>
      <c r="C1978" s="284">
        <f t="shared" si="362"/>
        <v>0</v>
      </c>
      <c r="D1978" s="300">
        <f t="shared" si="360"/>
        <v>0</v>
      </c>
      <c r="E1978" s="285">
        <f t="shared" si="363"/>
        <v>0</v>
      </c>
      <c r="F1978" s="300">
        <f t="shared" si="361"/>
        <v>0</v>
      </c>
      <c r="G1978" s="285">
        <f t="shared" si="364"/>
        <v>0</v>
      </c>
      <c r="H1978" s="284">
        <f t="shared" si="365"/>
        <v>0</v>
      </c>
      <c r="I1978" s="301">
        <f t="shared" si="366"/>
        <v>0</v>
      </c>
      <c r="J1978" s="57">
        <f t="shared" si="367"/>
        <v>0</v>
      </c>
      <c r="K1978" s="57">
        <f t="shared" si="368"/>
        <v>0</v>
      </c>
      <c r="L1978" s="57">
        <f t="shared" si="370"/>
        <v>54391.304309922263</v>
      </c>
      <c r="M1978" s="301">
        <f t="shared" si="371"/>
        <v>11.990238655999987</v>
      </c>
      <c r="N1978" s="57">
        <f t="shared" si="369"/>
        <v>4536.2987235207811</v>
      </c>
    </row>
    <row r="1979" spans="1:14">
      <c r="A1979" s="57">
        <v>1976</v>
      </c>
      <c r="B1979" s="57">
        <v>0</v>
      </c>
      <c r="C1979" s="284">
        <f t="shared" si="362"/>
        <v>0</v>
      </c>
      <c r="D1979" s="300">
        <f t="shared" si="360"/>
        <v>0</v>
      </c>
      <c r="E1979" s="285">
        <f t="shared" si="363"/>
        <v>0</v>
      </c>
      <c r="F1979" s="300">
        <f t="shared" si="361"/>
        <v>0</v>
      </c>
      <c r="G1979" s="285">
        <f t="shared" si="364"/>
        <v>0</v>
      </c>
      <c r="H1979" s="284">
        <f t="shared" si="365"/>
        <v>0</v>
      </c>
      <c r="I1979" s="301">
        <f t="shared" si="366"/>
        <v>0</v>
      </c>
      <c r="J1979" s="57">
        <f t="shared" si="367"/>
        <v>0</v>
      </c>
      <c r="K1979" s="57">
        <f t="shared" si="368"/>
        <v>0</v>
      </c>
      <c r="L1979" s="57">
        <f t="shared" si="370"/>
        <v>54391.304309922263</v>
      </c>
      <c r="M1979" s="301">
        <f t="shared" si="371"/>
        <v>11.990238655999987</v>
      </c>
      <c r="N1979" s="57">
        <f t="shared" si="369"/>
        <v>4536.2987235207811</v>
      </c>
    </row>
    <row r="1980" spans="1:14">
      <c r="A1980" s="57">
        <v>1977</v>
      </c>
      <c r="B1980" s="57">
        <v>0</v>
      </c>
      <c r="C1980" s="284">
        <f t="shared" si="362"/>
        <v>0</v>
      </c>
      <c r="D1980" s="300">
        <f t="shared" si="360"/>
        <v>0</v>
      </c>
      <c r="E1980" s="285">
        <f t="shared" si="363"/>
        <v>0</v>
      </c>
      <c r="F1980" s="300">
        <f t="shared" si="361"/>
        <v>0</v>
      </c>
      <c r="G1980" s="285">
        <f t="shared" si="364"/>
        <v>0</v>
      </c>
      <c r="H1980" s="284">
        <f t="shared" si="365"/>
        <v>0</v>
      </c>
      <c r="I1980" s="301">
        <f t="shared" si="366"/>
        <v>0</v>
      </c>
      <c r="J1980" s="57">
        <f t="shared" si="367"/>
        <v>0</v>
      </c>
      <c r="K1980" s="57">
        <f t="shared" si="368"/>
        <v>0</v>
      </c>
      <c r="L1980" s="57">
        <f t="shared" si="370"/>
        <v>54391.304309922263</v>
      </c>
      <c r="M1980" s="301">
        <f t="shared" si="371"/>
        <v>11.990238655999987</v>
      </c>
      <c r="N1980" s="57">
        <f t="shared" si="369"/>
        <v>4536.2987235207811</v>
      </c>
    </row>
    <row r="1981" spans="1:14">
      <c r="A1981" s="57">
        <v>1978</v>
      </c>
      <c r="B1981" s="57">
        <v>0</v>
      </c>
      <c r="C1981" s="284">
        <f t="shared" si="362"/>
        <v>0</v>
      </c>
      <c r="D1981" s="300">
        <f t="shared" si="360"/>
        <v>0</v>
      </c>
      <c r="E1981" s="285">
        <f t="shared" si="363"/>
        <v>0</v>
      </c>
      <c r="F1981" s="300">
        <f t="shared" si="361"/>
        <v>0</v>
      </c>
      <c r="G1981" s="285">
        <f t="shared" si="364"/>
        <v>0</v>
      </c>
      <c r="H1981" s="284">
        <f t="shared" si="365"/>
        <v>0</v>
      </c>
      <c r="I1981" s="301">
        <f t="shared" si="366"/>
        <v>0</v>
      </c>
      <c r="J1981" s="57">
        <f t="shared" si="367"/>
        <v>0</v>
      </c>
      <c r="K1981" s="57">
        <f t="shared" si="368"/>
        <v>0</v>
      </c>
      <c r="L1981" s="57">
        <f t="shared" si="370"/>
        <v>54391.304309922263</v>
      </c>
      <c r="M1981" s="301">
        <f t="shared" si="371"/>
        <v>11.990238655999987</v>
      </c>
      <c r="N1981" s="57">
        <f t="shared" si="369"/>
        <v>4536.2987235207811</v>
      </c>
    </row>
    <row r="1982" spans="1:14">
      <c r="A1982" s="57">
        <v>1979</v>
      </c>
      <c r="B1982" s="57">
        <v>0</v>
      </c>
      <c r="C1982" s="284">
        <f t="shared" si="362"/>
        <v>0</v>
      </c>
      <c r="D1982" s="300">
        <f t="shared" si="360"/>
        <v>0</v>
      </c>
      <c r="E1982" s="285">
        <f t="shared" si="363"/>
        <v>0</v>
      </c>
      <c r="F1982" s="300">
        <f t="shared" si="361"/>
        <v>0</v>
      </c>
      <c r="G1982" s="285">
        <f t="shared" si="364"/>
        <v>0</v>
      </c>
      <c r="H1982" s="284">
        <f t="shared" si="365"/>
        <v>0</v>
      </c>
      <c r="I1982" s="301">
        <f t="shared" si="366"/>
        <v>0</v>
      </c>
      <c r="J1982" s="57">
        <f t="shared" si="367"/>
        <v>0</v>
      </c>
      <c r="K1982" s="57">
        <f t="shared" si="368"/>
        <v>0</v>
      </c>
      <c r="L1982" s="57">
        <f t="shared" si="370"/>
        <v>54391.304309922263</v>
      </c>
      <c r="M1982" s="301">
        <f t="shared" si="371"/>
        <v>11.990238655999987</v>
      </c>
      <c r="N1982" s="57">
        <f t="shared" si="369"/>
        <v>4536.2987235207811</v>
      </c>
    </row>
    <row r="1983" spans="1:14">
      <c r="A1983" s="57">
        <v>1980</v>
      </c>
      <c r="B1983" s="57">
        <v>0</v>
      </c>
      <c r="C1983" s="284">
        <f t="shared" si="362"/>
        <v>0</v>
      </c>
      <c r="D1983" s="300">
        <f t="shared" si="360"/>
        <v>0</v>
      </c>
      <c r="E1983" s="285">
        <f t="shared" si="363"/>
        <v>0</v>
      </c>
      <c r="F1983" s="300">
        <f t="shared" si="361"/>
        <v>0</v>
      </c>
      <c r="G1983" s="285">
        <f t="shared" si="364"/>
        <v>0</v>
      </c>
      <c r="H1983" s="284">
        <f t="shared" si="365"/>
        <v>0</v>
      </c>
      <c r="I1983" s="301">
        <f t="shared" si="366"/>
        <v>0</v>
      </c>
      <c r="J1983" s="57">
        <f t="shared" si="367"/>
        <v>0</v>
      </c>
      <c r="K1983" s="57">
        <f t="shared" si="368"/>
        <v>0</v>
      </c>
      <c r="L1983" s="57">
        <f t="shared" si="370"/>
        <v>54391.304309922263</v>
      </c>
      <c r="M1983" s="301">
        <f t="shared" si="371"/>
        <v>11.990238655999987</v>
      </c>
      <c r="N1983" s="57">
        <f t="shared" si="369"/>
        <v>4536.2987235207811</v>
      </c>
    </row>
    <row r="1984" spans="1:14">
      <c r="A1984" s="57">
        <v>1981</v>
      </c>
      <c r="B1984" s="57">
        <v>0</v>
      </c>
      <c r="C1984" s="284">
        <f t="shared" si="362"/>
        <v>0</v>
      </c>
      <c r="D1984" s="300">
        <f t="shared" si="360"/>
        <v>0</v>
      </c>
      <c r="E1984" s="285">
        <f t="shared" si="363"/>
        <v>0</v>
      </c>
      <c r="F1984" s="300">
        <f t="shared" si="361"/>
        <v>0</v>
      </c>
      <c r="G1984" s="285">
        <f t="shared" si="364"/>
        <v>0</v>
      </c>
      <c r="H1984" s="284">
        <f t="shared" si="365"/>
        <v>0</v>
      </c>
      <c r="I1984" s="301">
        <f t="shared" si="366"/>
        <v>0</v>
      </c>
      <c r="J1984" s="57">
        <f t="shared" si="367"/>
        <v>0</v>
      </c>
      <c r="K1984" s="57">
        <f t="shared" si="368"/>
        <v>0</v>
      </c>
      <c r="L1984" s="57">
        <f t="shared" si="370"/>
        <v>54391.304309922263</v>
      </c>
      <c r="M1984" s="301">
        <f t="shared" si="371"/>
        <v>11.990238655999987</v>
      </c>
      <c r="N1984" s="57">
        <f t="shared" si="369"/>
        <v>4536.2987235207811</v>
      </c>
    </row>
    <row r="1985" spans="1:14">
      <c r="A1985" s="57">
        <v>1982</v>
      </c>
      <c r="B1985" s="57">
        <v>0</v>
      </c>
      <c r="C1985" s="284">
        <f t="shared" si="362"/>
        <v>0</v>
      </c>
      <c r="D1985" s="300">
        <f t="shared" si="360"/>
        <v>0</v>
      </c>
      <c r="E1985" s="285">
        <f t="shared" si="363"/>
        <v>0</v>
      </c>
      <c r="F1985" s="300">
        <f t="shared" si="361"/>
        <v>0</v>
      </c>
      <c r="G1985" s="285">
        <f t="shared" si="364"/>
        <v>0</v>
      </c>
      <c r="H1985" s="284">
        <f t="shared" si="365"/>
        <v>0</v>
      </c>
      <c r="I1985" s="301">
        <f t="shared" si="366"/>
        <v>0</v>
      </c>
      <c r="J1985" s="57">
        <f t="shared" si="367"/>
        <v>0</v>
      </c>
      <c r="K1985" s="57">
        <f t="shared" si="368"/>
        <v>0</v>
      </c>
      <c r="L1985" s="57">
        <f t="shared" si="370"/>
        <v>54391.304309922263</v>
      </c>
      <c r="M1985" s="301">
        <f t="shared" si="371"/>
        <v>11.990238655999987</v>
      </c>
      <c r="N1985" s="57">
        <f t="shared" si="369"/>
        <v>4536.2987235207811</v>
      </c>
    </row>
    <row r="1986" spans="1:14">
      <c r="A1986" s="57">
        <v>1983</v>
      </c>
      <c r="B1986" s="57">
        <v>0</v>
      </c>
      <c r="C1986" s="284">
        <f t="shared" si="362"/>
        <v>0</v>
      </c>
      <c r="D1986" s="300">
        <f t="shared" si="360"/>
        <v>0</v>
      </c>
      <c r="E1986" s="285">
        <f t="shared" si="363"/>
        <v>0</v>
      </c>
      <c r="F1986" s="300">
        <f t="shared" si="361"/>
        <v>0</v>
      </c>
      <c r="G1986" s="285">
        <f t="shared" si="364"/>
        <v>0</v>
      </c>
      <c r="H1986" s="284">
        <f t="shared" si="365"/>
        <v>0</v>
      </c>
      <c r="I1986" s="301">
        <f t="shared" si="366"/>
        <v>0</v>
      </c>
      <c r="J1986" s="57">
        <f t="shared" si="367"/>
        <v>0</v>
      </c>
      <c r="K1986" s="57">
        <f t="shared" si="368"/>
        <v>0</v>
      </c>
      <c r="L1986" s="57">
        <f t="shared" si="370"/>
        <v>54391.304309922263</v>
      </c>
      <c r="M1986" s="301">
        <f t="shared" si="371"/>
        <v>11.990238655999987</v>
      </c>
      <c r="N1986" s="57">
        <f t="shared" si="369"/>
        <v>4536.2987235207811</v>
      </c>
    </row>
    <row r="1987" spans="1:14">
      <c r="A1987" s="57">
        <v>1984</v>
      </c>
      <c r="B1987" s="57">
        <v>0</v>
      </c>
      <c r="C1987" s="284">
        <f t="shared" si="362"/>
        <v>0</v>
      </c>
      <c r="D1987" s="300">
        <f t="shared" si="360"/>
        <v>0</v>
      </c>
      <c r="E1987" s="285">
        <f t="shared" si="363"/>
        <v>0</v>
      </c>
      <c r="F1987" s="300">
        <f t="shared" si="361"/>
        <v>0</v>
      </c>
      <c r="G1987" s="285">
        <f t="shared" si="364"/>
        <v>0</v>
      </c>
      <c r="H1987" s="284">
        <f t="shared" si="365"/>
        <v>0</v>
      </c>
      <c r="I1987" s="301">
        <f t="shared" si="366"/>
        <v>0</v>
      </c>
      <c r="J1987" s="57">
        <f t="shared" si="367"/>
        <v>0</v>
      </c>
      <c r="K1987" s="57">
        <f t="shared" si="368"/>
        <v>0</v>
      </c>
      <c r="L1987" s="57">
        <f t="shared" si="370"/>
        <v>54391.304309922263</v>
      </c>
      <c r="M1987" s="301">
        <f t="shared" si="371"/>
        <v>11.990238655999987</v>
      </c>
      <c r="N1987" s="57">
        <f t="shared" si="369"/>
        <v>4536.2987235207811</v>
      </c>
    </row>
    <row r="1988" spans="1:14">
      <c r="A1988" s="57">
        <v>1985</v>
      </c>
      <c r="B1988" s="57">
        <v>0</v>
      </c>
      <c r="C1988" s="284">
        <f t="shared" si="362"/>
        <v>0</v>
      </c>
      <c r="D1988" s="300">
        <f t="shared" ref="D1988:D2051" si="372">C1988</f>
        <v>0</v>
      </c>
      <c r="E1988" s="285">
        <f t="shared" si="363"/>
        <v>0</v>
      </c>
      <c r="F1988" s="300">
        <f t="shared" ref="F1988:F2051" si="373">C1989</f>
        <v>0</v>
      </c>
      <c r="G1988" s="285">
        <f t="shared" si="364"/>
        <v>0</v>
      </c>
      <c r="H1988" s="284">
        <f t="shared" si="365"/>
        <v>0</v>
      </c>
      <c r="I1988" s="301">
        <f t="shared" si="366"/>
        <v>0</v>
      </c>
      <c r="J1988" s="57">
        <f t="shared" si="367"/>
        <v>0</v>
      </c>
      <c r="K1988" s="57">
        <f t="shared" si="368"/>
        <v>0</v>
      </c>
      <c r="L1988" s="57">
        <f t="shared" si="370"/>
        <v>54391.304309922263</v>
      </c>
      <c r="M1988" s="301">
        <f t="shared" si="371"/>
        <v>11.990238655999987</v>
      </c>
      <c r="N1988" s="57">
        <f t="shared" si="369"/>
        <v>4536.2987235207811</v>
      </c>
    </row>
    <row r="1989" spans="1:14">
      <c r="A1989" s="57">
        <v>1986</v>
      </c>
      <c r="B1989" s="57">
        <v>0</v>
      </c>
      <c r="C1989" s="284">
        <f t="shared" ref="C1989:C2052" si="374">B1989*1.609344</f>
        <v>0</v>
      </c>
      <c r="D1989" s="300">
        <f t="shared" si="372"/>
        <v>0</v>
      </c>
      <c r="E1989" s="285">
        <f t="shared" ref="E1989:E2052" si="375">(D1989)^2</f>
        <v>0</v>
      </c>
      <c r="F1989" s="300">
        <f t="shared" si="373"/>
        <v>0</v>
      </c>
      <c r="G1989" s="285">
        <f t="shared" ref="G1989:G2052" si="376">(F1989)^2</f>
        <v>0</v>
      </c>
      <c r="H1989" s="284">
        <f t="shared" ref="H1989:H2052" si="377">(D1989+F1989)/2</f>
        <v>0</v>
      </c>
      <c r="I1989" s="301">
        <f t="shared" ref="I1989:I2052" si="378">H1989/3600</f>
        <v>0</v>
      </c>
      <c r="J1989" s="57">
        <f t="shared" ref="J1989:J2052" si="379">IF(I1989=0,0,(G1989-E1989))</f>
        <v>0</v>
      </c>
      <c r="K1989" s="57">
        <f t="shared" ref="K1989:K2052" si="380">MAX(0,J1989)</f>
        <v>0</v>
      </c>
      <c r="L1989" s="57">
        <f t="shared" si="370"/>
        <v>54391.304309922263</v>
      </c>
      <c r="M1989" s="301">
        <f t="shared" si="371"/>
        <v>11.990238655999987</v>
      </c>
      <c r="N1989" s="57">
        <f t="shared" ref="N1989:N2052" si="381">IF(M1989=0,0,(L1989)/M1989)</f>
        <v>4536.2987235207811</v>
      </c>
    </row>
    <row r="1990" spans="1:14">
      <c r="A1990" s="57">
        <v>1987</v>
      </c>
      <c r="B1990" s="57">
        <v>0</v>
      </c>
      <c r="C1990" s="284">
        <f t="shared" si="374"/>
        <v>0</v>
      </c>
      <c r="D1990" s="300">
        <f t="shared" si="372"/>
        <v>0</v>
      </c>
      <c r="E1990" s="285">
        <f t="shared" si="375"/>
        <v>0</v>
      </c>
      <c r="F1990" s="300">
        <f t="shared" si="373"/>
        <v>0</v>
      </c>
      <c r="G1990" s="285">
        <f t="shared" si="376"/>
        <v>0</v>
      </c>
      <c r="H1990" s="284">
        <f t="shared" si="377"/>
        <v>0</v>
      </c>
      <c r="I1990" s="301">
        <f t="shared" si="378"/>
        <v>0</v>
      </c>
      <c r="J1990" s="57">
        <f t="shared" si="379"/>
        <v>0</v>
      </c>
      <c r="K1990" s="57">
        <f t="shared" si="380"/>
        <v>0</v>
      </c>
      <c r="L1990" s="57">
        <f t="shared" ref="L1990:L2053" si="382">L1989+K1990</f>
        <v>54391.304309922263</v>
      </c>
      <c r="M1990" s="301">
        <f t="shared" ref="M1990:M2053" si="383">M1989+I1990</f>
        <v>11.990238655999987</v>
      </c>
      <c r="N1990" s="57">
        <f t="shared" si="381"/>
        <v>4536.2987235207811</v>
      </c>
    </row>
    <row r="1991" spans="1:14">
      <c r="A1991" s="57">
        <v>1988</v>
      </c>
      <c r="B1991" s="57">
        <v>0</v>
      </c>
      <c r="C1991" s="284">
        <f t="shared" si="374"/>
        <v>0</v>
      </c>
      <c r="D1991" s="300">
        <f t="shared" si="372"/>
        <v>0</v>
      </c>
      <c r="E1991" s="285">
        <f t="shared" si="375"/>
        <v>0</v>
      </c>
      <c r="F1991" s="300">
        <f t="shared" si="373"/>
        <v>0</v>
      </c>
      <c r="G1991" s="285">
        <f t="shared" si="376"/>
        <v>0</v>
      </c>
      <c r="H1991" s="284">
        <f t="shared" si="377"/>
        <v>0</v>
      </c>
      <c r="I1991" s="301">
        <f t="shared" si="378"/>
        <v>0</v>
      </c>
      <c r="J1991" s="57">
        <f t="shared" si="379"/>
        <v>0</v>
      </c>
      <c r="K1991" s="57">
        <f t="shared" si="380"/>
        <v>0</v>
      </c>
      <c r="L1991" s="57">
        <f t="shared" si="382"/>
        <v>54391.304309922263</v>
      </c>
      <c r="M1991" s="301">
        <f t="shared" si="383"/>
        <v>11.990238655999987</v>
      </c>
      <c r="N1991" s="57">
        <f t="shared" si="381"/>
        <v>4536.2987235207811</v>
      </c>
    </row>
    <row r="1992" spans="1:14">
      <c r="A1992" s="57">
        <v>1989</v>
      </c>
      <c r="B1992" s="57">
        <v>0</v>
      </c>
      <c r="C1992" s="284">
        <f t="shared" si="374"/>
        <v>0</v>
      </c>
      <c r="D1992" s="300">
        <f t="shared" si="372"/>
        <v>0</v>
      </c>
      <c r="E1992" s="285">
        <f t="shared" si="375"/>
        <v>0</v>
      </c>
      <c r="F1992" s="300">
        <f t="shared" si="373"/>
        <v>0</v>
      </c>
      <c r="G1992" s="285">
        <f t="shared" si="376"/>
        <v>0</v>
      </c>
      <c r="H1992" s="284">
        <f t="shared" si="377"/>
        <v>0</v>
      </c>
      <c r="I1992" s="301">
        <f t="shared" si="378"/>
        <v>0</v>
      </c>
      <c r="J1992" s="57">
        <f t="shared" si="379"/>
        <v>0</v>
      </c>
      <c r="K1992" s="57">
        <f t="shared" si="380"/>
        <v>0</v>
      </c>
      <c r="L1992" s="57">
        <f t="shared" si="382"/>
        <v>54391.304309922263</v>
      </c>
      <c r="M1992" s="301">
        <f t="shared" si="383"/>
        <v>11.990238655999987</v>
      </c>
      <c r="N1992" s="57">
        <f t="shared" si="381"/>
        <v>4536.2987235207811</v>
      </c>
    </row>
    <row r="1993" spans="1:14">
      <c r="A1993" s="57">
        <v>1990</v>
      </c>
      <c r="B1993" s="57">
        <v>0</v>
      </c>
      <c r="C1993" s="284">
        <f t="shared" si="374"/>
        <v>0</v>
      </c>
      <c r="D1993" s="300">
        <f t="shared" si="372"/>
        <v>0</v>
      </c>
      <c r="E1993" s="285">
        <f t="shared" si="375"/>
        <v>0</v>
      </c>
      <c r="F1993" s="300">
        <f t="shared" si="373"/>
        <v>0</v>
      </c>
      <c r="G1993" s="285">
        <f t="shared" si="376"/>
        <v>0</v>
      </c>
      <c r="H1993" s="284">
        <f t="shared" si="377"/>
        <v>0</v>
      </c>
      <c r="I1993" s="301">
        <f t="shared" si="378"/>
        <v>0</v>
      </c>
      <c r="J1993" s="57">
        <f t="shared" si="379"/>
        <v>0</v>
      </c>
      <c r="K1993" s="57">
        <f t="shared" si="380"/>
        <v>0</v>
      </c>
      <c r="L1993" s="57">
        <f t="shared" si="382"/>
        <v>54391.304309922263</v>
      </c>
      <c r="M1993" s="301">
        <f t="shared" si="383"/>
        <v>11.990238655999987</v>
      </c>
      <c r="N1993" s="57">
        <f t="shared" si="381"/>
        <v>4536.2987235207811</v>
      </c>
    </row>
    <row r="1994" spans="1:14">
      <c r="A1994" s="57">
        <v>1991</v>
      </c>
      <c r="B1994" s="57">
        <v>0</v>
      </c>
      <c r="C1994" s="284">
        <f t="shared" si="374"/>
        <v>0</v>
      </c>
      <c r="D1994" s="300">
        <f t="shared" si="372"/>
        <v>0</v>
      </c>
      <c r="E1994" s="285">
        <f t="shared" si="375"/>
        <v>0</v>
      </c>
      <c r="F1994" s="300">
        <f t="shared" si="373"/>
        <v>0</v>
      </c>
      <c r="G1994" s="285">
        <f t="shared" si="376"/>
        <v>0</v>
      </c>
      <c r="H1994" s="284">
        <f t="shared" si="377"/>
        <v>0</v>
      </c>
      <c r="I1994" s="301">
        <f t="shared" si="378"/>
        <v>0</v>
      </c>
      <c r="J1994" s="57">
        <f t="shared" si="379"/>
        <v>0</v>
      </c>
      <c r="K1994" s="57">
        <f t="shared" si="380"/>
        <v>0</v>
      </c>
      <c r="L1994" s="57">
        <f t="shared" si="382"/>
        <v>54391.304309922263</v>
      </c>
      <c r="M1994" s="301">
        <f t="shared" si="383"/>
        <v>11.990238655999987</v>
      </c>
      <c r="N1994" s="57">
        <f t="shared" si="381"/>
        <v>4536.2987235207811</v>
      </c>
    </row>
    <row r="1995" spans="1:14">
      <c r="A1995" s="57">
        <v>1992</v>
      </c>
      <c r="B1995" s="57">
        <v>0</v>
      </c>
      <c r="C1995" s="284">
        <f t="shared" si="374"/>
        <v>0</v>
      </c>
      <c r="D1995" s="300">
        <f t="shared" si="372"/>
        <v>0</v>
      </c>
      <c r="E1995" s="285">
        <f t="shared" si="375"/>
        <v>0</v>
      </c>
      <c r="F1995" s="300">
        <f t="shared" si="373"/>
        <v>4.8280320000000003</v>
      </c>
      <c r="G1995" s="285">
        <f t="shared" si="376"/>
        <v>23.309892993024004</v>
      </c>
      <c r="H1995" s="284">
        <f t="shared" si="377"/>
        <v>2.4140160000000002</v>
      </c>
      <c r="I1995" s="301">
        <f t="shared" si="378"/>
        <v>6.7056000000000006E-4</v>
      </c>
      <c r="J1995" s="57">
        <f t="shared" si="379"/>
        <v>23.309892993024004</v>
      </c>
      <c r="K1995" s="57">
        <f t="shared" si="380"/>
        <v>23.309892993024004</v>
      </c>
      <c r="L1995" s="57">
        <f t="shared" si="382"/>
        <v>54414.614202915291</v>
      </c>
      <c r="M1995" s="301">
        <f t="shared" si="383"/>
        <v>11.990909215999986</v>
      </c>
      <c r="N1995" s="57">
        <f t="shared" si="381"/>
        <v>4537.9890067308261</v>
      </c>
    </row>
    <row r="1996" spans="1:14">
      <c r="A1996" s="57">
        <v>1993</v>
      </c>
      <c r="B1996" s="57">
        <v>3</v>
      </c>
      <c r="C1996" s="284">
        <f t="shared" si="374"/>
        <v>4.8280320000000003</v>
      </c>
      <c r="D1996" s="300">
        <f t="shared" si="372"/>
        <v>4.8280320000000003</v>
      </c>
      <c r="E1996" s="285">
        <f t="shared" si="375"/>
        <v>23.309892993024004</v>
      </c>
      <c r="F1996" s="300">
        <f t="shared" si="373"/>
        <v>9.4951296000000021</v>
      </c>
      <c r="G1996" s="285">
        <f t="shared" si="376"/>
        <v>90.157486120796193</v>
      </c>
      <c r="H1996" s="284">
        <f t="shared" si="377"/>
        <v>7.1615808000000012</v>
      </c>
      <c r="I1996" s="301">
        <f t="shared" si="378"/>
        <v>1.9893280000000003E-3</v>
      </c>
      <c r="J1996" s="57">
        <f t="shared" si="379"/>
        <v>66.847593127772186</v>
      </c>
      <c r="K1996" s="57">
        <f t="shared" si="380"/>
        <v>66.847593127772186</v>
      </c>
      <c r="L1996" s="57">
        <f t="shared" si="382"/>
        <v>54481.461796043062</v>
      </c>
      <c r="M1996" s="301">
        <f t="shared" si="383"/>
        <v>11.992898543999987</v>
      </c>
      <c r="N1996" s="57">
        <f t="shared" si="381"/>
        <v>4542.8101968977289</v>
      </c>
    </row>
    <row r="1997" spans="1:14">
      <c r="A1997" s="57">
        <v>1994</v>
      </c>
      <c r="B1997" s="57">
        <v>5.9</v>
      </c>
      <c r="C1997" s="284">
        <f t="shared" si="374"/>
        <v>9.4951296000000021</v>
      </c>
      <c r="D1997" s="300">
        <f t="shared" si="372"/>
        <v>9.4951296000000021</v>
      </c>
      <c r="E1997" s="285">
        <f t="shared" si="375"/>
        <v>90.157486120796193</v>
      </c>
      <c r="F1997" s="300">
        <f t="shared" si="373"/>
        <v>13.8403584</v>
      </c>
      <c r="G1997" s="285">
        <f t="shared" si="376"/>
        <v>191.55552064045054</v>
      </c>
      <c r="H1997" s="284">
        <f t="shared" si="377"/>
        <v>11.667744000000001</v>
      </c>
      <c r="I1997" s="301">
        <f t="shared" si="378"/>
        <v>3.2410400000000002E-3</v>
      </c>
      <c r="J1997" s="57">
        <f t="shared" si="379"/>
        <v>101.39803451965435</v>
      </c>
      <c r="K1997" s="57">
        <f t="shared" si="380"/>
        <v>101.39803451965435</v>
      </c>
      <c r="L1997" s="57">
        <f t="shared" si="382"/>
        <v>54582.859830562717</v>
      </c>
      <c r="M1997" s="301">
        <f t="shared" si="383"/>
        <v>11.996139583999987</v>
      </c>
      <c r="N1997" s="57">
        <f t="shared" si="381"/>
        <v>4550.0354050034011</v>
      </c>
    </row>
    <row r="1998" spans="1:14">
      <c r="A1998" s="57">
        <v>1995</v>
      </c>
      <c r="B1998" s="57">
        <v>8.6</v>
      </c>
      <c r="C1998" s="284">
        <f t="shared" si="374"/>
        <v>13.8403584</v>
      </c>
      <c r="D1998" s="300">
        <f t="shared" si="372"/>
        <v>13.8403584</v>
      </c>
      <c r="E1998" s="285">
        <f t="shared" si="375"/>
        <v>191.55552064045054</v>
      </c>
      <c r="F1998" s="300">
        <f t="shared" si="373"/>
        <v>18.507456000000001</v>
      </c>
      <c r="G1998" s="285">
        <f t="shared" si="376"/>
        <v>342.52592759193607</v>
      </c>
      <c r="H1998" s="284">
        <f t="shared" si="377"/>
        <v>16.173907200000002</v>
      </c>
      <c r="I1998" s="301">
        <f t="shared" si="378"/>
        <v>4.4927520000000009E-3</v>
      </c>
      <c r="J1998" s="57">
        <f t="shared" si="379"/>
        <v>150.97040695148553</v>
      </c>
      <c r="K1998" s="57">
        <f t="shared" si="380"/>
        <v>150.97040695148553</v>
      </c>
      <c r="L1998" s="57">
        <f t="shared" si="382"/>
        <v>54733.830237514201</v>
      </c>
      <c r="M1998" s="301">
        <f t="shared" si="383"/>
        <v>12.000632335999988</v>
      </c>
      <c r="N1998" s="57">
        <f t="shared" si="381"/>
        <v>4560.9121840456201</v>
      </c>
    </row>
    <row r="1999" spans="1:14">
      <c r="A1999" s="57">
        <v>1996</v>
      </c>
      <c r="B1999" s="57">
        <v>11.5</v>
      </c>
      <c r="C1999" s="284">
        <f t="shared" si="374"/>
        <v>18.507456000000001</v>
      </c>
      <c r="D1999" s="300">
        <f t="shared" si="372"/>
        <v>18.507456000000001</v>
      </c>
      <c r="E1999" s="285">
        <f t="shared" si="375"/>
        <v>342.52592759193607</v>
      </c>
      <c r="F1999" s="300">
        <f t="shared" si="373"/>
        <v>23.013619200000004</v>
      </c>
      <c r="G1999" s="285">
        <f t="shared" si="376"/>
        <v>529.62666868260885</v>
      </c>
      <c r="H1999" s="284">
        <f t="shared" si="377"/>
        <v>20.760537600000003</v>
      </c>
      <c r="I1999" s="301">
        <f t="shared" si="378"/>
        <v>5.766816000000001E-3</v>
      </c>
      <c r="J1999" s="57">
        <f t="shared" si="379"/>
        <v>187.10074109067278</v>
      </c>
      <c r="K1999" s="57">
        <f t="shared" si="380"/>
        <v>187.10074109067278</v>
      </c>
      <c r="L1999" s="57">
        <f t="shared" si="382"/>
        <v>54920.930978604876</v>
      </c>
      <c r="M1999" s="301">
        <f t="shared" si="383"/>
        <v>12.006399151999988</v>
      </c>
      <c r="N1999" s="57">
        <f t="shared" si="381"/>
        <v>4574.3049421654723</v>
      </c>
    </row>
    <row r="2000" spans="1:14">
      <c r="A2000" s="57">
        <v>1997</v>
      </c>
      <c r="B2000" s="57">
        <v>14.3</v>
      </c>
      <c r="C2000" s="284">
        <f t="shared" si="374"/>
        <v>23.013619200000004</v>
      </c>
      <c r="D2000" s="300">
        <f t="shared" si="372"/>
        <v>23.013619200000004</v>
      </c>
      <c r="E2000" s="285">
        <f t="shared" si="375"/>
        <v>529.62666868260885</v>
      </c>
      <c r="F2000" s="300">
        <f t="shared" si="373"/>
        <v>27.1979136</v>
      </c>
      <c r="G2000" s="285">
        <f t="shared" si="376"/>
        <v>739.7265041930649</v>
      </c>
      <c r="H2000" s="284">
        <f t="shared" si="377"/>
        <v>25.1057664</v>
      </c>
      <c r="I2000" s="301">
        <f t="shared" si="378"/>
        <v>6.973824E-3</v>
      </c>
      <c r="J2000" s="57">
        <f t="shared" si="379"/>
        <v>210.09983551045605</v>
      </c>
      <c r="K2000" s="57">
        <f t="shared" si="380"/>
        <v>210.09983551045605</v>
      </c>
      <c r="L2000" s="57">
        <f t="shared" si="382"/>
        <v>55131.030814115329</v>
      </c>
      <c r="M2000" s="301">
        <f t="shared" si="383"/>
        <v>12.013372975999987</v>
      </c>
      <c r="N2000" s="57">
        <f t="shared" si="381"/>
        <v>4589.1383647419179</v>
      </c>
    </row>
    <row r="2001" spans="1:14">
      <c r="A2001" s="57">
        <v>1998</v>
      </c>
      <c r="B2001" s="57">
        <v>16.899999999999999</v>
      </c>
      <c r="C2001" s="284">
        <f t="shared" si="374"/>
        <v>27.1979136</v>
      </c>
      <c r="D2001" s="300">
        <f t="shared" si="372"/>
        <v>27.1979136</v>
      </c>
      <c r="E2001" s="285">
        <f t="shared" si="375"/>
        <v>739.7265041930649</v>
      </c>
      <c r="F2001" s="300">
        <f t="shared" si="373"/>
        <v>27.841651200000005</v>
      </c>
      <c r="G2001" s="285">
        <f t="shared" si="376"/>
        <v>775.15754154246167</v>
      </c>
      <c r="H2001" s="284">
        <f t="shared" si="377"/>
        <v>27.519782400000004</v>
      </c>
      <c r="I2001" s="301">
        <f t="shared" si="378"/>
        <v>7.6443840000000015E-3</v>
      </c>
      <c r="J2001" s="57">
        <f t="shared" si="379"/>
        <v>35.431037349396775</v>
      </c>
      <c r="K2001" s="57">
        <f t="shared" si="380"/>
        <v>35.431037349396775</v>
      </c>
      <c r="L2001" s="57">
        <f t="shared" si="382"/>
        <v>55166.461851464723</v>
      </c>
      <c r="M2001" s="301">
        <f t="shared" si="383"/>
        <v>12.021017359999988</v>
      </c>
      <c r="N2001" s="57">
        <f t="shared" si="381"/>
        <v>4589.1674722167427</v>
      </c>
    </row>
    <row r="2002" spans="1:14">
      <c r="A2002" s="57">
        <v>1999</v>
      </c>
      <c r="B2002" s="57">
        <v>17.3</v>
      </c>
      <c r="C2002" s="284">
        <f t="shared" si="374"/>
        <v>27.841651200000005</v>
      </c>
      <c r="D2002" s="300">
        <f t="shared" si="372"/>
        <v>27.841651200000005</v>
      </c>
      <c r="E2002" s="285">
        <f t="shared" si="375"/>
        <v>775.15754154246167</v>
      </c>
      <c r="F2002" s="300">
        <f t="shared" si="373"/>
        <v>29.129126400000004</v>
      </c>
      <c r="G2002" s="285">
        <f t="shared" si="376"/>
        <v>848.50600482717721</v>
      </c>
      <c r="H2002" s="284">
        <f t="shared" si="377"/>
        <v>28.485388800000003</v>
      </c>
      <c r="I2002" s="301">
        <f t="shared" si="378"/>
        <v>7.9126080000000015E-3</v>
      </c>
      <c r="J2002" s="57">
        <f t="shared" si="379"/>
        <v>73.348463284715535</v>
      </c>
      <c r="K2002" s="57">
        <f t="shared" si="380"/>
        <v>73.348463284715535</v>
      </c>
      <c r="L2002" s="57">
        <f t="shared" si="382"/>
        <v>55239.81031474944</v>
      </c>
      <c r="M2002" s="301">
        <f t="shared" si="383"/>
        <v>12.028929967999987</v>
      </c>
      <c r="N2002" s="57">
        <f t="shared" si="381"/>
        <v>4592.2463977844563</v>
      </c>
    </row>
    <row r="2003" spans="1:14">
      <c r="A2003" s="57">
        <v>2000</v>
      </c>
      <c r="B2003" s="57">
        <v>18.100000000000001</v>
      </c>
      <c r="C2003" s="284">
        <f t="shared" si="374"/>
        <v>29.129126400000004</v>
      </c>
      <c r="D2003" s="300">
        <f t="shared" si="372"/>
        <v>29.129126400000004</v>
      </c>
      <c r="E2003" s="285">
        <f t="shared" si="375"/>
        <v>848.50600482717721</v>
      </c>
      <c r="F2003" s="300">
        <f t="shared" si="373"/>
        <v>33.313420800000003</v>
      </c>
      <c r="G2003" s="285">
        <f t="shared" si="376"/>
        <v>1109.7840053978728</v>
      </c>
      <c r="H2003" s="284">
        <f t="shared" si="377"/>
        <v>31.221273600000004</v>
      </c>
      <c r="I2003" s="301">
        <f t="shared" si="378"/>
        <v>8.6725760000000013E-3</v>
      </c>
      <c r="J2003" s="57">
        <f t="shared" si="379"/>
        <v>261.27800057069555</v>
      </c>
      <c r="K2003" s="57">
        <f t="shared" si="380"/>
        <v>261.27800057069555</v>
      </c>
      <c r="L2003" s="57">
        <f t="shared" si="382"/>
        <v>55501.088315320136</v>
      </c>
      <c r="M2003" s="301">
        <f t="shared" si="383"/>
        <v>12.037602543999988</v>
      </c>
      <c r="N2003" s="57">
        <f t="shared" si="381"/>
        <v>4610.6430339805538</v>
      </c>
    </row>
    <row r="2004" spans="1:14">
      <c r="A2004" s="57">
        <v>2001</v>
      </c>
      <c r="B2004" s="57">
        <v>20.7</v>
      </c>
      <c r="C2004" s="284">
        <f t="shared" si="374"/>
        <v>33.313420800000003</v>
      </c>
      <c r="D2004" s="300">
        <f t="shared" si="372"/>
        <v>33.313420800000003</v>
      </c>
      <c r="E2004" s="285">
        <f t="shared" si="375"/>
        <v>1109.7840053978728</v>
      </c>
      <c r="F2004" s="300">
        <f t="shared" si="373"/>
        <v>34.922764800000003</v>
      </c>
      <c r="G2004" s="285">
        <f t="shared" si="376"/>
        <v>1219.5995012761193</v>
      </c>
      <c r="H2004" s="284">
        <f t="shared" si="377"/>
        <v>34.118092799999999</v>
      </c>
      <c r="I2004" s="301">
        <f t="shared" si="378"/>
        <v>9.4772480000000006E-3</v>
      </c>
      <c r="J2004" s="57">
        <f t="shared" si="379"/>
        <v>109.81549587824657</v>
      </c>
      <c r="K2004" s="57">
        <f t="shared" si="380"/>
        <v>109.81549587824657</v>
      </c>
      <c r="L2004" s="57">
        <f t="shared" si="382"/>
        <v>55610.903811198383</v>
      </c>
      <c r="M2004" s="301">
        <f t="shared" si="383"/>
        <v>12.047079791999987</v>
      </c>
      <c r="N2004" s="57">
        <f t="shared" si="381"/>
        <v>4616.1314419223399</v>
      </c>
    </row>
    <row r="2005" spans="1:14">
      <c r="A2005" s="57">
        <v>2002</v>
      </c>
      <c r="B2005" s="57">
        <v>21.7</v>
      </c>
      <c r="C2005" s="284">
        <f t="shared" si="374"/>
        <v>34.922764800000003</v>
      </c>
      <c r="D2005" s="300">
        <f t="shared" si="372"/>
        <v>34.922764800000003</v>
      </c>
      <c r="E2005" s="285">
        <f t="shared" si="375"/>
        <v>1219.5995012761193</v>
      </c>
      <c r="F2005" s="300">
        <f t="shared" si="373"/>
        <v>36.049305599999997</v>
      </c>
      <c r="G2005" s="285">
        <f t="shared" si="376"/>
        <v>1299.5524342421911</v>
      </c>
      <c r="H2005" s="284">
        <f t="shared" si="377"/>
        <v>35.486035200000003</v>
      </c>
      <c r="I2005" s="301">
        <f t="shared" si="378"/>
        <v>9.8572320000000005E-3</v>
      </c>
      <c r="J2005" s="57">
        <f t="shared" si="379"/>
        <v>79.952932966071785</v>
      </c>
      <c r="K2005" s="57">
        <f t="shared" si="380"/>
        <v>79.952932966071785</v>
      </c>
      <c r="L2005" s="57">
        <f t="shared" si="382"/>
        <v>55690.856744164455</v>
      </c>
      <c r="M2005" s="301">
        <f t="shared" si="383"/>
        <v>12.056937023999987</v>
      </c>
      <c r="N2005" s="57">
        <f t="shared" si="381"/>
        <v>4618.9887724642485</v>
      </c>
    </row>
    <row r="2006" spans="1:14">
      <c r="A2006" s="57">
        <v>2003</v>
      </c>
      <c r="B2006" s="57">
        <v>22.4</v>
      </c>
      <c r="C2006" s="284">
        <f t="shared" si="374"/>
        <v>36.049305599999997</v>
      </c>
      <c r="D2006" s="300">
        <f t="shared" si="372"/>
        <v>36.049305599999997</v>
      </c>
      <c r="E2006" s="285">
        <f t="shared" si="375"/>
        <v>1299.5524342421911</v>
      </c>
      <c r="F2006" s="300">
        <f t="shared" si="373"/>
        <v>36.210239999999999</v>
      </c>
      <c r="G2006" s="285">
        <f t="shared" si="376"/>
        <v>1311.1814808575998</v>
      </c>
      <c r="H2006" s="284">
        <f t="shared" si="377"/>
        <v>36.129772799999998</v>
      </c>
      <c r="I2006" s="301">
        <f t="shared" si="378"/>
        <v>1.0036047999999999E-2</v>
      </c>
      <c r="J2006" s="57">
        <f t="shared" si="379"/>
        <v>11.629046615408697</v>
      </c>
      <c r="K2006" s="57">
        <f t="shared" si="380"/>
        <v>11.629046615408697</v>
      </c>
      <c r="L2006" s="57">
        <f t="shared" si="382"/>
        <v>55702.485790779865</v>
      </c>
      <c r="M2006" s="301">
        <f t="shared" si="383"/>
        <v>12.066973071999987</v>
      </c>
      <c r="N2006" s="57">
        <f t="shared" si="381"/>
        <v>4616.1108886561642</v>
      </c>
    </row>
    <row r="2007" spans="1:14">
      <c r="A2007" s="57">
        <v>2004</v>
      </c>
      <c r="B2007" s="57">
        <v>22.5</v>
      </c>
      <c r="C2007" s="284">
        <f t="shared" si="374"/>
        <v>36.210239999999999</v>
      </c>
      <c r="D2007" s="300">
        <f t="shared" si="372"/>
        <v>36.210239999999999</v>
      </c>
      <c r="E2007" s="285">
        <f t="shared" si="375"/>
        <v>1311.1814808575998</v>
      </c>
      <c r="F2007" s="300">
        <f t="shared" si="373"/>
        <v>35.566502400000005</v>
      </c>
      <c r="G2007" s="285">
        <f t="shared" si="376"/>
        <v>1264.9760929692061</v>
      </c>
      <c r="H2007" s="284">
        <f t="shared" si="377"/>
        <v>35.888371200000002</v>
      </c>
      <c r="I2007" s="301">
        <f t="shared" si="378"/>
        <v>9.9689920000000012E-3</v>
      </c>
      <c r="J2007" s="57">
        <f t="shared" si="379"/>
        <v>-46.205387888393716</v>
      </c>
      <c r="K2007" s="57">
        <f t="shared" si="380"/>
        <v>0</v>
      </c>
      <c r="L2007" s="57">
        <f t="shared" si="382"/>
        <v>55702.485790779865</v>
      </c>
      <c r="M2007" s="301">
        <f t="shared" si="383"/>
        <v>12.076942063999986</v>
      </c>
      <c r="N2007" s="57">
        <f t="shared" si="381"/>
        <v>4612.3004892788831</v>
      </c>
    </row>
    <row r="2008" spans="1:14">
      <c r="A2008" s="57">
        <v>2005</v>
      </c>
      <c r="B2008" s="57">
        <v>22.1</v>
      </c>
      <c r="C2008" s="284">
        <f t="shared" si="374"/>
        <v>35.566502400000005</v>
      </c>
      <c r="D2008" s="300">
        <f t="shared" si="372"/>
        <v>35.566502400000005</v>
      </c>
      <c r="E2008" s="285">
        <f t="shared" si="375"/>
        <v>1264.9760929692061</v>
      </c>
      <c r="F2008" s="300">
        <f t="shared" si="373"/>
        <v>34.600896000000006</v>
      </c>
      <c r="G2008" s="285">
        <f t="shared" si="376"/>
        <v>1197.2220040028164</v>
      </c>
      <c r="H2008" s="284">
        <f t="shared" si="377"/>
        <v>35.083699200000005</v>
      </c>
      <c r="I2008" s="301">
        <f t="shared" si="378"/>
        <v>9.7454720000000016E-3</v>
      </c>
      <c r="J2008" s="57">
        <f t="shared" si="379"/>
        <v>-67.754088966389645</v>
      </c>
      <c r="K2008" s="57">
        <f t="shared" si="380"/>
        <v>0</v>
      </c>
      <c r="L2008" s="57">
        <f t="shared" si="382"/>
        <v>55702.485790779865</v>
      </c>
      <c r="M2008" s="301">
        <f t="shared" si="383"/>
        <v>12.086687535999987</v>
      </c>
      <c r="N2008" s="57">
        <f t="shared" si="381"/>
        <v>4608.5816006139803</v>
      </c>
    </row>
    <row r="2009" spans="1:14">
      <c r="A2009" s="57">
        <v>2006</v>
      </c>
      <c r="B2009" s="57">
        <v>21.5</v>
      </c>
      <c r="C2009" s="284">
        <f t="shared" si="374"/>
        <v>34.600896000000006</v>
      </c>
      <c r="D2009" s="300">
        <f t="shared" si="372"/>
        <v>34.600896000000006</v>
      </c>
      <c r="E2009" s="285">
        <f t="shared" si="375"/>
        <v>1197.2220040028164</v>
      </c>
      <c r="F2009" s="300">
        <f t="shared" si="373"/>
        <v>33.6352896</v>
      </c>
      <c r="G2009" s="285">
        <f t="shared" si="376"/>
        <v>1131.3327064758682</v>
      </c>
      <c r="H2009" s="284">
        <f t="shared" si="377"/>
        <v>34.118092799999999</v>
      </c>
      <c r="I2009" s="301">
        <f t="shared" si="378"/>
        <v>9.4772480000000006E-3</v>
      </c>
      <c r="J2009" s="57">
        <f t="shared" si="379"/>
        <v>-65.889297526948212</v>
      </c>
      <c r="K2009" s="57">
        <f t="shared" si="380"/>
        <v>0</v>
      </c>
      <c r="L2009" s="57">
        <f t="shared" si="382"/>
        <v>55702.485790779865</v>
      </c>
      <c r="M2009" s="301">
        <f t="shared" si="383"/>
        <v>12.096164783999987</v>
      </c>
      <c r="N2009" s="57">
        <f t="shared" si="381"/>
        <v>4604.9708139276891</v>
      </c>
    </row>
    <row r="2010" spans="1:14">
      <c r="A2010" s="57">
        <v>2007</v>
      </c>
      <c r="B2010" s="57">
        <v>20.9</v>
      </c>
      <c r="C2010" s="284">
        <f t="shared" si="374"/>
        <v>33.6352896</v>
      </c>
      <c r="D2010" s="300">
        <f t="shared" si="372"/>
        <v>33.6352896</v>
      </c>
      <c r="E2010" s="285">
        <f t="shared" si="375"/>
        <v>1131.3327064758682</v>
      </c>
      <c r="F2010" s="300">
        <f t="shared" si="373"/>
        <v>32.830617599999997</v>
      </c>
      <c r="G2010" s="285">
        <f t="shared" si="376"/>
        <v>1077.8494519974295</v>
      </c>
      <c r="H2010" s="284">
        <f t="shared" si="377"/>
        <v>33.232953600000002</v>
      </c>
      <c r="I2010" s="301">
        <f t="shared" si="378"/>
        <v>9.2313760000000012E-3</v>
      </c>
      <c r="J2010" s="57">
        <f t="shared" si="379"/>
        <v>-53.483254478438766</v>
      </c>
      <c r="K2010" s="57">
        <f t="shared" si="380"/>
        <v>0</v>
      </c>
      <c r="L2010" s="57">
        <f t="shared" si="382"/>
        <v>55702.485790779865</v>
      </c>
      <c r="M2010" s="301">
        <f t="shared" si="383"/>
        <v>12.105396159999987</v>
      </c>
      <c r="N2010" s="57">
        <f t="shared" si="381"/>
        <v>4601.4591389283305</v>
      </c>
    </row>
    <row r="2011" spans="1:14">
      <c r="A2011" s="57">
        <v>2008</v>
      </c>
      <c r="B2011" s="57">
        <v>20.399999999999999</v>
      </c>
      <c r="C2011" s="284">
        <f t="shared" si="374"/>
        <v>32.830617599999997</v>
      </c>
      <c r="D2011" s="300">
        <f t="shared" si="372"/>
        <v>32.830617599999997</v>
      </c>
      <c r="E2011" s="285">
        <f t="shared" si="375"/>
        <v>1077.8494519974295</v>
      </c>
      <c r="F2011" s="300">
        <f t="shared" si="373"/>
        <v>31.865011200000005</v>
      </c>
      <c r="G2011" s="285">
        <f t="shared" si="376"/>
        <v>1015.3789387761258</v>
      </c>
      <c r="H2011" s="284">
        <f t="shared" si="377"/>
        <v>32.347814400000004</v>
      </c>
      <c r="I2011" s="301">
        <f t="shared" si="378"/>
        <v>8.9855040000000018E-3</v>
      </c>
      <c r="J2011" s="57">
        <f t="shared" si="379"/>
        <v>-62.47051322130369</v>
      </c>
      <c r="K2011" s="57">
        <f t="shared" si="380"/>
        <v>0</v>
      </c>
      <c r="L2011" s="57">
        <f t="shared" si="382"/>
        <v>55702.485790779865</v>
      </c>
      <c r="M2011" s="301">
        <f t="shared" si="383"/>
        <v>12.114381663999987</v>
      </c>
      <c r="N2011" s="57">
        <f t="shared" si="381"/>
        <v>4598.0461352236889</v>
      </c>
    </row>
    <row r="2012" spans="1:14">
      <c r="A2012" s="57">
        <v>2009</v>
      </c>
      <c r="B2012" s="57">
        <v>19.8</v>
      </c>
      <c r="C2012" s="284">
        <f t="shared" si="374"/>
        <v>31.865011200000005</v>
      </c>
      <c r="D2012" s="300">
        <f t="shared" si="372"/>
        <v>31.865011200000005</v>
      </c>
      <c r="E2012" s="285">
        <f t="shared" si="375"/>
        <v>1015.3789387761258</v>
      </c>
      <c r="F2012" s="300">
        <f t="shared" si="373"/>
        <v>27.358848000000002</v>
      </c>
      <c r="G2012" s="285">
        <f t="shared" si="376"/>
        <v>748.50656388710411</v>
      </c>
      <c r="H2012" s="284">
        <f t="shared" si="377"/>
        <v>29.611929600000003</v>
      </c>
      <c r="I2012" s="301">
        <f t="shared" si="378"/>
        <v>8.2255360000000003E-3</v>
      </c>
      <c r="J2012" s="57">
        <f t="shared" si="379"/>
        <v>-266.87237488902167</v>
      </c>
      <c r="K2012" s="57">
        <f t="shared" si="380"/>
        <v>0</v>
      </c>
      <c r="L2012" s="57">
        <f t="shared" si="382"/>
        <v>55702.485790779865</v>
      </c>
      <c r="M2012" s="301">
        <f t="shared" si="383"/>
        <v>12.122607199999987</v>
      </c>
      <c r="N2012" s="57">
        <f t="shared" si="381"/>
        <v>4594.9262292999092</v>
      </c>
    </row>
    <row r="2013" spans="1:14">
      <c r="A2013" s="57">
        <v>2010</v>
      </c>
      <c r="B2013" s="57">
        <v>17</v>
      </c>
      <c r="C2013" s="284">
        <f t="shared" si="374"/>
        <v>27.358848000000002</v>
      </c>
      <c r="D2013" s="300">
        <f t="shared" si="372"/>
        <v>27.358848000000002</v>
      </c>
      <c r="E2013" s="285">
        <f t="shared" si="375"/>
        <v>748.50656388710411</v>
      </c>
      <c r="F2013" s="300">
        <f t="shared" si="373"/>
        <v>23.979225600000003</v>
      </c>
      <c r="G2013" s="285">
        <f t="shared" si="376"/>
        <v>575.0032603756955</v>
      </c>
      <c r="H2013" s="284">
        <f t="shared" si="377"/>
        <v>25.669036800000001</v>
      </c>
      <c r="I2013" s="301">
        <f t="shared" si="378"/>
        <v>7.1302880000000003E-3</v>
      </c>
      <c r="J2013" s="57">
        <f t="shared" si="379"/>
        <v>-173.5033035114086</v>
      </c>
      <c r="K2013" s="57">
        <f t="shared" si="380"/>
        <v>0</v>
      </c>
      <c r="L2013" s="57">
        <f t="shared" si="382"/>
        <v>55702.485790779865</v>
      </c>
      <c r="M2013" s="301">
        <f t="shared" si="383"/>
        <v>12.129737487999988</v>
      </c>
      <c r="N2013" s="57">
        <f t="shared" si="381"/>
        <v>4592.225169414146</v>
      </c>
    </row>
    <row r="2014" spans="1:14">
      <c r="A2014" s="57">
        <v>2011</v>
      </c>
      <c r="B2014" s="57">
        <v>14.9</v>
      </c>
      <c r="C2014" s="284">
        <f t="shared" si="374"/>
        <v>23.979225600000003</v>
      </c>
      <c r="D2014" s="300">
        <f t="shared" si="372"/>
        <v>23.979225600000003</v>
      </c>
      <c r="E2014" s="285">
        <f t="shared" si="375"/>
        <v>575.0032603756955</v>
      </c>
      <c r="F2014" s="300">
        <f t="shared" si="373"/>
        <v>23.979225600000003</v>
      </c>
      <c r="G2014" s="285">
        <f t="shared" si="376"/>
        <v>575.0032603756955</v>
      </c>
      <c r="H2014" s="284">
        <f t="shared" si="377"/>
        <v>23.979225600000003</v>
      </c>
      <c r="I2014" s="301">
        <f t="shared" si="378"/>
        <v>6.6608960000000012E-3</v>
      </c>
      <c r="J2014" s="57">
        <f t="shared" si="379"/>
        <v>0</v>
      </c>
      <c r="K2014" s="57">
        <f t="shared" si="380"/>
        <v>0</v>
      </c>
      <c r="L2014" s="57">
        <f t="shared" si="382"/>
        <v>55702.485790779865</v>
      </c>
      <c r="M2014" s="301">
        <f t="shared" si="383"/>
        <v>12.136398383999987</v>
      </c>
      <c r="N2014" s="57">
        <f t="shared" si="381"/>
        <v>4589.7047895374953</v>
      </c>
    </row>
    <row r="2015" spans="1:14">
      <c r="A2015" s="57">
        <v>2012</v>
      </c>
      <c r="B2015" s="57">
        <v>14.9</v>
      </c>
      <c r="C2015" s="284">
        <f t="shared" si="374"/>
        <v>23.979225600000003</v>
      </c>
      <c r="D2015" s="300">
        <f t="shared" si="372"/>
        <v>23.979225600000003</v>
      </c>
      <c r="E2015" s="285">
        <f t="shared" si="375"/>
        <v>575.0032603756955</v>
      </c>
      <c r="F2015" s="300">
        <f t="shared" si="373"/>
        <v>24.462028799999999</v>
      </c>
      <c r="G2015" s="285">
        <f t="shared" si="376"/>
        <v>598.39085301202942</v>
      </c>
      <c r="H2015" s="284">
        <f t="shared" si="377"/>
        <v>24.220627200000003</v>
      </c>
      <c r="I2015" s="301">
        <f t="shared" si="378"/>
        <v>6.7279520000000006E-3</v>
      </c>
      <c r="J2015" s="57">
        <f t="shared" si="379"/>
        <v>23.38759263633392</v>
      </c>
      <c r="K2015" s="57">
        <f t="shared" si="380"/>
        <v>23.38759263633392</v>
      </c>
      <c r="L2015" s="57">
        <f t="shared" si="382"/>
        <v>55725.873383416198</v>
      </c>
      <c r="M2015" s="301">
        <f t="shared" si="383"/>
        <v>12.143126335999987</v>
      </c>
      <c r="N2015" s="57">
        <f t="shared" si="381"/>
        <v>4589.0878379655078</v>
      </c>
    </row>
    <row r="2016" spans="1:14">
      <c r="A2016" s="57">
        <v>2013</v>
      </c>
      <c r="B2016" s="57">
        <v>15.2</v>
      </c>
      <c r="C2016" s="284">
        <f t="shared" si="374"/>
        <v>24.462028799999999</v>
      </c>
      <c r="D2016" s="300">
        <f t="shared" si="372"/>
        <v>24.462028799999999</v>
      </c>
      <c r="E2016" s="285">
        <f t="shared" si="375"/>
        <v>598.39085301202942</v>
      </c>
      <c r="F2016" s="300">
        <f t="shared" si="373"/>
        <v>24.944832000000002</v>
      </c>
      <c r="G2016" s="285">
        <f t="shared" si="376"/>
        <v>622.24464350822404</v>
      </c>
      <c r="H2016" s="284">
        <f t="shared" si="377"/>
        <v>24.703430400000002</v>
      </c>
      <c r="I2016" s="301">
        <f t="shared" si="378"/>
        <v>6.8620640000000002E-3</v>
      </c>
      <c r="J2016" s="57">
        <f t="shared" si="379"/>
        <v>23.85379049619462</v>
      </c>
      <c r="K2016" s="57">
        <f t="shared" si="380"/>
        <v>23.85379049619462</v>
      </c>
      <c r="L2016" s="57">
        <f t="shared" si="382"/>
        <v>55749.72717391239</v>
      </c>
      <c r="M2016" s="301">
        <f t="shared" si="383"/>
        <v>12.149988399999987</v>
      </c>
      <c r="N2016" s="57">
        <f t="shared" si="381"/>
        <v>4588.4592921843814</v>
      </c>
    </row>
    <row r="2017" spans="1:14">
      <c r="A2017" s="57">
        <v>2014</v>
      </c>
      <c r="B2017" s="57">
        <v>15.5</v>
      </c>
      <c r="C2017" s="284">
        <f t="shared" si="374"/>
        <v>24.944832000000002</v>
      </c>
      <c r="D2017" s="300">
        <f t="shared" si="372"/>
        <v>24.944832000000002</v>
      </c>
      <c r="E2017" s="285">
        <f t="shared" si="375"/>
        <v>622.24464350822404</v>
      </c>
      <c r="F2017" s="300">
        <f t="shared" si="373"/>
        <v>25.749504000000002</v>
      </c>
      <c r="G2017" s="285">
        <f t="shared" si="376"/>
        <v>663.03695624601608</v>
      </c>
      <c r="H2017" s="284">
        <f t="shared" si="377"/>
        <v>25.347168000000003</v>
      </c>
      <c r="I2017" s="301">
        <f t="shared" si="378"/>
        <v>7.0408800000000011E-3</v>
      </c>
      <c r="J2017" s="57">
        <f t="shared" si="379"/>
        <v>40.792312737792031</v>
      </c>
      <c r="K2017" s="57">
        <f t="shared" si="380"/>
        <v>40.792312737792031</v>
      </c>
      <c r="L2017" s="57">
        <f t="shared" si="382"/>
        <v>55790.519486650184</v>
      </c>
      <c r="M2017" s="301">
        <f t="shared" si="383"/>
        <v>12.157029279999987</v>
      </c>
      <c r="N2017" s="57">
        <f t="shared" si="381"/>
        <v>4589.1572851957662</v>
      </c>
    </row>
    <row r="2018" spans="1:14">
      <c r="A2018" s="57">
        <v>2015</v>
      </c>
      <c r="B2018" s="57">
        <v>16</v>
      </c>
      <c r="C2018" s="284">
        <f t="shared" si="374"/>
        <v>25.749504000000002</v>
      </c>
      <c r="D2018" s="300">
        <f t="shared" si="372"/>
        <v>25.749504000000002</v>
      </c>
      <c r="E2018" s="285">
        <f t="shared" si="375"/>
        <v>663.03695624601608</v>
      </c>
      <c r="F2018" s="300">
        <f t="shared" si="373"/>
        <v>27.519782400000004</v>
      </c>
      <c r="G2018" s="285">
        <f t="shared" si="376"/>
        <v>757.33842334334997</v>
      </c>
      <c r="H2018" s="284">
        <f t="shared" si="377"/>
        <v>26.634643200000003</v>
      </c>
      <c r="I2018" s="301">
        <f t="shared" si="378"/>
        <v>7.3985120000000012E-3</v>
      </c>
      <c r="J2018" s="57">
        <f t="shared" si="379"/>
        <v>94.301467097333898</v>
      </c>
      <c r="K2018" s="57">
        <f t="shared" si="380"/>
        <v>94.301467097333898</v>
      </c>
      <c r="L2018" s="57">
        <f t="shared" si="382"/>
        <v>55884.82095374752</v>
      </c>
      <c r="M2018" s="301">
        <f t="shared" si="383"/>
        <v>12.164427791999987</v>
      </c>
      <c r="N2018" s="57">
        <f t="shared" si="381"/>
        <v>4594.1183514197455</v>
      </c>
    </row>
    <row r="2019" spans="1:14">
      <c r="A2019" s="57">
        <v>2016</v>
      </c>
      <c r="B2019" s="57">
        <v>17.100000000000001</v>
      </c>
      <c r="C2019" s="284">
        <f t="shared" si="374"/>
        <v>27.519782400000004</v>
      </c>
      <c r="D2019" s="300">
        <f t="shared" si="372"/>
        <v>27.519782400000004</v>
      </c>
      <c r="E2019" s="285">
        <f t="shared" si="375"/>
        <v>757.33842334334997</v>
      </c>
      <c r="F2019" s="300">
        <f t="shared" si="373"/>
        <v>30.738470400000004</v>
      </c>
      <c r="G2019" s="285">
        <f t="shared" si="376"/>
        <v>944.8535625316764</v>
      </c>
      <c r="H2019" s="284">
        <f t="shared" si="377"/>
        <v>29.129126400000004</v>
      </c>
      <c r="I2019" s="301">
        <f t="shared" si="378"/>
        <v>8.0914240000000016E-3</v>
      </c>
      <c r="J2019" s="57">
        <f t="shared" si="379"/>
        <v>187.51513918832643</v>
      </c>
      <c r="K2019" s="57">
        <f t="shared" si="380"/>
        <v>187.51513918832643</v>
      </c>
      <c r="L2019" s="57">
        <f t="shared" si="382"/>
        <v>56072.336092935846</v>
      </c>
      <c r="M2019" s="301">
        <f t="shared" si="383"/>
        <v>12.172519215999987</v>
      </c>
      <c r="N2019" s="57">
        <f t="shared" si="381"/>
        <v>4606.4693017064537</v>
      </c>
    </row>
    <row r="2020" spans="1:14">
      <c r="A2020" s="57">
        <v>2017</v>
      </c>
      <c r="B2020" s="57">
        <v>19.100000000000001</v>
      </c>
      <c r="C2020" s="284">
        <f t="shared" si="374"/>
        <v>30.738470400000004</v>
      </c>
      <c r="D2020" s="300">
        <f t="shared" si="372"/>
        <v>30.738470400000004</v>
      </c>
      <c r="E2020" s="285">
        <f t="shared" si="375"/>
        <v>944.8535625316764</v>
      </c>
      <c r="F2020" s="300">
        <f t="shared" si="373"/>
        <v>33.957158400000004</v>
      </c>
      <c r="G2020" s="285">
        <f t="shared" si="376"/>
        <v>1153.0886066026908</v>
      </c>
      <c r="H2020" s="284">
        <f t="shared" si="377"/>
        <v>32.347814400000004</v>
      </c>
      <c r="I2020" s="301">
        <f t="shared" si="378"/>
        <v>8.9855040000000018E-3</v>
      </c>
      <c r="J2020" s="57">
        <f t="shared" si="379"/>
        <v>208.23504407101439</v>
      </c>
      <c r="K2020" s="57">
        <f t="shared" si="380"/>
        <v>208.23504407101439</v>
      </c>
      <c r="L2020" s="57">
        <f t="shared" si="382"/>
        <v>56280.57113700686</v>
      </c>
      <c r="M2020" s="301">
        <f t="shared" si="383"/>
        <v>12.181504719999987</v>
      </c>
      <c r="N2020" s="57">
        <f t="shared" si="381"/>
        <v>4620.1657702109333</v>
      </c>
    </row>
    <row r="2021" spans="1:14">
      <c r="A2021" s="57">
        <v>2018</v>
      </c>
      <c r="B2021" s="57">
        <v>21.1</v>
      </c>
      <c r="C2021" s="284">
        <f t="shared" si="374"/>
        <v>33.957158400000004</v>
      </c>
      <c r="D2021" s="300">
        <f t="shared" si="372"/>
        <v>33.957158400000004</v>
      </c>
      <c r="E2021" s="285">
        <f t="shared" si="375"/>
        <v>1153.0886066026908</v>
      </c>
      <c r="F2021" s="300">
        <f t="shared" si="373"/>
        <v>36.532108800000003</v>
      </c>
      <c r="G2021" s="285">
        <f t="shared" si="376"/>
        <v>1334.5949733750376</v>
      </c>
      <c r="H2021" s="284">
        <f t="shared" si="377"/>
        <v>35.2446336</v>
      </c>
      <c r="I2021" s="301">
        <f t="shared" si="378"/>
        <v>9.7901759999999994E-3</v>
      </c>
      <c r="J2021" s="57">
        <f t="shared" si="379"/>
        <v>181.50636677234684</v>
      </c>
      <c r="K2021" s="57">
        <f t="shared" si="380"/>
        <v>181.50636677234684</v>
      </c>
      <c r="L2021" s="57">
        <f t="shared" si="382"/>
        <v>56462.077503779205</v>
      </c>
      <c r="M2021" s="301">
        <f t="shared" si="383"/>
        <v>12.191294895999986</v>
      </c>
      <c r="N2021" s="57">
        <f t="shared" si="381"/>
        <v>4631.3437567903184</v>
      </c>
    </row>
    <row r="2022" spans="1:14">
      <c r="A2022" s="57">
        <v>2019</v>
      </c>
      <c r="B2022" s="57">
        <v>22.7</v>
      </c>
      <c r="C2022" s="284">
        <f t="shared" si="374"/>
        <v>36.532108800000003</v>
      </c>
      <c r="D2022" s="300">
        <f t="shared" si="372"/>
        <v>36.532108800000003</v>
      </c>
      <c r="E2022" s="285">
        <f t="shared" si="375"/>
        <v>1334.5949733750376</v>
      </c>
      <c r="F2022" s="300">
        <f t="shared" si="373"/>
        <v>36.8539776</v>
      </c>
      <c r="G2022" s="285">
        <f t="shared" si="376"/>
        <v>1358.2156649413018</v>
      </c>
      <c r="H2022" s="284">
        <f t="shared" si="377"/>
        <v>36.693043200000005</v>
      </c>
      <c r="I2022" s="301">
        <f t="shared" si="378"/>
        <v>1.0192512000000001E-2</v>
      </c>
      <c r="J2022" s="57">
        <f t="shared" si="379"/>
        <v>23.620691566264213</v>
      </c>
      <c r="K2022" s="57">
        <f t="shared" si="380"/>
        <v>23.620691566264213</v>
      </c>
      <c r="L2022" s="57">
        <f t="shared" si="382"/>
        <v>56485.698195345467</v>
      </c>
      <c r="M2022" s="301">
        <f t="shared" si="383"/>
        <v>12.201487407999986</v>
      </c>
      <c r="N2022" s="57">
        <f t="shared" si="381"/>
        <v>4629.4108502140689</v>
      </c>
    </row>
    <row r="2023" spans="1:14">
      <c r="A2023" s="57">
        <v>2020</v>
      </c>
      <c r="B2023" s="57">
        <v>22.9</v>
      </c>
      <c r="C2023" s="284">
        <f t="shared" si="374"/>
        <v>36.8539776</v>
      </c>
      <c r="D2023" s="300">
        <f t="shared" si="372"/>
        <v>36.8539776</v>
      </c>
      <c r="E2023" s="285">
        <f t="shared" si="375"/>
        <v>1358.2156649413018</v>
      </c>
      <c r="F2023" s="300">
        <f t="shared" si="373"/>
        <v>36.532108800000003</v>
      </c>
      <c r="G2023" s="285">
        <f t="shared" si="376"/>
        <v>1334.5949733750376</v>
      </c>
      <c r="H2023" s="284">
        <f t="shared" si="377"/>
        <v>36.693043200000005</v>
      </c>
      <c r="I2023" s="301">
        <f t="shared" si="378"/>
        <v>1.0192512000000001E-2</v>
      </c>
      <c r="J2023" s="57">
        <f t="shared" si="379"/>
        <v>-23.620691566264213</v>
      </c>
      <c r="K2023" s="57">
        <f t="shared" si="380"/>
        <v>0</v>
      </c>
      <c r="L2023" s="57">
        <f t="shared" si="382"/>
        <v>56485.698195345467</v>
      </c>
      <c r="M2023" s="301">
        <f t="shared" si="383"/>
        <v>12.211679919999986</v>
      </c>
      <c r="N2023" s="57">
        <f t="shared" si="381"/>
        <v>4625.5468998032447</v>
      </c>
    </row>
    <row r="2024" spans="1:14">
      <c r="A2024" s="57">
        <v>2021</v>
      </c>
      <c r="B2024" s="57">
        <v>22.7</v>
      </c>
      <c r="C2024" s="284">
        <f t="shared" si="374"/>
        <v>36.532108800000003</v>
      </c>
      <c r="D2024" s="300">
        <f t="shared" si="372"/>
        <v>36.532108800000003</v>
      </c>
      <c r="E2024" s="285">
        <f t="shared" si="375"/>
        <v>1334.5949733750376</v>
      </c>
      <c r="F2024" s="300">
        <f t="shared" si="373"/>
        <v>36.371174400000008</v>
      </c>
      <c r="G2024" s="285">
        <f t="shared" si="376"/>
        <v>1322.8623272352158</v>
      </c>
      <c r="H2024" s="284">
        <f t="shared" si="377"/>
        <v>36.451641600000002</v>
      </c>
      <c r="I2024" s="301">
        <f t="shared" si="378"/>
        <v>1.0125456000000001E-2</v>
      </c>
      <c r="J2024" s="57">
        <f t="shared" si="379"/>
        <v>-11.732646139821782</v>
      </c>
      <c r="K2024" s="57">
        <f t="shared" si="380"/>
        <v>0</v>
      </c>
      <c r="L2024" s="57">
        <f t="shared" si="382"/>
        <v>56485.698195345467</v>
      </c>
      <c r="M2024" s="301">
        <f t="shared" si="383"/>
        <v>12.221805375999987</v>
      </c>
      <c r="N2024" s="57">
        <f t="shared" si="381"/>
        <v>4621.7147514283515</v>
      </c>
    </row>
    <row r="2025" spans="1:14">
      <c r="A2025" s="57">
        <v>2022</v>
      </c>
      <c r="B2025" s="57">
        <v>22.6</v>
      </c>
      <c r="C2025" s="284">
        <f t="shared" si="374"/>
        <v>36.371174400000008</v>
      </c>
      <c r="D2025" s="300">
        <f t="shared" si="372"/>
        <v>36.371174400000008</v>
      </c>
      <c r="E2025" s="285">
        <f t="shared" si="375"/>
        <v>1322.8623272352158</v>
      </c>
      <c r="F2025" s="300">
        <f t="shared" si="373"/>
        <v>34.279027200000002</v>
      </c>
      <c r="G2025" s="285">
        <f t="shared" si="376"/>
        <v>1175.05170577834</v>
      </c>
      <c r="H2025" s="284">
        <f t="shared" si="377"/>
        <v>35.325100800000001</v>
      </c>
      <c r="I2025" s="301">
        <f t="shared" si="378"/>
        <v>9.8125280000000009E-3</v>
      </c>
      <c r="J2025" s="57">
        <f t="shared" si="379"/>
        <v>-147.81062145687588</v>
      </c>
      <c r="K2025" s="57">
        <f t="shared" si="380"/>
        <v>0</v>
      </c>
      <c r="L2025" s="57">
        <f t="shared" si="382"/>
        <v>56485.698195345467</v>
      </c>
      <c r="M2025" s="301">
        <f t="shared" si="383"/>
        <v>12.231617903999986</v>
      </c>
      <c r="N2025" s="57">
        <f t="shared" si="381"/>
        <v>4618.007089387047</v>
      </c>
    </row>
    <row r="2026" spans="1:14">
      <c r="A2026" s="57">
        <v>2023</v>
      </c>
      <c r="B2026" s="57">
        <v>21.3</v>
      </c>
      <c r="C2026" s="284">
        <f t="shared" si="374"/>
        <v>34.279027200000002</v>
      </c>
      <c r="D2026" s="300">
        <f t="shared" si="372"/>
        <v>34.279027200000002</v>
      </c>
      <c r="E2026" s="285">
        <f t="shared" si="375"/>
        <v>1175.05170577834</v>
      </c>
      <c r="F2026" s="300">
        <f t="shared" si="373"/>
        <v>30.577536000000002</v>
      </c>
      <c r="G2026" s="285">
        <f t="shared" si="376"/>
        <v>934.98570783129617</v>
      </c>
      <c r="H2026" s="284">
        <f t="shared" si="377"/>
        <v>32.428281600000005</v>
      </c>
      <c r="I2026" s="301">
        <f t="shared" si="378"/>
        <v>9.0078560000000016E-3</v>
      </c>
      <c r="J2026" s="57">
        <f t="shared" si="379"/>
        <v>-240.0659979470438</v>
      </c>
      <c r="K2026" s="57">
        <f t="shared" si="380"/>
        <v>0</v>
      </c>
      <c r="L2026" s="57">
        <f t="shared" si="382"/>
        <v>56485.698195345467</v>
      </c>
      <c r="M2026" s="301">
        <f t="shared" si="383"/>
        <v>12.240625759999986</v>
      </c>
      <c r="N2026" s="57">
        <f t="shared" si="381"/>
        <v>4614.6087057027653</v>
      </c>
    </row>
    <row r="2027" spans="1:14">
      <c r="A2027" s="57">
        <v>2024</v>
      </c>
      <c r="B2027" s="57">
        <v>19</v>
      </c>
      <c r="C2027" s="284">
        <f t="shared" si="374"/>
        <v>30.577536000000002</v>
      </c>
      <c r="D2027" s="300">
        <f t="shared" si="372"/>
        <v>30.577536000000002</v>
      </c>
      <c r="E2027" s="285">
        <f t="shared" si="375"/>
        <v>934.98570783129617</v>
      </c>
      <c r="F2027" s="300">
        <f t="shared" si="373"/>
        <v>27.519782400000004</v>
      </c>
      <c r="G2027" s="285">
        <f t="shared" si="376"/>
        <v>757.33842334334997</v>
      </c>
      <c r="H2027" s="284">
        <f t="shared" si="377"/>
        <v>29.048659200000003</v>
      </c>
      <c r="I2027" s="301">
        <f t="shared" si="378"/>
        <v>8.0690720000000001E-3</v>
      </c>
      <c r="J2027" s="57">
        <f t="shared" si="379"/>
        <v>-177.64728448794619</v>
      </c>
      <c r="K2027" s="57">
        <f t="shared" si="380"/>
        <v>0</v>
      </c>
      <c r="L2027" s="57">
        <f t="shared" si="382"/>
        <v>56485.698195345467</v>
      </c>
      <c r="M2027" s="301">
        <f t="shared" si="383"/>
        <v>12.248694831999986</v>
      </c>
      <c r="N2027" s="57">
        <f t="shared" si="381"/>
        <v>4611.5687401873492</v>
      </c>
    </row>
    <row r="2028" spans="1:14">
      <c r="A2028" s="57">
        <v>2025</v>
      </c>
      <c r="B2028" s="57">
        <v>17.100000000000001</v>
      </c>
      <c r="C2028" s="284">
        <f t="shared" si="374"/>
        <v>27.519782400000004</v>
      </c>
      <c r="D2028" s="300">
        <f t="shared" si="372"/>
        <v>27.519782400000004</v>
      </c>
      <c r="E2028" s="285">
        <f t="shared" si="375"/>
        <v>757.33842334334997</v>
      </c>
      <c r="F2028" s="300">
        <f t="shared" si="373"/>
        <v>25.427635200000005</v>
      </c>
      <c r="G2028" s="285">
        <f t="shared" si="376"/>
        <v>646.56463186427925</v>
      </c>
      <c r="H2028" s="284">
        <f t="shared" si="377"/>
        <v>26.473708800000004</v>
      </c>
      <c r="I2028" s="301">
        <f t="shared" si="378"/>
        <v>7.3538080000000016E-3</v>
      </c>
      <c r="J2028" s="57">
        <f t="shared" si="379"/>
        <v>-110.77379147907072</v>
      </c>
      <c r="K2028" s="57">
        <f t="shared" si="380"/>
        <v>0</v>
      </c>
      <c r="L2028" s="57">
        <f t="shared" si="382"/>
        <v>56485.698195345467</v>
      </c>
      <c r="M2028" s="301">
        <f t="shared" si="383"/>
        <v>12.256048639999985</v>
      </c>
      <c r="N2028" s="57">
        <f t="shared" si="381"/>
        <v>4608.8017316603546</v>
      </c>
    </row>
    <row r="2029" spans="1:14">
      <c r="A2029" s="57">
        <v>2026</v>
      </c>
      <c r="B2029" s="57">
        <v>15.8</v>
      </c>
      <c r="C2029" s="284">
        <f t="shared" si="374"/>
        <v>25.427635200000005</v>
      </c>
      <c r="D2029" s="300">
        <f t="shared" si="372"/>
        <v>25.427635200000005</v>
      </c>
      <c r="E2029" s="285">
        <f t="shared" si="375"/>
        <v>646.56463186427925</v>
      </c>
      <c r="F2029" s="300">
        <f t="shared" si="373"/>
        <v>25.427635200000005</v>
      </c>
      <c r="G2029" s="285">
        <f t="shared" si="376"/>
        <v>646.56463186427925</v>
      </c>
      <c r="H2029" s="284">
        <f t="shared" si="377"/>
        <v>25.427635200000005</v>
      </c>
      <c r="I2029" s="301">
        <f t="shared" si="378"/>
        <v>7.0632320000000009E-3</v>
      </c>
      <c r="J2029" s="57">
        <f t="shared" si="379"/>
        <v>0</v>
      </c>
      <c r="K2029" s="57">
        <f t="shared" si="380"/>
        <v>0</v>
      </c>
      <c r="L2029" s="57">
        <f t="shared" si="382"/>
        <v>56485.698195345467</v>
      </c>
      <c r="M2029" s="301">
        <f t="shared" si="383"/>
        <v>12.263111871999985</v>
      </c>
      <c r="N2029" s="57">
        <f t="shared" si="381"/>
        <v>4606.1471822920948</v>
      </c>
    </row>
    <row r="2030" spans="1:14">
      <c r="A2030" s="57">
        <v>2027</v>
      </c>
      <c r="B2030" s="57">
        <v>15.8</v>
      </c>
      <c r="C2030" s="284">
        <f t="shared" si="374"/>
        <v>25.427635200000005</v>
      </c>
      <c r="D2030" s="300">
        <f t="shared" si="372"/>
        <v>25.427635200000005</v>
      </c>
      <c r="E2030" s="285">
        <f t="shared" si="375"/>
        <v>646.56463186427925</v>
      </c>
      <c r="F2030" s="300">
        <f t="shared" si="373"/>
        <v>28.485388799999999</v>
      </c>
      <c r="G2030" s="285">
        <f t="shared" si="376"/>
        <v>811.4173750871654</v>
      </c>
      <c r="H2030" s="284">
        <f t="shared" si="377"/>
        <v>26.956512000000004</v>
      </c>
      <c r="I2030" s="301">
        <f t="shared" si="378"/>
        <v>7.4879200000000012E-3</v>
      </c>
      <c r="J2030" s="57">
        <f t="shared" si="379"/>
        <v>164.85274322288615</v>
      </c>
      <c r="K2030" s="57">
        <f t="shared" si="380"/>
        <v>164.85274322288615</v>
      </c>
      <c r="L2030" s="57">
        <f t="shared" si="382"/>
        <v>56650.550938568354</v>
      </c>
      <c r="M2030" s="301">
        <f t="shared" si="383"/>
        <v>12.270599791999986</v>
      </c>
      <c r="N2030" s="57">
        <f t="shared" si="381"/>
        <v>4616.7711357926109</v>
      </c>
    </row>
    <row r="2031" spans="1:14">
      <c r="A2031" s="57">
        <v>2028</v>
      </c>
      <c r="B2031" s="57">
        <v>17.7</v>
      </c>
      <c r="C2031" s="284">
        <f t="shared" si="374"/>
        <v>28.485388799999999</v>
      </c>
      <c r="D2031" s="300">
        <f t="shared" si="372"/>
        <v>28.485388799999999</v>
      </c>
      <c r="E2031" s="285">
        <f t="shared" si="375"/>
        <v>811.4173750871654</v>
      </c>
      <c r="F2031" s="300">
        <f t="shared" si="373"/>
        <v>31.865011200000005</v>
      </c>
      <c r="G2031" s="285">
        <f t="shared" si="376"/>
        <v>1015.3789387761258</v>
      </c>
      <c r="H2031" s="284">
        <f t="shared" si="377"/>
        <v>30.175200000000004</v>
      </c>
      <c r="I2031" s="301">
        <f t="shared" si="378"/>
        <v>8.3820000000000006E-3</v>
      </c>
      <c r="J2031" s="57">
        <f t="shared" si="379"/>
        <v>203.96156368896038</v>
      </c>
      <c r="K2031" s="57">
        <f t="shared" si="380"/>
        <v>203.96156368896038</v>
      </c>
      <c r="L2031" s="57">
        <f t="shared" si="382"/>
        <v>56854.512502257312</v>
      </c>
      <c r="M2031" s="301">
        <f t="shared" si="383"/>
        <v>12.278981791999986</v>
      </c>
      <c r="N2031" s="57">
        <f t="shared" si="381"/>
        <v>4630.2302149596171</v>
      </c>
    </row>
    <row r="2032" spans="1:14">
      <c r="A2032" s="57">
        <v>2029</v>
      </c>
      <c r="B2032" s="57">
        <v>19.8</v>
      </c>
      <c r="C2032" s="284">
        <f t="shared" si="374"/>
        <v>31.865011200000005</v>
      </c>
      <c r="D2032" s="300">
        <f t="shared" si="372"/>
        <v>31.865011200000005</v>
      </c>
      <c r="E2032" s="285">
        <f t="shared" si="375"/>
        <v>1015.3789387761258</v>
      </c>
      <c r="F2032" s="300">
        <f t="shared" si="373"/>
        <v>34.761830400000008</v>
      </c>
      <c r="G2032" s="285">
        <f t="shared" si="376"/>
        <v>1208.3848527583648</v>
      </c>
      <c r="H2032" s="284">
        <f t="shared" si="377"/>
        <v>33.313420800000003</v>
      </c>
      <c r="I2032" s="301">
        <f t="shared" si="378"/>
        <v>9.253728000000001E-3</v>
      </c>
      <c r="J2032" s="57">
        <f t="shared" si="379"/>
        <v>193.00591398223901</v>
      </c>
      <c r="K2032" s="57">
        <f t="shared" si="380"/>
        <v>193.00591398223901</v>
      </c>
      <c r="L2032" s="57">
        <f t="shared" si="382"/>
        <v>57047.518416239553</v>
      </c>
      <c r="M2032" s="301">
        <f t="shared" si="383"/>
        <v>12.288235519999985</v>
      </c>
      <c r="N2032" s="57">
        <f t="shared" si="381"/>
        <v>4642.4499533224789</v>
      </c>
    </row>
    <row r="2033" spans="1:14">
      <c r="A2033" s="57">
        <v>2030</v>
      </c>
      <c r="B2033" s="57">
        <v>21.6</v>
      </c>
      <c r="C2033" s="284">
        <f t="shared" si="374"/>
        <v>34.761830400000008</v>
      </c>
      <c r="D2033" s="300">
        <f t="shared" si="372"/>
        <v>34.761830400000008</v>
      </c>
      <c r="E2033" s="285">
        <f t="shared" si="375"/>
        <v>1208.3848527583648</v>
      </c>
      <c r="F2033" s="300">
        <f t="shared" si="373"/>
        <v>37.3367808</v>
      </c>
      <c r="G2033" s="285">
        <f t="shared" si="376"/>
        <v>1394.0352005072486</v>
      </c>
      <c r="H2033" s="284">
        <f t="shared" si="377"/>
        <v>36.049305600000004</v>
      </c>
      <c r="I2033" s="301">
        <f t="shared" si="378"/>
        <v>1.0013696000000001E-2</v>
      </c>
      <c r="J2033" s="57">
        <f t="shared" si="379"/>
        <v>185.65034774888386</v>
      </c>
      <c r="K2033" s="57">
        <f t="shared" si="380"/>
        <v>185.65034774888386</v>
      </c>
      <c r="L2033" s="57">
        <f t="shared" si="382"/>
        <v>57233.168763988433</v>
      </c>
      <c r="M2033" s="301">
        <f t="shared" si="383"/>
        <v>12.298249215999984</v>
      </c>
      <c r="N2033" s="57">
        <f t="shared" si="381"/>
        <v>4653.7655692916242</v>
      </c>
    </row>
    <row r="2034" spans="1:14">
      <c r="A2034" s="57">
        <v>2031</v>
      </c>
      <c r="B2034" s="57">
        <v>23.2</v>
      </c>
      <c r="C2034" s="284">
        <f t="shared" si="374"/>
        <v>37.3367808</v>
      </c>
      <c r="D2034" s="300">
        <f t="shared" si="372"/>
        <v>37.3367808</v>
      </c>
      <c r="E2034" s="285">
        <f t="shared" si="375"/>
        <v>1394.0352005072486</v>
      </c>
      <c r="F2034" s="300">
        <f t="shared" si="373"/>
        <v>38.9461248</v>
      </c>
      <c r="G2034" s="285">
        <f t="shared" si="376"/>
        <v>1516.8006369371751</v>
      </c>
      <c r="H2034" s="284">
        <f t="shared" si="377"/>
        <v>38.141452799999996</v>
      </c>
      <c r="I2034" s="301">
        <f t="shared" si="378"/>
        <v>1.0594847999999999E-2</v>
      </c>
      <c r="J2034" s="57">
        <f t="shared" si="379"/>
        <v>122.76543642992647</v>
      </c>
      <c r="K2034" s="57">
        <f t="shared" si="380"/>
        <v>122.76543642992647</v>
      </c>
      <c r="L2034" s="57">
        <f t="shared" si="382"/>
        <v>57355.934200418356</v>
      </c>
      <c r="M2034" s="301">
        <f t="shared" si="383"/>
        <v>12.308844063999985</v>
      </c>
      <c r="N2034" s="57">
        <f t="shared" si="381"/>
        <v>4659.7335949822318</v>
      </c>
    </row>
    <row r="2035" spans="1:14">
      <c r="A2035" s="57">
        <v>2032</v>
      </c>
      <c r="B2035" s="57">
        <v>24.2</v>
      </c>
      <c r="C2035" s="284">
        <f t="shared" si="374"/>
        <v>38.9461248</v>
      </c>
      <c r="D2035" s="300">
        <f t="shared" si="372"/>
        <v>38.9461248</v>
      </c>
      <c r="E2035" s="285">
        <f t="shared" si="375"/>
        <v>1516.8006369371751</v>
      </c>
      <c r="F2035" s="300">
        <f t="shared" si="373"/>
        <v>39.589862400000008</v>
      </c>
      <c r="G2035" s="285">
        <f t="shared" si="376"/>
        <v>1567.3572048509345</v>
      </c>
      <c r="H2035" s="284">
        <f t="shared" si="377"/>
        <v>39.267993600000004</v>
      </c>
      <c r="I2035" s="301">
        <f t="shared" si="378"/>
        <v>1.0907776000000001E-2</v>
      </c>
      <c r="J2035" s="57">
        <f t="shared" si="379"/>
        <v>50.556567913759409</v>
      </c>
      <c r="K2035" s="57">
        <f t="shared" si="380"/>
        <v>50.556567913759409</v>
      </c>
      <c r="L2035" s="57">
        <f t="shared" si="382"/>
        <v>57406.490768332114</v>
      </c>
      <c r="M2035" s="301">
        <f t="shared" si="383"/>
        <v>12.319751839999984</v>
      </c>
      <c r="N2035" s="57">
        <f t="shared" si="381"/>
        <v>4659.7116170752497</v>
      </c>
    </row>
    <row r="2036" spans="1:14">
      <c r="A2036" s="57">
        <v>2033</v>
      </c>
      <c r="B2036" s="57">
        <v>24.6</v>
      </c>
      <c r="C2036" s="284">
        <f t="shared" si="374"/>
        <v>39.589862400000008</v>
      </c>
      <c r="D2036" s="300">
        <f t="shared" si="372"/>
        <v>39.589862400000008</v>
      </c>
      <c r="E2036" s="285">
        <f t="shared" si="375"/>
        <v>1567.3572048509345</v>
      </c>
      <c r="F2036" s="300">
        <f t="shared" si="373"/>
        <v>40.072665600000001</v>
      </c>
      <c r="G2036" s="285">
        <f t="shared" si="376"/>
        <v>1605.8185282894235</v>
      </c>
      <c r="H2036" s="284">
        <f t="shared" si="377"/>
        <v>39.831264000000004</v>
      </c>
      <c r="I2036" s="301">
        <f t="shared" si="378"/>
        <v>1.1064240000000001E-2</v>
      </c>
      <c r="J2036" s="57">
        <f t="shared" si="379"/>
        <v>38.461323438488989</v>
      </c>
      <c r="K2036" s="57">
        <f t="shared" si="380"/>
        <v>38.461323438488989</v>
      </c>
      <c r="L2036" s="57">
        <f t="shared" si="382"/>
        <v>57444.952091770603</v>
      </c>
      <c r="M2036" s="301">
        <f t="shared" si="383"/>
        <v>12.330816079999984</v>
      </c>
      <c r="N2036" s="57">
        <f t="shared" si="381"/>
        <v>4658.6496562010743</v>
      </c>
    </row>
    <row r="2037" spans="1:14">
      <c r="A2037" s="57">
        <v>2034</v>
      </c>
      <c r="B2037" s="57">
        <v>24.9</v>
      </c>
      <c r="C2037" s="284">
        <f t="shared" si="374"/>
        <v>40.072665600000001</v>
      </c>
      <c r="D2037" s="300">
        <f t="shared" si="372"/>
        <v>40.072665600000001</v>
      </c>
      <c r="E2037" s="285">
        <f t="shared" si="375"/>
        <v>1605.8185282894235</v>
      </c>
      <c r="F2037" s="300">
        <f t="shared" si="373"/>
        <v>40.233600000000003</v>
      </c>
      <c r="G2037" s="285">
        <f t="shared" si="376"/>
        <v>1618.7425689600002</v>
      </c>
      <c r="H2037" s="284">
        <f t="shared" si="377"/>
        <v>40.153132800000002</v>
      </c>
      <c r="I2037" s="301">
        <f t="shared" si="378"/>
        <v>1.1153648E-2</v>
      </c>
      <c r="J2037" s="57">
        <f t="shared" si="379"/>
        <v>12.924040670576687</v>
      </c>
      <c r="K2037" s="57">
        <f t="shared" si="380"/>
        <v>12.924040670576687</v>
      </c>
      <c r="L2037" s="57">
        <f t="shared" si="382"/>
        <v>57457.876132441183</v>
      </c>
      <c r="M2037" s="301">
        <f t="shared" si="383"/>
        <v>12.341969727999984</v>
      </c>
      <c r="N2037" s="57">
        <f t="shared" si="381"/>
        <v>4655.4867171718652</v>
      </c>
    </row>
    <row r="2038" spans="1:14">
      <c r="A2038" s="57">
        <v>2035</v>
      </c>
      <c r="B2038" s="57">
        <v>25</v>
      </c>
      <c r="C2038" s="284">
        <f t="shared" si="374"/>
        <v>40.233600000000003</v>
      </c>
      <c r="D2038" s="300">
        <f t="shared" si="372"/>
        <v>40.233600000000003</v>
      </c>
      <c r="E2038" s="285">
        <f t="shared" si="375"/>
        <v>1618.7425689600002</v>
      </c>
      <c r="F2038" s="300">
        <f t="shared" si="373"/>
        <v>39.589862400000008</v>
      </c>
      <c r="G2038" s="285">
        <f t="shared" si="376"/>
        <v>1567.3572048509345</v>
      </c>
      <c r="H2038" s="284">
        <f t="shared" si="377"/>
        <v>39.911731200000006</v>
      </c>
      <c r="I2038" s="301">
        <f t="shared" si="378"/>
        <v>1.1086592000000001E-2</v>
      </c>
      <c r="J2038" s="57">
        <f t="shared" si="379"/>
        <v>-51.385364109065677</v>
      </c>
      <c r="K2038" s="57">
        <f t="shared" si="380"/>
        <v>0</v>
      </c>
      <c r="L2038" s="57">
        <f t="shared" si="382"/>
        <v>57457.876132441183</v>
      </c>
      <c r="M2038" s="301">
        <f t="shared" si="383"/>
        <v>12.353056319999984</v>
      </c>
      <c r="N2038" s="57">
        <f t="shared" si="381"/>
        <v>4651.3085218768965</v>
      </c>
    </row>
    <row r="2039" spans="1:14">
      <c r="A2039" s="57">
        <v>2036</v>
      </c>
      <c r="B2039" s="57">
        <v>24.6</v>
      </c>
      <c r="C2039" s="284">
        <f t="shared" si="374"/>
        <v>39.589862400000008</v>
      </c>
      <c r="D2039" s="300">
        <f t="shared" si="372"/>
        <v>39.589862400000008</v>
      </c>
      <c r="E2039" s="285">
        <f t="shared" si="375"/>
        <v>1567.3572048509345</v>
      </c>
      <c r="F2039" s="300">
        <f t="shared" si="373"/>
        <v>39.428927999999999</v>
      </c>
      <c r="G2039" s="285">
        <f t="shared" si="376"/>
        <v>1554.640363229184</v>
      </c>
      <c r="H2039" s="284">
        <f t="shared" si="377"/>
        <v>39.5093952</v>
      </c>
      <c r="I2039" s="301">
        <f t="shared" si="378"/>
        <v>1.0974832E-2</v>
      </c>
      <c r="J2039" s="57">
        <f t="shared" si="379"/>
        <v>-12.716841621750518</v>
      </c>
      <c r="K2039" s="57">
        <f t="shared" si="380"/>
        <v>0</v>
      </c>
      <c r="L2039" s="57">
        <f t="shared" si="382"/>
        <v>57457.876132441183</v>
      </c>
      <c r="M2039" s="301">
        <f t="shared" si="383"/>
        <v>12.364031151999985</v>
      </c>
      <c r="N2039" s="57">
        <f t="shared" si="381"/>
        <v>4647.1798255819576</v>
      </c>
    </row>
    <row r="2040" spans="1:14">
      <c r="A2040" s="57">
        <v>2037</v>
      </c>
      <c r="B2040" s="57">
        <v>24.5</v>
      </c>
      <c r="C2040" s="284">
        <f t="shared" si="374"/>
        <v>39.428927999999999</v>
      </c>
      <c r="D2040" s="300">
        <f t="shared" si="372"/>
        <v>39.428927999999999</v>
      </c>
      <c r="E2040" s="285">
        <f t="shared" si="375"/>
        <v>1554.640363229184</v>
      </c>
      <c r="F2040" s="300">
        <f t="shared" si="373"/>
        <v>39.750796800000003</v>
      </c>
      <c r="G2040" s="285">
        <f t="shared" si="376"/>
        <v>1580.1258462348906</v>
      </c>
      <c r="H2040" s="284">
        <f t="shared" si="377"/>
        <v>39.589862400000001</v>
      </c>
      <c r="I2040" s="301">
        <f t="shared" si="378"/>
        <v>1.0997184E-2</v>
      </c>
      <c r="J2040" s="57">
        <f t="shared" si="379"/>
        <v>25.485483005706556</v>
      </c>
      <c r="K2040" s="57">
        <f t="shared" si="380"/>
        <v>25.485483005706556</v>
      </c>
      <c r="L2040" s="57">
        <f t="shared" si="382"/>
        <v>57483.361615446891</v>
      </c>
      <c r="M2040" s="301">
        <f t="shared" si="383"/>
        <v>12.375028335999986</v>
      </c>
      <c r="N2040" s="57">
        <f t="shared" si="381"/>
        <v>4645.1094942726731</v>
      </c>
    </row>
    <row r="2041" spans="1:14">
      <c r="A2041" s="57">
        <v>2038</v>
      </c>
      <c r="B2041" s="57">
        <v>24.7</v>
      </c>
      <c r="C2041" s="284">
        <f t="shared" si="374"/>
        <v>39.750796800000003</v>
      </c>
      <c r="D2041" s="300">
        <f t="shared" si="372"/>
        <v>39.750796800000003</v>
      </c>
      <c r="E2041" s="285">
        <f t="shared" si="375"/>
        <v>1580.1258462348906</v>
      </c>
      <c r="F2041" s="300">
        <f t="shared" si="373"/>
        <v>39.911731200000006</v>
      </c>
      <c r="G2041" s="285">
        <f t="shared" si="376"/>
        <v>1592.9462873810539</v>
      </c>
      <c r="H2041" s="284">
        <f t="shared" si="377"/>
        <v>39.831264000000004</v>
      </c>
      <c r="I2041" s="301">
        <f t="shared" si="378"/>
        <v>1.1064240000000001E-2</v>
      </c>
      <c r="J2041" s="57">
        <f t="shared" si="379"/>
        <v>12.820441146163375</v>
      </c>
      <c r="K2041" s="57">
        <f t="shared" si="380"/>
        <v>12.820441146163375</v>
      </c>
      <c r="L2041" s="57">
        <f t="shared" si="382"/>
        <v>57496.182056593054</v>
      </c>
      <c r="M2041" s="301">
        <f t="shared" si="383"/>
        <v>12.386092575999985</v>
      </c>
      <c r="N2041" s="57">
        <f t="shared" si="381"/>
        <v>4641.9951815959303</v>
      </c>
    </row>
    <row r="2042" spans="1:14">
      <c r="A2042" s="57">
        <v>2039</v>
      </c>
      <c r="B2042" s="57">
        <v>24.8</v>
      </c>
      <c r="C2042" s="284">
        <f t="shared" si="374"/>
        <v>39.911731200000006</v>
      </c>
      <c r="D2042" s="300">
        <f t="shared" si="372"/>
        <v>39.911731200000006</v>
      </c>
      <c r="E2042" s="285">
        <f t="shared" si="375"/>
        <v>1592.9462873810539</v>
      </c>
      <c r="F2042" s="300">
        <f t="shared" si="373"/>
        <v>39.750796800000003</v>
      </c>
      <c r="G2042" s="285">
        <f t="shared" si="376"/>
        <v>1580.1258462348906</v>
      </c>
      <c r="H2042" s="284">
        <f t="shared" si="377"/>
        <v>39.831264000000004</v>
      </c>
      <c r="I2042" s="301">
        <f t="shared" si="378"/>
        <v>1.1064240000000001E-2</v>
      </c>
      <c r="J2042" s="57">
        <f t="shared" si="379"/>
        <v>-12.820441146163375</v>
      </c>
      <c r="K2042" s="57">
        <f t="shared" si="380"/>
        <v>0</v>
      </c>
      <c r="L2042" s="57">
        <f t="shared" si="382"/>
        <v>57496.182056593054</v>
      </c>
      <c r="M2042" s="301">
        <f t="shared" si="383"/>
        <v>12.397156815999985</v>
      </c>
      <c r="N2042" s="57">
        <f t="shared" si="381"/>
        <v>4637.852284193702</v>
      </c>
    </row>
    <row r="2043" spans="1:14">
      <c r="A2043" s="57">
        <v>2040</v>
      </c>
      <c r="B2043" s="57">
        <v>24.7</v>
      </c>
      <c r="C2043" s="284">
        <f t="shared" si="374"/>
        <v>39.750796800000003</v>
      </c>
      <c r="D2043" s="300">
        <f t="shared" si="372"/>
        <v>39.750796800000003</v>
      </c>
      <c r="E2043" s="285">
        <f t="shared" si="375"/>
        <v>1580.1258462348906</v>
      </c>
      <c r="F2043" s="300">
        <f t="shared" si="373"/>
        <v>39.589862400000008</v>
      </c>
      <c r="G2043" s="285">
        <f t="shared" si="376"/>
        <v>1567.3572048509345</v>
      </c>
      <c r="H2043" s="284">
        <f t="shared" si="377"/>
        <v>39.670329600000002</v>
      </c>
      <c r="I2043" s="301">
        <f t="shared" si="378"/>
        <v>1.1019536E-2</v>
      </c>
      <c r="J2043" s="57">
        <f t="shared" si="379"/>
        <v>-12.768641383956037</v>
      </c>
      <c r="K2043" s="57">
        <f t="shared" si="380"/>
        <v>0</v>
      </c>
      <c r="L2043" s="57">
        <f t="shared" si="382"/>
        <v>57496.182056593054</v>
      </c>
      <c r="M2043" s="301">
        <f t="shared" si="383"/>
        <v>12.408176351999984</v>
      </c>
      <c r="N2043" s="57">
        <f t="shared" si="381"/>
        <v>4633.7334694091178</v>
      </c>
    </row>
    <row r="2044" spans="1:14">
      <c r="A2044" s="57">
        <v>2041</v>
      </c>
      <c r="B2044" s="57">
        <v>24.6</v>
      </c>
      <c r="C2044" s="284">
        <f t="shared" si="374"/>
        <v>39.589862400000008</v>
      </c>
      <c r="D2044" s="300">
        <f t="shared" si="372"/>
        <v>39.589862400000008</v>
      </c>
      <c r="E2044" s="285">
        <f t="shared" si="375"/>
        <v>1567.3572048509345</v>
      </c>
      <c r="F2044" s="300">
        <f t="shared" si="373"/>
        <v>39.589862400000008</v>
      </c>
      <c r="G2044" s="285">
        <f t="shared" si="376"/>
        <v>1567.3572048509345</v>
      </c>
      <c r="H2044" s="284">
        <f t="shared" si="377"/>
        <v>39.589862400000008</v>
      </c>
      <c r="I2044" s="301">
        <f t="shared" si="378"/>
        <v>1.0997184000000002E-2</v>
      </c>
      <c r="J2044" s="57">
        <f t="shared" si="379"/>
        <v>0</v>
      </c>
      <c r="K2044" s="57">
        <f t="shared" si="380"/>
        <v>0</v>
      </c>
      <c r="L2044" s="57">
        <f t="shared" si="382"/>
        <v>57496.182056593054</v>
      </c>
      <c r="M2044" s="301">
        <f t="shared" si="383"/>
        <v>12.419173535999985</v>
      </c>
      <c r="N2044" s="57">
        <f t="shared" si="381"/>
        <v>4629.6302962452719</v>
      </c>
    </row>
    <row r="2045" spans="1:14">
      <c r="A2045" s="57">
        <v>2042</v>
      </c>
      <c r="B2045" s="57">
        <v>24.6</v>
      </c>
      <c r="C2045" s="284">
        <f t="shared" si="374"/>
        <v>39.589862400000008</v>
      </c>
      <c r="D2045" s="300">
        <f t="shared" si="372"/>
        <v>39.589862400000008</v>
      </c>
      <c r="E2045" s="285">
        <f t="shared" si="375"/>
        <v>1567.3572048509345</v>
      </c>
      <c r="F2045" s="300">
        <f t="shared" si="373"/>
        <v>40.394534400000005</v>
      </c>
      <c r="G2045" s="285">
        <f t="shared" si="376"/>
        <v>1631.7184093927838</v>
      </c>
      <c r="H2045" s="284">
        <f t="shared" si="377"/>
        <v>39.992198400000007</v>
      </c>
      <c r="I2045" s="301">
        <f t="shared" si="378"/>
        <v>1.1108944000000003E-2</v>
      </c>
      <c r="J2045" s="57">
        <f t="shared" si="379"/>
        <v>64.361204541849247</v>
      </c>
      <c r="K2045" s="57">
        <f t="shared" si="380"/>
        <v>64.361204541849247</v>
      </c>
      <c r="L2045" s="57">
        <f t="shared" si="382"/>
        <v>57560.543261134902</v>
      </c>
      <c r="M2045" s="301">
        <f t="shared" si="383"/>
        <v>12.430282479999985</v>
      </c>
      <c r="N2045" s="57">
        <f t="shared" si="381"/>
        <v>4630.6705703388789</v>
      </c>
    </row>
    <row r="2046" spans="1:14">
      <c r="A2046" s="57">
        <v>2043</v>
      </c>
      <c r="B2046" s="57">
        <v>25.1</v>
      </c>
      <c r="C2046" s="284">
        <f t="shared" si="374"/>
        <v>40.394534400000005</v>
      </c>
      <c r="D2046" s="300">
        <f t="shared" si="372"/>
        <v>40.394534400000005</v>
      </c>
      <c r="E2046" s="285">
        <f t="shared" si="375"/>
        <v>1631.7184093927838</v>
      </c>
      <c r="F2046" s="300">
        <f t="shared" si="373"/>
        <v>41.199206400000008</v>
      </c>
      <c r="G2046" s="285">
        <f t="shared" si="376"/>
        <v>1697.3746079898017</v>
      </c>
      <c r="H2046" s="284">
        <f t="shared" si="377"/>
        <v>40.796870400000003</v>
      </c>
      <c r="I2046" s="301">
        <f t="shared" si="378"/>
        <v>1.1332464E-2</v>
      </c>
      <c r="J2046" s="57">
        <f t="shared" si="379"/>
        <v>65.656198597017919</v>
      </c>
      <c r="K2046" s="57">
        <f t="shared" si="380"/>
        <v>65.656198597017919</v>
      </c>
      <c r="L2046" s="57">
        <f t="shared" si="382"/>
        <v>57626.199459731921</v>
      </c>
      <c r="M2046" s="301">
        <f t="shared" si="383"/>
        <v>12.441614943999985</v>
      </c>
      <c r="N2046" s="57">
        <f t="shared" si="381"/>
        <v>4631.7298613651737</v>
      </c>
    </row>
    <row r="2047" spans="1:14">
      <c r="A2047" s="57">
        <v>2044</v>
      </c>
      <c r="B2047" s="57">
        <v>25.6</v>
      </c>
      <c r="C2047" s="284">
        <f t="shared" si="374"/>
        <v>41.199206400000008</v>
      </c>
      <c r="D2047" s="300">
        <f t="shared" si="372"/>
        <v>41.199206400000008</v>
      </c>
      <c r="E2047" s="285">
        <f t="shared" si="375"/>
        <v>1697.3746079898017</v>
      </c>
      <c r="F2047" s="300">
        <f t="shared" si="373"/>
        <v>41.360140800000003</v>
      </c>
      <c r="G2047" s="285">
        <f t="shared" si="376"/>
        <v>1710.661246995825</v>
      </c>
      <c r="H2047" s="284">
        <f t="shared" si="377"/>
        <v>41.27967360000001</v>
      </c>
      <c r="I2047" s="301">
        <f t="shared" si="378"/>
        <v>1.1466576000000003E-2</v>
      </c>
      <c r="J2047" s="57">
        <f t="shared" si="379"/>
        <v>13.286639006023279</v>
      </c>
      <c r="K2047" s="57">
        <f t="shared" si="380"/>
        <v>13.286639006023279</v>
      </c>
      <c r="L2047" s="57">
        <f t="shared" si="382"/>
        <v>57639.486098737943</v>
      </c>
      <c r="M2047" s="301">
        <f t="shared" si="383"/>
        <v>12.453081519999985</v>
      </c>
      <c r="N2047" s="57">
        <f t="shared" si="381"/>
        <v>4628.5319827198891</v>
      </c>
    </row>
    <row r="2048" spans="1:14">
      <c r="A2048" s="57">
        <v>2045</v>
      </c>
      <c r="B2048" s="57">
        <v>25.7</v>
      </c>
      <c r="C2048" s="284">
        <f t="shared" si="374"/>
        <v>41.360140800000003</v>
      </c>
      <c r="D2048" s="300">
        <f t="shared" si="372"/>
        <v>41.360140800000003</v>
      </c>
      <c r="E2048" s="285">
        <f t="shared" si="375"/>
        <v>1710.661246995825</v>
      </c>
      <c r="F2048" s="300">
        <f t="shared" si="373"/>
        <v>40.877337599999997</v>
      </c>
      <c r="G2048" s="285">
        <f t="shared" si="376"/>
        <v>1670.9567292643735</v>
      </c>
      <c r="H2048" s="284">
        <f t="shared" si="377"/>
        <v>41.1187392</v>
      </c>
      <c r="I2048" s="301">
        <f t="shared" si="378"/>
        <v>1.1421872E-2</v>
      </c>
      <c r="J2048" s="57">
        <f t="shared" si="379"/>
        <v>-39.70451773145146</v>
      </c>
      <c r="K2048" s="57">
        <f t="shared" si="380"/>
        <v>0</v>
      </c>
      <c r="L2048" s="57">
        <f t="shared" si="382"/>
        <v>57639.486098737943</v>
      </c>
      <c r="M2048" s="301">
        <f t="shared" si="383"/>
        <v>12.464503391999985</v>
      </c>
      <c r="N2048" s="57">
        <f t="shared" si="381"/>
        <v>4624.2906184078174</v>
      </c>
    </row>
    <row r="2049" spans="1:14">
      <c r="A2049" s="57">
        <v>2046</v>
      </c>
      <c r="B2049" s="57">
        <v>25.4</v>
      </c>
      <c r="C2049" s="284">
        <f t="shared" si="374"/>
        <v>40.877337599999997</v>
      </c>
      <c r="D2049" s="300">
        <f t="shared" si="372"/>
        <v>40.877337599999997</v>
      </c>
      <c r="E2049" s="285">
        <f t="shared" si="375"/>
        <v>1670.9567292643735</v>
      </c>
      <c r="F2049" s="300">
        <f t="shared" si="373"/>
        <v>40.072665600000001</v>
      </c>
      <c r="G2049" s="285">
        <f t="shared" si="376"/>
        <v>1605.8185282894235</v>
      </c>
      <c r="H2049" s="284">
        <f t="shared" si="377"/>
        <v>40.475001599999999</v>
      </c>
      <c r="I2049" s="301">
        <f t="shared" si="378"/>
        <v>1.1243056E-2</v>
      </c>
      <c r="J2049" s="57">
        <f t="shared" si="379"/>
        <v>-65.138200974949996</v>
      </c>
      <c r="K2049" s="57">
        <f t="shared" si="380"/>
        <v>0</v>
      </c>
      <c r="L2049" s="57">
        <f t="shared" si="382"/>
        <v>57639.486098737943</v>
      </c>
      <c r="M2049" s="301">
        <f t="shared" si="383"/>
        <v>12.475746447999985</v>
      </c>
      <c r="N2049" s="57">
        <f t="shared" si="381"/>
        <v>4620.1232398385473</v>
      </c>
    </row>
    <row r="2050" spans="1:14">
      <c r="A2050" s="57">
        <v>2047</v>
      </c>
      <c r="B2050" s="57">
        <v>24.9</v>
      </c>
      <c r="C2050" s="284">
        <f t="shared" si="374"/>
        <v>40.072665600000001</v>
      </c>
      <c r="D2050" s="300">
        <f t="shared" si="372"/>
        <v>40.072665600000001</v>
      </c>
      <c r="E2050" s="285">
        <f t="shared" si="375"/>
        <v>1605.8185282894235</v>
      </c>
      <c r="F2050" s="300">
        <f t="shared" si="373"/>
        <v>40.233600000000003</v>
      </c>
      <c r="G2050" s="285">
        <f t="shared" si="376"/>
        <v>1618.7425689600002</v>
      </c>
      <c r="H2050" s="284">
        <f t="shared" si="377"/>
        <v>40.153132800000002</v>
      </c>
      <c r="I2050" s="301">
        <f t="shared" si="378"/>
        <v>1.1153648E-2</v>
      </c>
      <c r="J2050" s="57">
        <f t="shared" si="379"/>
        <v>12.924040670576687</v>
      </c>
      <c r="K2050" s="57">
        <f t="shared" si="380"/>
        <v>12.924040670576687</v>
      </c>
      <c r="L2050" s="57">
        <f t="shared" si="382"/>
        <v>57652.410139408523</v>
      </c>
      <c r="M2050" s="301">
        <f t="shared" si="383"/>
        <v>12.486900095999985</v>
      </c>
      <c r="N2050" s="57">
        <f t="shared" si="381"/>
        <v>4617.0314246268954</v>
      </c>
    </row>
    <row r="2051" spans="1:14">
      <c r="A2051" s="57">
        <v>2048</v>
      </c>
      <c r="B2051" s="57">
        <v>25</v>
      </c>
      <c r="C2051" s="284">
        <f t="shared" si="374"/>
        <v>40.233600000000003</v>
      </c>
      <c r="D2051" s="300">
        <f t="shared" si="372"/>
        <v>40.233600000000003</v>
      </c>
      <c r="E2051" s="285">
        <f t="shared" si="375"/>
        <v>1618.7425689600002</v>
      </c>
      <c r="F2051" s="300">
        <f t="shared" si="373"/>
        <v>40.877337599999997</v>
      </c>
      <c r="G2051" s="285">
        <f t="shared" si="376"/>
        <v>1670.9567292643735</v>
      </c>
      <c r="H2051" s="284">
        <f t="shared" si="377"/>
        <v>40.5554688</v>
      </c>
      <c r="I2051" s="301">
        <f t="shared" si="378"/>
        <v>1.1265407999999999E-2</v>
      </c>
      <c r="J2051" s="57">
        <f t="shared" si="379"/>
        <v>52.214160304373308</v>
      </c>
      <c r="K2051" s="57">
        <f t="shared" si="380"/>
        <v>52.214160304373308</v>
      </c>
      <c r="L2051" s="57">
        <f t="shared" si="382"/>
        <v>57704.624299712894</v>
      </c>
      <c r="M2051" s="301">
        <f t="shared" si="383"/>
        <v>12.498165503999985</v>
      </c>
      <c r="N2051" s="57">
        <f t="shared" si="381"/>
        <v>4617.0475403966102</v>
      </c>
    </row>
    <row r="2052" spans="1:14">
      <c r="A2052" s="57">
        <v>2049</v>
      </c>
      <c r="B2052" s="57">
        <v>25.4</v>
      </c>
      <c r="C2052" s="284">
        <f t="shared" si="374"/>
        <v>40.877337599999997</v>
      </c>
      <c r="D2052" s="300">
        <f t="shared" ref="D2052:D2115" si="384">C2052</f>
        <v>40.877337599999997</v>
      </c>
      <c r="E2052" s="285">
        <f t="shared" si="375"/>
        <v>1670.9567292643735</v>
      </c>
      <c r="F2052" s="300">
        <f t="shared" ref="F2052:F2115" si="385">C2053</f>
        <v>41.842944000000003</v>
      </c>
      <c r="G2052" s="285">
        <f t="shared" si="376"/>
        <v>1750.8319625871363</v>
      </c>
      <c r="H2052" s="284">
        <f t="shared" si="377"/>
        <v>41.360140799999996</v>
      </c>
      <c r="I2052" s="301">
        <f t="shared" si="378"/>
        <v>1.1488927999999999E-2</v>
      </c>
      <c r="J2052" s="57">
        <f t="shared" si="379"/>
        <v>79.875233322762824</v>
      </c>
      <c r="K2052" s="57">
        <f t="shared" si="380"/>
        <v>79.875233322762824</v>
      </c>
      <c r="L2052" s="57">
        <f t="shared" si="382"/>
        <v>57784.499533035654</v>
      </c>
      <c r="M2052" s="301">
        <f t="shared" si="383"/>
        <v>12.509654431999985</v>
      </c>
      <c r="N2052" s="57">
        <f t="shared" si="381"/>
        <v>4619.1923083999482</v>
      </c>
    </row>
    <row r="2053" spans="1:14">
      <c r="A2053" s="57">
        <v>2050</v>
      </c>
      <c r="B2053" s="57">
        <v>26</v>
      </c>
      <c r="C2053" s="284">
        <f t="shared" ref="C2053:C2116" si="386">B2053*1.609344</f>
        <v>41.842944000000003</v>
      </c>
      <c r="D2053" s="300">
        <f t="shared" si="384"/>
        <v>41.842944000000003</v>
      </c>
      <c r="E2053" s="285">
        <f t="shared" ref="E2053:E2116" si="387">(D2053)^2</f>
        <v>1750.8319625871363</v>
      </c>
      <c r="F2053" s="300">
        <f t="shared" si="385"/>
        <v>41.842944000000003</v>
      </c>
      <c r="G2053" s="285">
        <f t="shared" ref="G2053:G2116" si="388">(F2053)^2</f>
        <v>1750.8319625871363</v>
      </c>
      <c r="H2053" s="284">
        <f t="shared" ref="H2053:H2116" si="389">(D2053+F2053)/2</f>
        <v>41.842944000000003</v>
      </c>
      <c r="I2053" s="301">
        <f t="shared" ref="I2053:I2116" si="390">H2053/3600</f>
        <v>1.1623040000000001E-2</v>
      </c>
      <c r="J2053" s="57">
        <f t="shared" ref="J2053:J2116" si="391">IF(I2053=0,0,(G2053-E2053))</f>
        <v>0</v>
      </c>
      <c r="K2053" s="57">
        <f t="shared" ref="K2053:K2116" si="392">MAX(0,J2053)</f>
        <v>0</v>
      </c>
      <c r="L2053" s="57">
        <f t="shared" si="382"/>
        <v>57784.499533035654</v>
      </c>
      <c r="M2053" s="301">
        <f t="shared" si="383"/>
        <v>12.521277471999985</v>
      </c>
      <c r="N2053" s="57">
        <f t="shared" ref="N2053:N2116" si="393">IF(M2053=0,0,(L2053)/M2053)</f>
        <v>4614.904482570013</v>
      </c>
    </row>
    <row r="2054" spans="1:14">
      <c r="A2054" s="57">
        <v>2051</v>
      </c>
      <c r="B2054" s="57">
        <v>26</v>
      </c>
      <c r="C2054" s="284">
        <f t="shared" si="386"/>
        <v>41.842944000000003</v>
      </c>
      <c r="D2054" s="300">
        <f t="shared" si="384"/>
        <v>41.842944000000003</v>
      </c>
      <c r="E2054" s="285">
        <f t="shared" si="387"/>
        <v>1750.8319625871363</v>
      </c>
      <c r="F2054" s="300">
        <f t="shared" si="385"/>
        <v>41.360140800000003</v>
      </c>
      <c r="G2054" s="285">
        <f t="shared" si="388"/>
        <v>1710.661246995825</v>
      </c>
      <c r="H2054" s="284">
        <f t="shared" si="389"/>
        <v>41.6015424</v>
      </c>
      <c r="I2054" s="301">
        <f t="shared" si="390"/>
        <v>1.1555984E-2</v>
      </c>
      <c r="J2054" s="57">
        <f t="shared" si="391"/>
        <v>-40.170715591311364</v>
      </c>
      <c r="K2054" s="57">
        <f t="shared" si="392"/>
        <v>0</v>
      </c>
      <c r="L2054" s="57">
        <f t="shared" ref="L2054:L2117" si="394">L2053+K2054</f>
        <v>57784.499533035654</v>
      </c>
      <c r="M2054" s="301">
        <f t="shared" ref="M2054:M2117" si="395">M2053+I2054</f>
        <v>12.532833455999985</v>
      </c>
      <c r="N2054" s="57">
        <f t="shared" si="393"/>
        <v>4610.6492786251647</v>
      </c>
    </row>
    <row r="2055" spans="1:14">
      <c r="A2055" s="57">
        <v>2052</v>
      </c>
      <c r="B2055" s="57">
        <v>25.7</v>
      </c>
      <c r="C2055" s="284">
        <f t="shared" si="386"/>
        <v>41.360140800000003</v>
      </c>
      <c r="D2055" s="300">
        <f t="shared" si="384"/>
        <v>41.360140800000003</v>
      </c>
      <c r="E2055" s="285">
        <f t="shared" si="387"/>
        <v>1710.661246995825</v>
      </c>
      <c r="F2055" s="300">
        <f t="shared" si="385"/>
        <v>42.003878400000005</v>
      </c>
      <c r="G2055" s="285">
        <f t="shared" si="388"/>
        <v>1764.3258006419869</v>
      </c>
      <c r="H2055" s="284">
        <f t="shared" si="389"/>
        <v>41.682009600000001</v>
      </c>
      <c r="I2055" s="301">
        <f t="shared" si="390"/>
        <v>1.1578336E-2</v>
      </c>
      <c r="J2055" s="57">
        <f t="shared" si="391"/>
        <v>53.664553646161949</v>
      </c>
      <c r="K2055" s="57">
        <f t="shared" si="392"/>
        <v>53.664553646161949</v>
      </c>
      <c r="L2055" s="57">
        <f t="shared" si="394"/>
        <v>57838.16408668182</v>
      </c>
      <c r="M2055" s="301">
        <f t="shared" si="395"/>
        <v>12.544411791999984</v>
      </c>
      <c r="N2055" s="57">
        <f t="shared" si="393"/>
        <v>4610.6716716336805</v>
      </c>
    </row>
    <row r="2056" spans="1:14">
      <c r="A2056" s="57">
        <v>2053</v>
      </c>
      <c r="B2056" s="57">
        <v>26.1</v>
      </c>
      <c r="C2056" s="284">
        <f t="shared" si="386"/>
        <v>42.003878400000005</v>
      </c>
      <c r="D2056" s="300">
        <f t="shared" si="384"/>
        <v>42.003878400000005</v>
      </c>
      <c r="E2056" s="285">
        <f t="shared" si="387"/>
        <v>1764.3258006419869</v>
      </c>
      <c r="F2056" s="300">
        <f t="shared" si="385"/>
        <v>42.969484800000004</v>
      </c>
      <c r="G2056" s="285">
        <f t="shared" si="388"/>
        <v>1846.3766239774313</v>
      </c>
      <c r="H2056" s="284">
        <f t="shared" si="389"/>
        <v>42.486681600000004</v>
      </c>
      <c r="I2056" s="301">
        <f t="shared" si="390"/>
        <v>1.1801856000000001E-2</v>
      </c>
      <c r="J2056" s="57">
        <f t="shared" si="391"/>
        <v>82.05082333544442</v>
      </c>
      <c r="K2056" s="57">
        <f t="shared" si="392"/>
        <v>82.05082333544442</v>
      </c>
      <c r="L2056" s="57">
        <f t="shared" si="394"/>
        <v>57920.214910017261</v>
      </c>
      <c r="M2056" s="301">
        <f t="shared" si="395"/>
        <v>12.556213647999984</v>
      </c>
      <c r="N2056" s="57">
        <f t="shared" si="393"/>
        <v>4612.8726807100065</v>
      </c>
    </row>
    <row r="2057" spans="1:14">
      <c r="A2057" s="57">
        <v>2054</v>
      </c>
      <c r="B2057" s="57">
        <v>26.7</v>
      </c>
      <c r="C2057" s="284">
        <f t="shared" si="386"/>
        <v>42.969484800000004</v>
      </c>
      <c r="D2057" s="300">
        <f t="shared" si="384"/>
        <v>42.969484800000004</v>
      </c>
      <c r="E2057" s="285">
        <f t="shared" si="387"/>
        <v>1846.3766239774313</v>
      </c>
      <c r="F2057" s="300">
        <f t="shared" si="385"/>
        <v>44.256960000000007</v>
      </c>
      <c r="G2057" s="285">
        <f t="shared" si="388"/>
        <v>1958.6785084416006</v>
      </c>
      <c r="H2057" s="284">
        <f t="shared" si="389"/>
        <v>43.613222400000005</v>
      </c>
      <c r="I2057" s="301">
        <f t="shared" si="390"/>
        <v>1.2114784000000002E-2</v>
      </c>
      <c r="J2057" s="57">
        <f t="shared" si="391"/>
        <v>112.30188446416923</v>
      </c>
      <c r="K2057" s="57">
        <f t="shared" si="392"/>
        <v>112.30188446416923</v>
      </c>
      <c r="L2057" s="57">
        <f t="shared" si="394"/>
        <v>58032.516794481431</v>
      </c>
      <c r="M2057" s="301">
        <f t="shared" si="395"/>
        <v>12.568328431999984</v>
      </c>
      <c r="N2057" s="57">
        <f t="shared" si="393"/>
        <v>4617.3615774334748</v>
      </c>
    </row>
    <row r="2058" spans="1:14">
      <c r="A2058" s="57">
        <v>2055</v>
      </c>
      <c r="B2058" s="57">
        <v>27.5</v>
      </c>
      <c r="C2058" s="284">
        <f t="shared" si="386"/>
        <v>44.256960000000007</v>
      </c>
      <c r="D2058" s="300">
        <f t="shared" si="384"/>
        <v>44.256960000000007</v>
      </c>
      <c r="E2058" s="285">
        <f t="shared" si="387"/>
        <v>1958.6785084416006</v>
      </c>
      <c r="F2058" s="300">
        <f t="shared" si="385"/>
        <v>46.027238400000009</v>
      </c>
      <c r="G2058" s="285">
        <f t="shared" si="388"/>
        <v>2118.5066747304354</v>
      </c>
      <c r="H2058" s="284">
        <f t="shared" si="389"/>
        <v>45.142099200000004</v>
      </c>
      <c r="I2058" s="301">
        <f t="shared" si="390"/>
        <v>1.2539472000000001E-2</v>
      </c>
      <c r="J2058" s="57">
        <f t="shared" si="391"/>
        <v>159.82816628883484</v>
      </c>
      <c r="K2058" s="57">
        <f t="shared" si="392"/>
        <v>159.82816628883484</v>
      </c>
      <c r="L2058" s="57">
        <f t="shared" si="394"/>
        <v>58192.344960770264</v>
      </c>
      <c r="M2058" s="301">
        <f t="shared" si="395"/>
        <v>12.580867903999984</v>
      </c>
      <c r="N2058" s="57">
        <f t="shared" si="393"/>
        <v>4625.4634739681578</v>
      </c>
    </row>
    <row r="2059" spans="1:14">
      <c r="A2059" s="57">
        <v>2056</v>
      </c>
      <c r="B2059" s="57">
        <v>28.6</v>
      </c>
      <c r="C2059" s="284">
        <f t="shared" si="386"/>
        <v>46.027238400000009</v>
      </c>
      <c r="D2059" s="300">
        <f t="shared" si="384"/>
        <v>46.027238400000009</v>
      </c>
      <c r="E2059" s="285">
        <f t="shared" si="387"/>
        <v>2118.5066747304354</v>
      </c>
      <c r="F2059" s="300">
        <f t="shared" si="385"/>
        <v>47.153779200000002</v>
      </c>
      <c r="G2059" s="285">
        <f t="shared" si="388"/>
        <v>2223.4788928423527</v>
      </c>
      <c r="H2059" s="284">
        <f t="shared" si="389"/>
        <v>46.590508800000009</v>
      </c>
      <c r="I2059" s="301">
        <f t="shared" si="390"/>
        <v>1.2941808000000003E-2</v>
      </c>
      <c r="J2059" s="57">
        <f t="shared" si="391"/>
        <v>104.9722181119173</v>
      </c>
      <c r="K2059" s="57">
        <f t="shared" si="392"/>
        <v>104.9722181119173</v>
      </c>
      <c r="L2059" s="57">
        <f t="shared" si="394"/>
        <v>58297.317178882178</v>
      </c>
      <c r="M2059" s="301">
        <f t="shared" si="395"/>
        <v>12.593809711999985</v>
      </c>
      <c r="N2059" s="57">
        <f t="shared" si="393"/>
        <v>4629.0454208890978</v>
      </c>
    </row>
    <row r="2060" spans="1:14">
      <c r="A2060" s="57">
        <v>2057</v>
      </c>
      <c r="B2060" s="57">
        <v>29.3</v>
      </c>
      <c r="C2060" s="284">
        <f t="shared" si="386"/>
        <v>47.153779200000002</v>
      </c>
      <c r="D2060" s="300">
        <f t="shared" si="384"/>
        <v>47.153779200000002</v>
      </c>
      <c r="E2060" s="285">
        <f t="shared" si="387"/>
        <v>2223.4788928423527</v>
      </c>
      <c r="F2060" s="300">
        <f t="shared" si="385"/>
        <v>47.958451200000006</v>
      </c>
      <c r="G2060" s="285">
        <f t="shared" si="388"/>
        <v>2300.013041502782</v>
      </c>
      <c r="H2060" s="284">
        <f t="shared" si="389"/>
        <v>47.556115200000008</v>
      </c>
      <c r="I2060" s="301">
        <f t="shared" si="390"/>
        <v>1.3210032000000002E-2</v>
      </c>
      <c r="J2060" s="57">
        <f t="shared" si="391"/>
        <v>76.53414866042931</v>
      </c>
      <c r="K2060" s="57">
        <f t="shared" si="392"/>
        <v>76.53414866042931</v>
      </c>
      <c r="L2060" s="57">
        <f t="shared" si="394"/>
        <v>58373.851327542608</v>
      </c>
      <c r="M2060" s="301">
        <f t="shared" si="395"/>
        <v>12.607019743999984</v>
      </c>
      <c r="N2060" s="57">
        <f t="shared" si="393"/>
        <v>4630.2657180595179</v>
      </c>
    </row>
    <row r="2061" spans="1:14">
      <c r="A2061" s="57">
        <v>2058</v>
      </c>
      <c r="B2061" s="57">
        <v>29.8</v>
      </c>
      <c r="C2061" s="284">
        <f t="shared" si="386"/>
        <v>47.958451200000006</v>
      </c>
      <c r="D2061" s="300">
        <f t="shared" si="384"/>
        <v>47.958451200000006</v>
      </c>
      <c r="E2061" s="285">
        <f t="shared" si="387"/>
        <v>2300.013041502782</v>
      </c>
      <c r="F2061" s="300">
        <f t="shared" si="385"/>
        <v>48.441254400000005</v>
      </c>
      <c r="G2061" s="285">
        <f t="shared" si="388"/>
        <v>2346.55512784552</v>
      </c>
      <c r="H2061" s="284">
        <f t="shared" si="389"/>
        <v>48.199852800000002</v>
      </c>
      <c r="I2061" s="301">
        <f t="shared" si="390"/>
        <v>1.3388848E-2</v>
      </c>
      <c r="J2061" s="57">
        <f t="shared" si="391"/>
        <v>46.542086342738003</v>
      </c>
      <c r="K2061" s="57">
        <f t="shared" si="392"/>
        <v>46.542086342738003</v>
      </c>
      <c r="L2061" s="57">
        <f t="shared" si="394"/>
        <v>58420.393413885344</v>
      </c>
      <c r="M2061" s="301">
        <f t="shared" si="395"/>
        <v>12.620408591999984</v>
      </c>
      <c r="N2061" s="57">
        <f t="shared" si="393"/>
        <v>4629.0413648665663</v>
      </c>
    </row>
    <row r="2062" spans="1:14">
      <c r="A2062" s="57">
        <v>2059</v>
      </c>
      <c r="B2062" s="57">
        <v>30.1</v>
      </c>
      <c r="C2062" s="284">
        <f t="shared" si="386"/>
        <v>48.441254400000005</v>
      </c>
      <c r="D2062" s="300">
        <f t="shared" si="384"/>
        <v>48.441254400000005</v>
      </c>
      <c r="E2062" s="285">
        <f t="shared" si="387"/>
        <v>2346.55512784552</v>
      </c>
      <c r="F2062" s="300">
        <f t="shared" si="385"/>
        <v>48.924057599999998</v>
      </c>
      <c r="G2062" s="285">
        <f t="shared" si="388"/>
        <v>2393.5634120481177</v>
      </c>
      <c r="H2062" s="284">
        <f t="shared" si="389"/>
        <v>48.682656000000001</v>
      </c>
      <c r="I2062" s="301">
        <f t="shared" si="390"/>
        <v>1.3522960000000001E-2</v>
      </c>
      <c r="J2062" s="57">
        <f t="shared" si="391"/>
        <v>47.008284202597679</v>
      </c>
      <c r="K2062" s="57">
        <f t="shared" si="392"/>
        <v>47.008284202597679</v>
      </c>
      <c r="L2062" s="57">
        <f t="shared" si="394"/>
        <v>58467.401698087939</v>
      </c>
      <c r="M2062" s="301">
        <f t="shared" si="395"/>
        <v>12.633931551999984</v>
      </c>
      <c r="N2062" s="57">
        <f t="shared" si="393"/>
        <v>4627.8073818464209</v>
      </c>
    </row>
    <row r="2063" spans="1:14">
      <c r="A2063" s="57">
        <v>2060</v>
      </c>
      <c r="B2063" s="57">
        <v>30.4</v>
      </c>
      <c r="C2063" s="284">
        <f t="shared" si="386"/>
        <v>48.924057599999998</v>
      </c>
      <c r="D2063" s="300">
        <f t="shared" si="384"/>
        <v>48.924057599999998</v>
      </c>
      <c r="E2063" s="285">
        <f t="shared" si="387"/>
        <v>2393.5634120481177</v>
      </c>
      <c r="F2063" s="300">
        <f t="shared" si="385"/>
        <v>49.406860800000004</v>
      </c>
      <c r="G2063" s="285">
        <f t="shared" si="388"/>
        <v>2441.0378941105769</v>
      </c>
      <c r="H2063" s="284">
        <f t="shared" si="389"/>
        <v>49.165459200000001</v>
      </c>
      <c r="I2063" s="301">
        <f t="shared" si="390"/>
        <v>1.3657072000000001E-2</v>
      </c>
      <c r="J2063" s="57">
        <f t="shared" si="391"/>
        <v>47.474482062459174</v>
      </c>
      <c r="K2063" s="57">
        <f t="shared" si="392"/>
        <v>47.474482062459174</v>
      </c>
      <c r="L2063" s="57">
        <f t="shared" si="394"/>
        <v>58514.876180150401</v>
      </c>
      <c r="M2063" s="301">
        <f t="shared" si="395"/>
        <v>12.647588623999985</v>
      </c>
      <c r="N2063" s="57">
        <f t="shared" si="393"/>
        <v>4626.5638391426601</v>
      </c>
    </row>
    <row r="2064" spans="1:14">
      <c r="A2064" s="57">
        <v>2061</v>
      </c>
      <c r="B2064" s="57">
        <v>30.7</v>
      </c>
      <c r="C2064" s="284">
        <f t="shared" si="386"/>
        <v>49.406860800000004</v>
      </c>
      <c r="D2064" s="300">
        <f t="shared" si="384"/>
        <v>49.406860800000004</v>
      </c>
      <c r="E2064" s="285">
        <f t="shared" si="387"/>
        <v>2441.0378941105769</v>
      </c>
      <c r="F2064" s="300">
        <f t="shared" si="385"/>
        <v>49.406860800000004</v>
      </c>
      <c r="G2064" s="285">
        <f t="shared" si="388"/>
        <v>2441.0378941105769</v>
      </c>
      <c r="H2064" s="284">
        <f t="shared" si="389"/>
        <v>49.406860800000004</v>
      </c>
      <c r="I2064" s="301">
        <f t="shared" si="390"/>
        <v>1.3724128E-2</v>
      </c>
      <c r="J2064" s="57">
        <f t="shared" si="391"/>
        <v>0</v>
      </c>
      <c r="K2064" s="57">
        <f t="shared" si="392"/>
        <v>0</v>
      </c>
      <c r="L2064" s="57">
        <f t="shared" si="394"/>
        <v>58514.876180150401</v>
      </c>
      <c r="M2064" s="301">
        <f t="shared" si="395"/>
        <v>12.661312751999985</v>
      </c>
      <c r="N2064" s="57">
        <f t="shared" si="393"/>
        <v>4621.5489125254708</v>
      </c>
    </row>
    <row r="2065" spans="1:14">
      <c r="A2065" s="57">
        <v>2062</v>
      </c>
      <c r="B2065" s="57">
        <v>30.7</v>
      </c>
      <c r="C2065" s="284">
        <f t="shared" si="386"/>
        <v>49.406860800000004</v>
      </c>
      <c r="D2065" s="300">
        <f t="shared" si="384"/>
        <v>49.406860800000004</v>
      </c>
      <c r="E2065" s="285">
        <f t="shared" si="387"/>
        <v>2441.0378941105769</v>
      </c>
      <c r="F2065" s="300">
        <f t="shared" si="385"/>
        <v>49.084992</v>
      </c>
      <c r="G2065" s="285">
        <f t="shared" si="388"/>
        <v>2409.3364396400639</v>
      </c>
      <c r="H2065" s="284">
        <f t="shared" si="389"/>
        <v>49.245926400000002</v>
      </c>
      <c r="I2065" s="301">
        <f t="shared" si="390"/>
        <v>1.3679424000000001E-2</v>
      </c>
      <c r="J2065" s="57">
        <f t="shared" si="391"/>
        <v>-31.701454470512999</v>
      </c>
      <c r="K2065" s="57">
        <f t="shared" si="392"/>
        <v>0</v>
      </c>
      <c r="L2065" s="57">
        <f t="shared" si="394"/>
        <v>58514.876180150401</v>
      </c>
      <c r="M2065" s="301">
        <f t="shared" si="395"/>
        <v>12.674992175999984</v>
      </c>
      <c r="N2065" s="57">
        <f t="shared" si="393"/>
        <v>4616.5611282149694</v>
      </c>
    </row>
    <row r="2066" spans="1:14">
      <c r="A2066" s="57">
        <v>2063</v>
      </c>
      <c r="B2066" s="57">
        <v>30.5</v>
      </c>
      <c r="C2066" s="284">
        <f t="shared" si="386"/>
        <v>49.084992</v>
      </c>
      <c r="D2066" s="300">
        <f t="shared" si="384"/>
        <v>49.084992</v>
      </c>
      <c r="E2066" s="285">
        <f t="shared" si="387"/>
        <v>2409.3364396400639</v>
      </c>
      <c r="F2066" s="300">
        <f t="shared" si="385"/>
        <v>48.924057599999998</v>
      </c>
      <c r="G2066" s="285">
        <f t="shared" si="388"/>
        <v>2393.5634120481177</v>
      </c>
      <c r="H2066" s="284">
        <f t="shared" si="389"/>
        <v>49.004524799999999</v>
      </c>
      <c r="I2066" s="301">
        <f t="shared" si="390"/>
        <v>1.3612368E-2</v>
      </c>
      <c r="J2066" s="57">
        <f t="shared" si="391"/>
        <v>-15.773027591946175</v>
      </c>
      <c r="K2066" s="57">
        <f t="shared" si="392"/>
        <v>0</v>
      </c>
      <c r="L2066" s="57">
        <f t="shared" si="394"/>
        <v>58514.876180150401</v>
      </c>
      <c r="M2066" s="301">
        <f t="shared" si="395"/>
        <v>12.688604543999984</v>
      </c>
      <c r="N2066" s="57">
        <f t="shared" si="393"/>
        <v>4611.6084694136143</v>
      </c>
    </row>
    <row r="2067" spans="1:14">
      <c r="A2067" s="57">
        <v>2064</v>
      </c>
      <c r="B2067" s="57">
        <v>30.4</v>
      </c>
      <c r="C2067" s="284">
        <f t="shared" si="386"/>
        <v>48.924057599999998</v>
      </c>
      <c r="D2067" s="300">
        <f t="shared" si="384"/>
        <v>48.924057599999998</v>
      </c>
      <c r="E2067" s="285">
        <f t="shared" si="387"/>
        <v>2393.5634120481177</v>
      </c>
      <c r="F2067" s="300">
        <f t="shared" si="385"/>
        <v>48.763123200000003</v>
      </c>
      <c r="G2067" s="285">
        <f t="shared" si="388"/>
        <v>2377.8421842183784</v>
      </c>
      <c r="H2067" s="284">
        <f t="shared" si="389"/>
        <v>48.843590399999997</v>
      </c>
      <c r="I2067" s="301">
        <f t="shared" si="390"/>
        <v>1.3567663999999998E-2</v>
      </c>
      <c r="J2067" s="57">
        <f t="shared" si="391"/>
        <v>-15.721227829739291</v>
      </c>
      <c r="K2067" s="57">
        <f t="shared" si="392"/>
        <v>0</v>
      </c>
      <c r="L2067" s="57">
        <f t="shared" si="394"/>
        <v>58514.876180150401</v>
      </c>
      <c r="M2067" s="301">
        <f t="shared" si="395"/>
        <v>12.702172207999984</v>
      </c>
      <c r="N2067" s="57">
        <f t="shared" si="393"/>
        <v>4606.6826383677126</v>
      </c>
    </row>
    <row r="2068" spans="1:14">
      <c r="A2068" s="57">
        <v>2065</v>
      </c>
      <c r="B2068" s="57">
        <v>30.3</v>
      </c>
      <c r="C2068" s="284">
        <f t="shared" si="386"/>
        <v>48.763123200000003</v>
      </c>
      <c r="D2068" s="300">
        <f t="shared" si="384"/>
        <v>48.763123200000003</v>
      </c>
      <c r="E2068" s="285">
        <f t="shared" si="387"/>
        <v>2377.8421842183784</v>
      </c>
      <c r="F2068" s="300">
        <f t="shared" si="385"/>
        <v>48.924057599999998</v>
      </c>
      <c r="G2068" s="285">
        <f t="shared" si="388"/>
        <v>2393.5634120481177</v>
      </c>
      <c r="H2068" s="284">
        <f t="shared" si="389"/>
        <v>48.843590399999997</v>
      </c>
      <c r="I2068" s="301">
        <f t="shared" si="390"/>
        <v>1.3567663999999998E-2</v>
      </c>
      <c r="J2068" s="57">
        <f t="shared" si="391"/>
        <v>15.721227829739291</v>
      </c>
      <c r="K2068" s="57">
        <f t="shared" si="392"/>
        <v>15.721227829739291</v>
      </c>
      <c r="L2068" s="57">
        <f t="shared" si="394"/>
        <v>58530.597407980138</v>
      </c>
      <c r="M2068" s="301">
        <f t="shared" si="395"/>
        <v>12.715739871999984</v>
      </c>
      <c r="N2068" s="57">
        <f t="shared" si="393"/>
        <v>4603.0036786820647</v>
      </c>
    </row>
    <row r="2069" spans="1:14">
      <c r="A2069" s="57">
        <v>2066</v>
      </c>
      <c r="B2069" s="57">
        <v>30.4</v>
      </c>
      <c r="C2069" s="284">
        <f t="shared" si="386"/>
        <v>48.924057599999998</v>
      </c>
      <c r="D2069" s="300">
        <f t="shared" si="384"/>
        <v>48.924057599999998</v>
      </c>
      <c r="E2069" s="285">
        <f t="shared" si="387"/>
        <v>2393.5634120481177</v>
      </c>
      <c r="F2069" s="300">
        <f t="shared" si="385"/>
        <v>49.567795200000006</v>
      </c>
      <c r="G2069" s="285">
        <f t="shared" si="388"/>
        <v>2456.9663209891437</v>
      </c>
      <c r="H2069" s="284">
        <f t="shared" si="389"/>
        <v>49.245926400000002</v>
      </c>
      <c r="I2069" s="301">
        <f t="shared" si="390"/>
        <v>1.3679424000000001E-2</v>
      </c>
      <c r="J2069" s="57">
        <f t="shared" si="391"/>
        <v>63.402908941025999</v>
      </c>
      <c r="K2069" s="57">
        <f t="shared" si="392"/>
        <v>63.402908941025999</v>
      </c>
      <c r="L2069" s="57">
        <f t="shared" si="394"/>
        <v>58594.000316921163</v>
      </c>
      <c r="M2069" s="301">
        <f t="shared" si="395"/>
        <v>12.729419295999984</v>
      </c>
      <c r="N2069" s="57">
        <f t="shared" si="393"/>
        <v>4603.0379669662852</v>
      </c>
    </row>
    <row r="2070" spans="1:14">
      <c r="A2070" s="57">
        <v>2067</v>
      </c>
      <c r="B2070" s="57">
        <v>30.8</v>
      </c>
      <c r="C2070" s="284">
        <f t="shared" si="386"/>
        <v>49.567795200000006</v>
      </c>
      <c r="D2070" s="300">
        <f t="shared" si="384"/>
        <v>49.567795200000006</v>
      </c>
      <c r="E2070" s="285">
        <f t="shared" si="387"/>
        <v>2456.9663209891437</v>
      </c>
      <c r="F2070" s="300">
        <f t="shared" si="385"/>
        <v>48.924057599999998</v>
      </c>
      <c r="G2070" s="285">
        <f t="shared" si="388"/>
        <v>2393.5634120481177</v>
      </c>
      <c r="H2070" s="284">
        <f t="shared" si="389"/>
        <v>49.245926400000002</v>
      </c>
      <c r="I2070" s="301">
        <f t="shared" si="390"/>
        <v>1.3679424000000001E-2</v>
      </c>
      <c r="J2070" s="57">
        <f t="shared" si="391"/>
        <v>-63.402908941025999</v>
      </c>
      <c r="K2070" s="57">
        <f t="shared" si="392"/>
        <v>0</v>
      </c>
      <c r="L2070" s="57">
        <f t="shared" si="394"/>
        <v>58594.000316921163</v>
      </c>
      <c r="M2070" s="301">
        <f t="shared" si="395"/>
        <v>12.743098719999983</v>
      </c>
      <c r="N2070" s="57">
        <f t="shared" si="393"/>
        <v>4598.0967113563447</v>
      </c>
    </row>
    <row r="2071" spans="1:14">
      <c r="A2071" s="57">
        <v>2068</v>
      </c>
      <c r="B2071" s="57">
        <v>30.4</v>
      </c>
      <c r="C2071" s="284">
        <f t="shared" si="386"/>
        <v>48.924057599999998</v>
      </c>
      <c r="D2071" s="300">
        <f t="shared" si="384"/>
        <v>48.924057599999998</v>
      </c>
      <c r="E2071" s="285">
        <f t="shared" si="387"/>
        <v>2393.5634120481177</v>
      </c>
      <c r="F2071" s="300">
        <f t="shared" si="385"/>
        <v>48.119385600000001</v>
      </c>
      <c r="G2071" s="285">
        <f t="shared" si="388"/>
        <v>2315.4752705214873</v>
      </c>
      <c r="H2071" s="284">
        <f t="shared" si="389"/>
        <v>48.521721599999999</v>
      </c>
      <c r="I2071" s="301">
        <f t="shared" si="390"/>
        <v>1.3478255999999999E-2</v>
      </c>
      <c r="J2071" s="57">
        <f t="shared" si="391"/>
        <v>-78.088141526630352</v>
      </c>
      <c r="K2071" s="57">
        <f t="shared" si="392"/>
        <v>0</v>
      </c>
      <c r="L2071" s="57">
        <f t="shared" si="394"/>
        <v>58594.000316921163</v>
      </c>
      <c r="M2071" s="301">
        <f t="shared" si="395"/>
        <v>12.756576975999984</v>
      </c>
      <c r="N2071" s="57">
        <f t="shared" si="393"/>
        <v>4593.2384860890943</v>
      </c>
    </row>
    <row r="2072" spans="1:14">
      <c r="A2072" s="57">
        <v>2069</v>
      </c>
      <c r="B2072" s="57">
        <v>29.9</v>
      </c>
      <c r="C2072" s="284">
        <f t="shared" si="386"/>
        <v>48.119385600000001</v>
      </c>
      <c r="D2072" s="300">
        <f t="shared" si="384"/>
        <v>48.119385600000001</v>
      </c>
      <c r="E2072" s="285">
        <f t="shared" si="387"/>
        <v>2315.4752705214873</v>
      </c>
      <c r="F2072" s="300">
        <f t="shared" si="385"/>
        <v>47.475648000000007</v>
      </c>
      <c r="G2072" s="285">
        <f t="shared" si="388"/>
        <v>2253.9371530199046</v>
      </c>
      <c r="H2072" s="284">
        <f t="shared" si="389"/>
        <v>47.797516800000004</v>
      </c>
      <c r="I2072" s="301">
        <f t="shared" si="390"/>
        <v>1.3277088000000001E-2</v>
      </c>
      <c r="J2072" s="57">
        <f t="shared" si="391"/>
        <v>-61.538117501582747</v>
      </c>
      <c r="K2072" s="57">
        <f t="shared" si="392"/>
        <v>0</v>
      </c>
      <c r="L2072" s="57">
        <f t="shared" si="394"/>
        <v>58594.000316921163</v>
      </c>
      <c r="M2072" s="301">
        <f t="shared" si="395"/>
        <v>12.769854063999984</v>
      </c>
      <c r="N2072" s="57">
        <f t="shared" si="393"/>
        <v>4588.4627986553032</v>
      </c>
    </row>
    <row r="2073" spans="1:14">
      <c r="A2073" s="57">
        <v>2070</v>
      </c>
      <c r="B2073" s="57">
        <v>29.5</v>
      </c>
      <c r="C2073" s="284">
        <f t="shared" si="386"/>
        <v>47.475648000000007</v>
      </c>
      <c r="D2073" s="300">
        <f t="shared" si="384"/>
        <v>47.475648000000007</v>
      </c>
      <c r="E2073" s="285">
        <f t="shared" si="387"/>
        <v>2253.9371530199046</v>
      </c>
      <c r="F2073" s="300">
        <f t="shared" si="385"/>
        <v>47.958451200000006</v>
      </c>
      <c r="G2073" s="285">
        <f t="shared" si="388"/>
        <v>2300.013041502782</v>
      </c>
      <c r="H2073" s="284">
        <f t="shared" si="389"/>
        <v>47.71704960000001</v>
      </c>
      <c r="I2073" s="301">
        <f t="shared" si="390"/>
        <v>1.3254736000000003E-2</v>
      </c>
      <c r="J2073" s="57">
        <f t="shared" si="391"/>
        <v>46.075888482877417</v>
      </c>
      <c r="K2073" s="57">
        <f t="shared" si="392"/>
        <v>46.075888482877417</v>
      </c>
      <c r="L2073" s="57">
        <f t="shared" si="394"/>
        <v>58640.076205404039</v>
      </c>
      <c r="M2073" s="301">
        <f t="shared" si="395"/>
        <v>12.783108799999985</v>
      </c>
      <c r="N2073" s="57">
        <f t="shared" si="393"/>
        <v>4587.3094818221452</v>
      </c>
    </row>
    <row r="2074" spans="1:14">
      <c r="A2074" s="57">
        <v>2071</v>
      </c>
      <c r="B2074" s="57">
        <v>29.8</v>
      </c>
      <c r="C2074" s="284">
        <f t="shared" si="386"/>
        <v>47.958451200000006</v>
      </c>
      <c r="D2074" s="300">
        <f t="shared" si="384"/>
        <v>47.958451200000006</v>
      </c>
      <c r="E2074" s="285">
        <f t="shared" si="387"/>
        <v>2300.013041502782</v>
      </c>
      <c r="F2074" s="300">
        <f t="shared" si="385"/>
        <v>48.763123200000003</v>
      </c>
      <c r="G2074" s="285">
        <f t="shared" si="388"/>
        <v>2377.8421842183784</v>
      </c>
      <c r="H2074" s="284">
        <f t="shared" si="389"/>
        <v>48.360787200000004</v>
      </c>
      <c r="I2074" s="301">
        <f t="shared" si="390"/>
        <v>1.3433552000000001E-2</v>
      </c>
      <c r="J2074" s="57">
        <f t="shared" si="391"/>
        <v>77.82914271559639</v>
      </c>
      <c r="K2074" s="57">
        <f t="shared" si="392"/>
        <v>77.82914271559639</v>
      </c>
      <c r="L2074" s="57">
        <f t="shared" si="394"/>
        <v>58717.905348119632</v>
      </c>
      <c r="M2074" s="301">
        <f t="shared" si="395"/>
        <v>12.796542351999985</v>
      </c>
      <c r="N2074" s="57">
        <f t="shared" si="393"/>
        <v>4588.5758615836212</v>
      </c>
    </row>
    <row r="2075" spans="1:14">
      <c r="A2075" s="57">
        <v>2072</v>
      </c>
      <c r="B2075" s="57">
        <v>30.3</v>
      </c>
      <c r="C2075" s="284">
        <f t="shared" si="386"/>
        <v>48.763123200000003</v>
      </c>
      <c r="D2075" s="300">
        <f t="shared" si="384"/>
        <v>48.763123200000003</v>
      </c>
      <c r="E2075" s="285">
        <f t="shared" si="387"/>
        <v>2377.8421842183784</v>
      </c>
      <c r="F2075" s="300">
        <f t="shared" si="385"/>
        <v>49.406860800000004</v>
      </c>
      <c r="G2075" s="285">
        <f t="shared" si="388"/>
        <v>2441.0378941105769</v>
      </c>
      <c r="H2075" s="284">
        <f t="shared" si="389"/>
        <v>49.084992</v>
      </c>
      <c r="I2075" s="301">
        <f t="shared" si="390"/>
        <v>1.3634719999999999E-2</v>
      </c>
      <c r="J2075" s="57">
        <f t="shared" si="391"/>
        <v>63.195709892198465</v>
      </c>
      <c r="K2075" s="57">
        <f t="shared" si="392"/>
        <v>63.195709892198465</v>
      </c>
      <c r="L2075" s="57">
        <f t="shared" si="394"/>
        <v>58781.101058011831</v>
      </c>
      <c r="M2075" s="301">
        <f t="shared" si="395"/>
        <v>12.810177071999986</v>
      </c>
      <c r="N2075" s="57">
        <f t="shared" si="393"/>
        <v>4588.6251788426407</v>
      </c>
    </row>
    <row r="2076" spans="1:14">
      <c r="A2076" s="57">
        <v>2073</v>
      </c>
      <c r="B2076" s="57">
        <v>30.7</v>
      </c>
      <c r="C2076" s="284">
        <f t="shared" si="386"/>
        <v>49.406860800000004</v>
      </c>
      <c r="D2076" s="300">
        <f t="shared" si="384"/>
        <v>49.406860800000004</v>
      </c>
      <c r="E2076" s="285">
        <f t="shared" si="387"/>
        <v>2441.0378941105769</v>
      </c>
      <c r="F2076" s="300">
        <f t="shared" si="385"/>
        <v>49.728729600000001</v>
      </c>
      <c r="G2076" s="285">
        <f t="shared" si="388"/>
        <v>2472.9465476299165</v>
      </c>
      <c r="H2076" s="284">
        <f t="shared" si="389"/>
        <v>49.567795200000006</v>
      </c>
      <c r="I2076" s="301">
        <f t="shared" si="390"/>
        <v>1.3768832000000002E-2</v>
      </c>
      <c r="J2076" s="57">
        <f t="shared" si="391"/>
        <v>31.908653519339623</v>
      </c>
      <c r="K2076" s="57">
        <f t="shared" si="392"/>
        <v>31.908653519339623</v>
      </c>
      <c r="L2076" s="57">
        <f t="shared" si="394"/>
        <v>58813.009711531173</v>
      </c>
      <c r="M2076" s="301">
        <f t="shared" si="395"/>
        <v>12.823945903999986</v>
      </c>
      <c r="N2076" s="57">
        <f t="shared" si="393"/>
        <v>4586.1866660858641</v>
      </c>
    </row>
    <row r="2077" spans="1:14">
      <c r="A2077" s="57">
        <v>2074</v>
      </c>
      <c r="B2077" s="57">
        <v>30.9</v>
      </c>
      <c r="C2077" s="284">
        <f t="shared" si="386"/>
        <v>49.728729600000001</v>
      </c>
      <c r="D2077" s="300">
        <f t="shared" si="384"/>
        <v>49.728729600000001</v>
      </c>
      <c r="E2077" s="285">
        <f t="shared" si="387"/>
        <v>2472.9465476299165</v>
      </c>
      <c r="F2077" s="300">
        <f t="shared" si="385"/>
        <v>49.889664000000003</v>
      </c>
      <c r="G2077" s="285">
        <f t="shared" si="388"/>
        <v>2488.9785740328962</v>
      </c>
      <c r="H2077" s="284">
        <f t="shared" si="389"/>
        <v>49.809196800000002</v>
      </c>
      <c r="I2077" s="301">
        <f t="shared" si="390"/>
        <v>1.3835888000000001E-2</v>
      </c>
      <c r="J2077" s="57">
        <f t="shared" si="391"/>
        <v>16.032026402979682</v>
      </c>
      <c r="K2077" s="57">
        <f t="shared" si="392"/>
        <v>16.032026402979682</v>
      </c>
      <c r="L2077" s="57">
        <f t="shared" si="394"/>
        <v>58829.041737934152</v>
      </c>
      <c r="M2077" s="301">
        <f t="shared" si="395"/>
        <v>12.837781791999985</v>
      </c>
      <c r="N2077" s="57">
        <f t="shared" si="393"/>
        <v>4582.4927305271822</v>
      </c>
    </row>
    <row r="2078" spans="1:14">
      <c r="A2078" s="57">
        <v>2075</v>
      </c>
      <c r="B2078" s="57">
        <v>31</v>
      </c>
      <c r="C2078" s="284">
        <f t="shared" si="386"/>
        <v>49.889664000000003</v>
      </c>
      <c r="D2078" s="300">
        <f t="shared" si="384"/>
        <v>49.889664000000003</v>
      </c>
      <c r="E2078" s="285">
        <f t="shared" si="387"/>
        <v>2488.9785740328962</v>
      </c>
      <c r="F2078" s="300">
        <f t="shared" si="385"/>
        <v>49.728729600000001</v>
      </c>
      <c r="G2078" s="285">
        <f t="shared" si="388"/>
        <v>2472.9465476299165</v>
      </c>
      <c r="H2078" s="284">
        <f t="shared" si="389"/>
        <v>49.809196800000002</v>
      </c>
      <c r="I2078" s="301">
        <f t="shared" si="390"/>
        <v>1.3835888000000001E-2</v>
      </c>
      <c r="J2078" s="57">
        <f t="shared" si="391"/>
        <v>-16.032026402979682</v>
      </c>
      <c r="K2078" s="57">
        <f t="shared" si="392"/>
        <v>0</v>
      </c>
      <c r="L2078" s="57">
        <f t="shared" si="394"/>
        <v>58829.041737934152</v>
      </c>
      <c r="M2078" s="301">
        <f t="shared" si="395"/>
        <v>12.851617679999984</v>
      </c>
      <c r="N2078" s="57">
        <f t="shared" si="393"/>
        <v>4577.559277186203</v>
      </c>
    </row>
    <row r="2079" spans="1:14">
      <c r="A2079" s="57">
        <v>2076</v>
      </c>
      <c r="B2079" s="57">
        <v>30.9</v>
      </c>
      <c r="C2079" s="284">
        <f t="shared" si="386"/>
        <v>49.728729600000001</v>
      </c>
      <c r="D2079" s="300">
        <f t="shared" si="384"/>
        <v>49.728729600000001</v>
      </c>
      <c r="E2079" s="285">
        <f t="shared" si="387"/>
        <v>2472.9465476299165</v>
      </c>
      <c r="F2079" s="300">
        <f t="shared" si="385"/>
        <v>48.924057599999998</v>
      </c>
      <c r="G2079" s="285">
        <f t="shared" si="388"/>
        <v>2393.5634120481177</v>
      </c>
      <c r="H2079" s="284">
        <f t="shared" si="389"/>
        <v>49.326393600000003</v>
      </c>
      <c r="I2079" s="301">
        <f t="shared" si="390"/>
        <v>1.3701776000000001E-2</v>
      </c>
      <c r="J2079" s="57">
        <f t="shared" si="391"/>
        <v>-79.383135581798797</v>
      </c>
      <c r="K2079" s="57">
        <f t="shared" si="392"/>
        <v>0</v>
      </c>
      <c r="L2079" s="57">
        <f t="shared" si="394"/>
        <v>58829.041737934152</v>
      </c>
      <c r="M2079" s="301">
        <f t="shared" si="395"/>
        <v>12.865319455999984</v>
      </c>
      <c r="N2079" s="57">
        <f t="shared" si="393"/>
        <v>4572.6841015594155</v>
      </c>
    </row>
    <row r="2080" spans="1:14">
      <c r="A2080" s="57">
        <v>2077</v>
      </c>
      <c r="B2080" s="57">
        <v>30.4</v>
      </c>
      <c r="C2080" s="284">
        <f t="shared" si="386"/>
        <v>48.924057599999998</v>
      </c>
      <c r="D2080" s="300">
        <f t="shared" si="384"/>
        <v>48.924057599999998</v>
      </c>
      <c r="E2080" s="285">
        <f t="shared" si="387"/>
        <v>2393.5634120481177</v>
      </c>
      <c r="F2080" s="300">
        <f t="shared" si="385"/>
        <v>47.958451200000006</v>
      </c>
      <c r="G2080" s="285">
        <f t="shared" si="388"/>
        <v>2300.013041502782</v>
      </c>
      <c r="H2080" s="284">
        <f t="shared" si="389"/>
        <v>48.441254400000005</v>
      </c>
      <c r="I2080" s="301">
        <f t="shared" si="390"/>
        <v>1.3455904000000001E-2</v>
      </c>
      <c r="J2080" s="57">
        <f t="shared" si="391"/>
        <v>-93.550370545335682</v>
      </c>
      <c r="K2080" s="57">
        <f t="shared" si="392"/>
        <v>0</v>
      </c>
      <c r="L2080" s="57">
        <f t="shared" si="394"/>
        <v>58829.041737934152</v>
      </c>
      <c r="M2080" s="301">
        <f t="shared" si="395"/>
        <v>12.878775359999985</v>
      </c>
      <c r="N2080" s="57">
        <f t="shared" si="393"/>
        <v>4567.9065045773286</v>
      </c>
    </row>
    <row r="2081" spans="1:14">
      <c r="A2081" s="57">
        <v>2078</v>
      </c>
      <c r="B2081" s="57">
        <v>29.8</v>
      </c>
      <c r="C2081" s="284">
        <f t="shared" si="386"/>
        <v>47.958451200000006</v>
      </c>
      <c r="D2081" s="300">
        <f t="shared" si="384"/>
        <v>47.958451200000006</v>
      </c>
      <c r="E2081" s="285">
        <f t="shared" si="387"/>
        <v>2300.013041502782</v>
      </c>
      <c r="F2081" s="300">
        <f t="shared" si="385"/>
        <v>48.119385600000001</v>
      </c>
      <c r="G2081" s="285">
        <f t="shared" si="388"/>
        <v>2315.4752705214873</v>
      </c>
      <c r="H2081" s="284">
        <f t="shared" si="389"/>
        <v>48.0389184</v>
      </c>
      <c r="I2081" s="301">
        <f t="shared" si="390"/>
        <v>1.3344144E-2</v>
      </c>
      <c r="J2081" s="57">
        <f t="shared" si="391"/>
        <v>15.46222901870533</v>
      </c>
      <c r="K2081" s="57">
        <f t="shared" si="392"/>
        <v>15.46222901870533</v>
      </c>
      <c r="L2081" s="57">
        <f t="shared" si="394"/>
        <v>58844.503966952856</v>
      </c>
      <c r="M2081" s="301">
        <f t="shared" si="395"/>
        <v>12.892119503999984</v>
      </c>
      <c r="N2081" s="57">
        <f t="shared" si="393"/>
        <v>4564.3777928598493</v>
      </c>
    </row>
    <row r="2082" spans="1:14">
      <c r="A2082" s="57">
        <v>2079</v>
      </c>
      <c r="B2082" s="57">
        <v>29.9</v>
      </c>
      <c r="C2082" s="284">
        <f t="shared" si="386"/>
        <v>48.119385600000001</v>
      </c>
      <c r="D2082" s="300">
        <f t="shared" si="384"/>
        <v>48.119385600000001</v>
      </c>
      <c r="E2082" s="285">
        <f t="shared" si="387"/>
        <v>2315.4752705214873</v>
      </c>
      <c r="F2082" s="300">
        <f t="shared" si="385"/>
        <v>48.6021888</v>
      </c>
      <c r="G2082" s="285">
        <f t="shared" si="388"/>
        <v>2362.1727561508455</v>
      </c>
      <c r="H2082" s="284">
        <f t="shared" si="389"/>
        <v>48.360787200000004</v>
      </c>
      <c r="I2082" s="301">
        <f t="shared" si="390"/>
        <v>1.3433552000000001E-2</v>
      </c>
      <c r="J2082" s="57">
        <f t="shared" si="391"/>
        <v>46.697485629358198</v>
      </c>
      <c r="K2082" s="57">
        <f t="shared" si="392"/>
        <v>46.697485629358198</v>
      </c>
      <c r="L2082" s="57">
        <f t="shared" si="394"/>
        <v>58891.201452582216</v>
      </c>
      <c r="M2082" s="301">
        <f t="shared" si="395"/>
        <v>12.905553055999984</v>
      </c>
      <c r="N2082" s="57">
        <f t="shared" si="393"/>
        <v>4563.2450772966149</v>
      </c>
    </row>
    <row r="2083" spans="1:14">
      <c r="A2083" s="57">
        <v>2080</v>
      </c>
      <c r="B2083" s="57">
        <v>30.2</v>
      </c>
      <c r="C2083" s="284">
        <f t="shared" si="386"/>
        <v>48.6021888</v>
      </c>
      <c r="D2083" s="300">
        <f t="shared" si="384"/>
        <v>48.6021888</v>
      </c>
      <c r="E2083" s="285">
        <f t="shared" si="387"/>
        <v>2362.1727561508455</v>
      </c>
      <c r="F2083" s="300">
        <f t="shared" si="385"/>
        <v>49.406860800000004</v>
      </c>
      <c r="G2083" s="285">
        <f t="shared" si="388"/>
        <v>2441.0378941105769</v>
      </c>
      <c r="H2083" s="284">
        <f t="shared" si="389"/>
        <v>49.004524799999999</v>
      </c>
      <c r="I2083" s="301">
        <f t="shared" si="390"/>
        <v>1.3612368E-2</v>
      </c>
      <c r="J2083" s="57">
        <f t="shared" si="391"/>
        <v>78.865137959731328</v>
      </c>
      <c r="K2083" s="57">
        <f t="shared" si="392"/>
        <v>78.865137959731328</v>
      </c>
      <c r="L2083" s="57">
        <f t="shared" si="394"/>
        <v>58970.066590541945</v>
      </c>
      <c r="M2083" s="301">
        <f t="shared" si="395"/>
        <v>12.919165423999985</v>
      </c>
      <c r="N2083" s="57">
        <f t="shared" si="393"/>
        <v>4564.5414897306773</v>
      </c>
    </row>
    <row r="2084" spans="1:14">
      <c r="A2084" s="57">
        <v>2081</v>
      </c>
      <c r="B2084" s="57">
        <v>30.7</v>
      </c>
      <c r="C2084" s="284">
        <f t="shared" si="386"/>
        <v>49.406860800000004</v>
      </c>
      <c r="D2084" s="300">
        <f t="shared" si="384"/>
        <v>49.406860800000004</v>
      </c>
      <c r="E2084" s="285">
        <f t="shared" si="387"/>
        <v>2441.0378941105769</v>
      </c>
      <c r="F2084" s="300">
        <f t="shared" si="385"/>
        <v>50.211532800000001</v>
      </c>
      <c r="G2084" s="285">
        <f t="shared" si="388"/>
        <v>2521.1980261254757</v>
      </c>
      <c r="H2084" s="284">
        <f t="shared" si="389"/>
        <v>49.809196800000002</v>
      </c>
      <c r="I2084" s="301">
        <f t="shared" si="390"/>
        <v>1.3835888000000001E-2</v>
      </c>
      <c r="J2084" s="57">
        <f t="shared" si="391"/>
        <v>80.160132014898863</v>
      </c>
      <c r="K2084" s="57">
        <f t="shared" si="392"/>
        <v>80.160132014898863</v>
      </c>
      <c r="L2084" s="57">
        <f t="shared" si="394"/>
        <v>59050.226722556843</v>
      </c>
      <c r="M2084" s="301">
        <f t="shared" si="395"/>
        <v>12.933001311999984</v>
      </c>
      <c r="N2084" s="57">
        <f t="shared" si="393"/>
        <v>4565.856393114771</v>
      </c>
    </row>
    <row r="2085" spans="1:14">
      <c r="A2085" s="57">
        <v>2082</v>
      </c>
      <c r="B2085" s="57">
        <v>31.2</v>
      </c>
      <c r="C2085" s="284">
        <f t="shared" si="386"/>
        <v>50.211532800000001</v>
      </c>
      <c r="D2085" s="300">
        <f t="shared" si="384"/>
        <v>50.211532800000001</v>
      </c>
      <c r="E2085" s="285">
        <f t="shared" si="387"/>
        <v>2521.1980261254757</v>
      </c>
      <c r="F2085" s="300">
        <f t="shared" si="385"/>
        <v>51.177139200000006</v>
      </c>
      <c r="G2085" s="285">
        <f t="shared" si="388"/>
        <v>2619.0995766961773</v>
      </c>
      <c r="H2085" s="284">
        <f t="shared" si="389"/>
        <v>50.694336000000007</v>
      </c>
      <c r="I2085" s="301">
        <f t="shared" si="390"/>
        <v>1.4081760000000002E-2</v>
      </c>
      <c r="J2085" s="57">
        <f t="shared" si="391"/>
        <v>97.901550570701602</v>
      </c>
      <c r="K2085" s="57">
        <f t="shared" si="392"/>
        <v>97.901550570701602</v>
      </c>
      <c r="L2085" s="57">
        <f t="shared" si="394"/>
        <v>59148.128273127542</v>
      </c>
      <c r="M2085" s="301">
        <f t="shared" si="395"/>
        <v>12.947083071999984</v>
      </c>
      <c r="N2085" s="57">
        <f t="shared" si="393"/>
        <v>4568.4520555092658</v>
      </c>
    </row>
    <row r="2086" spans="1:14">
      <c r="A2086" s="57">
        <v>2083</v>
      </c>
      <c r="B2086" s="57">
        <v>31.8</v>
      </c>
      <c r="C2086" s="284">
        <f t="shared" si="386"/>
        <v>51.177139200000006</v>
      </c>
      <c r="D2086" s="300">
        <f t="shared" si="384"/>
        <v>51.177139200000006</v>
      </c>
      <c r="E2086" s="285">
        <f t="shared" si="387"/>
        <v>2619.0995766961773</v>
      </c>
      <c r="F2086" s="300">
        <f t="shared" si="385"/>
        <v>51.820876800000008</v>
      </c>
      <c r="G2086" s="285">
        <f t="shared" si="388"/>
        <v>2685.4032723207793</v>
      </c>
      <c r="H2086" s="284">
        <f t="shared" si="389"/>
        <v>51.499008000000003</v>
      </c>
      <c r="I2086" s="301">
        <f t="shared" si="390"/>
        <v>1.4305280000000002E-2</v>
      </c>
      <c r="J2086" s="57">
        <f t="shared" si="391"/>
        <v>66.303695624601914</v>
      </c>
      <c r="K2086" s="57">
        <f t="shared" si="392"/>
        <v>66.303695624601914</v>
      </c>
      <c r="L2086" s="57">
        <f t="shared" si="394"/>
        <v>59214.431968752142</v>
      </c>
      <c r="M2086" s="301">
        <f t="shared" si="395"/>
        <v>12.961388351999984</v>
      </c>
      <c r="N2086" s="57">
        <f t="shared" si="393"/>
        <v>4568.5254048896049</v>
      </c>
    </row>
    <row r="2087" spans="1:14">
      <c r="A2087" s="57">
        <v>2084</v>
      </c>
      <c r="B2087" s="57">
        <v>32.200000000000003</v>
      </c>
      <c r="C2087" s="284">
        <f t="shared" si="386"/>
        <v>51.820876800000008</v>
      </c>
      <c r="D2087" s="300">
        <f t="shared" si="384"/>
        <v>51.820876800000008</v>
      </c>
      <c r="E2087" s="285">
        <f t="shared" si="387"/>
        <v>2685.4032723207793</v>
      </c>
      <c r="F2087" s="300">
        <f t="shared" si="385"/>
        <v>52.142745599999998</v>
      </c>
      <c r="G2087" s="285">
        <f t="shared" si="388"/>
        <v>2718.865918706319</v>
      </c>
      <c r="H2087" s="284">
        <f t="shared" si="389"/>
        <v>51.981811200000003</v>
      </c>
      <c r="I2087" s="301">
        <f t="shared" si="390"/>
        <v>1.4439392000000001E-2</v>
      </c>
      <c r="J2087" s="57">
        <f t="shared" si="391"/>
        <v>33.462646385539756</v>
      </c>
      <c r="K2087" s="57">
        <f t="shared" si="392"/>
        <v>33.462646385539756</v>
      </c>
      <c r="L2087" s="57">
        <f t="shared" si="394"/>
        <v>59247.89461513768</v>
      </c>
      <c r="M2087" s="301">
        <f t="shared" si="395"/>
        <v>12.975827743999984</v>
      </c>
      <c r="N2087" s="57">
        <f t="shared" si="393"/>
        <v>4566.0204330728629</v>
      </c>
    </row>
    <row r="2088" spans="1:14">
      <c r="A2088" s="57">
        <v>2085</v>
      </c>
      <c r="B2088" s="57">
        <v>32.4</v>
      </c>
      <c r="C2088" s="284">
        <f t="shared" si="386"/>
        <v>52.142745599999998</v>
      </c>
      <c r="D2088" s="300">
        <f t="shared" si="384"/>
        <v>52.142745599999998</v>
      </c>
      <c r="E2088" s="285">
        <f t="shared" si="387"/>
        <v>2718.865918706319</v>
      </c>
      <c r="F2088" s="300">
        <f t="shared" si="385"/>
        <v>51.820876800000008</v>
      </c>
      <c r="G2088" s="285">
        <f t="shared" si="388"/>
        <v>2685.4032723207793</v>
      </c>
      <c r="H2088" s="284">
        <f t="shared" si="389"/>
        <v>51.981811200000003</v>
      </c>
      <c r="I2088" s="301">
        <f t="shared" si="390"/>
        <v>1.4439392000000001E-2</v>
      </c>
      <c r="J2088" s="57">
        <f t="shared" si="391"/>
        <v>-33.462646385539756</v>
      </c>
      <c r="K2088" s="57">
        <f t="shared" si="392"/>
        <v>0</v>
      </c>
      <c r="L2088" s="57">
        <f t="shared" si="394"/>
        <v>59247.89461513768</v>
      </c>
      <c r="M2088" s="301">
        <f t="shared" si="395"/>
        <v>12.990267135999984</v>
      </c>
      <c r="N2088" s="57">
        <f t="shared" si="393"/>
        <v>4560.9450517721634</v>
      </c>
    </row>
    <row r="2089" spans="1:14">
      <c r="A2089" s="57">
        <v>2086</v>
      </c>
      <c r="B2089" s="57">
        <v>32.200000000000003</v>
      </c>
      <c r="C2089" s="284">
        <f t="shared" si="386"/>
        <v>51.820876800000008</v>
      </c>
      <c r="D2089" s="300">
        <f t="shared" si="384"/>
        <v>51.820876800000008</v>
      </c>
      <c r="E2089" s="285">
        <f t="shared" si="387"/>
        <v>2685.4032723207793</v>
      </c>
      <c r="F2089" s="300">
        <f t="shared" si="385"/>
        <v>51.016204800000004</v>
      </c>
      <c r="G2089" s="285">
        <f t="shared" si="388"/>
        <v>2602.6531521955435</v>
      </c>
      <c r="H2089" s="284">
        <f t="shared" si="389"/>
        <v>51.418540800000002</v>
      </c>
      <c r="I2089" s="301">
        <f t="shared" si="390"/>
        <v>1.4282928E-2</v>
      </c>
      <c r="J2089" s="57">
        <f t="shared" si="391"/>
        <v>-82.750120125235753</v>
      </c>
      <c r="K2089" s="57">
        <f t="shared" si="392"/>
        <v>0</v>
      </c>
      <c r="L2089" s="57">
        <f t="shared" si="394"/>
        <v>59247.89461513768</v>
      </c>
      <c r="M2089" s="301">
        <f t="shared" si="395"/>
        <v>13.004550063999984</v>
      </c>
      <c r="N2089" s="57">
        <f t="shared" si="393"/>
        <v>4555.9357550671011</v>
      </c>
    </row>
    <row r="2090" spans="1:14">
      <c r="A2090" s="57">
        <v>2087</v>
      </c>
      <c r="B2090" s="57">
        <v>31.7</v>
      </c>
      <c r="C2090" s="284">
        <f t="shared" si="386"/>
        <v>51.016204800000004</v>
      </c>
      <c r="D2090" s="300">
        <f t="shared" si="384"/>
        <v>51.016204800000004</v>
      </c>
      <c r="E2090" s="285">
        <f t="shared" si="387"/>
        <v>2602.6531521955435</v>
      </c>
      <c r="F2090" s="300">
        <f t="shared" si="385"/>
        <v>46.027238400000009</v>
      </c>
      <c r="G2090" s="285">
        <f t="shared" si="388"/>
        <v>2118.5066747304354</v>
      </c>
      <c r="H2090" s="284">
        <f t="shared" si="389"/>
        <v>48.521721600000006</v>
      </c>
      <c r="I2090" s="301">
        <f t="shared" si="390"/>
        <v>1.3478256000000001E-2</v>
      </c>
      <c r="J2090" s="57">
        <f t="shared" si="391"/>
        <v>-484.14647746510809</v>
      </c>
      <c r="K2090" s="57">
        <f t="shared" si="392"/>
        <v>0</v>
      </c>
      <c r="L2090" s="57">
        <f t="shared" si="394"/>
        <v>59247.89461513768</v>
      </c>
      <c r="M2090" s="301">
        <f t="shared" si="395"/>
        <v>13.018028319999985</v>
      </c>
      <c r="N2090" s="57">
        <f t="shared" si="393"/>
        <v>4551.2187528516415</v>
      </c>
    </row>
    <row r="2091" spans="1:14">
      <c r="A2091" s="57">
        <v>2088</v>
      </c>
      <c r="B2091" s="57">
        <v>28.6</v>
      </c>
      <c r="C2091" s="284">
        <f t="shared" si="386"/>
        <v>46.027238400000009</v>
      </c>
      <c r="D2091" s="300">
        <f t="shared" si="384"/>
        <v>46.027238400000009</v>
      </c>
      <c r="E2091" s="285">
        <f t="shared" si="387"/>
        <v>2118.5066747304354</v>
      </c>
      <c r="F2091" s="300">
        <f t="shared" si="385"/>
        <v>40.716403200000002</v>
      </c>
      <c r="G2091" s="285">
        <f t="shared" si="388"/>
        <v>1657.8254895449704</v>
      </c>
      <c r="H2091" s="284">
        <f t="shared" si="389"/>
        <v>43.371820800000009</v>
      </c>
      <c r="I2091" s="301">
        <f t="shared" si="390"/>
        <v>1.2047728000000002E-2</v>
      </c>
      <c r="J2091" s="57">
        <f t="shared" si="391"/>
        <v>-460.68118518546498</v>
      </c>
      <c r="K2091" s="57">
        <f t="shared" si="392"/>
        <v>0</v>
      </c>
      <c r="L2091" s="57">
        <f t="shared" si="394"/>
        <v>59247.89461513768</v>
      </c>
      <c r="M2091" s="301">
        <f t="shared" si="395"/>
        <v>13.030076047999986</v>
      </c>
      <c r="N2091" s="57">
        <f t="shared" si="393"/>
        <v>4547.0106541881441</v>
      </c>
    </row>
    <row r="2092" spans="1:14">
      <c r="A2092" s="57">
        <v>2089</v>
      </c>
      <c r="B2092" s="57">
        <v>25.3</v>
      </c>
      <c r="C2092" s="284">
        <f t="shared" si="386"/>
        <v>40.716403200000002</v>
      </c>
      <c r="D2092" s="300">
        <f t="shared" si="384"/>
        <v>40.716403200000002</v>
      </c>
      <c r="E2092" s="285">
        <f t="shared" si="387"/>
        <v>1657.8254895449704</v>
      </c>
      <c r="F2092" s="300">
        <f t="shared" si="385"/>
        <v>35.405568000000002</v>
      </c>
      <c r="G2092" s="285">
        <f t="shared" si="388"/>
        <v>1253.5542454026242</v>
      </c>
      <c r="H2092" s="284">
        <f t="shared" si="389"/>
        <v>38.060985600000002</v>
      </c>
      <c r="I2092" s="301">
        <f t="shared" si="390"/>
        <v>1.0572496000000001E-2</v>
      </c>
      <c r="J2092" s="57">
        <f t="shared" si="391"/>
        <v>-404.27124414234618</v>
      </c>
      <c r="K2092" s="57">
        <f t="shared" si="392"/>
        <v>0</v>
      </c>
      <c r="L2092" s="57">
        <f t="shared" si="394"/>
        <v>59247.89461513768</v>
      </c>
      <c r="M2092" s="301">
        <f t="shared" si="395"/>
        <v>13.040648543999986</v>
      </c>
      <c r="N2092" s="57">
        <f t="shared" si="393"/>
        <v>4543.3242384557398</v>
      </c>
    </row>
    <row r="2093" spans="1:14">
      <c r="A2093" s="57">
        <v>2090</v>
      </c>
      <c r="B2093" s="57">
        <v>22</v>
      </c>
      <c r="C2093" s="284">
        <f t="shared" si="386"/>
        <v>35.405568000000002</v>
      </c>
      <c r="D2093" s="300">
        <f t="shared" si="384"/>
        <v>35.405568000000002</v>
      </c>
      <c r="E2093" s="285">
        <f t="shared" si="387"/>
        <v>1253.5542454026242</v>
      </c>
      <c r="F2093" s="300">
        <f t="shared" si="385"/>
        <v>30.094732799999999</v>
      </c>
      <c r="G2093" s="285">
        <f t="shared" si="388"/>
        <v>905.69294230339574</v>
      </c>
      <c r="H2093" s="284">
        <f t="shared" si="389"/>
        <v>32.750150400000003</v>
      </c>
      <c r="I2093" s="301">
        <f t="shared" si="390"/>
        <v>9.0972640000000007E-3</v>
      </c>
      <c r="J2093" s="57">
        <f t="shared" si="391"/>
        <v>-347.86130309922851</v>
      </c>
      <c r="K2093" s="57">
        <f t="shared" si="392"/>
        <v>0</v>
      </c>
      <c r="L2093" s="57">
        <f t="shared" si="394"/>
        <v>59247.89461513768</v>
      </c>
      <c r="M2093" s="301">
        <f t="shared" si="395"/>
        <v>13.049745807999985</v>
      </c>
      <c r="N2093" s="57">
        <f t="shared" si="393"/>
        <v>4540.1569874883307</v>
      </c>
    </row>
    <row r="2094" spans="1:14">
      <c r="A2094" s="57">
        <v>2091</v>
      </c>
      <c r="B2094" s="57">
        <v>18.7</v>
      </c>
      <c r="C2094" s="284">
        <f t="shared" si="386"/>
        <v>30.094732799999999</v>
      </c>
      <c r="D2094" s="300">
        <f t="shared" si="384"/>
        <v>30.094732799999999</v>
      </c>
      <c r="E2094" s="285">
        <f t="shared" si="387"/>
        <v>905.69294230339574</v>
      </c>
      <c r="F2094" s="300">
        <f t="shared" si="385"/>
        <v>24.783897600000003</v>
      </c>
      <c r="G2094" s="285">
        <f t="shared" si="388"/>
        <v>614.24158024728592</v>
      </c>
      <c r="H2094" s="284">
        <f t="shared" si="389"/>
        <v>27.439315200000003</v>
      </c>
      <c r="I2094" s="301">
        <f t="shared" si="390"/>
        <v>7.6220320000000008E-3</v>
      </c>
      <c r="J2094" s="57">
        <f t="shared" si="391"/>
        <v>-291.45136205610982</v>
      </c>
      <c r="K2094" s="57">
        <f t="shared" si="392"/>
        <v>0</v>
      </c>
      <c r="L2094" s="57">
        <f t="shared" si="394"/>
        <v>59247.89461513768</v>
      </c>
      <c r="M2094" s="301">
        <f t="shared" si="395"/>
        <v>13.057367839999985</v>
      </c>
      <c r="N2094" s="57">
        <f t="shared" si="393"/>
        <v>4537.5067426405403</v>
      </c>
    </row>
    <row r="2095" spans="1:14">
      <c r="A2095" s="57">
        <v>2092</v>
      </c>
      <c r="B2095" s="57">
        <v>15.4</v>
      </c>
      <c r="C2095" s="284">
        <f t="shared" si="386"/>
        <v>24.783897600000003</v>
      </c>
      <c r="D2095" s="300">
        <f t="shared" si="384"/>
        <v>24.783897600000003</v>
      </c>
      <c r="E2095" s="285">
        <f t="shared" si="387"/>
        <v>614.24158024728592</v>
      </c>
      <c r="F2095" s="300">
        <f t="shared" si="385"/>
        <v>19.4730624</v>
      </c>
      <c r="G2095" s="285">
        <f t="shared" si="388"/>
        <v>379.20015923429378</v>
      </c>
      <c r="H2095" s="284">
        <f t="shared" si="389"/>
        <v>22.128480000000003</v>
      </c>
      <c r="I2095" s="301">
        <f t="shared" si="390"/>
        <v>6.1468000000000009E-3</v>
      </c>
      <c r="J2095" s="57">
        <f t="shared" si="391"/>
        <v>-235.04142101299215</v>
      </c>
      <c r="K2095" s="57">
        <f t="shared" si="392"/>
        <v>0</v>
      </c>
      <c r="L2095" s="57">
        <f t="shared" si="394"/>
        <v>59247.89461513768</v>
      </c>
      <c r="M2095" s="301">
        <f t="shared" si="395"/>
        <v>13.063514639999985</v>
      </c>
      <c r="N2095" s="57">
        <f t="shared" si="393"/>
        <v>4535.3717010981773</v>
      </c>
    </row>
    <row r="2096" spans="1:14">
      <c r="A2096" s="57">
        <v>2093</v>
      </c>
      <c r="B2096" s="57">
        <v>12.1</v>
      </c>
      <c r="C2096" s="284">
        <f t="shared" si="386"/>
        <v>19.4730624</v>
      </c>
      <c r="D2096" s="300">
        <f t="shared" si="384"/>
        <v>19.4730624</v>
      </c>
      <c r="E2096" s="285">
        <f t="shared" si="387"/>
        <v>379.20015923429378</v>
      </c>
      <c r="F2096" s="300">
        <f t="shared" si="385"/>
        <v>14.162227200000002</v>
      </c>
      <c r="G2096" s="285">
        <f t="shared" si="388"/>
        <v>200.5686792644199</v>
      </c>
      <c r="H2096" s="284">
        <f t="shared" si="389"/>
        <v>16.8176448</v>
      </c>
      <c r="I2096" s="301">
        <f t="shared" si="390"/>
        <v>4.6715680000000001E-3</v>
      </c>
      <c r="J2096" s="57">
        <f t="shared" si="391"/>
        <v>-178.63147996987388</v>
      </c>
      <c r="K2096" s="57">
        <f t="shared" si="392"/>
        <v>0</v>
      </c>
      <c r="L2096" s="57">
        <f t="shared" si="394"/>
        <v>59247.89461513768</v>
      </c>
      <c r="M2096" s="301">
        <f t="shared" si="395"/>
        <v>13.068186207999984</v>
      </c>
      <c r="N2096" s="57">
        <f t="shared" si="393"/>
        <v>4533.7504128053934</v>
      </c>
    </row>
    <row r="2097" spans="1:14">
      <c r="A2097" s="57">
        <v>2094</v>
      </c>
      <c r="B2097" s="57">
        <v>8.8000000000000007</v>
      </c>
      <c r="C2097" s="284">
        <f t="shared" si="386"/>
        <v>14.162227200000002</v>
      </c>
      <c r="D2097" s="300">
        <f t="shared" si="384"/>
        <v>14.162227200000002</v>
      </c>
      <c r="E2097" s="285">
        <f t="shared" si="387"/>
        <v>200.5686792644199</v>
      </c>
      <c r="F2097" s="300">
        <f t="shared" si="385"/>
        <v>8.8513920000000006</v>
      </c>
      <c r="G2097" s="285">
        <f t="shared" si="388"/>
        <v>78.347140337664015</v>
      </c>
      <c r="H2097" s="284">
        <f t="shared" si="389"/>
        <v>11.5068096</v>
      </c>
      <c r="I2097" s="301">
        <f t="shared" si="390"/>
        <v>3.1963360000000001E-3</v>
      </c>
      <c r="J2097" s="57">
        <f t="shared" si="391"/>
        <v>-122.22153892675588</v>
      </c>
      <c r="K2097" s="57">
        <f t="shared" si="392"/>
        <v>0</v>
      </c>
      <c r="L2097" s="57">
        <f t="shared" si="394"/>
        <v>59247.89461513768</v>
      </c>
      <c r="M2097" s="301">
        <f t="shared" si="395"/>
        <v>13.071382543999984</v>
      </c>
      <c r="N2097" s="57">
        <f t="shared" si="393"/>
        <v>4532.6417779987323</v>
      </c>
    </row>
    <row r="2098" spans="1:14">
      <c r="A2098" s="57">
        <v>2095</v>
      </c>
      <c r="B2098" s="57">
        <v>5.5</v>
      </c>
      <c r="C2098" s="284">
        <f t="shared" si="386"/>
        <v>8.8513920000000006</v>
      </c>
      <c r="D2098" s="300">
        <f t="shared" si="384"/>
        <v>8.8513920000000006</v>
      </c>
      <c r="E2098" s="285">
        <f t="shared" si="387"/>
        <v>78.347140337664015</v>
      </c>
      <c r="F2098" s="300">
        <f t="shared" si="385"/>
        <v>3.5405568000000005</v>
      </c>
      <c r="G2098" s="285">
        <f t="shared" si="388"/>
        <v>12.535542454026244</v>
      </c>
      <c r="H2098" s="284">
        <f t="shared" si="389"/>
        <v>6.1959744000000008</v>
      </c>
      <c r="I2098" s="301">
        <f t="shared" si="390"/>
        <v>1.7211040000000002E-3</v>
      </c>
      <c r="J2098" s="57">
        <f t="shared" si="391"/>
        <v>-65.811597883637774</v>
      </c>
      <c r="K2098" s="57">
        <f t="shared" si="392"/>
        <v>0</v>
      </c>
      <c r="L2098" s="57">
        <f t="shared" si="394"/>
        <v>59247.89461513768</v>
      </c>
      <c r="M2098" s="301">
        <f t="shared" si="395"/>
        <v>13.073103647999984</v>
      </c>
      <c r="N2098" s="57">
        <f t="shared" si="393"/>
        <v>4532.0450453402354</v>
      </c>
    </row>
    <row r="2099" spans="1:14">
      <c r="A2099" s="57">
        <v>2096</v>
      </c>
      <c r="B2099" s="57">
        <v>2.2000000000000002</v>
      </c>
      <c r="C2099" s="284">
        <f t="shared" si="386"/>
        <v>3.5405568000000005</v>
      </c>
      <c r="D2099" s="300">
        <f t="shared" si="384"/>
        <v>3.5405568000000005</v>
      </c>
      <c r="E2099" s="285">
        <f t="shared" si="387"/>
        <v>12.535542454026244</v>
      </c>
      <c r="F2099" s="300">
        <f t="shared" si="385"/>
        <v>0</v>
      </c>
      <c r="G2099" s="285">
        <f t="shared" si="388"/>
        <v>0</v>
      </c>
      <c r="H2099" s="284">
        <f t="shared" si="389"/>
        <v>1.7702784000000003</v>
      </c>
      <c r="I2099" s="301">
        <f t="shared" si="390"/>
        <v>4.9174400000000012E-4</v>
      </c>
      <c r="J2099" s="57">
        <f t="shared" si="391"/>
        <v>-12.535542454026244</v>
      </c>
      <c r="K2099" s="57">
        <f t="shared" si="392"/>
        <v>0</v>
      </c>
      <c r="L2099" s="57">
        <f t="shared" si="394"/>
        <v>59247.89461513768</v>
      </c>
      <c r="M2099" s="301">
        <f t="shared" si="395"/>
        <v>13.073595391999984</v>
      </c>
      <c r="N2099" s="57">
        <f t="shared" si="393"/>
        <v>4531.8745791530882</v>
      </c>
    </row>
    <row r="2100" spans="1:14">
      <c r="A2100" s="57">
        <v>2097</v>
      </c>
      <c r="B2100" s="57">
        <v>0</v>
      </c>
      <c r="C2100" s="284">
        <f t="shared" si="386"/>
        <v>0</v>
      </c>
      <c r="D2100" s="300">
        <f t="shared" si="384"/>
        <v>0</v>
      </c>
      <c r="E2100" s="285">
        <f t="shared" si="387"/>
        <v>0</v>
      </c>
      <c r="F2100" s="300">
        <f t="shared" si="385"/>
        <v>0</v>
      </c>
      <c r="G2100" s="285">
        <f t="shared" si="388"/>
        <v>0</v>
      </c>
      <c r="H2100" s="284">
        <f t="shared" si="389"/>
        <v>0</v>
      </c>
      <c r="I2100" s="301">
        <f t="shared" si="390"/>
        <v>0</v>
      </c>
      <c r="J2100" s="57">
        <f t="shared" si="391"/>
        <v>0</v>
      </c>
      <c r="K2100" s="57">
        <f t="shared" si="392"/>
        <v>0</v>
      </c>
      <c r="L2100" s="57">
        <f t="shared" si="394"/>
        <v>59247.89461513768</v>
      </c>
      <c r="M2100" s="301">
        <f t="shared" si="395"/>
        <v>13.073595391999984</v>
      </c>
      <c r="N2100" s="57">
        <f t="shared" si="393"/>
        <v>4531.8745791530882</v>
      </c>
    </row>
    <row r="2101" spans="1:14">
      <c r="A2101" s="57">
        <v>2098</v>
      </c>
      <c r="B2101" s="57">
        <v>0</v>
      </c>
      <c r="C2101" s="284">
        <f t="shared" si="386"/>
        <v>0</v>
      </c>
      <c r="D2101" s="300">
        <f t="shared" si="384"/>
        <v>0</v>
      </c>
      <c r="E2101" s="285">
        <f t="shared" si="387"/>
        <v>0</v>
      </c>
      <c r="F2101" s="300">
        <f t="shared" si="385"/>
        <v>0</v>
      </c>
      <c r="G2101" s="285">
        <f t="shared" si="388"/>
        <v>0</v>
      </c>
      <c r="H2101" s="284">
        <f t="shared" si="389"/>
        <v>0</v>
      </c>
      <c r="I2101" s="301">
        <f t="shared" si="390"/>
        <v>0</v>
      </c>
      <c r="J2101" s="57">
        <f t="shared" si="391"/>
        <v>0</v>
      </c>
      <c r="K2101" s="57">
        <f t="shared" si="392"/>
        <v>0</v>
      </c>
      <c r="L2101" s="57">
        <f t="shared" si="394"/>
        <v>59247.89461513768</v>
      </c>
      <c r="M2101" s="301">
        <f t="shared" si="395"/>
        <v>13.073595391999984</v>
      </c>
      <c r="N2101" s="57">
        <f t="shared" si="393"/>
        <v>4531.8745791530882</v>
      </c>
    </row>
    <row r="2102" spans="1:14">
      <c r="A2102" s="57">
        <v>2099</v>
      </c>
      <c r="B2102" s="57">
        <v>0</v>
      </c>
      <c r="C2102" s="284">
        <f t="shared" si="386"/>
        <v>0</v>
      </c>
      <c r="D2102" s="300">
        <f t="shared" si="384"/>
        <v>0</v>
      </c>
      <c r="E2102" s="285">
        <f t="shared" si="387"/>
        <v>0</v>
      </c>
      <c r="F2102" s="300">
        <f t="shared" si="385"/>
        <v>0</v>
      </c>
      <c r="G2102" s="285">
        <f t="shared" si="388"/>
        <v>0</v>
      </c>
      <c r="H2102" s="284">
        <f t="shared" si="389"/>
        <v>0</v>
      </c>
      <c r="I2102" s="301">
        <f t="shared" si="390"/>
        <v>0</v>
      </c>
      <c r="J2102" s="57">
        <f t="shared" si="391"/>
        <v>0</v>
      </c>
      <c r="K2102" s="57">
        <f t="shared" si="392"/>
        <v>0</v>
      </c>
      <c r="L2102" s="57">
        <f t="shared" si="394"/>
        <v>59247.89461513768</v>
      </c>
      <c r="M2102" s="301">
        <f t="shared" si="395"/>
        <v>13.073595391999984</v>
      </c>
      <c r="N2102" s="57">
        <f t="shared" si="393"/>
        <v>4531.8745791530882</v>
      </c>
    </row>
    <row r="2103" spans="1:14">
      <c r="A2103" s="57">
        <v>2100</v>
      </c>
      <c r="B2103" s="57">
        <v>0</v>
      </c>
      <c r="C2103" s="284">
        <f t="shared" si="386"/>
        <v>0</v>
      </c>
      <c r="D2103" s="300">
        <f t="shared" si="384"/>
        <v>0</v>
      </c>
      <c r="E2103" s="285">
        <f t="shared" si="387"/>
        <v>0</v>
      </c>
      <c r="F2103" s="300">
        <f t="shared" si="385"/>
        <v>0</v>
      </c>
      <c r="G2103" s="285">
        <f t="shared" si="388"/>
        <v>0</v>
      </c>
      <c r="H2103" s="284">
        <f t="shared" si="389"/>
        <v>0</v>
      </c>
      <c r="I2103" s="301">
        <f t="shared" si="390"/>
        <v>0</v>
      </c>
      <c r="J2103" s="57">
        <f t="shared" si="391"/>
        <v>0</v>
      </c>
      <c r="K2103" s="57">
        <f t="shared" si="392"/>
        <v>0</v>
      </c>
      <c r="L2103" s="57">
        <f t="shared" si="394"/>
        <v>59247.89461513768</v>
      </c>
      <c r="M2103" s="301">
        <f t="shared" si="395"/>
        <v>13.073595391999984</v>
      </c>
      <c r="N2103" s="57">
        <f t="shared" si="393"/>
        <v>4531.8745791530882</v>
      </c>
    </row>
    <row r="2104" spans="1:14">
      <c r="A2104" s="57">
        <v>2101</v>
      </c>
      <c r="B2104" s="57">
        <v>0</v>
      </c>
      <c r="C2104" s="284">
        <f t="shared" si="386"/>
        <v>0</v>
      </c>
      <c r="D2104" s="300">
        <f t="shared" si="384"/>
        <v>0</v>
      </c>
      <c r="E2104" s="285">
        <f t="shared" si="387"/>
        <v>0</v>
      </c>
      <c r="F2104" s="300">
        <f t="shared" si="385"/>
        <v>0</v>
      </c>
      <c r="G2104" s="285">
        <f t="shared" si="388"/>
        <v>0</v>
      </c>
      <c r="H2104" s="284">
        <f t="shared" si="389"/>
        <v>0</v>
      </c>
      <c r="I2104" s="301">
        <f t="shared" si="390"/>
        <v>0</v>
      </c>
      <c r="J2104" s="57">
        <f t="shared" si="391"/>
        <v>0</v>
      </c>
      <c r="K2104" s="57">
        <f t="shared" si="392"/>
        <v>0</v>
      </c>
      <c r="L2104" s="57">
        <f t="shared" si="394"/>
        <v>59247.89461513768</v>
      </c>
      <c r="M2104" s="301">
        <f t="shared" si="395"/>
        <v>13.073595391999984</v>
      </c>
      <c r="N2104" s="57">
        <f t="shared" si="393"/>
        <v>4531.8745791530882</v>
      </c>
    </row>
    <row r="2105" spans="1:14">
      <c r="A2105" s="57">
        <v>2102</v>
      </c>
      <c r="B2105" s="57">
        <v>0</v>
      </c>
      <c r="C2105" s="284">
        <f t="shared" si="386"/>
        <v>0</v>
      </c>
      <c r="D2105" s="300">
        <f t="shared" si="384"/>
        <v>0</v>
      </c>
      <c r="E2105" s="285">
        <f t="shared" si="387"/>
        <v>0</v>
      </c>
      <c r="F2105" s="300">
        <f t="shared" si="385"/>
        <v>0</v>
      </c>
      <c r="G2105" s="285">
        <f t="shared" si="388"/>
        <v>0</v>
      </c>
      <c r="H2105" s="284">
        <f t="shared" si="389"/>
        <v>0</v>
      </c>
      <c r="I2105" s="301">
        <f t="shared" si="390"/>
        <v>0</v>
      </c>
      <c r="J2105" s="57">
        <f t="shared" si="391"/>
        <v>0</v>
      </c>
      <c r="K2105" s="57">
        <f t="shared" si="392"/>
        <v>0</v>
      </c>
      <c r="L2105" s="57">
        <f t="shared" si="394"/>
        <v>59247.89461513768</v>
      </c>
      <c r="M2105" s="301">
        <f t="shared" si="395"/>
        <v>13.073595391999984</v>
      </c>
      <c r="N2105" s="57">
        <f t="shared" si="393"/>
        <v>4531.8745791530882</v>
      </c>
    </row>
    <row r="2106" spans="1:14">
      <c r="A2106" s="57">
        <v>2103</v>
      </c>
      <c r="B2106" s="57">
        <v>0</v>
      </c>
      <c r="C2106" s="284">
        <f t="shared" si="386"/>
        <v>0</v>
      </c>
      <c r="D2106" s="300">
        <f t="shared" si="384"/>
        <v>0</v>
      </c>
      <c r="E2106" s="285">
        <f t="shared" si="387"/>
        <v>0</v>
      </c>
      <c r="F2106" s="300">
        <f t="shared" si="385"/>
        <v>0</v>
      </c>
      <c r="G2106" s="285">
        <f t="shared" si="388"/>
        <v>0</v>
      </c>
      <c r="H2106" s="284">
        <f t="shared" si="389"/>
        <v>0</v>
      </c>
      <c r="I2106" s="301">
        <f t="shared" si="390"/>
        <v>0</v>
      </c>
      <c r="J2106" s="57">
        <f t="shared" si="391"/>
        <v>0</v>
      </c>
      <c r="K2106" s="57">
        <f t="shared" si="392"/>
        <v>0</v>
      </c>
      <c r="L2106" s="57">
        <f t="shared" si="394"/>
        <v>59247.89461513768</v>
      </c>
      <c r="M2106" s="301">
        <f t="shared" si="395"/>
        <v>13.073595391999984</v>
      </c>
      <c r="N2106" s="57">
        <f t="shared" si="393"/>
        <v>4531.8745791530882</v>
      </c>
    </row>
    <row r="2107" spans="1:14">
      <c r="A2107" s="57">
        <v>2104</v>
      </c>
      <c r="B2107" s="57">
        <v>0</v>
      </c>
      <c r="C2107" s="284">
        <f t="shared" si="386"/>
        <v>0</v>
      </c>
      <c r="D2107" s="300">
        <f t="shared" si="384"/>
        <v>0</v>
      </c>
      <c r="E2107" s="285">
        <f t="shared" si="387"/>
        <v>0</v>
      </c>
      <c r="F2107" s="300">
        <f t="shared" si="385"/>
        <v>0</v>
      </c>
      <c r="G2107" s="285">
        <f t="shared" si="388"/>
        <v>0</v>
      </c>
      <c r="H2107" s="284">
        <f t="shared" si="389"/>
        <v>0</v>
      </c>
      <c r="I2107" s="301">
        <f t="shared" si="390"/>
        <v>0</v>
      </c>
      <c r="J2107" s="57">
        <f t="shared" si="391"/>
        <v>0</v>
      </c>
      <c r="K2107" s="57">
        <f t="shared" si="392"/>
        <v>0</v>
      </c>
      <c r="L2107" s="57">
        <f t="shared" si="394"/>
        <v>59247.89461513768</v>
      </c>
      <c r="M2107" s="301">
        <f t="shared" si="395"/>
        <v>13.073595391999984</v>
      </c>
      <c r="N2107" s="57">
        <f t="shared" si="393"/>
        <v>4531.8745791530882</v>
      </c>
    </row>
    <row r="2108" spans="1:14">
      <c r="A2108" s="57">
        <v>2105</v>
      </c>
      <c r="B2108" s="57">
        <v>0</v>
      </c>
      <c r="C2108" s="284">
        <f t="shared" si="386"/>
        <v>0</v>
      </c>
      <c r="D2108" s="300">
        <f t="shared" si="384"/>
        <v>0</v>
      </c>
      <c r="E2108" s="285">
        <f t="shared" si="387"/>
        <v>0</v>
      </c>
      <c r="F2108" s="300">
        <f t="shared" si="385"/>
        <v>0</v>
      </c>
      <c r="G2108" s="285">
        <f t="shared" si="388"/>
        <v>0</v>
      </c>
      <c r="H2108" s="284">
        <f t="shared" si="389"/>
        <v>0</v>
      </c>
      <c r="I2108" s="301">
        <f t="shared" si="390"/>
        <v>0</v>
      </c>
      <c r="J2108" s="57">
        <f t="shared" si="391"/>
        <v>0</v>
      </c>
      <c r="K2108" s="57">
        <f t="shared" si="392"/>
        <v>0</v>
      </c>
      <c r="L2108" s="57">
        <f t="shared" si="394"/>
        <v>59247.89461513768</v>
      </c>
      <c r="M2108" s="301">
        <f t="shared" si="395"/>
        <v>13.073595391999984</v>
      </c>
      <c r="N2108" s="57">
        <f t="shared" si="393"/>
        <v>4531.8745791530882</v>
      </c>
    </row>
    <row r="2109" spans="1:14">
      <c r="A2109" s="57">
        <v>2106</v>
      </c>
      <c r="B2109" s="57">
        <v>0</v>
      </c>
      <c r="C2109" s="284">
        <f t="shared" si="386"/>
        <v>0</v>
      </c>
      <c r="D2109" s="300">
        <f t="shared" si="384"/>
        <v>0</v>
      </c>
      <c r="E2109" s="285">
        <f t="shared" si="387"/>
        <v>0</v>
      </c>
      <c r="F2109" s="300">
        <f t="shared" si="385"/>
        <v>0</v>
      </c>
      <c r="G2109" s="285">
        <f t="shared" si="388"/>
        <v>0</v>
      </c>
      <c r="H2109" s="284">
        <f t="shared" si="389"/>
        <v>0</v>
      </c>
      <c r="I2109" s="301">
        <f t="shared" si="390"/>
        <v>0</v>
      </c>
      <c r="J2109" s="57">
        <f t="shared" si="391"/>
        <v>0</v>
      </c>
      <c r="K2109" s="57">
        <f t="shared" si="392"/>
        <v>0</v>
      </c>
      <c r="L2109" s="57">
        <f t="shared" si="394"/>
        <v>59247.89461513768</v>
      </c>
      <c r="M2109" s="301">
        <f t="shared" si="395"/>
        <v>13.073595391999984</v>
      </c>
      <c r="N2109" s="57">
        <f t="shared" si="393"/>
        <v>4531.8745791530882</v>
      </c>
    </row>
    <row r="2110" spans="1:14">
      <c r="A2110" s="57">
        <v>2107</v>
      </c>
      <c r="B2110" s="57">
        <v>0</v>
      </c>
      <c r="C2110" s="284">
        <f t="shared" si="386"/>
        <v>0</v>
      </c>
      <c r="D2110" s="300">
        <f t="shared" si="384"/>
        <v>0</v>
      </c>
      <c r="E2110" s="285">
        <f t="shared" si="387"/>
        <v>0</v>
      </c>
      <c r="F2110" s="300">
        <f t="shared" si="385"/>
        <v>0</v>
      </c>
      <c r="G2110" s="285">
        <f t="shared" si="388"/>
        <v>0</v>
      </c>
      <c r="H2110" s="284">
        <f t="shared" si="389"/>
        <v>0</v>
      </c>
      <c r="I2110" s="301">
        <f t="shared" si="390"/>
        <v>0</v>
      </c>
      <c r="J2110" s="57">
        <f t="shared" si="391"/>
        <v>0</v>
      </c>
      <c r="K2110" s="57">
        <f t="shared" si="392"/>
        <v>0</v>
      </c>
      <c r="L2110" s="57">
        <f t="shared" si="394"/>
        <v>59247.89461513768</v>
      </c>
      <c r="M2110" s="301">
        <f t="shared" si="395"/>
        <v>13.073595391999984</v>
      </c>
      <c r="N2110" s="57">
        <f t="shared" si="393"/>
        <v>4531.8745791530882</v>
      </c>
    </row>
    <row r="2111" spans="1:14">
      <c r="A2111" s="57">
        <v>2108</v>
      </c>
      <c r="B2111" s="57">
        <v>0</v>
      </c>
      <c r="C2111" s="284">
        <f t="shared" si="386"/>
        <v>0</v>
      </c>
      <c r="D2111" s="300">
        <f t="shared" si="384"/>
        <v>0</v>
      </c>
      <c r="E2111" s="285">
        <f t="shared" si="387"/>
        <v>0</v>
      </c>
      <c r="F2111" s="300">
        <f t="shared" si="385"/>
        <v>0</v>
      </c>
      <c r="G2111" s="285">
        <f t="shared" si="388"/>
        <v>0</v>
      </c>
      <c r="H2111" s="284">
        <f t="shared" si="389"/>
        <v>0</v>
      </c>
      <c r="I2111" s="301">
        <f t="shared" si="390"/>
        <v>0</v>
      </c>
      <c r="J2111" s="57">
        <f t="shared" si="391"/>
        <v>0</v>
      </c>
      <c r="K2111" s="57">
        <f t="shared" si="392"/>
        <v>0</v>
      </c>
      <c r="L2111" s="57">
        <f t="shared" si="394"/>
        <v>59247.89461513768</v>
      </c>
      <c r="M2111" s="301">
        <f t="shared" si="395"/>
        <v>13.073595391999984</v>
      </c>
      <c r="N2111" s="57">
        <f t="shared" si="393"/>
        <v>4531.8745791530882</v>
      </c>
    </row>
    <row r="2112" spans="1:14">
      <c r="A2112" s="57">
        <v>2109</v>
      </c>
      <c r="B2112" s="57">
        <v>0</v>
      </c>
      <c r="C2112" s="284">
        <f t="shared" si="386"/>
        <v>0</v>
      </c>
      <c r="D2112" s="300">
        <f t="shared" si="384"/>
        <v>0</v>
      </c>
      <c r="E2112" s="285">
        <f t="shared" si="387"/>
        <v>0</v>
      </c>
      <c r="F2112" s="300">
        <f t="shared" si="385"/>
        <v>0</v>
      </c>
      <c r="G2112" s="285">
        <f t="shared" si="388"/>
        <v>0</v>
      </c>
      <c r="H2112" s="284">
        <f t="shared" si="389"/>
        <v>0</v>
      </c>
      <c r="I2112" s="301">
        <f t="shared" si="390"/>
        <v>0</v>
      </c>
      <c r="J2112" s="57">
        <f t="shared" si="391"/>
        <v>0</v>
      </c>
      <c r="K2112" s="57">
        <f t="shared" si="392"/>
        <v>0</v>
      </c>
      <c r="L2112" s="57">
        <f t="shared" si="394"/>
        <v>59247.89461513768</v>
      </c>
      <c r="M2112" s="301">
        <f t="shared" si="395"/>
        <v>13.073595391999984</v>
      </c>
      <c r="N2112" s="57">
        <f t="shared" si="393"/>
        <v>4531.8745791530882</v>
      </c>
    </row>
    <row r="2113" spans="1:14">
      <c r="A2113" s="57">
        <v>2110</v>
      </c>
      <c r="B2113" s="57">
        <v>0</v>
      </c>
      <c r="C2113" s="284">
        <f t="shared" si="386"/>
        <v>0</v>
      </c>
      <c r="D2113" s="300">
        <f t="shared" si="384"/>
        <v>0</v>
      </c>
      <c r="E2113" s="285">
        <f t="shared" si="387"/>
        <v>0</v>
      </c>
      <c r="F2113" s="300">
        <f t="shared" si="385"/>
        <v>0</v>
      </c>
      <c r="G2113" s="285">
        <f t="shared" si="388"/>
        <v>0</v>
      </c>
      <c r="H2113" s="284">
        <f t="shared" si="389"/>
        <v>0</v>
      </c>
      <c r="I2113" s="301">
        <f t="shared" si="390"/>
        <v>0</v>
      </c>
      <c r="J2113" s="57">
        <f t="shared" si="391"/>
        <v>0</v>
      </c>
      <c r="K2113" s="57">
        <f t="shared" si="392"/>
        <v>0</v>
      </c>
      <c r="L2113" s="57">
        <f t="shared" si="394"/>
        <v>59247.89461513768</v>
      </c>
      <c r="M2113" s="301">
        <f t="shared" si="395"/>
        <v>13.073595391999984</v>
      </c>
      <c r="N2113" s="57">
        <f t="shared" si="393"/>
        <v>4531.8745791530882</v>
      </c>
    </row>
    <row r="2114" spans="1:14">
      <c r="A2114" s="57">
        <v>2111</v>
      </c>
      <c r="B2114" s="57">
        <v>0</v>
      </c>
      <c r="C2114" s="284">
        <f t="shared" si="386"/>
        <v>0</v>
      </c>
      <c r="D2114" s="300">
        <f t="shared" si="384"/>
        <v>0</v>
      </c>
      <c r="E2114" s="285">
        <f t="shared" si="387"/>
        <v>0</v>
      </c>
      <c r="F2114" s="300">
        <f t="shared" si="385"/>
        <v>0</v>
      </c>
      <c r="G2114" s="285">
        <f t="shared" si="388"/>
        <v>0</v>
      </c>
      <c r="H2114" s="284">
        <f t="shared" si="389"/>
        <v>0</v>
      </c>
      <c r="I2114" s="301">
        <f t="shared" si="390"/>
        <v>0</v>
      </c>
      <c r="J2114" s="57">
        <f t="shared" si="391"/>
        <v>0</v>
      </c>
      <c r="K2114" s="57">
        <f t="shared" si="392"/>
        <v>0</v>
      </c>
      <c r="L2114" s="57">
        <f t="shared" si="394"/>
        <v>59247.89461513768</v>
      </c>
      <c r="M2114" s="301">
        <f t="shared" si="395"/>
        <v>13.073595391999984</v>
      </c>
      <c r="N2114" s="57">
        <f t="shared" si="393"/>
        <v>4531.8745791530882</v>
      </c>
    </row>
    <row r="2115" spans="1:14">
      <c r="A2115" s="57">
        <v>2112</v>
      </c>
      <c r="B2115" s="57">
        <v>0</v>
      </c>
      <c r="C2115" s="284">
        <f t="shared" si="386"/>
        <v>0</v>
      </c>
      <c r="D2115" s="300">
        <f t="shared" si="384"/>
        <v>0</v>
      </c>
      <c r="E2115" s="285">
        <f t="shared" si="387"/>
        <v>0</v>
      </c>
      <c r="F2115" s="300">
        <f t="shared" si="385"/>
        <v>0</v>
      </c>
      <c r="G2115" s="285">
        <f t="shared" si="388"/>
        <v>0</v>
      </c>
      <c r="H2115" s="284">
        <f t="shared" si="389"/>
        <v>0</v>
      </c>
      <c r="I2115" s="301">
        <f t="shared" si="390"/>
        <v>0</v>
      </c>
      <c r="J2115" s="57">
        <f t="shared" si="391"/>
        <v>0</v>
      </c>
      <c r="K2115" s="57">
        <f t="shared" si="392"/>
        <v>0</v>
      </c>
      <c r="L2115" s="57">
        <f t="shared" si="394"/>
        <v>59247.89461513768</v>
      </c>
      <c r="M2115" s="301">
        <f t="shared" si="395"/>
        <v>13.073595391999984</v>
      </c>
      <c r="N2115" s="57">
        <f t="shared" si="393"/>
        <v>4531.8745791530882</v>
      </c>
    </row>
    <row r="2116" spans="1:14">
      <c r="A2116" s="57">
        <v>2113</v>
      </c>
      <c r="B2116" s="57">
        <v>0</v>
      </c>
      <c r="C2116" s="284">
        <f t="shared" si="386"/>
        <v>0</v>
      </c>
      <c r="D2116" s="300">
        <f t="shared" ref="D2116:D2179" si="396">C2116</f>
        <v>0</v>
      </c>
      <c r="E2116" s="285">
        <f t="shared" si="387"/>
        <v>0</v>
      </c>
      <c r="F2116" s="300">
        <f t="shared" ref="F2116:F2179" si="397">C2117</f>
        <v>0</v>
      </c>
      <c r="G2116" s="285">
        <f t="shared" si="388"/>
        <v>0</v>
      </c>
      <c r="H2116" s="284">
        <f t="shared" si="389"/>
        <v>0</v>
      </c>
      <c r="I2116" s="301">
        <f t="shared" si="390"/>
        <v>0</v>
      </c>
      <c r="J2116" s="57">
        <f t="shared" si="391"/>
        <v>0</v>
      </c>
      <c r="K2116" s="57">
        <f t="shared" si="392"/>
        <v>0</v>
      </c>
      <c r="L2116" s="57">
        <f t="shared" si="394"/>
        <v>59247.89461513768</v>
      </c>
      <c r="M2116" s="301">
        <f t="shared" si="395"/>
        <v>13.073595391999984</v>
      </c>
      <c r="N2116" s="57">
        <f t="shared" si="393"/>
        <v>4531.8745791530882</v>
      </c>
    </row>
    <row r="2117" spans="1:14">
      <c r="A2117" s="57">
        <v>2114</v>
      </c>
      <c r="B2117" s="57">
        <v>0</v>
      </c>
      <c r="C2117" s="284">
        <f t="shared" ref="C2117:C2180" si="398">B2117*1.609344</f>
        <v>0</v>
      </c>
      <c r="D2117" s="300">
        <f t="shared" si="396"/>
        <v>0</v>
      </c>
      <c r="E2117" s="285">
        <f t="shared" ref="E2117:E2180" si="399">(D2117)^2</f>
        <v>0</v>
      </c>
      <c r="F2117" s="300">
        <f t="shared" si="397"/>
        <v>0</v>
      </c>
      <c r="G2117" s="285">
        <f t="shared" ref="G2117:G2180" si="400">(F2117)^2</f>
        <v>0</v>
      </c>
      <c r="H2117" s="284">
        <f t="shared" ref="H2117:H2180" si="401">(D2117+F2117)/2</f>
        <v>0</v>
      </c>
      <c r="I2117" s="301">
        <f t="shared" ref="I2117:I2180" si="402">H2117/3600</f>
        <v>0</v>
      </c>
      <c r="J2117" s="57">
        <f t="shared" ref="J2117:J2180" si="403">IF(I2117=0,0,(G2117-E2117))</f>
        <v>0</v>
      </c>
      <c r="K2117" s="57">
        <f t="shared" ref="K2117:K2180" si="404">MAX(0,J2117)</f>
        <v>0</v>
      </c>
      <c r="L2117" s="57">
        <f t="shared" si="394"/>
        <v>59247.89461513768</v>
      </c>
      <c r="M2117" s="301">
        <f t="shared" si="395"/>
        <v>13.073595391999984</v>
      </c>
      <c r="N2117" s="57">
        <f t="shared" ref="N2117:N2180" si="405">IF(M2117=0,0,(L2117)/M2117)</f>
        <v>4531.8745791530882</v>
      </c>
    </row>
    <row r="2118" spans="1:14">
      <c r="A2118" s="57">
        <v>2115</v>
      </c>
      <c r="B2118" s="57">
        <v>0</v>
      </c>
      <c r="C2118" s="284">
        <f t="shared" si="398"/>
        <v>0</v>
      </c>
      <c r="D2118" s="300">
        <f t="shared" si="396"/>
        <v>0</v>
      </c>
      <c r="E2118" s="285">
        <f t="shared" si="399"/>
        <v>0</v>
      </c>
      <c r="F2118" s="300">
        <f t="shared" si="397"/>
        <v>0</v>
      </c>
      <c r="G2118" s="285">
        <f t="shared" si="400"/>
        <v>0</v>
      </c>
      <c r="H2118" s="284">
        <f t="shared" si="401"/>
        <v>0</v>
      </c>
      <c r="I2118" s="301">
        <f t="shared" si="402"/>
        <v>0</v>
      </c>
      <c r="J2118" s="57">
        <f t="shared" si="403"/>
        <v>0</v>
      </c>
      <c r="K2118" s="57">
        <f t="shared" si="404"/>
        <v>0</v>
      </c>
      <c r="L2118" s="57">
        <f t="shared" ref="L2118:L2181" si="406">L2117+K2118</f>
        <v>59247.89461513768</v>
      </c>
      <c r="M2118" s="301">
        <f t="shared" ref="M2118:M2181" si="407">M2117+I2118</f>
        <v>13.073595391999984</v>
      </c>
      <c r="N2118" s="57">
        <f t="shared" si="405"/>
        <v>4531.8745791530882</v>
      </c>
    </row>
    <row r="2119" spans="1:14">
      <c r="A2119" s="57">
        <v>2116</v>
      </c>
      <c r="B2119" s="57">
        <v>0</v>
      </c>
      <c r="C2119" s="284">
        <f t="shared" si="398"/>
        <v>0</v>
      </c>
      <c r="D2119" s="300">
        <f t="shared" si="396"/>
        <v>0</v>
      </c>
      <c r="E2119" s="285">
        <f t="shared" si="399"/>
        <v>0</v>
      </c>
      <c r="F2119" s="300">
        <f t="shared" si="397"/>
        <v>0</v>
      </c>
      <c r="G2119" s="285">
        <f t="shared" si="400"/>
        <v>0</v>
      </c>
      <c r="H2119" s="284">
        <f t="shared" si="401"/>
        <v>0</v>
      </c>
      <c r="I2119" s="301">
        <f t="shared" si="402"/>
        <v>0</v>
      </c>
      <c r="J2119" s="57">
        <f t="shared" si="403"/>
        <v>0</v>
      </c>
      <c r="K2119" s="57">
        <f t="shared" si="404"/>
        <v>0</v>
      </c>
      <c r="L2119" s="57">
        <f t="shared" si="406"/>
        <v>59247.89461513768</v>
      </c>
      <c r="M2119" s="301">
        <f t="shared" si="407"/>
        <v>13.073595391999984</v>
      </c>
      <c r="N2119" s="57">
        <f t="shared" si="405"/>
        <v>4531.8745791530882</v>
      </c>
    </row>
    <row r="2120" spans="1:14">
      <c r="A2120" s="57">
        <v>2117</v>
      </c>
      <c r="B2120" s="57">
        <v>0</v>
      </c>
      <c r="C2120" s="284">
        <f t="shared" si="398"/>
        <v>0</v>
      </c>
      <c r="D2120" s="300">
        <f t="shared" si="396"/>
        <v>0</v>
      </c>
      <c r="E2120" s="285">
        <f t="shared" si="399"/>
        <v>0</v>
      </c>
      <c r="F2120" s="300">
        <f t="shared" si="397"/>
        <v>0</v>
      </c>
      <c r="G2120" s="285">
        <f t="shared" si="400"/>
        <v>0</v>
      </c>
      <c r="H2120" s="284">
        <f t="shared" si="401"/>
        <v>0</v>
      </c>
      <c r="I2120" s="301">
        <f t="shared" si="402"/>
        <v>0</v>
      </c>
      <c r="J2120" s="57">
        <f t="shared" si="403"/>
        <v>0</v>
      </c>
      <c r="K2120" s="57">
        <f t="shared" si="404"/>
        <v>0</v>
      </c>
      <c r="L2120" s="57">
        <f t="shared" si="406"/>
        <v>59247.89461513768</v>
      </c>
      <c r="M2120" s="301">
        <f t="shared" si="407"/>
        <v>13.073595391999984</v>
      </c>
      <c r="N2120" s="57">
        <f t="shared" si="405"/>
        <v>4531.8745791530882</v>
      </c>
    </row>
    <row r="2121" spans="1:14">
      <c r="A2121" s="57">
        <v>2118</v>
      </c>
      <c r="B2121" s="57">
        <v>0</v>
      </c>
      <c r="C2121" s="284">
        <f t="shared" si="398"/>
        <v>0</v>
      </c>
      <c r="D2121" s="300">
        <f t="shared" si="396"/>
        <v>0</v>
      </c>
      <c r="E2121" s="285">
        <f t="shared" si="399"/>
        <v>0</v>
      </c>
      <c r="F2121" s="300">
        <f t="shared" si="397"/>
        <v>0</v>
      </c>
      <c r="G2121" s="285">
        <f t="shared" si="400"/>
        <v>0</v>
      </c>
      <c r="H2121" s="284">
        <f t="shared" si="401"/>
        <v>0</v>
      </c>
      <c r="I2121" s="301">
        <f t="shared" si="402"/>
        <v>0</v>
      </c>
      <c r="J2121" s="57">
        <f t="shared" si="403"/>
        <v>0</v>
      </c>
      <c r="K2121" s="57">
        <f t="shared" si="404"/>
        <v>0</v>
      </c>
      <c r="L2121" s="57">
        <f t="shared" si="406"/>
        <v>59247.89461513768</v>
      </c>
      <c r="M2121" s="301">
        <f t="shared" si="407"/>
        <v>13.073595391999984</v>
      </c>
      <c r="N2121" s="57">
        <f t="shared" si="405"/>
        <v>4531.8745791530882</v>
      </c>
    </row>
    <row r="2122" spans="1:14">
      <c r="A2122" s="57">
        <v>2119</v>
      </c>
      <c r="B2122" s="57">
        <v>0</v>
      </c>
      <c r="C2122" s="284">
        <f t="shared" si="398"/>
        <v>0</v>
      </c>
      <c r="D2122" s="300">
        <f t="shared" si="396"/>
        <v>0</v>
      </c>
      <c r="E2122" s="285">
        <f t="shared" si="399"/>
        <v>0</v>
      </c>
      <c r="F2122" s="300">
        <f t="shared" si="397"/>
        <v>0</v>
      </c>
      <c r="G2122" s="285">
        <f t="shared" si="400"/>
        <v>0</v>
      </c>
      <c r="H2122" s="284">
        <f t="shared" si="401"/>
        <v>0</v>
      </c>
      <c r="I2122" s="301">
        <f t="shared" si="402"/>
        <v>0</v>
      </c>
      <c r="J2122" s="57">
        <f t="shared" si="403"/>
        <v>0</v>
      </c>
      <c r="K2122" s="57">
        <f t="shared" si="404"/>
        <v>0</v>
      </c>
      <c r="L2122" s="57">
        <f t="shared" si="406"/>
        <v>59247.89461513768</v>
      </c>
      <c r="M2122" s="301">
        <f t="shared" si="407"/>
        <v>13.073595391999984</v>
      </c>
      <c r="N2122" s="57">
        <f t="shared" si="405"/>
        <v>4531.8745791530882</v>
      </c>
    </row>
    <row r="2123" spans="1:14">
      <c r="A2123" s="57">
        <v>2120</v>
      </c>
      <c r="B2123" s="57">
        <v>0</v>
      </c>
      <c r="C2123" s="284">
        <f t="shared" si="398"/>
        <v>0</v>
      </c>
      <c r="D2123" s="300">
        <f t="shared" si="396"/>
        <v>0</v>
      </c>
      <c r="E2123" s="285">
        <f t="shared" si="399"/>
        <v>0</v>
      </c>
      <c r="F2123" s="300">
        <f t="shared" si="397"/>
        <v>0</v>
      </c>
      <c r="G2123" s="285">
        <f t="shared" si="400"/>
        <v>0</v>
      </c>
      <c r="H2123" s="284">
        <f t="shared" si="401"/>
        <v>0</v>
      </c>
      <c r="I2123" s="301">
        <f t="shared" si="402"/>
        <v>0</v>
      </c>
      <c r="J2123" s="57">
        <f t="shared" si="403"/>
        <v>0</v>
      </c>
      <c r="K2123" s="57">
        <f t="shared" si="404"/>
        <v>0</v>
      </c>
      <c r="L2123" s="57">
        <f t="shared" si="406"/>
        <v>59247.89461513768</v>
      </c>
      <c r="M2123" s="301">
        <f t="shared" si="407"/>
        <v>13.073595391999984</v>
      </c>
      <c r="N2123" s="57">
        <f t="shared" si="405"/>
        <v>4531.8745791530882</v>
      </c>
    </row>
    <row r="2124" spans="1:14">
      <c r="A2124" s="57">
        <v>2121</v>
      </c>
      <c r="B2124" s="57">
        <v>0</v>
      </c>
      <c r="C2124" s="284">
        <f t="shared" si="398"/>
        <v>0</v>
      </c>
      <c r="D2124" s="300">
        <f t="shared" si="396"/>
        <v>0</v>
      </c>
      <c r="E2124" s="285">
        <f t="shared" si="399"/>
        <v>0</v>
      </c>
      <c r="F2124" s="300">
        <f t="shared" si="397"/>
        <v>0</v>
      </c>
      <c r="G2124" s="285">
        <f t="shared" si="400"/>
        <v>0</v>
      </c>
      <c r="H2124" s="284">
        <f t="shared" si="401"/>
        <v>0</v>
      </c>
      <c r="I2124" s="301">
        <f t="shared" si="402"/>
        <v>0</v>
      </c>
      <c r="J2124" s="57">
        <f t="shared" si="403"/>
        <v>0</v>
      </c>
      <c r="K2124" s="57">
        <f t="shared" si="404"/>
        <v>0</v>
      </c>
      <c r="L2124" s="57">
        <f t="shared" si="406"/>
        <v>59247.89461513768</v>
      </c>
      <c r="M2124" s="301">
        <f t="shared" si="407"/>
        <v>13.073595391999984</v>
      </c>
      <c r="N2124" s="57">
        <f t="shared" si="405"/>
        <v>4531.8745791530882</v>
      </c>
    </row>
    <row r="2125" spans="1:14">
      <c r="A2125" s="57">
        <v>2122</v>
      </c>
      <c r="B2125" s="57">
        <v>0</v>
      </c>
      <c r="C2125" s="284">
        <f t="shared" si="398"/>
        <v>0</v>
      </c>
      <c r="D2125" s="300">
        <f t="shared" si="396"/>
        <v>0</v>
      </c>
      <c r="E2125" s="285">
        <f t="shared" si="399"/>
        <v>0</v>
      </c>
      <c r="F2125" s="300">
        <f t="shared" si="397"/>
        <v>0</v>
      </c>
      <c r="G2125" s="285">
        <f t="shared" si="400"/>
        <v>0</v>
      </c>
      <c r="H2125" s="284">
        <f t="shared" si="401"/>
        <v>0</v>
      </c>
      <c r="I2125" s="301">
        <f t="shared" si="402"/>
        <v>0</v>
      </c>
      <c r="J2125" s="57">
        <f t="shared" si="403"/>
        <v>0</v>
      </c>
      <c r="K2125" s="57">
        <f t="shared" si="404"/>
        <v>0</v>
      </c>
      <c r="L2125" s="57">
        <f t="shared" si="406"/>
        <v>59247.89461513768</v>
      </c>
      <c r="M2125" s="301">
        <f t="shared" si="407"/>
        <v>13.073595391999984</v>
      </c>
      <c r="N2125" s="57">
        <f t="shared" si="405"/>
        <v>4531.8745791530882</v>
      </c>
    </row>
    <row r="2126" spans="1:14">
      <c r="A2126" s="57">
        <v>2123</v>
      </c>
      <c r="B2126" s="57">
        <v>0</v>
      </c>
      <c r="C2126" s="284">
        <f t="shared" si="398"/>
        <v>0</v>
      </c>
      <c r="D2126" s="300">
        <f t="shared" si="396"/>
        <v>0</v>
      </c>
      <c r="E2126" s="285">
        <f t="shared" si="399"/>
        <v>0</v>
      </c>
      <c r="F2126" s="300">
        <f t="shared" si="397"/>
        <v>0</v>
      </c>
      <c r="G2126" s="285">
        <f t="shared" si="400"/>
        <v>0</v>
      </c>
      <c r="H2126" s="284">
        <f t="shared" si="401"/>
        <v>0</v>
      </c>
      <c r="I2126" s="301">
        <f t="shared" si="402"/>
        <v>0</v>
      </c>
      <c r="J2126" s="57">
        <f t="shared" si="403"/>
        <v>0</v>
      </c>
      <c r="K2126" s="57">
        <f t="shared" si="404"/>
        <v>0</v>
      </c>
      <c r="L2126" s="57">
        <f t="shared" si="406"/>
        <v>59247.89461513768</v>
      </c>
      <c r="M2126" s="301">
        <f t="shared" si="407"/>
        <v>13.073595391999984</v>
      </c>
      <c r="N2126" s="57">
        <f t="shared" si="405"/>
        <v>4531.8745791530882</v>
      </c>
    </row>
    <row r="2127" spans="1:14">
      <c r="A2127" s="57">
        <v>2124</v>
      </c>
      <c r="B2127" s="57">
        <v>0</v>
      </c>
      <c r="C2127" s="284">
        <f t="shared" si="398"/>
        <v>0</v>
      </c>
      <c r="D2127" s="300">
        <f t="shared" si="396"/>
        <v>0</v>
      </c>
      <c r="E2127" s="285">
        <f t="shared" si="399"/>
        <v>0</v>
      </c>
      <c r="F2127" s="300">
        <f t="shared" si="397"/>
        <v>0</v>
      </c>
      <c r="G2127" s="285">
        <f t="shared" si="400"/>
        <v>0</v>
      </c>
      <c r="H2127" s="284">
        <f t="shared" si="401"/>
        <v>0</v>
      </c>
      <c r="I2127" s="301">
        <f t="shared" si="402"/>
        <v>0</v>
      </c>
      <c r="J2127" s="57">
        <f t="shared" si="403"/>
        <v>0</v>
      </c>
      <c r="K2127" s="57">
        <f t="shared" si="404"/>
        <v>0</v>
      </c>
      <c r="L2127" s="57">
        <f t="shared" si="406"/>
        <v>59247.89461513768</v>
      </c>
      <c r="M2127" s="301">
        <f t="shared" si="407"/>
        <v>13.073595391999984</v>
      </c>
      <c r="N2127" s="57">
        <f t="shared" si="405"/>
        <v>4531.8745791530882</v>
      </c>
    </row>
    <row r="2128" spans="1:14">
      <c r="A2128" s="57">
        <v>2125</v>
      </c>
      <c r="B2128" s="57">
        <v>0</v>
      </c>
      <c r="C2128" s="284">
        <f t="shared" si="398"/>
        <v>0</v>
      </c>
      <c r="D2128" s="300">
        <f t="shared" si="396"/>
        <v>0</v>
      </c>
      <c r="E2128" s="285">
        <f t="shared" si="399"/>
        <v>0</v>
      </c>
      <c r="F2128" s="300">
        <f t="shared" si="397"/>
        <v>0</v>
      </c>
      <c r="G2128" s="285">
        <f t="shared" si="400"/>
        <v>0</v>
      </c>
      <c r="H2128" s="284">
        <f t="shared" si="401"/>
        <v>0</v>
      </c>
      <c r="I2128" s="301">
        <f t="shared" si="402"/>
        <v>0</v>
      </c>
      <c r="J2128" s="57">
        <f t="shared" si="403"/>
        <v>0</v>
      </c>
      <c r="K2128" s="57">
        <f t="shared" si="404"/>
        <v>0</v>
      </c>
      <c r="L2128" s="57">
        <f t="shared" si="406"/>
        <v>59247.89461513768</v>
      </c>
      <c r="M2128" s="301">
        <f t="shared" si="407"/>
        <v>13.073595391999984</v>
      </c>
      <c r="N2128" s="57">
        <f t="shared" si="405"/>
        <v>4531.8745791530882</v>
      </c>
    </row>
    <row r="2129" spans="1:14">
      <c r="A2129" s="57">
        <v>2126</v>
      </c>
      <c r="B2129" s="57">
        <v>0</v>
      </c>
      <c r="C2129" s="284">
        <f t="shared" si="398"/>
        <v>0</v>
      </c>
      <c r="D2129" s="300">
        <f t="shared" si="396"/>
        <v>0</v>
      </c>
      <c r="E2129" s="285">
        <f t="shared" si="399"/>
        <v>0</v>
      </c>
      <c r="F2129" s="300">
        <f t="shared" si="397"/>
        <v>0</v>
      </c>
      <c r="G2129" s="285">
        <f t="shared" si="400"/>
        <v>0</v>
      </c>
      <c r="H2129" s="284">
        <f t="shared" si="401"/>
        <v>0</v>
      </c>
      <c r="I2129" s="301">
        <f t="shared" si="402"/>
        <v>0</v>
      </c>
      <c r="J2129" s="57">
        <f t="shared" si="403"/>
        <v>0</v>
      </c>
      <c r="K2129" s="57">
        <f t="shared" si="404"/>
        <v>0</v>
      </c>
      <c r="L2129" s="57">
        <f t="shared" si="406"/>
        <v>59247.89461513768</v>
      </c>
      <c r="M2129" s="301">
        <f t="shared" si="407"/>
        <v>13.073595391999984</v>
      </c>
      <c r="N2129" s="57">
        <f t="shared" si="405"/>
        <v>4531.8745791530882</v>
      </c>
    </row>
    <row r="2130" spans="1:14">
      <c r="A2130" s="57">
        <v>2127</v>
      </c>
      <c r="B2130" s="57">
        <v>0</v>
      </c>
      <c r="C2130" s="284">
        <f t="shared" si="398"/>
        <v>0</v>
      </c>
      <c r="D2130" s="300">
        <f t="shared" si="396"/>
        <v>0</v>
      </c>
      <c r="E2130" s="285">
        <f t="shared" si="399"/>
        <v>0</v>
      </c>
      <c r="F2130" s="300">
        <f t="shared" si="397"/>
        <v>0</v>
      </c>
      <c r="G2130" s="285">
        <f t="shared" si="400"/>
        <v>0</v>
      </c>
      <c r="H2130" s="284">
        <f t="shared" si="401"/>
        <v>0</v>
      </c>
      <c r="I2130" s="301">
        <f t="shared" si="402"/>
        <v>0</v>
      </c>
      <c r="J2130" s="57">
        <f t="shared" si="403"/>
        <v>0</v>
      </c>
      <c r="K2130" s="57">
        <f t="shared" si="404"/>
        <v>0</v>
      </c>
      <c r="L2130" s="57">
        <f t="shared" si="406"/>
        <v>59247.89461513768</v>
      </c>
      <c r="M2130" s="301">
        <f t="shared" si="407"/>
        <v>13.073595391999984</v>
      </c>
      <c r="N2130" s="57">
        <f t="shared" si="405"/>
        <v>4531.8745791530882</v>
      </c>
    </row>
    <row r="2131" spans="1:14">
      <c r="A2131" s="57">
        <v>2128</v>
      </c>
      <c r="B2131" s="57">
        <v>0</v>
      </c>
      <c r="C2131" s="284">
        <f t="shared" si="398"/>
        <v>0</v>
      </c>
      <c r="D2131" s="300">
        <f t="shared" si="396"/>
        <v>0</v>
      </c>
      <c r="E2131" s="285">
        <f t="shared" si="399"/>
        <v>0</v>
      </c>
      <c r="F2131" s="300">
        <f t="shared" si="397"/>
        <v>0</v>
      </c>
      <c r="G2131" s="285">
        <f t="shared" si="400"/>
        <v>0</v>
      </c>
      <c r="H2131" s="284">
        <f t="shared" si="401"/>
        <v>0</v>
      </c>
      <c r="I2131" s="301">
        <f t="shared" si="402"/>
        <v>0</v>
      </c>
      <c r="J2131" s="57">
        <f t="shared" si="403"/>
        <v>0</v>
      </c>
      <c r="K2131" s="57">
        <f t="shared" si="404"/>
        <v>0</v>
      </c>
      <c r="L2131" s="57">
        <f t="shared" si="406"/>
        <v>59247.89461513768</v>
      </c>
      <c r="M2131" s="301">
        <f t="shared" si="407"/>
        <v>13.073595391999984</v>
      </c>
      <c r="N2131" s="57">
        <f t="shared" si="405"/>
        <v>4531.8745791530882</v>
      </c>
    </row>
    <row r="2132" spans="1:14">
      <c r="A2132" s="57">
        <v>2129</v>
      </c>
      <c r="B2132" s="57">
        <v>0</v>
      </c>
      <c r="C2132" s="284">
        <f t="shared" si="398"/>
        <v>0</v>
      </c>
      <c r="D2132" s="300">
        <f t="shared" si="396"/>
        <v>0</v>
      </c>
      <c r="E2132" s="285">
        <f t="shared" si="399"/>
        <v>0</v>
      </c>
      <c r="F2132" s="300">
        <f t="shared" si="397"/>
        <v>0</v>
      </c>
      <c r="G2132" s="285">
        <f t="shared" si="400"/>
        <v>0</v>
      </c>
      <c r="H2132" s="284">
        <f t="shared" si="401"/>
        <v>0</v>
      </c>
      <c r="I2132" s="301">
        <f t="shared" si="402"/>
        <v>0</v>
      </c>
      <c r="J2132" s="57">
        <f t="shared" si="403"/>
        <v>0</v>
      </c>
      <c r="K2132" s="57">
        <f t="shared" si="404"/>
        <v>0</v>
      </c>
      <c r="L2132" s="57">
        <f t="shared" si="406"/>
        <v>59247.89461513768</v>
      </c>
      <c r="M2132" s="301">
        <f t="shared" si="407"/>
        <v>13.073595391999984</v>
      </c>
      <c r="N2132" s="57">
        <f t="shared" si="405"/>
        <v>4531.8745791530882</v>
      </c>
    </row>
    <row r="2133" spans="1:14">
      <c r="A2133" s="57">
        <v>2130</v>
      </c>
      <c r="B2133" s="57">
        <v>0</v>
      </c>
      <c r="C2133" s="284">
        <f t="shared" si="398"/>
        <v>0</v>
      </c>
      <c r="D2133" s="300">
        <f t="shared" si="396"/>
        <v>0</v>
      </c>
      <c r="E2133" s="285">
        <f t="shared" si="399"/>
        <v>0</v>
      </c>
      <c r="F2133" s="300">
        <f t="shared" si="397"/>
        <v>0</v>
      </c>
      <c r="G2133" s="285">
        <f t="shared" si="400"/>
        <v>0</v>
      </c>
      <c r="H2133" s="284">
        <f t="shared" si="401"/>
        <v>0</v>
      </c>
      <c r="I2133" s="301">
        <f t="shared" si="402"/>
        <v>0</v>
      </c>
      <c r="J2133" s="57">
        <f t="shared" si="403"/>
        <v>0</v>
      </c>
      <c r="K2133" s="57">
        <f t="shared" si="404"/>
        <v>0</v>
      </c>
      <c r="L2133" s="57">
        <f t="shared" si="406"/>
        <v>59247.89461513768</v>
      </c>
      <c r="M2133" s="301">
        <f t="shared" si="407"/>
        <v>13.073595391999984</v>
      </c>
      <c r="N2133" s="57">
        <f t="shared" si="405"/>
        <v>4531.8745791530882</v>
      </c>
    </row>
    <row r="2134" spans="1:14">
      <c r="A2134" s="57">
        <v>2131</v>
      </c>
      <c r="B2134" s="57">
        <v>0</v>
      </c>
      <c r="C2134" s="284">
        <f t="shared" si="398"/>
        <v>0</v>
      </c>
      <c r="D2134" s="300">
        <f t="shared" si="396"/>
        <v>0</v>
      </c>
      <c r="E2134" s="285">
        <f t="shared" si="399"/>
        <v>0</v>
      </c>
      <c r="F2134" s="300">
        <f t="shared" si="397"/>
        <v>0</v>
      </c>
      <c r="G2134" s="285">
        <f t="shared" si="400"/>
        <v>0</v>
      </c>
      <c r="H2134" s="284">
        <f t="shared" si="401"/>
        <v>0</v>
      </c>
      <c r="I2134" s="301">
        <f t="shared" si="402"/>
        <v>0</v>
      </c>
      <c r="J2134" s="57">
        <f t="shared" si="403"/>
        <v>0</v>
      </c>
      <c r="K2134" s="57">
        <f t="shared" si="404"/>
        <v>0</v>
      </c>
      <c r="L2134" s="57">
        <f t="shared" si="406"/>
        <v>59247.89461513768</v>
      </c>
      <c r="M2134" s="301">
        <f t="shared" si="407"/>
        <v>13.073595391999984</v>
      </c>
      <c r="N2134" s="57">
        <f t="shared" si="405"/>
        <v>4531.8745791530882</v>
      </c>
    </row>
    <row r="2135" spans="1:14">
      <c r="A2135" s="57">
        <v>2132</v>
      </c>
      <c r="B2135" s="57">
        <v>0</v>
      </c>
      <c r="C2135" s="284">
        <f t="shared" si="398"/>
        <v>0</v>
      </c>
      <c r="D2135" s="300">
        <f t="shared" si="396"/>
        <v>0</v>
      </c>
      <c r="E2135" s="285">
        <f t="shared" si="399"/>
        <v>0</v>
      </c>
      <c r="F2135" s="300">
        <f t="shared" si="397"/>
        <v>0</v>
      </c>
      <c r="G2135" s="285">
        <f t="shared" si="400"/>
        <v>0</v>
      </c>
      <c r="H2135" s="284">
        <f t="shared" si="401"/>
        <v>0</v>
      </c>
      <c r="I2135" s="301">
        <f t="shared" si="402"/>
        <v>0</v>
      </c>
      <c r="J2135" s="57">
        <f t="shared" si="403"/>
        <v>0</v>
      </c>
      <c r="K2135" s="57">
        <f t="shared" si="404"/>
        <v>0</v>
      </c>
      <c r="L2135" s="57">
        <f t="shared" si="406"/>
        <v>59247.89461513768</v>
      </c>
      <c r="M2135" s="301">
        <f t="shared" si="407"/>
        <v>13.073595391999984</v>
      </c>
      <c r="N2135" s="57">
        <f t="shared" si="405"/>
        <v>4531.8745791530882</v>
      </c>
    </row>
    <row r="2136" spans="1:14">
      <c r="A2136" s="57">
        <v>2133</v>
      </c>
      <c r="B2136" s="57">
        <v>0</v>
      </c>
      <c r="C2136" s="284">
        <f t="shared" si="398"/>
        <v>0</v>
      </c>
      <c r="D2136" s="300">
        <f t="shared" si="396"/>
        <v>0</v>
      </c>
      <c r="E2136" s="285">
        <f t="shared" si="399"/>
        <v>0</v>
      </c>
      <c r="F2136" s="300">
        <f t="shared" si="397"/>
        <v>0</v>
      </c>
      <c r="G2136" s="285">
        <f t="shared" si="400"/>
        <v>0</v>
      </c>
      <c r="H2136" s="284">
        <f t="shared" si="401"/>
        <v>0</v>
      </c>
      <c r="I2136" s="301">
        <f t="shared" si="402"/>
        <v>0</v>
      </c>
      <c r="J2136" s="57">
        <f t="shared" si="403"/>
        <v>0</v>
      </c>
      <c r="K2136" s="57">
        <f t="shared" si="404"/>
        <v>0</v>
      </c>
      <c r="L2136" s="57">
        <f t="shared" si="406"/>
        <v>59247.89461513768</v>
      </c>
      <c r="M2136" s="301">
        <f t="shared" si="407"/>
        <v>13.073595391999984</v>
      </c>
      <c r="N2136" s="57">
        <f t="shared" si="405"/>
        <v>4531.8745791530882</v>
      </c>
    </row>
    <row r="2137" spans="1:14">
      <c r="A2137" s="57">
        <v>2134</v>
      </c>
      <c r="B2137" s="57">
        <v>0</v>
      </c>
      <c r="C2137" s="284">
        <f t="shared" si="398"/>
        <v>0</v>
      </c>
      <c r="D2137" s="300">
        <f t="shared" si="396"/>
        <v>0</v>
      </c>
      <c r="E2137" s="285">
        <f t="shared" si="399"/>
        <v>0</v>
      </c>
      <c r="F2137" s="300">
        <f t="shared" si="397"/>
        <v>0</v>
      </c>
      <c r="G2137" s="285">
        <f t="shared" si="400"/>
        <v>0</v>
      </c>
      <c r="H2137" s="284">
        <f t="shared" si="401"/>
        <v>0</v>
      </c>
      <c r="I2137" s="301">
        <f t="shared" si="402"/>
        <v>0</v>
      </c>
      <c r="J2137" s="57">
        <f t="shared" si="403"/>
        <v>0</v>
      </c>
      <c r="K2137" s="57">
        <f t="shared" si="404"/>
        <v>0</v>
      </c>
      <c r="L2137" s="57">
        <f t="shared" si="406"/>
        <v>59247.89461513768</v>
      </c>
      <c r="M2137" s="301">
        <f t="shared" si="407"/>
        <v>13.073595391999984</v>
      </c>
      <c r="N2137" s="57">
        <f t="shared" si="405"/>
        <v>4531.8745791530882</v>
      </c>
    </row>
    <row r="2138" spans="1:14">
      <c r="A2138" s="57">
        <v>2135</v>
      </c>
      <c r="B2138" s="57">
        <v>0</v>
      </c>
      <c r="C2138" s="284">
        <f t="shared" si="398"/>
        <v>0</v>
      </c>
      <c r="D2138" s="300">
        <f t="shared" si="396"/>
        <v>0</v>
      </c>
      <c r="E2138" s="285">
        <f t="shared" si="399"/>
        <v>0</v>
      </c>
      <c r="F2138" s="300">
        <f t="shared" si="397"/>
        <v>5.3108351999999996</v>
      </c>
      <c r="G2138" s="285">
        <f t="shared" si="400"/>
        <v>28.204970521559037</v>
      </c>
      <c r="H2138" s="284">
        <f t="shared" si="401"/>
        <v>2.6554175999999998</v>
      </c>
      <c r="I2138" s="301">
        <f t="shared" si="402"/>
        <v>7.3761599999999997E-4</v>
      </c>
      <c r="J2138" s="57">
        <f t="shared" si="403"/>
        <v>28.204970521559037</v>
      </c>
      <c r="K2138" s="57">
        <f t="shared" si="404"/>
        <v>28.204970521559037</v>
      </c>
      <c r="L2138" s="57">
        <f t="shared" si="406"/>
        <v>59276.099585659242</v>
      </c>
      <c r="M2138" s="301">
        <f t="shared" si="407"/>
        <v>13.074333007999984</v>
      </c>
      <c r="N2138" s="57">
        <f t="shared" si="405"/>
        <v>4533.776181881638</v>
      </c>
    </row>
    <row r="2139" spans="1:14">
      <c r="A2139" s="57">
        <v>2136</v>
      </c>
      <c r="B2139" s="57">
        <v>3.3</v>
      </c>
      <c r="C2139" s="284">
        <f t="shared" si="398"/>
        <v>5.3108351999999996</v>
      </c>
      <c r="D2139" s="300">
        <f t="shared" si="396"/>
        <v>5.3108351999999996</v>
      </c>
      <c r="E2139" s="285">
        <f t="shared" si="399"/>
        <v>28.204970521559037</v>
      </c>
      <c r="F2139" s="300">
        <f t="shared" si="397"/>
        <v>10.621670399999999</v>
      </c>
      <c r="G2139" s="285">
        <f t="shared" si="400"/>
        <v>112.81988208623615</v>
      </c>
      <c r="H2139" s="284">
        <f t="shared" si="401"/>
        <v>7.9662527999999995</v>
      </c>
      <c r="I2139" s="301">
        <f t="shared" si="402"/>
        <v>2.2128479999999999E-3</v>
      </c>
      <c r="J2139" s="57">
        <f t="shared" si="403"/>
        <v>84.614911564677115</v>
      </c>
      <c r="K2139" s="57">
        <f t="shared" si="404"/>
        <v>84.614911564677115</v>
      </c>
      <c r="L2139" s="57">
        <f t="shared" si="406"/>
        <v>59360.714497223918</v>
      </c>
      <c r="M2139" s="301">
        <f t="shared" si="407"/>
        <v>13.076545855999983</v>
      </c>
      <c r="N2139" s="57">
        <f t="shared" si="405"/>
        <v>4539.4797028901266</v>
      </c>
    </row>
    <row r="2140" spans="1:14">
      <c r="A2140" s="57">
        <v>2137</v>
      </c>
      <c r="B2140" s="57">
        <v>6.6</v>
      </c>
      <c r="C2140" s="284">
        <f t="shared" si="398"/>
        <v>10.621670399999999</v>
      </c>
      <c r="D2140" s="300">
        <f t="shared" si="396"/>
        <v>10.621670399999999</v>
      </c>
      <c r="E2140" s="285">
        <f t="shared" si="399"/>
        <v>112.81988208623615</v>
      </c>
      <c r="F2140" s="300">
        <f t="shared" si="397"/>
        <v>15.932505600000002</v>
      </c>
      <c r="G2140" s="285">
        <f t="shared" si="400"/>
        <v>253.84473469403144</v>
      </c>
      <c r="H2140" s="284">
        <f t="shared" si="401"/>
        <v>13.277088000000001</v>
      </c>
      <c r="I2140" s="301">
        <f t="shared" si="402"/>
        <v>3.6880800000000003E-3</v>
      </c>
      <c r="J2140" s="57">
        <f t="shared" si="403"/>
        <v>141.02485260779531</v>
      </c>
      <c r="K2140" s="57">
        <f t="shared" si="404"/>
        <v>141.02485260779531</v>
      </c>
      <c r="L2140" s="57">
        <f t="shared" si="406"/>
        <v>59501.739349831711</v>
      </c>
      <c r="M2140" s="301">
        <f t="shared" si="407"/>
        <v>13.080233935999983</v>
      </c>
      <c r="N2140" s="57">
        <f t="shared" si="405"/>
        <v>4548.9812828246486</v>
      </c>
    </row>
    <row r="2141" spans="1:14">
      <c r="A2141" s="57">
        <v>2138</v>
      </c>
      <c r="B2141" s="57">
        <v>9.9</v>
      </c>
      <c r="C2141" s="284">
        <f t="shared" si="398"/>
        <v>15.932505600000002</v>
      </c>
      <c r="D2141" s="300">
        <f t="shared" si="396"/>
        <v>15.932505600000002</v>
      </c>
      <c r="E2141" s="285">
        <f t="shared" si="399"/>
        <v>253.84473469403144</v>
      </c>
      <c r="F2141" s="300">
        <f t="shared" si="397"/>
        <v>21.243340799999999</v>
      </c>
      <c r="G2141" s="285">
        <f t="shared" si="400"/>
        <v>451.27952834494459</v>
      </c>
      <c r="H2141" s="284">
        <f t="shared" si="401"/>
        <v>18.587923199999999</v>
      </c>
      <c r="I2141" s="301">
        <f t="shared" si="402"/>
        <v>5.1633119999999998E-3</v>
      </c>
      <c r="J2141" s="57">
        <f t="shared" si="403"/>
        <v>197.43479365091315</v>
      </c>
      <c r="K2141" s="57">
        <f t="shared" si="404"/>
        <v>197.43479365091315</v>
      </c>
      <c r="L2141" s="57">
        <f t="shared" si="406"/>
        <v>59699.174143482625</v>
      </c>
      <c r="M2141" s="301">
        <f t="shared" si="407"/>
        <v>13.085397247999984</v>
      </c>
      <c r="N2141" s="57">
        <f t="shared" si="405"/>
        <v>4562.2744966804312</v>
      </c>
    </row>
    <row r="2142" spans="1:14">
      <c r="A2142" s="57">
        <v>2139</v>
      </c>
      <c r="B2142" s="57">
        <v>13.2</v>
      </c>
      <c r="C2142" s="284">
        <f t="shared" si="398"/>
        <v>21.243340799999999</v>
      </c>
      <c r="D2142" s="300">
        <f t="shared" si="396"/>
        <v>21.243340799999999</v>
      </c>
      <c r="E2142" s="285">
        <f t="shared" si="399"/>
        <v>451.27952834494459</v>
      </c>
      <c r="F2142" s="300">
        <f t="shared" si="397"/>
        <v>26.554176000000002</v>
      </c>
      <c r="G2142" s="285">
        <f t="shared" si="400"/>
        <v>705.1242630389761</v>
      </c>
      <c r="H2142" s="284">
        <f t="shared" si="401"/>
        <v>23.898758399999998</v>
      </c>
      <c r="I2142" s="301">
        <f t="shared" si="402"/>
        <v>6.6385439999999997E-3</v>
      </c>
      <c r="J2142" s="57">
        <f t="shared" si="403"/>
        <v>253.8447346940315</v>
      </c>
      <c r="K2142" s="57">
        <f t="shared" si="404"/>
        <v>253.8447346940315</v>
      </c>
      <c r="L2142" s="57">
        <f t="shared" si="406"/>
        <v>59953.018878176656</v>
      </c>
      <c r="M2142" s="301">
        <f t="shared" si="407"/>
        <v>13.092035791999983</v>
      </c>
      <c r="N2142" s="57">
        <f t="shared" si="405"/>
        <v>4579.3503646553991</v>
      </c>
    </row>
    <row r="2143" spans="1:14">
      <c r="A2143" s="57">
        <v>2140</v>
      </c>
      <c r="B2143" s="57">
        <v>16.5</v>
      </c>
      <c r="C2143" s="284">
        <f t="shared" si="398"/>
        <v>26.554176000000002</v>
      </c>
      <c r="D2143" s="300">
        <f t="shared" si="396"/>
        <v>26.554176000000002</v>
      </c>
      <c r="E2143" s="285">
        <f t="shared" si="399"/>
        <v>705.1242630389761</v>
      </c>
      <c r="F2143" s="300">
        <f t="shared" si="397"/>
        <v>31.865011200000005</v>
      </c>
      <c r="G2143" s="285">
        <f t="shared" si="400"/>
        <v>1015.3789387761258</v>
      </c>
      <c r="H2143" s="284">
        <f t="shared" si="401"/>
        <v>29.209593600000005</v>
      </c>
      <c r="I2143" s="301">
        <f t="shared" si="402"/>
        <v>8.1137760000000014E-3</v>
      </c>
      <c r="J2143" s="57">
        <f t="shared" si="403"/>
        <v>310.25467573714968</v>
      </c>
      <c r="K2143" s="57">
        <f t="shared" si="404"/>
        <v>310.25467573714968</v>
      </c>
      <c r="L2143" s="57">
        <f t="shared" si="406"/>
        <v>60263.273553913808</v>
      </c>
      <c r="M2143" s="301">
        <f t="shared" si="407"/>
        <v>13.100149567999983</v>
      </c>
      <c r="N2143" s="57">
        <f t="shared" si="405"/>
        <v>4600.1973672972563</v>
      </c>
    </row>
    <row r="2144" spans="1:14">
      <c r="A2144" s="57">
        <v>2141</v>
      </c>
      <c r="B2144" s="57">
        <v>19.8</v>
      </c>
      <c r="C2144" s="284">
        <f t="shared" si="398"/>
        <v>31.865011200000005</v>
      </c>
      <c r="D2144" s="300">
        <f t="shared" si="396"/>
        <v>31.865011200000005</v>
      </c>
      <c r="E2144" s="285">
        <f t="shared" si="399"/>
        <v>1015.3789387761258</v>
      </c>
      <c r="F2144" s="300">
        <f t="shared" si="397"/>
        <v>35.7274368</v>
      </c>
      <c r="G2144" s="285">
        <f t="shared" si="400"/>
        <v>1276.4497402979941</v>
      </c>
      <c r="H2144" s="284">
        <f t="shared" si="401"/>
        <v>33.796224000000002</v>
      </c>
      <c r="I2144" s="301">
        <f t="shared" si="402"/>
        <v>9.3878400000000015E-3</v>
      </c>
      <c r="J2144" s="57">
        <f t="shared" si="403"/>
        <v>261.07080152186836</v>
      </c>
      <c r="K2144" s="57">
        <f t="shared" si="404"/>
        <v>261.07080152186836</v>
      </c>
      <c r="L2144" s="57">
        <f t="shared" si="406"/>
        <v>60524.344355435678</v>
      </c>
      <c r="M2144" s="301">
        <f t="shared" si="407"/>
        <v>13.109537407999984</v>
      </c>
      <c r="N2144" s="57">
        <f t="shared" si="405"/>
        <v>4616.8177008672492</v>
      </c>
    </row>
    <row r="2145" spans="1:14">
      <c r="A2145" s="57">
        <v>2142</v>
      </c>
      <c r="B2145" s="57">
        <v>22.2</v>
      </c>
      <c r="C2145" s="284">
        <f t="shared" si="398"/>
        <v>35.7274368</v>
      </c>
      <c r="D2145" s="300">
        <f t="shared" si="396"/>
        <v>35.7274368</v>
      </c>
      <c r="E2145" s="285">
        <f t="shared" si="399"/>
        <v>1276.4497402979941</v>
      </c>
      <c r="F2145" s="300">
        <f t="shared" si="397"/>
        <v>39.107059200000002</v>
      </c>
      <c r="G2145" s="285">
        <f t="shared" si="400"/>
        <v>1529.3620792723048</v>
      </c>
      <c r="H2145" s="284">
        <f t="shared" si="401"/>
        <v>37.417248000000001</v>
      </c>
      <c r="I2145" s="301">
        <f t="shared" si="402"/>
        <v>1.0393680000000001E-2</v>
      </c>
      <c r="J2145" s="57">
        <f t="shared" si="403"/>
        <v>252.91233897431061</v>
      </c>
      <c r="K2145" s="57">
        <f t="shared" si="404"/>
        <v>252.91233897431061</v>
      </c>
      <c r="L2145" s="57">
        <f t="shared" si="406"/>
        <v>60777.256694409989</v>
      </c>
      <c r="M2145" s="301">
        <f t="shared" si="407"/>
        <v>13.119931087999984</v>
      </c>
      <c r="N2145" s="57">
        <f t="shared" si="405"/>
        <v>4632.4371893995167</v>
      </c>
    </row>
    <row r="2146" spans="1:14">
      <c r="A2146" s="57">
        <v>2143</v>
      </c>
      <c r="B2146" s="57">
        <v>24.3</v>
      </c>
      <c r="C2146" s="284">
        <f t="shared" si="398"/>
        <v>39.107059200000002</v>
      </c>
      <c r="D2146" s="300">
        <f t="shared" si="396"/>
        <v>39.107059200000002</v>
      </c>
      <c r="E2146" s="285">
        <f t="shared" si="399"/>
        <v>1529.3620792723048</v>
      </c>
      <c r="F2146" s="300">
        <f t="shared" si="397"/>
        <v>41.521075200000006</v>
      </c>
      <c r="G2146" s="285">
        <f t="shared" si="400"/>
        <v>1723.9996857640556</v>
      </c>
      <c r="H2146" s="284">
        <f t="shared" si="401"/>
        <v>40.314067200000004</v>
      </c>
      <c r="I2146" s="301">
        <f t="shared" si="402"/>
        <v>1.1198352000000002E-2</v>
      </c>
      <c r="J2146" s="57">
        <f t="shared" si="403"/>
        <v>194.63760649175083</v>
      </c>
      <c r="K2146" s="57">
        <f t="shared" si="404"/>
        <v>194.63760649175083</v>
      </c>
      <c r="L2146" s="57">
        <f t="shared" si="406"/>
        <v>60971.894300901738</v>
      </c>
      <c r="M2146" s="301">
        <f t="shared" si="407"/>
        <v>13.131129439999983</v>
      </c>
      <c r="N2146" s="57">
        <f t="shared" si="405"/>
        <v>4643.3092126233596</v>
      </c>
    </row>
    <row r="2147" spans="1:14">
      <c r="A2147" s="57">
        <v>2144</v>
      </c>
      <c r="B2147" s="57">
        <v>25.8</v>
      </c>
      <c r="C2147" s="284">
        <f t="shared" si="398"/>
        <v>41.521075200000006</v>
      </c>
      <c r="D2147" s="300">
        <f t="shared" si="396"/>
        <v>41.521075200000006</v>
      </c>
      <c r="E2147" s="285">
        <f t="shared" si="399"/>
        <v>1723.9996857640556</v>
      </c>
      <c r="F2147" s="300">
        <f t="shared" si="397"/>
        <v>42.486681599999997</v>
      </c>
      <c r="G2147" s="285">
        <f t="shared" si="400"/>
        <v>1805.1181133797784</v>
      </c>
      <c r="H2147" s="284">
        <f t="shared" si="401"/>
        <v>42.003878400000005</v>
      </c>
      <c r="I2147" s="301">
        <f t="shared" si="402"/>
        <v>1.1667744000000001E-2</v>
      </c>
      <c r="J2147" s="57">
        <f t="shared" si="403"/>
        <v>81.118427615722794</v>
      </c>
      <c r="K2147" s="57">
        <f t="shared" si="404"/>
        <v>81.118427615722794</v>
      </c>
      <c r="L2147" s="57">
        <f t="shared" si="406"/>
        <v>61053.01272851746</v>
      </c>
      <c r="M2147" s="301">
        <f t="shared" si="407"/>
        <v>13.142797183999983</v>
      </c>
      <c r="N2147" s="57">
        <f t="shared" si="405"/>
        <v>4645.3591175281381</v>
      </c>
    </row>
    <row r="2148" spans="1:14">
      <c r="A2148" s="57">
        <v>2145</v>
      </c>
      <c r="B2148" s="57">
        <v>26.4</v>
      </c>
      <c r="C2148" s="284">
        <f t="shared" si="398"/>
        <v>42.486681599999997</v>
      </c>
      <c r="D2148" s="300">
        <f t="shared" si="396"/>
        <v>42.486681599999997</v>
      </c>
      <c r="E2148" s="285">
        <f t="shared" si="399"/>
        <v>1805.1181133797784</v>
      </c>
      <c r="F2148" s="300">
        <f t="shared" si="397"/>
        <v>41.360140800000003</v>
      </c>
      <c r="G2148" s="285">
        <f t="shared" si="400"/>
        <v>1710.661246995825</v>
      </c>
      <c r="H2148" s="284">
        <f t="shared" si="401"/>
        <v>41.923411200000004</v>
      </c>
      <c r="I2148" s="301">
        <f t="shared" si="402"/>
        <v>1.1645392000000001E-2</v>
      </c>
      <c r="J2148" s="57">
        <f t="shared" si="403"/>
        <v>-94.456866383953411</v>
      </c>
      <c r="K2148" s="57">
        <f t="shared" si="404"/>
        <v>0</v>
      </c>
      <c r="L2148" s="57">
        <f t="shared" si="406"/>
        <v>61053.01272851746</v>
      </c>
      <c r="M2148" s="301">
        <f t="shared" si="407"/>
        <v>13.154442575999983</v>
      </c>
      <c r="N2148" s="57">
        <f t="shared" si="405"/>
        <v>4641.2466644468432</v>
      </c>
    </row>
    <row r="2149" spans="1:14">
      <c r="A2149" s="57">
        <v>2146</v>
      </c>
      <c r="B2149" s="57">
        <v>25.7</v>
      </c>
      <c r="C2149" s="284">
        <f t="shared" si="398"/>
        <v>41.360140800000003</v>
      </c>
      <c r="D2149" s="300">
        <f t="shared" si="396"/>
        <v>41.360140800000003</v>
      </c>
      <c r="E2149" s="285">
        <f t="shared" si="399"/>
        <v>1710.661246995825</v>
      </c>
      <c r="F2149" s="300">
        <f t="shared" si="397"/>
        <v>40.394534400000005</v>
      </c>
      <c r="G2149" s="285">
        <f t="shared" si="400"/>
        <v>1631.7184093927838</v>
      </c>
      <c r="H2149" s="284">
        <f t="shared" si="401"/>
        <v>40.877337600000004</v>
      </c>
      <c r="I2149" s="301">
        <f t="shared" si="402"/>
        <v>1.1354816000000002E-2</v>
      </c>
      <c r="J2149" s="57">
        <f t="shared" si="403"/>
        <v>-78.942837603041198</v>
      </c>
      <c r="K2149" s="57">
        <f t="shared" si="404"/>
        <v>0</v>
      </c>
      <c r="L2149" s="57">
        <f t="shared" si="406"/>
        <v>61053.01272851746</v>
      </c>
      <c r="M2149" s="301">
        <f t="shared" si="407"/>
        <v>13.165797391999984</v>
      </c>
      <c r="N2149" s="57">
        <f t="shared" si="405"/>
        <v>4637.2438304128455</v>
      </c>
    </row>
    <row r="2150" spans="1:14">
      <c r="A2150" s="57">
        <v>2147</v>
      </c>
      <c r="B2150" s="57">
        <v>25.1</v>
      </c>
      <c r="C2150" s="284">
        <f t="shared" si="398"/>
        <v>40.394534400000005</v>
      </c>
      <c r="D2150" s="300">
        <f t="shared" si="396"/>
        <v>40.394534400000005</v>
      </c>
      <c r="E2150" s="285">
        <f t="shared" si="399"/>
        <v>1631.7184093927838</v>
      </c>
      <c r="F2150" s="300">
        <f t="shared" si="397"/>
        <v>39.750796800000003</v>
      </c>
      <c r="G2150" s="285">
        <f t="shared" si="400"/>
        <v>1580.1258462348906</v>
      </c>
      <c r="H2150" s="284">
        <f t="shared" si="401"/>
        <v>40.072665600000008</v>
      </c>
      <c r="I2150" s="301">
        <f t="shared" si="402"/>
        <v>1.1131296000000002E-2</v>
      </c>
      <c r="J2150" s="57">
        <f t="shared" si="403"/>
        <v>-51.59256315789321</v>
      </c>
      <c r="K2150" s="57">
        <f t="shared" si="404"/>
        <v>0</v>
      </c>
      <c r="L2150" s="57">
        <f t="shared" si="406"/>
        <v>61053.01272851746</v>
      </c>
      <c r="M2150" s="301">
        <f t="shared" si="407"/>
        <v>13.176928687999984</v>
      </c>
      <c r="N2150" s="57">
        <f t="shared" si="405"/>
        <v>4633.3264886010538</v>
      </c>
    </row>
    <row r="2151" spans="1:14">
      <c r="A2151" s="57">
        <v>2148</v>
      </c>
      <c r="B2151" s="57">
        <v>24.7</v>
      </c>
      <c r="C2151" s="284">
        <f t="shared" si="398"/>
        <v>39.750796800000003</v>
      </c>
      <c r="D2151" s="300">
        <f t="shared" si="396"/>
        <v>39.750796800000003</v>
      </c>
      <c r="E2151" s="285">
        <f t="shared" si="399"/>
        <v>1580.1258462348906</v>
      </c>
      <c r="F2151" s="300">
        <f t="shared" si="397"/>
        <v>40.233600000000003</v>
      </c>
      <c r="G2151" s="285">
        <f t="shared" si="400"/>
        <v>1618.7425689600002</v>
      </c>
      <c r="H2151" s="284">
        <f t="shared" si="401"/>
        <v>39.992198400000007</v>
      </c>
      <c r="I2151" s="301">
        <f t="shared" si="402"/>
        <v>1.1108944000000003E-2</v>
      </c>
      <c r="J2151" s="57">
        <f t="shared" si="403"/>
        <v>38.616722725109639</v>
      </c>
      <c r="K2151" s="57">
        <f t="shared" si="404"/>
        <v>38.616722725109639</v>
      </c>
      <c r="L2151" s="57">
        <f t="shared" si="406"/>
        <v>61091.629451242567</v>
      </c>
      <c r="M2151" s="301">
        <f t="shared" si="407"/>
        <v>13.188037631999984</v>
      </c>
      <c r="N2151" s="57">
        <f t="shared" si="405"/>
        <v>4632.3517687731937</v>
      </c>
    </row>
    <row r="2152" spans="1:14">
      <c r="A2152" s="57">
        <v>2149</v>
      </c>
      <c r="B2152" s="57">
        <v>25</v>
      </c>
      <c r="C2152" s="284">
        <f t="shared" si="398"/>
        <v>40.233600000000003</v>
      </c>
      <c r="D2152" s="300">
        <f t="shared" si="396"/>
        <v>40.233600000000003</v>
      </c>
      <c r="E2152" s="285">
        <f t="shared" si="399"/>
        <v>1618.7425689600002</v>
      </c>
      <c r="F2152" s="300">
        <f t="shared" si="397"/>
        <v>40.5554688</v>
      </c>
      <c r="G2152" s="285">
        <f t="shared" si="400"/>
        <v>1644.7460495877735</v>
      </c>
      <c r="H2152" s="284">
        <f t="shared" si="401"/>
        <v>40.394534399999998</v>
      </c>
      <c r="I2152" s="301">
        <f t="shared" si="402"/>
        <v>1.1220704E-2</v>
      </c>
      <c r="J2152" s="57">
        <f t="shared" si="403"/>
        <v>26.003480627773342</v>
      </c>
      <c r="K2152" s="57">
        <f t="shared" si="404"/>
        <v>26.003480627773342</v>
      </c>
      <c r="L2152" s="57">
        <f t="shared" si="406"/>
        <v>61117.632931870343</v>
      </c>
      <c r="M2152" s="301">
        <f t="shared" si="407"/>
        <v>13.199258335999984</v>
      </c>
      <c r="N2152" s="57">
        <f t="shared" si="405"/>
        <v>4630.3838727950797</v>
      </c>
    </row>
    <row r="2153" spans="1:14">
      <c r="A2153" s="57">
        <v>2150</v>
      </c>
      <c r="B2153" s="57">
        <v>25.2</v>
      </c>
      <c r="C2153" s="284">
        <f t="shared" si="398"/>
        <v>40.5554688</v>
      </c>
      <c r="D2153" s="300">
        <f t="shared" si="396"/>
        <v>40.5554688</v>
      </c>
      <c r="E2153" s="285">
        <f t="shared" si="399"/>
        <v>1644.7460495877735</v>
      </c>
      <c r="F2153" s="300">
        <f t="shared" si="397"/>
        <v>40.877337599999997</v>
      </c>
      <c r="G2153" s="285">
        <f t="shared" si="400"/>
        <v>1670.9567292643735</v>
      </c>
      <c r="H2153" s="284">
        <f t="shared" si="401"/>
        <v>40.716403200000002</v>
      </c>
      <c r="I2153" s="301">
        <f t="shared" si="402"/>
        <v>1.1310112000000001E-2</v>
      </c>
      <c r="J2153" s="57">
        <f t="shared" si="403"/>
        <v>26.210679676599966</v>
      </c>
      <c r="K2153" s="57">
        <f t="shared" si="404"/>
        <v>26.210679676599966</v>
      </c>
      <c r="L2153" s="57">
        <f t="shared" si="406"/>
        <v>61143.843611546945</v>
      </c>
      <c r="M2153" s="301">
        <f t="shared" si="407"/>
        <v>13.210568447999984</v>
      </c>
      <c r="N2153" s="57">
        <f t="shared" si="405"/>
        <v>4628.4036793892719</v>
      </c>
    </row>
    <row r="2154" spans="1:14">
      <c r="A2154" s="57">
        <v>2151</v>
      </c>
      <c r="B2154" s="57">
        <v>25.4</v>
      </c>
      <c r="C2154" s="284">
        <f t="shared" si="398"/>
        <v>40.877337599999997</v>
      </c>
      <c r="D2154" s="300">
        <f t="shared" si="396"/>
        <v>40.877337599999997</v>
      </c>
      <c r="E2154" s="285">
        <f t="shared" si="399"/>
        <v>1670.9567292643735</v>
      </c>
      <c r="F2154" s="300">
        <f t="shared" si="397"/>
        <v>41.521075200000006</v>
      </c>
      <c r="G2154" s="285">
        <f t="shared" si="400"/>
        <v>1723.9996857640556</v>
      </c>
      <c r="H2154" s="284">
        <f t="shared" si="401"/>
        <v>41.199206400000001</v>
      </c>
      <c r="I2154" s="301">
        <f t="shared" si="402"/>
        <v>1.1444224000000001E-2</v>
      </c>
      <c r="J2154" s="57">
        <f t="shared" si="403"/>
        <v>53.042956499682077</v>
      </c>
      <c r="K2154" s="57">
        <f t="shared" si="404"/>
        <v>53.042956499682077</v>
      </c>
      <c r="L2154" s="57">
        <f t="shared" si="406"/>
        <v>61196.886568046626</v>
      </c>
      <c r="M2154" s="301">
        <f t="shared" si="407"/>
        <v>13.222012671999984</v>
      </c>
      <c r="N2154" s="57">
        <f t="shared" si="405"/>
        <v>4628.4093115144387</v>
      </c>
    </row>
    <row r="2155" spans="1:14">
      <c r="A2155" s="57">
        <v>2152</v>
      </c>
      <c r="B2155" s="57">
        <v>25.8</v>
      </c>
      <c r="C2155" s="284">
        <f t="shared" si="398"/>
        <v>41.521075200000006</v>
      </c>
      <c r="D2155" s="300">
        <f t="shared" si="396"/>
        <v>41.521075200000006</v>
      </c>
      <c r="E2155" s="285">
        <f t="shared" si="399"/>
        <v>1723.9996857640556</v>
      </c>
      <c r="F2155" s="300">
        <f t="shared" si="397"/>
        <v>43.7741568</v>
      </c>
      <c r="G2155" s="285">
        <f t="shared" si="400"/>
        <v>1916.1768035509863</v>
      </c>
      <c r="H2155" s="284">
        <f t="shared" si="401"/>
        <v>42.647615999999999</v>
      </c>
      <c r="I2155" s="301">
        <f t="shared" si="402"/>
        <v>1.1846559999999999E-2</v>
      </c>
      <c r="J2155" s="57">
        <f t="shared" si="403"/>
        <v>192.17711778693069</v>
      </c>
      <c r="K2155" s="57">
        <f t="shared" si="404"/>
        <v>192.17711778693069</v>
      </c>
      <c r="L2155" s="57">
        <f t="shared" si="406"/>
        <v>61389.063685833557</v>
      </c>
      <c r="M2155" s="301">
        <f t="shared" si="407"/>
        <v>13.233859231999984</v>
      </c>
      <c r="N2155" s="57">
        <f t="shared" si="405"/>
        <v>4638.7877194123712</v>
      </c>
    </row>
    <row r="2156" spans="1:14">
      <c r="A2156" s="57">
        <v>2153</v>
      </c>
      <c r="B2156" s="57">
        <v>27.2</v>
      </c>
      <c r="C2156" s="284">
        <f t="shared" si="398"/>
        <v>43.7741568</v>
      </c>
      <c r="D2156" s="300">
        <f t="shared" si="396"/>
        <v>43.7741568</v>
      </c>
      <c r="E2156" s="285">
        <f t="shared" si="399"/>
        <v>1916.1768035509863</v>
      </c>
      <c r="F2156" s="300">
        <f t="shared" si="397"/>
        <v>42.647615999999999</v>
      </c>
      <c r="G2156" s="285">
        <f t="shared" si="400"/>
        <v>1818.819150483456</v>
      </c>
      <c r="H2156" s="284">
        <f t="shared" si="401"/>
        <v>43.2108864</v>
      </c>
      <c r="I2156" s="301">
        <f t="shared" si="402"/>
        <v>1.2003023999999999E-2</v>
      </c>
      <c r="J2156" s="57">
        <f t="shared" si="403"/>
        <v>-97.357653067530237</v>
      </c>
      <c r="K2156" s="57">
        <f t="shared" si="404"/>
        <v>0</v>
      </c>
      <c r="L2156" s="57">
        <f t="shared" si="406"/>
        <v>61389.063685833557</v>
      </c>
      <c r="M2156" s="301">
        <f t="shared" si="407"/>
        <v>13.245862255999985</v>
      </c>
      <c r="N2156" s="57">
        <f t="shared" si="405"/>
        <v>4634.5841817905148</v>
      </c>
    </row>
    <row r="2157" spans="1:14">
      <c r="A2157" s="57">
        <v>2154</v>
      </c>
      <c r="B2157" s="57">
        <v>26.5</v>
      </c>
      <c r="C2157" s="284">
        <f t="shared" si="398"/>
        <v>42.647615999999999</v>
      </c>
      <c r="D2157" s="300">
        <f t="shared" si="396"/>
        <v>42.647615999999999</v>
      </c>
      <c r="E2157" s="285">
        <f t="shared" si="399"/>
        <v>1818.819150483456</v>
      </c>
      <c r="F2157" s="300">
        <f t="shared" si="397"/>
        <v>38.624256000000003</v>
      </c>
      <c r="G2157" s="285">
        <f t="shared" si="400"/>
        <v>1491.8331515535363</v>
      </c>
      <c r="H2157" s="284">
        <f t="shared" si="401"/>
        <v>40.635936000000001</v>
      </c>
      <c r="I2157" s="301">
        <f t="shared" si="402"/>
        <v>1.1287760000000001E-2</v>
      </c>
      <c r="J2157" s="57">
        <f t="shared" si="403"/>
        <v>-326.98599892991979</v>
      </c>
      <c r="K2157" s="57">
        <f t="shared" si="404"/>
        <v>0</v>
      </c>
      <c r="L2157" s="57">
        <f t="shared" si="406"/>
        <v>61389.063685833557</v>
      </c>
      <c r="M2157" s="301">
        <f t="shared" si="407"/>
        <v>13.257150015999985</v>
      </c>
      <c r="N2157" s="57">
        <f t="shared" si="405"/>
        <v>4630.6380792058189</v>
      </c>
    </row>
    <row r="2158" spans="1:14">
      <c r="A2158" s="57">
        <v>2155</v>
      </c>
      <c r="B2158" s="57">
        <v>24</v>
      </c>
      <c r="C2158" s="284">
        <f t="shared" si="398"/>
        <v>38.624256000000003</v>
      </c>
      <c r="D2158" s="300">
        <f t="shared" si="396"/>
        <v>38.624256000000003</v>
      </c>
      <c r="E2158" s="285">
        <f t="shared" si="399"/>
        <v>1491.8331515535363</v>
      </c>
      <c r="F2158" s="300">
        <f t="shared" si="397"/>
        <v>36.532108800000003</v>
      </c>
      <c r="G2158" s="285">
        <f t="shared" si="400"/>
        <v>1334.5949733750376</v>
      </c>
      <c r="H2158" s="284">
        <f t="shared" si="401"/>
        <v>37.578182400000003</v>
      </c>
      <c r="I2158" s="301">
        <f t="shared" si="402"/>
        <v>1.0438384E-2</v>
      </c>
      <c r="J2158" s="57">
        <f t="shared" si="403"/>
        <v>-157.23817817849863</v>
      </c>
      <c r="K2158" s="57">
        <f t="shared" si="404"/>
        <v>0</v>
      </c>
      <c r="L2158" s="57">
        <f t="shared" si="406"/>
        <v>61389.063685833557</v>
      </c>
      <c r="M2158" s="301">
        <f t="shared" si="407"/>
        <v>13.267588399999985</v>
      </c>
      <c r="N2158" s="57">
        <f t="shared" si="405"/>
        <v>4626.9948867145758</v>
      </c>
    </row>
    <row r="2159" spans="1:14">
      <c r="A2159" s="57">
        <v>2156</v>
      </c>
      <c r="B2159" s="57">
        <v>22.7</v>
      </c>
      <c r="C2159" s="284">
        <f t="shared" si="398"/>
        <v>36.532108800000003</v>
      </c>
      <c r="D2159" s="300">
        <f t="shared" si="396"/>
        <v>36.532108800000003</v>
      </c>
      <c r="E2159" s="285">
        <f t="shared" si="399"/>
        <v>1334.5949733750376</v>
      </c>
      <c r="F2159" s="300">
        <f t="shared" si="397"/>
        <v>31.2212736</v>
      </c>
      <c r="G2159" s="285">
        <f t="shared" si="400"/>
        <v>974.76792520605693</v>
      </c>
      <c r="H2159" s="284">
        <f t="shared" si="401"/>
        <v>33.876691200000003</v>
      </c>
      <c r="I2159" s="301">
        <f t="shared" si="402"/>
        <v>9.4101920000000013E-3</v>
      </c>
      <c r="J2159" s="57">
        <f t="shared" si="403"/>
        <v>-359.8270481689807</v>
      </c>
      <c r="K2159" s="57">
        <f t="shared" si="404"/>
        <v>0</v>
      </c>
      <c r="L2159" s="57">
        <f t="shared" si="406"/>
        <v>61389.063685833557</v>
      </c>
      <c r="M2159" s="301">
        <f t="shared" si="407"/>
        <v>13.276998591999986</v>
      </c>
      <c r="N2159" s="57">
        <f t="shared" si="405"/>
        <v>4623.7154625310686</v>
      </c>
    </row>
    <row r="2160" spans="1:14">
      <c r="A2160" s="57">
        <v>2157</v>
      </c>
      <c r="B2160" s="57">
        <v>19.399999999999999</v>
      </c>
      <c r="C2160" s="284">
        <f t="shared" si="398"/>
        <v>31.2212736</v>
      </c>
      <c r="D2160" s="300">
        <f t="shared" si="396"/>
        <v>31.2212736</v>
      </c>
      <c r="E2160" s="285">
        <f t="shared" si="399"/>
        <v>974.76792520605693</v>
      </c>
      <c r="F2160" s="300">
        <f t="shared" si="397"/>
        <v>28.485388799999999</v>
      </c>
      <c r="G2160" s="285">
        <f t="shared" si="400"/>
        <v>811.4173750871654</v>
      </c>
      <c r="H2160" s="284">
        <f t="shared" si="401"/>
        <v>29.8533312</v>
      </c>
      <c r="I2160" s="301">
        <f t="shared" si="402"/>
        <v>8.2925919999999997E-3</v>
      </c>
      <c r="J2160" s="57">
        <f t="shared" si="403"/>
        <v>-163.35055011889153</v>
      </c>
      <c r="K2160" s="57">
        <f t="shared" si="404"/>
        <v>0</v>
      </c>
      <c r="L2160" s="57">
        <f t="shared" si="406"/>
        <v>61389.063685833557</v>
      </c>
      <c r="M2160" s="301">
        <f t="shared" si="407"/>
        <v>13.285291183999986</v>
      </c>
      <c r="N2160" s="57">
        <f t="shared" si="405"/>
        <v>4620.8293695336461</v>
      </c>
    </row>
    <row r="2161" spans="1:14">
      <c r="A2161" s="57">
        <v>2158</v>
      </c>
      <c r="B2161" s="57">
        <v>17.7</v>
      </c>
      <c r="C2161" s="284">
        <f t="shared" si="398"/>
        <v>28.485388799999999</v>
      </c>
      <c r="D2161" s="300">
        <f t="shared" si="396"/>
        <v>28.485388799999999</v>
      </c>
      <c r="E2161" s="285">
        <f t="shared" si="399"/>
        <v>811.4173750871654</v>
      </c>
      <c r="F2161" s="300">
        <f t="shared" si="397"/>
        <v>27.680716799999999</v>
      </c>
      <c r="G2161" s="285">
        <f t="shared" si="400"/>
        <v>766.22208256180215</v>
      </c>
      <c r="H2161" s="284">
        <f t="shared" si="401"/>
        <v>28.083052799999997</v>
      </c>
      <c r="I2161" s="301">
        <f t="shared" si="402"/>
        <v>7.8008479999999991E-3</v>
      </c>
      <c r="J2161" s="57">
        <f t="shared" si="403"/>
        <v>-45.195292525363243</v>
      </c>
      <c r="K2161" s="57">
        <f t="shared" si="404"/>
        <v>0</v>
      </c>
      <c r="L2161" s="57">
        <f t="shared" si="406"/>
        <v>61389.063685833557</v>
      </c>
      <c r="M2161" s="301">
        <f t="shared" si="407"/>
        <v>13.293092031999986</v>
      </c>
      <c r="N2161" s="57">
        <f t="shared" si="405"/>
        <v>4618.1177064037365</v>
      </c>
    </row>
    <row r="2162" spans="1:14">
      <c r="A2162" s="57">
        <v>2159</v>
      </c>
      <c r="B2162" s="57">
        <v>17.2</v>
      </c>
      <c r="C2162" s="284">
        <f t="shared" si="398"/>
        <v>27.680716799999999</v>
      </c>
      <c r="D2162" s="300">
        <f t="shared" si="396"/>
        <v>27.680716799999999</v>
      </c>
      <c r="E2162" s="285">
        <f t="shared" si="399"/>
        <v>766.22208256180215</v>
      </c>
      <c r="F2162" s="300">
        <f t="shared" si="397"/>
        <v>29.129126400000004</v>
      </c>
      <c r="G2162" s="285">
        <f t="shared" si="400"/>
        <v>848.50600482717721</v>
      </c>
      <c r="H2162" s="284">
        <f t="shared" si="401"/>
        <v>28.404921600000002</v>
      </c>
      <c r="I2162" s="301">
        <f t="shared" si="402"/>
        <v>7.890256E-3</v>
      </c>
      <c r="J2162" s="57">
        <f t="shared" si="403"/>
        <v>82.283922265375054</v>
      </c>
      <c r="K2162" s="57">
        <f t="shared" si="404"/>
        <v>82.283922265375054</v>
      </c>
      <c r="L2162" s="57">
        <f t="shared" si="406"/>
        <v>61471.347608098935</v>
      </c>
      <c r="M2162" s="301">
        <f t="shared" si="407"/>
        <v>13.300982287999986</v>
      </c>
      <c r="N2162" s="57">
        <f t="shared" si="405"/>
        <v>4621.5645038154644</v>
      </c>
    </row>
    <row r="2163" spans="1:14">
      <c r="A2163" s="57">
        <v>2160</v>
      </c>
      <c r="B2163" s="57">
        <v>18.100000000000001</v>
      </c>
      <c r="C2163" s="284">
        <f t="shared" si="398"/>
        <v>29.129126400000004</v>
      </c>
      <c r="D2163" s="300">
        <f t="shared" si="396"/>
        <v>29.129126400000004</v>
      </c>
      <c r="E2163" s="285">
        <f t="shared" si="399"/>
        <v>848.50600482717721</v>
      </c>
      <c r="F2163" s="300">
        <f t="shared" si="397"/>
        <v>29.933798400000004</v>
      </c>
      <c r="G2163" s="285">
        <f t="shared" si="400"/>
        <v>896.03228665184281</v>
      </c>
      <c r="H2163" s="284">
        <f t="shared" si="401"/>
        <v>29.531462400000002</v>
      </c>
      <c r="I2163" s="301">
        <f t="shared" si="402"/>
        <v>8.2031840000000005E-3</v>
      </c>
      <c r="J2163" s="57">
        <f t="shared" si="403"/>
        <v>47.526281824665602</v>
      </c>
      <c r="K2163" s="57">
        <f t="shared" si="404"/>
        <v>47.526281824665602</v>
      </c>
      <c r="L2163" s="57">
        <f t="shared" si="406"/>
        <v>61518.873889923598</v>
      </c>
      <c r="M2163" s="301">
        <f t="shared" si="407"/>
        <v>13.309185471999985</v>
      </c>
      <c r="N2163" s="57">
        <f t="shared" si="405"/>
        <v>4622.2869175087908</v>
      </c>
    </row>
    <row r="2164" spans="1:14">
      <c r="A2164" s="57">
        <v>2161</v>
      </c>
      <c r="B2164" s="57">
        <v>18.600000000000001</v>
      </c>
      <c r="C2164" s="284">
        <f t="shared" si="398"/>
        <v>29.933798400000004</v>
      </c>
      <c r="D2164" s="300">
        <f t="shared" si="396"/>
        <v>29.933798400000004</v>
      </c>
      <c r="E2164" s="285">
        <f t="shared" si="399"/>
        <v>896.03228665184281</v>
      </c>
      <c r="F2164" s="300">
        <f t="shared" si="397"/>
        <v>32.186880000000002</v>
      </c>
      <c r="G2164" s="285">
        <f t="shared" si="400"/>
        <v>1035.9952441344001</v>
      </c>
      <c r="H2164" s="284">
        <f t="shared" si="401"/>
        <v>31.060339200000001</v>
      </c>
      <c r="I2164" s="301">
        <f t="shared" si="402"/>
        <v>8.627872E-3</v>
      </c>
      <c r="J2164" s="57">
        <f t="shared" si="403"/>
        <v>139.96295748255727</v>
      </c>
      <c r="K2164" s="57">
        <f t="shared" si="404"/>
        <v>139.96295748255727</v>
      </c>
      <c r="L2164" s="57">
        <f t="shared" si="406"/>
        <v>61658.836847406157</v>
      </c>
      <c r="M2164" s="301">
        <f t="shared" si="407"/>
        <v>13.317813343999985</v>
      </c>
      <c r="N2164" s="57">
        <f t="shared" si="405"/>
        <v>4629.8018492040992</v>
      </c>
    </row>
    <row r="2165" spans="1:14">
      <c r="A2165" s="57">
        <v>2162</v>
      </c>
      <c r="B2165" s="57">
        <v>20</v>
      </c>
      <c r="C2165" s="284">
        <f t="shared" si="398"/>
        <v>32.186880000000002</v>
      </c>
      <c r="D2165" s="300">
        <f t="shared" si="396"/>
        <v>32.186880000000002</v>
      </c>
      <c r="E2165" s="285">
        <f t="shared" si="399"/>
        <v>1035.9952441344001</v>
      </c>
      <c r="F2165" s="300">
        <f t="shared" si="397"/>
        <v>35.7274368</v>
      </c>
      <c r="G2165" s="285">
        <f t="shared" si="400"/>
        <v>1276.4497402979941</v>
      </c>
      <c r="H2165" s="284">
        <f t="shared" si="401"/>
        <v>33.957158399999997</v>
      </c>
      <c r="I2165" s="301">
        <f t="shared" si="402"/>
        <v>9.4325439999999993E-3</v>
      </c>
      <c r="J2165" s="57">
        <f t="shared" si="403"/>
        <v>240.45449616359406</v>
      </c>
      <c r="K2165" s="57">
        <f t="shared" si="404"/>
        <v>240.45449616359406</v>
      </c>
      <c r="L2165" s="57">
        <f t="shared" si="406"/>
        <v>61899.291343569748</v>
      </c>
      <c r="M2165" s="301">
        <f t="shared" si="407"/>
        <v>13.327245887999984</v>
      </c>
      <c r="N2165" s="57">
        <f t="shared" si="405"/>
        <v>4644.5673670135129</v>
      </c>
    </row>
    <row r="2166" spans="1:14">
      <c r="A2166" s="57">
        <v>2163</v>
      </c>
      <c r="B2166" s="57">
        <v>22.2</v>
      </c>
      <c r="C2166" s="284">
        <f t="shared" si="398"/>
        <v>35.7274368</v>
      </c>
      <c r="D2166" s="300">
        <f t="shared" si="396"/>
        <v>35.7274368</v>
      </c>
      <c r="E2166" s="285">
        <f t="shared" si="399"/>
        <v>1276.4497402979941</v>
      </c>
      <c r="F2166" s="300">
        <f t="shared" si="397"/>
        <v>39.428927999999999</v>
      </c>
      <c r="G2166" s="285">
        <f t="shared" si="400"/>
        <v>1554.640363229184</v>
      </c>
      <c r="H2166" s="284">
        <f t="shared" si="401"/>
        <v>37.578182400000003</v>
      </c>
      <c r="I2166" s="301">
        <f t="shared" si="402"/>
        <v>1.0438384E-2</v>
      </c>
      <c r="J2166" s="57">
        <f t="shared" si="403"/>
        <v>278.19062293118986</v>
      </c>
      <c r="K2166" s="57">
        <f t="shared" si="404"/>
        <v>278.19062293118986</v>
      </c>
      <c r="L2166" s="57">
        <f t="shared" si="406"/>
        <v>62177.481966500942</v>
      </c>
      <c r="M2166" s="301">
        <f t="shared" si="407"/>
        <v>13.337684271999985</v>
      </c>
      <c r="N2166" s="57">
        <f t="shared" si="405"/>
        <v>4661.7899103393183</v>
      </c>
    </row>
    <row r="2167" spans="1:14">
      <c r="A2167" s="57">
        <v>2164</v>
      </c>
      <c r="B2167" s="57">
        <v>24.5</v>
      </c>
      <c r="C2167" s="284">
        <f t="shared" si="398"/>
        <v>39.428927999999999</v>
      </c>
      <c r="D2167" s="300">
        <f t="shared" si="396"/>
        <v>39.428927999999999</v>
      </c>
      <c r="E2167" s="285">
        <f t="shared" si="399"/>
        <v>1554.640363229184</v>
      </c>
      <c r="F2167" s="300">
        <f t="shared" si="397"/>
        <v>43.935091200000002</v>
      </c>
      <c r="G2167" s="285">
        <f t="shared" si="400"/>
        <v>1930.2922387523176</v>
      </c>
      <c r="H2167" s="284">
        <f t="shared" si="401"/>
        <v>41.682009600000001</v>
      </c>
      <c r="I2167" s="301">
        <f t="shared" si="402"/>
        <v>1.1578336E-2</v>
      </c>
      <c r="J2167" s="57">
        <f t="shared" si="403"/>
        <v>375.65187552313364</v>
      </c>
      <c r="K2167" s="57">
        <f t="shared" si="404"/>
        <v>375.65187552313364</v>
      </c>
      <c r="L2167" s="57">
        <f t="shared" si="406"/>
        <v>62553.133842024079</v>
      </c>
      <c r="M2167" s="301">
        <f t="shared" si="407"/>
        <v>13.349262607999984</v>
      </c>
      <c r="N2167" s="57">
        <f t="shared" si="405"/>
        <v>4685.8868297741819</v>
      </c>
    </row>
    <row r="2168" spans="1:14">
      <c r="A2168" s="57">
        <v>2165</v>
      </c>
      <c r="B2168" s="57">
        <v>27.3</v>
      </c>
      <c r="C2168" s="284">
        <f t="shared" si="398"/>
        <v>43.935091200000002</v>
      </c>
      <c r="D2168" s="300">
        <f t="shared" si="396"/>
        <v>43.935091200000002</v>
      </c>
      <c r="E2168" s="285">
        <f t="shared" si="399"/>
        <v>1930.2922387523176</v>
      </c>
      <c r="F2168" s="300">
        <f t="shared" si="397"/>
        <v>49.084992</v>
      </c>
      <c r="G2168" s="285">
        <f t="shared" si="400"/>
        <v>2409.3364396400639</v>
      </c>
      <c r="H2168" s="284">
        <f t="shared" si="401"/>
        <v>46.510041600000001</v>
      </c>
      <c r="I2168" s="301">
        <f t="shared" si="402"/>
        <v>1.2919456000000001E-2</v>
      </c>
      <c r="J2168" s="57">
        <f t="shared" si="403"/>
        <v>479.04420088774623</v>
      </c>
      <c r="K2168" s="57">
        <f t="shared" si="404"/>
        <v>479.04420088774623</v>
      </c>
      <c r="L2168" s="57">
        <f t="shared" si="406"/>
        <v>63032.178042911823</v>
      </c>
      <c r="M2168" s="301">
        <f t="shared" si="407"/>
        <v>13.362182063999985</v>
      </c>
      <c r="N2168" s="57">
        <f t="shared" si="405"/>
        <v>4717.2069457675889</v>
      </c>
    </row>
    <row r="2169" spans="1:14">
      <c r="A2169" s="57">
        <v>2166</v>
      </c>
      <c r="B2169" s="57">
        <v>30.5</v>
      </c>
      <c r="C2169" s="284">
        <f t="shared" si="398"/>
        <v>49.084992</v>
      </c>
      <c r="D2169" s="300">
        <f t="shared" si="396"/>
        <v>49.084992</v>
      </c>
      <c r="E2169" s="285">
        <f t="shared" si="399"/>
        <v>2409.3364396400639</v>
      </c>
      <c r="F2169" s="300">
        <f t="shared" si="397"/>
        <v>53.913024000000007</v>
      </c>
      <c r="G2169" s="285">
        <f t="shared" si="400"/>
        <v>2906.6141568245766</v>
      </c>
      <c r="H2169" s="284">
        <f t="shared" si="401"/>
        <v>51.499008000000003</v>
      </c>
      <c r="I2169" s="301">
        <f t="shared" si="402"/>
        <v>1.4305280000000002E-2</v>
      </c>
      <c r="J2169" s="57">
        <f t="shared" si="403"/>
        <v>497.27771718451277</v>
      </c>
      <c r="K2169" s="57">
        <f t="shared" si="404"/>
        <v>497.27771718451277</v>
      </c>
      <c r="L2169" s="57">
        <f t="shared" si="406"/>
        <v>63529.455760096338</v>
      </c>
      <c r="M2169" s="301">
        <f t="shared" si="407"/>
        <v>13.376487343999985</v>
      </c>
      <c r="N2169" s="57">
        <f t="shared" si="405"/>
        <v>4749.3377092449036</v>
      </c>
    </row>
    <row r="2170" spans="1:14">
      <c r="A2170" s="57">
        <v>2167</v>
      </c>
      <c r="B2170" s="57">
        <v>33.5</v>
      </c>
      <c r="C2170" s="284">
        <f t="shared" si="398"/>
        <v>53.913024000000007</v>
      </c>
      <c r="D2170" s="300">
        <f t="shared" si="396"/>
        <v>53.913024000000007</v>
      </c>
      <c r="E2170" s="285">
        <f t="shared" si="399"/>
        <v>2906.6141568245766</v>
      </c>
      <c r="F2170" s="300">
        <f t="shared" si="397"/>
        <v>58.258252800000008</v>
      </c>
      <c r="G2170" s="285">
        <f t="shared" si="400"/>
        <v>3394.0240193087088</v>
      </c>
      <c r="H2170" s="284">
        <f t="shared" si="401"/>
        <v>56.085638400000008</v>
      </c>
      <c r="I2170" s="301">
        <f t="shared" si="402"/>
        <v>1.5579344000000002E-2</v>
      </c>
      <c r="J2170" s="57">
        <f t="shared" si="403"/>
        <v>487.40986248413219</v>
      </c>
      <c r="K2170" s="57">
        <f t="shared" si="404"/>
        <v>487.40986248413219</v>
      </c>
      <c r="L2170" s="57">
        <f t="shared" si="406"/>
        <v>64016.865622580473</v>
      </c>
      <c r="M2170" s="301">
        <f t="shared" si="407"/>
        <v>13.392066687999986</v>
      </c>
      <c r="N2170" s="57">
        <f t="shared" si="405"/>
        <v>4780.208097376265</v>
      </c>
    </row>
    <row r="2171" spans="1:14">
      <c r="A2171" s="57">
        <v>2168</v>
      </c>
      <c r="B2171" s="57">
        <v>36.200000000000003</v>
      </c>
      <c r="C2171" s="284">
        <f t="shared" si="398"/>
        <v>58.258252800000008</v>
      </c>
      <c r="D2171" s="300">
        <f t="shared" si="396"/>
        <v>58.258252800000008</v>
      </c>
      <c r="E2171" s="285">
        <f t="shared" si="399"/>
        <v>3394.0240193087088</v>
      </c>
      <c r="F2171" s="300">
        <f t="shared" si="397"/>
        <v>60.028531199999996</v>
      </c>
      <c r="G2171" s="285">
        <f t="shared" si="400"/>
        <v>3603.4245580293732</v>
      </c>
      <c r="H2171" s="284">
        <f t="shared" si="401"/>
        <v>59.143392000000006</v>
      </c>
      <c r="I2171" s="301">
        <f t="shared" si="402"/>
        <v>1.6428720000000001E-2</v>
      </c>
      <c r="J2171" s="57">
        <f t="shared" si="403"/>
        <v>209.40053872066437</v>
      </c>
      <c r="K2171" s="57">
        <f t="shared" si="404"/>
        <v>209.40053872066437</v>
      </c>
      <c r="L2171" s="57">
        <f t="shared" si="406"/>
        <v>64226.266161301137</v>
      </c>
      <c r="M2171" s="301">
        <f t="shared" si="407"/>
        <v>13.408495407999986</v>
      </c>
      <c r="N2171" s="57">
        <f t="shared" si="405"/>
        <v>4789.9681662255307</v>
      </c>
    </row>
    <row r="2172" spans="1:14">
      <c r="A2172" s="57">
        <v>2169</v>
      </c>
      <c r="B2172" s="57">
        <v>37.299999999999997</v>
      </c>
      <c r="C2172" s="284">
        <f t="shared" si="398"/>
        <v>60.028531199999996</v>
      </c>
      <c r="D2172" s="300">
        <f t="shared" si="396"/>
        <v>60.028531199999996</v>
      </c>
      <c r="E2172" s="285">
        <f t="shared" si="399"/>
        <v>3603.4245580293732</v>
      </c>
      <c r="F2172" s="300">
        <f t="shared" si="397"/>
        <v>63.247219199999996</v>
      </c>
      <c r="G2172" s="285">
        <f t="shared" si="400"/>
        <v>4000.2107365328484</v>
      </c>
      <c r="H2172" s="284">
        <f t="shared" si="401"/>
        <v>61.637875199999996</v>
      </c>
      <c r="I2172" s="301">
        <f t="shared" si="402"/>
        <v>1.7121631999999998E-2</v>
      </c>
      <c r="J2172" s="57">
        <f t="shared" si="403"/>
        <v>396.78617850347518</v>
      </c>
      <c r="K2172" s="57">
        <f t="shared" si="404"/>
        <v>396.78617850347518</v>
      </c>
      <c r="L2172" s="57">
        <f t="shared" si="406"/>
        <v>64623.052339804613</v>
      </c>
      <c r="M2172" s="301">
        <f t="shared" si="407"/>
        <v>13.425617039999986</v>
      </c>
      <c r="N2172" s="57">
        <f t="shared" si="405"/>
        <v>4813.4139494123901</v>
      </c>
    </row>
    <row r="2173" spans="1:14">
      <c r="A2173" s="57">
        <v>2170</v>
      </c>
      <c r="B2173" s="57">
        <v>39.299999999999997</v>
      </c>
      <c r="C2173" s="284">
        <f t="shared" si="398"/>
        <v>63.247219199999996</v>
      </c>
      <c r="D2173" s="300">
        <f t="shared" si="396"/>
        <v>63.247219199999996</v>
      </c>
      <c r="E2173" s="285">
        <f t="shared" si="399"/>
        <v>4000.2107365328484</v>
      </c>
      <c r="F2173" s="300">
        <f t="shared" si="397"/>
        <v>65.178432000000001</v>
      </c>
      <c r="G2173" s="285">
        <f t="shared" si="400"/>
        <v>4248.2279979786244</v>
      </c>
      <c r="H2173" s="284">
        <f t="shared" si="401"/>
        <v>64.212825600000002</v>
      </c>
      <c r="I2173" s="301">
        <f t="shared" si="402"/>
        <v>1.7836896000000001E-2</v>
      </c>
      <c r="J2173" s="57">
        <f t="shared" si="403"/>
        <v>248.01726144577606</v>
      </c>
      <c r="K2173" s="57">
        <f t="shared" si="404"/>
        <v>248.01726144577606</v>
      </c>
      <c r="L2173" s="57">
        <f t="shared" si="406"/>
        <v>64871.06960125039</v>
      </c>
      <c r="M2173" s="301">
        <f t="shared" si="407"/>
        <v>13.443453935999987</v>
      </c>
      <c r="N2173" s="57">
        <f t="shared" si="405"/>
        <v>4825.4763924569488</v>
      </c>
    </row>
    <row r="2174" spans="1:14">
      <c r="A2174" s="57">
        <v>2171</v>
      </c>
      <c r="B2174" s="57">
        <v>40.5</v>
      </c>
      <c r="C2174" s="284">
        <f t="shared" si="398"/>
        <v>65.178432000000001</v>
      </c>
      <c r="D2174" s="300">
        <f t="shared" si="396"/>
        <v>65.178432000000001</v>
      </c>
      <c r="E2174" s="285">
        <f t="shared" si="399"/>
        <v>4248.2279979786244</v>
      </c>
      <c r="F2174" s="300">
        <f t="shared" si="397"/>
        <v>67.753382400000007</v>
      </c>
      <c r="G2174" s="285">
        <f t="shared" si="400"/>
        <v>4590.5208266406307</v>
      </c>
      <c r="H2174" s="284">
        <f t="shared" si="401"/>
        <v>66.465907200000004</v>
      </c>
      <c r="I2174" s="301">
        <f t="shared" si="402"/>
        <v>1.8462752000000002E-2</v>
      </c>
      <c r="J2174" s="57">
        <f t="shared" si="403"/>
        <v>342.29282866200629</v>
      </c>
      <c r="K2174" s="57">
        <f t="shared" si="404"/>
        <v>342.29282866200629</v>
      </c>
      <c r="L2174" s="57">
        <f t="shared" si="406"/>
        <v>65213.362429912399</v>
      </c>
      <c r="M2174" s="301">
        <f t="shared" si="407"/>
        <v>13.461916687999986</v>
      </c>
      <c r="N2174" s="57">
        <f t="shared" si="405"/>
        <v>4844.2851000588862</v>
      </c>
    </row>
    <row r="2175" spans="1:14">
      <c r="A2175" s="57">
        <v>2172</v>
      </c>
      <c r="B2175" s="57">
        <v>42.1</v>
      </c>
      <c r="C2175" s="284">
        <f t="shared" si="398"/>
        <v>67.753382400000007</v>
      </c>
      <c r="D2175" s="300">
        <f t="shared" si="396"/>
        <v>67.753382400000007</v>
      </c>
      <c r="E2175" s="285">
        <f t="shared" si="399"/>
        <v>4590.5208266406307</v>
      </c>
      <c r="F2175" s="300">
        <f t="shared" si="397"/>
        <v>70.006464000000008</v>
      </c>
      <c r="G2175" s="285">
        <f t="shared" si="400"/>
        <v>4900.9050017832969</v>
      </c>
      <c r="H2175" s="284">
        <f t="shared" si="401"/>
        <v>68.879923200000007</v>
      </c>
      <c r="I2175" s="301">
        <f t="shared" si="402"/>
        <v>1.9133312000000003E-2</v>
      </c>
      <c r="J2175" s="57">
        <f t="shared" si="403"/>
        <v>310.38417514266621</v>
      </c>
      <c r="K2175" s="57">
        <f t="shared" si="404"/>
        <v>310.38417514266621</v>
      </c>
      <c r="L2175" s="57">
        <f t="shared" si="406"/>
        <v>65523.746605055065</v>
      </c>
      <c r="M2175" s="301">
        <f t="shared" si="407"/>
        <v>13.481049999999986</v>
      </c>
      <c r="N2175" s="57">
        <f t="shared" si="405"/>
        <v>4860.433468094483</v>
      </c>
    </row>
    <row r="2176" spans="1:14">
      <c r="A2176" s="57">
        <v>2173</v>
      </c>
      <c r="B2176" s="57">
        <v>43.5</v>
      </c>
      <c r="C2176" s="284">
        <f t="shared" si="398"/>
        <v>70.006464000000008</v>
      </c>
      <c r="D2176" s="300">
        <f t="shared" si="396"/>
        <v>70.006464000000008</v>
      </c>
      <c r="E2176" s="285">
        <f t="shared" si="399"/>
        <v>4900.9050017832969</v>
      </c>
      <c r="F2176" s="300">
        <f t="shared" si="397"/>
        <v>72.581414400000014</v>
      </c>
      <c r="G2176" s="285">
        <f t="shared" si="400"/>
        <v>5268.061716304529</v>
      </c>
      <c r="H2176" s="284">
        <f t="shared" si="401"/>
        <v>71.293939200000011</v>
      </c>
      <c r="I2176" s="301">
        <f t="shared" si="402"/>
        <v>1.9803872000000004E-2</v>
      </c>
      <c r="J2176" s="57">
        <f t="shared" si="403"/>
        <v>367.15671452123206</v>
      </c>
      <c r="K2176" s="57">
        <f t="shared" si="404"/>
        <v>367.15671452123206</v>
      </c>
      <c r="L2176" s="57">
        <f t="shared" si="406"/>
        <v>65890.90331957629</v>
      </c>
      <c r="M2176" s="301">
        <f t="shared" si="407"/>
        <v>13.500853871999986</v>
      </c>
      <c r="N2176" s="57">
        <f t="shared" si="405"/>
        <v>4880.4989628271087</v>
      </c>
    </row>
    <row r="2177" spans="1:14">
      <c r="A2177" s="57">
        <v>2174</v>
      </c>
      <c r="B2177" s="57">
        <v>45.1</v>
      </c>
      <c r="C2177" s="284">
        <f t="shared" si="398"/>
        <v>72.581414400000014</v>
      </c>
      <c r="D2177" s="300">
        <f t="shared" si="396"/>
        <v>72.581414400000014</v>
      </c>
      <c r="E2177" s="285">
        <f t="shared" si="399"/>
        <v>5268.061716304529</v>
      </c>
      <c r="F2177" s="300">
        <f t="shared" si="397"/>
        <v>74.029824000000005</v>
      </c>
      <c r="G2177" s="285">
        <f t="shared" si="400"/>
        <v>5480.4148414709771</v>
      </c>
      <c r="H2177" s="284">
        <f t="shared" si="401"/>
        <v>73.30561920000001</v>
      </c>
      <c r="I2177" s="301">
        <f t="shared" si="402"/>
        <v>2.0362672000000002E-2</v>
      </c>
      <c r="J2177" s="57">
        <f t="shared" si="403"/>
        <v>212.35312516644808</v>
      </c>
      <c r="K2177" s="57">
        <f t="shared" si="404"/>
        <v>212.35312516644808</v>
      </c>
      <c r="L2177" s="57">
        <f t="shared" si="406"/>
        <v>66103.256444742743</v>
      </c>
      <c r="M2177" s="301">
        <f t="shared" si="407"/>
        <v>13.521216543999985</v>
      </c>
      <c r="N2177" s="57">
        <f t="shared" si="405"/>
        <v>4888.8542114264073</v>
      </c>
    </row>
    <row r="2178" spans="1:14">
      <c r="A2178" s="57">
        <v>2175</v>
      </c>
      <c r="B2178" s="57">
        <v>46</v>
      </c>
      <c r="C2178" s="284">
        <f t="shared" si="398"/>
        <v>74.029824000000005</v>
      </c>
      <c r="D2178" s="300">
        <f t="shared" si="396"/>
        <v>74.029824000000005</v>
      </c>
      <c r="E2178" s="285">
        <f t="shared" si="399"/>
        <v>5480.4148414709771</v>
      </c>
      <c r="F2178" s="300">
        <f t="shared" si="397"/>
        <v>75.317299199999994</v>
      </c>
      <c r="G2178" s="285">
        <f t="shared" si="400"/>
        <v>5672.6955587823195</v>
      </c>
      <c r="H2178" s="284">
        <f t="shared" si="401"/>
        <v>74.673561599999999</v>
      </c>
      <c r="I2178" s="301">
        <f t="shared" si="402"/>
        <v>2.0742655999999998E-2</v>
      </c>
      <c r="J2178" s="57">
        <f t="shared" si="403"/>
        <v>192.28071731134241</v>
      </c>
      <c r="K2178" s="57">
        <f t="shared" si="404"/>
        <v>192.28071731134241</v>
      </c>
      <c r="L2178" s="57">
        <f t="shared" si="406"/>
        <v>66295.537162054083</v>
      </c>
      <c r="M2178" s="301">
        <f t="shared" si="407"/>
        <v>13.541959199999985</v>
      </c>
      <c r="N2178" s="57">
        <f t="shared" si="405"/>
        <v>4895.5646803347445</v>
      </c>
    </row>
    <row r="2179" spans="1:14">
      <c r="A2179" s="57">
        <v>2176</v>
      </c>
      <c r="B2179" s="57">
        <v>46.8</v>
      </c>
      <c r="C2179" s="284">
        <f t="shared" si="398"/>
        <v>75.317299199999994</v>
      </c>
      <c r="D2179" s="300">
        <f t="shared" si="396"/>
        <v>75.317299199999994</v>
      </c>
      <c r="E2179" s="285">
        <f t="shared" si="399"/>
        <v>5672.6955587823195</v>
      </c>
      <c r="F2179" s="300">
        <f t="shared" si="397"/>
        <v>76.443840000000009</v>
      </c>
      <c r="G2179" s="285">
        <f t="shared" si="400"/>
        <v>5843.660673945601</v>
      </c>
      <c r="H2179" s="284">
        <f t="shared" si="401"/>
        <v>75.880569600000001</v>
      </c>
      <c r="I2179" s="301">
        <f t="shared" si="402"/>
        <v>2.1077936000000002E-2</v>
      </c>
      <c r="J2179" s="57">
        <f t="shared" si="403"/>
        <v>170.96511516328155</v>
      </c>
      <c r="K2179" s="57">
        <f t="shared" si="404"/>
        <v>170.96511516328155</v>
      </c>
      <c r="L2179" s="57">
        <f t="shared" si="406"/>
        <v>66466.502277217369</v>
      </c>
      <c r="M2179" s="301">
        <f t="shared" si="407"/>
        <v>13.563037135999984</v>
      </c>
      <c r="N2179" s="57">
        <f t="shared" si="405"/>
        <v>4900.561843983839</v>
      </c>
    </row>
    <row r="2180" spans="1:14">
      <c r="A2180" s="57">
        <v>2177</v>
      </c>
      <c r="B2180" s="57">
        <v>47.5</v>
      </c>
      <c r="C2180" s="284">
        <f t="shared" si="398"/>
        <v>76.443840000000009</v>
      </c>
      <c r="D2180" s="300">
        <f t="shared" ref="D2180:D2243" si="408">C2180</f>
        <v>76.443840000000009</v>
      </c>
      <c r="E2180" s="285">
        <f t="shared" si="399"/>
        <v>5843.660673945601</v>
      </c>
      <c r="F2180" s="300">
        <f t="shared" ref="F2180:F2243" si="409">C2181</f>
        <v>76.443840000000009</v>
      </c>
      <c r="G2180" s="285">
        <f t="shared" si="400"/>
        <v>5843.660673945601</v>
      </c>
      <c r="H2180" s="284">
        <f t="shared" si="401"/>
        <v>76.443840000000009</v>
      </c>
      <c r="I2180" s="301">
        <f t="shared" si="402"/>
        <v>2.1234400000000004E-2</v>
      </c>
      <c r="J2180" s="57">
        <f t="shared" si="403"/>
        <v>0</v>
      </c>
      <c r="K2180" s="57">
        <f t="shared" si="404"/>
        <v>0</v>
      </c>
      <c r="L2180" s="57">
        <f t="shared" si="406"/>
        <v>66466.502277217369</v>
      </c>
      <c r="M2180" s="301">
        <f t="shared" si="407"/>
        <v>13.584271535999985</v>
      </c>
      <c r="N2180" s="57">
        <f t="shared" si="405"/>
        <v>4892.901478086108</v>
      </c>
    </row>
    <row r="2181" spans="1:14">
      <c r="A2181" s="57">
        <v>2178</v>
      </c>
      <c r="B2181" s="57">
        <v>47.5</v>
      </c>
      <c r="C2181" s="284">
        <f t="shared" ref="C2181:C2244" si="410">B2181*1.609344</f>
        <v>76.443840000000009</v>
      </c>
      <c r="D2181" s="300">
        <f t="shared" si="408"/>
        <v>76.443840000000009</v>
      </c>
      <c r="E2181" s="285">
        <f t="shared" ref="E2181:E2244" si="411">(D2181)^2</f>
        <v>5843.660673945601</v>
      </c>
      <c r="F2181" s="300">
        <f t="shared" si="409"/>
        <v>76.121971200000004</v>
      </c>
      <c r="G2181" s="285">
        <f t="shared" ref="G2181:G2244" si="412">(F2181)^2</f>
        <v>5794.5544993736303</v>
      </c>
      <c r="H2181" s="284">
        <f t="shared" ref="H2181:H2244" si="413">(D2181+F2181)/2</f>
        <v>76.282905600000007</v>
      </c>
      <c r="I2181" s="301">
        <f t="shared" ref="I2181:I2244" si="414">H2181/3600</f>
        <v>2.1189696000000001E-2</v>
      </c>
      <c r="J2181" s="57">
        <f t="shared" ref="J2181:J2244" si="415">IF(I2181=0,0,(G2181-E2181))</f>
        <v>-49.106174571970769</v>
      </c>
      <c r="K2181" s="57">
        <f t="shared" ref="K2181:K2244" si="416">MAX(0,J2181)</f>
        <v>0</v>
      </c>
      <c r="L2181" s="57">
        <f t="shared" si="406"/>
        <v>66466.502277217369</v>
      </c>
      <c r="M2181" s="301">
        <f t="shared" si="407"/>
        <v>13.605461231999985</v>
      </c>
      <c r="N2181" s="57">
        <f t="shared" ref="N2181:N2244" si="417">IF(M2181=0,0,(L2181)/M2181)</f>
        <v>4885.2810752853011</v>
      </c>
    </row>
    <row r="2182" spans="1:14">
      <c r="A2182" s="57">
        <v>2179</v>
      </c>
      <c r="B2182" s="57">
        <v>47.3</v>
      </c>
      <c r="C2182" s="284">
        <f t="shared" si="410"/>
        <v>76.121971200000004</v>
      </c>
      <c r="D2182" s="300">
        <f t="shared" si="408"/>
        <v>76.121971200000004</v>
      </c>
      <c r="E2182" s="285">
        <f t="shared" si="411"/>
        <v>5794.5544993736303</v>
      </c>
      <c r="F2182" s="300">
        <f t="shared" si="409"/>
        <v>75.961036800000016</v>
      </c>
      <c r="G2182" s="285">
        <f t="shared" si="412"/>
        <v>5770.0791117309564</v>
      </c>
      <c r="H2182" s="284">
        <f t="shared" si="413"/>
        <v>76.041504000000003</v>
      </c>
      <c r="I2182" s="301">
        <f t="shared" si="414"/>
        <v>2.1122640000000002E-2</v>
      </c>
      <c r="J2182" s="57">
        <f t="shared" si="415"/>
        <v>-24.475387642673923</v>
      </c>
      <c r="K2182" s="57">
        <f t="shared" si="416"/>
        <v>0</v>
      </c>
      <c r="L2182" s="57">
        <f t="shared" ref="L2182:L2245" si="418">L2181+K2182</f>
        <v>66466.502277217369</v>
      </c>
      <c r="M2182" s="301">
        <f t="shared" ref="M2182:M2245" si="419">M2181+I2182</f>
        <v>13.626583871999985</v>
      </c>
      <c r="N2182" s="57">
        <f t="shared" si="417"/>
        <v>4877.7083751558066</v>
      </c>
    </row>
    <row r="2183" spans="1:14">
      <c r="A2183" s="57">
        <v>2180</v>
      </c>
      <c r="B2183" s="57">
        <v>47.2</v>
      </c>
      <c r="C2183" s="284">
        <f t="shared" si="410"/>
        <v>75.961036800000016</v>
      </c>
      <c r="D2183" s="300">
        <f t="shared" si="408"/>
        <v>75.961036800000016</v>
      </c>
      <c r="E2183" s="285">
        <f t="shared" si="411"/>
        <v>5770.0791117309564</v>
      </c>
      <c r="F2183" s="300">
        <f t="shared" si="409"/>
        <v>75.639168000000012</v>
      </c>
      <c r="G2183" s="285">
        <f t="shared" si="412"/>
        <v>5721.283735732226</v>
      </c>
      <c r="H2183" s="284">
        <f t="shared" si="413"/>
        <v>75.800102400000014</v>
      </c>
      <c r="I2183" s="301">
        <f t="shared" si="414"/>
        <v>2.1055584000000006E-2</v>
      </c>
      <c r="J2183" s="57">
        <f t="shared" si="415"/>
        <v>-48.795375998730378</v>
      </c>
      <c r="K2183" s="57">
        <f t="shared" si="416"/>
        <v>0</v>
      </c>
      <c r="L2183" s="57">
        <f t="shared" si="418"/>
        <v>66466.502277217369</v>
      </c>
      <c r="M2183" s="301">
        <f t="shared" si="419"/>
        <v>13.647639455999986</v>
      </c>
      <c r="N2183" s="57">
        <f t="shared" si="417"/>
        <v>4870.1830445847791</v>
      </c>
    </row>
    <row r="2184" spans="1:14">
      <c r="A2184" s="57">
        <v>2181</v>
      </c>
      <c r="B2184" s="57">
        <v>47</v>
      </c>
      <c r="C2184" s="284">
        <f t="shared" si="410"/>
        <v>75.639168000000012</v>
      </c>
      <c r="D2184" s="300">
        <f t="shared" si="408"/>
        <v>75.639168000000012</v>
      </c>
      <c r="E2184" s="285">
        <f t="shared" si="411"/>
        <v>5721.283735732226</v>
      </c>
      <c r="F2184" s="300">
        <f t="shared" si="409"/>
        <v>75.639168000000012</v>
      </c>
      <c r="G2184" s="285">
        <f t="shared" si="412"/>
        <v>5721.283735732226</v>
      </c>
      <c r="H2184" s="284">
        <f t="shared" si="413"/>
        <v>75.639168000000012</v>
      </c>
      <c r="I2184" s="301">
        <f t="shared" si="414"/>
        <v>2.1010880000000003E-2</v>
      </c>
      <c r="J2184" s="57">
        <f t="shared" si="415"/>
        <v>0</v>
      </c>
      <c r="K2184" s="57">
        <f t="shared" si="416"/>
        <v>0</v>
      </c>
      <c r="L2184" s="57">
        <f t="shared" si="418"/>
        <v>66466.502277217369</v>
      </c>
      <c r="M2184" s="301">
        <f t="shared" si="419"/>
        <v>13.668650335999986</v>
      </c>
      <c r="N2184" s="57">
        <f t="shared" si="417"/>
        <v>4862.6968020507738</v>
      </c>
    </row>
    <row r="2185" spans="1:14">
      <c r="A2185" s="57">
        <v>2182</v>
      </c>
      <c r="B2185" s="57">
        <v>47</v>
      </c>
      <c r="C2185" s="284">
        <f t="shared" si="410"/>
        <v>75.639168000000012</v>
      </c>
      <c r="D2185" s="300">
        <f t="shared" si="408"/>
        <v>75.639168000000012</v>
      </c>
      <c r="E2185" s="285">
        <f t="shared" si="411"/>
        <v>5721.283735732226</v>
      </c>
      <c r="F2185" s="300">
        <f t="shared" si="409"/>
        <v>75.639168000000012</v>
      </c>
      <c r="G2185" s="285">
        <f t="shared" si="412"/>
        <v>5721.283735732226</v>
      </c>
      <c r="H2185" s="284">
        <f t="shared" si="413"/>
        <v>75.639168000000012</v>
      </c>
      <c r="I2185" s="301">
        <f t="shared" si="414"/>
        <v>2.1010880000000003E-2</v>
      </c>
      <c r="J2185" s="57">
        <f t="shared" si="415"/>
        <v>0</v>
      </c>
      <c r="K2185" s="57">
        <f t="shared" si="416"/>
        <v>0</v>
      </c>
      <c r="L2185" s="57">
        <f t="shared" si="418"/>
        <v>66466.502277217369</v>
      </c>
      <c r="M2185" s="301">
        <f t="shared" si="419"/>
        <v>13.689661215999987</v>
      </c>
      <c r="N2185" s="57">
        <f t="shared" si="417"/>
        <v>4855.2335392736886</v>
      </c>
    </row>
    <row r="2186" spans="1:14">
      <c r="A2186" s="57">
        <v>2183</v>
      </c>
      <c r="B2186" s="57">
        <v>47</v>
      </c>
      <c r="C2186" s="284">
        <f t="shared" si="410"/>
        <v>75.639168000000012</v>
      </c>
      <c r="D2186" s="300">
        <f t="shared" si="408"/>
        <v>75.639168000000012</v>
      </c>
      <c r="E2186" s="285">
        <f t="shared" si="411"/>
        <v>5721.283735732226</v>
      </c>
      <c r="F2186" s="300">
        <f t="shared" si="409"/>
        <v>75.639168000000012</v>
      </c>
      <c r="G2186" s="285">
        <f t="shared" si="412"/>
        <v>5721.283735732226</v>
      </c>
      <c r="H2186" s="284">
        <f t="shared" si="413"/>
        <v>75.639168000000012</v>
      </c>
      <c r="I2186" s="301">
        <f t="shared" si="414"/>
        <v>2.1010880000000003E-2</v>
      </c>
      <c r="J2186" s="57">
        <f t="shared" si="415"/>
        <v>0</v>
      </c>
      <c r="K2186" s="57">
        <f t="shared" si="416"/>
        <v>0</v>
      </c>
      <c r="L2186" s="57">
        <f t="shared" si="418"/>
        <v>66466.502277217369</v>
      </c>
      <c r="M2186" s="301">
        <f t="shared" si="419"/>
        <v>13.710672095999987</v>
      </c>
      <c r="N2186" s="57">
        <f t="shared" si="417"/>
        <v>4847.7931506077375</v>
      </c>
    </row>
    <row r="2187" spans="1:14">
      <c r="A2187" s="57">
        <v>2184</v>
      </c>
      <c r="B2187" s="57">
        <v>47</v>
      </c>
      <c r="C2187" s="284">
        <f t="shared" si="410"/>
        <v>75.639168000000012</v>
      </c>
      <c r="D2187" s="300">
        <f t="shared" si="408"/>
        <v>75.639168000000012</v>
      </c>
      <c r="E2187" s="285">
        <f t="shared" si="411"/>
        <v>5721.283735732226</v>
      </c>
      <c r="F2187" s="300">
        <f t="shared" si="409"/>
        <v>75.639168000000012</v>
      </c>
      <c r="G2187" s="285">
        <f t="shared" si="412"/>
        <v>5721.283735732226</v>
      </c>
      <c r="H2187" s="284">
        <f t="shared" si="413"/>
        <v>75.639168000000012</v>
      </c>
      <c r="I2187" s="301">
        <f t="shared" si="414"/>
        <v>2.1010880000000003E-2</v>
      </c>
      <c r="J2187" s="57">
        <f t="shared" si="415"/>
        <v>0</v>
      </c>
      <c r="K2187" s="57">
        <f t="shared" si="416"/>
        <v>0</v>
      </c>
      <c r="L2187" s="57">
        <f t="shared" si="418"/>
        <v>66466.502277217369</v>
      </c>
      <c r="M2187" s="301">
        <f t="shared" si="419"/>
        <v>13.731682975999988</v>
      </c>
      <c r="N2187" s="57">
        <f t="shared" si="417"/>
        <v>4840.3755310537272</v>
      </c>
    </row>
    <row r="2188" spans="1:14">
      <c r="A2188" s="57">
        <v>2185</v>
      </c>
      <c r="B2188" s="57">
        <v>47</v>
      </c>
      <c r="C2188" s="284">
        <f t="shared" si="410"/>
        <v>75.639168000000012</v>
      </c>
      <c r="D2188" s="300">
        <f t="shared" si="408"/>
        <v>75.639168000000012</v>
      </c>
      <c r="E2188" s="285">
        <f t="shared" si="411"/>
        <v>5721.283735732226</v>
      </c>
      <c r="F2188" s="300">
        <f t="shared" si="409"/>
        <v>75.961036800000016</v>
      </c>
      <c r="G2188" s="285">
        <f t="shared" si="412"/>
        <v>5770.0791117309564</v>
      </c>
      <c r="H2188" s="284">
        <f t="shared" si="413"/>
        <v>75.800102400000014</v>
      </c>
      <c r="I2188" s="301">
        <f t="shared" si="414"/>
        <v>2.1055584000000006E-2</v>
      </c>
      <c r="J2188" s="57">
        <f t="shared" si="415"/>
        <v>48.795375998730378</v>
      </c>
      <c r="K2188" s="57">
        <f t="shared" si="416"/>
        <v>48.795375998730378</v>
      </c>
      <c r="L2188" s="57">
        <f t="shared" si="418"/>
        <v>66515.297653216097</v>
      </c>
      <c r="M2188" s="301">
        <f t="shared" si="419"/>
        <v>13.752738559999989</v>
      </c>
      <c r="N2188" s="57">
        <f t="shared" si="417"/>
        <v>4836.5129143570484</v>
      </c>
    </row>
    <row r="2189" spans="1:14">
      <c r="A2189" s="57">
        <v>2186</v>
      </c>
      <c r="B2189" s="57">
        <v>47.2</v>
      </c>
      <c r="C2189" s="284">
        <f t="shared" si="410"/>
        <v>75.961036800000016</v>
      </c>
      <c r="D2189" s="300">
        <f t="shared" si="408"/>
        <v>75.961036800000016</v>
      </c>
      <c r="E2189" s="285">
        <f t="shared" si="411"/>
        <v>5770.0791117309564</v>
      </c>
      <c r="F2189" s="300">
        <f t="shared" si="409"/>
        <v>76.282905600000007</v>
      </c>
      <c r="G2189" s="285">
        <f t="shared" si="412"/>
        <v>5819.0816867785124</v>
      </c>
      <c r="H2189" s="284">
        <f t="shared" si="413"/>
        <v>76.121971200000019</v>
      </c>
      <c r="I2189" s="301">
        <f t="shared" si="414"/>
        <v>2.1144992000000005E-2</v>
      </c>
      <c r="J2189" s="57">
        <f t="shared" si="415"/>
        <v>49.002575047556093</v>
      </c>
      <c r="K2189" s="57">
        <f t="shared" si="416"/>
        <v>49.002575047556093</v>
      </c>
      <c r="L2189" s="57">
        <f t="shared" si="418"/>
        <v>66564.300228263659</v>
      </c>
      <c r="M2189" s="301">
        <f t="shared" si="419"/>
        <v>13.773883551999988</v>
      </c>
      <c r="N2189" s="57">
        <f t="shared" si="417"/>
        <v>4832.6457804704196</v>
      </c>
    </row>
    <row r="2190" spans="1:14">
      <c r="A2190" s="57">
        <v>2187</v>
      </c>
      <c r="B2190" s="57">
        <v>47.4</v>
      </c>
      <c r="C2190" s="284">
        <f t="shared" si="410"/>
        <v>76.282905600000007</v>
      </c>
      <c r="D2190" s="300">
        <f t="shared" si="408"/>
        <v>76.282905600000007</v>
      </c>
      <c r="E2190" s="285">
        <f t="shared" si="411"/>
        <v>5819.0816867785124</v>
      </c>
      <c r="F2190" s="300">
        <f t="shared" si="409"/>
        <v>77.087577600000003</v>
      </c>
      <c r="G2190" s="285">
        <f t="shared" si="412"/>
        <v>5942.4946202360225</v>
      </c>
      <c r="H2190" s="284">
        <f t="shared" si="413"/>
        <v>76.685241600000012</v>
      </c>
      <c r="I2190" s="301">
        <f t="shared" si="414"/>
        <v>2.1301456000000003E-2</v>
      </c>
      <c r="J2190" s="57">
        <f t="shared" si="415"/>
        <v>123.41293345751001</v>
      </c>
      <c r="K2190" s="57">
        <f t="shared" si="416"/>
        <v>123.41293345751001</v>
      </c>
      <c r="L2190" s="57">
        <f t="shared" si="418"/>
        <v>66687.713161721171</v>
      </c>
      <c r="M2190" s="301">
        <f t="shared" si="419"/>
        <v>13.795185007999988</v>
      </c>
      <c r="N2190" s="57">
        <f t="shared" si="417"/>
        <v>4834.1296708270447</v>
      </c>
    </row>
    <row r="2191" spans="1:14">
      <c r="A2191" s="57">
        <v>2188</v>
      </c>
      <c r="B2191" s="57">
        <v>47.9</v>
      </c>
      <c r="C2191" s="284">
        <f t="shared" si="410"/>
        <v>77.087577600000003</v>
      </c>
      <c r="D2191" s="300">
        <f t="shared" si="408"/>
        <v>77.087577600000003</v>
      </c>
      <c r="E2191" s="285">
        <f t="shared" si="411"/>
        <v>5942.4946202360225</v>
      </c>
      <c r="F2191" s="300">
        <f t="shared" si="409"/>
        <v>78.053184000000002</v>
      </c>
      <c r="G2191" s="285">
        <f t="shared" si="412"/>
        <v>6092.2995325378561</v>
      </c>
      <c r="H2191" s="284">
        <f t="shared" si="413"/>
        <v>77.570380800000009</v>
      </c>
      <c r="I2191" s="301">
        <f t="shared" si="414"/>
        <v>2.1547328000000001E-2</v>
      </c>
      <c r="J2191" s="57">
        <f t="shared" si="415"/>
        <v>149.80491230183361</v>
      </c>
      <c r="K2191" s="57">
        <f t="shared" si="416"/>
        <v>149.80491230183361</v>
      </c>
      <c r="L2191" s="57">
        <f t="shared" si="418"/>
        <v>66837.518074022999</v>
      </c>
      <c r="M2191" s="301">
        <f t="shared" si="419"/>
        <v>13.816732335999989</v>
      </c>
      <c r="N2191" s="57">
        <f t="shared" si="417"/>
        <v>4837.4330810386664</v>
      </c>
    </row>
    <row r="2192" spans="1:14">
      <c r="A2192" s="57">
        <v>2189</v>
      </c>
      <c r="B2192" s="57">
        <v>48.5</v>
      </c>
      <c r="C2192" s="284">
        <f t="shared" si="410"/>
        <v>78.053184000000002</v>
      </c>
      <c r="D2192" s="300">
        <f t="shared" si="408"/>
        <v>78.053184000000002</v>
      </c>
      <c r="E2192" s="285">
        <f t="shared" si="411"/>
        <v>6092.2995325378561</v>
      </c>
      <c r="F2192" s="300">
        <f t="shared" si="409"/>
        <v>79.018790400000015</v>
      </c>
      <c r="G2192" s="285">
        <f t="shared" si="412"/>
        <v>6243.9692362791347</v>
      </c>
      <c r="H2192" s="284">
        <f t="shared" si="413"/>
        <v>78.535987200000008</v>
      </c>
      <c r="I2192" s="301">
        <f t="shared" si="414"/>
        <v>2.1815552000000002E-2</v>
      </c>
      <c r="J2192" s="57">
        <f t="shared" si="415"/>
        <v>151.66970374127868</v>
      </c>
      <c r="K2192" s="57">
        <f t="shared" si="416"/>
        <v>151.66970374127868</v>
      </c>
      <c r="L2192" s="57">
        <f t="shared" si="418"/>
        <v>66989.18777776428</v>
      </c>
      <c r="M2192" s="301">
        <f t="shared" si="419"/>
        <v>13.838547887999988</v>
      </c>
      <c r="N2192" s="57">
        <f t="shared" si="417"/>
        <v>4840.7671325004803</v>
      </c>
    </row>
    <row r="2193" spans="1:14">
      <c r="A2193" s="57">
        <v>2190</v>
      </c>
      <c r="B2193" s="57">
        <v>49.1</v>
      </c>
      <c r="C2193" s="284">
        <f t="shared" si="410"/>
        <v>79.018790400000015</v>
      </c>
      <c r="D2193" s="300">
        <f t="shared" si="408"/>
        <v>79.018790400000015</v>
      </c>
      <c r="E2193" s="285">
        <f t="shared" si="411"/>
        <v>6243.9692362791347</v>
      </c>
      <c r="F2193" s="300">
        <f t="shared" si="409"/>
        <v>79.662528000000009</v>
      </c>
      <c r="G2193" s="285">
        <f t="shared" si="412"/>
        <v>6346.1183673507858</v>
      </c>
      <c r="H2193" s="284">
        <f t="shared" si="413"/>
        <v>79.340659200000005</v>
      </c>
      <c r="I2193" s="301">
        <f t="shared" si="414"/>
        <v>2.2039072E-2</v>
      </c>
      <c r="J2193" s="57">
        <f t="shared" si="415"/>
        <v>102.14913107165103</v>
      </c>
      <c r="K2193" s="57">
        <f t="shared" si="416"/>
        <v>102.14913107165103</v>
      </c>
      <c r="L2193" s="57">
        <f t="shared" si="418"/>
        <v>67091.336908835932</v>
      </c>
      <c r="M2193" s="301">
        <f t="shared" si="419"/>
        <v>13.860586959999988</v>
      </c>
      <c r="N2193" s="57">
        <f t="shared" si="417"/>
        <v>4840.4398098329875</v>
      </c>
    </row>
    <row r="2194" spans="1:14">
      <c r="A2194" s="57">
        <v>2191</v>
      </c>
      <c r="B2194" s="57">
        <v>49.5</v>
      </c>
      <c r="C2194" s="284">
        <f t="shared" si="410"/>
        <v>79.662528000000009</v>
      </c>
      <c r="D2194" s="300">
        <f t="shared" si="408"/>
        <v>79.662528000000009</v>
      </c>
      <c r="E2194" s="285">
        <f t="shared" si="411"/>
        <v>6346.1183673507858</v>
      </c>
      <c r="F2194" s="300">
        <f t="shared" si="409"/>
        <v>80.467200000000005</v>
      </c>
      <c r="G2194" s="285">
        <f t="shared" si="412"/>
        <v>6474.9702758400008</v>
      </c>
      <c r="H2194" s="284">
        <f t="shared" si="413"/>
        <v>80.064864</v>
      </c>
      <c r="I2194" s="301">
        <f t="shared" si="414"/>
        <v>2.2240240000000001E-2</v>
      </c>
      <c r="J2194" s="57">
        <f t="shared" si="415"/>
        <v>128.85190848921502</v>
      </c>
      <c r="K2194" s="57">
        <f t="shared" si="416"/>
        <v>128.85190848921502</v>
      </c>
      <c r="L2194" s="57">
        <f t="shared" si="418"/>
        <v>67220.18881732515</v>
      </c>
      <c r="M2194" s="301">
        <f t="shared" si="419"/>
        <v>13.882827199999989</v>
      </c>
      <c r="N2194" s="57">
        <f t="shared" si="417"/>
        <v>4841.9668305981077</v>
      </c>
    </row>
    <row r="2195" spans="1:14">
      <c r="A2195" s="57">
        <v>2192</v>
      </c>
      <c r="B2195" s="57">
        <v>50</v>
      </c>
      <c r="C2195" s="284">
        <f t="shared" si="410"/>
        <v>80.467200000000005</v>
      </c>
      <c r="D2195" s="300">
        <f t="shared" si="408"/>
        <v>80.467200000000005</v>
      </c>
      <c r="E2195" s="285">
        <f t="shared" si="411"/>
        <v>6474.9702758400008</v>
      </c>
      <c r="F2195" s="300">
        <f t="shared" si="409"/>
        <v>81.432806400000004</v>
      </c>
      <c r="G2195" s="285">
        <f t="shared" si="412"/>
        <v>6631.3019581798817</v>
      </c>
      <c r="H2195" s="284">
        <f t="shared" si="413"/>
        <v>80.950003199999998</v>
      </c>
      <c r="I2195" s="301">
        <f t="shared" si="414"/>
        <v>2.2486111999999999E-2</v>
      </c>
      <c r="J2195" s="57">
        <f t="shared" si="415"/>
        <v>156.3316823398809</v>
      </c>
      <c r="K2195" s="57">
        <f t="shared" si="416"/>
        <v>156.3316823398809</v>
      </c>
      <c r="L2195" s="57">
        <f t="shared" si="418"/>
        <v>67376.520499665028</v>
      </c>
      <c r="M2195" s="301">
        <f t="shared" si="419"/>
        <v>13.905313311999988</v>
      </c>
      <c r="N2195" s="57">
        <f t="shared" si="417"/>
        <v>4845.3795313997371</v>
      </c>
    </row>
    <row r="2196" spans="1:14">
      <c r="A2196" s="57">
        <v>2193</v>
      </c>
      <c r="B2196" s="57">
        <v>50.6</v>
      </c>
      <c r="C2196" s="284">
        <f t="shared" si="410"/>
        <v>81.432806400000004</v>
      </c>
      <c r="D2196" s="300">
        <f t="shared" si="408"/>
        <v>81.432806400000004</v>
      </c>
      <c r="E2196" s="285">
        <f t="shared" si="411"/>
        <v>6631.3019581798817</v>
      </c>
      <c r="F2196" s="300">
        <f t="shared" si="409"/>
        <v>82.076544000000013</v>
      </c>
      <c r="G2196" s="285">
        <f t="shared" si="412"/>
        <v>6736.5590749839384</v>
      </c>
      <c r="H2196" s="284">
        <f t="shared" si="413"/>
        <v>81.754675200000008</v>
      </c>
      <c r="I2196" s="301">
        <f t="shared" si="414"/>
        <v>2.2709632000000004E-2</v>
      </c>
      <c r="J2196" s="57">
        <f t="shared" si="415"/>
        <v>105.25711680405675</v>
      </c>
      <c r="K2196" s="57">
        <f t="shared" si="416"/>
        <v>105.25711680405675</v>
      </c>
      <c r="L2196" s="57">
        <f t="shared" si="418"/>
        <v>67481.777616469088</v>
      </c>
      <c r="M2196" s="301">
        <f t="shared" si="419"/>
        <v>13.928022943999988</v>
      </c>
      <c r="N2196" s="57">
        <f t="shared" si="417"/>
        <v>4845.0363621449496</v>
      </c>
    </row>
    <row r="2197" spans="1:14">
      <c r="A2197" s="57">
        <v>2194</v>
      </c>
      <c r="B2197" s="57">
        <v>51</v>
      </c>
      <c r="C2197" s="284">
        <f t="shared" si="410"/>
        <v>82.076544000000013</v>
      </c>
      <c r="D2197" s="300">
        <f t="shared" si="408"/>
        <v>82.076544000000013</v>
      </c>
      <c r="E2197" s="285">
        <f t="shared" si="411"/>
        <v>6736.5590749839384</v>
      </c>
      <c r="F2197" s="300">
        <f t="shared" si="409"/>
        <v>82.881216000000009</v>
      </c>
      <c r="G2197" s="285">
        <f t="shared" si="412"/>
        <v>6869.2959656386574</v>
      </c>
      <c r="H2197" s="284">
        <f t="shared" si="413"/>
        <v>82.478880000000004</v>
      </c>
      <c r="I2197" s="301">
        <f t="shared" si="414"/>
        <v>2.2910800000000002E-2</v>
      </c>
      <c r="J2197" s="57">
        <f t="shared" si="415"/>
        <v>132.73689065471899</v>
      </c>
      <c r="K2197" s="57">
        <f t="shared" si="416"/>
        <v>132.73689065471899</v>
      </c>
      <c r="L2197" s="57">
        <f t="shared" si="418"/>
        <v>67614.514507123808</v>
      </c>
      <c r="M2197" s="301">
        <f t="shared" si="419"/>
        <v>13.950933743999988</v>
      </c>
      <c r="N2197" s="57">
        <f t="shared" si="417"/>
        <v>4846.5941956181559</v>
      </c>
    </row>
    <row r="2198" spans="1:14">
      <c r="A2198" s="57">
        <v>2195</v>
      </c>
      <c r="B2198" s="57">
        <v>51.5</v>
      </c>
      <c r="C2198" s="284">
        <f t="shared" si="410"/>
        <v>82.881216000000009</v>
      </c>
      <c r="D2198" s="300">
        <f t="shared" si="408"/>
        <v>82.881216000000009</v>
      </c>
      <c r="E2198" s="285">
        <f t="shared" si="411"/>
        <v>6869.2959656386574</v>
      </c>
      <c r="F2198" s="300">
        <f t="shared" si="409"/>
        <v>84.00775680000001</v>
      </c>
      <c r="G2198" s="285">
        <f t="shared" si="412"/>
        <v>7057.3032025679477</v>
      </c>
      <c r="H2198" s="284">
        <f t="shared" si="413"/>
        <v>83.444486400000017</v>
      </c>
      <c r="I2198" s="301">
        <f t="shared" si="414"/>
        <v>2.3179024000000003E-2</v>
      </c>
      <c r="J2198" s="57">
        <f t="shared" si="415"/>
        <v>188.00723692929023</v>
      </c>
      <c r="K2198" s="57">
        <f t="shared" si="416"/>
        <v>188.00723692929023</v>
      </c>
      <c r="L2198" s="57">
        <f t="shared" si="418"/>
        <v>67802.521744053098</v>
      </c>
      <c r="M2198" s="301">
        <f t="shared" si="419"/>
        <v>13.974112767999987</v>
      </c>
      <c r="N2198" s="57">
        <f t="shared" si="417"/>
        <v>4852.0090591595517</v>
      </c>
    </row>
    <row r="2199" spans="1:14">
      <c r="A2199" s="57">
        <v>2196</v>
      </c>
      <c r="B2199" s="57">
        <v>52.2</v>
      </c>
      <c r="C2199" s="284">
        <f t="shared" si="410"/>
        <v>84.00775680000001</v>
      </c>
      <c r="D2199" s="300">
        <f t="shared" si="408"/>
        <v>84.00775680000001</v>
      </c>
      <c r="E2199" s="285">
        <f t="shared" si="411"/>
        <v>7057.3032025679477</v>
      </c>
      <c r="F2199" s="300">
        <f t="shared" si="409"/>
        <v>85.617100800000017</v>
      </c>
      <c r="G2199" s="285">
        <f t="shared" si="412"/>
        <v>7330.2879493973633</v>
      </c>
      <c r="H2199" s="284">
        <f t="shared" si="413"/>
        <v>84.812428800000021</v>
      </c>
      <c r="I2199" s="301">
        <f t="shared" si="414"/>
        <v>2.3559008000000006E-2</v>
      </c>
      <c r="J2199" s="57">
        <f t="shared" si="415"/>
        <v>272.9847468294156</v>
      </c>
      <c r="K2199" s="57">
        <f t="shared" si="416"/>
        <v>272.9847468294156</v>
      </c>
      <c r="L2199" s="57">
        <f t="shared" si="418"/>
        <v>68075.506490882515</v>
      </c>
      <c r="M2199" s="301">
        <f t="shared" si="419"/>
        <v>13.997671775999986</v>
      </c>
      <c r="N2199" s="57">
        <f t="shared" si="417"/>
        <v>4863.3449605242822</v>
      </c>
    </row>
    <row r="2200" spans="1:14">
      <c r="A2200" s="57">
        <v>2197</v>
      </c>
      <c r="B2200" s="57">
        <v>53.2</v>
      </c>
      <c r="C2200" s="284">
        <f t="shared" si="410"/>
        <v>85.617100800000017</v>
      </c>
      <c r="D2200" s="300">
        <f t="shared" si="408"/>
        <v>85.617100800000017</v>
      </c>
      <c r="E2200" s="285">
        <f t="shared" si="411"/>
        <v>7330.2879493973633</v>
      </c>
      <c r="F2200" s="300">
        <f t="shared" si="409"/>
        <v>87.065510400000008</v>
      </c>
      <c r="G2200" s="285">
        <f t="shared" si="412"/>
        <v>7580.4031012125097</v>
      </c>
      <c r="H2200" s="284">
        <f t="shared" si="413"/>
        <v>86.341305600000013</v>
      </c>
      <c r="I2200" s="301">
        <f t="shared" si="414"/>
        <v>2.3983696000000002E-2</v>
      </c>
      <c r="J2200" s="57">
        <f t="shared" si="415"/>
        <v>250.11515181514642</v>
      </c>
      <c r="K2200" s="57">
        <f t="shared" si="416"/>
        <v>250.11515181514642</v>
      </c>
      <c r="L2200" s="57">
        <f t="shared" si="418"/>
        <v>68325.621642697661</v>
      </c>
      <c r="M2200" s="301">
        <f t="shared" si="419"/>
        <v>14.021655471999987</v>
      </c>
      <c r="N2200" s="57">
        <f t="shared" si="417"/>
        <v>4872.8641050365213</v>
      </c>
    </row>
    <row r="2201" spans="1:14">
      <c r="A2201" s="57">
        <v>2198</v>
      </c>
      <c r="B2201" s="57">
        <v>54.1</v>
      </c>
      <c r="C2201" s="284">
        <f t="shared" si="410"/>
        <v>87.065510400000008</v>
      </c>
      <c r="D2201" s="300">
        <f t="shared" si="408"/>
        <v>87.065510400000008</v>
      </c>
      <c r="E2201" s="285">
        <f t="shared" si="411"/>
        <v>7580.4031012125097</v>
      </c>
      <c r="F2201" s="300">
        <f t="shared" si="409"/>
        <v>87.870182400000004</v>
      </c>
      <c r="G2201" s="285">
        <f t="shared" si="412"/>
        <v>7721.1689550092706</v>
      </c>
      <c r="H2201" s="284">
        <f t="shared" si="413"/>
        <v>87.467846400000013</v>
      </c>
      <c r="I2201" s="301">
        <f t="shared" si="414"/>
        <v>2.4296624000000003E-2</v>
      </c>
      <c r="J2201" s="57">
        <f t="shared" si="415"/>
        <v>140.76585379676089</v>
      </c>
      <c r="K2201" s="57">
        <f t="shared" si="416"/>
        <v>140.76585379676089</v>
      </c>
      <c r="L2201" s="57">
        <f t="shared" si="418"/>
        <v>68466.387496494426</v>
      </c>
      <c r="M2201" s="301">
        <f t="shared" si="419"/>
        <v>14.045952095999986</v>
      </c>
      <c r="N2201" s="57">
        <f t="shared" si="417"/>
        <v>4874.4568562206841</v>
      </c>
    </row>
    <row r="2202" spans="1:14">
      <c r="A2202" s="57">
        <v>2199</v>
      </c>
      <c r="B2202" s="57">
        <v>54.6</v>
      </c>
      <c r="C2202" s="284">
        <f t="shared" si="410"/>
        <v>87.870182400000004</v>
      </c>
      <c r="D2202" s="300">
        <f t="shared" si="408"/>
        <v>87.870182400000004</v>
      </c>
      <c r="E2202" s="285">
        <f t="shared" si="411"/>
        <v>7721.1689550092706</v>
      </c>
      <c r="F2202" s="300">
        <f t="shared" si="409"/>
        <v>88.352985599999997</v>
      </c>
      <c r="G2202" s="285">
        <f t="shared" si="412"/>
        <v>7806.250064433807</v>
      </c>
      <c r="H2202" s="284">
        <f t="shared" si="413"/>
        <v>88.111583999999993</v>
      </c>
      <c r="I2202" s="301">
        <f t="shared" si="414"/>
        <v>2.4475439999999998E-2</v>
      </c>
      <c r="J2202" s="57">
        <f t="shared" si="415"/>
        <v>85.081109424536407</v>
      </c>
      <c r="K2202" s="57">
        <f t="shared" si="416"/>
        <v>85.081109424536407</v>
      </c>
      <c r="L2202" s="57">
        <f t="shared" si="418"/>
        <v>68551.468605918955</v>
      </c>
      <c r="M2202" s="301">
        <f t="shared" si="419"/>
        <v>14.070427535999986</v>
      </c>
      <c r="N2202" s="57">
        <f t="shared" si="417"/>
        <v>4872.0245657444411</v>
      </c>
    </row>
    <row r="2203" spans="1:14">
      <c r="A2203" s="57">
        <v>2200</v>
      </c>
      <c r="B2203" s="57">
        <v>54.9</v>
      </c>
      <c r="C2203" s="284">
        <f t="shared" si="410"/>
        <v>88.352985599999997</v>
      </c>
      <c r="D2203" s="300">
        <f t="shared" si="408"/>
        <v>88.352985599999997</v>
      </c>
      <c r="E2203" s="285">
        <f t="shared" si="411"/>
        <v>7806.250064433807</v>
      </c>
      <c r="F2203" s="300">
        <f t="shared" si="409"/>
        <v>88.513920000000013</v>
      </c>
      <c r="G2203" s="285">
        <f t="shared" si="412"/>
        <v>7834.7140337664023</v>
      </c>
      <c r="H2203" s="284">
        <f t="shared" si="413"/>
        <v>88.433452799999998</v>
      </c>
      <c r="I2203" s="301">
        <f t="shared" si="414"/>
        <v>2.4564848E-2</v>
      </c>
      <c r="J2203" s="57">
        <f t="shared" si="415"/>
        <v>28.463969332595298</v>
      </c>
      <c r="K2203" s="57">
        <f t="shared" si="416"/>
        <v>28.463969332595298</v>
      </c>
      <c r="L2203" s="57">
        <f t="shared" si="418"/>
        <v>68579.932575251558</v>
      </c>
      <c r="M2203" s="301">
        <f t="shared" si="419"/>
        <v>14.094992383999987</v>
      </c>
      <c r="N2203" s="57">
        <f t="shared" si="417"/>
        <v>4865.553006832446</v>
      </c>
    </row>
    <row r="2204" spans="1:14">
      <c r="A2204" s="57">
        <v>2201</v>
      </c>
      <c r="B2204" s="57">
        <v>55</v>
      </c>
      <c r="C2204" s="284">
        <f t="shared" si="410"/>
        <v>88.513920000000013</v>
      </c>
      <c r="D2204" s="300">
        <f t="shared" si="408"/>
        <v>88.513920000000013</v>
      </c>
      <c r="E2204" s="285">
        <f t="shared" si="411"/>
        <v>7834.7140337664023</v>
      </c>
      <c r="F2204" s="300">
        <f t="shared" si="409"/>
        <v>88.352985599999997</v>
      </c>
      <c r="G2204" s="285">
        <f t="shared" si="412"/>
        <v>7806.250064433807</v>
      </c>
      <c r="H2204" s="284">
        <f t="shared" si="413"/>
        <v>88.433452799999998</v>
      </c>
      <c r="I2204" s="301">
        <f t="shared" si="414"/>
        <v>2.4564848E-2</v>
      </c>
      <c r="J2204" s="57">
        <f t="shared" si="415"/>
        <v>-28.463969332595298</v>
      </c>
      <c r="K2204" s="57">
        <f t="shared" si="416"/>
        <v>0</v>
      </c>
      <c r="L2204" s="57">
        <f t="shared" si="418"/>
        <v>68579.932575251558</v>
      </c>
      <c r="M2204" s="301">
        <f t="shared" si="419"/>
        <v>14.119557231999988</v>
      </c>
      <c r="N2204" s="57">
        <f t="shared" si="417"/>
        <v>4857.0880409638339</v>
      </c>
    </row>
    <row r="2205" spans="1:14">
      <c r="A2205" s="57">
        <v>2202</v>
      </c>
      <c r="B2205" s="57">
        <v>54.9</v>
      </c>
      <c r="C2205" s="284">
        <f t="shared" si="410"/>
        <v>88.352985599999997</v>
      </c>
      <c r="D2205" s="300">
        <f t="shared" si="408"/>
        <v>88.352985599999997</v>
      </c>
      <c r="E2205" s="285">
        <f t="shared" si="411"/>
        <v>7806.250064433807</v>
      </c>
      <c r="F2205" s="300">
        <f t="shared" si="409"/>
        <v>87.870182400000004</v>
      </c>
      <c r="G2205" s="285">
        <f t="shared" si="412"/>
        <v>7721.1689550092706</v>
      </c>
      <c r="H2205" s="284">
        <f t="shared" si="413"/>
        <v>88.111583999999993</v>
      </c>
      <c r="I2205" s="301">
        <f t="shared" si="414"/>
        <v>2.4475439999999998E-2</v>
      </c>
      <c r="J2205" s="57">
        <f t="shared" si="415"/>
        <v>-85.081109424536407</v>
      </c>
      <c r="K2205" s="57">
        <f t="shared" si="416"/>
        <v>0</v>
      </c>
      <c r="L2205" s="57">
        <f t="shared" si="418"/>
        <v>68579.932575251558</v>
      </c>
      <c r="M2205" s="301">
        <f t="shared" si="419"/>
        <v>14.144032671999987</v>
      </c>
      <c r="N2205" s="57">
        <f t="shared" si="417"/>
        <v>4848.6831277627598</v>
      </c>
    </row>
    <row r="2206" spans="1:14">
      <c r="A2206" s="57">
        <v>2203</v>
      </c>
      <c r="B2206" s="57">
        <v>54.6</v>
      </c>
      <c r="C2206" s="284">
        <f t="shared" si="410"/>
        <v>87.870182400000004</v>
      </c>
      <c r="D2206" s="300">
        <f t="shared" si="408"/>
        <v>87.870182400000004</v>
      </c>
      <c r="E2206" s="285">
        <f t="shared" si="411"/>
        <v>7721.1689550092706</v>
      </c>
      <c r="F2206" s="300">
        <f t="shared" si="409"/>
        <v>87.870182400000004</v>
      </c>
      <c r="G2206" s="285">
        <f t="shared" si="412"/>
        <v>7721.1689550092706</v>
      </c>
      <c r="H2206" s="284">
        <f t="shared" si="413"/>
        <v>87.870182400000004</v>
      </c>
      <c r="I2206" s="301">
        <f t="shared" si="414"/>
        <v>2.4408384000000002E-2</v>
      </c>
      <c r="J2206" s="57">
        <f t="shared" si="415"/>
        <v>0</v>
      </c>
      <c r="K2206" s="57">
        <f t="shared" si="416"/>
        <v>0</v>
      </c>
      <c r="L2206" s="57">
        <f t="shared" si="418"/>
        <v>68579.932575251558</v>
      </c>
      <c r="M2206" s="301">
        <f t="shared" si="419"/>
        <v>14.168441055999986</v>
      </c>
      <c r="N2206" s="57">
        <f t="shared" si="417"/>
        <v>4840.3301608266665</v>
      </c>
    </row>
    <row r="2207" spans="1:14">
      <c r="A2207" s="57">
        <v>2204</v>
      </c>
      <c r="B2207" s="57">
        <v>54.6</v>
      </c>
      <c r="C2207" s="284">
        <f t="shared" si="410"/>
        <v>87.870182400000004</v>
      </c>
      <c r="D2207" s="300">
        <f t="shared" si="408"/>
        <v>87.870182400000004</v>
      </c>
      <c r="E2207" s="285">
        <f t="shared" si="411"/>
        <v>7721.1689550092706</v>
      </c>
      <c r="F2207" s="300">
        <f t="shared" si="409"/>
        <v>88.192051199999995</v>
      </c>
      <c r="G2207" s="285">
        <f t="shared" si="412"/>
        <v>7777.8378948634208</v>
      </c>
      <c r="H2207" s="284">
        <f t="shared" si="413"/>
        <v>88.031116800000007</v>
      </c>
      <c r="I2207" s="301">
        <f t="shared" si="414"/>
        <v>2.4453088000000001E-2</v>
      </c>
      <c r="J2207" s="57">
        <f t="shared" si="415"/>
        <v>56.668939854150267</v>
      </c>
      <c r="K2207" s="57">
        <f t="shared" si="416"/>
        <v>56.668939854150267</v>
      </c>
      <c r="L2207" s="57">
        <f t="shared" si="418"/>
        <v>68636.601515105707</v>
      </c>
      <c r="M2207" s="301">
        <f t="shared" si="419"/>
        <v>14.192894143999986</v>
      </c>
      <c r="N2207" s="57">
        <f t="shared" si="417"/>
        <v>4835.9834730481434</v>
      </c>
    </row>
    <row r="2208" spans="1:14">
      <c r="A2208" s="57">
        <v>2205</v>
      </c>
      <c r="B2208" s="57">
        <v>54.8</v>
      </c>
      <c r="C2208" s="284">
        <f t="shared" si="410"/>
        <v>88.192051199999995</v>
      </c>
      <c r="D2208" s="300">
        <f t="shared" si="408"/>
        <v>88.192051199999995</v>
      </c>
      <c r="E2208" s="285">
        <f t="shared" si="411"/>
        <v>7777.8378948634208</v>
      </c>
      <c r="F2208" s="300">
        <f t="shared" si="409"/>
        <v>88.674854400000015</v>
      </c>
      <c r="G2208" s="285">
        <f t="shared" si="412"/>
        <v>7863.2298028612022</v>
      </c>
      <c r="H2208" s="284">
        <f t="shared" si="413"/>
        <v>88.433452799999998</v>
      </c>
      <c r="I2208" s="301">
        <f t="shared" si="414"/>
        <v>2.4564848E-2</v>
      </c>
      <c r="J2208" s="57">
        <f t="shared" si="415"/>
        <v>85.391907997781345</v>
      </c>
      <c r="K2208" s="57">
        <f t="shared" si="416"/>
        <v>85.391907997781345</v>
      </c>
      <c r="L2208" s="57">
        <f t="shared" si="418"/>
        <v>68721.993423103486</v>
      </c>
      <c r="M2208" s="301">
        <f t="shared" si="419"/>
        <v>14.217458991999987</v>
      </c>
      <c r="N2208" s="57">
        <f t="shared" si="417"/>
        <v>4833.6340172862547</v>
      </c>
    </row>
    <row r="2209" spans="1:14">
      <c r="A2209" s="57">
        <v>2206</v>
      </c>
      <c r="B2209" s="57">
        <v>55.1</v>
      </c>
      <c r="C2209" s="284">
        <f t="shared" si="410"/>
        <v>88.674854400000015</v>
      </c>
      <c r="D2209" s="300">
        <f t="shared" si="408"/>
        <v>88.674854400000015</v>
      </c>
      <c r="E2209" s="285">
        <f t="shared" si="411"/>
        <v>7863.2298028612022</v>
      </c>
      <c r="F2209" s="300">
        <f t="shared" si="409"/>
        <v>89.31859200000001</v>
      </c>
      <c r="G2209" s="285">
        <f t="shared" si="412"/>
        <v>7977.8108768624661</v>
      </c>
      <c r="H2209" s="284">
        <f t="shared" si="413"/>
        <v>88.996723200000019</v>
      </c>
      <c r="I2209" s="301">
        <f t="shared" si="414"/>
        <v>2.4721312000000006E-2</v>
      </c>
      <c r="J2209" s="57">
        <f t="shared" si="415"/>
        <v>114.58107400126391</v>
      </c>
      <c r="K2209" s="57">
        <f t="shared" si="416"/>
        <v>114.58107400126391</v>
      </c>
      <c r="L2209" s="57">
        <f t="shared" si="418"/>
        <v>68836.574497104753</v>
      </c>
      <c r="M2209" s="301">
        <f t="shared" si="419"/>
        <v>14.242180303999987</v>
      </c>
      <c r="N2209" s="57">
        <f t="shared" si="417"/>
        <v>4833.2890770784343</v>
      </c>
    </row>
    <row r="2210" spans="1:14">
      <c r="A2210" s="57">
        <v>2207</v>
      </c>
      <c r="B2210" s="57">
        <v>55.5</v>
      </c>
      <c r="C2210" s="284">
        <f t="shared" si="410"/>
        <v>89.31859200000001</v>
      </c>
      <c r="D2210" s="300">
        <f t="shared" si="408"/>
        <v>89.31859200000001</v>
      </c>
      <c r="E2210" s="285">
        <f t="shared" si="411"/>
        <v>7977.8108768624661</v>
      </c>
      <c r="F2210" s="300">
        <f t="shared" si="409"/>
        <v>89.640460800000014</v>
      </c>
      <c r="G2210" s="285">
        <f t="shared" si="412"/>
        <v>8035.4122124363394</v>
      </c>
      <c r="H2210" s="284">
        <f t="shared" si="413"/>
        <v>89.479526400000012</v>
      </c>
      <c r="I2210" s="301">
        <f t="shared" si="414"/>
        <v>2.4855424000000004E-2</v>
      </c>
      <c r="J2210" s="57">
        <f t="shared" si="415"/>
        <v>57.601335573873257</v>
      </c>
      <c r="K2210" s="57">
        <f t="shared" si="416"/>
        <v>57.601335573873257</v>
      </c>
      <c r="L2210" s="57">
        <f t="shared" si="418"/>
        <v>68894.175832678622</v>
      </c>
      <c r="M2210" s="301">
        <f t="shared" si="419"/>
        <v>14.267035727999987</v>
      </c>
      <c r="N2210" s="57">
        <f t="shared" si="417"/>
        <v>4828.9060983753834</v>
      </c>
    </row>
    <row r="2211" spans="1:14">
      <c r="A2211" s="57">
        <v>2208</v>
      </c>
      <c r="B2211" s="57">
        <v>55.7</v>
      </c>
      <c r="C2211" s="284">
        <f t="shared" si="410"/>
        <v>89.640460800000014</v>
      </c>
      <c r="D2211" s="300">
        <f t="shared" si="408"/>
        <v>89.640460800000014</v>
      </c>
      <c r="E2211" s="285">
        <f t="shared" si="411"/>
        <v>8035.4122124363394</v>
      </c>
      <c r="F2211" s="300">
        <f t="shared" si="409"/>
        <v>90.284198400000008</v>
      </c>
      <c r="G2211" s="285">
        <f t="shared" si="412"/>
        <v>8151.2364807305639</v>
      </c>
      <c r="H2211" s="284">
        <f t="shared" si="413"/>
        <v>89.962329600000004</v>
      </c>
      <c r="I2211" s="301">
        <f t="shared" si="414"/>
        <v>2.4989536E-2</v>
      </c>
      <c r="J2211" s="57">
        <f t="shared" si="415"/>
        <v>115.82426829422457</v>
      </c>
      <c r="K2211" s="57">
        <f t="shared" si="416"/>
        <v>115.82426829422457</v>
      </c>
      <c r="L2211" s="57">
        <f t="shared" si="418"/>
        <v>69010.000100972844</v>
      </c>
      <c r="M2211" s="301">
        <f t="shared" si="419"/>
        <v>14.292025263999987</v>
      </c>
      <c r="N2211" s="57">
        <f t="shared" si="417"/>
        <v>4828.5668984088152</v>
      </c>
    </row>
    <row r="2212" spans="1:14">
      <c r="A2212" s="57">
        <v>2209</v>
      </c>
      <c r="B2212" s="57">
        <v>56.1</v>
      </c>
      <c r="C2212" s="284">
        <f t="shared" si="410"/>
        <v>90.284198400000008</v>
      </c>
      <c r="D2212" s="300">
        <f t="shared" si="408"/>
        <v>90.284198400000008</v>
      </c>
      <c r="E2212" s="285">
        <f t="shared" si="411"/>
        <v>8151.2364807305639</v>
      </c>
      <c r="F2212" s="300">
        <f t="shared" si="409"/>
        <v>90.606067199999998</v>
      </c>
      <c r="G2212" s="285">
        <f t="shared" si="412"/>
        <v>8209.4594134509152</v>
      </c>
      <c r="H2212" s="284">
        <f t="shared" si="413"/>
        <v>90.44513280000001</v>
      </c>
      <c r="I2212" s="301">
        <f t="shared" si="414"/>
        <v>2.5123648000000002E-2</v>
      </c>
      <c r="J2212" s="57">
        <f t="shared" si="415"/>
        <v>58.222932720351309</v>
      </c>
      <c r="K2212" s="57">
        <f t="shared" si="416"/>
        <v>58.222932720351309</v>
      </c>
      <c r="L2212" s="57">
        <f t="shared" si="418"/>
        <v>69068.223033693197</v>
      </c>
      <c r="M2212" s="301">
        <f t="shared" si="419"/>
        <v>14.317148911999986</v>
      </c>
      <c r="N2212" s="57">
        <f t="shared" si="417"/>
        <v>4824.1604147738753</v>
      </c>
    </row>
    <row r="2213" spans="1:14">
      <c r="A2213" s="57">
        <v>2210</v>
      </c>
      <c r="B2213" s="57">
        <v>56.3</v>
      </c>
      <c r="C2213" s="284">
        <f t="shared" si="410"/>
        <v>90.606067199999998</v>
      </c>
      <c r="D2213" s="300">
        <f t="shared" si="408"/>
        <v>90.606067199999998</v>
      </c>
      <c r="E2213" s="285">
        <f t="shared" si="411"/>
        <v>8209.4594134509152</v>
      </c>
      <c r="F2213" s="300">
        <f t="shared" si="409"/>
        <v>91.088870400000005</v>
      </c>
      <c r="G2213" s="285">
        <f t="shared" si="412"/>
        <v>8297.1823107479977</v>
      </c>
      <c r="H2213" s="284">
        <f t="shared" si="413"/>
        <v>90.847468800000001</v>
      </c>
      <c r="I2213" s="301">
        <f t="shared" si="414"/>
        <v>2.5235408000000001E-2</v>
      </c>
      <c r="J2213" s="57">
        <f t="shared" si="415"/>
        <v>87.722897297082454</v>
      </c>
      <c r="K2213" s="57">
        <f t="shared" si="416"/>
        <v>87.722897297082454</v>
      </c>
      <c r="L2213" s="57">
        <f t="shared" si="418"/>
        <v>69155.945930990274</v>
      </c>
      <c r="M2213" s="301">
        <f t="shared" si="419"/>
        <v>14.342384319999987</v>
      </c>
      <c r="N2213" s="57">
        <f t="shared" si="417"/>
        <v>4821.7886502005504</v>
      </c>
    </row>
    <row r="2214" spans="1:14">
      <c r="A2214" s="57">
        <v>2211</v>
      </c>
      <c r="B2214" s="57">
        <v>56.6</v>
      </c>
      <c r="C2214" s="284">
        <f t="shared" si="410"/>
        <v>91.088870400000005</v>
      </c>
      <c r="D2214" s="300">
        <f t="shared" si="408"/>
        <v>91.088870400000005</v>
      </c>
      <c r="E2214" s="285">
        <f t="shared" si="411"/>
        <v>8297.1823107479977</v>
      </c>
      <c r="F2214" s="300">
        <f t="shared" si="409"/>
        <v>91.249804800000007</v>
      </c>
      <c r="G2214" s="285">
        <f t="shared" si="412"/>
        <v>8326.5268760381041</v>
      </c>
      <c r="H2214" s="284">
        <f t="shared" si="413"/>
        <v>91.169337600000006</v>
      </c>
      <c r="I2214" s="301">
        <f t="shared" si="414"/>
        <v>2.5324816E-2</v>
      </c>
      <c r="J2214" s="57">
        <f t="shared" si="415"/>
        <v>29.344565290106402</v>
      </c>
      <c r="K2214" s="57">
        <f t="shared" si="416"/>
        <v>29.344565290106402</v>
      </c>
      <c r="L2214" s="57">
        <f t="shared" si="418"/>
        <v>69185.290496280388</v>
      </c>
      <c r="M2214" s="301">
        <f t="shared" si="419"/>
        <v>14.367709135999986</v>
      </c>
      <c r="N2214" s="57">
        <f t="shared" si="417"/>
        <v>4815.3320645201884</v>
      </c>
    </row>
    <row r="2215" spans="1:14">
      <c r="A2215" s="57">
        <v>2212</v>
      </c>
      <c r="B2215" s="57">
        <v>56.7</v>
      </c>
      <c r="C2215" s="284">
        <f t="shared" si="410"/>
        <v>91.249804800000007</v>
      </c>
      <c r="D2215" s="300">
        <f t="shared" si="408"/>
        <v>91.249804800000007</v>
      </c>
      <c r="E2215" s="285">
        <f t="shared" si="411"/>
        <v>8326.5268760381041</v>
      </c>
      <c r="F2215" s="300">
        <f t="shared" si="409"/>
        <v>91.249804800000007</v>
      </c>
      <c r="G2215" s="285">
        <f t="shared" si="412"/>
        <v>8326.5268760381041</v>
      </c>
      <c r="H2215" s="284">
        <f t="shared" si="413"/>
        <v>91.249804800000007</v>
      </c>
      <c r="I2215" s="301">
        <f t="shared" si="414"/>
        <v>2.5347168000000003E-2</v>
      </c>
      <c r="J2215" s="57">
        <f t="shared" si="415"/>
        <v>0</v>
      </c>
      <c r="K2215" s="57">
        <f t="shared" si="416"/>
        <v>0</v>
      </c>
      <c r="L2215" s="57">
        <f t="shared" si="418"/>
        <v>69185.290496280388</v>
      </c>
      <c r="M2215" s="301">
        <f t="shared" si="419"/>
        <v>14.393056303999986</v>
      </c>
      <c r="N2215" s="57">
        <f t="shared" si="417"/>
        <v>4806.8519315840549</v>
      </c>
    </row>
    <row r="2216" spans="1:14">
      <c r="A2216" s="57">
        <v>2213</v>
      </c>
      <c r="B2216" s="57">
        <v>56.7</v>
      </c>
      <c r="C2216" s="284">
        <f t="shared" si="410"/>
        <v>91.249804800000007</v>
      </c>
      <c r="D2216" s="300">
        <f t="shared" si="408"/>
        <v>91.249804800000007</v>
      </c>
      <c r="E2216" s="285">
        <f t="shared" si="411"/>
        <v>8326.5268760381041</v>
      </c>
      <c r="F2216" s="300">
        <f t="shared" si="409"/>
        <v>90.927936000000003</v>
      </c>
      <c r="G2216" s="285">
        <f t="shared" si="412"/>
        <v>8267.8895452200959</v>
      </c>
      <c r="H2216" s="284">
        <f t="shared" si="413"/>
        <v>91.088870400000005</v>
      </c>
      <c r="I2216" s="301">
        <f t="shared" si="414"/>
        <v>2.5302464E-2</v>
      </c>
      <c r="J2216" s="57">
        <f t="shared" si="415"/>
        <v>-58.637330818008195</v>
      </c>
      <c r="K2216" s="57">
        <f t="shared" si="416"/>
        <v>0</v>
      </c>
      <c r="L2216" s="57">
        <f t="shared" si="418"/>
        <v>69185.290496280388</v>
      </c>
      <c r="M2216" s="301">
        <f t="shared" si="419"/>
        <v>14.418358767999985</v>
      </c>
      <c r="N2216" s="57">
        <f t="shared" si="417"/>
        <v>4798.4164917459111</v>
      </c>
    </row>
    <row r="2217" spans="1:14">
      <c r="A2217" s="57">
        <v>2214</v>
      </c>
      <c r="B2217" s="57">
        <v>56.5</v>
      </c>
      <c r="C2217" s="284">
        <f t="shared" si="410"/>
        <v>90.927936000000003</v>
      </c>
      <c r="D2217" s="300">
        <f t="shared" si="408"/>
        <v>90.927936000000003</v>
      </c>
      <c r="E2217" s="285">
        <f t="shared" si="411"/>
        <v>8267.8895452200959</v>
      </c>
      <c r="F2217" s="300">
        <f t="shared" si="409"/>
        <v>90.927936000000003</v>
      </c>
      <c r="G2217" s="285">
        <f t="shared" si="412"/>
        <v>8267.8895452200959</v>
      </c>
      <c r="H2217" s="284">
        <f t="shared" si="413"/>
        <v>90.927936000000003</v>
      </c>
      <c r="I2217" s="301">
        <f t="shared" si="414"/>
        <v>2.5257760000000001E-2</v>
      </c>
      <c r="J2217" s="57">
        <f t="shared" si="415"/>
        <v>0</v>
      </c>
      <c r="K2217" s="57">
        <f t="shared" si="416"/>
        <v>0</v>
      </c>
      <c r="L2217" s="57">
        <f t="shared" si="418"/>
        <v>69185.290496280388</v>
      </c>
      <c r="M2217" s="301">
        <f t="shared" si="419"/>
        <v>14.443616527999986</v>
      </c>
      <c r="N2217" s="57">
        <f t="shared" si="417"/>
        <v>4790.0254317995596</v>
      </c>
    </row>
    <row r="2218" spans="1:14">
      <c r="A2218" s="57">
        <v>2215</v>
      </c>
      <c r="B2218" s="57">
        <v>56.5</v>
      </c>
      <c r="C2218" s="284">
        <f t="shared" si="410"/>
        <v>90.927936000000003</v>
      </c>
      <c r="D2218" s="300">
        <f t="shared" si="408"/>
        <v>90.927936000000003</v>
      </c>
      <c r="E2218" s="285">
        <f t="shared" si="411"/>
        <v>8267.8895452200959</v>
      </c>
      <c r="F2218" s="300">
        <f t="shared" si="409"/>
        <v>90.927936000000003</v>
      </c>
      <c r="G2218" s="285">
        <f t="shared" si="412"/>
        <v>8267.8895452200959</v>
      </c>
      <c r="H2218" s="284">
        <f t="shared" si="413"/>
        <v>90.927936000000003</v>
      </c>
      <c r="I2218" s="301">
        <f t="shared" si="414"/>
        <v>2.5257760000000001E-2</v>
      </c>
      <c r="J2218" s="57">
        <f t="shared" si="415"/>
        <v>0</v>
      </c>
      <c r="K2218" s="57">
        <f t="shared" si="416"/>
        <v>0</v>
      </c>
      <c r="L2218" s="57">
        <f t="shared" si="418"/>
        <v>69185.290496280388</v>
      </c>
      <c r="M2218" s="301">
        <f t="shared" si="419"/>
        <v>14.468874287999986</v>
      </c>
      <c r="N2218" s="57">
        <f t="shared" si="417"/>
        <v>4781.6636677575134</v>
      </c>
    </row>
    <row r="2219" spans="1:14">
      <c r="A2219" s="57">
        <v>2216</v>
      </c>
      <c r="B2219" s="57">
        <v>56.5</v>
      </c>
      <c r="C2219" s="284">
        <f t="shared" si="410"/>
        <v>90.927936000000003</v>
      </c>
      <c r="D2219" s="300">
        <f t="shared" si="408"/>
        <v>90.927936000000003</v>
      </c>
      <c r="E2219" s="285">
        <f t="shared" si="411"/>
        <v>8267.8895452200959</v>
      </c>
      <c r="F2219" s="300">
        <f t="shared" si="409"/>
        <v>90.927936000000003</v>
      </c>
      <c r="G2219" s="285">
        <f t="shared" si="412"/>
        <v>8267.8895452200959</v>
      </c>
      <c r="H2219" s="284">
        <f t="shared" si="413"/>
        <v>90.927936000000003</v>
      </c>
      <c r="I2219" s="301">
        <f t="shared" si="414"/>
        <v>2.5257760000000001E-2</v>
      </c>
      <c r="J2219" s="57">
        <f t="shared" si="415"/>
        <v>0</v>
      </c>
      <c r="K2219" s="57">
        <f t="shared" si="416"/>
        <v>0</v>
      </c>
      <c r="L2219" s="57">
        <f t="shared" si="418"/>
        <v>69185.290496280388</v>
      </c>
      <c r="M2219" s="301">
        <f t="shared" si="419"/>
        <v>14.494132047999987</v>
      </c>
      <c r="N2219" s="57">
        <f t="shared" si="417"/>
        <v>4773.3310464649112</v>
      </c>
    </row>
    <row r="2220" spans="1:14">
      <c r="A2220" s="57">
        <v>2217</v>
      </c>
      <c r="B2220" s="57">
        <v>56.5</v>
      </c>
      <c r="C2220" s="284">
        <f t="shared" si="410"/>
        <v>90.927936000000003</v>
      </c>
      <c r="D2220" s="300">
        <f t="shared" si="408"/>
        <v>90.927936000000003</v>
      </c>
      <c r="E2220" s="285">
        <f t="shared" si="411"/>
        <v>8267.8895452200959</v>
      </c>
      <c r="F2220" s="300">
        <f t="shared" si="409"/>
        <v>90.927936000000003</v>
      </c>
      <c r="G2220" s="285">
        <f t="shared" si="412"/>
        <v>8267.8895452200959</v>
      </c>
      <c r="H2220" s="284">
        <f t="shared" si="413"/>
        <v>90.927936000000003</v>
      </c>
      <c r="I2220" s="301">
        <f t="shared" si="414"/>
        <v>2.5257760000000001E-2</v>
      </c>
      <c r="J2220" s="57">
        <f t="shared" si="415"/>
        <v>0</v>
      </c>
      <c r="K2220" s="57">
        <f t="shared" si="416"/>
        <v>0</v>
      </c>
      <c r="L2220" s="57">
        <f t="shared" si="418"/>
        <v>69185.290496280388</v>
      </c>
      <c r="M2220" s="301">
        <f t="shared" si="419"/>
        <v>14.519389807999987</v>
      </c>
      <c r="N2220" s="57">
        <f t="shared" si="417"/>
        <v>4765.027415832601</v>
      </c>
    </row>
    <row r="2221" spans="1:14">
      <c r="A2221" s="57">
        <v>2218</v>
      </c>
      <c r="B2221" s="57">
        <v>56.5</v>
      </c>
      <c r="C2221" s="284">
        <f t="shared" si="410"/>
        <v>90.927936000000003</v>
      </c>
      <c r="D2221" s="300">
        <f t="shared" si="408"/>
        <v>90.927936000000003</v>
      </c>
      <c r="E2221" s="285">
        <f t="shared" si="411"/>
        <v>8267.8895452200959</v>
      </c>
      <c r="F2221" s="300">
        <f t="shared" si="409"/>
        <v>90.927936000000003</v>
      </c>
      <c r="G2221" s="285">
        <f t="shared" si="412"/>
        <v>8267.8895452200959</v>
      </c>
      <c r="H2221" s="284">
        <f t="shared" si="413"/>
        <v>90.927936000000003</v>
      </c>
      <c r="I2221" s="301">
        <f t="shared" si="414"/>
        <v>2.5257760000000001E-2</v>
      </c>
      <c r="J2221" s="57">
        <f t="shared" si="415"/>
        <v>0</v>
      </c>
      <c r="K2221" s="57">
        <f t="shared" si="416"/>
        <v>0</v>
      </c>
      <c r="L2221" s="57">
        <f t="shared" si="418"/>
        <v>69185.290496280388</v>
      </c>
      <c r="M2221" s="301">
        <f t="shared" si="419"/>
        <v>14.544647567999988</v>
      </c>
      <c r="N2221" s="57">
        <f t="shared" si="417"/>
        <v>4756.75262482788</v>
      </c>
    </row>
    <row r="2222" spans="1:14">
      <c r="A2222" s="57">
        <v>2219</v>
      </c>
      <c r="B2222" s="57">
        <v>56.5</v>
      </c>
      <c r="C2222" s="284">
        <f t="shared" si="410"/>
        <v>90.927936000000003</v>
      </c>
      <c r="D2222" s="300">
        <f t="shared" si="408"/>
        <v>90.927936000000003</v>
      </c>
      <c r="E2222" s="285">
        <f t="shared" si="411"/>
        <v>8267.8895452200959</v>
      </c>
      <c r="F2222" s="300">
        <f t="shared" si="409"/>
        <v>90.7670016</v>
      </c>
      <c r="G2222" s="285">
        <f t="shared" si="412"/>
        <v>8238.6485794544024</v>
      </c>
      <c r="H2222" s="284">
        <f t="shared" si="413"/>
        <v>90.847468800000001</v>
      </c>
      <c r="I2222" s="301">
        <f t="shared" si="414"/>
        <v>2.5235408000000001E-2</v>
      </c>
      <c r="J2222" s="57">
        <f t="shared" si="415"/>
        <v>-29.240965765693545</v>
      </c>
      <c r="K2222" s="57">
        <f t="shared" si="416"/>
        <v>0</v>
      </c>
      <c r="L2222" s="57">
        <f t="shared" si="418"/>
        <v>69185.290496280388</v>
      </c>
      <c r="M2222" s="301">
        <f t="shared" si="419"/>
        <v>14.569882975999988</v>
      </c>
      <c r="N2222" s="57">
        <f t="shared" si="417"/>
        <v>4748.5138082608337</v>
      </c>
    </row>
    <row r="2223" spans="1:14">
      <c r="A2223" s="57">
        <v>2220</v>
      </c>
      <c r="B2223" s="57">
        <v>56.4</v>
      </c>
      <c r="C2223" s="284">
        <f t="shared" si="410"/>
        <v>90.7670016</v>
      </c>
      <c r="D2223" s="300">
        <f t="shared" si="408"/>
        <v>90.7670016</v>
      </c>
      <c r="E2223" s="285">
        <f t="shared" si="411"/>
        <v>8238.6485794544024</v>
      </c>
      <c r="F2223" s="300">
        <f t="shared" si="409"/>
        <v>90.284198400000008</v>
      </c>
      <c r="G2223" s="285">
        <f t="shared" si="412"/>
        <v>8151.2364807305639</v>
      </c>
      <c r="H2223" s="284">
        <f t="shared" si="413"/>
        <v>90.525599999999997</v>
      </c>
      <c r="I2223" s="301">
        <f t="shared" si="414"/>
        <v>2.5145999999999998E-2</v>
      </c>
      <c r="J2223" s="57">
        <f t="shared" si="415"/>
        <v>-87.412098723838426</v>
      </c>
      <c r="K2223" s="57">
        <f t="shared" si="416"/>
        <v>0</v>
      </c>
      <c r="L2223" s="57">
        <f t="shared" si="418"/>
        <v>69185.290496280388</v>
      </c>
      <c r="M2223" s="301">
        <f t="shared" si="419"/>
        <v>14.595028975999988</v>
      </c>
      <c r="N2223" s="57">
        <f t="shared" si="417"/>
        <v>4740.3325207540474</v>
      </c>
    </row>
    <row r="2224" spans="1:14">
      <c r="A2224" s="57">
        <v>2221</v>
      </c>
      <c r="B2224" s="57">
        <v>56.1</v>
      </c>
      <c r="C2224" s="284">
        <f t="shared" si="410"/>
        <v>90.284198400000008</v>
      </c>
      <c r="D2224" s="300">
        <f t="shared" si="408"/>
        <v>90.284198400000008</v>
      </c>
      <c r="E2224" s="285">
        <f t="shared" si="411"/>
        <v>8151.2364807305639</v>
      </c>
      <c r="F2224" s="300">
        <f t="shared" si="409"/>
        <v>89.801395200000002</v>
      </c>
      <c r="G2224" s="285">
        <f t="shared" si="412"/>
        <v>8064.2905798665834</v>
      </c>
      <c r="H2224" s="284">
        <f t="shared" si="413"/>
        <v>90.042796800000005</v>
      </c>
      <c r="I2224" s="301">
        <f t="shared" si="414"/>
        <v>2.5011888000000003E-2</v>
      </c>
      <c r="J2224" s="57">
        <f t="shared" si="415"/>
        <v>-86.945900863980569</v>
      </c>
      <c r="K2224" s="57">
        <f t="shared" si="416"/>
        <v>0</v>
      </c>
      <c r="L2224" s="57">
        <f t="shared" si="418"/>
        <v>69185.290496280388</v>
      </c>
      <c r="M2224" s="301">
        <f t="shared" si="419"/>
        <v>14.620040863999987</v>
      </c>
      <c r="N2224" s="57">
        <f t="shared" si="417"/>
        <v>4732.2227851387524</v>
      </c>
    </row>
    <row r="2225" spans="1:14">
      <c r="A2225" s="57">
        <v>2222</v>
      </c>
      <c r="B2225" s="57">
        <v>55.8</v>
      </c>
      <c r="C2225" s="284">
        <f t="shared" si="410"/>
        <v>89.801395200000002</v>
      </c>
      <c r="D2225" s="300">
        <f t="shared" si="408"/>
        <v>89.801395200000002</v>
      </c>
      <c r="E2225" s="285">
        <f t="shared" si="411"/>
        <v>8064.2905798665834</v>
      </c>
      <c r="F2225" s="300">
        <f t="shared" si="409"/>
        <v>88.674854400000015</v>
      </c>
      <c r="G2225" s="285">
        <f t="shared" si="412"/>
        <v>7863.2298028612022</v>
      </c>
      <c r="H2225" s="284">
        <f t="shared" si="413"/>
        <v>89.238124800000008</v>
      </c>
      <c r="I2225" s="301">
        <f t="shared" si="414"/>
        <v>2.4788368000000002E-2</v>
      </c>
      <c r="J2225" s="57">
        <f t="shared" si="415"/>
        <v>-201.06077700538117</v>
      </c>
      <c r="K2225" s="57">
        <f t="shared" si="416"/>
        <v>0</v>
      </c>
      <c r="L2225" s="57">
        <f t="shared" si="418"/>
        <v>69185.290496280388</v>
      </c>
      <c r="M2225" s="301">
        <f t="shared" si="419"/>
        <v>14.644829231999987</v>
      </c>
      <c r="N2225" s="57">
        <f t="shared" si="417"/>
        <v>4724.212853578766</v>
      </c>
    </row>
    <row r="2226" spans="1:14">
      <c r="A2226" s="57">
        <v>2223</v>
      </c>
      <c r="B2226" s="57">
        <v>55.1</v>
      </c>
      <c r="C2226" s="284">
        <f t="shared" si="410"/>
        <v>88.674854400000015</v>
      </c>
      <c r="D2226" s="300">
        <f t="shared" si="408"/>
        <v>88.674854400000015</v>
      </c>
      <c r="E2226" s="285">
        <f t="shared" si="411"/>
        <v>7863.2298028612022</v>
      </c>
      <c r="F2226" s="300">
        <f t="shared" si="409"/>
        <v>87.870182400000004</v>
      </c>
      <c r="G2226" s="285">
        <f t="shared" si="412"/>
        <v>7721.1689550092706</v>
      </c>
      <c r="H2226" s="284">
        <f t="shared" si="413"/>
        <v>88.27251840000001</v>
      </c>
      <c r="I2226" s="301">
        <f t="shared" si="414"/>
        <v>2.4520144000000004E-2</v>
      </c>
      <c r="J2226" s="57">
        <f t="shared" si="415"/>
        <v>-142.06084785193161</v>
      </c>
      <c r="K2226" s="57">
        <f t="shared" si="416"/>
        <v>0</v>
      </c>
      <c r="L2226" s="57">
        <f t="shared" si="418"/>
        <v>69185.290496280388</v>
      </c>
      <c r="M2226" s="301">
        <f t="shared" si="419"/>
        <v>14.669349375999987</v>
      </c>
      <c r="N2226" s="57">
        <f t="shared" si="417"/>
        <v>4716.3162266400195</v>
      </c>
    </row>
    <row r="2227" spans="1:14">
      <c r="A2227" s="57">
        <v>2224</v>
      </c>
      <c r="B2227" s="57">
        <v>54.6</v>
      </c>
      <c r="C2227" s="284">
        <f t="shared" si="410"/>
        <v>87.870182400000004</v>
      </c>
      <c r="D2227" s="300">
        <f t="shared" si="408"/>
        <v>87.870182400000004</v>
      </c>
      <c r="E2227" s="285">
        <f t="shared" si="411"/>
        <v>7721.1689550092706</v>
      </c>
      <c r="F2227" s="300">
        <f t="shared" si="409"/>
        <v>87.22644480000001</v>
      </c>
      <c r="G2227" s="285">
        <f t="shared" si="412"/>
        <v>7608.452672447449</v>
      </c>
      <c r="H2227" s="284">
        <f t="shared" si="413"/>
        <v>87.5483136</v>
      </c>
      <c r="I2227" s="301">
        <f t="shared" si="414"/>
        <v>2.4318975999999999E-2</v>
      </c>
      <c r="J2227" s="57">
        <f t="shared" si="415"/>
        <v>-112.71628256182157</v>
      </c>
      <c r="K2227" s="57">
        <f t="shared" si="416"/>
        <v>0</v>
      </c>
      <c r="L2227" s="57">
        <f t="shared" si="418"/>
        <v>69185.290496280388</v>
      </c>
      <c r="M2227" s="301">
        <f t="shared" si="419"/>
        <v>14.693668351999987</v>
      </c>
      <c r="N2227" s="57">
        <f t="shared" si="417"/>
        <v>4708.5104167921027</v>
      </c>
    </row>
    <row r="2228" spans="1:14">
      <c r="A2228" s="57">
        <v>2225</v>
      </c>
      <c r="B2228" s="57">
        <v>54.2</v>
      </c>
      <c r="C2228" s="284">
        <f t="shared" si="410"/>
        <v>87.22644480000001</v>
      </c>
      <c r="D2228" s="300">
        <f t="shared" si="408"/>
        <v>87.22644480000001</v>
      </c>
      <c r="E2228" s="285">
        <f t="shared" si="411"/>
        <v>7608.452672447449</v>
      </c>
      <c r="F2228" s="300">
        <f t="shared" si="409"/>
        <v>86.904576000000006</v>
      </c>
      <c r="G2228" s="285">
        <f t="shared" si="412"/>
        <v>7552.4053297397768</v>
      </c>
      <c r="H2228" s="284">
        <f t="shared" si="413"/>
        <v>87.065510400000008</v>
      </c>
      <c r="I2228" s="301">
        <f t="shared" si="414"/>
        <v>2.4184864000000004E-2</v>
      </c>
      <c r="J2228" s="57">
        <f t="shared" si="415"/>
        <v>-56.047342707672215</v>
      </c>
      <c r="K2228" s="57">
        <f t="shared" si="416"/>
        <v>0</v>
      </c>
      <c r="L2228" s="57">
        <f t="shared" si="418"/>
        <v>69185.290496280388</v>
      </c>
      <c r="M2228" s="301">
        <f t="shared" si="419"/>
        <v>14.717853215999988</v>
      </c>
      <c r="N2228" s="57">
        <f t="shared" si="417"/>
        <v>4700.7732364845215</v>
      </c>
    </row>
    <row r="2229" spans="1:14">
      <c r="A2229" s="57">
        <v>2226</v>
      </c>
      <c r="B2229" s="57">
        <v>54</v>
      </c>
      <c r="C2229" s="284">
        <f t="shared" si="410"/>
        <v>86.904576000000006</v>
      </c>
      <c r="D2229" s="300">
        <f t="shared" si="408"/>
        <v>86.904576000000006</v>
      </c>
      <c r="E2229" s="285">
        <f t="shared" si="411"/>
        <v>7552.4053297397768</v>
      </c>
      <c r="F2229" s="300">
        <f t="shared" si="409"/>
        <v>86.421772800000014</v>
      </c>
      <c r="G2229" s="285">
        <f t="shared" si="412"/>
        <v>7468.7228138948221</v>
      </c>
      <c r="H2229" s="284">
        <f t="shared" si="413"/>
        <v>86.663174400000003</v>
      </c>
      <c r="I2229" s="301">
        <f t="shared" si="414"/>
        <v>2.4073104000000001E-2</v>
      </c>
      <c r="J2229" s="57">
        <f t="shared" si="415"/>
        <v>-83.682515844954651</v>
      </c>
      <c r="K2229" s="57">
        <f t="shared" si="416"/>
        <v>0</v>
      </c>
      <c r="L2229" s="57">
        <f t="shared" si="418"/>
        <v>69185.290496280388</v>
      </c>
      <c r="M2229" s="301">
        <f t="shared" si="419"/>
        <v>14.741926319999987</v>
      </c>
      <c r="N2229" s="57">
        <f t="shared" si="417"/>
        <v>4693.0970210058986</v>
      </c>
    </row>
    <row r="2230" spans="1:14">
      <c r="A2230" s="57">
        <v>2227</v>
      </c>
      <c r="B2230" s="57">
        <v>53.7</v>
      </c>
      <c r="C2230" s="284">
        <f t="shared" si="410"/>
        <v>86.421772800000014</v>
      </c>
      <c r="D2230" s="300">
        <f t="shared" si="408"/>
        <v>86.421772800000014</v>
      </c>
      <c r="E2230" s="285">
        <f t="shared" si="411"/>
        <v>7468.7228138948221</v>
      </c>
      <c r="F2230" s="300">
        <f t="shared" si="409"/>
        <v>86.260838400000011</v>
      </c>
      <c r="G2230" s="285">
        <f t="shared" si="412"/>
        <v>7440.9322414709168</v>
      </c>
      <c r="H2230" s="284">
        <f t="shared" si="413"/>
        <v>86.341305600000013</v>
      </c>
      <c r="I2230" s="301">
        <f t="shared" si="414"/>
        <v>2.3983696000000002E-2</v>
      </c>
      <c r="J2230" s="57">
        <f t="shared" si="415"/>
        <v>-27.79057242390536</v>
      </c>
      <c r="K2230" s="57">
        <f t="shared" si="416"/>
        <v>0</v>
      </c>
      <c r="L2230" s="57">
        <f t="shared" si="418"/>
        <v>69185.290496280388</v>
      </c>
      <c r="M2230" s="301">
        <f t="shared" si="419"/>
        <v>14.765910015999987</v>
      </c>
      <c r="N2230" s="57">
        <f t="shared" si="417"/>
        <v>4685.4742052005504</v>
      </c>
    </row>
    <row r="2231" spans="1:14">
      <c r="A2231" s="57">
        <v>2228</v>
      </c>
      <c r="B2231" s="57">
        <v>53.6</v>
      </c>
      <c r="C2231" s="284">
        <f t="shared" si="410"/>
        <v>86.260838400000011</v>
      </c>
      <c r="D2231" s="300">
        <f t="shared" si="408"/>
        <v>86.260838400000011</v>
      </c>
      <c r="E2231" s="285">
        <f t="shared" si="411"/>
        <v>7440.9322414709168</v>
      </c>
      <c r="F2231" s="300">
        <f t="shared" si="409"/>
        <v>86.743641600000004</v>
      </c>
      <c r="G2231" s="285">
        <f t="shared" si="412"/>
        <v>7524.4593580292512</v>
      </c>
      <c r="H2231" s="284">
        <f t="shared" si="413"/>
        <v>86.50224</v>
      </c>
      <c r="I2231" s="301">
        <f t="shared" si="414"/>
        <v>2.4028400000000002E-2</v>
      </c>
      <c r="J2231" s="57">
        <f t="shared" si="415"/>
        <v>83.527116558334455</v>
      </c>
      <c r="K2231" s="57">
        <f t="shared" si="416"/>
        <v>83.527116558334455</v>
      </c>
      <c r="L2231" s="57">
        <f t="shared" si="418"/>
        <v>69268.817612838728</v>
      </c>
      <c r="M2231" s="301">
        <f t="shared" si="419"/>
        <v>14.789938415999988</v>
      </c>
      <c r="N2231" s="57">
        <f t="shared" si="417"/>
        <v>4683.5095363144064</v>
      </c>
    </row>
    <row r="2232" spans="1:14">
      <c r="A2232" s="57">
        <v>2229</v>
      </c>
      <c r="B2232" s="57">
        <v>53.9</v>
      </c>
      <c r="C2232" s="284">
        <f t="shared" si="410"/>
        <v>86.743641600000004</v>
      </c>
      <c r="D2232" s="300">
        <f t="shared" si="408"/>
        <v>86.743641600000004</v>
      </c>
      <c r="E2232" s="285">
        <f t="shared" si="411"/>
        <v>7524.4593580292512</v>
      </c>
      <c r="F2232" s="300">
        <f t="shared" si="409"/>
        <v>86.904576000000006</v>
      </c>
      <c r="G2232" s="285">
        <f t="shared" si="412"/>
        <v>7552.4053297397768</v>
      </c>
      <c r="H2232" s="284">
        <f t="shared" si="413"/>
        <v>86.824108800000005</v>
      </c>
      <c r="I2232" s="301">
        <f t="shared" si="414"/>
        <v>2.4117808000000001E-2</v>
      </c>
      <c r="J2232" s="57">
        <f t="shared" si="415"/>
        <v>27.945971710525555</v>
      </c>
      <c r="K2232" s="57">
        <f t="shared" si="416"/>
        <v>27.945971710525555</v>
      </c>
      <c r="L2232" s="57">
        <f t="shared" si="418"/>
        <v>69296.763584549248</v>
      </c>
      <c r="M2232" s="301">
        <f t="shared" si="419"/>
        <v>14.814056223999987</v>
      </c>
      <c r="N2232" s="57">
        <f t="shared" si="417"/>
        <v>4677.7710666632138</v>
      </c>
    </row>
    <row r="2233" spans="1:14">
      <c r="A2233" s="57">
        <v>2230</v>
      </c>
      <c r="B2233" s="57">
        <v>54</v>
      </c>
      <c r="C2233" s="284">
        <f t="shared" si="410"/>
        <v>86.904576000000006</v>
      </c>
      <c r="D2233" s="300">
        <f t="shared" si="408"/>
        <v>86.904576000000006</v>
      </c>
      <c r="E2233" s="285">
        <f t="shared" si="411"/>
        <v>7552.4053297397768</v>
      </c>
      <c r="F2233" s="300">
        <f t="shared" si="409"/>
        <v>87.065510400000008</v>
      </c>
      <c r="G2233" s="285">
        <f t="shared" si="412"/>
        <v>7580.4031012125097</v>
      </c>
      <c r="H2233" s="284">
        <f t="shared" si="413"/>
        <v>86.985043200000007</v>
      </c>
      <c r="I2233" s="301">
        <f t="shared" si="414"/>
        <v>2.4162512000000001E-2</v>
      </c>
      <c r="J2233" s="57">
        <f t="shared" si="415"/>
        <v>27.997771472732893</v>
      </c>
      <c r="K2233" s="57">
        <f t="shared" si="416"/>
        <v>27.997771472732893</v>
      </c>
      <c r="L2233" s="57">
        <f t="shared" si="418"/>
        <v>69324.761356021976</v>
      </c>
      <c r="M2233" s="301">
        <f t="shared" si="419"/>
        <v>14.838218735999988</v>
      </c>
      <c r="N2233" s="57">
        <f t="shared" si="417"/>
        <v>4672.0406667027064</v>
      </c>
    </row>
    <row r="2234" spans="1:14">
      <c r="A2234" s="57">
        <v>2231</v>
      </c>
      <c r="B2234" s="57">
        <v>54.1</v>
      </c>
      <c r="C2234" s="284">
        <f t="shared" si="410"/>
        <v>87.065510400000008</v>
      </c>
      <c r="D2234" s="300">
        <f t="shared" si="408"/>
        <v>87.065510400000008</v>
      </c>
      <c r="E2234" s="285">
        <f t="shared" si="411"/>
        <v>7580.4031012125097</v>
      </c>
      <c r="F2234" s="300">
        <f t="shared" si="409"/>
        <v>87.065510400000008</v>
      </c>
      <c r="G2234" s="285">
        <f t="shared" si="412"/>
        <v>7580.4031012125097</v>
      </c>
      <c r="H2234" s="284">
        <f t="shared" si="413"/>
        <v>87.065510400000008</v>
      </c>
      <c r="I2234" s="301">
        <f t="shared" si="414"/>
        <v>2.4184864000000004E-2</v>
      </c>
      <c r="J2234" s="57">
        <f t="shared" si="415"/>
        <v>0</v>
      </c>
      <c r="K2234" s="57">
        <f t="shared" si="416"/>
        <v>0</v>
      </c>
      <c r="L2234" s="57">
        <f t="shared" si="418"/>
        <v>69324.761356021976</v>
      </c>
      <c r="M2234" s="301">
        <f t="shared" si="419"/>
        <v>14.862403599999988</v>
      </c>
      <c r="N2234" s="57">
        <f t="shared" si="417"/>
        <v>4664.4380829505953</v>
      </c>
    </row>
    <row r="2235" spans="1:14">
      <c r="A2235" s="57">
        <v>2232</v>
      </c>
      <c r="B2235" s="57">
        <v>54.1</v>
      </c>
      <c r="C2235" s="284">
        <f t="shared" si="410"/>
        <v>87.065510400000008</v>
      </c>
      <c r="D2235" s="300">
        <f t="shared" si="408"/>
        <v>87.065510400000008</v>
      </c>
      <c r="E2235" s="285">
        <f t="shared" si="411"/>
        <v>7580.4031012125097</v>
      </c>
      <c r="F2235" s="300">
        <f t="shared" si="409"/>
        <v>86.582707200000002</v>
      </c>
      <c r="G2235" s="285">
        <f t="shared" si="412"/>
        <v>7496.5651860809321</v>
      </c>
      <c r="H2235" s="284">
        <f t="shared" si="413"/>
        <v>86.824108800000005</v>
      </c>
      <c r="I2235" s="301">
        <f t="shared" si="414"/>
        <v>2.4117808000000001E-2</v>
      </c>
      <c r="J2235" s="57">
        <f t="shared" si="415"/>
        <v>-83.837915131577574</v>
      </c>
      <c r="K2235" s="57">
        <f t="shared" si="416"/>
        <v>0</v>
      </c>
      <c r="L2235" s="57">
        <f t="shared" si="418"/>
        <v>69324.761356021976</v>
      </c>
      <c r="M2235" s="301">
        <f t="shared" si="419"/>
        <v>14.886521407999988</v>
      </c>
      <c r="N2235" s="57">
        <f t="shared" si="417"/>
        <v>4656.8811783501678</v>
      </c>
    </row>
    <row r="2236" spans="1:14">
      <c r="A2236" s="57">
        <v>2233</v>
      </c>
      <c r="B2236" s="57">
        <v>53.8</v>
      </c>
      <c r="C2236" s="284">
        <f t="shared" si="410"/>
        <v>86.582707200000002</v>
      </c>
      <c r="D2236" s="300">
        <f t="shared" si="408"/>
        <v>86.582707200000002</v>
      </c>
      <c r="E2236" s="285">
        <f t="shared" si="411"/>
        <v>7496.5651860809321</v>
      </c>
      <c r="F2236" s="300">
        <f t="shared" si="409"/>
        <v>85.938969600000007</v>
      </c>
      <c r="G2236" s="285">
        <f t="shared" si="412"/>
        <v>7385.5064959097253</v>
      </c>
      <c r="H2236" s="284">
        <f t="shared" si="413"/>
        <v>86.260838400000011</v>
      </c>
      <c r="I2236" s="301">
        <f t="shared" si="414"/>
        <v>2.3961344000000002E-2</v>
      </c>
      <c r="J2236" s="57">
        <f t="shared" si="415"/>
        <v>-111.05869017120676</v>
      </c>
      <c r="K2236" s="57">
        <f t="shared" si="416"/>
        <v>0</v>
      </c>
      <c r="L2236" s="57">
        <f t="shared" si="418"/>
        <v>69324.761356021976</v>
      </c>
      <c r="M2236" s="301">
        <f t="shared" si="419"/>
        <v>14.910482751999988</v>
      </c>
      <c r="N2236" s="57">
        <f t="shared" si="417"/>
        <v>4649.3975083887362</v>
      </c>
    </row>
    <row r="2237" spans="1:14">
      <c r="A2237" s="57">
        <v>2234</v>
      </c>
      <c r="B2237" s="57">
        <v>53.4</v>
      </c>
      <c r="C2237" s="284">
        <f t="shared" si="410"/>
        <v>85.938969600000007</v>
      </c>
      <c r="D2237" s="300">
        <f t="shared" si="408"/>
        <v>85.938969600000007</v>
      </c>
      <c r="E2237" s="285">
        <f t="shared" si="411"/>
        <v>7385.5064959097253</v>
      </c>
      <c r="F2237" s="300">
        <f t="shared" si="409"/>
        <v>85.295231999999999</v>
      </c>
      <c r="G2237" s="285">
        <f t="shared" si="412"/>
        <v>7275.2766019338242</v>
      </c>
      <c r="H2237" s="284">
        <f t="shared" si="413"/>
        <v>85.617100800000003</v>
      </c>
      <c r="I2237" s="301">
        <f t="shared" si="414"/>
        <v>2.3782528000000001E-2</v>
      </c>
      <c r="J2237" s="57">
        <f t="shared" si="415"/>
        <v>-110.22989397590118</v>
      </c>
      <c r="K2237" s="57">
        <f t="shared" si="416"/>
        <v>0</v>
      </c>
      <c r="L2237" s="57">
        <f t="shared" si="418"/>
        <v>69324.761356021976</v>
      </c>
      <c r="M2237" s="301">
        <f t="shared" si="419"/>
        <v>14.934265279999988</v>
      </c>
      <c r="N2237" s="57">
        <f t="shared" si="417"/>
        <v>4641.993432972019</v>
      </c>
    </row>
    <row r="2238" spans="1:14">
      <c r="A2238" s="57">
        <v>2235</v>
      </c>
      <c r="B2238" s="57">
        <v>53</v>
      </c>
      <c r="C2238" s="284">
        <f t="shared" si="410"/>
        <v>85.295231999999999</v>
      </c>
      <c r="D2238" s="300">
        <f t="shared" si="408"/>
        <v>85.295231999999999</v>
      </c>
      <c r="E2238" s="285">
        <f t="shared" si="411"/>
        <v>7275.2766019338242</v>
      </c>
      <c r="F2238" s="300">
        <f t="shared" si="409"/>
        <v>84.651494400000004</v>
      </c>
      <c r="G2238" s="285">
        <f t="shared" si="412"/>
        <v>7165.8755041532322</v>
      </c>
      <c r="H2238" s="284">
        <f t="shared" si="413"/>
        <v>84.973363199999994</v>
      </c>
      <c r="I2238" s="301">
        <f t="shared" si="414"/>
        <v>2.3603711999999999E-2</v>
      </c>
      <c r="J2238" s="57">
        <f t="shared" si="415"/>
        <v>-109.40109778059195</v>
      </c>
      <c r="K2238" s="57">
        <f t="shared" si="416"/>
        <v>0</v>
      </c>
      <c r="L2238" s="57">
        <f t="shared" si="418"/>
        <v>69324.761356021976</v>
      </c>
      <c r="M2238" s="301">
        <f t="shared" si="419"/>
        <v>14.957868991999987</v>
      </c>
      <c r="N2238" s="57">
        <f t="shared" si="417"/>
        <v>4634.6683069024994</v>
      </c>
    </row>
    <row r="2239" spans="1:14">
      <c r="A2239" s="57">
        <v>2236</v>
      </c>
      <c r="B2239" s="57">
        <v>52.6</v>
      </c>
      <c r="C2239" s="284">
        <f t="shared" si="410"/>
        <v>84.651494400000004</v>
      </c>
      <c r="D2239" s="300">
        <f t="shared" si="408"/>
        <v>84.651494400000004</v>
      </c>
      <c r="E2239" s="285">
        <f t="shared" si="411"/>
        <v>7165.8755041532322</v>
      </c>
      <c r="F2239" s="300">
        <f t="shared" si="409"/>
        <v>83.846822400000008</v>
      </c>
      <c r="G2239" s="285">
        <f t="shared" si="412"/>
        <v>7030.2896265771433</v>
      </c>
      <c r="H2239" s="284">
        <f t="shared" si="413"/>
        <v>84.249158399999999</v>
      </c>
      <c r="I2239" s="301">
        <f t="shared" si="414"/>
        <v>2.3402544000000001E-2</v>
      </c>
      <c r="J2239" s="57">
        <f t="shared" si="415"/>
        <v>-135.58587757608893</v>
      </c>
      <c r="K2239" s="57">
        <f t="shared" si="416"/>
        <v>0</v>
      </c>
      <c r="L2239" s="57">
        <f t="shared" si="418"/>
        <v>69324.761356021976</v>
      </c>
      <c r="M2239" s="301">
        <f t="shared" si="419"/>
        <v>14.981271535999987</v>
      </c>
      <c r="N2239" s="57">
        <f t="shared" si="417"/>
        <v>4627.428398813453</v>
      </c>
    </row>
    <row r="2240" spans="1:14">
      <c r="A2240" s="57">
        <v>2237</v>
      </c>
      <c r="B2240" s="57">
        <v>52.1</v>
      </c>
      <c r="C2240" s="284">
        <f t="shared" si="410"/>
        <v>83.846822400000008</v>
      </c>
      <c r="D2240" s="300">
        <f t="shared" si="408"/>
        <v>83.846822400000008</v>
      </c>
      <c r="E2240" s="285">
        <f t="shared" si="411"/>
        <v>7030.2896265771433</v>
      </c>
      <c r="F2240" s="300">
        <f t="shared" si="409"/>
        <v>84.3296256</v>
      </c>
      <c r="G2240" s="285">
        <f t="shared" si="412"/>
        <v>7111.4857538361757</v>
      </c>
      <c r="H2240" s="284">
        <f t="shared" si="413"/>
        <v>84.088223999999997</v>
      </c>
      <c r="I2240" s="301">
        <f t="shared" si="414"/>
        <v>2.3357839999999998E-2</v>
      </c>
      <c r="J2240" s="57">
        <f t="shared" si="415"/>
        <v>81.196127259032437</v>
      </c>
      <c r="K2240" s="57">
        <f t="shared" si="416"/>
        <v>81.196127259032437</v>
      </c>
      <c r="L2240" s="57">
        <f t="shared" si="418"/>
        <v>69405.957483281003</v>
      </c>
      <c r="M2240" s="301">
        <f t="shared" si="419"/>
        <v>15.004629375999986</v>
      </c>
      <c r="N2240" s="57">
        <f t="shared" si="417"/>
        <v>4625.6362449242724</v>
      </c>
    </row>
    <row r="2241" spans="1:14">
      <c r="A2241" s="57">
        <v>2238</v>
      </c>
      <c r="B2241" s="57">
        <v>52.4</v>
      </c>
      <c r="C2241" s="284">
        <f t="shared" si="410"/>
        <v>84.3296256</v>
      </c>
      <c r="D2241" s="300">
        <f t="shared" si="408"/>
        <v>84.3296256</v>
      </c>
      <c r="E2241" s="285">
        <f t="shared" si="411"/>
        <v>7111.4857538361757</v>
      </c>
      <c r="F2241" s="300">
        <f t="shared" si="409"/>
        <v>83.685888000000006</v>
      </c>
      <c r="G2241" s="285">
        <f t="shared" si="412"/>
        <v>7003.3278503485453</v>
      </c>
      <c r="H2241" s="284">
        <f t="shared" si="413"/>
        <v>84.00775680000001</v>
      </c>
      <c r="I2241" s="301">
        <f t="shared" si="414"/>
        <v>2.3335488000000001E-2</v>
      </c>
      <c r="J2241" s="57">
        <f t="shared" si="415"/>
        <v>-108.15790348763039</v>
      </c>
      <c r="K2241" s="57">
        <f t="shared" si="416"/>
        <v>0</v>
      </c>
      <c r="L2241" s="57">
        <f t="shared" si="418"/>
        <v>69405.957483281003</v>
      </c>
      <c r="M2241" s="301">
        <f t="shared" si="419"/>
        <v>15.027964863999987</v>
      </c>
      <c r="N2241" s="57">
        <f t="shared" si="417"/>
        <v>4618.4535372148357</v>
      </c>
    </row>
    <row r="2242" spans="1:14">
      <c r="A2242" s="57">
        <v>2239</v>
      </c>
      <c r="B2242" s="57">
        <v>52</v>
      </c>
      <c r="C2242" s="284">
        <f t="shared" si="410"/>
        <v>83.685888000000006</v>
      </c>
      <c r="D2242" s="300">
        <f t="shared" si="408"/>
        <v>83.685888000000006</v>
      </c>
      <c r="E2242" s="285">
        <f t="shared" si="411"/>
        <v>7003.3278503485453</v>
      </c>
      <c r="F2242" s="300">
        <f t="shared" si="409"/>
        <v>83.524953600000003</v>
      </c>
      <c r="G2242" s="285">
        <f t="shared" si="412"/>
        <v>6976.4178738821538</v>
      </c>
      <c r="H2242" s="284">
        <f t="shared" si="413"/>
        <v>83.605420800000005</v>
      </c>
      <c r="I2242" s="301">
        <f t="shared" si="414"/>
        <v>2.3223728000000003E-2</v>
      </c>
      <c r="J2242" s="57">
        <f t="shared" si="415"/>
        <v>-26.909976466391527</v>
      </c>
      <c r="K2242" s="57">
        <f t="shared" si="416"/>
        <v>0</v>
      </c>
      <c r="L2242" s="57">
        <f t="shared" si="418"/>
        <v>69405.957483281003</v>
      </c>
      <c r="M2242" s="301">
        <f t="shared" si="419"/>
        <v>15.051188591999987</v>
      </c>
      <c r="N2242" s="57">
        <f t="shared" si="417"/>
        <v>4611.3273419596699</v>
      </c>
    </row>
    <row r="2243" spans="1:14">
      <c r="A2243" s="57">
        <v>2240</v>
      </c>
      <c r="B2243" s="57">
        <v>51.9</v>
      </c>
      <c r="C2243" s="284">
        <f t="shared" si="410"/>
        <v>83.524953600000003</v>
      </c>
      <c r="D2243" s="300">
        <f t="shared" si="408"/>
        <v>83.524953600000003</v>
      </c>
      <c r="E2243" s="285">
        <f t="shared" si="411"/>
        <v>6976.4178738821538</v>
      </c>
      <c r="F2243" s="300">
        <f t="shared" si="409"/>
        <v>83.203084800000013</v>
      </c>
      <c r="G2243" s="285">
        <f t="shared" si="412"/>
        <v>6922.7533202359937</v>
      </c>
      <c r="H2243" s="284">
        <f t="shared" si="413"/>
        <v>83.364019200000001</v>
      </c>
      <c r="I2243" s="301">
        <f t="shared" si="414"/>
        <v>2.3156672E-2</v>
      </c>
      <c r="J2243" s="57">
        <f t="shared" si="415"/>
        <v>-53.66455364616013</v>
      </c>
      <c r="K2243" s="57">
        <f t="shared" si="416"/>
        <v>0</v>
      </c>
      <c r="L2243" s="57">
        <f t="shared" si="418"/>
        <v>69405.957483281003</v>
      </c>
      <c r="M2243" s="301">
        <f t="shared" si="419"/>
        <v>15.074345263999987</v>
      </c>
      <c r="N2243" s="57">
        <f t="shared" si="417"/>
        <v>4604.2435852277995</v>
      </c>
    </row>
    <row r="2244" spans="1:14">
      <c r="A2244" s="57">
        <v>2241</v>
      </c>
      <c r="B2244" s="57">
        <v>51.7</v>
      </c>
      <c r="C2244" s="284">
        <f t="shared" si="410"/>
        <v>83.203084800000013</v>
      </c>
      <c r="D2244" s="300">
        <f t="shared" ref="D2244:D2307" si="420">C2244</f>
        <v>83.203084800000013</v>
      </c>
      <c r="E2244" s="285">
        <f t="shared" si="411"/>
        <v>6922.7533202359937</v>
      </c>
      <c r="F2244" s="300">
        <f t="shared" ref="F2244:F2307" si="421">C2245</f>
        <v>82.881216000000009</v>
      </c>
      <c r="G2244" s="285">
        <f t="shared" si="412"/>
        <v>6869.2959656386574</v>
      </c>
      <c r="H2244" s="284">
        <f t="shared" si="413"/>
        <v>83.042150400000011</v>
      </c>
      <c r="I2244" s="301">
        <f t="shared" si="414"/>
        <v>2.3067264000000004E-2</v>
      </c>
      <c r="J2244" s="57">
        <f t="shared" si="415"/>
        <v>-53.457354597336234</v>
      </c>
      <c r="K2244" s="57">
        <f t="shared" si="416"/>
        <v>0</v>
      </c>
      <c r="L2244" s="57">
        <f t="shared" si="418"/>
        <v>69405.957483281003</v>
      </c>
      <c r="M2244" s="301">
        <f t="shared" si="419"/>
        <v>15.097412527999987</v>
      </c>
      <c r="N2244" s="57">
        <f t="shared" si="417"/>
        <v>4597.2087835951506</v>
      </c>
    </row>
    <row r="2245" spans="1:14">
      <c r="A2245" s="57">
        <v>2242</v>
      </c>
      <c r="B2245" s="57">
        <v>51.5</v>
      </c>
      <c r="C2245" s="284">
        <f t="shared" ref="C2245:C2308" si="422">B2245*1.609344</f>
        <v>82.881216000000009</v>
      </c>
      <c r="D2245" s="300">
        <f t="shared" si="420"/>
        <v>82.881216000000009</v>
      </c>
      <c r="E2245" s="285">
        <f t="shared" ref="E2245:E2308" si="423">(D2245)^2</f>
        <v>6869.2959656386574</v>
      </c>
      <c r="F2245" s="300">
        <f t="shared" si="421"/>
        <v>83.042150400000011</v>
      </c>
      <c r="G2245" s="285">
        <f t="shared" ref="G2245:G2308" si="424">(F2245)^2</f>
        <v>6895.9987430562223</v>
      </c>
      <c r="H2245" s="284">
        <f t="shared" ref="H2245:H2308" si="425">(D2245+F2245)/2</f>
        <v>82.96168320000001</v>
      </c>
      <c r="I2245" s="301">
        <f t="shared" ref="I2245:I2308" si="426">H2245/3600</f>
        <v>2.3044912000000004E-2</v>
      </c>
      <c r="J2245" s="57">
        <f t="shared" ref="J2245:J2308" si="427">IF(I2245=0,0,(G2245-E2245))</f>
        <v>26.702777417564903</v>
      </c>
      <c r="K2245" s="57">
        <f t="shared" ref="K2245:K2308" si="428">MAX(0,J2245)</f>
        <v>26.702777417564903</v>
      </c>
      <c r="L2245" s="57">
        <f t="shared" si="418"/>
        <v>69432.660260698569</v>
      </c>
      <c r="M2245" s="301">
        <f t="shared" si="419"/>
        <v>15.120457439999987</v>
      </c>
      <c r="N2245" s="57">
        <f t="shared" ref="N2245:N2308" si="429">IF(M2245=0,0,(L2245)/M2245)</f>
        <v>4591.9682348379156</v>
      </c>
    </row>
    <row r="2246" spans="1:14">
      <c r="A2246" s="57">
        <v>2243</v>
      </c>
      <c r="B2246" s="57">
        <v>51.6</v>
      </c>
      <c r="C2246" s="284">
        <f t="shared" si="422"/>
        <v>83.042150400000011</v>
      </c>
      <c r="D2246" s="300">
        <f t="shared" si="420"/>
        <v>83.042150400000011</v>
      </c>
      <c r="E2246" s="285">
        <f t="shared" si="423"/>
        <v>6895.9987430562223</v>
      </c>
      <c r="F2246" s="300">
        <f t="shared" si="421"/>
        <v>83.364019200000001</v>
      </c>
      <c r="G2246" s="285">
        <f t="shared" si="424"/>
        <v>6949.5596971779687</v>
      </c>
      <c r="H2246" s="284">
        <f t="shared" si="425"/>
        <v>83.203084799999999</v>
      </c>
      <c r="I2246" s="301">
        <f t="shared" si="426"/>
        <v>2.3111968E-2</v>
      </c>
      <c r="J2246" s="57">
        <f t="shared" si="427"/>
        <v>53.560954121746363</v>
      </c>
      <c r="K2246" s="57">
        <f t="shared" si="428"/>
        <v>53.560954121746363</v>
      </c>
      <c r="L2246" s="57">
        <f t="shared" ref="L2246:L2309" si="430">L2245+K2246</f>
        <v>69486.221214820311</v>
      </c>
      <c r="M2246" s="301">
        <f t="shared" ref="M2246:M2309" si="431">M2245+I2246</f>
        <v>15.143569407999987</v>
      </c>
      <c r="N2246" s="57">
        <f t="shared" si="429"/>
        <v>4588.4968954619371</v>
      </c>
    </row>
    <row r="2247" spans="1:14">
      <c r="A2247" s="57">
        <v>2244</v>
      </c>
      <c r="B2247" s="57">
        <v>51.8</v>
      </c>
      <c r="C2247" s="284">
        <f t="shared" si="422"/>
        <v>83.364019200000001</v>
      </c>
      <c r="D2247" s="300">
        <f t="shared" si="420"/>
        <v>83.364019200000001</v>
      </c>
      <c r="E2247" s="285">
        <f t="shared" si="423"/>
        <v>6949.5596971779687</v>
      </c>
      <c r="F2247" s="300">
        <f t="shared" si="421"/>
        <v>83.846822400000008</v>
      </c>
      <c r="G2247" s="285">
        <f t="shared" si="424"/>
        <v>7030.2896265771433</v>
      </c>
      <c r="H2247" s="284">
        <f t="shared" si="425"/>
        <v>83.605420800000005</v>
      </c>
      <c r="I2247" s="301">
        <f t="shared" si="426"/>
        <v>2.3223728000000003E-2</v>
      </c>
      <c r="J2247" s="57">
        <f t="shared" si="427"/>
        <v>80.72992939917458</v>
      </c>
      <c r="K2247" s="57">
        <f t="shared" si="428"/>
        <v>80.72992939917458</v>
      </c>
      <c r="L2247" s="57">
        <f t="shared" si="430"/>
        <v>69566.951144219493</v>
      </c>
      <c r="M2247" s="301">
        <f t="shared" si="431"/>
        <v>15.166793135999987</v>
      </c>
      <c r="N2247" s="57">
        <f t="shared" si="429"/>
        <v>4586.7936959656281</v>
      </c>
    </row>
    <row r="2248" spans="1:14">
      <c r="A2248" s="57">
        <v>2245</v>
      </c>
      <c r="B2248" s="57">
        <v>52.1</v>
      </c>
      <c r="C2248" s="284">
        <f t="shared" si="422"/>
        <v>83.846822400000008</v>
      </c>
      <c r="D2248" s="300">
        <f t="shared" si="420"/>
        <v>83.846822400000008</v>
      </c>
      <c r="E2248" s="285">
        <f t="shared" si="423"/>
        <v>7030.2896265771433</v>
      </c>
      <c r="F2248" s="300">
        <f t="shared" si="421"/>
        <v>84.490560000000002</v>
      </c>
      <c r="G2248" s="285">
        <f t="shared" si="424"/>
        <v>7138.6547291136003</v>
      </c>
      <c r="H2248" s="284">
        <f t="shared" si="425"/>
        <v>84.168691200000012</v>
      </c>
      <c r="I2248" s="301">
        <f t="shared" si="426"/>
        <v>2.3380192000000004E-2</v>
      </c>
      <c r="J2248" s="57">
        <f t="shared" si="427"/>
        <v>108.36510253645702</v>
      </c>
      <c r="K2248" s="57">
        <f t="shared" si="428"/>
        <v>108.36510253645702</v>
      </c>
      <c r="L2248" s="57">
        <f t="shared" si="430"/>
        <v>69675.316246755945</v>
      </c>
      <c r="M2248" s="301">
        <f t="shared" si="431"/>
        <v>15.190173327999986</v>
      </c>
      <c r="N2248" s="57">
        <f t="shared" si="429"/>
        <v>4586.8677560330216</v>
      </c>
    </row>
    <row r="2249" spans="1:14">
      <c r="A2249" s="57">
        <v>2246</v>
      </c>
      <c r="B2249" s="57">
        <v>52.5</v>
      </c>
      <c r="C2249" s="284">
        <f t="shared" si="422"/>
        <v>84.490560000000002</v>
      </c>
      <c r="D2249" s="300">
        <f t="shared" si="420"/>
        <v>84.490560000000002</v>
      </c>
      <c r="E2249" s="285">
        <f t="shared" si="423"/>
        <v>7138.6547291136003</v>
      </c>
      <c r="F2249" s="300">
        <f t="shared" si="421"/>
        <v>85.295231999999999</v>
      </c>
      <c r="G2249" s="285">
        <f t="shared" si="424"/>
        <v>7275.2766019338242</v>
      </c>
      <c r="H2249" s="284">
        <f t="shared" si="425"/>
        <v>84.892896000000007</v>
      </c>
      <c r="I2249" s="301">
        <f t="shared" si="426"/>
        <v>2.3581360000000003E-2</v>
      </c>
      <c r="J2249" s="57">
        <f t="shared" si="427"/>
        <v>136.62187282022387</v>
      </c>
      <c r="K2249" s="57">
        <f t="shared" si="428"/>
        <v>136.62187282022387</v>
      </c>
      <c r="L2249" s="57">
        <f t="shared" si="430"/>
        <v>69811.938119576167</v>
      </c>
      <c r="M2249" s="301">
        <f t="shared" si="431"/>
        <v>15.213754687999986</v>
      </c>
      <c r="N2249" s="57">
        <f t="shared" si="429"/>
        <v>4588.7382537225403</v>
      </c>
    </row>
    <row r="2250" spans="1:14">
      <c r="A2250" s="57">
        <v>2247</v>
      </c>
      <c r="B2250" s="57">
        <v>53</v>
      </c>
      <c r="C2250" s="284">
        <f t="shared" si="422"/>
        <v>85.295231999999999</v>
      </c>
      <c r="D2250" s="300">
        <f t="shared" si="420"/>
        <v>85.295231999999999</v>
      </c>
      <c r="E2250" s="285">
        <f t="shared" si="423"/>
        <v>7275.2766019338242</v>
      </c>
      <c r="F2250" s="300">
        <f t="shared" si="421"/>
        <v>86.099904000000009</v>
      </c>
      <c r="G2250" s="285">
        <f t="shared" si="424"/>
        <v>7413.1934688092178</v>
      </c>
      <c r="H2250" s="284">
        <f t="shared" si="425"/>
        <v>85.697568000000004</v>
      </c>
      <c r="I2250" s="301">
        <f t="shared" si="426"/>
        <v>2.380488E-2</v>
      </c>
      <c r="J2250" s="57">
        <f t="shared" si="427"/>
        <v>137.91686687539368</v>
      </c>
      <c r="K2250" s="57">
        <f t="shared" si="428"/>
        <v>137.91686687539368</v>
      </c>
      <c r="L2250" s="57">
        <f t="shared" si="430"/>
        <v>69949.854986451566</v>
      </c>
      <c r="M2250" s="301">
        <f t="shared" si="431"/>
        <v>15.237559567999986</v>
      </c>
      <c r="N2250" s="57">
        <f t="shared" si="429"/>
        <v>4590.6206091788799</v>
      </c>
    </row>
    <row r="2251" spans="1:14">
      <c r="A2251" s="57">
        <v>2248</v>
      </c>
      <c r="B2251" s="57">
        <v>53.5</v>
      </c>
      <c r="C2251" s="284">
        <f t="shared" si="422"/>
        <v>86.099904000000009</v>
      </c>
      <c r="D2251" s="300">
        <f t="shared" si="420"/>
        <v>86.099904000000009</v>
      </c>
      <c r="E2251" s="285">
        <f t="shared" si="423"/>
        <v>7413.1934688092178</v>
      </c>
      <c r="F2251" s="300">
        <f t="shared" si="421"/>
        <v>86.904576000000006</v>
      </c>
      <c r="G2251" s="285">
        <f t="shared" si="424"/>
        <v>7552.4053297397768</v>
      </c>
      <c r="H2251" s="284">
        <f t="shared" si="425"/>
        <v>86.50224</v>
      </c>
      <c r="I2251" s="301">
        <f t="shared" si="426"/>
        <v>2.4028400000000002E-2</v>
      </c>
      <c r="J2251" s="57">
        <f t="shared" si="427"/>
        <v>139.21186093055894</v>
      </c>
      <c r="K2251" s="57">
        <f t="shared" si="428"/>
        <v>139.21186093055894</v>
      </c>
      <c r="L2251" s="57">
        <f t="shared" si="430"/>
        <v>70089.066847382128</v>
      </c>
      <c r="M2251" s="301">
        <f t="shared" si="431"/>
        <v>15.261587967999986</v>
      </c>
      <c r="N2251" s="57">
        <f t="shared" si="429"/>
        <v>4592.5146842086588</v>
      </c>
    </row>
    <row r="2252" spans="1:14">
      <c r="A2252" s="57">
        <v>2249</v>
      </c>
      <c r="B2252" s="57">
        <v>54</v>
      </c>
      <c r="C2252" s="284">
        <f t="shared" si="422"/>
        <v>86.904576000000006</v>
      </c>
      <c r="D2252" s="300">
        <f t="shared" si="420"/>
        <v>86.904576000000006</v>
      </c>
      <c r="E2252" s="285">
        <f t="shared" si="423"/>
        <v>7552.4053297397768</v>
      </c>
      <c r="F2252" s="300">
        <f t="shared" si="421"/>
        <v>88.352985599999997</v>
      </c>
      <c r="G2252" s="285">
        <f t="shared" si="424"/>
        <v>7806.250064433807</v>
      </c>
      <c r="H2252" s="284">
        <f t="shared" si="425"/>
        <v>87.628780800000001</v>
      </c>
      <c r="I2252" s="301">
        <f t="shared" si="426"/>
        <v>2.4341327999999999E-2</v>
      </c>
      <c r="J2252" s="57">
        <f t="shared" si="427"/>
        <v>253.84473469403019</v>
      </c>
      <c r="K2252" s="57">
        <f t="shared" si="428"/>
        <v>253.84473469403019</v>
      </c>
      <c r="L2252" s="57">
        <f t="shared" si="430"/>
        <v>70342.911582076165</v>
      </c>
      <c r="M2252" s="301">
        <f t="shared" si="431"/>
        <v>15.285929295999987</v>
      </c>
      <c r="N2252" s="57">
        <f t="shared" si="429"/>
        <v>4601.8079908614691</v>
      </c>
    </row>
    <row r="2253" spans="1:14">
      <c r="A2253" s="57">
        <v>2250</v>
      </c>
      <c r="B2253" s="57">
        <v>54.9</v>
      </c>
      <c r="C2253" s="284">
        <f t="shared" si="422"/>
        <v>88.352985599999997</v>
      </c>
      <c r="D2253" s="300">
        <f t="shared" si="420"/>
        <v>88.352985599999997</v>
      </c>
      <c r="E2253" s="285">
        <f t="shared" si="423"/>
        <v>7806.250064433807</v>
      </c>
      <c r="F2253" s="300">
        <f t="shared" si="421"/>
        <v>89.157657600000007</v>
      </c>
      <c r="G2253" s="285">
        <f t="shared" si="424"/>
        <v>7949.0879087188387</v>
      </c>
      <c r="H2253" s="284">
        <f t="shared" si="425"/>
        <v>88.755321600000002</v>
      </c>
      <c r="I2253" s="301">
        <f t="shared" si="426"/>
        <v>2.4654255999999999E-2</v>
      </c>
      <c r="J2253" s="57">
        <f t="shared" si="427"/>
        <v>142.83784428503168</v>
      </c>
      <c r="K2253" s="57">
        <f t="shared" si="428"/>
        <v>142.83784428503168</v>
      </c>
      <c r="L2253" s="57">
        <f t="shared" si="430"/>
        <v>70485.749426361202</v>
      </c>
      <c r="M2253" s="301">
        <f t="shared" si="431"/>
        <v>15.310583551999986</v>
      </c>
      <c r="N2253" s="57">
        <f t="shared" si="429"/>
        <v>4603.7271660461174</v>
      </c>
    </row>
    <row r="2254" spans="1:14">
      <c r="A2254" s="57">
        <v>2251</v>
      </c>
      <c r="B2254" s="57">
        <v>55.4</v>
      </c>
      <c r="C2254" s="284">
        <f t="shared" si="422"/>
        <v>89.157657600000007</v>
      </c>
      <c r="D2254" s="300">
        <f t="shared" si="420"/>
        <v>89.157657600000007</v>
      </c>
      <c r="E2254" s="285">
        <f t="shared" si="423"/>
        <v>7949.0879087188387</v>
      </c>
      <c r="F2254" s="300">
        <f t="shared" si="421"/>
        <v>89.479526400000012</v>
      </c>
      <c r="G2254" s="285">
        <f t="shared" si="424"/>
        <v>8006.5856447682991</v>
      </c>
      <c r="H2254" s="284">
        <f t="shared" si="425"/>
        <v>89.31859200000001</v>
      </c>
      <c r="I2254" s="301">
        <f t="shared" si="426"/>
        <v>2.4810720000000001E-2</v>
      </c>
      <c r="J2254" s="57">
        <f t="shared" si="427"/>
        <v>57.4977360494604</v>
      </c>
      <c r="K2254" s="57">
        <f t="shared" si="428"/>
        <v>57.4977360494604</v>
      </c>
      <c r="L2254" s="57">
        <f t="shared" si="430"/>
        <v>70543.247162410669</v>
      </c>
      <c r="M2254" s="301">
        <f t="shared" si="431"/>
        <v>15.335394271999986</v>
      </c>
      <c r="N2254" s="57">
        <f t="shared" si="429"/>
        <v>4600.0282686707005</v>
      </c>
    </row>
    <row r="2255" spans="1:14">
      <c r="A2255" s="57">
        <v>2252</v>
      </c>
      <c r="B2255" s="57">
        <v>55.6</v>
      </c>
      <c r="C2255" s="284">
        <f t="shared" si="422"/>
        <v>89.479526400000012</v>
      </c>
      <c r="D2255" s="300">
        <f t="shared" si="420"/>
        <v>89.479526400000012</v>
      </c>
      <c r="E2255" s="285">
        <f t="shared" si="423"/>
        <v>8006.5856447682991</v>
      </c>
      <c r="F2255" s="300">
        <f t="shared" si="421"/>
        <v>90.123264000000006</v>
      </c>
      <c r="G2255" s="285">
        <f t="shared" si="424"/>
        <v>8122.202714013697</v>
      </c>
      <c r="H2255" s="284">
        <f t="shared" si="425"/>
        <v>89.801395200000002</v>
      </c>
      <c r="I2255" s="301">
        <f t="shared" si="426"/>
        <v>2.4944832E-2</v>
      </c>
      <c r="J2255" s="57">
        <f t="shared" si="427"/>
        <v>115.61706924539794</v>
      </c>
      <c r="K2255" s="57">
        <f t="shared" si="428"/>
        <v>115.61706924539794</v>
      </c>
      <c r="L2255" s="57">
        <f t="shared" si="430"/>
        <v>70658.864231656073</v>
      </c>
      <c r="M2255" s="301">
        <f t="shared" si="431"/>
        <v>15.360339103999985</v>
      </c>
      <c r="N2255" s="57">
        <f t="shared" si="429"/>
        <v>4600.0849169570611</v>
      </c>
    </row>
    <row r="2256" spans="1:14">
      <c r="A2256" s="57">
        <v>2253</v>
      </c>
      <c r="B2256" s="57">
        <v>56</v>
      </c>
      <c r="C2256" s="284">
        <f t="shared" si="422"/>
        <v>90.123264000000006</v>
      </c>
      <c r="D2256" s="300">
        <f t="shared" si="420"/>
        <v>90.123264000000006</v>
      </c>
      <c r="E2256" s="285">
        <f t="shared" si="423"/>
        <v>8122.202714013697</v>
      </c>
      <c r="F2256" s="300">
        <f t="shared" si="421"/>
        <v>90.123264000000006</v>
      </c>
      <c r="G2256" s="285">
        <f t="shared" si="424"/>
        <v>8122.202714013697</v>
      </c>
      <c r="H2256" s="284">
        <f t="shared" si="425"/>
        <v>90.123264000000006</v>
      </c>
      <c r="I2256" s="301">
        <f t="shared" si="426"/>
        <v>2.5034240000000003E-2</v>
      </c>
      <c r="J2256" s="57">
        <f t="shared" si="427"/>
        <v>0</v>
      </c>
      <c r="K2256" s="57">
        <f t="shared" si="428"/>
        <v>0</v>
      </c>
      <c r="L2256" s="57">
        <f t="shared" si="430"/>
        <v>70658.864231656073</v>
      </c>
      <c r="M2256" s="301">
        <f t="shared" si="431"/>
        <v>15.385373343999985</v>
      </c>
      <c r="N2256" s="57">
        <f t="shared" si="429"/>
        <v>4592.5999097845579</v>
      </c>
    </row>
    <row r="2257" spans="1:14">
      <c r="A2257" s="57">
        <v>2254</v>
      </c>
      <c r="B2257" s="57">
        <v>56</v>
      </c>
      <c r="C2257" s="284">
        <f t="shared" si="422"/>
        <v>90.123264000000006</v>
      </c>
      <c r="D2257" s="300">
        <f t="shared" si="420"/>
        <v>90.123264000000006</v>
      </c>
      <c r="E2257" s="285">
        <f t="shared" si="423"/>
        <v>8122.202714013697</v>
      </c>
      <c r="F2257" s="300">
        <f t="shared" si="421"/>
        <v>89.801395200000002</v>
      </c>
      <c r="G2257" s="285">
        <f t="shared" si="424"/>
        <v>8064.2905798665834</v>
      </c>
      <c r="H2257" s="284">
        <f t="shared" si="425"/>
        <v>89.962329600000004</v>
      </c>
      <c r="I2257" s="301">
        <f t="shared" si="426"/>
        <v>2.4989536E-2</v>
      </c>
      <c r="J2257" s="57">
        <f t="shared" si="427"/>
        <v>-57.912134147113647</v>
      </c>
      <c r="K2257" s="57">
        <f t="shared" si="428"/>
        <v>0</v>
      </c>
      <c r="L2257" s="57">
        <f t="shared" si="430"/>
        <v>70658.864231656073</v>
      </c>
      <c r="M2257" s="301">
        <f t="shared" si="431"/>
        <v>15.410362879999985</v>
      </c>
      <c r="N2257" s="57">
        <f t="shared" si="429"/>
        <v>4585.1525224859688</v>
      </c>
    </row>
    <row r="2258" spans="1:14">
      <c r="A2258" s="57">
        <v>2255</v>
      </c>
      <c r="B2258" s="57">
        <v>55.8</v>
      </c>
      <c r="C2258" s="284">
        <f t="shared" si="422"/>
        <v>89.801395200000002</v>
      </c>
      <c r="D2258" s="300">
        <f t="shared" si="420"/>
        <v>89.801395200000002</v>
      </c>
      <c r="E2258" s="285">
        <f t="shared" si="423"/>
        <v>8064.2905798665834</v>
      </c>
      <c r="F2258" s="300">
        <f t="shared" si="421"/>
        <v>88.835788800000017</v>
      </c>
      <c r="G2258" s="285">
        <f t="shared" si="424"/>
        <v>7891.7973717182085</v>
      </c>
      <c r="H2258" s="284">
        <f t="shared" si="425"/>
        <v>89.31859200000001</v>
      </c>
      <c r="I2258" s="301">
        <f t="shared" si="426"/>
        <v>2.4810720000000001E-2</v>
      </c>
      <c r="J2258" s="57">
        <f t="shared" si="427"/>
        <v>-172.49320814837483</v>
      </c>
      <c r="K2258" s="57">
        <f t="shared" si="428"/>
        <v>0</v>
      </c>
      <c r="L2258" s="57">
        <f t="shared" si="430"/>
        <v>70658.864231656073</v>
      </c>
      <c r="M2258" s="301">
        <f t="shared" si="431"/>
        <v>15.435173599999985</v>
      </c>
      <c r="N2258" s="57">
        <f t="shared" si="429"/>
        <v>4577.7822823875558</v>
      </c>
    </row>
    <row r="2259" spans="1:14">
      <c r="A2259" s="57">
        <v>2256</v>
      </c>
      <c r="B2259" s="57">
        <v>55.2</v>
      </c>
      <c r="C2259" s="284">
        <f t="shared" si="422"/>
        <v>88.835788800000017</v>
      </c>
      <c r="D2259" s="300">
        <f t="shared" si="420"/>
        <v>88.835788800000017</v>
      </c>
      <c r="E2259" s="285">
        <f t="shared" si="423"/>
        <v>7891.7973717182085</v>
      </c>
      <c r="F2259" s="300">
        <f t="shared" si="421"/>
        <v>87.709248000000002</v>
      </c>
      <c r="G2259" s="285">
        <f t="shared" si="424"/>
        <v>7692.9121847255046</v>
      </c>
      <c r="H2259" s="284">
        <f t="shared" si="425"/>
        <v>88.27251840000001</v>
      </c>
      <c r="I2259" s="301">
        <f t="shared" si="426"/>
        <v>2.4520144000000004E-2</v>
      </c>
      <c r="J2259" s="57">
        <f t="shared" si="427"/>
        <v>-198.88518699270389</v>
      </c>
      <c r="K2259" s="57">
        <f t="shared" si="428"/>
        <v>0</v>
      </c>
      <c r="L2259" s="57">
        <f t="shared" si="430"/>
        <v>70658.864231656073</v>
      </c>
      <c r="M2259" s="301">
        <f t="shared" si="431"/>
        <v>15.459693743999985</v>
      </c>
      <c r="N2259" s="57">
        <f t="shared" si="429"/>
        <v>4570.521602931447</v>
      </c>
    </row>
    <row r="2260" spans="1:14">
      <c r="A2260" s="57">
        <v>2257</v>
      </c>
      <c r="B2260" s="57">
        <v>54.5</v>
      </c>
      <c r="C2260" s="284">
        <f t="shared" si="422"/>
        <v>87.709248000000002</v>
      </c>
      <c r="D2260" s="300">
        <f t="shared" si="420"/>
        <v>87.709248000000002</v>
      </c>
      <c r="E2260" s="285">
        <f t="shared" si="423"/>
        <v>7692.9121847255046</v>
      </c>
      <c r="F2260" s="300">
        <f t="shared" si="421"/>
        <v>86.260838400000011</v>
      </c>
      <c r="G2260" s="285">
        <f t="shared" si="424"/>
        <v>7440.9322414709168</v>
      </c>
      <c r="H2260" s="284">
        <f t="shared" si="425"/>
        <v>86.985043200000007</v>
      </c>
      <c r="I2260" s="301">
        <f t="shared" si="426"/>
        <v>2.4162512000000001E-2</v>
      </c>
      <c r="J2260" s="57">
        <f t="shared" si="427"/>
        <v>-251.97994325458785</v>
      </c>
      <c r="K2260" s="57">
        <f t="shared" si="428"/>
        <v>0</v>
      </c>
      <c r="L2260" s="57">
        <f t="shared" si="430"/>
        <v>70658.864231656073</v>
      </c>
      <c r="M2260" s="301">
        <f t="shared" si="431"/>
        <v>15.483856255999985</v>
      </c>
      <c r="N2260" s="57">
        <f t="shared" si="429"/>
        <v>4563.3893174560963</v>
      </c>
    </row>
    <row r="2261" spans="1:14">
      <c r="A2261" s="57">
        <v>2258</v>
      </c>
      <c r="B2261" s="57">
        <v>53.6</v>
      </c>
      <c r="C2261" s="284">
        <f t="shared" si="422"/>
        <v>86.260838400000011</v>
      </c>
      <c r="D2261" s="300">
        <f t="shared" si="420"/>
        <v>86.260838400000011</v>
      </c>
      <c r="E2261" s="285">
        <f t="shared" si="423"/>
        <v>7440.9322414709168</v>
      </c>
      <c r="F2261" s="300">
        <f t="shared" si="421"/>
        <v>84.490560000000002</v>
      </c>
      <c r="G2261" s="285">
        <f t="shared" si="424"/>
        <v>7138.6547291136003</v>
      </c>
      <c r="H2261" s="284">
        <f t="shared" si="425"/>
        <v>85.375699200000014</v>
      </c>
      <c r="I2261" s="301">
        <f t="shared" si="426"/>
        <v>2.3715472000000005E-2</v>
      </c>
      <c r="J2261" s="57">
        <f t="shared" si="427"/>
        <v>-302.27751235731648</v>
      </c>
      <c r="K2261" s="57">
        <f t="shared" si="428"/>
        <v>0</v>
      </c>
      <c r="L2261" s="57">
        <f t="shared" si="430"/>
        <v>70658.864231656073</v>
      </c>
      <c r="M2261" s="301">
        <f t="shared" si="431"/>
        <v>15.507571727999984</v>
      </c>
      <c r="N2261" s="57">
        <f t="shared" si="429"/>
        <v>4556.4106019304527</v>
      </c>
    </row>
    <row r="2262" spans="1:14">
      <c r="A2262" s="57">
        <v>2259</v>
      </c>
      <c r="B2262" s="57">
        <v>52.5</v>
      </c>
      <c r="C2262" s="284">
        <f t="shared" si="422"/>
        <v>84.490560000000002</v>
      </c>
      <c r="D2262" s="300">
        <f t="shared" si="420"/>
        <v>84.490560000000002</v>
      </c>
      <c r="E2262" s="285">
        <f t="shared" si="423"/>
        <v>7138.6547291136003</v>
      </c>
      <c r="F2262" s="300">
        <f t="shared" si="421"/>
        <v>82.881216000000009</v>
      </c>
      <c r="G2262" s="285">
        <f t="shared" si="424"/>
        <v>6869.2959656386574</v>
      </c>
      <c r="H2262" s="284">
        <f t="shared" si="425"/>
        <v>83.685888000000006</v>
      </c>
      <c r="I2262" s="301">
        <f t="shared" si="426"/>
        <v>2.3246080000000002E-2</v>
      </c>
      <c r="J2262" s="57">
        <f t="shared" si="427"/>
        <v>-269.35876347494286</v>
      </c>
      <c r="K2262" s="57">
        <f t="shared" si="428"/>
        <v>0</v>
      </c>
      <c r="L2262" s="57">
        <f t="shared" si="430"/>
        <v>70658.864231656073</v>
      </c>
      <c r="M2262" s="301">
        <f t="shared" si="431"/>
        <v>15.530817807999984</v>
      </c>
      <c r="N2262" s="57">
        <f t="shared" si="429"/>
        <v>4549.5906980030004</v>
      </c>
    </row>
    <row r="2263" spans="1:14">
      <c r="A2263" s="57">
        <v>2260</v>
      </c>
      <c r="B2263" s="57">
        <v>51.5</v>
      </c>
      <c r="C2263" s="284">
        <f t="shared" si="422"/>
        <v>82.881216000000009</v>
      </c>
      <c r="D2263" s="300">
        <f t="shared" si="420"/>
        <v>82.881216000000009</v>
      </c>
      <c r="E2263" s="285">
        <f t="shared" si="423"/>
        <v>6869.2959656386574</v>
      </c>
      <c r="F2263" s="300">
        <f t="shared" si="421"/>
        <v>82.881216000000009</v>
      </c>
      <c r="G2263" s="285">
        <f t="shared" si="424"/>
        <v>6869.2959656386574</v>
      </c>
      <c r="H2263" s="284">
        <f t="shared" si="425"/>
        <v>82.881216000000009</v>
      </c>
      <c r="I2263" s="301">
        <f t="shared" si="426"/>
        <v>2.3022560000000001E-2</v>
      </c>
      <c r="J2263" s="57">
        <f t="shared" si="427"/>
        <v>0</v>
      </c>
      <c r="K2263" s="57">
        <f t="shared" si="428"/>
        <v>0</v>
      </c>
      <c r="L2263" s="57">
        <f t="shared" si="430"/>
        <v>70658.864231656073</v>
      </c>
      <c r="M2263" s="301">
        <f t="shared" si="431"/>
        <v>15.553840367999983</v>
      </c>
      <c r="N2263" s="57">
        <f t="shared" si="429"/>
        <v>4542.8564624481778</v>
      </c>
    </row>
    <row r="2264" spans="1:14">
      <c r="A2264" s="57">
        <v>2261</v>
      </c>
      <c r="B2264" s="57">
        <v>51.5</v>
      </c>
      <c r="C2264" s="284">
        <f t="shared" si="422"/>
        <v>82.881216000000009</v>
      </c>
      <c r="D2264" s="300">
        <f t="shared" si="420"/>
        <v>82.881216000000009</v>
      </c>
      <c r="E2264" s="285">
        <f t="shared" si="423"/>
        <v>6869.2959656386574</v>
      </c>
      <c r="F2264" s="300">
        <f t="shared" si="421"/>
        <v>82.881216000000009</v>
      </c>
      <c r="G2264" s="285">
        <f t="shared" si="424"/>
        <v>6869.2959656386574</v>
      </c>
      <c r="H2264" s="284">
        <f t="shared" si="425"/>
        <v>82.881216000000009</v>
      </c>
      <c r="I2264" s="301">
        <f t="shared" si="426"/>
        <v>2.3022560000000001E-2</v>
      </c>
      <c r="J2264" s="57">
        <f t="shared" si="427"/>
        <v>0</v>
      </c>
      <c r="K2264" s="57">
        <f t="shared" si="428"/>
        <v>0</v>
      </c>
      <c r="L2264" s="57">
        <f t="shared" si="430"/>
        <v>70658.864231656073</v>
      </c>
      <c r="M2264" s="301">
        <f t="shared" si="431"/>
        <v>15.576862927999983</v>
      </c>
      <c r="N2264" s="57">
        <f t="shared" si="429"/>
        <v>4536.142133256124</v>
      </c>
    </row>
    <row r="2265" spans="1:14">
      <c r="A2265" s="57">
        <v>2262</v>
      </c>
      <c r="B2265" s="57">
        <v>51.5</v>
      </c>
      <c r="C2265" s="284">
        <f t="shared" si="422"/>
        <v>82.881216000000009</v>
      </c>
      <c r="D2265" s="300">
        <f t="shared" si="420"/>
        <v>82.881216000000009</v>
      </c>
      <c r="E2265" s="285">
        <f t="shared" si="423"/>
        <v>6869.2959656386574</v>
      </c>
      <c r="F2265" s="300">
        <f t="shared" si="421"/>
        <v>82.237478400000015</v>
      </c>
      <c r="G2265" s="285">
        <f t="shared" si="424"/>
        <v>6763.0028535904694</v>
      </c>
      <c r="H2265" s="284">
        <f t="shared" si="425"/>
        <v>82.559347200000019</v>
      </c>
      <c r="I2265" s="301">
        <f t="shared" si="426"/>
        <v>2.2933152000000005E-2</v>
      </c>
      <c r="J2265" s="57">
        <f t="shared" si="427"/>
        <v>-106.29311204818805</v>
      </c>
      <c r="K2265" s="57">
        <f t="shared" si="428"/>
        <v>0</v>
      </c>
      <c r="L2265" s="57">
        <f t="shared" si="430"/>
        <v>70658.864231656073</v>
      </c>
      <c r="M2265" s="301">
        <f t="shared" si="431"/>
        <v>15.599796079999983</v>
      </c>
      <c r="N2265" s="57">
        <f t="shared" si="429"/>
        <v>4529.4735821736558</v>
      </c>
    </row>
    <row r="2266" spans="1:14">
      <c r="A2266" s="57">
        <v>2263</v>
      </c>
      <c r="B2266" s="57">
        <v>51.1</v>
      </c>
      <c r="C2266" s="284">
        <f t="shared" si="422"/>
        <v>82.237478400000015</v>
      </c>
      <c r="D2266" s="300">
        <f t="shared" si="420"/>
        <v>82.237478400000015</v>
      </c>
      <c r="E2266" s="285">
        <f t="shared" si="423"/>
        <v>6763.0028535904694</v>
      </c>
      <c r="F2266" s="300">
        <f t="shared" si="421"/>
        <v>80.628134400000008</v>
      </c>
      <c r="G2266" s="285">
        <f t="shared" si="424"/>
        <v>6500.8960568244647</v>
      </c>
      <c r="H2266" s="284">
        <f t="shared" si="425"/>
        <v>81.432806400000004</v>
      </c>
      <c r="I2266" s="301">
        <f t="shared" si="426"/>
        <v>2.2620224000000001E-2</v>
      </c>
      <c r="J2266" s="57">
        <f t="shared" si="427"/>
        <v>-262.10679676600466</v>
      </c>
      <c r="K2266" s="57">
        <f t="shared" si="428"/>
        <v>0</v>
      </c>
      <c r="L2266" s="57">
        <f t="shared" si="430"/>
        <v>70658.864231656073</v>
      </c>
      <c r="M2266" s="301">
        <f t="shared" si="431"/>
        <v>15.622416303999984</v>
      </c>
      <c r="N2266" s="57">
        <f t="shared" si="429"/>
        <v>4522.9152044530065</v>
      </c>
    </row>
    <row r="2267" spans="1:14">
      <c r="A2267" s="57">
        <v>2264</v>
      </c>
      <c r="B2267" s="57">
        <v>50.1</v>
      </c>
      <c r="C2267" s="284">
        <f t="shared" si="422"/>
        <v>80.628134400000008</v>
      </c>
      <c r="D2267" s="300">
        <f t="shared" si="420"/>
        <v>80.628134400000008</v>
      </c>
      <c r="E2267" s="285">
        <f t="shared" si="423"/>
        <v>6500.8960568244647</v>
      </c>
      <c r="F2267" s="300">
        <f t="shared" si="421"/>
        <v>80.467200000000005</v>
      </c>
      <c r="G2267" s="285">
        <f t="shared" si="424"/>
        <v>6474.9702758400008</v>
      </c>
      <c r="H2267" s="284">
        <f t="shared" si="425"/>
        <v>80.547667200000006</v>
      </c>
      <c r="I2267" s="301">
        <f t="shared" si="426"/>
        <v>2.2374352E-2</v>
      </c>
      <c r="J2267" s="57">
        <f t="shared" si="427"/>
        <v>-25.925780984463927</v>
      </c>
      <c r="K2267" s="57">
        <f t="shared" si="428"/>
        <v>0</v>
      </c>
      <c r="L2267" s="57">
        <f t="shared" si="430"/>
        <v>70658.864231656073</v>
      </c>
      <c r="M2267" s="301">
        <f t="shared" si="431"/>
        <v>15.644790655999984</v>
      </c>
      <c r="N2267" s="57">
        <f t="shared" si="429"/>
        <v>4516.4467703859918</v>
      </c>
    </row>
    <row r="2268" spans="1:14">
      <c r="A2268" s="57">
        <v>2265</v>
      </c>
      <c r="B2268" s="57">
        <v>50</v>
      </c>
      <c r="C2268" s="284">
        <f t="shared" si="422"/>
        <v>80.467200000000005</v>
      </c>
      <c r="D2268" s="300">
        <f t="shared" si="420"/>
        <v>80.467200000000005</v>
      </c>
      <c r="E2268" s="285">
        <f t="shared" si="423"/>
        <v>6474.9702758400008</v>
      </c>
      <c r="F2268" s="300">
        <f t="shared" si="421"/>
        <v>80.628134400000008</v>
      </c>
      <c r="G2268" s="285">
        <f t="shared" si="424"/>
        <v>6500.8960568244647</v>
      </c>
      <c r="H2268" s="284">
        <f t="shared" si="425"/>
        <v>80.547667200000006</v>
      </c>
      <c r="I2268" s="301">
        <f t="shared" si="426"/>
        <v>2.2374352E-2</v>
      </c>
      <c r="J2268" s="57">
        <f t="shared" si="427"/>
        <v>25.925780984463927</v>
      </c>
      <c r="K2268" s="57">
        <f t="shared" si="428"/>
        <v>25.925780984463927</v>
      </c>
      <c r="L2268" s="57">
        <f t="shared" si="430"/>
        <v>70684.790012640529</v>
      </c>
      <c r="M2268" s="301">
        <f t="shared" si="431"/>
        <v>15.667165007999984</v>
      </c>
      <c r="N2268" s="57">
        <f t="shared" si="429"/>
        <v>4511.6515959682174</v>
      </c>
    </row>
    <row r="2269" spans="1:14">
      <c r="A2269" s="57">
        <v>2266</v>
      </c>
      <c r="B2269" s="57">
        <v>50.1</v>
      </c>
      <c r="C2269" s="284">
        <f t="shared" si="422"/>
        <v>80.628134400000008</v>
      </c>
      <c r="D2269" s="300">
        <f t="shared" si="420"/>
        <v>80.628134400000008</v>
      </c>
      <c r="E2269" s="285">
        <f t="shared" si="423"/>
        <v>6500.8960568244647</v>
      </c>
      <c r="F2269" s="300">
        <f t="shared" si="421"/>
        <v>80.467200000000005</v>
      </c>
      <c r="G2269" s="285">
        <f t="shared" si="424"/>
        <v>6474.9702758400008</v>
      </c>
      <c r="H2269" s="284">
        <f t="shared" si="425"/>
        <v>80.547667200000006</v>
      </c>
      <c r="I2269" s="301">
        <f t="shared" si="426"/>
        <v>2.2374352E-2</v>
      </c>
      <c r="J2269" s="57">
        <f t="shared" si="427"/>
        <v>-25.925780984463927</v>
      </c>
      <c r="K2269" s="57">
        <f t="shared" si="428"/>
        <v>0</v>
      </c>
      <c r="L2269" s="57">
        <f t="shared" si="430"/>
        <v>70684.790012640529</v>
      </c>
      <c r="M2269" s="301">
        <f t="shared" si="431"/>
        <v>15.689539359999984</v>
      </c>
      <c r="N2269" s="57">
        <f t="shared" si="429"/>
        <v>4505.2176734295535</v>
      </c>
    </row>
    <row r="2270" spans="1:14">
      <c r="A2270" s="57">
        <v>2267</v>
      </c>
      <c r="B2270" s="57">
        <v>50</v>
      </c>
      <c r="C2270" s="284">
        <f t="shared" si="422"/>
        <v>80.467200000000005</v>
      </c>
      <c r="D2270" s="300">
        <f t="shared" si="420"/>
        <v>80.467200000000005</v>
      </c>
      <c r="E2270" s="285">
        <f t="shared" si="423"/>
        <v>6474.9702758400008</v>
      </c>
      <c r="F2270" s="300">
        <f t="shared" si="421"/>
        <v>79.823462400000011</v>
      </c>
      <c r="G2270" s="285">
        <f t="shared" si="424"/>
        <v>6371.7851495242157</v>
      </c>
      <c r="H2270" s="284">
        <f t="shared" si="425"/>
        <v>80.145331200000015</v>
      </c>
      <c r="I2270" s="301">
        <f t="shared" si="426"/>
        <v>2.2262592000000005E-2</v>
      </c>
      <c r="J2270" s="57">
        <f t="shared" si="427"/>
        <v>-103.18512631578506</v>
      </c>
      <c r="K2270" s="57">
        <f t="shared" si="428"/>
        <v>0</v>
      </c>
      <c r="L2270" s="57">
        <f t="shared" si="430"/>
        <v>70684.790012640529</v>
      </c>
      <c r="M2270" s="301">
        <f t="shared" si="431"/>
        <v>15.711801951999984</v>
      </c>
      <c r="N2270" s="57">
        <f t="shared" si="429"/>
        <v>4498.8340757212081</v>
      </c>
    </row>
    <row r="2271" spans="1:14">
      <c r="A2271" s="57">
        <v>2268</v>
      </c>
      <c r="B2271" s="57">
        <v>49.6</v>
      </c>
      <c r="C2271" s="284">
        <f t="shared" si="422"/>
        <v>79.823462400000011</v>
      </c>
      <c r="D2271" s="300">
        <f t="shared" si="420"/>
        <v>79.823462400000011</v>
      </c>
      <c r="E2271" s="285">
        <f t="shared" si="423"/>
        <v>6371.7851495242157</v>
      </c>
      <c r="F2271" s="300">
        <f t="shared" si="421"/>
        <v>79.662528000000009</v>
      </c>
      <c r="G2271" s="285">
        <f t="shared" si="424"/>
        <v>6346.1183673507858</v>
      </c>
      <c r="H2271" s="284">
        <f t="shared" si="425"/>
        <v>79.74299520000001</v>
      </c>
      <c r="I2271" s="301">
        <f t="shared" si="426"/>
        <v>2.2150832000000002E-2</v>
      </c>
      <c r="J2271" s="57">
        <f t="shared" si="427"/>
        <v>-25.666782173429965</v>
      </c>
      <c r="K2271" s="57">
        <f t="shared" si="428"/>
        <v>0</v>
      </c>
      <c r="L2271" s="57">
        <f t="shared" si="430"/>
        <v>70684.790012640529</v>
      </c>
      <c r="M2271" s="301">
        <f t="shared" si="431"/>
        <v>15.733952783999984</v>
      </c>
      <c r="N2271" s="57">
        <f t="shared" si="429"/>
        <v>4492.5004531932118</v>
      </c>
    </row>
    <row r="2272" spans="1:14">
      <c r="A2272" s="57">
        <v>2269</v>
      </c>
      <c r="B2272" s="57">
        <v>49.5</v>
      </c>
      <c r="C2272" s="284">
        <f t="shared" si="422"/>
        <v>79.662528000000009</v>
      </c>
      <c r="D2272" s="300">
        <f t="shared" si="420"/>
        <v>79.662528000000009</v>
      </c>
      <c r="E2272" s="285">
        <f t="shared" si="423"/>
        <v>6346.1183673507858</v>
      </c>
      <c r="F2272" s="300">
        <f t="shared" si="421"/>
        <v>79.662528000000009</v>
      </c>
      <c r="G2272" s="285">
        <f t="shared" si="424"/>
        <v>6346.1183673507858</v>
      </c>
      <c r="H2272" s="284">
        <f t="shared" si="425"/>
        <v>79.662528000000009</v>
      </c>
      <c r="I2272" s="301">
        <f t="shared" si="426"/>
        <v>2.2128480000000002E-2</v>
      </c>
      <c r="J2272" s="57">
        <f t="shared" si="427"/>
        <v>0</v>
      </c>
      <c r="K2272" s="57">
        <f t="shared" si="428"/>
        <v>0</v>
      </c>
      <c r="L2272" s="57">
        <f t="shared" si="430"/>
        <v>70684.790012640529</v>
      </c>
      <c r="M2272" s="301">
        <f t="shared" si="431"/>
        <v>15.756081263999983</v>
      </c>
      <c r="N2272" s="57">
        <f t="shared" si="429"/>
        <v>4486.1910032251153</v>
      </c>
    </row>
    <row r="2273" spans="1:14">
      <c r="A2273" s="57">
        <v>2270</v>
      </c>
      <c r="B2273" s="57">
        <v>49.5</v>
      </c>
      <c r="C2273" s="284">
        <f t="shared" si="422"/>
        <v>79.662528000000009</v>
      </c>
      <c r="D2273" s="300">
        <f t="shared" si="420"/>
        <v>79.662528000000009</v>
      </c>
      <c r="E2273" s="285">
        <f t="shared" si="423"/>
        <v>6346.1183673507858</v>
      </c>
      <c r="F2273" s="300">
        <f t="shared" si="421"/>
        <v>79.662528000000009</v>
      </c>
      <c r="G2273" s="285">
        <f t="shared" si="424"/>
        <v>6346.1183673507858</v>
      </c>
      <c r="H2273" s="284">
        <f t="shared" si="425"/>
        <v>79.662528000000009</v>
      </c>
      <c r="I2273" s="301">
        <f t="shared" si="426"/>
        <v>2.2128480000000002E-2</v>
      </c>
      <c r="J2273" s="57">
        <f t="shared" si="427"/>
        <v>0</v>
      </c>
      <c r="K2273" s="57">
        <f t="shared" si="428"/>
        <v>0</v>
      </c>
      <c r="L2273" s="57">
        <f t="shared" si="430"/>
        <v>70684.790012640529</v>
      </c>
      <c r="M2273" s="301">
        <f t="shared" si="431"/>
        <v>15.778209743999982</v>
      </c>
      <c r="N2273" s="57">
        <f t="shared" si="429"/>
        <v>4479.8992508969532</v>
      </c>
    </row>
    <row r="2274" spans="1:14">
      <c r="A2274" s="57">
        <v>2271</v>
      </c>
      <c r="B2274" s="57">
        <v>49.5</v>
      </c>
      <c r="C2274" s="284">
        <f t="shared" si="422"/>
        <v>79.662528000000009</v>
      </c>
      <c r="D2274" s="300">
        <f t="shared" si="420"/>
        <v>79.662528000000009</v>
      </c>
      <c r="E2274" s="285">
        <f t="shared" si="423"/>
        <v>6346.1183673507858</v>
      </c>
      <c r="F2274" s="300">
        <f t="shared" si="421"/>
        <v>79.018790400000015</v>
      </c>
      <c r="G2274" s="285">
        <f t="shared" si="424"/>
        <v>6243.9692362791347</v>
      </c>
      <c r="H2274" s="284">
        <f t="shared" si="425"/>
        <v>79.340659200000005</v>
      </c>
      <c r="I2274" s="301">
        <f t="shared" si="426"/>
        <v>2.2039072E-2</v>
      </c>
      <c r="J2274" s="57">
        <f t="shared" si="427"/>
        <v>-102.14913107165103</v>
      </c>
      <c r="K2274" s="57">
        <f t="shared" si="428"/>
        <v>0</v>
      </c>
      <c r="L2274" s="57">
        <f t="shared" si="430"/>
        <v>70684.790012640529</v>
      </c>
      <c r="M2274" s="301">
        <f t="shared" si="431"/>
        <v>15.800248815999982</v>
      </c>
      <c r="N2274" s="57">
        <f t="shared" si="429"/>
        <v>4473.6504365084556</v>
      </c>
    </row>
    <row r="2275" spans="1:14">
      <c r="A2275" s="57">
        <v>2272</v>
      </c>
      <c r="B2275" s="57">
        <v>49.1</v>
      </c>
      <c r="C2275" s="284">
        <f t="shared" si="422"/>
        <v>79.018790400000015</v>
      </c>
      <c r="D2275" s="300">
        <f t="shared" si="420"/>
        <v>79.018790400000015</v>
      </c>
      <c r="E2275" s="285">
        <f t="shared" si="423"/>
        <v>6243.9692362791347</v>
      </c>
      <c r="F2275" s="300">
        <f t="shared" si="421"/>
        <v>78.214118400000004</v>
      </c>
      <c r="G2275" s="285">
        <f t="shared" si="424"/>
        <v>6117.448317089219</v>
      </c>
      <c r="H2275" s="284">
        <f t="shared" si="425"/>
        <v>78.616454400000009</v>
      </c>
      <c r="I2275" s="301">
        <f t="shared" si="426"/>
        <v>2.1837904000000002E-2</v>
      </c>
      <c r="J2275" s="57">
        <f t="shared" si="427"/>
        <v>-126.52091918991573</v>
      </c>
      <c r="K2275" s="57">
        <f t="shared" si="428"/>
        <v>0</v>
      </c>
      <c r="L2275" s="57">
        <f t="shared" si="430"/>
        <v>70684.790012640529</v>
      </c>
      <c r="M2275" s="301">
        <f t="shared" si="431"/>
        <v>15.822086719999982</v>
      </c>
      <c r="N2275" s="57">
        <f t="shared" si="429"/>
        <v>4467.4758306874337</v>
      </c>
    </row>
    <row r="2276" spans="1:14">
      <c r="A2276" s="57">
        <v>2273</v>
      </c>
      <c r="B2276" s="57">
        <v>48.6</v>
      </c>
      <c r="C2276" s="284">
        <f t="shared" si="422"/>
        <v>78.214118400000004</v>
      </c>
      <c r="D2276" s="300">
        <f t="shared" si="420"/>
        <v>78.214118400000004</v>
      </c>
      <c r="E2276" s="285">
        <f t="shared" si="423"/>
        <v>6117.448317089219</v>
      </c>
      <c r="F2276" s="300">
        <f t="shared" si="421"/>
        <v>77.409446400000007</v>
      </c>
      <c r="G2276" s="285">
        <f t="shared" si="424"/>
        <v>5992.222391954474</v>
      </c>
      <c r="H2276" s="284">
        <f t="shared" si="425"/>
        <v>77.811782399999998</v>
      </c>
      <c r="I2276" s="301">
        <f t="shared" si="426"/>
        <v>2.1614384E-2</v>
      </c>
      <c r="J2276" s="57">
        <f t="shared" si="427"/>
        <v>-125.22592513474501</v>
      </c>
      <c r="K2276" s="57">
        <f t="shared" si="428"/>
        <v>0</v>
      </c>
      <c r="L2276" s="57">
        <f t="shared" si="430"/>
        <v>70684.790012640529</v>
      </c>
      <c r="M2276" s="301">
        <f t="shared" si="431"/>
        <v>15.843701103999981</v>
      </c>
      <c r="N2276" s="57">
        <f t="shared" si="429"/>
        <v>4461.3811854097075</v>
      </c>
    </row>
    <row r="2277" spans="1:14">
      <c r="A2277" s="57">
        <v>2274</v>
      </c>
      <c r="B2277" s="57">
        <v>48.1</v>
      </c>
      <c r="C2277" s="284">
        <f t="shared" si="422"/>
        <v>77.409446400000007</v>
      </c>
      <c r="D2277" s="300">
        <f t="shared" si="420"/>
        <v>77.409446400000007</v>
      </c>
      <c r="E2277" s="285">
        <f t="shared" si="423"/>
        <v>5992.222391954474</v>
      </c>
      <c r="F2277" s="300">
        <f t="shared" si="421"/>
        <v>75.961036800000016</v>
      </c>
      <c r="G2277" s="285">
        <f t="shared" si="424"/>
        <v>5770.0791117309564</v>
      </c>
      <c r="H2277" s="284">
        <f t="shared" si="425"/>
        <v>76.685241600000012</v>
      </c>
      <c r="I2277" s="301">
        <f t="shared" si="426"/>
        <v>2.1301456000000003E-2</v>
      </c>
      <c r="J2277" s="57">
        <f t="shared" si="427"/>
        <v>-222.14328022351765</v>
      </c>
      <c r="K2277" s="57">
        <f t="shared" si="428"/>
        <v>0</v>
      </c>
      <c r="L2277" s="57">
        <f t="shared" si="430"/>
        <v>70684.790012640529</v>
      </c>
      <c r="M2277" s="301">
        <f t="shared" si="431"/>
        <v>15.865002559999981</v>
      </c>
      <c r="N2277" s="57">
        <f t="shared" si="429"/>
        <v>4455.3910246983669</v>
      </c>
    </row>
    <row r="2278" spans="1:14">
      <c r="A2278" s="57">
        <v>2275</v>
      </c>
      <c r="B2278" s="57">
        <v>47.2</v>
      </c>
      <c r="C2278" s="284">
        <f t="shared" si="422"/>
        <v>75.961036800000016</v>
      </c>
      <c r="D2278" s="300">
        <f t="shared" si="420"/>
        <v>75.961036800000016</v>
      </c>
      <c r="E2278" s="285">
        <f t="shared" si="423"/>
        <v>5770.0791117309564</v>
      </c>
      <c r="F2278" s="300">
        <f t="shared" si="421"/>
        <v>74.190758400000007</v>
      </c>
      <c r="G2278" s="285">
        <f t="shared" si="424"/>
        <v>5504.268631967172</v>
      </c>
      <c r="H2278" s="284">
        <f t="shared" si="425"/>
        <v>75.075897600000019</v>
      </c>
      <c r="I2278" s="301">
        <f t="shared" si="426"/>
        <v>2.0854416000000004E-2</v>
      </c>
      <c r="J2278" s="57">
        <f t="shared" si="427"/>
        <v>-265.81047976378431</v>
      </c>
      <c r="K2278" s="57">
        <f t="shared" si="428"/>
        <v>0</v>
      </c>
      <c r="L2278" s="57">
        <f t="shared" si="430"/>
        <v>70684.790012640529</v>
      </c>
      <c r="M2278" s="301">
        <f t="shared" si="431"/>
        <v>15.885856975999982</v>
      </c>
      <c r="N2278" s="57">
        <f t="shared" si="429"/>
        <v>4449.5421379803192</v>
      </c>
    </row>
    <row r="2279" spans="1:14">
      <c r="A2279" s="57">
        <v>2276</v>
      </c>
      <c r="B2279" s="57">
        <v>46.1</v>
      </c>
      <c r="C2279" s="284">
        <f t="shared" si="422"/>
        <v>74.190758400000007</v>
      </c>
      <c r="D2279" s="300">
        <f t="shared" si="420"/>
        <v>74.190758400000007</v>
      </c>
      <c r="E2279" s="285">
        <f t="shared" si="423"/>
        <v>5504.268631967172</v>
      </c>
      <c r="F2279" s="300">
        <f t="shared" si="421"/>
        <v>72.420479999999998</v>
      </c>
      <c r="G2279" s="285">
        <f t="shared" si="424"/>
        <v>5244.7259234303992</v>
      </c>
      <c r="H2279" s="284">
        <f t="shared" si="425"/>
        <v>73.305619199999995</v>
      </c>
      <c r="I2279" s="301">
        <f t="shared" si="426"/>
        <v>2.0362671999999998E-2</v>
      </c>
      <c r="J2279" s="57">
        <f t="shared" si="427"/>
        <v>-259.54270853677281</v>
      </c>
      <c r="K2279" s="57">
        <f t="shared" si="428"/>
        <v>0</v>
      </c>
      <c r="L2279" s="57">
        <f t="shared" si="430"/>
        <v>70684.790012640529</v>
      </c>
      <c r="M2279" s="301">
        <f t="shared" si="431"/>
        <v>15.906219647999981</v>
      </c>
      <c r="N2279" s="57">
        <f t="shared" si="429"/>
        <v>4443.8459657212334</v>
      </c>
    </row>
    <row r="2280" spans="1:14">
      <c r="A2280" s="57">
        <v>2277</v>
      </c>
      <c r="B2280" s="57">
        <v>45</v>
      </c>
      <c r="C2280" s="284">
        <f t="shared" si="422"/>
        <v>72.420479999999998</v>
      </c>
      <c r="D2280" s="300">
        <f t="shared" si="420"/>
        <v>72.420479999999998</v>
      </c>
      <c r="E2280" s="285">
        <f t="shared" si="423"/>
        <v>5244.7259234303992</v>
      </c>
      <c r="F2280" s="300">
        <f t="shared" si="421"/>
        <v>70.4892672</v>
      </c>
      <c r="G2280" s="285">
        <f t="shared" si="424"/>
        <v>4968.7367903929962</v>
      </c>
      <c r="H2280" s="284">
        <f t="shared" si="425"/>
        <v>71.454873599999999</v>
      </c>
      <c r="I2280" s="301">
        <f t="shared" si="426"/>
        <v>1.9848576E-2</v>
      </c>
      <c r="J2280" s="57">
        <f t="shared" si="427"/>
        <v>-275.98913303740301</v>
      </c>
      <c r="K2280" s="57">
        <f t="shared" si="428"/>
        <v>0</v>
      </c>
      <c r="L2280" s="57">
        <f t="shared" si="430"/>
        <v>70684.790012640529</v>
      </c>
      <c r="M2280" s="301">
        <f t="shared" si="431"/>
        <v>15.92606822399998</v>
      </c>
      <c r="N2280" s="57">
        <f t="shared" si="429"/>
        <v>4438.3076236055067</v>
      </c>
    </row>
    <row r="2281" spans="1:14">
      <c r="A2281" s="57">
        <v>2278</v>
      </c>
      <c r="B2281" s="57">
        <v>43.8</v>
      </c>
      <c r="C2281" s="284">
        <f t="shared" si="422"/>
        <v>70.4892672</v>
      </c>
      <c r="D2281" s="300">
        <f t="shared" si="420"/>
        <v>70.4892672</v>
      </c>
      <c r="E2281" s="285">
        <f t="shared" si="423"/>
        <v>4968.7367903929962</v>
      </c>
      <c r="F2281" s="300">
        <f t="shared" si="421"/>
        <v>68.558054400000003</v>
      </c>
      <c r="G2281" s="285">
        <f t="shared" si="424"/>
        <v>4700.2068231133599</v>
      </c>
      <c r="H2281" s="284">
        <f t="shared" si="425"/>
        <v>69.523660800000002</v>
      </c>
      <c r="I2281" s="301">
        <f t="shared" si="426"/>
        <v>1.9312128000000001E-2</v>
      </c>
      <c r="J2281" s="57">
        <f t="shared" si="427"/>
        <v>-268.52996727963637</v>
      </c>
      <c r="K2281" s="57">
        <f t="shared" si="428"/>
        <v>0</v>
      </c>
      <c r="L2281" s="57">
        <f t="shared" si="430"/>
        <v>70684.790012640529</v>
      </c>
      <c r="M2281" s="301">
        <f t="shared" si="431"/>
        <v>15.945380351999979</v>
      </c>
      <c r="N2281" s="57">
        <f t="shared" si="429"/>
        <v>4432.9322005652102</v>
      </c>
    </row>
    <row r="2282" spans="1:14">
      <c r="A2282" s="57">
        <v>2279</v>
      </c>
      <c r="B2282" s="57">
        <v>42.6</v>
      </c>
      <c r="C2282" s="284">
        <f t="shared" si="422"/>
        <v>68.558054400000003</v>
      </c>
      <c r="D2282" s="300">
        <f t="shared" si="420"/>
        <v>68.558054400000003</v>
      </c>
      <c r="E2282" s="285">
        <f t="shared" si="423"/>
        <v>4700.2068231133599</v>
      </c>
      <c r="F2282" s="300">
        <f t="shared" si="421"/>
        <v>66.787776000000008</v>
      </c>
      <c r="G2282" s="285">
        <f t="shared" si="424"/>
        <v>4460.6070230261766</v>
      </c>
      <c r="H2282" s="284">
        <f t="shared" si="425"/>
        <v>67.672915200000006</v>
      </c>
      <c r="I2282" s="301">
        <f t="shared" si="426"/>
        <v>1.8798032000000003E-2</v>
      </c>
      <c r="J2282" s="57">
        <f t="shared" si="427"/>
        <v>-239.59980008718321</v>
      </c>
      <c r="K2282" s="57">
        <f t="shared" si="428"/>
        <v>0</v>
      </c>
      <c r="L2282" s="57">
        <f t="shared" si="430"/>
        <v>70684.790012640529</v>
      </c>
      <c r="M2282" s="301">
        <f t="shared" si="431"/>
        <v>15.964178383999979</v>
      </c>
      <c r="N2282" s="57">
        <f t="shared" si="429"/>
        <v>4427.7123640439913</v>
      </c>
    </row>
    <row r="2283" spans="1:14">
      <c r="A2283" s="57">
        <v>2280</v>
      </c>
      <c r="B2283" s="57">
        <v>41.5</v>
      </c>
      <c r="C2283" s="284">
        <f t="shared" si="422"/>
        <v>66.787776000000008</v>
      </c>
      <c r="D2283" s="300">
        <f t="shared" si="420"/>
        <v>66.787776000000008</v>
      </c>
      <c r="E2283" s="285">
        <f t="shared" si="423"/>
        <v>4460.6070230261766</v>
      </c>
      <c r="F2283" s="300">
        <f t="shared" si="421"/>
        <v>64.856563199999997</v>
      </c>
      <c r="G2283" s="285">
        <f t="shared" si="424"/>
        <v>4206.3737901155937</v>
      </c>
      <c r="H2283" s="284">
        <f t="shared" si="425"/>
        <v>65.822169599999995</v>
      </c>
      <c r="I2283" s="301">
        <f t="shared" si="426"/>
        <v>1.8283935999999997E-2</v>
      </c>
      <c r="J2283" s="57">
        <f t="shared" si="427"/>
        <v>-254.23323291058296</v>
      </c>
      <c r="K2283" s="57">
        <f t="shared" si="428"/>
        <v>0</v>
      </c>
      <c r="L2283" s="57">
        <f t="shared" si="430"/>
        <v>70684.790012640529</v>
      </c>
      <c r="M2283" s="301">
        <f t="shared" si="431"/>
        <v>15.982462319999978</v>
      </c>
      <c r="N2283" s="57">
        <f t="shared" si="429"/>
        <v>4422.6470613472175</v>
      </c>
    </row>
    <row r="2284" spans="1:14">
      <c r="A2284" s="57">
        <v>2281</v>
      </c>
      <c r="B2284" s="57">
        <v>40.299999999999997</v>
      </c>
      <c r="C2284" s="284">
        <f t="shared" si="422"/>
        <v>64.856563199999997</v>
      </c>
      <c r="D2284" s="300">
        <f t="shared" si="420"/>
        <v>64.856563199999997</v>
      </c>
      <c r="E2284" s="285">
        <f t="shared" si="423"/>
        <v>4206.3737901155937</v>
      </c>
      <c r="F2284" s="300">
        <f t="shared" si="421"/>
        <v>61.959744000000001</v>
      </c>
      <c r="G2284" s="285">
        <f t="shared" si="424"/>
        <v>3839.0098765455359</v>
      </c>
      <c r="H2284" s="284">
        <f t="shared" si="425"/>
        <v>63.408153599999999</v>
      </c>
      <c r="I2284" s="301">
        <f t="shared" si="426"/>
        <v>1.7613376E-2</v>
      </c>
      <c r="J2284" s="57">
        <f t="shared" si="427"/>
        <v>-367.36391357005778</v>
      </c>
      <c r="K2284" s="57">
        <f t="shared" si="428"/>
        <v>0</v>
      </c>
      <c r="L2284" s="57">
        <f t="shared" si="430"/>
        <v>70684.790012640529</v>
      </c>
      <c r="M2284" s="301">
        <f t="shared" si="431"/>
        <v>16.000075695999978</v>
      </c>
      <c r="N2284" s="57">
        <f t="shared" si="429"/>
        <v>4417.7784752800726</v>
      </c>
    </row>
    <row r="2285" spans="1:14">
      <c r="A2285" s="57">
        <v>2282</v>
      </c>
      <c r="B2285" s="57">
        <v>38.5</v>
      </c>
      <c r="C2285" s="284">
        <f t="shared" si="422"/>
        <v>61.959744000000001</v>
      </c>
      <c r="D2285" s="300">
        <f t="shared" si="420"/>
        <v>61.959744000000001</v>
      </c>
      <c r="E2285" s="285">
        <f t="shared" si="423"/>
        <v>3839.0098765455359</v>
      </c>
      <c r="F2285" s="300">
        <f t="shared" si="421"/>
        <v>59.545728000000004</v>
      </c>
      <c r="G2285" s="285">
        <f t="shared" si="424"/>
        <v>3545.6937230499843</v>
      </c>
      <c r="H2285" s="284">
        <f t="shared" si="425"/>
        <v>60.752735999999999</v>
      </c>
      <c r="I2285" s="301">
        <f t="shared" si="426"/>
        <v>1.687576E-2</v>
      </c>
      <c r="J2285" s="57">
        <f t="shared" si="427"/>
        <v>-293.31615349555159</v>
      </c>
      <c r="K2285" s="57">
        <f t="shared" si="428"/>
        <v>0</v>
      </c>
      <c r="L2285" s="57">
        <f t="shared" si="430"/>
        <v>70684.790012640529</v>
      </c>
      <c r="M2285" s="301">
        <f t="shared" si="431"/>
        <v>16.01695145599998</v>
      </c>
      <c r="N2285" s="57">
        <f t="shared" si="429"/>
        <v>4413.123821147743</v>
      </c>
    </row>
    <row r="2286" spans="1:14">
      <c r="A2286" s="57">
        <v>2283</v>
      </c>
      <c r="B2286" s="57">
        <v>37</v>
      </c>
      <c r="C2286" s="284">
        <f t="shared" si="422"/>
        <v>59.545728000000004</v>
      </c>
      <c r="D2286" s="300">
        <f t="shared" si="420"/>
        <v>59.545728000000004</v>
      </c>
      <c r="E2286" s="285">
        <f t="shared" si="423"/>
        <v>3545.6937230499843</v>
      </c>
      <c r="F2286" s="300">
        <f t="shared" si="421"/>
        <v>56.648908800000008</v>
      </c>
      <c r="G2286" s="285">
        <f t="shared" si="424"/>
        <v>3209.0988682307184</v>
      </c>
      <c r="H2286" s="284">
        <f t="shared" si="425"/>
        <v>58.097318400000006</v>
      </c>
      <c r="I2286" s="301">
        <f t="shared" si="426"/>
        <v>1.6138144E-2</v>
      </c>
      <c r="J2286" s="57">
        <f t="shared" si="427"/>
        <v>-336.59485481926595</v>
      </c>
      <c r="K2286" s="57">
        <f t="shared" si="428"/>
        <v>0</v>
      </c>
      <c r="L2286" s="57">
        <f t="shared" si="430"/>
        <v>70684.790012640529</v>
      </c>
      <c r="M2286" s="301">
        <f t="shared" si="431"/>
        <v>16.033089599999979</v>
      </c>
      <c r="N2286" s="57">
        <f t="shared" si="429"/>
        <v>4408.6817809987551</v>
      </c>
    </row>
    <row r="2287" spans="1:14">
      <c r="A2287" s="57">
        <v>2284</v>
      </c>
      <c r="B2287" s="57">
        <v>35.200000000000003</v>
      </c>
      <c r="C2287" s="284">
        <f t="shared" si="422"/>
        <v>56.648908800000008</v>
      </c>
      <c r="D2287" s="300">
        <f t="shared" si="420"/>
        <v>56.648908800000008</v>
      </c>
      <c r="E2287" s="285">
        <f t="shared" si="423"/>
        <v>3209.0988682307184</v>
      </c>
      <c r="F2287" s="300">
        <f t="shared" si="421"/>
        <v>54.395827199999999</v>
      </c>
      <c r="G2287" s="285">
        <f t="shared" si="424"/>
        <v>2958.9060167722596</v>
      </c>
      <c r="H2287" s="284">
        <f t="shared" si="425"/>
        <v>55.522368</v>
      </c>
      <c r="I2287" s="301">
        <f t="shared" si="426"/>
        <v>1.542288E-2</v>
      </c>
      <c r="J2287" s="57">
        <f t="shared" si="427"/>
        <v>-250.19285145845879</v>
      </c>
      <c r="K2287" s="57">
        <f t="shared" si="428"/>
        <v>0</v>
      </c>
      <c r="L2287" s="57">
        <f t="shared" si="430"/>
        <v>70684.790012640529</v>
      </c>
      <c r="M2287" s="301">
        <f t="shared" si="431"/>
        <v>16.048512479999978</v>
      </c>
      <c r="N2287" s="57">
        <f t="shared" si="429"/>
        <v>4404.4449665182074</v>
      </c>
    </row>
    <row r="2288" spans="1:14">
      <c r="A2288" s="57">
        <v>2285</v>
      </c>
      <c r="B2288" s="57">
        <v>33.799999999999997</v>
      </c>
      <c r="C2288" s="284">
        <f t="shared" si="422"/>
        <v>54.395827199999999</v>
      </c>
      <c r="D2288" s="300">
        <f t="shared" si="420"/>
        <v>54.395827199999999</v>
      </c>
      <c r="E2288" s="285">
        <f t="shared" si="423"/>
        <v>2958.9060167722596</v>
      </c>
      <c r="F2288" s="300">
        <f t="shared" si="421"/>
        <v>52.30368</v>
      </c>
      <c r="G2288" s="285">
        <f t="shared" si="424"/>
        <v>2735.6749415424001</v>
      </c>
      <c r="H2288" s="284">
        <f t="shared" si="425"/>
        <v>53.3497536</v>
      </c>
      <c r="I2288" s="301">
        <f t="shared" si="426"/>
        <v>1.4819376E-2</v>
      </c>
      <c r="J2288" s="57">
        <f t="shared" si="427"/>
        <v>-223.23107522985947</v>
      </c>
      <c r="K2288" s="57">
        <f t="shared" si="428"/>
        <v>0</v>
      </c>
      <c r="L2288" s="57">
        <f t="shared" si="430"/>
        <v>70684.790012640529</v>
      </c>
      <c r="M2288" s="301">
        <f t="shared" si="431"/>
        <v>16.063331855999976</v>
      </c>
      <c r="N2288" s="57">
        <f t="shared" si="429"/>
        <v>4400.3816049058551</v>
      </c>
    </row>
    <row r="2289" spans="1:14">
      <c r="A2289" s="57">
        <v>2286</v>
      </c>
      <c r="B2289" s="57">
        <v>32.5</v>
      </c>
      <c r="C2289" s="284">
        <f t="shared" si="422"/>
        <v>52.30368</v>
      </c>
      <c r="D2289" s="300">
        <f t="shared" si="420"/>
        <v>52.30368</v>
      </c>
      <c r="E2289" s="285">
        <f t="shared" si="423"/>
        <v>2735.6749415424001</v>
      </c>
      <c r="F2289" s="300">
        <f t="shared" si="421"/>
        <v>50.694336000000007</v>
      </c>
      <c r="G2289" s="285">
        <f t="shared" si="424"/>
        <v>2569.9157024808969</v>
      </c>
      <c r="H2289" s="284">
        <f t="shared" si="425"/>
        <v>51.499008000000003</v>
      </c>
      <c r="I2289" s="301">
        <f t="shared" si="426"/>
        <v>1.4305280000000002E-2</v>
      </c>
      <c r="J2289" s="57">
        <f t="shared" si="427"/>
        <v>-165.75923906150319</v>
      </c>
      <c r="K2289" s="57">
        <f t="shared" si="428"/>
        <v>0</v>
      </c>
      <c r="L2289" s="57">
        <f t="shared" si="430"/>
        <v>70684.790012640529</v>
      </c>
      <c r="M2289" s="301">
        <f t="shared" si="431"/>
        <v>16.077637135999975</v>
      </c>
      <c r="N2289" s="57">
        <f t="shared" si="429"/>
        <v>4396.466309988291</v>
      </c>
    </row>
    <row r="2290" spans="1:14">
      <c r="A2290" s="57">
        <v>2287</v>
      </c>
      <c r="B2290" s="57">
        <v>31.5</v>
      </c>
      <c r="C2290" s="284">
        <f t="shared" si="422"/>
        <v>50.694336000000007</v>
      </c>
      <c r="D2290" s="300">
        <f t="shared" si="420"/>
        <v>50.694336000000007</v>
      </c>
      <c r="E2290" s="285">
        <f t="shared" si="423"/>
        <v>2569.9157024808969</v>
      </c>
      <c r="F2290" s="300">
        <f t="shared" si="421"/>
        <v>49.245926400000009</v>
      </c>
      <c r="G2290" s="285">
        <f t="shared" si="424"/>
        <v>2425.1612669942178</v>
      </c>
      <c r="H2290" s="284">
        <f t="shared" si="425"/>
        <v>49.970131200000012</v>
      </c>
      <c r="I2290" s="301">
        <f t="shared" si="426"/>
        <v>1.3880592000000002E-2</v>
      </c>
      <c r="J2290" s="57">
        <f t="shared" si="427"/>
        <v>-144.75443548667909</v>
      </c>
      <c r="K2290" s="57">
        <f t="shared" si="428"/>
        <v>0</v>
      </c>
      <c r="L2290" s="57">
        <f t="shared" si="430"/>
        <v>70684.790012640529</v>
      </c>
      <c r="M2290" s="301">
        <f t="shared" si="431"/>
        <v>16.091517727999975</v>
      </c>
      <c r="N2290" s="57">
        <f t="shared" si="429"/>
        <v>4392.6739048141972</v>
      </c>
    </row>
    <row r="2291" spans="1:14">
      <c r="A2291" s="57">
        <v>2288</v>
      </c>
      <c r="B2291" s="57">
        <v>30.6</v>
      </c>
      <c r="C2291" s="284">
        <f t="shared" si="422"/>
        <v>49.245926400000009</v>
      </c>
      <c r="D2291" s="300">
        <f t="shared" si="420"/>
        <v>49.245926400000009</v>
      </c>
      <c r="E2291" s="285">
        <f t="shared" si="423"/>
        <v>2425.1612669942178</v>
      </c>
      <c r="F2291" s="300">
        <f t="shared" si="421"/>
        <v>49.084992</v>
      </c>
      <c r="G2291" s="285">
        <f t="shared" si="424"/>
        <v>2409.3364396400639</v>
      </c>
      <c r="H2291" s="284">
        <f t="shared" si="425"/>
        <v>49.165459200000001</v>
      </c>
      <c r="I2291" s="301">
        <f t="shared" si="426"/>
        <v>1.3657072000000001E-2</v>
      </c>
      <c r="J2291" s="57">
        <f t="shared" si="427"/>
        <v>-15.824827354153967</v>
      </c>
      <c r="K2291" s="57">
        <f t="shared" si="428"/>
        <v>0</v>
      </c>
      <c r="L2291" s="57">
        <f t="shared" si="430"/>
        <v>70684.790012640529</v>
      </c>
      <c r="M2291" s="301">
        <f t="shared" si="431"/>
        <v>16.105174799999975</v>
      </c>
      <c r="N2291" s="57">
        <f t="shared" si="429"/>
        <v>4388.9489490446658</v>
      </c>
    </row>
    <row r="2292" spans="1:14">
      <c r="A2292" s="57">
        <v>2289</v>
      </c>
      <c r="B2292" s="57">
        <v>30.5</v>
      </c>
      <c r="C2292" s="284">
        <f t="shared" si="422"/>
        <v>49.084992</v>
      </c>
      <c r="D2292" s="300">
        <f t="shared" si="420"/>
        <v>49.084992</v>
      </c>
      <c r="E2292" s="285">
        <f t="shared" si="423"/>
        <v>2409.3364396400639</v>
      </c>
      <c r="F2292" s="300">
        <f t="shared" si="421"/>
        <v>48.280320000000003</v>
      </c>
      <c r="G2292" s="285">
        <f t="shared" si="424"/>
        <v>2330.9892993024005</v>
      </c>
      <c r="H2292" s="284">
        <f t="shared" si="425"/>
        <v>48.682656000000001</v>
      </c>
      <c r="I2292" s="301">
        <f t="shared" si="426"/>
        <v>1.3522960000000001E-2</v>
      </c>
      <c r="J2292" s="57">
        <f t="shared" si="427"/>
        <v>-78.347140337663404</v>
      </c>
      <c r="K2292" s="57">
        <f t="shared" si="428"/>
        <v>0</v>
      </c>
      <c r="L2292" s="57">
        <f t="shared" si="430"/>
        <v>70684.790012640529</v>
      </c>
      <c r="M2292" s="301">
        <f t="shared" si="431"/>
        <v>16.118697759999975</v>
      </c>
      <c r="N2292" s="57">
        <f t="shared" si="429"/>
        <v>4385.2667917163453</v>
      </c>
    </row>
    <row r="2293" spans="1:14">
      <c r="A2293" s="57">
        <v>2290</v>
      </c>
      <c r="B2293" s="57">
        <v>30</v>
      </c>
      <c r="C2293" s="284">
        <f t="shared" si="422"/>
        <v>48.280320000000003</v>
      </c>
      <c r="D2293" s="300">
        <f t="shared" si="420"/>
        <v>48.280320000000003</v>
      </c>
      <c r="E2293" s="285">
        <f t="shared" si="423"/>
        <v>2330.9892993024005</v>
      </c>
      <c r="F2293" s="300">
        <f t="shared" si="421"/>
        <v>46.670976000000003</v>
      </c>
      <c r="G2293" s="285">
        <f t="shared" si="424"/>
        <v>2178.1800007925763</v>
      </c>
      <c r="H2293" s="284">
        <f t="shared" si="425"/>
        <v>47.475648000000007</v>
      </c>
      <c r="I2293" s="301">
        <f t="shared" si="426"/>
        <v>1.3187680000000002E-2</v>
      </c>
      <c r="J2293" s="57">
        <f t="shared" si="427"/>
        <v>-152.8092985098242</v>
      </c>
      <c r="K2293" s="57">
        <f t="shared" si="428"/>
        <v>0</v>
      </c>
      <c r="L2293" s="57">
        <f t="shared" si="430"/>
        <v>70684.790012640529</v>
      </c>
      <c r="M2293" s="301">
        <f t="shared" si="431"/>
        <v>16.131885439999976</v>
      </c>
      <c r="N2293" s="57">
        <f t="shared" si="429"/>
        <v>4381.6818731785288</v>
      </c>
    </row>
    <row r="2294" spans="1:14">
      <c r="A2294" s="57">
        <v>2291</v>
      </c>
      <c r="B2294" s="57">
        <v>29</v>
      </c>
      <c r="C2294" s="284">
        <f t="shared" si="422"/>
        <v>46.670976000000003</v>
      </c>
      <c r="D2294" s="300">
        <f t="shared" si="420"/>
        <v>46.670976000000003</v>
      </c>
      <c r="E2294" s="285">
        <f t="shared" si="423"/>
        <v>2178.1800007925763</v>
      </c>
      <c r="F2294" s="300">
        <f t="shared" si="421"/>
        <v>44.256960000000007</v>
      </c>
      <c r="G2294" s="285">
        <f t="shared" si="424"/>
        <v>1958.6785084416006</v>
      </c>
      <c r="H2294" s="284">
        <f t="shared" si="425"/>
        <v>45.463968000000008</v>
      </c>
      <c r="I2294" s="301">
        <f t="shared" si="426"/>
        <v>1.2628880000000002E-2</v>
      </c>
      <c r="J2294" s="57">
        <f t="shared" si="427"/>
        <v>-219.5014923509757</v>
      </c>
      <c r="K2294" s="57">
        <f t="shared" si="428"/>
        <v>0</v>
      </c>
      <c r="L2294" s="57">
        <f t="shared" si="430"/>
        <v>70684.790012640529</v>
      </c>
      <c r="M2294" s="301">
        <f t="shared" si="431"/>
        <v>16.144514319999978</v>
      </c>
      <c r="N2294" s="57">
        <f t="shared" si="429"/>
        <v>4378.2543476749588</v>
      </c>
    </row>
    <row r="2295" spans="1:14">
      <c r="A2295" s="57">
        <v>2292</v>
      </c>
      <c r="B2295" s="57">
        <v>27.5</v>
      </c>
      <c r="C2295" s="284">
        <f t="shared" si="422"/>
        <v>44.256960000000007</v>
      </c>
      <c r="D2295" s="300">
        <f t="shared" si="420"/>
        <v>44.256960000000007</v>
      </c>
      <c r="E2295" s="285">
        <f t="shared" si="423"/>
        <v>1958.6785084416006</v>
      </c>
      <c r="F2295" s="300">
        <f t="shared" si="421"/>
        <v>39.911731200000006</v>
      </c>
      <c r="G2295" s="285">
        <f t="shared" si="424"/>
        <v>1592.9462873810539</v>
      </c>
      <c r="H2295" s="284">
        <f t="shared" si="425"/>
        <v>42.084345600000006</v>
      </c>
      <c r="I2295" s="301">
        <f t="shared" si="426"/>
        <v>1.1690096000000002E-2</v>
      </c>
      <c r="J2295" s="57">
        <f t="shared" si="427"/>
        <v>-365.73222106054664</v>
      </c>
      <c r="K2295" s="57">
        <f t="shared" si="428"/>
        <v>0</v>
      </c>
      <c r="L2295" s="57">
        <f t="shared" si="430"/>
        <v>70684.790012640529</v>
      </c>
      <c r="M2295" s="301">
        <f t="shared" si="431"/>
        <v>16.156204415999976</v>
      </c>
      <c r="N2295" s="57">
        <f t="shared" si="429"/>
        <v>4375.0863874091146</v>
      </c>
    </row>
    <row r="2296" spans="1:14">
      <c r="A2296" s="57">
        <v>2293</v>
      </c>
      <c r="B2296" s="57">
        <v>24.8</v>
      </c>
      <c r="C2296" s="284">
        <f t="shared" si="422"/>
        <v>39.911731200000006</v>
      </c>
      <c r="D2296" s="300">
        <f t="shared" si="420"/>
        <v>39.911731200000006</v>
      </c>
      <c r="E2296" s="285">
        <f t="shared" si="423"/>
        <v>1592.9462873810539</v>
      </c>
      <c r="F2296" s="300">
        <f t="shared" si="421"/>
        <v>34.600896000000006</v>
      </c>
      <c r="G2296" s="285">
        <f t="shared" si="424"/>
        <v>1197.2220040028164</v>
      </c>
      <c r="H2296" s="284">
        <f t="shared" si="425"/>
        <v>37.256313600000006</v>
      </c>
      <c r="I2296" s="301">
        <f t="shared" si="426"/>
        <v>1.0348976000000001E-2</v>
      </c>
      <c r="J2296" s="57">
        <f t="shared" si="427"/>
        <v>-395.72428337823749</v>
      </c>
      <c r="K2296" s="57">
        <f t="shared" si="428"/>
        <v>0</v>
      </c>
      <c r="L2296" s="57">
        <f t="shared" si="430"/>
        <v>70684.790012640529</v>
      </c>
      <c r="M2296" s="301">
        <f t="shared" si="431"/>
        <v>16.166553391999976</v>
      </c>
      <c r="N2296" s="57">
        <f t="shared" si="429"/>
        <v>4372.2856875367706</v>
      </c>
    </row>
    <row r="2297" spans="1:14">
      <c r="A2297" s="57">
        <v>2294</v>
      </c>
      <c r="B2297" s="57">
        <v>21.5</v>
      </c>
      <c r="C2297" s="284">
        <f t="shared" si="422"/>
        <v>34.600896000000006</v>
      </c>
      <c r="D2297" s="300">
        <f t="shared" si="420"/>
        <v>34.600896000000006</v>
      </c>
      <c r="E2297" s="285">
        <f t="shared" si="423"/>
        <v>1197.2220040028164</v>
      </c>
      <c r="F2297" s="300">
        <f t="shared" si="421"/>
        <v>32.347814400000004</v>
      </c>
      <c r="G2297" s="285">
        <f t="shared" si="424"/>
        <v>1046.3810964568477</v>
      </c>
      <c r="H2297" s="284">
        <f t="shared" si="425"/>
        <v>33.474355200000005</v>
      </c>
      <c r="I2297" s="301">
        <f t="shared" si="426"/>
        <v>9.2984320000000006E-3</v>
      </c>
      <c r="J2297" s="57">
        <f t="shared" si="427"/>
        <v>-150.84090754596878</v>
      </c>
      <c r="K2297" s="57">
        <f t="shared" si="428"/>
        <v>0</v>
      </c>
      <c r="L2297" s="57">
        <f t="shared" si="430"/>
        <v>70684.790012640529</v>
      </c>
      <c r="M2297" s="301">
        <f t="shared" si="431"/>
        <v>16.175851823999977</v>
      </c>
      <c r="N2297" s="57">
        <f t="shared" si="429"/>
        <v>4369.7723484191474</v>
      </c>
    </row>
    <row r="2298" spans="1:14">
      <c r="A2298" s="57">
        <v>2295</v>
      </c>
      <c r="B2298" s="57">
        <v>20.100000000000001</v>
      </c>
      <c r="C2298" s="284">
        <f t="shared" si="422"/>
        <v>32.347814400000004</v>
      </c>
      <c r="D2298" s="300">
        <f t="shared" si="420"/>
        <v>32.347814400000004</v>
      </c>
      <c r="E2298" s="285">
        <f t="shared" si="423"/>
        <v>1046.3810964568477</v>
      </c>
      <c r="F2298" s="300">
        <f t="shared" si="421"/>
        <v>30.738470400000004</v>
      </c>
      <c r="G2298" s="285">
        <f t="shared" si="424"/>
        <v>944.8535625316764</v>
      </c>
      <c r="H2298" s="284">
        <f t="shared" si="425"/>
        <v>31.543142400000004</v>
      </c>
      <c r="I2298" s="301">
        <f t="shared" si="426"/>
        <v>8.7619840000000004E-3</v>
      </c>
      <c r="J2298" s="57">
        <f t="shared" si="427"/>
        <v>-101.52753392517127</v>
      </c>
      <c r="K2298" s="57">
        <f t="shared" si="428"/>
        <v>0</v>
      </c>
      <c r="L2298" s="57">
        <f t="shared" si="430"/>
        <v>70684.790012640529</v>
      </c>
      <c r="M2298" s="301">
        <f t="shared" si="431"/>
        <v>16.184613807999977</v>
      </c>
      <c r="N2298" s="57">
        <f t="shared" si="429"/>
        <v>4367.4066524652799</v>
      </c>
    </row>
    <row r="2299" spans="1:14">
      <c r="A2299" s="57">
        <v>2296</v>
      </c>
      <c r="B2299" s="57">
        <v>19.100000000000001</v>
      </c>
      <c r="C2299" s="284">
        <f t="shared" si="422"/>
        <v>30.738470400000004</v>
      </c>
      <c r="D2299" s="300">
        <f t="shared" si="420"/>
        <v>30.738470400000004</v>
      </c>
      <c r="E2299" s="285">
        <f t="shared" si="423"/>
        <v>944.8535625316764</v>
      </c>
      <c r="F2299" s="300">
        <f t="shared" si="421"/>
        <v>29.772864000000002</v>
      </c>
      <c r="G2299" s="285">
        <f t="shared" si="424"/>
        <v>886.42343076249608</v>
      </c>
      <c r="H2299" s="284">
        <f t="shared" si="425"/>
        <v>30.255667200000005</v>
      </c>
      <c r="I2299" s="301">
        <f t="shared" si="426"/>
        <v>8.4043520000000021E-3</v>
      </c>
      <c r="J2299" s="57">
        <f t="shared" si="427"/>
        <v>-58.430131769180321</v>
      </c>
      <c r="K2299" s="57">
        <f t="shared" si="428"/>
        <v>0</v>
      </c>
      <c r="L2299" s="57">
        <f t="shared" si="430"/>
        <v>70684.790012640529</v>
      </c>
      <c r="M2299" s="301">
        <f t="shared" si="431"/>
        <v>16.193018159999976</v>
      </c>
      <c r="N2299" s="57">
        <f t="shared" si="429"/>
        <v>4365.1399210584614</v>
      </c>
    </row>
    <row r="2300" spans="1:14">
      <c r="A2300" s="57">
        <v>2297</v>
      </c>
      <c r="B2300" s="57">
        <v>18.5</v>
      </c>
      <c r="C2300" s="284">
        <f t="shared" si="422"/>
        <v>29.772864000000002</v>
      </c>
      <c r="D2300" s="300">
        <f t="shared" si="420"/>
        <v>29.772864000000002</v>
      </c>
      <c r="E2300" s="285">
        <f t="shared" si="423"/>
        <v>886.42343076249608</v>
      </c>
      <c r="F2300" s="300">
        <f t="shared" si="421"/>
        <v>27.358848000000002</v>
      </c>
      <c r="G2300" s="285">
        <f t="shared" si="424"/>
        <v>748.50656388710411</v>
      </c>
      <c r="H2300" s="284">
        <f t="shared" si="425"/>
        <v>28.565856000000004</v>
      </c>
      <c r="I2300" s="301">
        <f t="shared" si="426"/>
        <v>7.9349600000000013E-3</v>
      </c>
      <c r="J2300" s="57">
        <f t="shared" si="427"/>
        <v>-137.91686687539197</v>
      </c>
      <c r="K2300" s="57">
        <f t="shared" si="428"/>
        <v>0</v>
      </c>
      <c r="L2300" s="57">
        <f t="shared" si="430"/>
        <v>70684.790012640529</v>
      </c>
      <c r="M2300" s="301">
        <f t="shared" si="431"/>
        <v>16.200953119999976</v>
      </c>
      <c r="N2300" s="57">
        <f t="shared" si="429"/>
        <v>4363.0019474212659</v>
      </c>
    </row>
    <row r="2301" spans="1:14">
      <c r="A2301" s="57">
        <v>2298</v>
      </c>
      <c r="B2301" s="57">
        <v>17</v>
      </c>
      <c r="C2301" s="284">
        <f t="shared" si="422"/>
        <v>27.358848000000002</v>
      </c>
      <c r="D2301" s="300">
        <f t="shared" si="420"/>
        <v>27.358848000000002</v>
      </c>
      <c r="E2301" s="285">
        <f t="shared" si="423"/>
        <v>748.50656388710411</v>
      </c>
      <c r="F2301" s="300">
        <f t="shared" si="421"/>
        <v>24.944832000000002</v>
      </c>
      <c r="G2301" s="285">
        <f t="shared" si="424"/>
        <v>622.24464350822404</v>
      </c>
      <c r="H2301" s="284">
        <f t="shared" si="425"/>
        <v>26.15184</v>
      </c>
      <c r="I2301" s="301">
        <f t="shared" si="426"/>
        <v>7.2643999999999999E-3</v>
      </c>
      <c r="J2301" s="57">
        <f t="shared" si="427"/>
        <v>-126.26192037888006</v>
      </c>
      <c r="K2301" s="57">
        <f t="shared" si="428"/>
        <v>0</v>
      </c>
      <c r="L2301" s="57">
        <f t="shared" si="430"/>
        <v>70684.790012640529</v>
      </c>
      <c r="M2301" s="301">
        <f t="shared" si="431"/>
        <v>16.208217519999977</v>
      </c>
      <c r="N2301" s="57">
        <f t="shared" si="429"/>
        <v>4361.0464830830224</v>
      </c>
    </row>
    <row r="2302" spans="1:14">
      <c r="A2302" s="57">
        <v>2299</v>
      </c>
      <c r="B2302" s="57">
        <v>15.5</v>
      </c>
      <c r="C2302" s="284">
        <f t="shared" si="422"/>
        <v>24.944832000000002</v>
      </c>
      <c r="D2302" s="300">
        <f t="shared" si="420"/>
        <v>24.944832000000002</v>
      </c>
      <c r="E2302" s="285">
        <f t="shared" si="423"/>
        <v>622.24464350822404</v>
      </c>
      <c r="F2302" s="300">
        <f t="shared" si="421"/>
        <v>20.116800000000001</v>
      </c>
      <c r="G2302" s="285">
        <f t="shared" si="424"/>
        <v>404.68564224000005</v>
      </c>
      <c r="H2302" s="284">
        <f t="shared" si="425"/>
        <v>22.530816000000002</v>
      </c>
      <c r="I2302" s="301">
        <f t="shared" si="426"/>
        <v>6.2585600000000007E-3</v>
      </c>
      <c r="J2302" s="57">
        <f t="shared" si="427"/>
        <v>-217.55900126822399</v>
      </c>
      <c r="K2302" s="57">
        <f t="shared" si="428"/>
        <v>0</v>
      </c>
      <c r="L2302" s="57">
        <f t="shared" si="430"/>
        <v>70684.790012640529</v>
      </c>
      <c r="M2302" s="301">
        <f t="shared" si="431"/>
        <v>16.214476079999976</v>
      </c>
      <c r="N2302" s="57">
        <f t="shared" si="429"/>
        <v>4359.3631804007473</v>
      </c>
    </row>
    <row r="2303" spans="1:14">
      <c r="A2303" s="57">
        <v>2300</v>
      </c>
      <c r="B2303" s="57">
        <v>12.5</v>
      </c>
      <c r="C2303" s="284">
        <f t="shared" si="422"/>
        <v>20.116800000000001</v>
      </c>
      <c r="D2303" s="300">
        <f t="shared" si="420"/>
        <v>20.116800000000001</v>
      </c>
      <c r="E2303" s="285">
        <f t="shared" si="423"/>
        <v>404.68564224000005</v>
      </c>
      <c r="F2303" s="300">
        <f t="shared" si="421"/>
        <v>17.380915200000004</v>
      </c>
      <c r="G2303" s="285">
        <f t="shared" si="424"/>
        <v>302.0962131895912</v>
      </c>
      <c r="H2303" s="284">
        <f t="shared" si="425"/>
        <v>18.748857600000001</v>
      </c>
      <c r="I2303" s="301">
        <f t="shared" si="426"/>
        <v>5.2080160000000002E-3</v>
      </c>
      <c r="J2303" s="57">
        <f t="shared" si="427"/>
        <v>-102.58942905040885</v>
      </c>
      <c r="K2303" s="57">
        <f t="shared" si="428"/>
        <v>0</v>
      </c>
      <c r="L2303" s="57">
        <f t="shared" si="430"/>
        <v>70684.790012640529</v>
      </c>
      <c r="M2303" s="301">
        <f t="shared" si="431"/>
        <v>16.219684095999977</v>
      </c>
      <c r="N2303" s="57">
        <f t="shared" si="429"/>
        <v>4357.963422362368</v>
      </c>
    </row>
    <row r="2304" spans="1:14">
      <c r="A2304" s="57">
        <v>2301</v>
      </c>
      <c r="B2304" s="57">
        <v>10.8</v>
      </c>
      <c r="C2304" s="284">
        <f t="shared" si="422"/>
        <v>17.380915200000004</v>
      </c>
      <c r="D2304" s="300">
        <f t="shared" si="420"/>
        <v>17.380915200000004</v>
      </c>
      <c r="E2304" s="285">
        <f t="shared" si="423"/>
        <v>302.0962131895912</v>
      </c>
      <c r="F2304" s="300">
        <f t="shared" si="421"/>
        <v>12.874752000000001</v>
      </c>
      <c r="G2304" s="285">
        <f t="shared" si="424"/>
        <v>165.75923906150402</v>
      </c>
      <c r="H2304" s="284">
        <f t="shared" si="425"/>
        <v>15.127833600000002</v>
      </c>
      <c r="I2304" s="301">
        <f t="shared" si="426"/>
        <v>4.202176000000001E-3</v>
      </c>
      <c r="J2304" s="57">
        <f t="shared" si="427"/>
        <v>-136.33697412808718</v>
      </c>
      <c r="K2304" s="57">
        <f t="shared" si="428"/>
        <v>0</v>
      </c>
      <c r="L2304" s="57">
        <f t="shared" si="430"/>
        <v>70684.790012640529</v>
      </c>
      <c r="M2304" s="301">
        <f t="shared" si="431"/>
        <v>16.223886271999977</v>
      </c>
      <c r="N2304" s="57">
        <f t="shared" si="429"/>
        <v>4356.8346589455577</v>
      </c>
    </row>
    <row r="2305" spans="1:14">
      <c r="A2305" s="57">
        <v>2302</v>
      </c>
      <c r="B2305" s="57">
        <v>8</v>
      </c>
      <c r="C2305" s="284">
        <f t="shared" si="422"/>
        <v>12.874752000000001</v>
      </c>
      <c r="D2305" s="300">
        <f t="shared" si="420"/>
        <v>12.874752000000001</v>
      </c>
      <c r="E2305" s="285">
        <f t="shared" si="423"/>
        <v>165.75923906150402</v>
      </c>
      <c r="F2305" s="300">
        <f t="shared" si="421"/>
        <v>7.5639168000000012</v>
      </c>
      <c r="G2305" s="285">
        <f t="shared" si="424"/>
        <v>57.212837357322258</v>
      </c>
      <c r="H2305" s="284">
        <f t="shared" si="425"/>
        <v>10.219334400000001</v>
      </c>
      <c r="I2305" s="301">
        <f t="shared" si="426"/>
        <v>2.8387040000000005E-3</v>
      </c>
      <c r="J2305" s="57">
        <f t="shared" si="427"/>
        <v>-108.54640170418176</v>
      </c>
      <c r="K2305" s="57">
        <f t="shared" si="428"/>
        <v>0</v>
      </c>
      <c r="L2305" s="57">
        <f t="shared" si="430"/>
        <v>70684.790012640529</v>
      </c>
      <c r="M2305" s="301">
        <f t="shared" si="431"/>
        <v>16.226724975999975</v>
      </c>
      <c r="N2305" s="57">
        <f t="shared" si="429"/>
        <v>4356.0724740935939</v>
      </c>
    </row>
    <row r="2306" spans="1:14">
      <c r="A2306" s="57">
        <v>2303</v>
      </c>
      <c r="B2306" s="57">
        <v>4.7</v>
      </c>
      <c r="C2306" s="284">
        <f t="shared" si="422"/>
        <v>7.5639168000000012</v>
      </c>
      <c r="D2306" s="300">
        <f t="shared" si="420"/>
        <v>7.5639168000000012</v>
      </c>
      <c r="E2306" s="285">
        <f t="shared" si="423"/>
        <v>57.212837357322258</v>
      </c>
      <c r="F2306" s="300">
        <f t="shared" si="421"/>
        <v>2.2530815999999998</v>
      </c>
      <c r="G2306" s="285">
        <f t="shared" si="424"/>
        <v>5.076376696258559</v>
      </c>
      <c r="H2306" s="284">
        <f t="shared" si="425"/>
        <v>4.9084992000000005</v>
      </c>
      <c r="I2306" s="301">
        <f t="shared" si="426"/>
        <v>1.3634720000000001E-3</v>
      </c>
      <c r="J2306" s="57">
        <f t="shared" si="427"/>
        <v>-52.136460661063701</v>
      </c>
      <c r="K2306" s="57">
        <f t="shared" si="428"/>
        <v>0</v>
      </c>
      <c r="L2306" s="57">
        <f t="shared" si="430"/>
        <v>70684.790012640529</v>
      </c>
      <c r="M2306" s="301">
        <f t="shared" si="431"/>
        <v>16.228088447999976</v>
      </c>
      <c r="N2306" s="57">
        <f t="shared" si="429"/>
        <v>4355.7064801031474</v>
      </c>
    </row>
    <row r="2307" spans="1:14">
      <c r="A2307" s="57">
        <v>2304</v>
      </c>
      <c r="B2307" s="57">
        <v>1.4</v>
      </c>
      <c r="C2307" s="284">
        <f t="shared" si="422"/>
        <v>2.2530815999999998</v>
      </c>
      <c r="D2307" s="300">
        <f t="shared" si="420"/>
        <v>2.2530815999999998</v>
      </c>
      <c r="E2307" s="285">
        <f t="shared" si="423"/>
        <v>5.076376696258559</v>
      </c>
      <c r="F2307" s="300">
        <f t="shared" si="421"/>
        <v>0</v>
      </c>
      <c r="G2307" s="285">
        <f t="shared" si="424"/>
        <v>0</v>
      </c>
      <c r="H2307" s="284">
        <f t="shared" si="425"/>
        <v>1.1265407999999999</v>
      </c>
      <c r="I2307" s="301">
        <f t="shared" si="426"/>
        <v>3.1292799999999997E-4</v>
      </c>
      <c r="J2307" s="57">
        <f t="shared" si="427"/>
        <v>-5.076376696258559</v>
      </c>
      <c r="K2307" s="57">
        <f t="shared" si="428"/>
        <v>0</v>
      </c>
      <c r="L2307" s="57">
        <f t="shared" si="430"/>
        <v>70684.790012640529</v>
      </c>
      <c r="M2307" s="301">
        <f t="shared" si="431"/>
        <v>16.228401375999976</v>
      </c>
      <c r="N2307" s="57">
        <f t="shared" si="429"/>
        <v>4355.6224901594787</v>
      </c>
    </row>
    <row r="2308" spans="1:14">
      <c r="A2308" s="57">
        <v>2305</v>
      </c>
      <c r="B2308" s="57">
        <v>0</v>
      </c>
      <c r="C2308" s="284">
        <f t="shared" si="422"/>
        <v>0</v>
      </c>
      <c r="D2308" s="300">
        <f t="shared" ref="D2308:D2371" si="432">C2308</f>
        <v>0</v>
      </c>
      <c r="E2308" s="285">
        <f t="shared" si="423"/>
        <v>0</v>
      </c>
      <c r="F2308" s="300">
        <f t="shared" ref="F2308:F2371" si="433">C2309</f>
        <v>0</v>
      </c>
      <c r="G2308" s="285">
        <f t="shared" si="424"/>
        <v>0</v>
      </c>
      <c r="H2308" s="284">
        <f t="shared" si="425"/>
        <v>0</v>
      </c>
      <c r="I2308" s="301">
        <f t="shared" si="426"/>
        <v>0</v>
      </c>
      <c r="J2308" s="57">
        <f t="shared" si="427"/>
        <v>0</v>
      </c>
      <c r="K2308" s="57">
        <f t="shared" si="428"/>
        <v>0</v>
      </c>
      <c r="L2308" s="57">
        <f t="shared" si="430"/>
        <v>70684.790012640529</v>
      </c>
      <c r="M2308" s="301">
        <f t="shared" si="431"/>
        <v>16.228401375999976</v>
      </c>
      <c r="N2308" s="57">
        <f t="shared" si="429"/>
        <v>4355.6224901594787</v>
      </c>
    </row>
    <row r="2309" spans="1:14">
      <c r="A2309" s="57">
        <v>2306</v>
      </c>
      <c r="B2309" s="57">
        <v>0</v>
      </c>
      <c r="C2309" s="284">
        <f t="shared" ref="C2309:C2372" si="434">B2309*1.609344</f>
        <v>0</v>
      </c>
      <c r="D2309" s="300">
        <f t="shared" si="432"/>
        <v>0</v>
      </c>
      <c r="E2309" s="285">
        <f t="shared" ref="E2309:E2372" si="435">(D2309)^2</f>
        <v>0</v>
      </c>
      <c r="F2309" s="300">
        <f t="shared" si="433"/>
        <v>0</v>
      </c>
      <c r="G2309" s="285">
        <f t="shared" ref="G2309:G2372" si="436">(F2309)^2</f>
        <v>0</v>
      </c>
      <c r="H2309" s="284">
        <f t="shared" ref="H2309:H2372" si="437">(D2309+F2309)/2</f>
        <v>0</v>
      </c>
      <c r="I2309" s="301">
        <f t="shared" ref="I2309:I2372" si="438">H2309/3600</f>
        <v>0</v>
      </c>
      <c r="J2309" s="57">
        <f t="shared" ref="J2309:J2372" si="439">IF(I2309=0,0,(G2309-E2309))</f>
        <v>0</v>
      </c>
      <c r="K2309" s="57">
        <f t="shared" ref="K2309:K2372" si="440">MAX(0,J2309)</f>
        <v>0</v>
      </c>
      <c r="L2309" s="57">
        <f t="shared" si="430"/>
        <v>70684.790012640529</v>
      </c>
      <c r="M2309" s="301">
        <f t="shared" si="431"/>
        <v>16.228401375999976</v>
      </c>
      <c r="N2309" s="57">
        <f t="shared" ref="N2309:N2372" si="441">IF(M2309=0,0,(L2309)/M2309)</f>
        <v>4355.6224901594787</v>
      </c>
    </row>
    <row r="2310" spans="1:14">
      <c r="A2310" s="57">
        <v>2307</v>
      </c>
      <c r="B2310" s="57">
        <v>0</v>
      </c>
      <c r="C2310" s="284">
        <f t="shared" si="434"/>
        <v>0</v>
      </c>
      <c r="D2310" s="300">
        <f t="shared" si="432"/>
        <v>0</v>
      </c>
      <c r="E2310" s="285">
        <f t="shared" si="435"/>
        <v>0</v>
      </c>
      <c r="F2310" s="300">
        <f t="shared" si="433"/>
        <v>0</v>
      </c>
      <c r="G2310" s="285">
        <f t="shared" si="436"/>
        <v>0</v>
      </c>
      <c r="H2310" s="284">
        <f t="shared" si="437"/>
        <v>0</v>
      </c>
      <c r="I2310" s="301">
        <f t="shared" si="438"/>
        <v>0</v>
      </c>
      <c r="J2310" s="57">
        <f t="shared" si="439"/>
        <v>0</v>
      </c>
      <c r="K2310" s="57">
        <f t="shared" si="440"/>
        <v>0</v>
      </c>
      <c r="L2310" s="57">
        <f t="shared" ref="L2310:L2373" si="442">L2309+K2310</f>
        <v>70684.790012640529</v>
      </c>
      <c r="M2310" s="301">
        <f t="shared" ref="M2310:M2373" si="443">M2309+I2310</f>
        <v>16.228401375999976</v>
      </c>
      <c r="N2310" s="57">
        <f t="shared" si="441"/>
        <v>4355.6224901594787</v>
      </c>
    </row>
    <row r="2311" spans="1:14">
      <c r="A2311" s="57">
        <v>2308</v>
      </c>
      <c r="B2311" s="57">
        <v>0</v>
      </c>
      <c r="C2311" s="284">
        <f t="shared" si="434"/>
        <v>0</v>
      </c>
      <c r="D2311" s="300">
        <f t="shared" si="432"/>
        <v>0</v>
      </c>
      <c r="E2311" s="285">
        <f t="shared" si="435"/>
        <v>0</v>
      </c>
      <c r="F2311" s="300">
        <f t="shared" si="433"/>
        <v>0</v>
      </c>
      <c r="G2311" s="285">
        <f t="shared" si="436"/>
        <v>0</v>
      </c>
      <c r="H2311" s="284">
        <f t="shared" si="437"/>
        <v>0</v>
      </c>
      <c r="I2311" s="301">
        <f t="shared" si="438"/>
        <v>0</v>
      </c>
      <c r="J2311" s="57">
        <f t="shared" si="439"/>
        <v>0</v>
      </c>
      <c r="K2311" s="57">
        <f t="shared" si="440"/>
        <v>0</v>
      </c>
      <c r="L2311" s="57">
        <f t="shared" si="442"/>
        <v>70684.790012640529</v>
      </c>
      <c r="M2311" s="301">
        <f t="shared" si="443"/>
        <v>16.228401375999976</v>
      </c>
      <c r="N2311" s="57">
        <f t="shared" si="441"/>
        <v>4355.6224901594787</v>
      </c>
    </row>
    <row r="2312" spans="1:14">
      <c r="A2312" s="57">
        <v>2309</v>
      </c>
      <c r="B2312" s="57">
        <v>0</v>
      </c>
      <c r="C2312" s="284">
        <f t="shared" si="434"/>
        <v>0</v>
      </c>
      <c r="D2312" s="300">
        <f t="shared" si="432"/>
        <v>0</v>
      </c>
      <c r="E2312" s="285">
        <f t="shared" si="435"/>
        <v>0</v>
      </c>
      <c r="F2312" s="300">
        <f t="shared" si="433"/>
        <v>0</v>
      </c>
      <c r="G2312" s="285">
        <f t="shared" si="436"/>
        <v>0</v>
      </c>
      <c r="H2312" s="284">
        <f t="shared" si="437"/>
        <v>0</v>
      </c>
      <c r="I2312" s="301">
        <f t="shared" si="438"/>
        <v>0</v>
      </c>
      <c r="J2312" s="57">
        <f t="shared" si="439"/>
        <v>0</v>
      </c>
      <c r="K2312" s="57">
        <f t="shared" si="440"/>
        <v>0</v>
      </c>
      <c r="L2312" s="57">
        <f t="shared" si="442"/>
        <v>70684.790012640529</v>
      </c>
      <c r="M2312" s="301">
        <f t="shared" si="443"/>
        <v>16.228401375999976</v>
      </c>
      <c r="N2312" s="57">
        <f t="shared" si="441"/>
        <v>4355.6224901594787</v>
      </c>
    </row>
    <row r="2313" spans="1:14">
      <c r="A2313" s="57">
        <v>2310</v>
      </c>
      <c r="B2313" s="57">
        <v>0</v>
      </c>
      <c r="C2313" s="284">
        <f t="shared" si="434"/>
        <v>0</v>
      </c>
      <c r="D2313" s="300">
        <f t="shared" si="432"/>
        <v>0</v>
      </c>
      <c r="E2313" s="285">
        <f t="shared" si="435"/>
        <v>0</v>
      </c>
      <c r="F2313" s="300">
        <f t="shared" si="433"/>
        <v>0</v>
      </c>
      <c r="G2313" s="285">
        <f t="shared" si="436"/>
        <v>0</v>
      </c>
      <c r="H2313" s="284">
        <f t="shared" si="437"/>
        <v>0</v>
      </c>
      <c r="I2313" s="301">
        <f t="shared" si="438"/>
        <v>0</v>
      </c>
      <c r="J2313" s="57">
        <f t="shared" si="439"/>
        <v>0</v>
      </c>
      <c r="K2313" s="57">
        <f t="shared" si="440"/>
        <v>0</v>
      </c>
      <c r="L2313" s="57">
        <f t="shared" si="442"/>
        <v>70684.790012640529</v>
      </c>
      <c r="M2313" s="301">
        <f t="shared" si="443"/>
        <v>16.228401375999976</v>
      </c>
      <c r="N2313" s="57">
        <f t="shared" si="441"/>
        <v>4355.6224901594787</v>
      </c>
    </row>
    <row r="2314" spans="1:14">
      <c r="A2314" s="57">
        <v>2311</v>
      </c>
      <c r="B2314" s="57">
        <v>0</v>
      </c>
      <c r="C2314" s="284">
        <f t="shared" si="434"/>
        <v>0</v>
      </c>
      <c r="D2314" s="300">
        <f t="shared" si="432"/>
        <v>0</v>
      </c>
      <c r="E2314" s="285">
        <f t="shared" si="435"/>
        <v>0</v>
      </c>
      <c r="F2314" s="300">
        <f t="shared" si="433"/>
        <v>0</v>
      </c>
      <c r="G2314" s="285">
        <f t="shared" si="436"/>
        <v>0</v>
      </c>
      <c r="H2314" s="284">
        <f t="shared" si="437"/>
        <v>0</v>
      </c>
      <c r="I2314" s="301">
        <f t="shared" si="438"/>
        <v>0</v>
      </c>
      <c r="J2314" s="57">
        <f t="shared" si="439"/>
        <v>0</v>
      </c>
      <c r="K2314" s="57">
        <f t="shared" si="440"/>
        <v>0</v>
      </c>
      <c r="L2314" s="57">
        <f t="shared" si="442"/>
        <v>70684.790012640529</v>
      </c>
      <c r="M2314" s="301">
        <f t="shared" si="443"/>
        <v>16.228401375999976</v>
      </c>
      <c r="N2314" s="57">
        <f t="shared" si="441"/>
        <v>4355.6224901594787</v>
      </c>
    </row>
    <row r="2315" spans="1:14">
      <c r="A2315" s="57">
        <v>2312</v>
      </c>
      <c r="B2315" s="57">
        <v>0</v>
      </c>
      <c r="C2315" s="284">
        <f t="shared" si="434"/>
        <v>0</v>
      </c>
      <c r="D2315" s="300">
        <f t="shared" si="432"/>
        <v>0</v>
      </c>
      <c r="E2315" s="285">
        <f t="shared" si="435"/>
        <v>0</v>
      </c>
      <c r="F2315" s="300">
        <f t="shared" si="433"/>
        <v>0</v>
      </c>
      <c r="G2315" s="285">
        <f t="shared" si="436"/>
        <v>0</v>
      </c>
      <c r="H2315" s="284">
        <f t="shared" si="437"/>
        <v>0</v>
      </c>
      <c r="I2315" s="301">
        <f t="shared" si="438"/>
        <v>0</v>
      </c>
      <c r="J2315" s="57">
        <f t="shared" si="439"/>
        <v>0</v>
      </c>
      <c r="K2315" s="57">
        <f t="shared" si="440"/>
        <v>0</v>
      </c>
      <c r="L2315" s="57">
        <f t="shared" si="442"/>
        <v>70684.790012640529</v>
      </c>
      <c r="M2315" s="301">
        <f t="shared" si="443"/>
        <v>16.228401375999976</v>
      </c>
      <c r="N2315" s="57">
        <f t="shared" si="441"/>
        <v>4355.6224901594787</v>
      </c>
    </row>
    <row r="2316" spans="1:14">
      <c r="A2316" s="57">
        <v>2313</v>
      </c>
      <c r="B2316" s="57">
        <v>0</v>
      </c>
      <c r="C2316" s="284">
        <f t="shared" si="434"/>
        <v>0</v>
      </c>
      <c r="D2316" s="300">
        <f t="shared" si="432"/>
        <v>0</v>
      </c>
      <c r="E2316" s="285">
        <f t="shared" si="435"/>
        <v>0</v>
      </c>
      <c r="F2316" s="300">
        <f t="shared" si="433"/>
        <v>0</v>
      </c>
      <c r="G2316" s="285">
        <f t="shared" si="436"/>
        <v>0</v>
      </c>
      <c r="H2316" s="284">
        <f t="shared" si="437"/>
        <v>0</v>
      </c>
      <c r="I2316" s="301">
        <f t="shared" si="438"/>
        <v>0</v>
      </c>
      <c r="J2316" s="57">
        <f t="shared" si="439"/>
        <v>0</v>
      </c>
      <c r="K2316" s="57">
        <f t="shared" si="440"/>
        <v>0</v>
      </c>
      <c r="L2316" s="57">
        <f t="shared" si="442"/>
        <v>70684.790012640529</v>
      </c>
      <c r="M2316" s="301">
        <f t="shared" si="443"/>
        <v>16.228401375999976</v>
      </c>
      <c r="N2316" s="57">
        <f t="shared" si="441"/>
        <v>4355.6224901594787</v>
      </c>
    </row>
    <row r="2317" spans="1:14">
      <c r="A2317" s="57">
        <v>2314</v>
      </c>
      <c r="B2317" s="57">
        <v>0</v>
      </c>
      <c r="C2317" s="284">
        <f t="shared" si="434"/>
        <v>0</v>
      </c>
      <c r="D2317" s="300">
        <f t="shared" si="432"/>
        <v>0</v>
      </c>
      <c r="E2317" s="285">
        <f t="shared" si="435"/>
        <v>0</v>
      </c>
      <c r="F2317" s="300">
        <f t="shared" si="433"/>
        <v>0</v>
      </c>
      <c r="G2317" s="285">
        <f t="shared" si="436"/>
        <v>0</v>
      </c>
      <c r="H2317" s="284">
        <f t="shared" si="437"/>
        <v>0</v>
      </c>
      <c r="I2317" s="301">
        <f t="shared" si="438"/>
        <v>0</v>
      </c>
      <c r="J2317" s="57">
        <f t="shared" si="439"/>
        <v>0</v>
      </c>
      <c r="K2317" s="57">
        <f t="shared" si="440"/>
        <v>0</v>
      </c>
      <c r="L2317" s="57">
        <f t="shared" si="442"/>
        <v>70684.790012640529</v>
      </c>
      <c r="M2317" s="301">
        <f t="shared" si="443"/>
        <v>16.228401375999976</v>
      </c>
      <c r="N2317" s="57">
        <f t="shared" si="441"/>
        <v>4355.6224901594787</v>
      </c>
    </row>
    <row r="2318" spans="1:14">
      <c r="A2318" s="57">
        <v>2315</v>
      </c>
      <c r="B2318" s="57">
        <v>0</v>
      </c>
      <c r="C2318" s="284">
        <f t="shared" si="434"/>
        <v>0</v>
      </c>
      <c r="D2318" s="300">
        <f t="shared" si="432"/>
        <v>0</v>
      </c>
      <c r="E2318" s="285">
        <f t="shared" si="435"/>
        <v>0</v>
      </c>
      <c r="F2318" s="300">
        <f t="shared" si="433"/>
        <v>0</v>
      </c>
      <c r="G2318" s="285">
        <f t="shared" si="436"/>
        <v>0</v>
      </c>
      <c r="H2318" s="284">
        <f t="shared" si="437"/>
        <v>0</v>
      </c>
      <c r="I2318" s="301">
        <f t="shared" si="438"/>
        <v>0</v>
      </c>
      <c r="J2318" s="57">
        <f t="shared" si="439"/>
        <v>0</v>
      </c>
      <c r="K2318" s="57">
        <f t="shared" si="440"/>
        <v>0</v>
      </c>
      <c r="L2318" s="57">
        <f t="shared" si="442"/>
        <v>70684.790012640529</v>
      </c>
      <c r="M2318" s="301">
        <f t="shared" si="443"/>
        <v>16.228401375999976</v>
      </c>
      <c r="N2318" s="57">
        <f t="shared" si="441"/>
        <v>4355.6224901594787</v>
      </c>
    </row>
    <row r="2319" spans="1:14">
      <c r="A2319" s="57">
        <v>2316</v>
      </c>
      <c r="B2319" s="57">
        <v>0</v>
      </c>
      <c r="C2319" s="284">
        <f t="shared" si="434"/>
        <v>0</v>
      </c>
      <c r="D2319" s="300">
        <f t="shared" si="432"/>
        <v>0</v>
      </c>
      <c r="E2319" s="285">
        <f t="shared" si="435"/>
        <v>0</v>
      </c>
      <c r="F2319" s="300">
        <f t="shared" si="433"/>
        <v>0</v>
      </c>
      <c r="G2319" s="285">
        <f t="shared" si="436"/>
        <v>0</v>
      </c>
      <c r="H2319" s="284">
        <f t="shared" si="437"/>
        <v>0</v>
      </c>
      <c r="I2319" s="301">
        <f t="shared" si="438"/>
        <v>0</v>
      </c>
      <c r="J2319" s="57">
        <f t="shared" si="439"/>
        <v>0</v>
      </c>
      <c r="K2319" s="57">
        <f t="shared" si="440"/>
        <v>0</v>
      </c>
      <c r="L2319" s="57">
        <f t="shared" si="442"/>
        <v>70684.790012640529</v>
      </c>
      <c r="M2319" s="301">
        <f t="shared" si="443"/>
        <v>16.228401375999976</v>
      </c>
      <c r="N2319" s="57">
        <f t="shared" si="441"/>
        <v>4355.6224901594787</v>
      </c>
    </row>
    <row r="2320" spans="1:14">
      <c r="A2320" s="57">
        <v>2317</v>
      </c>
      <c r="B2320" s="57">
        <v>0</v>
      </c>
      <c r="C2320" s="284">
        <f t="shared" si="434"/>
        <v>0</v>
      </c>
      <c r="D2320" s="300">
        <f t="shared" si="432"/>
        <v>0</v>
      </c>
      <c r="E2320" s="285">
        <f t="shared" si="435"/>
        <v>0</v>
      </c>
      <c r="F2320" s="300">
        <f t="shared" si="433"/>
        <v>0</v>
      </c>
      <c r="G2320" s="285">
        <f t="shared" si="436"/>
        <v>0</v>
      </c>
      <c r="H2320" s="284">
        <f t="shared" si="437"/>
        <v>0</v>
      </c>
      <c r="I2320" s="301">
        <f t="shared" si="438"/>
        <v>0</v>
      </c>
      <c r="J2320" s="57">
        <f t="shared" si="439"/>
        <v>0</v>
      </c>
      <c r="K2320" s="57">
        <f t="shared" si="440"/>
        <v>0</v>
      </c>
      <c r="L2320" s="57">
        <f t="shared" si="442"/>
        <v>70684.790012640529</v>
      </c>
      <c r="M2320" s="301">
        <f t="shared" si="443"/>
        <v>16.228401375999976</v>
      </c>
      <c r="N2320" s="57">
        <f t="shared" si="441"/>
        <v>4355.6224901594787</v>
      </c>
    </row>
    <row r="2321" spans="1:14">
      <c r="A2321" s="57">
        <v>2318</v>
      </c>
      <c r="B2321" s="57">
        <v>0</v>
      </c>
      <c r="C2321" s="284">
        <f t="shared" si="434"/>
        <v>0</v>
      </c>
      <c r="D2321" s="300">
        <f t="shared" si="432"/>
        <v>0</v>
      </c>
      <c r="E2321" s="285">
        <f t="shared" si="435"/>
        <v>0</v>
      </c>
      <c r="F2321" s="300">
        <f t="shared" si="433"/>
        <v>1.6093440000000001</v>
      </c>
      <c r="G2321" s="285">
        <f t="shared" si="436"/>
        <v>2.5899881103360003</v>
      </c>
      <c r="H2321" s="284">
        <f t="shared" si="437"/>
        <v>0.80467200000000005</v>
      </c>
      <c r="I2321" s="301">
        <f t="shared" si="438"/>
        <v>2.2352000000000003E-4</v>
      </c>
      <c r="J2321" s="57">
        <f t="shared" si="439"/>
        <v>2.5899881103360003</v>
      </c>
      <c r="K2321" s="57">
        <f t="shared" si="440"/>
        <v>2.5899881103360003</v>
      </c>
      <c r="L2321" s="57">
        <f t="shared" si="442"/>
        <v>70687.380000750869</v>
      </c>
      <c r="M2321" s="301">
        <f t="shared" si="443"/>
        <v>16.228624895999975</v>
      </c>
      <c r="N2321" s="57">
        <f t="shared" si="441"/>
        <v>4355.7220931376551</v>
      </c>
    </row>
    <row r="2322" spans="1:14">
      <c r="A2322" s="57">
        <v>2319</v>
      </c>
      <c r="B2322" s="57">
        <v>1</v>
      </c>
      <c r="C2322" s="284">
        <f t="shared" si="434"/>
        <v>1.6093440000000001</v>
      </c>
      <c r="D2322" s="300">
        <f t="shared" si="432"/>
        <v>1.6093440000000001</v>
      </c>
      <c r="E2322" s="285">
        <f t="shared" si="435"/>
        <v>2.5899881103360003</v>
      </c>
      <c r="F2322" s="300">
        <f t="shared" si="433"/>
        <v>6.9201791999999998</v>
      </c>
      <c r="G2322" s="285">
        <f t="shared" si="436"/>
        <v>47.888880160112635</v>
      </c>
      <c r="H2322" s="284">
        <f t="shared" si="437"/>
        <v>4.2647615999999999</v>
      </c>
      <c r="I2322" s="301">
        <f t="shared" si="438"/>
        <v>1.1846560000000001E-3</v>
      </c>
      <c r="J2322" s="57">
        <f t="shared" si="439"/>
        <v>45.298892049776633</v>
      </c>
      <c r="K2322" s="57">
        <f t="shared" si="440"/>
        <v>45.298892049776633</v>
      </c>
      <c r="L2322" s="57">
        <f t="shared" si="442"/>
        <v>70732.678892800643</v>
      </c>
      <c r="M2322" s="301">
        <f t="shared" si="443"/>
        <v>16.229809551999974</v>
      </c>
      <c r="N2322" s="57">
        <f t="shared" si="441"/>
        <v>4358.1952496838985</v>
      </c>
    </row>
    <row r="2323" spans="1:14">
      <c r="A2323" s="57">
        <v>2320</v>
      </c>
      <c r="B2323" s="57">
        <v>4.3</v>
      </c>
      <c r="C2323" s="284">
        <f t="shared" si="434"/>
        <v>6.9201791999999998</v>
      </c>
      <c r="D2323" s="300">
        <f t="shared" si="432"/>
        <v>6.9201791999999998</v>
      </c>
      <c r="E2323" s="285">
        <f t="shared" si="435"/>
        <v>47.888880160112635</v>
      </c>
      <c r="F2323" s="300">
        <f t="shared" si="433"/>
        <v>12.231014399999999</v>
      </c>
      <c r="G2323" s="285">
        <f t="shared" si="436"/>
        <v>149.59771325300736</v>
      </c>
      <c r="H2323" s="284">
        <f t="shared" si="437"/>
        <v>9.5755967999999996</v>
      </c>
      <c r="I2323" s="301">
        <f t="shared" si="438"/>
        <v>2.659888E-3</v>
      </c>
      <c r="J2323" s="57">
        <f t="shared" si="439"/>
        <v>101.70883309289472</v>
      </c>
      <c r="K2323" s="57">
        <f t="shared" si="440"/>
        <v>101.70883309289472</v>
      </c>
      <c r="L2323" s="57">
        <f t="shared" si="442"/>
        <v>70834.387725893539</v>
      </c>
      <c r="M2323" s="301">
        <f t="shared" si="443"/>
        <v>16.232469439999974</v>
      </c>
      <c r="N2323" s="57">
        <f t="shared" si="441"/>
        <v>4363.746870907009</v>
      </c>
    </row>
    <row r="2324" spans="1:14">
      <c r="A2324" s="57">
        <v>2321</v>
      </c>
      <c r="B2324" s="57">
        <v>7.6</v>
      </c>
      <c r="C2324" s="284">
        <f t="shared" si="434"/>
        <v>12.231014399999999</v>
      </c>
      <c r="D2324" s="300">
        <f t="shared" si="432"/>
        <v>12.231014399999999</v>
      </c>
      <c r="E2324" s="285">
        <f t="shared" si="435"/>
        <v>149.59771325300736</v>
      </c>
      <c r="F2324" s="300">
        <f t="shared" si="433"/>
        <v>17.541849600000003</v>
      </c>
      <c r="G2324" s="285">
        <f t="shared" si="436"/>
        <v>307.71648738902024</v>
      </c>
      <c r="H2324" s="284">
        <f t="shared" si="437"/>
        <v>14.886432000000001</v>
      </c>
      <c r="I2324" s="301">
        <f t="shared" si="438"/>
        <v>4.1351199999999999E-3</v>
      </c>
      <c r="J2324" s="57">
        <f t="shared" si="439"/>
        <v>158.11877413601289</v>
      </c>
      <c r="K2324" s="57">
        <f t="shared" si="440"/>
        <v>158.11877413601289</v>
      </c>
      <c r="L2324" s="57">
        <f t="shared" si="442"/>
        <v>70992.506500029558</v>
      </c>
      <c r="M2324" s="301">
        <f t="shared" si="443"/>
        <v>16.236604559999975</v>
      </c>
      <c r="N2324" s="57">
        <f t="shared" si="441"/>
        <v>4372.3739306261496</v>
      </c>
    </row>
    <row r="2325" spans="1:14">
      <c r="A2325" s="57">
        <v>2322</v>
      </c>
      <c r="B2325" s="57">
        <v>10.9</v>
      </c>
      <c r="C2325" s="284">
        <f t="shared" si="434"/>
        <v>17.541849600000003</v>
      </c>
      <c r="D2325" s="300">
        <f t="shared" si="432"/>
        <v>17.541849600000003</v>
      </c>
      <c r="E2325" s="285">
        <f t="shared" si="435"/>
        <v>307.71648738902024</v>
      </c>
      <c r="F2325" s="300">
        <f t="shared" si="433"/>
        <v>22.852684799999999</v>
      </c>
      <c r="G2325" s="285">
        <f t="shared" si="436"/>
        <v>522.24520256815094</v>
      </c>
      <c r="H2325" s="284">
        <f t="shared" si="437"/>
        <v>20.197267199999999</v>
      </c>
      <c r="I2325" s="301">
        <f t="shared" si="438"/>
        <v>5.6103519999999999E-3</v>
      </c>
      <c r="J2325" s="57">
        <f t="shared" si="439"/>
        <v>214.5287151791307</v>
      </c>
      <c r="K2325" s="57">
        <f t="shared" si="440"/>
        <v>214.5287151791307</v>
      </c>
      <c r="L2325" s="57">
        <f t="shared" si="442"/>
        <v>71207.035215208685</v>
      </c>
      <c r="M2325" s="301">
        <f t="shared" si="443"/>
        <v>16.242214911999977</v>
      </c>
      <c r="N2325" s="57">
        <f t="shared" si="441"/>
        <v>4384.0717291950086</v>
      </c>
    </row>
    <row r="2326" spans="1:14">
      <c r="A2326" s="57">
        <v>2323</v>
      </c>
      <c r="B2326" s="57">
        <v>14.2</v>
      </c>
      <c r="C2326" s="284">
        <f t="shared" si="434"/>
        <v>22.852684799999999</v>
      </c>
      <c r="D2326" s="300">
        <f t="shared" si="432"/>
        <v>22.852684799999999</v>
      </c>
      <c r="E2326" s="285">
        <f t="shared" si="435"/>
        <v>522.24520256815094</v>
      </c>
      <c r="F2326" s="300">
        <f t="shared" si="433"/>
        <v>27.841651200000005</v>
      </c>
      <c r="G2326" s="285">
        <f t="shared" si="436"/>
        <v>775.15754154246167</v>
      </c>
      <c r="H2326" s="284">
        <f t="shared" si="437"/>
        <v>25.347168000000003</v>
      </c>
      <c r="I2326" s="301">
        <f t="shared" si="438"/>
        <v>7.0408800000000011E-3</v>
      </c>
      <c r="J2326" s="57">
        <f t="shared" si="439"/>
        <v>252.91233897431073</v>
      </c>
      <c r="K2326" s="57">
        <f t="shared" si="440"/>
        <v>252.91233897431073</v>
      </c>
      <c r="L2326" s="57">
        <f t="shared" si="442"/>
        <v>71459.947554182989</v>
      </c>
      <c r="M2326" s="301">
        <f t="shared" si="443"/>
        <v>16.249255791999978</v>
      </c>
      <c r="N2326" s="57">
        <f t="shared" si="441"/>
        <v>4397.7366390751858</v>
      </c>
    </row>
    <row r="2327" spans="1:14">
      <c r="A2327" s="57">
        <v>2324</v>
      </c>
      <c r="B2327" s="57">
        <v>17.3</v>
      </c>
      <c r="C2327" s="284">
        <f t="shared" si="434"/>
        <v>27.841651200000005</v>
      </c>
      <c r="D2327" s="300">
        <f t="shared" si="432"/>
        <v>27.841651200000005</v>
      </c>
      <c r="E2327" s="285">
        <f t="shared" si="435"/>
        <v>775.15754154246167</v>
      </c>
      <c r="F2327" s="300">
        <f t="shared" si="433"/>
        <v>32.186880000000002</v>
      </c>
      <c r="G2327" s="285">
        <f t="shared" si="436"/>
        <v>1035.9952441344001</v>
      </c>
      <c r="H2327" s="284">
        <f t="shared" si="437"/>
        <v>30.014265600000002</v>
      </c>
      <c r="I2327" s="301">
        <f t="shared" si="438"/>
        <v>8.337296000000001E-3</v>
      </c>
      <c r="J2327" s="57">
        <f t="shared" si="439"/>
        <v>260.83770259193841</v>
      </c>
      <c r="K2327" s="57">
        <f t="shared" si="440"/>
        <v>260.83770259193841</v>
      </c>
      <c r="L2327" s="57">
        <f t="shared" si="442"/>
        <v>71720.785256774921</v>
      </c>
      <c r="M2327" s="301">
        <f t="shared" si="443"/>
        <v>16.257593087999979</v>
      </c>
      <c r="N2327" s="57">
        <f t="shared" si="441"/>
        <v>4411.5254249851605</v>
      </c>
    </row>
    <row r="2328" spans="1:14">
      <c r="A2328" s="57">
        <v>2325</v>
      </c>
      <c r="B2328" s="57">
        <v>20</v>
      </c>
      <c r="C2328" s="284">
        <f t="shared" si="434"/>
        <v>32.186880000000002</v>
      </c>
      <c r="D2328" s="300">
        <f t="shared" si="432"/>
        <v>32.186880000000002</v>
      </c>
      <c r="E2328" s="285">
        <f t="shared" si="435"/>
        <v>1035.9952441344001</v>
      </c>
      <c r="F2328" s="300">
        <f t="shared" si="433"/>
        <v>36.210239999999999</v>
      </c>
      <c r="G2328" s="285">
        <f t="shared" si="436"/>
        <v>1311.1814808575998</v>
      </c>
      <c r="H2328" s="284">
        <f t="shared" si="437"/>
        <v>34.198560000000001</v>
      </c>
      <c r="I2328" s="301">
        <f t="shared" si="438"/>
        <v>9.4996000000000004E-3</v>
      </c>
      <c r="J2328" s="57">
        <f t="shared" si="439"/>
        <v>275.18623672319973</v>
      </c>
      <c r="K2328" s="57">
        <f t="shared" si="440"/>
        <v>275.18623672319973</v>
      </c>
      <c r="L2328" s="57">
        <f t="shared" si="442"/>
        <v>71995.971493498117</v>
      </c>
      <c r="M2328" s="301">
        <f t="shared" si="443"/>
        <v>16.26709268799998</v>
      </c>
      <c r="N2328" s="57">
        <f t="shared" si="441"/>
        <v>4425.8659414050426</v>
      </c>
    </row>
    <row r="2329" spans="1:14">
      <c r="A2329" s="57">
        <v>2326</v>
      </c>
      <c r="B2329" s="57">
        <v>22.5</v>
      </c>
      <c r="C2329" s="284">
        <f t="shared" si="434"/>
        <v>36.210239999999999</v>
      </c>
      <c r="D2329" s="300">
        <f t="shared" si="432"/>
        <v>36.210239999999999</v>
      </c>
      <c r="E2329" s="285">
        <f t="shared" si="435"/>
        <v>1311.1814808575998</v>
      </c>
      <c r="F2329" s="300">
        <f t="shared" si="433"/>
        <v>38.141452800000003</v>
      </c>
      <c r="G2329" s="285">
        <f t="shared" si="436"/>
        <v>1454.7704216946281</v>
      </c>
      <c r="H2329" s="284">
        <f t="shared" si="437"/>
        <v>37.175846399999998</v>
      </c>
      <c r="I2329" s="301">
        <f t="shared" si="438"/>
        <v>1.0326624E-2</v>
      </c>
      <c r="J2329" s="57">
        <f t="shared" si="439"/>
        <v>143.5889408370283</v>
      </c>
      <c r="K2329" s="57">
        <f t="shared" si="440"/>
        <v>143.5889408370283</v>
      </c>
      <c r="L2329" s="57">
        <f t="shared" si="442"/>
        <v>72139.560434335144</v>
      </c>
      <c r="M2329" s="301">
        <f t="shared" si="443"/>
        <v>16.277419311999981</v>
      </c>
      <c r="N2329" s="57">
        <f t="shared" si="441"/>
        <v>4431.8794675979543</v>
      </c>
    </row>
    <row r="2330" spans="1:14">
      <c r="A2330" s="57">
        <v>2327</v>
      </c>
      <c r="B2330" s="57">
        <v>23.7</v>
      </c>
      <c r="C2330" s="284">
        <f t="shared" si="434"/>
        <v>38.141452800000003</v>
      </c>
      <c r="D2330" s="300">
        <f t="shared" si="432"/>
        <v>38.141452800000003</v>
      </c>
      <c r="E2330" s="285">
        <f t="shared" si="435"/>
        <v>1454.7704216946281</v>
      </c>
      <c r="F2330" s="300">
        <f t="shared" si="433"/>
        <v>40.5554688</v>
      </c>
      <c r="G2330" s="285">
        <f t="shared" si="436"/>
        <v>1644.7460495877735</v>
      </c>
      <c r="H2330" s="284">
        <f t="shared" si="437"/>
        <v>39.348460799999998</v>
      </c>
      <c r="I2330" s="301">
        <f t="shared" si="438"/>
        <v>1.0930127999999999E-2</v>
      </c>
      <c r="J2330" s="57">
        <f t="shared" si="439"/>
        <v>189.97562789314543</v>
      </c>
      <c r="K2330" s="57">
        <f t="shared" si="440"/>
        <v>189.97562789314543</v>
      </c>
      <c r="L2330" s="57">
        <f t="shared" si="442"/>
        <v>72329.53606222829</v>
      </c>
      <c r="M2330" s="301">
        <f t="shared" si="443"/>
        <v>16.28834943999998</v>
      </c>
      <c r="N2330" s="57">
        <f t="shared" si="441"/>
        <v>4440.5687837593678</v>
      </c>
    </row>
    <row r="2331" spans="1:14">
      <c r="A2331" s="57">
        <v>2328</v>
      </c>
      <c r="B2331" s="57">
        <v>25.2</v>
      </c>
      <c r="C2331" s="284">
        <f t="shared" si="434"/>
        <v>40.5554688</v>
      </c>
      <c r="D2331" s="300">
        <f t="shared" si="432"/>
        <v>40.5554688</v>
      </c>
      <c r="E2331" s="285">
        <f t="shared" si="435"/>
        <v>1644.7460495877735</v>
      </c>
      <c r="F2331" s="300">
        <f t="shared" si="433"/>
        <v>42.808550400000009</v>
      </c>
      <c r="G2331" s="285">
        <f t="shared" si="436"/>
        <v>1832.5719873493408</v>
      </c>
      <c r="H2331" s="284">
        <f t="shared" si="437"/>
        <v>41.682009600000001</v>
      </c>
      <c r="I2331" s="301">
        <f t="shared" si="438"/>
        <v>1.1578336E-2</v>
      </c>
      <c r="J2331" s="57">
        <f t="shared" si="439"/>
        <v>187.82593776156727</v>
      </c>
      <c r="K2331" s="57">
        <f t="shared" si="440"/>
        <v>187.82593776156727</v>
      </c>
      <c r="L2331" s="57">
        <f t="shared" si="442"/>
        <v>72517.361999989851</v>
      </c>
      <c r="M2331" s="301">
        <f t="shared" si="443"/>
        <v>16.299927775999979</v>
      </c>
      <c r="N2331" s="57">
        <f t="shared" si="441"/>
        <v>4448.9376269976146</v>
      </c>
    </row>
    <row r="2332" spans="1:14">
      <c r="A2332" s="57">
        <v>2329</v>
      </c>
      <c r="B2332" s="57">
        <v>26.6</v>
      </c>
      <c r="C2332" s="284">
        <f t="shared" si="434"/>
        <v>42.808550400000009</v>
      </c>
      <c r="D2332" s="300">
        <f t="shared" si="432"/>
        <v>42.808550400000009</v>
      </c>
      <c r="E2332" s="285">
        <f t="shared" si="435"/>
        <v>1832.5719873493408</v>
      </c>
      <c r="F2332" s="300">
        <f t="shared" si="433"/>
        <v>45.222566400000005</v>
      </c>
      <c r="G2332" s="285">
        <f t="shared" si="436"/>
        <v>2045.0805118024093</v>
      </c>
      <c r="H2332" s="284">
        <f t="shared" si="437"/>
        <v>44.015558400000003</v>
      </c>
      <c r="I2332" s="301">
        <f t="shared" si="438"/>
        <v>1.2226544000000001E-2</v>
      </c>
      <c r="J2332" s="57">
        <f t="shared" si="439"/>
        <v>212.5085244530685</v>
      </c>
      <c r="K2332" s="57">
        <f t="shared" si="440"/>
        <v>212.5085244530685</v>
      </c>
      <c r="L2332" s="57">
        <f t="shared" si="442"/>
        <v>72729.870524442915</v>
      </c>
      <c r="M2332" s="301">
        <f t="shared" si="443"/>
        <v>16.31215431999998</v>
      </c>
      <c r="N2332" s="57">
        <f t="shared" si="441"/>
        <v>4458.630607440391</v>
      </c>
    </row>
    <row r="2333" spans="1:14">
      <c r="A2333" s="57">
        <v>2330</v>
      </c>
      <c r="B2333" s="57">
        <v>28.1</v>
      </c>
      <c r="C2333" s="284">
        <f t="shared" si="434"/>
        <v>45.222566400000005</v>
      </c>
      <c r="D2333" s="300">
        <f t="shared" si="432"/>
        <v>45.222566400000005</v>
      </c>
      <c r="E2333" s="285">
        <f t="shared" si="435"/>
        <v>2045.0805118024093</v>
      </c>
      <c r="F2333" s="300">
        <f t="shared" si="433"/>
        <v>48.280320000000003</v>
      </c>
      <c r="G2333" s="285">
        <f t="shared" si="436"/>
        <v>2330.9892993024005</v>
      </c>
      <c r="H2333" s="284">
        <f t="shared" si="437"/>
        <v>46.751443200000004</v>
      </c>
      <c r="I2333" s="301">
        <f t="shared" si="438"/>
        <v>1.2986512E-2</v>
      </c>
      <c r="J2333" s="57">
        <f t="shared" si="439"/>
        <v>285.90878749999115</v>
      </c>
      <c r="K2333" s="57">
        <f t="shared" si="440"/>
        <v>285.90878749999115</v>
      </c>
      <c r="L2333" s="57">
        <f t="shared" si="442"/>
        <v>73015.779311942912</v>
      </c>
      <c r="M2333" s="301">
        <f t="shared" si="443"/>
        <v>16.325140831999981</v>
      </c>
      <c r="N2333" s="57">
        <f t="shared" si="441"/>
        <v>4472.5972084001805</v>
      </c>
    </row>
    <row r="2334" spans="1:14">
      <c r="A2334" s="57">
        <v>2331</v>
      </c>
      <c r="B2334" s="57">
        <v>30</v>
      </c>
      <c r="C2334" s="284">
        <f t="shared" si="434"/>
        <v>48.280320000000003</v>
      </c>
      <c r="D2334" s="300">
        <f t="shared" si="432"/>
        <v>48.280320000000003</v>
      </c>
      <c r="E2334" s="285">
        <f t="shared" si="435"/>
        <v>2330.9892993024005</v>
      </c>
      <c r="F2334" s="300">
        <f t="shared" si="433"/>
        <v>49.567795200000006</v>
      </c>
      <c r="G2334" s="285">
        <f t="shared" si="436"/>
        <v>2456.9663209891437</v>
      </c>
      <c r="H2334" s="284">
        <f t="shared" si="437"/>
        <v>48.924057600000005</v>
      </c>
      <c r="I2334" s="301">
        <f t="shared" si="438"/>
        <v>1.3590016000000002E-2</v>
      </c>
      <c r="J2334" s="57">
        <f t="shared" si="439"/>
        <v>125.97702168674323</v>
      </c>
      <c r="K2334" s="57">
        <f t="shared" si="440"/>
        <v>125.97702168674323</v>
      </c>
      <c r="L2334" s="57">
        <f t="shared" si="442"/>
        <v>73141.756333629659</v>
      </c>
      <c r="M2334" s="301">
        <f t="shared" si="443"/>
        <v>16.33873084799998</v>
      </c>
      <c r="N2334" s="57">
        <f t="shared" si="441"/>
        <v>4476.5873808725437</v>
      </c>
    </row>
    <row r="2335" spans="1:14">
      <c r="A2335" s="57">
        <v>2332</v>
      </c>
      <c r="B2335" s="57">
        <v>30.8</v>
      </c>
      <c r="C2335" s="284">
        <f t="shared" si="434"/>
        <v>49.567795200000006</v>
      </c>
      <c r="D2335" s="300">
        <f t="shared" si="432"/>
        <v>49.567795200000006</v>
      </c>
      <c r="E2335" s="285">
        <f t="shared" si="435"/>
        <v>2456.9663209891437</v>
      </c>
      <c r="F2335" s="300">
        <f t="shared" si="433"/>
        <v>50.855270400000009</v>
      </c>
      <c r="G2335" s="285">
        <f t="shared" si="436"/>
        <v>2586.258527457117</v>
      </c>
      <c r="H2335" s="284">
        <f t="shared" si="437"/>
        <v>50.211532800000008</v>
      </c>
      <c r="I2335" s="301">
        <f t="shared" si="438"/>
        <v>1.3947648000000002E-2</v>
      </c>
      <c r="J2335" s="57">
        <f t="shared" si="439"/>
        <v>129.2922064679733</v>
      </c>
      <c r="K2335" s="57">
        <f t="shared" si="440"/>
        <v>129.2922064679733</v>
      </c>
      <c r="L2335" s="57">
        <f t="shared" si="442"/>
        <v>73271.048540097632</v>
      </c>
      <c r="M2335" s="301">
        <f t="shared" si="443"/>
        <v>16.352678495999978</v>
      </c>
      <c r="N2335" s="57">
        <f t="shared" si="441"/>
        <v>4480.6756616673183</v>
      </c>
    </row>
    <row r="2336" spans="1:14">
      <c r="A2336" s="57">
        <v>2333</v>
      </c>
      <c r="B2336" s="57">
        <v>31.6</v>
      </c>
      <c r="C2336" s="284">
        <f t="shared" si="434"/>
        <v>50.855270400000009</v>
      </c>
      <c r="D2336" s="300">
        <f t="shared" si="432"/>
        <v>50.855270400000009</v>
      </c>
      <c r="E2336" s="285">
        <f t="shared" si="435"/>
        <v>2586.258527457117</v>
      </c>
      <c r="F2336" s="300">
        <f t="shared" si="433"/>
        <v>51.659942400000006</v>
      </c>
      <c r="G2336" s="285">
        <f t="shared" si="436"/>
        <v>2668.7496487713183</v>
      </c>
      <c r="H2336" s="284">
        <f t="shared" si="437"/>
        <v>51.257606400000007</v>
      </c>
      <c r="I2336" s="301">
        <f t="shared" si="438"/>
        <v>1.4238224000000002E-2</v>
      </c>
      <c r="J2336" s="57">
        <f t="shared" si="439"/>
        <v>82.491121314201337</v>
      </c>
      <c r="K2336" s="57">
        <f t="shared" si="440"/>
        <v>82.491121314201337</v>
      </c>
      <c r="L2336" s="57">
        <f t="shared" si="442"/>
        <v>73353.539661411836</v>
      </c>
      <c r="M2336" s="301">
        <f t="shared" si="443"/>
        <v>16.366916719999978</v>
      </c>
      <c r="N2336" s="57">
        <f t="shared" si="441"/>
        <v>4481.8178595468489</v>
      </c>
    </row>
    <row r="2337" spans="1:14">
      <c r="A2337" s="57">
        <v>2334</v>
      </c>
      <c r="B2337" s="57">
        <v>32.1</v>
      </c>
      <c r="C2337" s="284">
        <f t="shared" si="434"/>
        <v>51.659942400000006</v>
      </c>
      <c r="D2337" s="300">
        <f t="shared" si="432"/>
        <v>51.659942400000006</v>
      </c>
      <c r="E2337" s="285">
        <f t="shared" si="435"/>
        <v>2668.7496487713183</v>
      </c>
      <c r="F2337" s="300">
        <f t="shared" si="433"/>
        <v>52.786483199999999</v>
      </c>
      <c r="G2337" s="285">
        <f t="shared" si="436"/>
        <v>2786.412808623882</v>
      </c>
      <c r="H2337" s="284">
        <f t="shared" si="437"/>
        <v>52.223212799999999</v>
      </c>
      <c r="I2337" s="301">
        <f t="shared" si="438"/>
        <v>1.4506448E-2</v>
      </c>
      <c r="J2337" s="57">
        <f t="shared" si="439"/>
        <v>117.66315985256369</v>
      </c>
      <c r="K2337" s="57">
        <f t="shared" si="440"/>
        <v>117.66315985256369</v>
      </c>
      <c r="L2337" s="57">
        <f t="shared" si="442"/>
        <v>73471.202821264393</v>
      </c>
      <c r="M2337" s="301">
        <f t="shared" si="443"/>
        <v>16.381423167999976</v>
      </c>
      <c r="N2337" s="57">
        <f t="shared" si="441"/>
        <v>4485.0317379496983</v>
      </c>
    </row>
    <row r="2338" spans="1:14">
      <c r="A2338" s="57">
        <v>2335</v>
      </c>
      <c r="B2338" s="57">
        <v>32.799999999999997</v>
      </c>
      <c r="C2338" s="284">
        <f t="shared" si="434"/>
        <v>52.786483199999999</v>
      </c>
      <c r="D2338" s="300">
        <f t="shared" si="432"/>
        <v>52.786483199999999</v>
      </c>
      <c r="E2338" s="285">
        <f t="shared" si="435"/>
        <v>2786.412808623882</v>
      </c>
      <c r="F2338" s="300">
        <f t="shared" si="433"/>
        <v>54.073958400000009</v>
      </c>
      <c r="G2338" s="285">
        <f t="shared" si="436"/>
        <v>2923.9929770449316</v>
      </c>
      <c r="H2338" s="284">
        <f t="shared" si="437"/>
        <v>53.430220800000001</v>
      </c>
      <c r="I2338" s="301">
        <f t="shared" si="438"/>
        <v>1.4841728E-2</v>
      </c>
      <c r="J2338" s="57">
        <f t="shared" si="439"/>
        <v>137.58016842104962</v>
      </c>
      <c r="K2338" s="57">
        <f t="shared" si="440"/>
        <v>137.58016842104962</v>
      </c>
      <c r="L2338" s="57">
        <f t="shared" si="442"/>
        <v>73608.782989685438</v>
      </c>
      <c r="M2338" s="301">
        <f t="shared" si="443"/>
        <v>16.396264895999977</v>
      </c>
      <c r="N2338" s="57">
        <f t="shared" si="441"/>
        <v>4489.3628796911544</v>
      </c>
    </row>
    <row r="2339" spans="1:14">
      <c r="A2339" s="57">
        <v>2336</v>
      </c>
      <c r="B2339" s="57">
        <v>33.6</v>
      </c>
      <c r="C2339" s="284">
        <f t="shared" si="434"/>
        <v>54.073958400000009</v>
      </c>
      <c r="D2339" s="300">
        <f t="shared" si="432"/>
        <v>54.073958400000009</v>
      </c>
      <c r="E2339" s="285">
        <f t="shared" si="435"/>
        <v>2923.9929770449316</v>
      </c>
      <c r="F2339" s="300">
        <f t="shared" si="433"/>
        <v>55.522368</v>
      </c>
      <c r="G2339" s="285">
        <f t="shared" si="436"/>
        <v>3082.7333483274242</v>
      </c>
      <c r="H2339" s="284">
        <f t="shared" si="437"/>
        <v>54.798163200000005</v>
      </c>
      <c r="I2339" s="301">
        <f t="shared" si="438"/>
        <v>1.5221712000000002E-2</v>
      </c>
      <c r="J2339" s="57">
        <f t="shared" si="439"/>
        <v>158.74037128249256</v>
      </c>
      <c r="K2339" s="57">
        <f t="shared" si="440"/>
        <v>158.74037128249256</v>
      </c>
      <c r="L2339" s="57">
        <f t="shared" si="442"/>
        <v>73767.523360967927</v>
      </c>
      <c r="M2339" s="301">
        <f t="shared" si="443"/>
        <v>16.411486607999976</v>
      </c>
      <c r="N2339" s="57">
        <f t="shared" si="441"/>
        <v>4494.8714959806912</v>
      </c>
    </row>
    <row r="2340" spans="1:14">
      <c r="A2340" s="57">
        <v>2337</v>
      </c>
      <c r="B2340" s="57">
        <v>34.5</v>
      </c>
      <c r="C2340" s="284">
        <f t="shared" si="434"/>
        <v>55.522368</v>
      </c>
      <c r="D2340" s="300">
        <f t="shared" si="432"/>
        <v>55.522368</v>
      </c>
      <c r="E2340" s="285">
        <f t="shared" si="435"/>
        <v>3082.7333483274242</v>
      </c>
      <c r="F2340" s="300">
        <f t="shared" si="433"/>
        <v>55.683302400000009</v>
      </c>
      <c r="G2340" s="285">
        <f t="shared" si="436"/>
        <v>3100.6301661698467</v>
      </c>
      <c r="H2340" s="284">
        <f t="shared" si="437"/>
        <v>55.602835200000001</v>
      </c>
      <c r="I2340" s="301">
        <f t="shared" si="438"/>
        <v>1.5445232E-2</v>
      </c>
      <c r="J2340" s="57">
        <f t="shared" si="439"/>
        <v>17.896817842422479</v>
      </c>
      <c r="K2340" s="57">
        <f t="shared" si="440"/>
        <v>17.896817842422479</v>
      </c>
      <c r="L2340" s="57">
        <f t="shared" si="442"/>
        <v>73785.420178810353</v>
      </c>
      <c r="M2340" s="301">
        <f t="shared" si="443"/>
        <v>16.426931839999977</v>
      </c>
      <c r="N2340" s="57">
        <f t="shared" si="441"/>
        <v>4491.734725479354</v>
      </c>
    </row>
    <row r="2341" spans="1:14">
      <c r="A2341" s="57">
        <v>2338</v>
      </c>
      <c r="B2341" s="57">
        <v>34.6</v>
      </c>
      <c r="C2341" s="284">
        <f t="shared" si="434"/>
        <v>55.683302400000009</v>
      </c>
      <c r="D2341" s="300">
        <f t="shared" si="432"/>
        <v>55.683302400000009</v>
      </c>
      <c r="E2341" s="285">
        <f t="shared" si="435"/>
        <v>3100.6301661698467</v>
      </c>
      <c r="F2341" s="300">
        <f t="shared" si="433"/>
        <v>56.166105600000002</v>
      </c>
      <c r="G2341" s="285">
        <f t="shared" si="436"/>
        <v>3154.6314182703513</v>
      </c>
      <c r="H2341" s="284">
        <f t="shared" si="437"/>
        <v>55.924704000000006</v>
      </c>
      <c r="I2341" s="301">
        <f t="shared" si="438"/>
        <v>1.5534640000000002E-2</v>
      </c>
      <c r="J2341" s="57">
        <f t="shared" si="439"/>
        <v>54.001252100504644</v>
      </c>
      <c r="K2341" s="57">
        <f t="shared" si="440"/>
        <v>54.001252100504644</v>
      </c>
      <c r="L2341" s="57">
        <f t="shared" si="442"/>
        <v>73839.42143091085</v>
      </c>
      <c r="M2341" s="301">
        <f t="shared" si="443"/>
        <v>16.442466479999975</v>
      </c>
      <c r="N2341" s="57">
        <f t="shared" si="441"/>
        <v>4490.7752447436314</v>
      </c>
    </row>
    <row r="2342" spans="1:14">
      <c r="A2342" s="57">
        <v>2339</v>
      </c>
      <c r="B2342" s="57">
        <v>34.9</v>
      </c>
      <c r="C2342" s="284">
        <f t="shared" si="434"/>
        <v>56.166105600000002</v>
      </c>
      <c r="D2342" s="300">
        <f t="shared" si="432"/>
        <v>56.166105600000002</v>
      </c>
      <c r="E2342" s="285">
        <f t="shared" si="435"/>
        <v>3154.6314182703513</v>
      </c>
      <c r="F2342" s="300">
        <f t="shared" si="433"/>
        <v>56.005171199999999</v>
      </c>
      <c r="G2342" s="285">
        <f t="shared" si="436"/>
        <v>3136.5792011413096</v>
      </c>
      <c r="H2342" s="284">
        <f t="shared" si="437"/>
        <v>56.085638400000001</v>
      </c>
      <c r="I2342" s="301">
        <f t="shared" si="438"/>
        <v>1.5579344E-2</v>
      </c>
      <c r="J2342" s="57">
        <f t="shared" si="439"/>
        <v>-18.052217129041765</v>
      </c>
      <c r="K2342" s="57">
        <f t="shared" si="440"/>
        <v>0</v>
      </c>
      <c r="L2342" s="57">
        <f t="shared" si="442"/>
        <v>73839.42143091085</v>
      </c>
      <c r="M2342" s="301">
        <f t="shared" si="443"/>
        <v>16.458045823999974</v>
      </c>
      <c r="N2342" s="57">
        <f t="shared" si="441"/>
        <v>4486.5242338330581</v>
      </c>
    </row>
    <row r="2343" spans="1:14">
      <c r="A2343" s="57">
        <v>2340</v>
      </c>
      <c r="B2343" s="57">
        <v>34.799999999999997</v>
      </c>
      <c r="C2343" s="284">
        <f t="shared" si="434"/>
        <v>56.005171199999999</v>
      </c>
      <c r="D2343" s="300">
        <f t="shared" si="432"/>
        <v>56.005171199999999</v>
      </c>
      <c r="E2343" s="285">
        <f t="shared" si="435"/>
        <v>3136.5792011413096</v>
      </c>
      <c r="F2343" s="300">
        <f t="shared" si="433"/>
        <v>55.522368</v>
      </c>
      <c r="G2343" s="285">
        <f t="shared" si="436"/>
        <v>3082.7333483274242</v>
      </c>
      <c r="H2343" s="284">
        <f t="shared" si="437"/>
        <v>55.763769600000003</v>
      </c>
      <c r="I2343" s="301">
        <f t="shared" si="438"/>
        <v>1.5489936000000001E-2</v>
      </c>
      <c r="J2343" s="57">
        <f t="shared" si="439"/>
        <v>-53.845852813885358</v>
      </c>
      <c r="K2343" s="57">
        <f t="shared" si="440"/>
        <v>0</v>
      </c>
      <c r="L2343" s="57">
        <f t="shared" si="442"/>
        <v>73839.42143091085</v>
      </c>
      <c r="M2343" s="301">
        <f t="shared" si="443"/>
        <v>16.473535759999976</v>
      </c>
      <c r="N2343" s="57">
        <f t="shared" si="441"/>
        <v>4482.3055904126659</v>
      </c>
    </row>
    <row r="2344" spans="1:14">
      <c r="A2344" s="57">
        <v>2341</v>
      </c>
      <c r="B2344" s="57">
        <v>34.5</v>
      </c>
      <c r="C2344" s="284">
        <f t="shared" si="434"/>
        <v>55.522368</v>
      </c>
      <c r="D2344" s="300">
        <f t="shared" si="432"/>
        <v>55.522368</v>
      </c>
      <c r="E2344" s="285">
        <f t="shared" si="435"/>
        <v>3082.7333483274242</v>
      </c>
      <c r="F2344" s="300">
        <f t="shared" si="433"/>
        <v>55.844236800000012</v>
      </c>
      <c r="G2344" s="285">
        <f t="shared" si="436"/>
        <v>3118.5787837744756</v>
      </c>
      <c r="H2344" s="284">
        <f t="shared" si="437"/>
        <v>55.683302400000002</v>
      </c>
      <c r="I2344" s="301">
        <f t="shared" si="438"/>
        <v>1.5467584000000001E-2</v>
      </c>
      <c r="J2344" s="57">
        <f t="shared" si="439"/>
        <v>35.845435447051386</v>
      </c>
      <c r="K2344" s="57">
        <f t="shared" si="440"/>
        <v>35.845435447051386</v>
      </c>
      <c r="L2344" s="57">
        <f t="shared" si="442"/>
        <v>73875.266866357895</v>
      </c>
      <c r="M2344" s="301">
        <f t="shared" si="443"/>
        <v>16.489003343999975</v>
      </c>
      <c r="N2344" s="57">
        <f t="shared" si="441"/>
        <v>4480.2748428842824</v>
      </c>
    </row>
    <row r="2345" spans="1:14">
      <c r="A2345" s="57">
        <v>2342</v>
      </c>
      <c r="B2345" s="57">
        <v>34.700000000000003</v>
      </c>
      <c r="C2345" s="284">
        <f t="shared" si="434"/>
        <v>55.844236800000012</v>
      </c>
      <c r="D2345" s="300">
        <f t="shared" si="432"/>
        <v>55.844236800000012</v>
      </c>
      <c r="E2345" s="285">
        <f t="shared" si="435"/>
        <v>3118.5787837744756</v>
      </c>
      <c r="F2345" s="300">
        <f t="shared" si="433"/>
        <v>57.131712000000007</v>
      </c>
      <c r="G2345" s="285">
        <f t="shared" si="436"/>
        <v>3264.0325160509447</v>
      </c>
      <c r="H2345" s="284">
        <f t="shared" si="437"/>
        <v>56.487974400000013</v>
      </c>
      <c r="I2345" s="301">
        <f t="shared" si="438"/>
        <v>1.5691104000000004E-2</v>
      </c>
      <c r="J2345" s="57">
        <f t="shared" si="439"/>
        <v>145.45373227646905</v>
      </c>
      <c r="K2345" s="57">
        <f t="shared" si="440"/>
        <v>145.45373227646905</v>
      </c>
      <c r="L2345" s="57">
        <f t="shared" si="442"/>
        <v>74020.720598634362</v>
      </c>
      <c r="M2345" s="301">
        <f t="shared" si="443"/>
        <v>16.504694447999974</v>
      </c>
      <c r="N2345" s="57">
        <f t="shared" si="441"/>
        <v>4484.8282912383229</v>
      </c>
    </row>
    <row r="2346" spans="1:14">
      <c r="A2346" s="57">
        <v>2343</v>
      </c>
      <c r="B2346" s="57">
        <v>35.5</v>
      </c>
      <c r="C2346" s="284">
        <f t="shared" si="434"/>
        <v>57.131712000000007</v>
      </c>
      <c r="D2346" s="300">
        <f t="shared" si="432"/>
        <v>57.131712000000007</v>
      </c>
      <c r="E2346" s="285">
        <f t="shared" si="435"/>
        <v>3264.0325160509447</v>
      </c>
      <c r="F2346" s="300">
        <f t="shared" si="433"/>
        <v>57.936384000000004</v>
      </c>
      <c r="G2346" s="285">
        <f t="shared" si="436"/>
        <v>3356.6245909954564</v>
      </c>
      <c r="H2346" s="284">
        <f t="shared" si="437"/>
        <v>57.534048000000006</v>
      </c>
      <c r="I2346" s="301">
        <f t="shared" si="438"/>
        <v>1.5981680000000002E-2</v>
      </c>
      <c r="J2346" s="57">
        <f t="shared" si="439"/>
        <v>92.592074944511751</v>
      </c>
      <c r="K2346" s="57">
        <f t="shared" si="440"/>
        <v>92.592074944511751</v>
      </c>
      <c r="L2346" s="57">
        <f t="shared" si="442"/>
        <v>74113.312673578868</v>
      </c>
      <c r="M2346" s="301">
        <f t="shared" si="443"/>
        <v>16.520676127999973</v>
      </c>
      <c r="N2346" s="57">
        <f t="shared" si="441"/>
        <v>4486.0944006987911</v>
      </c>
    </row>
    <row r="2347" spans="1:14">
      <c r="A2347" s="57">
        <v>2344</v>
      </c>
      <c r="B2347" s="57">
        <v>36</v>
      </c>
      <c r="C2347" s="284">
        <f t="shared" si="434"/>
        <v>57.936384000000004</v>
      </c>
      <c r="D2347" s="300">
        <f t="shared" si="432"/>
        <v>57.936384000000004</v>
      </c>
      <c r="E2347" s="285">
        <f t="shared" si="435"/>
        <v>3356.6245909954564</v>
      </c>
      <c r="F2347" s="300">
        <f t="shared" si="433"/>
        <v>57.936384000000004</v>
      </c>
      <c r="G2347" s="285">
        <f t="shared" si="436"/>
        <v>3356.6245909954564</v>
      </c>
      <c r="H2347" s="284">
        <f t="shared" si="437"/>
        <v>57.936384000000004</v>
      </c>
      <c r="I2347" s="301">
        <f t="shared" si="438"/>
        <v>1.6093440000000001E-2</v>
      </c>
      <c r="J2347" s="57">
        <f t="shared" si="439"/>
        <v>0</v>
      </c>
      <c r="K2347" s="57">
        <f t="shared" si="440"/>
        <v>0</v>
      </c>
      <c r="L2347" s="57">
        <f t="shared" si="442"/>
        <v>74113.312673578868</v>
      </c>
      <c r="M2347" s="301">
        <f t="shared" si="443"/>
        <v>16.536769567999972</v>
      </c>
      <c r="N2347" s="57">
        <f t="shared" si="441"/>
        <v>4481.7285727312974</v>
      </c>
    </row>
    <row r="2348" spans="1:14">
      <c r="A2348" s="57">
        <v>2345</v>
      </c>
      <c r="B2348" s="57">
        <v>36</v>
      </c>
      <c r="C2348" s="284">
        <f t="shared" si="434"/>
        <v>57.936384000000004</v>
      </c>
      <c r="D2348" s="300">
        <f t="shared" si="432"/>
        <v>57.936384000000004</v>
      </c>
      <c r="E2348" s="285">
        <f t="shared" si="435"/>
        <v>3356.6245909954564</v>
      </c>
      <c r="F2348" s="300">
        <f t="shared" si="433"/>
        <v>57.936384000000004</v>
      </c>
      <c r="G2348" s="285">
        <f t="shared" si="436"/>
        <v>3356.6245909954564</v>
      </c>
      <c r="H2348" s="284">
        <f t="shared" si="437"/>
        <v>57.936384000000004</v>
      </c>
      <c r="I2348" s="301">
        <f t="shared" si="438"/>
        <v>1.6093440000000001E-2</v>
      </c>
      <c r="J2348" s="57">
        <f t="shared" si="439"/>
        <v>0</v>
      </c>
      <c r="K2348" s="57">
        <f t="shared" si="440"/>
        <v>0</v>
      </c>
      <c r="L2348" s="57">
        <f t="shared" si="442"/>
        <v>74113.312673578868</v>
      </c>
      <c r="M2348" s="301">
        <f t="shared" si="443"/>
        <v>16.552863007999971</v>
      </c>
      <c r="N2348" s="57">
        <f t="shared" si="441"/>
        <v>4477.3712340735274</v>
      </c>
    </row>
    <row r="2349" spans="1:14">
      <c r="A2349" s="57">
        <v>2346</v>
      </c>
      <c r="B2349" s="57">
        <v>36</v>
      </c>
      <c r="C2349" s="284">
        <f t="shared" si="434"/>
        <v>57.936384000000004</v>
      </c>
      <c r="D2349" s="300">
        <f t="shared" si="432"/>
        <v>57.936384000000004</v>
      </c>
      <c r="E2349" s="285">
        <f t="shared" si="435"/>
        <v>3356.6245909954564</v>
      </c>
      <c r="F2349" s="300">
        <f t="shared" si="433"/>
        <v>57.936384000000004</v>
      </c>
      <c r="G2349" s="285">
        <f t="shared" si="436"/>
        <v>3356.6245909954564</v>
      </c>
      <c r="H2349" s="284">
        <f t="shared" si="437"/>
        <v>57.936384000000004</v>
      </c>
      <c r="I2349" s="301">
        <f t="shared" si="438"/>
        <v>1.6093440000000001E-2</v>
      </c>
      <c r="J2349" s="57">
        <f t="shared" si="439"/>
        <v>0</v>
      </c>
      <c r="K2349" s="57">
        <f t="shared" si="440"/>
        <v>0</v>
      </c>
      <c r="L2349" s="57">
        <f t="shared" si="442"/>
        <v>74113.312673578868</v>
      </c>
      <c r="M2349" s="301">
        <f t="shared" si="443"/>
        <v>16.56895644799997</v>
      </c>
      <c r="N2349" s="57">
        <f t="shared" si="441"/>
        <v>4473.0223599884621</v>
      </c>
    </row>
    <row r="2350" spans="1:14">
      <c r="A2350" s="57">
        <v>2347</v>
      </c>
      <c r="B2350" s="57">
        <v>36</v>
      </c>
      <c r="C2350" s="284">
        <f t="shared" si="434"/>
        <v>57.936384000000004</v>
      </c>
      <c r="D2350" s="300">
        <f t="shared" si="432"/>
        <v>57.936384000000004</v>
      </c>
      <c r="E2350" s="285">
        <f t="shared" si="435"/>
        <v>3356.6245909954564</v>
      </c>
      <c r="F2350" s="300">
        <f t="shared" si="433"/>
        <v>57.936384000000004</v>
      </c>
      <c r="G2350" s="285">
        <f t="shared" si="436"/>
        <v>3356.6245909954564</v>
      </c>
      <c r="H2350" s="284">
        <f t="shared" si="437"/>
        <v>57.936384000000004</v>
      </c>
      <c r="I2350" s="301">
        <f t="shared" si="438"/>
        <v>1.6093440000000001E-2</v>
      </c>
      <c r="J2350" s="57">
        <f t="shared" si="439"/>
        <v>0</v>
      </c>
      <c r="K2350" s="57">
        <f t="shared" si="440"/>
        <v>0</v>
      </c>
      <c r="L2350" s="57">
        <f t="shared" si="442"/>
        <v>74113.312673578868</v>
      </c>
      <c r="M2350" s="301">
        <f t="shared" si="443"/>
        <v>16.585049887999968</v>
      </c>
      <c r="N2350" s="57">
        <f t="shared" si="441"/>
        <v>4468.6819258350979</v>
      </c>
    </row>
    <row r="2351" spans="1:14">
      <c r="A2351" s="57">
        <v>2348</v>
      </c>
      <c r="B2351" s="57">
        <v>36</v>
      </c>
      <c r="C2351" s="284">
        <f t="shared" si="434"/>
        <v>57.936384000000004</v>
      </c>
      <c r="D2351" s="300">
        <f t="shared" si="432"/>
        <v>57.936384000000004</v>
      </c>
      <c r="E2351" s="285">
        <f t="shared" si="435"/>
        <v>3356.6245909954564</v>
      </c>
      <c r="F2351" s="300">
        <f t="shared" si="433"/>
        <v>57.936384000000004</v>
      </c>
      <c r="G2351" s="285">
        <f t="shared" si="436"/>
        <v>3356.6245909954564</v>
      </c>
      <c r="H2351" s="284">
        <f t="shared" si="437"/>
        <v>57.936384000000004</v>
      </c>
      <c r="I2351" s="301">
        <f t="shared" si="438"/>
        <v>1.6093440000000001E-2</v>
      </c>
      <c r="J2351" s="57">
        <f t="shared" si="439"/>
        <v>0</v>
      </c>
      <c r="K2351" s="57">
        <f t="shared" si="440"/>
        <v>0</v>
      </c>
      <c r="L2351" s="57">
        <f t="shared" si="442"/>
        <v>74113.312673578868</v>
      </c>
      <c r="M2351" s="301">
        <f t="shared" si="443"/>
        <v>16.601143327999967</v>
      </c>
      <c r="N2351" s="57">
        <f t="shared" si="441"/>
        <v>4464.34990706798</v>
      </c>
    </row>
    <row r="2352" spans="1:14">
      <c r="A2352" s="57">
        <v>2349</v>
      </c>
      <c r="B2352" s="57">
        <v>36</v>
      </c>
      <c r="C2352" s="284">
        <f t="shared" si="434"/>
        <v>57.936384000000004</v>
      </c>
      <c r="D2352" s="300">
        <f t="shared" si="432"/>
        <v>57.936384000000004</v>
      </c>
      <c r="E2352" s="285">
        <f t="shared" si="435"/>
        <v>3356.6245909954564</v>
      </c>
      <c r="F2352" s="300">
        <f t="shared" si="433"/>
        <v>58.097318400000006</v>
      </c>
      <c r="G2352" s="285">
        <f t="shared" si="436"/>
        <v>3375.2984052709794</v>
      </c>
      <c r="H2352" s="284">
        <f t="shared" si="437"/>
        <v>58.016851200000005</v>
      </c>
      <c r="I2352" s="301">
        <f t="shared" si="438"/>
        <v>1.6115792E-2</v>
      </c>
      <c r="J2352" s="57">
        <f t="shared" si="439"/>
        <v>18.673814275523</v>
      </c>
      <c r="K2352" s="57">
        <f t="shared" si="440"/>
        <v>18.673814275523</v>
      </c>
      <c r="L2352" s="57">
        <f t="shared" si="442"/>
        <v>74131.986487854389</v>
      </c>
      <c r="M2352" s="301">
        <f t="shared" si="443"/>
        <v>16.617259119999968</v>
      </c>
      <c r="N2352" s="57">
        <f t="shared" si="441"/>
        <v>4461.1440402124827</v>
      </c>
    </row>
    <row r="2353" spans="1:14">
      <c r="A2353" s="57">
        <v>2350</v>
      </c>
      <c r="B2353" s="57">
        <v>36.1</v>
      </c>
      <c r="C2353" s="284">
        <f t="shared" si="434"/>
        <v>58.097318400000006</v>
      </c>
      <c r="D2353" s="300">
        <f t="shared" si="432"/>
        <v>58.097318400000006</v>
      </c>
      <c r="E2353" s="285">
        <f t="shared" si="435"/>
        <v>3375.2984052709794</v>
      </c>
      <c r="F2353" s="300">
        <f t="shared" si="433"/>
        <v>58.580121599999998</v>
      </c>
      <c r="G2353" s="285">
        <f t="shared" si="436"/>
        <v>3431.6306466707865</v>
      </c>
      <c r="H2353" s="284">
        <f t="shared" si="437"/>
        <v>58.338720000000002</v>
      </c>
      <c r="I2353" s="301">
        <f t="shared" si="438"/>
        <v>1.6205199999999999E-2</v>
      </c>
      <c r="J2353" s="57">
        <f t="shared" si="439"/>
        <v>56.332241399807117</v>
      </c>
      <c r="K2353" s="57">
        <f t="shared" si="440"/>
        <v>56.332241399807117</v>
      </c>
      <c r="L2353" s="57">
        <f t="shared" si="442"/>
        <v>74188.318729254199</v>
      </c>
      <c r="M2353" s="301">
        <f t="shared" si="443"/>
        <v>16.63346431999997</v>
      </c>
      <c r="N2353" s="57">
        <f t="shared" si="441"/>
        <v>4460.1844391520199</v>
      </c>
    </row>
    <row r="2354" spans="1:14">
      <c r="A2354" s="57">
        <v>2351</v>
      </c>
      <c r="B2354" s="57">
        <v>36.4</v>
      </c>
      <c r="C2354" s="284">
        <f t="shared" si="434"/>
        <v>58.580121599999998</v>
      </c>
      <c r="D2354" s="300">
        <f t="shared" si="432"/>
        <v>58.580121599999998</v>
      </c>
      <c r="E2354" s="285">
        <f t="shared" si="435"/>
        <v>3431.6306466707865</v>
      </c>
      <c r="F2354" s="300">
        <f t="shared" si="433"/>
        <v>58.741056</v>
      </c>
      <c r="G2354" s="285">
        <f t="shared" si="436"/>
        <v>3450.5116599951361</v>
      </c>
      <c r="H2354" s="284">
        <f t="shared" si="437"/>
        <v>58.660588799999999</v>
      </c>
      <c r="I2354" s="301">
        <f t="shared" si="438"/>
        <v>1.6294607999999999E-2</v>
      </c>
      <c r="J2354" s="57">
        <f t="shared" si="439"/>
        <v>18.881013324349624</v>
      </c>
      <c r="K2354" s="57">
        <f t="shared" si="440"/>
        <v>18.881013324349624</v>
      </c>
      <c r="L2354" s="57">
        <f t="shared" si="442"/>
        <v>74207.199742578552</v>
      </c>
      <c r="M2354" s="301">
        <f t="shared" si="443"/>
        <v>16.649758927999969</v>
      </c>
      <c r="N2354" s="57">
        <f t="shared" si="441"/>
        <v>4456.9534047597526</v>
      </c>
    </row>
    <row r="2355" spans="1:14">
      <c r="A2355" s="57">
        <v>2352</v>
      </c>
      <c r="B2355" s="57">
        <v>36.5</v>
      </c>
      <c r="C2355" s="284">
        <f t="shared" si="434"/>
        <v>58.741056</v>
      </c>
      <c r="D2355" s="300">
        <f t="shared" si="432"/>
        <v>58.741056</v>
      </c>
      <c r="E2355" s="285">
        <f t="shared" si="435"/>
        <v>3450.5116599951361</v>
      </c>
      <c r="F2355" s="300">
        <f t="shared" si="433"/>
        <v>58.580121599999998</v>
      </c>
      <c r="G2355" s="285">
        <f t="shared" si="436"/>
        <v>3431.6306466707865</v>
      </c>
      <c r="H2355" s="284">
        <f t="shared" si="437"/>
        <v>58.660588799999999</v>
      </c>
      <c r="I2355" s="301">
        <f t="shared" si="438"/>
        <v>1.6294607999999999E-2</v>
      </c>
      <c r="J2355" s="57">
        <f t="shared" si="439"/>
        <v>-18.881013324349624</v>
      </c>
      <c r="K2355" s="57">
        <f t="shared" si="440"/>
        <v>0</v>
      </c>
      <c r="L2355" s="57">
        <f t="shared" si="442"/>
        <v>74207.199742578552</v>
      </c>
      <c r="M2355" s="301">
        <f t="shared" si="443"/>
        <v>16.666053535999968</v>
      </c>
      <c r="N2355" s="57">
        <f t="shared" si="441"/>
        <v>4452.5957859360797</v>
      </c>
    </row>
    <row r="2356" spans="1:14">
      <c r="A2356" s="57">
        <v>2353</v>
      </c>
      <c r="B2356" s="57">
        <v>36.4</v>
      </c>
      <c r="C2356" s="284">
        <f t="shared" si="434"/>
        <v>58.580121599999998</v>
      </c>
      <c r="D2356" s="300">
        <f t="shared" si="432"/>
        <v>58.580121599999998</v>
      </c>
      <c r="E2356" s="285">
        <f t="shared" si="435"/>
        <v>3431.6306466707865</v>
      </c>
      <c r="F2356" s="300">
        <f t="shared" si="433"/>
        <v>57.936384000000004</v>
      </c>
      <c r="G2356" s="285">
        <f t="shared" si="436"/>
        <v>3356.6245909954564</v>
      </c>
      <c r="H2356" s="284">
        <f t="shared" si="437"/>
        <v>58.258252800000001</v>
      </c>
      <c r="I2356" s="301">
        <f t="shared" si="438"/>
        <v>1.6182848E-2</v>
      </c>
      <c r="J2356" s="57">
        <f t="shared" si="439"/>
        <v>-75.006055675330117</v>
      </c>
      <c r="K2356" s="57">
        <f t="shared" si="440"/>
        <v>0</v>
      </c>
      <c r="L2356" s="57">
        <f t="shared" si="442"/>
        <v>74207.199742578552</v>
      </c>
      <c r="M2356" s="301">
        <f t="shared" si="443"/>
        <v>16.682236383999967</v>
      </c>
      <c r="N2356" s="57">
        <f t="shared" si="441"/>
        <v>4448.2764801097728</v>
      </c>
    </row>
    <row r="2357" spans="1:14">
      <c r="A2357" s="57">
        <v>2354</v>
      </c>
      <c r="B2357" s="57">
        <v>36</v>
      </c>
      <c r="C2357" s="284">
        <f t="shared" si="434"/>
        <v>57.936384000000004</v>
      </c>
      <c r="D2357" s="300">
        <f t="shared" si="432"/>
        <v>57.936384000000004</v>
      </c>
      <c r="E2357" s="285">
        <f t="shared" si="435"/>
        <v>3356.6245909954564</v>
      </c>
      <c r="F2357" s="300">
        <f t="shared" si="433"/>
        <v>56.487974400000006</v>
      </c>
      <c r="G2357" s="285">
        <f t="shared" si="436"/>
        <v>3190.891251815056</v>
      </c>
      <c r="H2357" s="284">
        <f t="shared" si="437"/>
        <v>57.212179200000008</v>
      </c>
      <c r="I2357" s="301">
        <f t="shared" si="438"/>
        <v>1.5892272000000002E-2</v>
      </c>
      <c r="J2357" s="57">
        <f t="shared" si="439"/>
        <v>-165.73333918040043</v>
      </c>
      <c r="K2357" s="57">
        <f t="shared" si="440"/>
        <v>0</v>
      </c>
      <c r="L2357" s="57">
        <f t="shared" si="442"/>
        <v>74207.199742578552</v>
      </c>
      <c r="M2357" s="301">
        <f t="shared" si="443"/>
        <v>16.698128655999966</v>
      </c>
      <c r="N2357" s="57">
        <f t="shared" si="441"/>
        <v>4444.0428787757874</v>
      </c>
    </row>
    <row r="2358" spans="1:14">
      <c r="A2358" s="57">
        <v>2355</v>
      </c>
      <c r="B2358" s="57">
        <v>35.1</v>
      </c>
      <c r="C2358" s="284">
        <f t="shared" si="434"/>
        <v>56.487974400000006</v>
      </c>
      <c r="D2358" s="300">
        <f t="shared" si="432"/>
        <v>56.487974400000006</v>
      </c>
      <c r="E2358" s="285">
        <f t="shared" si="435"/>
        <v>3190.891251815056</v>
      </c>
      <c r="F2358" s="300">
        <f t="shared" si="433"/>
        <v>54.878630400000006</v>
      </c>
      <c r="G2358" s="285">
        <f t="shared" si="436"/>
        <v>3011.6640745798049</v>
      </c>
      <c r="H2358" s="284">
        <f t="shared" si="437"/>
        <v>55.683302400000002</v>
      </c>
      <c r="I2358" s="301">
        <f t="shared" si="438"/>
        <v>1.5467584000000001E-2</v>
      </c>
      <c r="J2358" s="57">
        <f t="shared" si="439"/>
        <v>-179.22717723525102</v>
      </c>
      <c r="K2358" s="57">
        <f t="shared" si="440"/>
        <v>0</v>
      </c>
      <c r="L2358" s="57">
        <f t="shared" si="442"/>
        <v>74207.199742578552</v>
      </c>
      <c r="M2358" s="301">
        <f t="shared" si="443"/>
        <v>16.713596239999966</v>
      </c>
      <c r="N2358" s="57">
        <f t="shared" si="441"/>
        <v>4439.9301429204988</v>
      </c>
    </row>
    <row r="2359" spans="1:14">
      <c r="A2359" s="57">
        <v>2356</v>
      </c>
      <c r="B2359" s="57">
        <v>34.1</v>
      </c>
      <c r="C2359" s="284">
        <f t="shared" si="434"/>
        <v>54.878630400000006</v>
      </c>
      <c r="D2359" s="300">
        <f t="shared" si="432"/>
        <v>54.878630400000006</v>
      </c>
      <c r="E2359" s="285">
        <f t="shared" si="435"/>
        <v>3011.6640745798049</v>
      </c>
      <c r="F2359" s="300">
        <f t="shared" si="433"/>
        <v>53.913024000000007</v>
      </c>
      <c r="G2359" s="285">
        <f t="shared" si="436"/>
        <v>2906.6141568245766</v>
      </c>
      <c r="H2359" s="284">
        <f t="shared" si="437"/>
        <v>54.395827200000006</v>
      </c>
      <c r="I2359" s="301">
        <f t="shared" si="438"/>
        <v>1.5109952000000001E-2</v>
      </c>
      <c r="J2359" s="57">
        <f t="shared" si="439"/>
        <v>-105.04991775522831</v>
      </c>
      <c r="K2359" s="57">
        <f t="shared" si="440"/>
        <v>0</v>
      </c>
      <c r="L2359" s="57">
        <f t="shared" si="442"/>
        <v>74207.199742578552</v>
      </c>
      <c r="M2359" s="301">
        <f t="shared" si="443"/>
        <v>16.728706191999965</v>
      </c>
      <c r="N2359" s="57">
        <f t="shared" si="441"/>
        <v>4435.9198428666332</v>
      </c>
    </row>
    <row r="2360" spans="1:14">
      <c r="A2360" s="57">
        <v>2357</v>
      </c>
      <c r="B2360" s="57">
        <v>33.5</v>
      </c>
      <c r="C2360" s="284">
        <f t="shared" si="434"/>
        <v>53.913024000000007</v>
      </c>
      <c r="D2360" s="300">
        <f t="shared" si="432"/>
        <v>53.913024000000007</v>
      </c>
      <c r="E2360" s="285">
        <f t="shared" si="435"/>
        <v>2906.6141568245766</v>
      </c>
      <c r="F2360" s="300">
        <f t="shared" si="433"/>
        <v>50.533401599999998</v>
      </c>
      <c r="G2360" s="285">
        <f t="shared" si="436"/>
        <v>2553.6246772668824</v>
      </c>
      <c r="H2360" s="284">
        <f t="shared" si="437"/>
        <v>52.223212799999999</v>
      </c>
      <c r="I2360" s="301">
        <f t="shared" si="438"/>
        <v>1.4506448E-2</v>
      </c>
      <c r="J2360" s="57">
        <f t="shared" si="439"/>
        <v>-352.98947955769427</v>
      </c>
      <c r="K2360" s="57">
        <f t="shared" si="440"/>
        <v>0</v>
      </c>
      <c r="L2360" s="57">
        <f t="shared" si="442"/>
        <v>74207.199742578552</v>
      </c>
      <c r="M2360" s="301">
        <f t="shared" si="443"/>
        <v>16.743212639999964</v>
      </c>
      <c r="N2360" s="57">
        <f t="shared" si="441"/>
        <v>4432.0765278519875</v>
      </c>
    </row>
    <row r="2361" spans="1:14">
      <c r="A2361" s="57">
        <v>2358</v>
      </c>
      <c r="B2361" s="57">
        <v>31.4</v>
      </c>
      <c r="C2361" s="284">
        <f t="shared" si="434"/>
        <v>50.533401599999998</v>
      </c>
      <c r="D2361" s="300">
        <f t="shared" si="432"/>
        <v>50.533401599999998</v>
      </c>
      <c r="E2361" s="285">
        <f t="shared" si="435"/>
        <v>2553.6246772668824</v>
      </c>
      <c r="F2361" s="300">
        <f t="shared" si="433"/>
        <v>46.670976000000003</v>
      </c>
      <c r="G2361" s="285">
        <f t="shared" si="436"/>
        <v>2178.1800007925763</v>
      </c>
      <c r="H2361" s="284">
        <f t="shared" si="437"/>
        <v>48.6021888</v>
      </c>
      <c r="I2361" s="301">
        <f t="shared" si="438"/>
        <v>1.3500608000000001E-2</v>
      </c>
      <c r="J2361" s="57">
        <f t="shared" si="439"/>
        <v>-375.44467647430611</v>
      </c>
      <c r="K2361" s="57">
        <f t="shared" si="440"/>
        <v>0</v>
      </c>
      <c r="L2361" s="57">
        <f t="shared" si="442"/>
        <v>74207.199742578552</v>
      </c>
      <c r="M2361" s="301">
        <f t="shared" si="443"/>
        <v>16.756713247999965</v>
      </c>
      <c r="N2361" s="57">
        <f t="shared" si="441"/>
        <v>4428.5056767582819</v>
      </c>
    </row>
    <row r="2362" spans="1:14">
      <c r="A2362" s="57">
        <v>2359</v>
      </c>
      <c r="B2362" s="57">
        <v>29</v>
      </c>
      <c r="C2362" s="284">
        <f t="shared" si="434"/>
        <v>46.670976000000003</v>
      </c>
      <c r="D2362" s="300">
        <f t="shared" si="432"/>
        <v>46.670976000000003</v>
      </c>
      <c r="E2362" s="285">
        <f t="shared" si="435"/>
        <v>2178.1800007925763</v>
      </c>
      <c r="F2362" s="300">
        <f t="shared" si="433"/>
        <v>41.360140800000003</v>
      </c>
      <c r="G2362" s="285">
        <f t="shared" si="436"/>
        <v>1710.661246995825</v>
      </c>
      <c r="H2362" s="284">
        <f t="shared" si="437"/>
        <v>44.015558400000003</v>
      </c>
      <c r="I2362" s="301">
        <f t="shared" si="438"/>
        <v>1.2226544000000001E-2</v>
      </c>
      <c r="J2362" s="57">
        <f t="shared" si="439"/>
        <v>-467.5187537967513</v>
      </c>
      <c r="K2362" s="57">
        <f t="shared" si="440"/>
        <v>0</v>
      </c>
      <c r="L2362" s="57">
        <f t="shared" si="442"/>
        <v>74207.199742578552</v>
      </c>
      <c r="M2362" s="301">
        <f t="shared" si="443"/>
        <v>16.768939791999966</v>
      </c>
      <c r="N2362" s="57">
        <f t="shared" si="441"/>
        <v>4425.2767714021438</v>
      </c>
    </row>
    <row r="2363" spans="1:14">
      <c r="A2363" s="57">
        <v>2360</v>
      </c>
      <c r="B2363" s="57">
        <v>25.7</v>
      </c>
      <c r="C2363" s="284">
        <f t="shared" si="434"/>
        <v>41.360140800000003</v>
      </c>
      <c r="D2363" s="300">
        <f t="shared" si="432"/>
        <v>41.360140800000003</v>
      </c>
      <c r="E2363" s="285">
        <f t="shared" si="435"/>
        <v>1710.661246995825</v>
      </c>
      <c r="F2363" s="300">
        <f t="shared" si="433"/>
        <v>37.014912000000002</v>
      </c>
      <c r="G2363" s="285">
        <f t="shared" si="436"/>
        <v>1370.1037103677443</v>
      </c>
      <c r="H2363" s="284">
        <f t="shared" si="437"/>
        <v>39.187526400000003</v>
      </c>
      <c r="I2363" s="301">
        <f t="shared" si="438"/>
        <v>1.0885424000000001E-2</v>
      </c>
      <c r="J2363" s="57">
        <f t="shared" si="439"/>
        <v>-340.5575366280807</v>
      </c>
      <c r="K2363" s="57">
        <f t="shared" si="440"/>
        <v>0</v>
      </c>
      <c r="L2363" s="57">
        <f t="shared" si="442"/>
        <v>74207.199742578552</v>
      </c>
      <c r="M2363" s="301">
        <f t="shared" si="443"/>
        <v>16.779825215999967</v>
      </c>
      <c r="N2363" s="57">
        <f t="shared" si="441"/>
        <v>4422.4060016918529</v>
      </c>
    </row>
    <row r="2364" spans="1:14">
      <c r="A2364" s="57">
        <v>2361</v>
      </c>
      <c r="B2364" s="57">
        <v>23</v>
      </c>
      <c r="C2364" s="284">
        <f t="shared" si="434"/>
        <v>37.014912000000002</v>
      </c>
      <c r="D2364" s="300">
        <f t="shared" si="432"/>
        <v>37.014912000000002</v>
      </c>
      <c r="E2364" s="285">
        <f t="shared" si="435"/>
        <v>1370.1037103677443</v>
      </c>
      <c r="F2364" s="300">
        <f t="shared" si="433"/>
        <v>32.669683200000001</v>
      </c>
      <c r="G2364" s="285">
        <f t="shared" si="436"/>
        <v>1067.3082003883624</v>
      </c>
      <c r="H2364" s="284">
        <f t="shared" si="437"/>
        <v>34.842297600000002</v>
      </c>
      <c r="I2364" s="301">
        <f t="shared" si="438"/>
        <v>9.6784160000000004E-3</v>
      </c>
      <c r="J2364" s="57">
        <f t="shared" si="439"/>
        <v>-302.7955099793819</v>
      </c>
      <c r="K2364" s="57">
        <f t="shared" si="440"/>
        <v>0</v>
      </c>
      <c r="L2364" s="57">
        <f t="shared" si="442"/>
        <v>74207.199742578552</v>
      </c>
      <c r="M2364" s="301">
        <f t="shared" si="443"/>
        <v>16.789503631999967</v>
      </c>
      <c r="N2364" s="57">
        <f t="shared" si="441"/>
        <v>4419.8566776651624</v>
      </c>
    </row>
    <row r="2365" spans="1:14">
      <c r="A2365" s="57">
        <v>2362</v>
      </c>
      <c r="B2365" s="57">
        <v>20.3</v>
      </c>
      <c r="C2365" s="284">
        <f t="shared" si="434"/>
        <v>32.669683200000001</v>
      </c>
      <c r="D2365" s="300">
        <f t="shared" si="432"/>
        <v>32.669683200000001</v>
      </c>
      <c r="E2365" s="285">
        <f t="shared" si="435"/>
        <v>1067.3082003883624</v>
      </c>
      <c r="F2365" s="300">
        <f t="shared" si="433"/>
        <v>28.163520000000002</v>
      </c>
      <c r="G2365" s="285">
        <f t="shared" si="436"/>
        <v>793.18385879040011</v>
      </c>
      <c r="H2365" s="284">
        <f t="shared" si="437"/>
        <v>30.4166016</v>
      </c>
      <c r="I2365" s="301">
        <f t="shared" si="438"/>
        <v>8.4490559999999999E-3</v>
      </c>
      <c r="J2365" s="57">
        <f t="shared" si="439"/>
        <v>-274.12434159796226</v>
      </c>
      <c r="K2365" s="57">
        <f t="shared" si="440"/>
        <v>0</v>
      </c>
      <c r="L2365" s="57">
        <f t="shared" si="442"/>
        <v>74207.199742578552</v>
      </c>
      <c r="M2365" s="301">
        <f t="shared" si="443"/>
        <v>16.797952687999967</v>
      </c>
      <c r="N2365" s="57">
        <f t="shared" si="441"/>
        <v>4417.6335724287583</v>
      </c>
    </row>
    <row r="2366" spans="1:14">
      <c r="A2366" s="57">
        <v>2363</v>
      </c>
      <c r="B2366" s="57">
        <v>17.5</v>
      </c>
      <c r="C2366" s="284">
        <f t="shared" si="434"/>
        <v>28.163520000000002</v>
      </c>
      <c r="D2366" s="300">
        <f t="shared" si="432"/>
        <v>28.163520000000002</v>
      </c>
      <c r="E2366" s="285">
        <f t="shared" si="435"/>
        <v>793.18385879040011</v>
      </c>
      <c r="F2366" s="300">
        <f t="shared" si="433"/>
        <v>23.335488000000002</v>
      </c>
      <c r="G2366" s="285">
        <f t="shared" si="436"/>
        <v>544.54500019814407</v>
      </c>
      <c r="H2366" s="284">
        <f t="shared" si="437"/>
        <v>25.749504000000002</v>
      </c>
      <c r="I2366" s="301">
        <f t="shared" si="438"/>
        <v>7.1526400000000009E-3</v>
      </c>
      <c r="J2366" s="57">
        <f t="shared" si="439"/>
        <v>-248.63885859225604</v>
      </c>
      <c r="K2366" s="57">
        <f t="shared" si="440"/>
        <v>0</v>
      </c>
      <c r="L2366" s="57">
        <f t="shared" si="442"/>
        <v>74207.199742578552</v>
      </c>
      <c r="M2366" s="301">
        <f t="shared" si="443"/>
        <v>16.805105327999968</v>
      </c>
      <c r="N2366" s="57">
        <f t="shared" si="441"/>
        <v>4415.7533258025824</v>
      </c>
    </row>
    <row r="2367" spans="1:14">
      <c r="A2367" s="57">
        <v>2364</v>
      </c>
      <c r="B2367" s="57">
        <v>14.5</v>
      </c>
      <c r="C2367" s="284">
        <f t="shared" si="434"/>
        <v>23.335488000000002</v>
      </c>
      <c r="D2367" s="300">
        <f t="shared" si="432"/>
        <v>23.335488000000002</v>
      </c>
      <c r="E2367" s="285">
        <f t="shared" si="435"/>
        <v>544.54500019814407</v>
      </c>
      <c r="F2367" s="300">
        <f t="shared" si="433"/>
        <v>19.312128000000001</v>
      </c>
      <c r="G2367" s="285">
        <f t="shared" si="436"/>
        <v>372.95828788838406</v>
      </c>
      <c r="H2367" s="284">
        <f t="shared" si="437"/>
        <v>21.323808</v>
      </c>
      <c r="I2367" s="301">
        <f t="shared" si="438"/>
        <v>5.9232799999999995E-3</v>
      </c>
      <c r="J2367" s="57">
        <f t="shared" si="439"/>
        <v>-171.58671230976</v>
      </c>
      <c r="K2367" s="57">
        <f t="shared" si="440"/>
        <v>0</v>
      </c>
      <c r="L2367" s="57">
        <f t="shared" si="442"/>
        <v>74207.199742578552</v>
      </c>
      <c r="M2367" s="301">
        <f t="shared" si="443"/>
        <v>16.811028607999969</v>
      </c>
      <c r="N2367" s="57">
        <f t="shared" si="441"/>
        <v>4414.1974576894781</v>
      </c>
    </row>
    <row r="2368" spans="1:14">
      <c r="A2368" s="57">
        <v>2365</v>
      </c>
      <c r="B2368" s="57">
        <v>12</v>
      </c>
      <c r="C2368" s="284">
        <f t="shared" si="434"/>
        <v>19.312128000000001</v>
      </c>
      <c r="D2368" s="300">
        <f t="shared" si="432"/>
        <v>19.312128000000001</v>
      </c>
      <c r="E2368" s="285">
        <f t="shared" si="435"/>
        <v>372.95828788838406</v>
      </c>
      <c r="F2368" s="300">
        <f t="shared" si="433"/>
        <v>14.0012928</v>
      </c>
      <c r="G2368" s="285">
        <f t="shared" si="436"/>
        <v>196.03620007133185</v>
      </c>
      <c r="H2368" s="284">
        <f t="shared" si="437"/>
        <v>16.656710400000001</v>
      </c>
      <c r="I2368" s="301">
        <f t="shared" si="438"/>
        <v>4.6268640000000005E-3</v>
      </c>
      <c r="J2368" s="57">
        <f t="shared" si="439"/>
        <v>-176.92208781705222</v>
      </c>
      <c r="K2368" s="57">
        <f t="shared" si="440"/>
        <v>0</v>
      </c>
      <c r="L2368" s="57">
        <f t="shared" si="442"/>
        <v>74207.199742578552</v>
      </c>
      <c r="M2368" s="301">
        <f t="shared" si="443"/>
        <v>16.815655471999968</v>
      </c>
      <c r="N2368" s="57">
        <f t="shared" si="441"/>
        <v>4412.9828817046246</v>
      </c>
    </row>
    <row r="2369" spans="1:14">
      <c r="A2369" s="57">
        <v>2366</v>
      </c>
      <c r="B2369" s="57">
        <v>8.6999999999999993</v>
      </c>
      <c r="C2369" s="284">
        <f t="shared" si="434"/>
        <v>14.0012928</v>
      </c>
      <c r="D2369" s="300">
        <f t="shared" si="432"/>
        <v>14.0012928</v>
      </c>
      <c r="E2369" s="285">
        <f t="shared" si="435"/>
        <v>196.03620007133185</v>
      </c>
      <c r="F2369" s="300">
        <f t="shared" si="433"/>
        <v>8.690457600000002</v>
      </c>
      <c r="G2369" s="285">
        <f t="shared" si="436"/>
        <v>75.524053297397799</v>
      </c>
      <c r="H2369" s="284">
        <f t="shared" si="437"/>
        <v>11.345875200000002</v>
      </c>
      <c r="I2369" s="301">
        <f t="shared" si="438"/>
        <v>3.1516320000000006E-3</v>
      </c>
      <c r="J2369" s="57">
        <f t="shared" si="439"/>
        <v>-120.51214677393405</v>
      </c>
      <c r="K2369" s="57">
        <f t="shared" si="440"/>
        <v>0</v>
      </c>
      <c r="L2369" s="57">
        <f t="shared" si="442"/>
        <v>74207.199742578552</v>
      </c>
      <c r="M2369" s="301">
        <f t="shared" si="443"/>
        <v>16.818807103999969</v>
      </c>
      <c r="N2369" s="57">
        <f t="shared" si="441"/>
        <v>4412.1559444563736</v>
      </c>
    </row>
    <row r="2370" spans="1:14">
      <c r="A2370" s="57">
        <v>2367</v>
      </c>
      <c r="B2370" s="57">
        <v>5.4</v>
      </c>
      <c r="C2370" s="284">
        <f t="shared" si="434"/>
        <v>8.690457600000002</v>
      </c>
      <c r="D2370" s="300">
        <f t="shared" si="432"/>
        <v>8.690457600000002</v>
      </c>
      <c r="E2370" s="285">
        <f t="shared" si="435"/>
        <v>75.524053297397799</v>
      </c>
      <c r="F2370" s="300">
        <f t="shared" si="433"/>
        <v>3.3796224000000006</v>
      </c>
      <c r="G2370" s="285">
        <f t="shared" si="436"/>
        <v>11.421847566581764</v>
      </c>
      <c r="H2370" s="284">
        <f t="shared" si="437"/>
        <v>6.0350400000000013</v>
      </c>
      <c r="I2370" s="301">
        <f t="shared" si="438"/>
        <v>1.6764000000000004E-3</v>
      </c>
      <c r="J2370" s="57">
        <f t="shared" si="439"/>
        <v>-64.102205730816038</v>
      </c>
      <c r="K2370" s="57">
        <f t="shared" si="440"/>
        <v>0</v>
      </c>
      <c r="L2370" s="57">
        <f t="shared" si="442"/>
        <v>74207.199742578552</v>
      </c>
      <c r="M2370" s="301">
        <f t="shared" si="443"/>
        <v>16.82048350399997</v>
      </c>
      <c r="N2370" s="57">
        <f t="shared" si="441"/>
        <v>4411.7162104722984</v>
      </c>
    </row>
    <row r="2371" spans="1:14">
      <c r="A2371" s="57">
        <v>2368</v>
      </c>
      <c r="B2371" s="57">
        <v>2.1</v>
      </c>
      <c r="C2371" s="284">
        <f t="shared" si="434"/>
        <v>3.3796224000000006</v>
      </c>
      <c r="D2371" s="300">
        <f t="shared" si="432"/>
        <v>3.3796224000000006</v>
      </c>
      <c r="E2371" s="285">
        <f t="shared" si="435"/>
        <v>11.421847566581764</v>
      </c>
      <c r="F2371" s="300">
        <f t="shared" si="433"/>
        <v>0</v>
      </c>
      <c r="G2371" s="285">
        <f t="shared" si="436"/>
        <v>0</v>
      </c>
      <c r="H2371" s="284">
        <f t="shared" si="437"/>
        <v>1.6898112000000003</v>
      </c>
      <c r="I2371" s="301">
        <f t="shared" si="438"/>
        <v>4.6939200000000006E-4</v>
      </c>
      <c r="J2371" s="57">
        <f t="shared" si="439"/>
        <v>-11.421847566581764</v>
      </c>
      <c r="K2371" s="57">
        <f t="shared" si="440"/>
        <v>0</v>
      </c>
      <c r="L2371" s="57">
        <f t="shared" si="442"/>
        <v>74207.199742578552</v>
      </c>
      <c r="M2371" s="301">
        <f t="shared" si="443"/>
        <v>16.820952895999969</v>
      </c>
      <c r="N2371" s="57">
        <f t="shared" si="441"/>
        <v>4411.5931006634628</v>
      </c>
    </row>
    <row r="2372" spans="1:14">
      <c r="A2372" s="57">
        <v>2369</v>
      </c>
      <c r="B2372" s="57">
        <v>0</v>
      </c>
      <c r="C2372" s="284">
        <f t="shared" si="434"/>
        <v>0</v>
      </c>
      <c r="D2372" s="300">
        <f t="shared" ref="D2372:D2435" si="444">C2372</f>
        <v>0</v>
      </c>
      <c r="E2372" s="285">
        <f t="shared" si="435"/>
        <v>0</v>
      </c>
      <c r="F2372" s="300">
        <f t="shared" ref="F2372:F2435" si="445">C2373</f>
        <v>0</v>
      </c>
      <c r="G2372" s="285">
        <f t="shared" si="436"/>
        <v>0</v>
      </c>
      <c r="H2372" s="284">
        <f t="shared" si="437"/>
        <v>0</v>
      </c>
      <c r="I2372" s="301">
        <f t="shared" si="438"/>
        <v>0</v>
      </c>
      <c r="J2372" s="57">
        <f t="shared" si="439"/>
        <v>0</v>
      </c>
      <c r="K2372" s="57">
        <f t="shared" si="440"/>
        <v>0</v>
      </c>
      <c r="L2372" s="57">
        <f t="shared" si="442"/>
        <v>74207.199742578552</v>
      </c>
      <c r="M2372" s="301">
        <f t="shared" si="443"/>
        <v>16.820952895999969</v>
      </c>
      <c r="N2372" s="57">
        <f t="shared" si="441"/>
        <v>4411.5931006634628</v>
      </c>
    </row>
    <row r="2373" spans="1:14">
      <c r="A2373" s="57">
        <v>2370</v>
      </c>
      <c r="B2373" s="57">
        <v>0</v>
      </c>
      <c r="C2373" s="284">
        <f t="shared" ref="C2373:C2436" si="446">B2373*1.609344</f>
        <v>0</v>
      </c>
      <c r="D2373" s="300">
        <f t="shared" si="444"/>
        <v>0</v>
      </c>
      <c r="E2373" s="285">
        <f t="shared" ref="E2373:E2436" si="447">(D2373)^2</f>
        <v>0</v>
      </c>
      <c r="F2373" s="300">
        <f t="shared" si="445"/>
        <v>0</v>
      </c>
      <c r="G2373" s="285">
        <f t="shared" ref="G2373:G2436" si="448">(F2373)^2</f>
        <v>0</v>
      </c>
      <c r="H2373" s="284">
        <f t="shared" ref="H2373:H2436" si="449">(D2373+F2373)/2</f>
        <v>0</v>
      </c>
      <c r="I2373" s="301">
        <f t="shared" ref="I2373:I2436" si="450">H2373/3600</f>
        <v>0</v>
      </c>
      <c r="J2373" s="57">
        <f t="shared" ref="J2373:J2436" si="451">IF(I2373=0,0,(G2373-E2373))</f>
        <v>0</v>
      </c>
      <c r="K2373" s="57">
        <f t="shared" ref="K2373:K2436" si="452">MAX(0,J2373)</f>
        <v>0</v>
      </c>
      <c r="L2373" s="57">
        <f t="shared" si="442"/>
        <v>74207.199742578552</v>
      </c>
      <c r="M2373" s="301">
        <f t="shared" si="443"/>
        <v>16.820952895999969</v>
      </c>
      <c r="N2373" s="57">
        <f t="shared" ref="N2373:N2436" si="453">IF(M2373=0,0,(L2373)/M2373)</f>
        <v>4411.5931006634628</v>
      </c>
    </row>
    <row r="2374" spans="1:14">
      <c r="A2374" s="57">
        <v>2371</v>
      </c>
      <c r="B2374" s="57">
        <v>0</v>
      </c>
      <c r="C2374" s="284">
        <f t="shared" si="446"/>
        <v>0</v>
      </c>
      <c r="D2374" s="300">
        <f t="shared" si="444"/>
        <v>0</v>
      </c>
      <c r="E2374" s="285">
        <f t="shared" si="447"/>
        <v>0</v>
      </c>
      <c r="F2374" s="300">
        <f t="shared" si="445"/>
        <v>0</v>
      </c>
      <c r="G2374" s="285">
        <f t="shared" si="448"/>
        <v>0</v>
      </c>
      <c r="H2374" s="284">
        <f t="shared" si="449"/>
        <v>0</v>
      </c>
      <c r="I2374" s="301">
        <f t="shared" si="450"/>
        <v>0</v>
      </c>
      <c r="J2374" s="57">
        <f t="shared" si="451"/>
        <v>0</v>
      </c>
      <c r="K2374" s="57">
        <f t="shared" si="452"/>
        <v>0</v>
      </c>
      <c r="L2374" s="57">
        <f t="shared" ref="L2374:L2437" si="454">L2373+K2374</f>
        <v>74207.199742578552</v>
      </c>
      <c r="M2374" s="301">
        <f t="shared" ref="M2374:M2437" si="455">M2373+I2374</f>
        <v>16.820952895999969</v>
      </c>
      <c r="N2374" s="57">
        <f t="shared" si="453"/>
        <v>4411.5931006634628</v>
      </c>
    </row>
    <row r="2375" spans="1:14">
      <c r="A2375" s="57">
        <v>2372</v>
      </c>
      <c r="B2375" s="57">
        <v>0</v>
      </c>
      <c r="C2375" s="284">
        <f t="shared" si="446"/>
        <v>0</v>
      </c>
      <c r="D2375" s="300">
        <f t="shared" si="444"/>
        <v>0</v>
      </c>
      <c r="E2375" s="285">
        <f t="shared" si="447"/>
        <v>0</v>
      </c>
      <c r="F2375" s="300">
        <f t="shared" si="445"/>
        <v>0</v>
      </c>
      <c r="G2375" s="285">
        <f t="shared" si="448"/>
        <v>0</v>
      </c>
      <c r="H2375" s="284">
        <f t="shared" si="449"/>
        <v>0</v>
      </c>
      <c r="I2375" s="301">
        <f t="shared" si="450"/>
        <v>0</v>
      </c>
      <c r="J2375" s="57">
        <f t="shared" si="451"/>
        <v>0</v>
      </c>
      <c r="K2375" s="57">
        <f t="shared" si="452"/>
        <v>0</v>
      </c>
      <c r="L2375" s="57">
        <f t="shared" si="454"/>
        <v>74207.199742578552</v>
      </c>
      <c r="M2375" s="301">
        <f t="shared" si="455"/>
        <v>16.820952895999969</v>
      </c>
      <c r="N2375" s="57">
        <f t="shared" si="453"/>
        <v>4411.5931006634628</v>
      </c>
    </row>
    <row r="2376" spans="1:14">
      <c r="A2376" s="57">
        <v>2373</v>
      </c>
      <c r="B2376" s="57">
        <v>0</v>
      </c>
      <c r="C2376" s="284">
        <f t="shared" si="446"/>
        <v>0</v>
      </c>
      <c r="D2376" s="300">
        <f t="shared" si="444"/>
        <v>0</v>
      </c>
      <c r="E2376" s="285">
        <f t="shared" si="447"/>
        <v>0</v>
      </c>
      <c r="F2376" s="300">
        <f t="shared" si="445"/>
        <v>0</v>
      </c>
      <c r="G2376" s="285">
        <f t="shared" si="448"/>
        <v>0</v>
      </c>
      <c r="H2376" s="284">
        <f t="shared" si="449"/>
        <v>0</v>
      </c>
      <c r="I2376" s="301">
        <f t="shared" si="450"/>
        <v>0</v>
      </c>
      <c r="J2376" s="57">
        <f t="shared" si="451"/>
        <v>0</v>
      </c>
      <c r="K2376" s="57">
        <f t="shared" si="452"/>
        <v>0</v>
      </c>
      <c r="L2376" s="57">
        <f t="shared" si="454"/>
        <v>74207.199742578552</v>
      </c>
      <c r="M2376" s="301">
        <f t="shared" si="455"/>
        <v>16.820952895999969</v>
      </c>
      <c r="N2376" s="57">
        <f t="shared" si="453"/>
        <v>4411.5931006634628</v>
      </c>
    </row>
    <row r="2377" spans="1:14">
      <c r="A2377" s="57">
        <v>2374</v>
      </c>
      <c r="B2377" s="57">
        <v>0</v>
      </c>
      <c r="C2377" s="284">
        <f t="shared" si="446"/>
        <v>0</v>
      </c>
      <c r="D2377" s="300">
        <f t="shared" si="444"/>
        <v>0</v>
      </c>
      <c r="E2377" s="285">
        <f t="shared" si="447"/>
        <v>0</v>
      </c>
      <c r="F2377" s="300">
        <f t="shared" si="445"/>
        <v>4.1842944000000006</v>
      </c>
      <c r="G2377" s="285">
        <f t="shared" si="448"/>
        <v>17.508319625871366</v>
      </c>
      <c r="H2377" s="284">
        <f t="shared" si="449"/>
        <v>2.0921472000000003</v>
      </c>
      <c r="I2377" s="301">
        <f t="shared" si="450"/>
        <v>5.8115200000000004E-4</v>
      </c>
      <c r="J2377" s="57">
        <f t="shared" si="451"/>
        <v>17.508319625871366</v>
      </c>
      <c r="K2377" s="57">
        <f t="shared" si="452"/>
        <v>17.508319625871366</v>
      </c>
      <c r="L2377" s="57">
        <f t="shared" si="454"/>
        <v>74224.70806220443</v>
      </c>
      <c r="M2377" s="301">
        <f t="shared" si="455"/>
        <v>16.821534047999968</v>
      </c>
      <c r="N2377" s="57">
        <f t="shared" si="453"/>
        <v>4412.4815162758314</v>
      </c>
    </row>
    <row r="2378" spans="1:14">
      <c r="A2378" s="57">
        <v>2375</v>
      </c>
      <c r="B2378" s="57">
        <v>2.6</v>
      </c>
      <c r="C2378" s="284">
        <f t="shared" si="446"/>
        <v>4.1842944000000006</v>
      </c>
      <c r="D2378" s="300">
        <f t="shared" si="444"/>
        <v>4.1842944000000006</v>
      </c>
      <c r="E2378" s="285">
        <f t="shared" si="447"/>
        <v>17.508319625871366</v>
      </c>
      <c r="F2378" s="300">
        <f t="shared" si="445"/>
        <v>9.4951296000000021</v>
      </c>
      <c r="G2378" s="285">
        <f t="shared" si="448"/>
        <v>90.157486120796193</v>
      </c>
      <c r="H2378" s="284">
        <f t="shared" si="449"/>
        <v>6.8397120000000013</v>
      </c>
      <c r="I2378" s="301">
        <f t="shared" si="450"/>
        <v>1.8999200000000005E-3</v>
      </c>
      <c r="J2378" s="57">
        <f t="shared" si="451"/>
        <v>72.649166494924827</v>
      </c>
      <c r="K2378" s="57">
        <f t="shared" si="452"/>
        <v>72.649166494924827</v>
      </c>
      <c r="L2378" s="57">
        <f t="shared" si="454"/>
        <v>74297.357228699359</v>
      </c>
      <c r="M2378" s="301">
        <f t="shared" si="455"/>
        <v>16.823433967999968</v>
      </c>
      <c r="N2378" s="57">
        <f t="shared" si="453"/>
        <v>4416.3015333267367</v>
      </c>
    </row>
    <row r="2379" spans="1:14">
      <c r="A2379" s="57">
        <v>2376</v>
      </c>
      <c r="B2379" s="57">
        <v>5.9</v>
      </c>
      <c r="C2379" s="284">
        <f t="shared" si="446"/>
        <v>9.4951296000000021</v>
      </c>
      <c r="D2379" s="300">
        <f t="shared" si="444"/>
        <v>9.4951296000000021</v>
      </c>
      <c r="E2379" s="285">
        <f t="shared" si="447"/>
        <v>90.157486120796193</v>
      </c>
      <c r="F2379" s="300">
        <f t="shared" si="445"/>
        <v>14.8059648</v>
      </c>
      <c r="G2379" s="285">
        <f t="shared" si="448"/>
        <v>219.21659365883903</v>
      </c>
      <c r="H2379" s="284">
        <f t="shared" si="449"/>
        <v>12.150547200000002</v>
      </c>
      <c r="I2379" s="301">
        <f t="shared" si="450"/>
        <v>3.3751520000000006E-3</v>
      </c>
      <c r="J2379" s="57">
        <f t="shared" si="451"/>
        <v>129.05910753804284</v>
      </c>
      <c r="K2379" s="57">
        <f t="shared" si="452"/>
        <v>129.05910753804284</v>
      </c>
      <c r="L2379" s="57">
        <f t="shared" si="454"/>
        <v>74426.416336237395</v>
      </c>
      <c r="M2379" s="301">
        <f t="shared" si="455"/>
        <v>16.826809119999968</v>
      </c>
      <c r="N2379" s="57">
        <f t="shared" si="453"/>
        <v>4423.0855538603473</v>
      </c>
    </row>
    <row r="2380" spans="1:14">
      <c r="A2380" s="57">
        <v>2377</v>
      </c>
      <c r="B2380" s="57">
        <v>9.1999999999999993</v>
      </c>
      <c r="C2380" s="284">
        <f t="shared" si="446"/>
        <v>14.8059648</v>
      </c>
      <c r="D2380" s="300">
        <f t="shared" si="444"/>
        <v>14.8059648</v>
      </c>
      <c r="E2380" s="285">
        <f t="shared" si="447"/>
        <v>219.21659365883903</v>
      </c>
      <c r="F2380" s="300">
        <f t="shared" si="445"/>
        <v>20.116800000000001</v>
      </c>
      <c r="G2380" s="285">
        <f t="shared" si="448"/>
        <v>404.68564224000005</v>
      </c>
      <c r="H2380" s="284">
        <f t="shared" si="449"/>
        <v>17.461382400000002</v>
      </c>
      <c r="I2380" s="301">
        <f t="shared" si="450"/>
        <v>4.8503840000000001E-3</v>
      </c>
      <c r="J2380" s="57">
        <f t="shared" si="451"/>
        <v>185.46904858116102</v>
      </c>
      <c r="K2380" s="57">
        <f t="shared" si="452"/>
        <v>185.46904858116102</v>
      </c>
      <c r="L2380" s="57">
        <f t="shared" si="454"/>
        <v>74611.885384818554</v>
      </c>
      <c r="M2380" s="301">
        <f t="shared" si="455"/>
        <v>16.831659503999969</v>
      </c>
      <c r="N2380" s="57">
        <f t="shared" si="453"/>
        <v>4432.830011032921</v>
      </c>
    </row>
    <row r="2381" spans="1:14">
      <c r="A2381" s="57">
        <v>2378</v>
      </c>
      <c r="B2381" s="57">
        <v>12.5</v>
      </c>
      <c r="C2381" s="284">
        <f t="shared" si="446"/>
        <v>20.116800000000001</v>
      </c>
      <c r="D2381" s="300">
        <f t="shared" si="444"/>
        <v>20.116800000000001</v>
      </c>
      <c r="E2381" s="285">
        <f t="shared" si="447"/>
        <v>404.68564224000005</v>
      </c>
      <c r="F2381" s="300">
        <f t="shared" si="445"/>
        <v>25.427635200000005</v>
      </c>
      <c r="G2381" s="285">
        <f t="shared" si="448"/>
        <v>646.56463186427925</v>
      </c>
      <c r="H2381" s="284">
        <f t="shared" si="449"/>
        <v>22.772217600000005</v>
      </c>
      <c r="I2381" s="301">
        <f t="shared" si="450"/>
        <v>6.3256160000000009E-3</v>
      </c>
      <c r="J2381" s="57">
        <f t="shared" si="451"/>
        <v>241.8789896242792</v>
      </c>
      <c r="K2381" s="57">
        <f t="shared" si="452"/>
        <v>241.8789896242792</v>
      </c>
      <c r="L2381" s="57">
        <f t="shared" si="454"/>
        <v>74853.764374442835</v>
      </c>
      <c r="M2381" s="301">
        <f t="shared" si="455"/>
        <v>16.837985119999971</v>
      </c>
      <c r="N2381" s="57">
        <f t="shared" si="453"/>
        <v>4445.5297852432695</v>
      </c>
    </row>
    <row r="2382" spans="1:14">
      <c r="A2382" s="57">
        <v>2379</v>
      </c>
      <c r="B2382" s="57">
        <v>15.8</v>
      </c>
      <c r="C2382" s="284">
        <f t="shared" si="446"/>
        <v>25.427635200000005</v>
      </c>
      <c r="D2382" s="300">
        <f t="shared" si="444"/>
        <v>25.427635200000005</v>
      </c>
      <c r="E2382" s="285">
        <f t="shared" si="447"/>
        <v>646.56463186427925</v>
      </c>
      <c r="F2382" s="300">
        <f t="shared" si="445"/>
        <v>30.738470400000004</v>
      </c>
      <c r="G2382" s="285">
        <f t="shared" si="448"/>
        <v>944.8535625316764</v>
      </c>
      <c r="H2382" s="284">
        <f t="shared" si="449"/>
        <v>28.083052800000004</v>
      </c>
      <c r="I2382" s="301">
        <f t="shared" si="450"/>
        <v>7.8008480000000009E-3</v>
      </c>
      <c r="J2382" s="57">
        <f t="shared" si="451"/>
        <v>298.28893066739715</v>
      </c>
      <c r="K2382" s="57">
        <f t="shared" si="452"/>
        <v>298.28893066739715</v>
      </c>
      <c r="L2382" s="57">
        <f t="shared" si="454"/>
        <v>75152.053305110239</v>
      </c>
      <c r="M2382" s="301">
        <f t="shared" si="455"/>
        <v>16.845785967999969</v>
      </c>
      <c r="N2382" s="57">
        <f t="shared" si="453"/>
        <v>4461.178210851549</v>
      </c>
    </row>
    <row r="2383" spans="1:14">
      <c r="A2383" s="57">
        <v>2380</v>
      </c>
      <c r="B2383" s="57">
        <v>19.100000000000001</v>
      </c>
      <c r="C2383" s="284">
        <f t="shared" si="446"/>
        <v>30.738470400000004</v>
      </c>
      <c r="D2383" s="300">
        <f t="shared" si="444"/>
        <v>30.738470400000004</v>
      </c>
      <c r="E2383" s="285">
        <f t="shared" si="447"/>
        <v>944.8535625316764</v>
      </c>
      <c r="F2383" s="300">
        <f t="shared" si="445"/>
        <v>36.049305599999997</v>
      </c>
      <c r="G2383" s="285">
        <f t="shared" si="448"/>
        <v>1299.5524342421911</v>
      </c>
      <c r="H2383" s="284">
        <f t="shared" si="449"/>
        <v>33.393888000000004</v>
      </c>
      <c r="I2383" s="301">
        <f t="shared" si="450"/>
        <v>9.2760800000000008E-3</v>
      </c>
      <c r="J2383" s="57">
        <f t="shared" si="451"/>
        <v>354.69887171051471</v>
      </c>
      <c r="K2383" s="57">
        <f t="shared" si="452"/>
        <v>354.69887171051471</v>
      </c>
      <c r="L2383" s="57">
        <f t="shared" si="454"/>
        <v>75506.752176820752</v>
      </c>
      <c r="M2383" s="301">
        <f t="shared" si="455"/>
        <v>16.855062047999969</v>
      </c>
      <c r="N2383" s="57">
        <f t="shared" si="453"/>
        <v>4479.7670849144351</v>
      </c>
    </row>
    <row r="2384" spans="1:14">
      <c r="A2384" s="57">
        <v>2381</v>
      </c>
      <c r="B2384" s="57">
        <v>22.4</v>
      </c>
      <c r="C2384" s="284">
        <f t="shared" si="446"/>
        <v>36.049305599999997</v>
      </c>
      <c r="D2384" s="300">
        <f t="shared" si="444"/>
        <v>36.049305599999997</v>
      </c>
      <c r="E2384" s="285">
        <f t="shared" si="447"/>
        <v>1299.5524342421911</v>
      </c>
      <c r="F2384" s="300">
        <f t="shared" si="445"/>
        <v>40.233600000000003</v>
      </c>
      <c r="G2384" s="285">
        <f t="shared" si="448"/>
        <v>1618.7425689600002</v>
      </c>
      <c r="H2384" s="284">
        <f t="shared" si="449"/>
        <v>38.141452799999996</v>
      </c>
      <c r="I2384" s="301">
        <f t="shared" si="450"/>
        <v>1.0594847999999999E-2</v>
      </c>
      <c r="J2384" s="57">
        <f t="shared" si="451"/>
        <v>319.19013471780909</v>
      </c>
      <c r="K2384" s="57">
        <f t="shared" si="452"/>
        <v>319.19013471780909</v>
      </c>
      <c r="L2384" s="57">
        <f t="shared" si="454"/>
        <v>75825.942311538558</v>
      </c>
      <c r="M2384" s="301">
        <f t="shared" si="455"/>
        <v>16.865656895999969</v>
      </c>
      <c r="N2384" s="57">
        <f t="shared" si="453"/>
        <v>4495.8783864221859</v>
      </c>
    </row>
    <row r="2385" spans="1:14">
      <c r="A2385" s="57">
        <v>2382</v>
      </c>
      <c r="B2385" s="57">
        <v>25</v>
      </c>
      <c r="C2385" s="284">
        <f t="shared" si="446"/>
        <v>40.233600000000003</v>
      </c>
      <c r="D2385" s="300">
        <f t="shared" si="444"/>
        <v>40.233600000000003</v>
      </c>
      <c r="E2385" s="285">
        <f t="shared" si="447"/>
        <v>1618.7425689600002</v>
      </c>
      <c r="F2385" s="300">
        <f t="shared" si="445"/>
        <v>41.199206400000008</v>
      </c>
      <c r="G2385" s="285">
        <f t="shared" si="448"/>
        <v>1697.3746079898017</v>
      </c>
      <c r="H2385" s="284">
        <f t="shared" si="449"/>
        <v>40.716403200000002</v>
      </c>
      <c r="I2385" s="301">
        <f t="shared" si="450"/>
        <v>1.1310112000000001E-2</v>
      </c>
      <c r="J2385" s="57">
        <f t="shared" si="451"/>
        <v>78.63203902980149</v>
      </c>
      <c r="K2385" s="57">
        <f t="shared" si="452"/>
        <v>78.63203902980149</v>
      </c>
      <c r="L2385" s="57">
        <f t="shared" si="454"/>
        <v>75904.574350568364</v>
      </c>
      <c r="M2385" s="301">
        <f t="shared" si="455"/>
        <v>16.876967007999969</v>
      </c>
      <c r="N2385" s="57">
        <f t="shared" si="453"/>
        <v>4497.5246034781194</v>
      </c>
    </row>
    <row r="2386" spans="1:14">
      <c r="A2386" s="57">
        <v>2383</v>
      </c>
      <c r="B2386" s="57">
        <v>25.6</v>
      </c>
      <c r="C2386" s="284">
        <f t="shared" si="446"/>
        <v>41.199206400000008</v>
      </c>
      <c r="D2386" s="300">
        <f t="shared" si="444"/>
        <v>41.199206400000008</v>
      </c>
      <c r="E2386" s="285">
        <f t="shared" si="447"/>
        <v>1697.3746079898017</v>
      </c>
      <c r="F2386" s="300">
        <f t="shared" si="445"/>
        <v>44.256960000000007</v>
      </c>
      <c r="G2386" s="285">
        <f t="shared" si="448"/>
        <v>1958.6785084416006</v>
      </c>
      <c r="H2386" s="284">
        <f t="shared" si="449"/>
        <v>42.728083200000007</v>
      </c>
      <c r="I2386" s="301">
        <f t="shared" si="450"/>
        <v>1.1868912000000002E-2</v>
      </c>
      <c r="J2386" s="57">
        <f t="shared" si="451"/>
        <v>261.30390045179888</v>
      </c>
      <c r="K2386" s="57">
        <f t="shared" si="452"/>
        <v>261.30390045179888</v>
      </c>
      <c r="L2386" s="57">
        <f t="shared" si="454"/>
        <v>76165.878251020156</v>
      </c>
      <c r="M2386" s="301">
        <f t="shared" si="455"/>
        <v>16.88883591999997</v>
      </c>
      <c r="N2386" s="57">
        <f t="shared" si="453"/>
        <v>4509.8358828167411</v>
      </c>
    </row>
    <row r="2387" spans="1:14">
      <c r="A2387" s="57">
        <v>2384</v>
      </c>
      <c r="B2387" s="57">
        <v>27.5</v>
      </c>
      <c r="C2387" s="284">
        <f t="shared" si="446"/>
        <v>44.256960000000007</v>
      </c>
      <c r="D2387" s="300">
        <f t="shared" si="444"/>
        <v>44.256960000000007</v>
      </c>
      <c r="E2387" s="285">
        <f t="shared" si="447"/>
        <v>1958.6785084416006</v>
      </c>
      <c r="F2387" s="300">
        <f t="shared" si="445"/>
        <v>46.670976000000003</v>
      </c>
      <c r="G2387" s="285">
        <f t="shared" si="448"/>
        <v>2178.1800007925763</v>
      </c>
      <c r="H2387" s="284">
        <f t="shared" si="449"/>
        <v>45.463968000000008</v>
      </c>
      <c r="I2387" s="301">
        <f t="shared" si="450"/>
        <v>1.2628880000000002E-2</v>
      </c>
      <c r="J2387" s="57">
        <f t="shared" si="451"/>
        <v>219.5014923509757</v>
      </c>
      <c r="K2387" s="57">
        <f t="shared" si="452"/>
        <v>219.5014923509757</v>
      </c>
      <c r="L2387" s="57">
        <f t="shared" si="454"/>
        <v>76385.37974337113</v>
      </c>
      <c r="M2387" s="301">
        <f t="shared" si="455"/>
        <v>16.901464799999971</v>
      </c>
      <c r="N2387" s="57">
        <f t="shared" si="453"/>
        <v>4519.4532336257189</v>
      </c>
    </row>
    <row r="2388" spans="1:14">
      <c r="A2388" s="57">
        <v>2385</v>
      </c>
      <c r="B2388" s="57">
        <v>29</v>
      </c>
      <c r="C2388" s="284">
        <f t="shared" si="446"/>
        <v>46.670976000000003</v>
      </c>
      <c r="D2388" s="300">
        <f t="shared" si="444"/>
        <v>46.670976000000003</v>
      </c>
      <c r="E2388" s="285">
        <f t="shared" si="447"/>
        <v>2178.1800007925763</v>
      </c>
      <c r="F2388" s="300">
        <f t="shared" si="445"/>
        <v>48.280320000000003</v>
      </c>
      <c r="G2388" s="285">
        <f t="shared" si="448"/>
        <v>2330.9892993024005</v>
      </c>
      <c r="H2388" s="284">
        <f t="shared" si="449"/>
        <v>47.475648000000007</v>
      </c>
      <c r="I2388" s="301">
        <f t="shared" si="450"/>
        <v>1.3187680000000002E-2</v>
      </c>
      <c r="J2388" s="57">
        <f t="shared" si="451"/>
        <v>152.8092985098242</v>
      </c>
      <c r="K2388" s="57">
        <f t="shared" si="452"/>
        <v>152.8092985098242</v>
      </c>
      <c r="L2388" s="57">
        <f t="shared" si="454"/>
        <v>76538.189041880949</v>
      </c>
      <c r="M2388" s="301">
        <f t="shared" si="455"/>
        <v>16.914652479999972</v>
      </c>
      <c r="N2388" s="57">
        <f t="shared" si="453"/>
        <v>4524.9637338030061</v>
      </c>
    </row>
    <row r="2389" spans="1:14">
      <c r="A2389" s="57">
        <v>2386</v>
      </c>
      <c r="B2389" s="57">
        <v>30</v>
      </c>
      <c r="C2389" s="284">
        <f t="shared" si="446"/>
        <v>48.280320000000003</v>
      </c>
      <c r="D2389" s="300">
        <f t="shared" si="444"/>
        <v>48.280320000000003</v>
      </c>
      <c r="E2389" s="285">
        <f t="shared" si="447"/>
        <v>2330.9892993024005</v>
      </c>
      <c r="F2389" s="300">
        <f t="shared" si="445"/>
        <v>48.441254400000005</v>
      </c>
      <c r="G2389" s="285">
        <f t="shared" si="448"/>
        <v>2346.55512784552</v>
      </c>
      <c r="H2389" s="284">
        <f t="shared" si="449"/>
        <v>48.360787200000004</v>
      </c>
      <c r="I2389" s="301">
        <f t="shared" si="450"/>
        <v>1.3433552000000001E-2</v>
      </c>
      <c r="J2389" s="57">
        <f t="shared" si="451"/>
        <v>15.565828543119551</v>
      </c>
      <c r="K2389" s="57">
        <f t="shared" si="452"/>
        <v>15.565828543119551</v>
      </c>
      <c r="L2389" s="57">
        <f t="shared" si="454"/>
        <v>76553.754870424062</v>
      </c>
      <c r="M2389" s="301">
        <f t="shared" si="455"/>
        <v>16.928086031999971</v>
      </c>
      <c r="N2389" s="57">
        <f t="shared" si="453"/>
        <v>4522.292403625007</v>
      </c>
    </row>
    <row r="2390" spans="1:14">
      <c r="A2390" s="57">
        <v>2387</v>
      </c>
      <c r="B2390" s="57">
        <v>30.1</v>
      </c>
      <c r="C2390" s="284">
        <f t="shared" si="446"/>
        <v>48.441254400000005</v>
      </c>
      <c r="D2390" s="300">
        <f t="shared" si="444"/>
        <v>48.441254400000005</v>
      </c>
      <c r="E2390" s="285">
        <f t="shared" si="447"/>
        <v>2346.55512784552</v>
      </c>
      <c r="F2390" s="300">
        <f t="shared" si="445"/>
        <v>48.280320000000003</v>
      </c>
      <c r="G2390" s="285">
        <f t="shared" si="448"/>
        <v>2330.9892993024005</v>
      </c>
      <c r="H2390" s="284">
        <f t="shared" si="449"/>
        <v>48.360787200000004</v>
      </c>
      <c r="I2390" s="301">
        <f t="shared" si="450"/>
        <v>1.3433552000000001E-2</v>
      </c>
      <c r="J2390" s="57">
        <f t="shared" si="451"/>
        <v>-15.565828543119551</v>
      </c>
      <c r="K2390" s="57">
        <f t="shared" si="452"/>
        <v>0</v>
      </c>
      <c r="L2390" s="57">
        <f t="shared" si="454"/>
        <v>76553.754870424062</v>
      </c>
      <c r="M2390" s="301">
        <f t="shared" si="455"/>
        <v>16.94151958399997</v>
      </c>
      <c r="N2390" s="57">
        <f t="shared" si="453"/>
        <v>4518.7065121787246</v>
      </c>
    </row>
    <row r="2391" spans="1:14">
      <c r="A2391" s="57">
        <v>2388</v>
      </c>
      <c r="B2391" s="57">
        <v>30</v>
      </c>
      <c r="C2391" s="284">
        <f t="shared" si="446"/>
        <v>48.280320000000003</v>
      </c>
      <c r="D2391" s="300">
        <f t="shared" si="444"/>
        <v>48.280320000000003</v>
      </c>
      <c r="E2391" s="285">
        <f t="shared" si="447"/>
        <v>2330.9892993024005</v>
      </c>
      <c r="F2391" s="300">
        <f t="shared" si="445"/>
        <v>47.797516800000004</v>
      </c>
      <c r="G2391" s="285">
        <f t="shared" si="448"/>
        <v>2284.6026122462827</v>
      </c>
      <c r="H2391" s="284">
        <f t="shared" si="449"/>
        <v>48.0389184</v>
      </c>
      <c r="I2391" s="301">
        <f t="shared" si="450"/>
        <v>1.3344144E-2</v>
      </c>
      <c r="J2391" s="57">
        <f t="shared" si="451"/>
        <v>-46.386687056117808</v>
      </c>
      <c r="K2391" s="57">
        <f t="shared" si="452"/>
        <v>0</v>
      </c>
      <c r="L2391" s="57">
        <f t="shared" si="454"/>
        <v>76553.754870424062</v>
      </c>
      <c r="M2391" s="301">
        <f t="shared" si="455"/>
        <v>16.954863727999971</v>
      </c>
      <c r="N2391" s="57">
        <f t="shared" si="453"/>
        <v>4515.1501125898167</v>
      </c>
    </row>
    <row r="2392" spans="1:14">
      <c r="A2392" s="57">
        <v>2389</v>
      </c>
      <c r="B2392" s="57">
        <v>29.7</v>
      </c>
      <c r="C2392" s="284">
        <f t="shared" si="446"/>
        <v>47.797516800000004</v>
      </c>
      <c r="D2392" s="300">
        <f t="shared" si="444"/>
        <v>47.797516800000004</v>
      </c>
      <c r="E2392" s="285">
        <f t="shared" si="447"/>
        <v>2284.6026122462827</v>
      </c>
      <c r="F2392" s="300">
        <f t="shared" si="445"/>
        <v>47.153779200000002</v>
      </c>
      <c r="G2392" s="285">
        <f t="shared" si="448"/>
        <v>2223.4788928423527</v>
      </c>
      <c r="H2392" s="284">
        <f t="shared" si="449"/>
        <v>47.475648000000007</v>
      </c>
      <c r="I2392" s="301">
        <f t="shared" si="450"/>
        <v>1.3187680000000002E-2</v>
      </c>
      <c r="J2392" s="57">
        <f t="shared" si="451"/>
        <v>-61.123719403929954</v>
      </c>
      <c r="K2392" s="57">
        <f t="shared" si="452"/>
        <v>0</v>
      </c>
      <c r="L2392" s="57">
        <f t="shared" si="454"/>
        <v>76553.754870424062</v>
      </c>
      <c r="M2392" s="301">
        <f t="shared" si="455"/>
        <v>16.968051407999972</v>
      </c>
      <c r="N2392" s="57">
        <f t="shared" si="453"/>
        <v>4511.6409085330242</v>
      </c>
    </row>
    <row r="2393" spans="1:14">
      <c r="A2393" s="57">
        <v>2390</v>
      </c>
      <c r="B2393" s="57">
        <v>29.3</v>
      </c>
      <c r="C2393" s="284">
        <f t="shared" si="446"/>
        <v>47.153779200000002</v>
      </c>
      <c r="D2393" s="300">
        <f t="shared" si="444"/>
        <v>47.153779200000002</v>
      </c>
      <c r="E2393" s="285">
        <f t="shared" si="447"/>
        <v>2223.4788928423527</v>
      </c>
      <c r="F2393" s="300">
        <f t="shared" si="445"/>
        <v>46.349107200000006</v>
      </c>
      <c r="G2393" s="285">
        <f t="shared" si="448"/>
        <v>2148.2397382370923</v>
      </c>
      <c r="H2393" s="284">
        <f t="shared" si="449"/>
        <v>46.751443200000004</v>
      </c>
      <c r="I2393" s="301">
        <f t="shared" si="450"/>
        <v>1.2986512E-2</v>
      </c>
      <c r="J2393" s="57">
        <f t="shared" si="451"/>
        <v>-75.23915460526041</v>
      </c>
      <c r="K2393" s="57">
        <f t="shared" si="452"/>
        <v>0</v>
      </c>
      <c r="L2393" s="57">
        <f t="shared" si="454"/>
        <v>76553.754870424062</v>
      </c>
      <c r="M2393" s="301">
        <f t="shared" si="455"/>
        <v>16.981037919999974</v>
      </c>
      <c r="N2393" s="57">
        <f t="shared" si="453"/>
        <v>4508.1905612059418</v>
      </c>
    </row>
    <row r="2394" spans="1:14">
      <c r="A2394" s="57">
        <v>2391</v>
      </c>
      <c r="B2394" s="57">
        <v>28.8</v>
      </c>
      <c r="C2394" s="284">
        <f t="shared" si="446"/>
        <v>46.349107200000006</v>
      </c>
      <c r="D2394" s="300">
        <f t="shared" si="444"/>
        <v>46.349107200000006</v>
      </c>
      <c r="E2394" s="285">
        <f t="shared" si="447"/>
        <v>2148.2397382370923</v>
      </c>
      <c r="F2394" s="300">
        <f t="shared" si="445"/>
        <v>45.061632000000003</v>
      </c>
      <c r="G2394" s="285">
        <f t="shared" si="448"/>
        <v>2030.5506785034243</v>
      </c>
      <c r="H2394" s="284">
        <f t="shared" si="449"/>
        <v>45.705369600000004</v>
      </c>
      <c r="I2394" s="301">
        <f t="shared" si="450"/>
        <v>1.2695936000000001E-2</v>
      </c>
      <c r="J2394" s="57">
        <f t="shared" si="451"/>
        <v>-117.68905973366805</v>
      </c>
      <c r="K2394" s="57">
        <f t="shared" si="452"/>
        <v>0</v>
      </c>
      <c r="L2394" s="57">
        <f t="shared" si="454"/>
        <v>76553.754870424062</v>
      </c>
      <c r="M2394" s="301">
        <f t="shared" si="455"/>
        <v>16.993733855999974</v>
      </c>
      <c r="N2394" s="57">
        <f t="shared" si="453"/>
        <v>4504.8225139406459</v>
      </c>
    </row>
    <row r="2395" spans="1:14">
      <c r="A2395" s="57">
        <v>2392</v>
      </c>
      <c r="B2395" s="57">
        <v>28</v>
      </c>
      <c r="C2395" s="284">
        <f t="shared" si="446"/>
        <v>45.061632000000003</v>
      </c>
      <c r="D2395" s="300">
        <f t="shared" si="444"/>
        <v>45.061632000000003</v>
      </c>
      <c r="E2395" s="285">
        <f t="shared" si="447"/>
        <v>2030.5506785034243</v>
      </c>
      <c r="F2395" s="300">
        <f t="shared" si="445"/>
        <v>40.233600000000003</v>
      </c>
      <c r="G2395" s="285">
        <f t="shared" si="448"/>
        <v>1618.7425689600002</v>
      </c>
      <c r="H2395" s="284">
        <f t="shared" si="449"/>
        <v>42.647615999999999</v>
      </c>
      <c r="I2395" s="301">
        <f t="shared" si="450"/>
        <v>1.1846559999999999E-2</v>
      </c>
      <c r="J2395" s="57">
        <f t="shared" si="451"/>
        <v>-411.80810954342405</v>
      </c>
      <c r="K2395" s="57">
        <f t="shared" si="452"/>
        <v>0</v>
      </c>
      <c r="L2395" s="57">
        <f t="shared" si="454"/>
        <v>76553.754870424062</v>
      </c>
      <c r="M2395" s="301">
        <f t="shared" si="455"/>
        <v>17.005580415999972</v>
      </c>
      <c r="N2395" s="57">
        <f t="shared" si="453"/>
        <v>4501.6843293626862</v>
      </c>
    </row>
    <row r="2396" spans="1:14">
      <c r="A2396" s="57">
        <v>2393</v>
      </c>
      <c r="B2396" s="57">
        <v>25</v>
      </c>
      <c r="C2396" s="284">
        <f t="shared" si="446"/>
        <v>40.233600000000003</v>
      </c>
      <c r="D2396" s="300">
        <f t="shared" si="444"/>
        <v>40.233600000000003</v>
      </c>
      <c r="E2396" s="285">
        <f t="shared" si="447"/>
        <v>1618.7425689600002</v>
      </c>
      <c r="F2396" s="300">
        <f t="shared" si="445"/>
        <v>34.922764800000003</v>
      </c>
      <c r="G2396" s="285">
        <f t="shared" si="448"/>
        <v>1219.5995012761193</v>
      </c>
      <c r="H2396" s="284">
        <f t="shared" si="449"/>
        <v>37.578182400000003</v>
      </c>
      <c r="I2396" s="301">
        <f t="shared" si="450"/>
        <v>1.0438384E-2</v>
      </c>
      <c r="J2396" s="57">
        <f t="shared" si="451"/>
        <v>-399.14306768388087</v>
      </c>
      <c r="K2396" s="57">
        <f t="shared" si="452"/>
        <v>0</v>
      </c>
      <c r="L2396" s="57">
        <f t="shared" si="454"/>
        <v>76553.754870424062</v>
      </c>
      <c r="M2396" s="301">
        <f t="shared" si="455"/>
        <v>17.016018799999973</v>
      </c>
      <c r="N2396" s="57">
        <f t="shared" si="453"/>
        <v>4498.9227956438426</v>
      </c>
    </row>
    <row r="2397" spans="1:14">
      <c r="A2397" s="57">
        <v>2394</v>
      </c>
      <c r="B2397" s="57">
        <v>21.7</v>
      </c>
      <c r="C2397" s="284">
        <f t="shared" si="446"/>
        <v>34.922764800000003</v>
      </c>
      <c r="D2397" s="300">
        <f t="shared" si="444"/>
        <v>34.922764800000003</v>
      </c>
      <c r="E2397" s="285">
        <f t="shared" si="447"/>
        <v>1219.5995012761193</v>
      </c>
      <c r="F2397" s="300">
        <f t="shared" si="445"/>
        <v>29.6119296</v>
      </c>
      <c r="G2397" s="285">
        <f t="shared" si="448"/>
        <v>876.86637463535612</v>
      </c>
      <c r="H2397" s="284">
        <f t="shared" si="449"/>
        <v>32.267347200000003</v>
      </c>
      <c r="I2397" s="301">
        <f t="shared" si="450"/>
        <v>8.9631520000000003E-3</v>
      </c>
      <c r="J2397" s="57">
        <f t="shared" si="451"/>
        <v>-342.7331266407632</v>
      </c>
      <c r="K2397" s="57">
        <f t="shared" si="452"/>
        <v>0</v>
      </c>
      <c r="L2397" s="57">
        <f t="shared" si="454"/>
        <v>76553.754870424062</v>
      </c>
      <c r="M2397" s="301">
        <f t="shared" si="455"/>
        <v>17.024981951999973</v>
      </c>
      <c r="N2397" s="57">
        <f t="shared" si="453"/>
        <v>4496.5542451826841</v>
      </c>
    </row>
    <row r="2398" spans="1:14">
      <c r="A2398" s="57">
        <v>2395</v>
      </c>
      <c r="B2398" s="57">
        <v>18.399999999999999</v>
      </c>
      <c r="C2398" s="284">
        <f t="shared" si="446"/>
        <v>29.6119296</v>
      </c>
      <c r="D2398" s="300">
        <f t="shared" si="444"/>
        <v>29.6119296</v>
      </c>
      <c r="E2398" s="285">
        <f t="shared" si="447"/>
        <v>876.86637463535612</v>
      </c>
      <c r="F2398" s="300">
        <f t="shared" si="445"/>
        <v>24.3010944</v>
      </c>
      <c r="G2398" s="285">
        <f t="shared" si="448"/>
        <v>590.54318903771139</v>
      </c>
      <c r="H2398" s="284">
        <f t="shared" si="449"/>
        <v>26.956512</v>
      </c>
      <c r="I2398" s="301">
        <f t="shared" si="450"/>
        <v>7.4879200000000003E-3</v>
      </c>
      <c r="J2398" s="57">
        <f t="shared" si="451"/>
        <v>-286.32318559764474</v>
      </c>
      <c r="K2398" s="57">
        <f t="shared" si="452"/>
        <v>0</v>
      </c>
      <c r="L2398" s="57">
        <f t="shared" si="454"/>
        <v>76553.754870424062</v>
      </c>
      <c r="M2398" s="301">
        <f t="shared" si="455"/>
        <v>17.032469871999972</v>
      </c>
      <c r="N2398" s="57">
        <f t="shared" si="453"/>
        <v>4494.5774421284814</v>
      </c>
    </row>
    <row r="2399" spans="1:14">
      <c r="A2399" s="57">
        <v>2396</v>
      </c>
      <c r="B2399" s="57">
        <v>15.1</v>
      </c>
      <c r="C2399" s="284">
        <f t="shared" si="446"/>
        <v>24.3010944</v>
      </c>
      <c r="D2399" s="300">
        <f t="shared" si="444"/>
        <v>24.3010944</v>
      </c>
      <c r="E2399" s="285">
        <f t="shared" si="447"/>
        <v>590.54318903771139</v>
      </c>
      <c r="F2399" s="300">
        <f t="shared" si="445"/>
        <v>18.990259200000004</v>
      </c>
      <c r="G2399" s="285">
        <f t="shared" si="448"/>
        <v>360.62994448318477</v>
      </c>
      <c r="H2399" s="284">
        <f t="shared" si="449"/>
        <v>21.645676800000004</v>
      </c>
      <c r="I2399" s="301">
        <f t="shared" si="450"/>
        <v>6.0126880000000013E-3</v>
      </c>
      <c r="J2399" s="57">
        <f t="shared" si="451"/>
        <v>-229.91324455452661</v>
      </c>
      <c r="K2399" s="57">
        <f t="shared" si="452"/>
        <v>0</v>
      </c>
      <c r="L2399" s="57">
        <f t="shared" si="454"/>
        <v>76553.754870424062</v>
      </c>
      <c r="M2399" s="301">
        <f t="shared" si="455"/>
        <v>17.03848255999997</v>
      </c>
      <c r="N2399" s="57">
        <f t="shared" si="453"/>
        <v>4492.9913565274792</v>
      </c>
    </row>
    <row r="2400" spans="1:14">
      <c r="A2400" s="57">
        <v>2397</v>
      </c>
      <c r="B2400" s="57">
        <v>11.8</v>
      </c>
      <c r="C2400" s="284">
        <f t="shared" si="446"/>
        <v>18.990259200000004</v>
      </c>
      <c r="D2400" s="300">
        <f t="shared" si="444"/>
        <v>18.990259200000004</v>
      </c>
      <c r="E2400" s="285">
        <f t="shared" si="447"/>
        <v>360.62994448318477</v>
      </c>
      <c r="F2400" s="300">
        <f t="shared" si="445"/>
        <v>13.679424000000001</v>
      </c>
      <c r="G2400" s="285">
        <f t="shared" si="448"/>
        <v>187.12664097177603</v>
      </c>
      <c r="H2400" s="284">
        <f t="shared" si="449"/>
        <v>16.334841600000004</v>
      </c>
      <c r="I2400" s="301">
        <f t="shared" si="450"/>
        <v>4.5374560000000013E-3</v>
      </c>
      <c r="J2400" s="57">
        <f t="shared" si="451"/>
        <v>-173.50330351140875</v>
      </c>
      <c r="K2400" s="57">
        <f t="shared" si="452"/>
        <v>0</v>
      </c>
      <c r="L2400" s="57">
        <f t="shared" si="454"/>
        <v>76553.754870424062</v>
      </c>
      <c r="M2400" s="301">
        <f t="shared" si="455"/>
        <v>17.043020015999971</v>
      </c>
      <c r="N2400" s="57">
        <f t="shared" si="453"/>
        <v>4491.795162979065</v>
      </c>
    </row>
    <row r="2401" spans="1:14">
      <c r="A2401" s="57">
        <v>2398</v>
      </c>
      <c r="B2401" s="57">
        <v>8.5</v>
      </c>
      <c r="C2401" s="284">
        <f t="shared" si="446"/>
        <v>13.679424000000001</v>
      </c>
      <c r="D2401" s="300">
        <f t="shared" si="444"/>
        <v>13.679424000000001</v>
      </c>
      <c r="E2401" s="285">
        <f t="shared" si="447"/>
        <v>187.12664097177603</v>
      </c>
      <c r="F2401" s="300">
        <f t="shared" si="445"/>
        <v>8.3685888000000013</v>
      </c>
      <c r="G2401" s="285">
        <f t="shared" si="448"/>
        <v>70.033278503485462</v>
      </c>
      <c r="H2401" s="284">
        <f t="shared" si="449"/>
        <v>11.024006400000001</v>
      </c>
      <c r="I2401" s="301">
        <f t="shared" si="450"/>
        <v>3.0622240000000001E-3</v>
      </c>
      <c r="J2401" s="57">
        <f t="shared" si="451"/>
        <v>-117.09336246829056</v>
      </c>
      <c r="K2401" s="57">
        <f t="shared" si="452"/>
        <v>0</v>
      </c>
      <c r="L2401" s="57">
        <f t="shared" si="454"/>
        <v>76553.754870424062</v>
      </c>
      <c r="M2401" s="301">
        <f t="shared" si="455"/>
        <v>17.046082239999972</v>
      </c>
      <c r="N2401" s="57">
        <f t="shared" si="453"/>
        <v>4490.988239560681</v>
      </c>
    </row>
    <row r="2402" spans="1:14">
      <c r="A2402" s="57">
        <v>2399</v>
      </c>
      <c r="B2402" s="57">
        <v>5.2</v>
      </c>
      <c r="C2402" s="284">
        <f t="shared" si="446"/>
        <v>8.3685888000000013</v>
      </c>
      <c r="D2402" s="300">
        <f t="shared" si="444"/>
        <v>8.3685888000000013</v>
      </c>
      <c r="E2402" s="285">
        <f t="shared" si="447"/>
        <v>70.033278503485462</v>
      </c>
      <c r="F2402" s="300">
        <f t="shared" si="445"/>
        <v>3.0577535999999998</v>
      </c>
      <c r="G2402" s="285">
        <f t="shared" si="448"/>
        <v>9.3498570783129598</v>
      </c>
      <c r="H2402" s="284">
        <f t="shared" si="449"/>
        <v>5.7131712000000006</v>
      </c>
      <c r="I2402" s="301">
        <f t="shared" si="450"/>
        <v>1.5869920000000002E-3</v>
      </c>
      <c r="J2402" s="57">
        <f t="shared" si="451"/>
        <v>-60.683421425172504</v>
      </c>
      <c r="K2402" s="57">
        <f t="shared" si="452"/>
        <v>0</v>
      </c>
      <c r="L2402" s="57">
        <f t="shared" si="454"/>
        <v>76553.754870424062</v>
      </c>
      <c r="M2402" s="301">
        <f t="shared" si="455"/>
        <v>17.047669231999972</v>
      </c>
      <c r="N2402" s="57">
        <f t="shared" si="453"/>
        <v>4490.57016701884</v>
      </c>
    </row>
    <row r="2403" spans="1:14">
      <c r="A2403" s="57">
        <v>2400</v>
      </c>
      <c r="B2403" s="57">
        <v>1.9</v>
      </c>
      <c r="C2403" s="284">
        <f t="shared" si="446"/>
        <v>3.0577535999999998</v>
      </c>
      <c r="D2403" s="300">
        <f t="shared" si="444"/>
        <v>3.0577535999999998</v>
      </c>
      <c r="E2403" s="285">
        <f t="shared" si="447"/>
        <v>9.3498570783129598</v>
      </c>
      <c r="F2403" s="300">
        <f t="shared" si="445"/>
        <v>0</v>
      </c>
      <c r="G2403" s="285">
        <f t="shared" si="448"/>
        <v>0</v>
      </c>
      <c r="H2403" s="284">
        <f t="shared" si="449"/>
        <v>1.5288767999999999</v>
      </c>
      <c r="I2403" s="301">
        <f t="shared" si="450"/>
        <v>4.24688E-4</v>
      </c>
      <c r="J2403" s="57">
        <f t="shared" si="451"/>
        <v>-9.3498570783129598</v>
      </c>
      <c r="K2403" s="57">
        <f t="shared" si="452"/>
        <v>0</v>
      </c>
      <c r="L2403" s="57">
        <f t="shared" si="454"/>
        <v>76553.754870424062</v>
      </c>
      <c r="M2403" s="301">
        <f t="shared" si="455"/>
        <v>17.048093919999971</v>
      </c>
      <c r="N2403" s="57">
        <f t="shared" si="453"/>
        <v>4490.4583016530096</v>
      </c>
    </row>
    <row r="2404" spans="1:14">
      <c r="A2404" s="57">
        <v>2401</v>
      </c>
      <c r="B2404" s="57">
        <v>0</v>
      </c>
      <c r="C2404" s="284">
        <f t="shared" si="446"/>
        <v>0</v>
      </c>
      <c r="D2404" s="300">
        <f t="shared" si="444"/>
        <v>0</v>
      </c>
      <c r="E2404" s="285">
        <f t="shared" si="447"/>
        <v>0</v>
      </c>
      <c r="F2404" s="300">
        <f t="shared" si="445"/>
        <v>0</v>
      </c>
      <c r="G2404" s="285">
        <f t="shared" si="448"/>
        <v>0</v>
      </c>
      <c r="H2404" s="284">
        <f t="shared" si="449"/>
        <v>0</v>
      </c>
      <c r="I2404" s="301">
        <f t="shared" si="450"/>
        <v>0</v>
      </c>
      <c r="J2404" s="57">
        <f t="shared" si="451"/>
        <v>0</v>
      </c>
      <c r="K2404" s="57">
        <f t="shared" si="452"/>
        <v>0</v>
      </c>
      <c r="L2404" s="57">
        <f t="shared" si="454"/>
        <v>76553.754870424062</v>
      </c>
      <c r="M2404" s="301">
        <f t="shared" si="455"/>
        <v>17.048093919999971</v>
      </c>
      <c r="N2404" s="57">
        <f t="shared" si="453"/>
        <v>4490.4583016530096</v>
      </c>
    </row>
    <row r="2405" spans="1:14">
      <c r="A2405" s="57">
        <v>2402</v>
      </c>
      <c r="B2405" s="57">
        <v>0</v>
      </c>
      <c r="C2405" s="284">
        <f t="shared" si="446"/>
        <v>0</v>
      </c>
      <c r="D2405" s="300">
        <f t="shared" si="444"/>
        <v>0</v>
      </c>
      <c r="E2405" s="285">
        <f t="shared" si="447"/>
        <v>0</v>
      </c>
      <c r="F2405" s="300">
        <f t="shared" si="445"/>
        <v>0</v>
      </c>
      <c r="G2405" s="285">
        <f t="shared" si="448"/>
        <v>0</v>
      </c>
      <c r="H2405" s="284">
        <f t="shared" si="449"/>
        <v>0</v>
      </c>
      <c r="I2405" s="301">
        <f t="shared" si="450"/>
        <v>0</v>
      </c>
      <c r="J2405" s="57">
        <f t="shared" si="451"/>
        <v>0</v>
      </c>
      <c r="K2405" s="57">
        <f t="shared" si="452"/>
        <v>0</v>
      </c>
      <c r="L2405" s="57">
        <f t="shared" si="454"/>
        <v>76553.754870424062</v>
      </c>
      <c r="M2405" s="301">
        <f t="shared" si="455"/>
        <v>17.048093919999971</v>
      </c>
      <c r="N2405" s="57">
        <f t="shared" si="453"/>
        <v>4490.4583016530096</v>
      </c>
    </row>
    <row r="2406" spans="1:14">
      <c r="A2406" s="57">
        <v>2403</v>
      </c>
      <c r="B2406" s="57">
        <v>0</v>
      </c>
      <c r="C2406" s="284">
        <f t="shared" si="446"/>
        <v>0</v>
      </c>
      <c r="D2406" s="300">
        <f t="shared" si="444"/>
        <v>0</v>
      </c>
      <c r="E2406" s="285">
        <f t="shared" si="447"/>
        <v>0</v>
      </c>
      <c r="F2406" s="300">
        <f t="shared" si="445"/>
        <v>0</v>
      </c>
      <c r="G2406" s="285">
        <f t="shared" si="448"/>
        <v>0</v>
      </c>
      <c r="H2406" s="284">
        <f t="shared" si="449"/>
        <v>0</v>
      </c>
      <c r="I2406" s="301">
        <f t="shared" si="450"/>
        <v>0</v>
      </c>
      <c r="J2406" s="57">
        <f t="shared" si="451"/>
        <v>0</v>
      </c>
      <c r="K2406" s="57">
        <f t="shared" si="452"/>
        <v>0</v>
      </c>
      <c r="L2406" s="57">
        <f t="shared" si="454"/>
        <v>76553.754870424062</v>
      </c>
      <c r="M2406" s="301">
        <f t="shared" si="455"/>
        <v>17.048093919999971</v>
      </c>
      <c r="N2406" s="57">
        <f t="shared" si="453"/>
        <v>4490.4583016530096</v>
      </c>
    </row>
    <row r="2407" spans="1:14">
      <c r="A2407" s="57">
        <v>2404</v>
      </c>
      <c r="B2407" s="57">
        <v>0</v>
      </c>
      <c r="C2407" s="284">
        <f t="shared" si="446"/>
        <v>0</v>
      </c>
      <c r="D2407" s="300">
        <f t="shared" si="444"/>
        <v>0</v>
      </c>
      <c r="E2407" s="285">
        <f t="shared" si="447"/>
        <v>0</v>
      </c>
      <c r="F2407" s="300">
        <f t="shared" si="445"/>
        <v>0</v>
      </c>
      <c r="G2407" s="285">
        <f t="shared" si="448"/>
        <v>0</v>
      </c>
      <c r="H2407" s="284">
        <f t="shared" si="449"/>
        <v>0</v>
      </c>
      <c r="I2407" s="301">
        <f t="shared" si="450"/>
        <v>0</v>
      </c>
      <c r="J2407" s="57">
        <f t="shared" si="451"/>
        <v>0</v>
      </c>
      <c r="K2407" s="57">
        <f t="shared" si="452"/>
        <v>0</v>
      </c>
      <c r="L2407" s="57">
        <f t="shared" si="454"/>
        <v>76553.754870424062</v>
      </c>
      <c r="M2407" s="301">
        <f t="shared" si="455"/>
        <v>17.048093919999971</v>
      </c>
      <c r="N2407" s="57">
        <f t="shared" si="453"/>
        <v>4490.4583016530096</v>
      </c>
    </row>
    <row r="2408" spans="1:14">
      <c r="A2408" s="57">
        <v>2405</v>
      </c>
      <c r="B2408" s="57">
        <v>0</v>
      </c>
      <c r="C2408" s="284">
        <f t="shared" si="446"/>
        <v>0</v>
      </c>
      <c r="D2408" s="300">
        <f t="shared" si="444"/>
        <v>0</v>
      </c>
      <c r="E2408" s="285">
        <f t="shared" si="447"/>
        <v>0</v>
      </c>
      <c r="F2408" s="300">
        <f t="shared" si="445"/>
        <v>0</v>
      </c>
      <c r="G2408" s="285">
        <f t="shared" si="448"/>
        <v>0</v>
      </c>
      <c r="H2408" s="284">
        <f t="shared" si="449"/>
        <v>0</v>
      </c>
      <c r="I2408" s="301">
        <f t="shared" si="450"/>
        <v>0</v>
      </c>
      <c r="J2408" s="57">
        <f t="shared" si="451"/>
        <v>0</v>
      </c>
      <c r="K2408" s="57">
        <f t="shared" si="452"/>
        <v>0</v>
      </c>
      <c r="L2408" s="57">
        <f t="shared" si="454"/>
        <v>76553.754870424062</v>
      </c>
      <c r="M2408" s="301">
        <f t="shared" si="455"/>
        <v>17.048093919999971</v>
      </c>
      <c r="N2408" s="57">
        <f t="shared" si="453"/>
        <v>4490.4583016530096</v>
      </c>
    </row>
    <row r="2409" spans="1:14">
      <c r="A2409" s="57">
        <v>2406</v>
      </c>
      <c r="B2409" s="57">
        <v>0</v>
      </c>
      <c r="C2409" s="284">
        <f t="shared" si="446"/>
        <v>0</v>
      </c>
      <c r="D2409" s="300">
        <f t="shared" si="444"/>
        <v>0</v>
      </c>
      <c r="E2409" s="285">
        <f t="shared" si="447"/>
        <v>0</v>
      </c>
      <c r="F2409" s="300">
        <f t="shared" si="445"/>
        <v>0</v>
      </c>
      <c r="G2409" s="285">
        <f t="shared" si="448"/>
        <v>0</v>
      </c>
      <c r="H2409" s="284">
        <f t="shared" si="449"/>
        <v>0</v>
      </c>
      <c r="I2409" s="301">
        <f t="shared" si="450"/>
        <v>0</v>
      </c>
      <c r="J2409" s="57">
        <f t="shared" si="451"/>
        <v>0</v>
      </c>
      <c r="K2409" s="57">
        <f t="shared" si="452"/>
        <v>0</v>
      </c>
      <c r="L2409" s="57">
        <f t="shared" si="454"/>
        <v>76553.754870424062</v>
      </c>
      <c r="M2409" s="301">
        <f t="shared" si="455"/>
        <v>17.048093919999971</v>
      </c>
      <c r="N2409" s="57">
        <f t="shared" si="453"/>
        <v>4490.4583016530096</v>
      </c>
    </row>
    <row r="2410" spans="1:14">
      <c r="A2410" s="57">
        <v>2407</v>
      </c>
      <c r="B2410" s="57">
        <v>0</v>
      </c>
      <c r="C2410" s="284">
        <f t="shared" si="446"/>
        <v>0</v>
      </c>
      <c r="D2410" s="300">
        <f t="shared" si="444"/>
        <v>0</v>
      </c>
      <c r="E2410" s="285">
        <f t="shared" si="447"/>
        <v>0</v>
      </c>
      <c r="F2410" s="300">
        <f t="shared" si="445"/>
        <v>0</v>
      </c>
      <c r="G2410" s="285">
        <f t="shared" si="448"/>
        <v>0</v>
      </c>
      <c r="H2410" s="284">
        <f t="shared" si="449"/>
        <v>0</v>
      </c>
      <c r="I2410" s="301">
        <f t="shared" si="450"/>
        <v>0</v>
      </c>
      <c r="J2410" s="57">
        <f t="shared" si="451"/>
        <v>0</v>
      </c>
      <c r="K2410" s="57">
        <f t="shared" si="452"/>
        <v>0</v>
      </c>
      <c r="L2410" s="57">
        <f t="shared" si="454"/>
        <v>76553.754870424062</v>
      </c>
      <c r="M2410" s="301">
        <f t="shared" si="455"/>
        <v>17.048093919999971</v>
      </c>
      <c r="N2410" s="57">
        <f t="shared" si="453"/>
        <v>4490.4583016530096</v>
      </c>
    </row>
    <row r="2411" spans="1:14">
      <c r="A2411" s="57">
        <v>2408</v>
      </c>
      <c r="B2411" s="57">
        <v>0</v>
      </c>
      <c r="C2411" s="284">
        <f t="shared" si="446"/>
        <v>0</v>
      </c>
      <c r="D2411" s="300">
        <f t="shared" si="444"/>
        <v>0</v>
      </c>
      <c r="E2411" s="285">
        <f t="shared" si="447"/>
        <v>0</v>
      </c>
      <c r="F2411" s="300">
        <f t="shared" si="445"/>
        <v>0</v>
      </c>
      <c r="G2411" s="285">
        <f t="shared" si="448"/>
        <v>0</v>
      </c>
      <c r="H2411" s="284">
        <f t="shared" si="449"/>
        <v>0</v>
      </c>
      <c r="I2411" s="301">
        <f t="shared" si="450"/>
        <v>0</v>
      </c>
      <c r="J2411" s="57">
        <f t="shared" si="451"/>
        <v>0</v>
      </c>
      <c r="K2411" s="57">
        <f t="shared" si="452"/>
        <v>0</v>
      </c>
      <c r="L2411" s="57">
        <f t="shared" si="454"/>
        <v>76553.754870424062</v>
      </c>
      <c r="M2411" s="301">
        <f t="shared" si="455"/>
        <v>17.048093919999971</v>
      </c>
      <c r="N2411" s="57">
        <f t="shared" si="453"/>
        <v>4490.4583016530096</v>
      </c>
    </row>
    <row r="2412" spans="1:14">
      <c r="A2412" s="57">
        <v>2409</v>
      </c>
      <c r="B2412" s="57">
        <v>0</v>
      </c>
      <c r="C2412" s="284">
        <f t="shared" si="446"/>
        <v>0</v>
      </c>
      <c r="D2412" s="300">
        <f t="shared" si="444"/>
        <v>0</v>
      </c>
      <c r="E2412" s="285">
        <f t="shared" si="447"/>
        <v>0</v>
      </c>
      <c r="F2412" s="300">
        <f t="shared" si="445"/>
        <v>0</v>
      </c>
      <c r="G2412" s="285">
        <f t="shared" si="448"/>
        <v>0</v>
      </c>
      <c r="H2412" s="284">
        <f t="shared" si="449"/>
        <v>0</v>
      </c>
      <c r="I2412" s="301">
        <f t="shared" si="450"/>
        <v>0</v>
      </c>
      <c r="J2412" s="57">
        <f t="shared" si="451"/>
        <v>0</v>
      </c>
      <c r="K2412" s="57">
        <f t="shared" si="452"/>
        <v>0</v>
      </c>
      <c r="L2412" s="57">
        <f t="shared" si="454"/>
        <v>76553.754870424062</v>
      </c>
      <c r="M2412" s="301">
        <f t="shared" si="455"/>
        <v>17.048093919999971</v>
      </c>
      <c r="N2412" s="57">
        <f t="shared" si="453"/>
        <v>4490.4583016530096</v>
      </c>
    </row>
    <row r="2413" spans="1:14">
      <c r="A2413" s="57">
        <v>2410</v>
      </c>
      <c r="B2413" s="57">
        <v>0</v>
      </c>
      <c r="C2413" s="284">
        <f t="shared" si="446"/>
        <v>0</v>
      </c>
      <c r="D2413" s="300">
        <f t="shared" si="444"/>
        <v>0</v>
      </c>
      <c r="E2413" s="285">
        <f t="shared" si="447"/>
        <v>0</v>
      </c>
      <c r="F2413" s="300">
        <f t="shared" si="445"/>
        <v>0</v>
      </c>
      <c r="G2413" s="285">
        <f t="shared" si="448"/>
        <v>0</v>
      </c>
      <c r="H2413" s="284">
        <f t="shared" si="449"/>
        <v>0</v>
      </c>
      <c r="I2413" s="301">
        <f t="shared" si="450"/>
        <v>0</v>
      </c>
      <c r="J2413" s="57">
        <f t="shared" si="451"/>
        <v>0</v>
      </c>
      <c r="K2413" s="57">
        <f t="shared" si="452"/>
        <v>0</v>
      </c>
      <c r="L2413" s="57">
        <f t="shared" si="454"/>
        <v>76553.754870424062</v>
      </c>
      <c r="M2413" s="301">
        <f t="shared" si="455"/>
        <v>17.048093919999971</v>
      </c>
      <c r="N2413" s="57">
        <f t="shared" si="453"/>
        <v>4490.4583016530096</v>
      </c>
    </row>
    <row r="2414" spans="1:14">
      <c r="A2414" s="57">
        <v>2411</v>
      </c>
      <c r="B2414" s="57">
        <v>0</v>
      </c>
      <c r="C2414" s="284">
        <f t="shared" si="446"/>
        <v>0</v>
      </c>
      <c r="D2414" s="300">
        <f t="shared" si="444"/>
        <v>0</v>
      </c>
      <c r="E2414" s="285">
        <f t="shared" si="447"/>
        <v>0</v>
      </c>
      <c r="F2414" s="300">
        <f t="shared" si="445"/>
        <v>0</v>
      </c>
      <c r="G2414" s="285">
        <f t="shared" si="448"/>
        <v>0</v>
      </c>
      <c r="H2414" s="284">
        <f t="shared" si="449"/>
        <v>0</v>
      </c>
      <c r="I2414" s="301">
        <f t="shared" si="450"/>
        <v>0</v>
      </c>
      <c r="J2414" s="57">
        <f t="shared" si="451"/>
        <v>0</v>
      </c>
      <c r="K2414" s="57">
        <f t="shared" si="452"/>
        <v>0</v>
      </c>
      <c r="L2414" s="57">
        <f t="shared" si="454"/>
        <v>76553.754870424062</v>
      </c>
      <c r="M2414" s="301">
        <f t="shared" si="455"/>
        <v>17.048093919999971</v>
      </c>
      <c r="N2414" s="57">
        <f t="shared" si="453"/>
        <v>4490.4583016530096</v>
      </c>
    </row>
    <row r="2415" spans="1:14">
      <c r="A2415" s="57">
        <v>2412</v>
      </c>
      <c r="B2415" s="57">
        <v>0</v>
      </c>
      <c r="C2415" s="284">
        <f t="shared" si="446"/>
        <v>0</v>
      </c>
      <c r="D2415" s="300">
        <f t="shared" si="444"/>
        <v>0</v>
      </c>
      <c r="E2415" s="285">
        <f t="shared" si="447"/>
        <v>0</v>
      </c>
      <c r="F2415" s="300">
        <f t="shared" si="445"/>
        <v>0</v>
      </c>
      <c r="G2415" s="285">
        <f t="shared" si="448"/>
        <v>0</v>
      </c>
      <c r="H2415" s="284">
        <f t="shared" si="449"/>
        <v>0</v>
      </c>
      <c r="I2415" s="301">
        <f t="shared" si="450"/>
        <v>0</v>
      </c>
      <c r="J2415" s="57">
        <f t="shared" si="451"/>
        <v>0</v>
      </c>
      <c r="K2415" s="57">
        <f t="shared" si="452"/>
        <v>0</v>
      </c>
      <c r="L2415" s="57">
        <f t="shared" si="454"/>
        <v>76553.754870424062</v>
      </c>
      <c r="M2415" s="301">
        <f t="shared" si="455"/>
        <v>17.048093919999971</v>
      </c>
      <c r="N2415" s="57">
        <f t="shared" si="453"/>
        <v>4490.4583016530096</v>
      </c>
    </row>
    <row r="2416" spans="1:14">
      <c r="A2416" s="57">
        <v>2413</v>
      </c>
      <c r="B2416" s="57">
        <v>0</v>
      </c>
      <c r="C2416" s="284">
        <f t="shared" si="446"/>
        <v>0</v>
      </c>
      <c r="D2416" s="300">
        <f t="shared" si="444"/>
        <v>0</v>
      </c>
      <c r="E2416" s="285">
        <f t="shared" si="447"/>
        <v>0</v>
      </c>
      <c r="F2416" s="300">
        <f t="shared" si="445"/>
        <v>0</v>
      </c>
      <c r="G2416" s="285">
        <f t="shared" si="448"/>
        <v>0</v>
      </c>
      <c r="H2416" s="284">
        <f t="shared" si="449"/>
        <v>0</v>
      </c>
      <c r="I2416" s="301">
        <f t="shared" si="450"/>
        <v>0</v>
      </c>
      <c r="J2416" s="57">
        <f t="shared" si="451"/>
        <v>0</v>
      </c>
      <c r="K2416" s="57">
        <f t="shared" si="452"/>
        <v>0</v>
      </c>
      <c r="L2416" s="57">
        <f t="shared" si="454"/>
        <v>76553.754870424062</v>
      </c>
      <c r="M2416" s="301">
        <f t="shared" si="455"/>
        <v>17.048093919999971</v>
      </c>
      <c r="N2416" s="57">
        <f t="shared" si="453"/>
        <v>4490.4583016530096</v>
      </c>
    </row>
    <row r="2417" spans="1:14">
      <c r="A2417" s="57">
        <v>2414</v>
      </c>
      <c r="B2417" s="57">
        <v>0</v>
      </c>
      <c r="C2417" s="284">
        <f t="shared" si="446"/>
        <v>0</v>
      </c>
      <c r="D2417" s="300">
        <f t="shared" si="444"/>
        <v>0</v>
      </c>
      <c r="E2417" s="285">
        <f t="shared" si="447"/>
        <v>0</v>
      </c>
      <c r="F2417" s="300">
        <f t="shared" si="445"/>
        <v>0</v>
      </c>
      <c r="G2417" s="285">
        <f t="shared" si="448"/>
        <v>0</v>
      </c>
      <c r="H2417" s="284">
        <f t="shared" si="449"/>
        <v>0</v>
      </c>
      <c r="I2417" s="301">
        <f t="shared" si="450"/>
        <v>0</v>
      </c>
      <c r="J2417" s="57">
        <f t="shared" si="451"/>
        <v>0</v>
      </c>
      <c r="K2417" s="57">
        <f t="shared" si="452"/>
        <v>0</v>
      </c>
      <c r="L2417" s="57">
        <f t="shared" si="454"/>
        <v>76553.754870424062</v>
      </c>
      <c r="M2417" s="301">
        <f t="shared" si="455"/>
        <v>17.048093919999971</v>
      </c>
      <c r="N2417" s="57">
        <f t="shared" si="453"/>
        <v>4490.4583016530096</v>
      </c>
    </row>
    <row r="2418" spans="1:14">
      <c r="A2418" s="57">
        <v>2415</v>
      </c>
      <c r="B2418" s="57">
        <v>0</v>
      </c>
      <c r="C2418" s="284">
        <f t="shared" si="446"/>
        <v>0</v>
      </c>
      <c r="D2418" s="300">
        <f t="shared" si="444"/>
        <v>0</v>
      </c>
      <c r="E2418" s="285">
        <f t="shared" si="447"/>
        <v>0</v>
      </c>
      <c r="F2418" s="300">
        <f t="shared" si="445"/>
        <v>0</v>
      </c>
      <c r="G2418" s="285">
        <f t="shared" si="448"/>
        <v>0</v>
      </c>
      <c r="H2418" s="284">
        <f t="shared" si="449"/>
        <v>0</v>
      </c>
      <c r="I2418" s="301">
        <f t="shared" si="450"/>
        <v>0</v>
      </c>
      <c r="J2418" s="57">
        <f t="shared" si="451"/>
        <v>0</v>
      </c>
      <c r="K2418" s="57">
        <f t="shared" si="452"/>
        <v>0</v>
      </c>
      <c r="L2418" s="57">
        <f t="shared" si="454"/>
        <v>76553.754870424062</v>
      </c>
      <c r="M2418" s="301">
        <f t="shared" si="455"/>
        <v>17.048093919999971</v>
      </c>
      <c r="N2418" s="57">
        <f t="shared" si="453"/>
        <v>4490.4583016530096</v>
      </c>
    </row>
    <row r="2419" spans="1:14">
      <c r="A2419" s="57">
        <v>2416</v>
      </c>
      <c r="B2419" s="57">
        <v>0</v>
      </c>
      <c r="C2419" s="284">
        <f t="shared" si="446"/>
        <v>0</v>
      </c>
      <c r="D2419" s="300">
        <f t="shared" si="444"/>
        <v>0</v>
      </c>
      <c r="E2419" s="285">
        <f t="shared" si="447"/>
        <v>0</v>
      </c>
      <c r="F2419" s="300">
        <f t="shared" si="445"/>
        <v>0</v>
      </c>
      <c r="G2419" s="285">
        <f t="shared" si="448"/>
        <v>0</v>
      </c>
      <c r="H2419" s="284">
        <f t="shared" si="449"/>
        <v>0</v>
      </c>
      <c r="I2419" s="301">
        <f t="shared" si="450"/>
        <v>0</v>
      </c>
      <c r="J2419" s="57">
        <f t="shared" si="451"/>
        <v>0</v>
      </c>
      <c r="K2419" s="57">
        <f t="shared" si="452"/>
        <v>0</v>
      </c>
      <c r="L2419" s="57">
        <f t="shared" si="454"/>
        <v>76553.754870424062</v>
      </c>
      <c r="M2419" s="301">
        <f t="shared" si="455"/>
        <v>17.048093919999971</v>
      </c>
      <c r="N2419" s="57">
        <f t="shared" si="453"/>
        <v>4490.4583016530096</v>
      </c>
    </row>
    <row r="2420" spans="1:14">
      <c r="A2420" s="57">
        <v>2417</v>
      </c>
      <c r="B2420" s="57">
        <v>0</v>
      </c>
      <c r="C2420" s="284">
        <f t="shared" si="446"/>
        <v>0</v>
      </c>
      <c r="D2420" s="300">
        <f t="shared" si="444"/>
        <v>0</v>
      </c>
      <c r="E2420" s="285">
        <f t="shared" si="447"/>
        <v>0</v>
      </c>
      <c r="F2420" s="300">
        <f t="shared" si="445"/>
        <v>0</v>
      </c>
      <c r="G2420" s="285">
        <f t="shared" si="448"/>
        <v>0</v>
      </c>
      <c r="H2420" s="284">
        <f t="shared" si="449"/>
        <v>0</v>
      </c>
      <c r="I2420" s="301">
        <f t="shared" si="450"/>
        <v>0</v>
      </c>
      <c r="J2420" s="57">
        <f t="shared" si="451"/>
        <v>0</v>
      </c>
      <c r="K2420" s="57">
        <f t="shared" si="452"/>
        <v>0</v>
      </c>
      <c r="L2420" s="57">
        <f t="shared" si="454"/>
        <v>76553.754870424062</v>
      </c>
      <c r="M2420" s="301">
        <f t="shared" si="455"/>
        <v>17.048093919999971</v>
      </c>
      <c r="N2420" s="57">
        <f t="shared" si="453"/>
        <v>4490.4583016530096</v>
      </c>
    </row>
    <row r="2421" spans="1:14">
      <c r="A2421" s="57">
        <v>2418</v>
      </c>
      <c r="B2421" s="57">
        <v>0</v>
      </c>
      <c r="C2421" s="284">
        <f t="shared" si="446"/>
        <v>0</v>
      </c>
      <c r="D2421" s="300">
        <f t="shared" si="444"/>
        <v>0</v>
      </c>
      <c r="E2421" s="285">
        <f t="shared" si="447"/>
        <v>0</v>
      </c>
      <c r="F2421" s="300">
        <f t="shared" si="445"/>
        <v>0</v>
      </c>
      <c r="G2421" s="285">
        <f t="shared" si="448"/>
        <v>0</v>
      </c>
      <c r="H2421" s="284">
        <f t="shared" si="449"/>
        <v>0</v>
      </c>
      <c r="I2421" s="301">
        <f t="shared" si="450"/>
        <v>0</v>
      </c>
      <c r="J2421" s="57">
        <f t="shared" si="451"/>
        <v>0</v>
      </c>
      <c r="K2421" s="57">
        <f t="shared" si="452"/>
        <v>0</v>
      </c>
      <c r="L2421" s="57">
        <f t="shared" si="454"/>
        <v>76553.754870424062</v>
      </c>
      <c r="M2421" s="301">
        <f t="shared" si="455"/>
        <v>17.048093919999971</v>
      </c>
      <c r="N2421" s="57">
        <f t="shared" si="453"/>
        <v>4490.4583016530096</v>
      </c>
    </row>
    <row r="2422" spans="1:14">
      <c r="A2422" s="57">
        <v>2419</v>
      </c>
      <c r="B2422" s="57">
        <v>0</v>
      </c>
      <c r="C2422" s="284">
        <f t="shared" si="446"/>
        <v>0</v>
      </c>
      <c r="D2422" s="300">
        <f t="shared" si="444"/>
        <v>0</v>
      </c>
      <c r="E2422" s="285">
        <f t="shared" si="447"/>
        <v>0</v>
      </c>
      <c r="F2422" s="300">
        <f t="shared" si="445"/>
        <v>5.3108351999999996</v>
      </c>
      <c r="G2422" s="285">
        <f t="shared" si="448"/>
        <v>28.204970521559037</v>
      </c>
      <c r="H2422" s="284">
        <f t="shared" si="449"/>
        <v>2.6554175999999998</v>
      </c>
      <c r="I2422" s="301">
        <f t="shared" si="450"/>
        <v>7.3761599999999997E-4</v>
      </c>
      <c r="J2422" s="57">
        <f t="shared" si="451"/>
        <v>28.204970521559037</v>
      </c>
      <c r="K2422" s="57">
        <f t="shared" si="452"/>
        <v>28.204970521559037</v>
      </c>
      <c r="L2422" s="57">
        <f t="shared" si="454"/>
        <v>76581.959840945623</v>
      </c>
      <c r="M2422" s="301">
        <f t="shared" si="455"/>
        <v>17.04883153599997</v>
      </c>
      <c r="N2422" s="57">
        <f t="shared" si="453"/>
        <v>4491.9183862680966</v>
      </c>
    </row>
    <row r="2423" spans="1:14">
      <c r="A2423" s="57">
        <v>2420</v>
      </c>
      <c r="B2423" s="57">
        <v>3.3</v>
      </c>
      <c r="C2423" s="284">
        <f t="shared" si="446"/>
        <v>5.3108351999999996</v>
      </c>
      <c r="D2423" s="300">
        <f t="shared" si="444"/>
        <v>5.3108351999999996</v>
      </c>
      <c r="E2423" s="285">
        <f t="shared" si="447"/>
        <v>28.204970521559037</v>
      </c>
      <c r="F2423" s="300">
        <f t="shared" si="445"/>
        <v>10.621670399999999</v>
      </c>
      <c r="G2423" s="285">
        <f t="shared" si="448"/>
        <v>112.81988208623615</v>
      </c>
      <c r="H2423" s="284">
        <f t="shared" si="449"/>
        <v>7.9662527999999995</v>
      </c>
      <c r="I2423" s="301">
        <f t="shared" si="450"/>
        <v>2.2128479999999999E-3</v>
      </c>
      <c r="J2423" s="57">
        <f t="shared" si="451"/>
        <v>84.614911564677115</v>
      </c>
      <c r="K2423" s="57">
        <f t="shared" si="452"/>
        <v>84.614911564677115</v>
      </c>
      <c r="L2423" s="57">
        <f t="shared" si="454"/>
        <v>76666.574752510307</v>
      </c>
      <c r="M2423" s="301">
        <f t="shared" si="455"/>
        <v>17.051044383999969</v>
      </c>
      <c r="N2423" s="57">
        <f t="shared" si="453"/>
        <v>4496.2978821667493</v>
      </c>
    </row>
    <row r="2424" spans="1:14">
      <c r="A2424" s="57">
        <v>2421</v>
      </c>
      <c r="B2424" s="57">
        <v>6.6</v>
      </c>
      <c r="C2424" s="284">
        <f t="shared" si="446"/>
        <v>10.621670399999999</v>
      </c>
      <c r="D2424" s="300">
        <f t="shared" si="444"/>
        <v>10.621670399999999</v>
      </c>
      <c r="E2424" s="285">
        <f t="shared" si="447"/>
        <v>112.81988208623615</v>
      </c>
      <c r="F2424" s="300">
        <f t="shared" si="445"/>
        <v>15.932505600000002</v>
      </c>
      <c r="G2424" s="285">
        <f t="shared" si="448"/>
        <v>253.84473469403144</v>
      </c>
      <c r="H2424" s="284">
        <f t="shared" si="449"/>
        <v>13.277088000000001</v>
      </c>
      <c r="I2424" s="301">
        <f t="shared" si="450"/>
        <v>3.6880800000000003E-3</v>
      </c>
      <c r="J2424" s="57">
        <f t="shared" si="451"/>
        <v>141.02485260779531</v>
      </c>
      <c r="K2424" s="57">
        <f t="shared" si="452"/>
        <v>141.02485260779531</v>
      </c>
      <c r="L2424" s="57">
        <f t="shared" si="454"/>
        <v>76807.599605118099</v>
      </c>
      <c r="M2424" s="301">
        <f t="shared" si="455"/>
        <v>17.054732463999969</v>
      </c>
      <c r="N2424" s="57">
        <f t="shared" si="453"/>
        <v>4503.5945164925715</v>
      </c>
    </row>
    <row r="2425" spans="1:14">
      <c r="A2425" s="57">
        <v>2422</v>
      </c>
      <c r="B2425" s="57">
        <v>9.9</v>
      </c>
      <c r="C2425" s="284">
        <f t="shared" si="446"/>
        <v>15.932505600000002</v>
      </c>
      <c r="D2425" s="300">
        <f t="shared" si="444"/>
        <v>15.932505600000002</v>
      </c>
      <c r="E2425" s="285">
        <f t="shared" si="447"/>
        <v>253.84473469403144</v>
      </c>
      <c r="F2425" s="300">
        <f t="shared" si="445"/>
        <v>21.243340799999999</v>
      </c>
      <c r="G2425" s="285">
        <f t="shared" si="448"/>
        <v>451.27952834494459</v>
      </c>
      <c r="H2425" s="284">
        <f t="shared" si="449"/>
        <v>18.587923199999999</v>
      </c>
      <c r="I2425" s="301">
        <f t="shared" si="450"/>
        <v>5.1633119999999998E-3</v>
      </c>
      <c r="J2425" s="57">
        <f t="shared" si="451"/>
        <v>197.43479365091315</v>
      </c>
      <c r="K2425" s="57">
        <f t="shared" si="452"/>
        <v>197.43479365091315</v>
      </c>
      <c r="L2425" s="57">
        <f t="shared" si="454"/>
        <v>77005.034398769014</v>
      </c>
      <c r="M2425" s="301">
        <f t="shared" si="455"/>
        <v>17.059895775999969</v>
      </c>
      <c r="N2425" s="57">
        <f t="shared" si="453"/>
        <v>4513.8045044273049</v>
      </c>
    </row>
    <row r="2426" spans="1:14">
      <c r="A2426" s="57">
        <v>2423</v>
      </c>
      <c r="B2426" s="57">
        <v>13.2</v>
      </c>
      <c r="C2426" s="284">
        <f t="shared" si="446"/>
        <v>21.243340799999999</v>
      </c>
      <c r="D2426" s="300">
        <f t="shared" si="444"/>
        <v>21.243340799999999</v>
      </c>
      <c r="E2426" s="285">
        <f t="shared" si="447"/>
        <v>451.27952834494459</v>
      </c>
      <c r="F2426" s="300">
        <f t="shared" si="445"/>
        <v>26.554176000000002</v>
      </c>
      <c r="G2426" s="285">
        <f t="shared" si="448"/>
        <v>705.1242630389761</v>
      </c>
      <c r="H2426" s="284">
        <f t="shared" si="449"/>
        <v>23.898758399999998</v>
      </c>
      <c r="I2426" s="301">
        <f t="shared" si="450"/>
        <v>6.6385439999999997E-3</v>
      </c>
      <c r="J2426" s="57">
        <f t="shared" si="451"/>
        <v>253.8447346940315</v>
      </c>
      <c r="K2426" s="57">
        <f t="shared" si="452"/>
        <v>253.8447346940315</v>
      </c>
      <c r="L2426" s="57">
        <f t="shared" si="454"/>
        <v>77258.879133463051</v>
      </c>
      <c r="M2426" s="301">
        <f t="shared" si="455"/>
        <v>17.06653431999997</v>
      </c>
      <c r="N2426" s="57">
        <f t="shared" si="453"/>
        <v>4526.9225540961024</v>
      </c>
    </row>
    <row r="2427" spans="1:14">
      <c r="A2427" s="57">
        <v>2424</v>
      </c>
      <c r="B2427" s="57">
        <v>16.5</v>
      </c>
      <c r="C2427" s="284">
        <f t="shared" si="446"/>
        <v>26.554176000000002</v>
      </c>
      <c r="D2427" s="300">
        <f t="shared" si="444"/>
        <v>26.554176000000002</v>
      </c>
      <c r="E2427" s="285">
        <f t="shared" si="447"/>
        <v>705.1242630389761</v>
      </c>
      <c r="F2427" s="300">
        <f t="shared" si="445"/>
        <v>31.865011200000005</v>
      </c>
      <c r="G2427" s="285">
        <f t="shared" si="448"/>
        <v>1015.3789387761258</v>
      </c>
      <c r="H2427" s="284">
        <f t="shared" si="449"/>
        <v>29.209593600000005</v>
      </c>
      <c r="I2427" s="301">
        <f t="shared" si="450"/>
        <v>8.1137760000000014E-3</v>
      </c>
      <c r="J2427" s="57">
        <f t="shared" si="451"/>
        <v>310.25467573714968</v>
      </c>
      <c r="K2427" s="57">
        <f t="shared" si="452"/>
        <v>310.25467573714968</v>
      </c>
      <c r="L2427" s="57">
        <f t="shared" si="454"/>
        <v>77569.133809200197</v>
      </c>
      <c r="M2427" s="301">
        <f t="shared" si="455"/>
        <v>17.074648095999969</v>
      </c>
      <c r="N2427" s="57">
        <f t="shared" si="453"/>
        <v>4542.9418734182937</v>
      </c>
    </row>
    <row r="2428" spans="1:14">
      <c r="A2428" s="57">
        <v>2425</v>
      </c>
      <c r="B2428" s="57">
        <v>19.8</v>
      </c>
      <c r="C2428" s="284">
        <f t="shared" si="446"/>
        <v>31.865011200000005</v>
      </c>
      <c r="D2428" s="300">
        <f t="shared" si="444"/>
        <v>31.865011200000005</v>
      </c>
      <c r="E2428" s="285">
        <f t="shared" si="447"/>
        <v>1015.3789387761258</v>
      </c>
      <c r="F2428" s="300">
        <f t="shared" si="445"/>
        <v>37.175846400000005</v>
      </c>
      <c r="G2428" s="285">
        <f t="shared" si="448"/>
        <v>1382.0435555563934</v>
      </c>
      <c r="H2428" s="284">
        <f t="shared" si="449"/>
        <v>34.520428800000005</v>
      </c>
      <c r="I2428" s="301">
        <f t="shared" si="450"/>
        <v>9.5890080000000013E-3</v>
      </c>
      <c r="J2428" s="57">
        <f t="shared" si="451"/>
        <v>366.66461678026758</v>
      </c>
      <c r="K2428" s="57">
        <f t="shared" si="452"/>
        <v>366.66461678026758</v>
      </c>
      <c r="L2428" s="57">
        <f t="shared" si="454"/>
        <v>77935.798425980465</v>
      </c>
      <c r="M2428" s="301">
        <f t="shared" si="455"/>
        <v>17.084237103999968</v>
      </c>
      <c r="N2428" s="57">
        <f t="shared" si="453"/>
        <v>4561.8541788871098</v>
      </c>
    </row>
    <row r="2429" spans="1:14">
      <c r="A2429" s="57">
        <v>2426</v>
      </c>
      <c r="B2429" s="57">
        <v>23.1</v>
      </c>
      <c r="C2429" s="284">
        <f t="shared" si="446"/>
        <v>37.175846400000005</v>
      </c>
      <c r="D2429" s="300">
        <f t="shared" si="444"/>
        <v>37.175846400000005</v>
      </c>
      <c r="E2429" s="285">
        <f t="shared" si="447"/>
        <v>1382.0435555563934</v>
      </c>
      <c r="F2429" s="300">
        <f t="shared" si="445"/>
        <v>42.486681599999997</v>
      </c>
      <c r="G2429" s="285">
        <f t="shared" si="448"/>
        <v>1805.1181133797784</v>
      </c>
      <c r="H2429" s="284">
        <f t="shared" si="449"/>
        <v>39.831264000000004</v>
      </c>
      <c r="I2429" s="301">
        <f t="shared" si="450"/>
        <v>1.1064240000000001E-2</v>
      </c>
      <c r="J2429" s="57">
        <f t="shared" si="451"/>
        <v>423.07455782338502</v>
      </c>
      <c r="K2429" s="57">
        <f t="shared" si="452"/>
        <v>423.07455782338502</v>
      </c>
      <c r="L2429" s="57">
        <f t="shared" si="454"/>
        <v>78358.872983803856</v>
      </c>
      <c r="M2429" s="301">
        <f t="shared" si="455"/>
        <v>17.095301343999967</v>
      </c>
      <c r="N2429" s="57">
        <f t="shared" si="453"/>
        <v>4583.6497062572053</v>
      </c>
    </row>
    <row r="2430" spans="1:14">
      <c r="A2430" s="57">
        <v>2427</v>
      </c>
      <c r="B2430" s="57">
        <v>26.4</v>
      </c>
      <c r="C2430" s="284">
        <f t="shared" si="446"/>
        <v>42.486681599999997</v>
      </c>
      <c r="D2430" s="300">
        <f t="shared" si="444"/>
        <v>42.486681599999997</v>
      </c>
      <c r="E2430" s="285">
        <f t="shared" si="447"/>
        <v>1805.1181133797784</v>
      </c>
      <c r="F2430" s="300">
        <f t="shared" si="445"/>
        <v>44.739763200000006</v>
      </c>
      <c r="G2430" s="285">
        <f t="shared" si="448"/>
        <v>2001.6464111920748</v>
      </c>
      <c r="H2430" s="284">
        <f t="shared" si="449"/>
        <v>43.613222399999998</v>
      </c>
      <c r="I2430" s="301">
        <f t="shared" si="450"/>
        <v>1.2114784E-2</v>
      </c>
      <c r="J2430" s="57">
        <f t="shared" si="451"/>
        <v>196.52829781229639</v>
      </c>
      <c r="K2430" s="57">
        <f t="shared" si="452"/>
        <v>196.52829781229639</v>
      </c>
      <c r="L2430" s="57">
        <f t="shared" si="454"/>
        <v>78555.401281616156</v>
      </c>
      <c r="M2430" s="301">
        <f t="shared" si="455"/>
        <v>17.107416127999969</v>
      </c>
      <c r="N2430" s="57">
        <f t="shared" si="453"/>
        <v>4591.8916506066244</v>
      </c>
    </row>
    <row r="2431" spans="1:14">
      <c r="A2431" s="57">
        <v>2428</v>
      </c>
      <c r="B2431" s="57">
        <v>27.8</v>
      </c>
      <c r="C2431" s="284">
        <f t="shared" si="446"/>
        <v>44.739763200000006</v>
      </c>
      <c r="D2431" s="300">
        <f t="shared" si="444"/>
        <v>44.739763200000006</v>
      </c>
      <c r="E2431" s="285">
        <f t="shared" si="447"/>
        <v>2001.6464111920748</v>
      </c>
      <c r="F2431" s="300">
        <f t="shared" si="445"/>
        <v>46.831910400000005</v>
      </c>
      <c r="G2431" s="285">
        <f t="shared" si="448"/>
        <v>2193.2278317136288</v>
      </c>
      <c r="H2431" s="284">
        <f t="shared" si="449"/>
        <v>45.785836800000006</v>
      </c>
      <c r="I2431" s="301">
        <f t="shared" si="450"/>
        <v>1.2718288000000001E-2</v>
      </c>
      <c r="J2431" s="57">
        <f t="shared" si="451"/>
        <v>191.58142052155404</v>
      </c>
      <c r="K2431" s="57">
        <f t="shared" si="452"/>
        <v>191.58142052155404</v>
      </c>
      <c r="L2431" s="57">
        <f t="shared" si="454"/>
        <v>78746.982702137713</v>
      </c>
      <c r="M2431" s="301">
        <f t="shared" si="455"/>
        <v>17.120134415999967</v>
      </c>
      <c r="N2431" s="57">
        <f t="shared" si="453"/>
        <v>4599.6708196720192</v>
      </c>
    </row>
    <row r="2432" spans="1:14">
      <c r="A2432" s="57">
        <v>2429</v>
      </c>
      <c r="B2432" s="57">
        <v>29.1</v>
      </c>
      <c r="C2432" s="284">
        <f t="shared" si="446"/>
        <v>46.831910400000005</v>
      </c>
      <c r="D2432" s="300">
        <f t="shared" si="444"/>
        <v>46.831910400000005</v>
      </c>
      <c r="E2432" s="285">
        <f t="shared" si="447"/>
        <v>2193.2278317136288</v>
      </c>
      <c r="F2432" s="300">
        <f t="shared" si="445"/>
        <v>50.694336000000007</v>
      </c>
      <c r="G2432" s="285">
        <f t="shared" si="448"/>
        <v>2569.9157024808969</v>
      </c>
      <c r="H2432" s="284">
        <f t="shared" si="449"/>
        <v>48.76312320000001</v>
      </c>
      <c r="I2432" s="301">
        <f t="shared" si="450"/>
        <v>1.3545312000000002E-2</v>
      </c>
      <c r="J2432" s="57">
        <f t="shared" si="451"/>
        <v>376.68787076726812</v>
      </c>
      <c r="K2432" s="57">
        <f t="shared" si="452"/>
        <v>376.68787076726812</v>
      </c>
      <c r="L2432" s="57">
        <f t="shared" si="454"/>
        <v>79123.670572904986</v>
      </c>
      <c r="M2432" s="301">
        <f t="shared" si="455"/>
        <v>17.133679727999969</v>
      </c>
      <c r="N2432" s="57">
        <f t="shared" si="453"/>
        <v>4618.0197032398464</v>
      </c>
    </row>
    <row r="2433" spans="1:14">
      <c r="A2433" s="57">
        <v>2430</v>
      </c>
      <c r="B2433" s="57">
        <v>31.5</v>
      </c>
      <c r="C2433" s="284">
        <f t="shared" si="446"/>
        <v>50.694336000000007</v>
      </c>
      <c r="D2433" s="300">
        <f t="shared" si="444"/>
        <v>50.694336000000007</v>
      </c>
      <c r="E2433" s="285">
        <f t="shared" si="447"/>
        <v>2569.9157024808969</v>
      </c>
      <c r="F2433" s="300">
        <f t="shared" si="445"/>
        <v>53.108352000000004</v>
      </c>
      <c r="G2433" s="285">
        <f t="shared" si="448"/>
        <v>2820.4970521559044</v>
      </c>
      <c r="H2433" s="284">
        <f t="shared" si="449"/>
        <v>51.901344000000009</v>
      </c>
      <c r="I2433" s="301">
        <f t="shared" si="450"/>
        <v>1.4417040000000002E-2</v>
      </c>
      <c r="J2433" s="57">
        <f t="shared" si="451"/>
        <v>250.58134967500746</v>
      </c>
      <c r="K2433" s="57">
        <f t="shared" si="452"/>
        <v>250.58134967500746</v>
      </c>
      <c r="L2433" s="57">
        <f t="shared" si="454"/>
        <v>79374.251922579992</v>
      </c>
      <c r="M2433" s="301">
        <f t="shared" si="455"/>
        <v>17.14809676799997</v>
      </c>
      <c r="N2433" s="57">
        <f t="shared" si="453"/>
        <v>4628.7499421335278</v>
      </c>
    </row>
    <row r="2434" spans="1:14">
      <c r="A2434" s="57">
        <v>2431</v>
      </c>
      <c r="B2434" s="57">
        <v>33</v>
      </c>
      <c r="C2434" s="284">
        <f t="shared" si="446"/>
        <v>53.108352000000004</v>
      </c>
      <c r="D2434" s="300">
        <f t="shared" si="444"/>
        <v>53.108352000000004</v>
      </c>
      <c r="E2434" s="285">
        <f t="shared" si="447"/>
        <v>2820.4970521559044</v>
      </c>
      <c r="F2434" s="300">
        <f t="shared" si="445"/>
        <v>54.073958400000009</v>
      </c>
      <c r="G2434" s="285">
        <f t="shared" si="448"/>
        <v>2923.9929770449316</v>
      </c>
      <c r="H2434" s="284">
        <f t="shared" si="449"/>
        <v>53.591155200000003</v>
      </c>
      <c r="I2434" s="301">
        <f t="shared" si="450"/>
        <v>1.4886432000000002E-2</v>
      </c>
      <c r="J2434" s="57">
        <f t="shared" si="451"/>
        <v>103.49592488902726</v>
      </c>
      <c r="K2434" s="57">
        <f t="shared" si="452"/>
        <v>103.49592488902726</v>
      </c>
      <c r="L2434" s="57">
        <f t="shared" si="454"/>
        <v>79477.747847469014</v>
      </c>
      <c r="M2434" s="301">
        <f t="shared" si="455"/>
        <v>17.162983199999971</v>
      </c>
      <c r="N2434" s="57">
        <f t="shared" si="453"/>
        <v>4630.7653466367756</v>
      </c>
    </row>
    <row r="2435" spans="1:14">
      <c r="A2435" s="57">
        <v>2432</v>
      </c>
      <c r="B2435" s="57">
        <v>33.6</v>
      </c>
      <c r="C2435" s="284">
        <f t="shared" si="446"/>
        <v>54.073958400000009</v>
      </c>
      <c r="D2435" s="300">
        <f t="shared" si="444"/>
        <v>54.073958400000009</v>
      </c>
      <c r="E2435" s="285">
        <f t="shared" si="447"/>
        <v>2923.9929770449316</v>
      </c>
      <c r="F2435" s="300">
        <f t="shared" si="445"/>
        <v>56.005171199999999</v>
      </c>
      <c r="G2435" s="285">
        <f t="shared" si="448"/>
        <v>3136.5792011413096</v>
      </c>
      <c r="H2435" s="284">
        <f t="shared" si="449"/>
        <v>55.039564800000008</v>
      </c>
      <c r="I2435" s="301">
        <f t="shared" si="450"/>
        <v>1.5288768000000003E-2</v>
      </c>
      <c r="J2435" s="57">
        <f t="shared" si="451"/>
        <v>212.58622409637792</v>
      </c>
      <c r="K2435" s="57">
        <f t="shared" si="452"/>
        <v>212.58622409637792</v>
      </c>
      <c r="L2435" s="57">
        <f t="shared" si="454"/>
        <v>79690.33407156539</v>
      </c>
      <c r="M2435" s="301">
        <f t="shared" si="455"/>
        <v>17.178271967999972</v>
      </c>
      <c r="N2435" s="57">
        <f t="shared" si="453"/>
        <v>4639.0192342986611</v>
      </c>
    </row>
    <row r="2436" spans="1:14">
      <c r="A2436" s="57">
        <v>2433</v>
      </c>
      <c r="B2436" s="57">
        <v>34.799999999999997</v>
      </c>
      <c r="C2436" s="284">
        <f t="shared" si="446"/>
        <v>56.005171199999999</v>
      </c>
      <c r="D2436" s="300">
        <f t="shared" ref="D2436:D2480" si="456">C2436</f>
        <v>56.005171199999999</v>
      </c>
      <c r="E2436" s="285">
        <f t="shared" si="447"/>
        <v>3136.5792011413096</v>
      </c>
      <c r="F2436" s="300">
        <f t="shared" ref="F2436:F2480" si="457">C2437</f>
        <v>56.487974400000006</v>
      </c>
      <c r="G2436" s="285">
        <f t="shared" si="448"/>
        <v>3190.891251815056</v>
      </c>
      <c r="H2436" s="284">
        <f t="shared" si="449"/>
        <v>56.246572800000003</v>
      </c>
      <c r="I2436" s="301">
        <f t="shared" si="450"/>
        <v>1.5624048000000001E-2</v>
      </c>
      <c r="J2436" s="57">
        <f t="shared" si="451"/>
        <v>54.312050673746398</v>
      </c>
      <c r="K2436" s="57">
        <f t="shared" si="452"/>
        <v>54.312050673746398</v>
      </c>
      <c r="L2436" s="57">
        <f t="shared" si="454"/>
        <v>79744.646122239137</v>
      </c>
      <c r="M2436" s="301">
        <f t="shared" si="455"/>
        <v>17.193896015999972</v>
      </c>
      <c r="N2436" s="57">
        <f t="shared" si="453"/>
        <v>4637.9625681132347</v>
      </c>
    </row>
    <row r="2437" spans="1:14">
      <c r="A2437" s="57">
        <v>2434</v>
      </c>
      <c r="B2437" s="57">
        <v>35.1</v>
      </c>
      <c r="C2437" s="284">
        <f t="shared" ref="C2437:C2480" si="458">B2437*1.609344</f>
        <v>56.487974400000006</v>
      </c>
      <c r="D2437" s="300">
        <f t="shared" si="456"/>
        <v>56.487974400000006</v>
      </c>
      <c r="E2437" s="285">
        <f t="shared" ref="E2437:E2480" si="459">(D2437)^2</f>
        <v>3190.891251815056</v>
      </c>
      <c r="F2437" s="300">
        <f t="shared" si="457"/>
        <v>57.29264640000001</v>
      </c>
      <c r="G2437" s="285">
        <f t="shared" ref="G2437:G2480" si="460">(F2437)^2</f>
        <v>3282.4473315154341</v>
      </c>
      <c r="H2437" s="284">
        <f t="shared" ref="H2437:H2480" si="461">(D2437+F2437)/2</f>
        <v>56.890310400000004</v>
      </c>
      <c r="I2437" s="301">
        <f t="shared" ref="I2437:I2480" si="462">H2437/3600</f>
        <v>1.5802864E-2</v>
      </c>
      <c r="J2437" s="57">
        <f t="shared" ref="J2437:J2480" si="463">IF(I2437=0,0,(G2437-E2437))</f>
        <v>91.556079700378177</v>
      </c>
      <c r="K2437" s="57">
        <f t="shared" ref="K2437:K2480" si="464">MAX(0,J2437)</f>
        <v>91.556079700378177</v>
      </c>
      <c r="L2437" s="57">
        <f t="shared" si="454"/>
        <v>79836.202201939508</v>
      </c>
      <c r="M2437" s="301">
        <f t="shared" si="455"/>
        <v>17.209698879999973</v>
      </c>
      <c r="N2437" s="57">
        <f t="shared" ref="N2437:N2480" si="465">IF(M2437=0,0,(L2437)/M2437)</f>
        <v>4639.0237713409451</v>
      </c>
    </row>
    <row r="2438" spans="1:14">
      <c r="A2438" s="57">
        <v>2435</v>
      </c>
      <c r="B2438" s="57">
        <v>35.6</v>
      </c>
      <c r="C2438" s="284">
        <f t="shared" si="458"/>
        <v>57.29264640000001</v>
      </c>
      <c r="D2438" s="300">
        <f t="shared" si="456"/>
        <v>57.29264640000001</v>
      </c>
      <c r="E2438" s="285">
        <f t="shared" si="459"/>
        <v>3282.4473315154341</v>
      </c>
      <c r="F2438" s="300">
        <f t="shared" si="457"/>
        <v>58.097318400000006</v>
      </c>
      <c r="G2438" s="285">
        <f t="shared" si="460"/>
        <v>3375.2984052709794</v>
      </c>
      <c r="H2438" s="284">
        <f t="shared" si="461"/>
        <v>57.694982400000008</v>
      </c>
      <c r="I2438" s="301">
        <f t="shared" si="462"/>
        <v>1.6026384000000001E-2</v>
      </c>
      <c r="J2438" s="57">
        <f t="shared" si="463"/>
        <v>92.851073755545258</v>
      </c>
      <c r="K2438" s="57">
        <f t="shared" si="464"/>
        <v>92.851073755545258</v>
      </c>
      <c r="L2438" s="57">
        <f t="shared" ref="L2438:L2480" si="466">L2437+K2438</f>
        <v>79929.053275695056</v>
      </c>
      <c r="M2438" s="301">
        <f t="shared" ref="M2438:M2480" si="467">M2437+I2438</f>
        <v>17.225725263999973</v>
      </c>
      <c r="N2438" s="57">
        <f t="shared" si="465"/>
        <v>4640.0979959165325</v>
      </c>
    </row>
    <row r="2439" spans="1:14">
      <c r="A2439" s="57">
        <v>2436</v>
      </c>
      <c r="B2439" s="57">
        <v>36.1</v>
      </c>
      <c r="C2439" s="284">
        <f t="shared" si="458"/>
        <v>58.097318400000006</v>
      </c>
      <c r="D2439" s="300">
        <f t="shared" si="456"/>
        <v>58.097318400000006</v>
      </c>
      <c r="E2439" s="285">
        <f t="shared" si="459"/>
        <v>3375.2984052709794</v>
      </c>
      <c r="F2439" s="300">
        <f t="shared" si="457"/>
        <v>57.936384000000004</v>
      </c>
      <c r="G2439" s="285">
        <f t="shared" si="460"/>
        <v>3356.6245909954564</v>
      </c>
      <c r="H2439" s="284">
        <f t="shared" si="461"/>
        <v>58.016851200000005</v>
      </c>
      <c r="I2439" s="301">
        <f t="shared" si="462"/>
        <v>1.6115792E-2</v>
      </c>
      <c r="J2439" s="57">
        <f t="shared" si="463"/>
        <v>-18.673814275523</v>
      </c>
      <c r="K2439" s="57">
        <f t="shared" si="464"/>
        <v>0</v>
      </c>
      <c r="L2439" s="57">
        <f t="shared" si="466"/>
        <v>79929.053275695056</v>
      </c>
      <c r="M2439" s="301">
        <f t="shared" si="467"/>
        <v>17.241841055999974</v>
      </c>
      <c r="N2439" s="57">
        <f t="shared" si="465"/>
        <v>4635.760938526957</v>
      </c>
    </row>
    <row r="2440" spans="1:14">
      <c r="A2440" s="57">
        <v>2437</v>
      </c>
      <c r="B2440" s="57">
        <v>36</v>
      </c>
      <c r="C2440" s="284">
        <f t="shared" si="458"/>
        <v>57.936384000000004</v>
      </c>
      <c r="D2440" s="300">
        <f t="shared" si="456"/>
        <v>57.936384000000004</v>
      </c>
      <c r="E2440" s="285">
        <f t="shared" si="459"/>
        <v>3356.6245909954564</v>
      </c>
      <c r="F2440" s="300">
        <f t="shared" si="457"/>
        <v>58.097318400000006</v>
      </c>
      <c r="G2440" s="285">
        <f t="shared" si="460"/>
        <v>3375.2984052709794</v>
      </c>
      <c r="H2440" s="284">
        <f t="shared" si="461"/>
        <v>58.016851200000005</v>
      </c>
      <c r="I2440" s="301">
        <f t="shared" si="462"/>
        <v>1.6115792E-2</v>
      </c>
      <c r="J2440" s="57">
        <f t="shared" si="463"/>
        <v>18.673814275523</v>
      </c>
      <c r="K2440" s="57">
        <f t="shared" si="464"/>
        <v>18.673814275523</v>
      </c>
      <c r="L2440" s="57">
        <f t="shared" si="466"/>
        <v>79947.727089970576</v>
      </c>
      <c r="M2440" s="301">
        <f t="shared" si="467"/>
        <v>17.257956847999974</v>
      </c>
      <c r="N2440" s="57">
        <f t="shared" si="465"/>
        <v>4632.5140220312769</v>
      </c>
    </row>
    <row r="2441" spans="1:14">
      <c r="A2441" s="57">
        <v>2438</v>
      </c>
      <c r="B2441" s="57">
        <v>36.1</v>
      </c>
      <c r="C2441" s="284">
        <f t="shared" si="458"/>
        <v>58.097318400000006</v>
      </c>
      <c r="D2441" s="300">
        <f t="shared" si="456"/>
        <v>58.097318400000006</v>
      </c>
      <c r="E2441" s="285">
        <f t="shared" si="459"/>
        <v>3375.2984052709794</v>
      </c>
      <c r="F2441" s="300">
        <f t="shared" si="457"/>
        <v>58.258252800000008</v>
      </c>
      <c r="G2441" s="285">
        <f t="shared" si="460"/>
        <v>3394.0240193087088</v>
      </c>
      <c r="H2441" s="284">
        <f t="shared" si="461"/>
        <v>58.177785600000007</v>
      </c>
      <c r="I2441" s="301">
        <f t="shared" si="462"/>
        <v>1.6160496000000003E-2</v>
      </c>
      <c r="J2441" s="57">
        <f t="shared" si="463"/>
        <v>18.725614037729429</v>
      </c>
      <c r="K2441" s="57">
        <f t="shared" si="464"/>
        <v>18.725614037729429</v>
      </c>
      <c r="L2441" s="57">
        <f t="shared" si="466"/>
        <v>79966.452704008305</v>
      </c>
      <c r="M2441" s="301">
        <f t="shared" si="467"/>
        <v>17.274117343999976</v>
      </c>
      <c r="N2441" s="57">
        <f t="shared" si="465"/>
        <v>4629.2641824494731</v>
      </c>
    </row>
    <row r="2442" spans="1:14">
      <c r="A2442" s="57">
        <v>2439</v>
      </c>
      <c r="B2442" s="57">
        <v>36.200000000000003</v>
      </c>
      <c r="C2442" s="284">
        <f t="shared" si="458"/>
        <v>58.258252800000008</v>
      </c>
      <c r="D2442" s="300">
        <f t="shared" si="456"/>
        <v>58.258252800000008</v>
      </c>
      <c r="E2442" s="285">
        <f t="shared" si="459"/>
        <v>3394.0240193087088</v>
      </c>
      <c r="F2442" s="300">
        <f t="shared" si="457"/>
        <v>57.936384000000004</v>
      </c>
      <c r="G2442" s="285">
        <f t="shared" si="460"/>
        <v>3356.6245909954564</v>
      </c>
      <c r="H2442" s="284">
        <f t="shared" si="461"/>
        <v>58.097318400000006</v>
      </c>
      <c r="I2442" s="301">
        <f t="shared" si="462"/>
        <v>1.6138144E-2</v>
      </c>
      <c r="J2442" s="57">
        <f t="shared" si="463"/>
        <v>-37.399428313252429</v>
      </c>
      <c r="K2442" s="57">
        <f t="shared" si="464"/>
        <v>0</v>
      </c>
      <c r="L2442" s="57">
        <f t="shared" si="466"/>
        <v>79966.452704008305</v>
      </c>
      <c r="M2442" s="301">
        <f t="shared" si="467"/>
        <v>17.290255487999975</v>
      </c>
      <c r="N2442" s="57">
        <f t="shared" si="465"/>
        <v>4624.9433826763143</v>
      </c>
    </row>
    <row r="2443" spans="1:14">
      <c r="A2443" s="57">
        <v>2440</v>
      </c>
      <c r="B2443" s="57">
        <v>36</v>
      </c>
      <c r="C2443" s="284">
        <f t="shared" si="458"/>
        <v>57.936384000000004</v>
      </c>
      <c r="D2443" s="300">
        <f t="shared" si="456"/>
        <v>57.936384000000004</v>
      </c>
      <c r="E2443" s="285">
        <f t="shared" si="459"/>
        <v>3356.6245909954564</v>
      </c>
      <c r="F2443" s="300">
        <f t="shared" si="457"/>
        <v>57.453580800000012</v>
      </c>
      <c r="G2443" s="285">
        <f t="shared" si="460"/>
        <v>3300.9139467421301</v>
      </c>
      <c r="H2443" s="284">
        <f t="shared" si="461"/>
        <v>57.694982400000008</v>
      </c>
      <c r="I2443" s="301">
        <f t="shared" si="462"/>
        <v>1.6026384000000001E-2</v>
      </c>
      <c r="J2443" s="57">
        <f t="shared" si="463"/>
        <v>-55.710644253326336</v>
      </c>
      <c r="K2443" s="57">
        <f t="shared" si="464"/>
        <v>0</v>
      </c>
      <c r="L2443" s="57">
        <f t="shared" si="466"/>
        <v>79966.452704008305</v>
      </c>
      <c r="M2443" s="301">
        <f t="shared" si="467"/>
        <v>17.306281871999975</v>
      </c>
      <c r="N2443" s="57">
        <f t="shared" si="465"/>
        <v>4620.6604801339172</v>
      </c>
    </row>
    <row r="2444" spans="1:14">
      <c r="A2444" s="57">
        <v>2441</v>
      </c>
      <c r="B2444" s="57">
        <v>35.700000000000003</v>
      </c>
      <c r="C2444" s="284">
        <f t="shared" si="458"/>
        <v>57.453580800000012</v>
      </c>
      <c r="D2444" s="300">
        <f t="shared" si="456"/>
        <v>57.453580800000012</v>
      </c>
      <c r="E2444" s="285">
        <f t="shared" si="459"/>
        <v>3300.9139467421301</v>
      </c>
      <c r="F2444" s="300">
        <f t="shared" si="457"/>
        <v>57.936384000000004</v>
      </c>
      <c r="G2444" s="285">
        <f t="shared" si="460"/>
        <v>3356.6245909954564</v>
      </c>
      <c r="H2444" s="284">
        <f t="shared" si="461"/>
        <v>57.694982400000008</v>
      </c>
      <c r="I2444" s="301">
        <f t="shared" si="462"/>
        <v>1.6026384000000001E-2</v>
      </c>
      <c r="J2444" s="57">
        <f t="shared" si="463"/>
        <v>55.710644253326336</v>
      </c>
      <c r="K2444" s="57">
        <f t="shared" si="464"/>
        <v>55.710644253326336</v>
      </c>
      <c r="L2444" s="57">
        <f t="shared" si="466"/>
        <v>80022.163348261631</v>
      </c>
      <c r="M2444" s="301">
        <f t="shared" si="467"/>
        <v>17.322308255999975</v>
      </c>
      <c r="N2444" s="57">
        <f t="shared" si="465"/>
        <v>4619.6016238508018</v>
      </c>
    </row>
    <row r="2445" spans="1:14">
      <c r="A2445" s="57">
        <v>2442</v>
      </c>
      <c r="B2445" s="57">
        <v>36</v>
      </c>
      <c r="C2445" s="284">
        <f t="shared" si="458"/>
        <v>57.936384000000004</v>
      </c>
      <c r="D2445" s="300">
        <f t="shared" si="456"/>
        <v>57.936384000000004</v>
      </c>
      <c r="E2445" s="285">
        <f t="shared" si="459"/>
        <v>3356.6245909954564</v>
      </c>
      <c r="F2445" s="300">
        <f t="shared" si="457"/>
        <v>57.936384000000004</v>
      </c>
      <c r="G2445" s="285">
        <f t="shared" si="460"/>
        <v>3356.6245909954564</v>
      </c>
      <c r="H2445" s="284">
        <f t="shared" si="461"/>
        <v>57.936384000000004</v>
      </c>
      <c r="I2445" s="301">
        <f t="shared" si="462"/>
        <v>1.6093440000000001E-2</v>
      </c>
      <c r="J2445" s="57">
        <f t="shared" si="463"/>
        <v>0</v>
      </c>
      <c r="K2445" s="57">
        <f t="shared" si="464"/>
        <v>0</v>
      </c>
      <c r="L2445" s="57">
        <f t="shared" si="466"/>
        <v>80022.163348261631</v>
      </c>
      <c r="M2445" s="301">
        <f t="shared" si="467"/>
        <v>17.338401695999973</v>
      </c>
      <c r="N2445" s="57">
        <f t="shared" si="465"/>
        <v>4615.3137267965712</v>
      </c>
    </row>
    <row r="2446" spans="1:14">
      <c r="A2446" s="57">
        <v>2443</v>
      </c>
      <c r="B2446" s="57">
        <v>36</v>
      </c>
      <c r="C2446" s="284">
        <f t="shared" si="458"/>
        <v>57.936384000000004</v>
      </c>
      <c r="D2446" s="300">
        <f t="shared" si="456"/>
        <v>57.936384000000004</v>
      </c>
      <c r="E2446" s="285">
        <f t="shared" si="459"/>
        <v>3356.6245909954564</v>
      </c>
      <c r="F2446" s="300">
        <f t="shared" si="457"/>
        <v>57.29264640000001</v>
      </c>
      <c r="G2446" s="285">
        <f t="shared" si="460"/>
        <v>3282.4473315154341</v>
      </c>
      <c r="H2446" s="284">
        <f t="shared" si="461"/>
        <v>57.614515200000007</v>
      </c>
      <c r="I2446" s="301">
        <f t="shared" si="462"/>
        <v>1.6004032000000001E-2</v>
      </c>
      <c r="J2446" s="57">
        <f t="shared" si="463"/>
        <v>-74.177259480022258</v>
      </c>
      <c r="K2446" s="57">
        <f t="shared" si="464"/>
        <v>0</v>
      </c>
      <c r="L2446" s="57">
        <f t="shared" si="466"/>
        <v>80022.163348261631</v>
      </c>
      <c r="M2446" s="301">
        <f t="shared" si="467"/>
        <v>17.354405727999975</v>
      </c>
      <c r="N2446" s="57">
        <f t="shared" si="465"/>
        <v>4611.0575379226111</v>
      </c>
    </row>
    <row r="2447" spans="1:14">
      <c r="A2447" s="57">
        <v>2444</v>
      </c>
      <c r="B2447" s="57">
        <v>35.6</v>
      </c>
      <c r="C2447" s="284">
        <f t="shared" si="458"/>
        <v>57.29264640000001</v>
      </c>
      <c r="D2447" s="300">
        <f t="shared" si="456"/>
        <v>57.29264640000001</v>
      </c>
      <c r="E2447" s="285">
        <f t="shared" si="459"/>
        <v>3282.4473315154341</v>
      </c>
      <c r="F2447" s="300">
        <f t="shared" si="457"/>
        <v>57.131712000000007</v>
      </c>
      <c r="G2447" s="285">
        <f t="shared" si="460"/>
        <v>3264.0325160509447</v>
      </c>
      <c r="H2447" s="284">
        <f t="shared" si="461"/>
        <v>57.212179200000008</v>
      </c>
      <c r="I2447" s="301">
        <f t="shared" si="462"/>
        <v>1.5892272000000002E-2</v>
      </c>
      <c r="J2447" s="57">
        <f t="shared" si="463"/>
        <v>-18.414815464489493</v>
      </c>
      <c r="K2447" s="57">
        <f t="shared" si="464"/>
        <v>0</v>
      </c>
      <c r="L2447" s="57">
        <f t="shared" si="466"/>
        <v>80022.163348261631</v>
      </c>
      <c r="M2447" s="301">
        <f t="shared" si="467"/>
        <v>17.370297999999973</v>
      </c>
      <c r="N2447" s="57">
        <f t="shared" si="465"/>
        <v>4606.8388319107571</v>
      </c>
    </row>
    <row r="2448" spans="1:14">
      <c r="A2448" s="57">
        <v>2445</v>
      </c>
      <c r="B2448" s="57">
        <v>35.5</v>
      </c>
      <c r="C2448" s="284">
        <f t="shared" si="458"/>
        <v>57.131712000000007</v>
      </c>
      <c r="D2448" s="300">
        <f t="shared" si="456"/>
        <v>57.131712000000007</v>
      </c>
      <c r="E2448" s="285">
        <f t="shared" si="459"/>
        <v>3264.0325160509447</v>
      </c>
      <c r="F2448" s="300">
        <f t="shared" si="457"/>
        <v>56.970777599999998</v>
      </c>
      <c r="G2448" s="285">
        <f t="shared" si="460"/>
        <v>3245.6695003486616</v>
      </c>
      <c r="H2448" s="284">
        <f t="shared" si="461"/>
        <v>57.051244800000006</v>
      </c>
      <c r="I2448" s="301">
        <f t="shared" si="462"/>
        <v>1.5847568000000003E-2</v>
      </c>
      <c r="J2448" s="57">
        <f t="shared" si="463"/>
        <v>-18.363015702283064</v>
      </c>
      <c r="K2448" s="57">
        <f t="shared" si="464"/>
        <v>0</v>
      </c>
      <c r="L2448" s="57">
        <f t="shared" si="466"/>
        <v>80022.163348261631</v>
      </c>
      <c r="M2448" s="301">
        <f t="shared" si="467"/>
        <v>17.386145567999975</v>
      </c>
      <c r="N2448" s="57">
        <f t="shared" si="465"/>
        <v>4602.6396727947695</v>
      </c>
    </row>
    <row r="2449" spans="1:14">
      <c r="A2449" s="57">
        <v>2446</v>
      </c>
      <c r="B2449" s="57">
        <v>35.4</v>
      </c>
      <c r="C2449" s="284">
        <f t="shared" si="458"/>
        <v>56.970777599999998</v>
      </c>
      <c r="D2449" s="300">
        <f t="shared" si="456"/>
        <v>56.970777599999998</v>
      </c>
      <c r="E2449" s="285">
        <f t="shared" si="459"/>
        <v>3245.6695003486616</v>
      </c>
      <c r="F2449" s="300">
        <f t="shared" si="457"/>
        <v>56.648908800000008</v>
      </c>
      <c r="G2449" s="285">
        <f t="shared" si="460"/>
        <v>3209.0988682307184</v>
      </c>
      <c r="H2449" s="284">
        <f t="shared" si="461"/>
        <v>56.809843200000003</v>
      </c>
      <c r="I2449" s="301">
        <f t="shared" si="462"/>
        <v>1.5780512E-2</v>
      </c>
      <c r="J2449" s="57">
        <f t="shared" si="463"/>
        <v>-36.570632117943205</v>
      </c>
      <c r="K2449" s="57">
        <f t="shared" si="464"/>
        <v>0</v>
      </c>
      <c r="L2449" s="57">
        <f t="shared" si="466"/>
        <v>80022.163348261631</v>
      </c>
      <c r="M2449" s="301">
        <f t="shared" si="467"/>
        <v>17.401926079999974</v>
      </c>
      <c r="N2449" s="57">
        <f t="shared" si="465"/>
        <v>4598.4658813274164</v>
      </c>
    </row>
    <row r="2450" spans="1:14">
      <c r="A2450" s="57">
        <v>2447</v>
      </c>
      <c r="B2450" s="57">
        <v>35.200000000000003</v>
      </c>
      <c r="C2450" s="284">
        <f t="shared" si="458"/>
        <v>56.648908800000008</v>
      </c>
      <c r="D2450" s="300">
        <f t="shared" si="456"/>
        <v>56.648908800000008</v>
      </c>
      <c r="E2450" s="285">
        <f t="shared" si="459"/>
        <v>3209.0988682307184</v>
      </c>
      <c r="F2450" s="300">
        <f t="shared" si="457"/>
        <v>56.648908800000008</v>
      </c>
      <c r="G2450" s="285">
        <f t="shared" si="460"/>
        <v>3209.0988682307184</v>
      </c>
      <c r="H2450" s="284">
        <f t="shared" si="461"/>
        <v>56.648908800000008</v>
      </c>
      <c r="I2450" s="301">
        <f t="shared" si="462"/>
        <v>1.5735808000000004E-2</v>
      </c>
      <c r="J2450" s="57">
        <f t="shared" si="463"/>
        <v>0</v>
      </c>
      <c r="K2450" s="57">
        <f t="shared" si="464"/>
        <v>0</v>
      </c>
      <c r="L2450" s="57">
        <f t="shared" si="466"/>
        <v>80022.163348261631</v>
      </c>
      <c r="M2450" s="301">
        <f t="shared" si="467"/>
        <v>17.417661887999973</v>
      </c>
      <c r="N2450" s="57">
        <f t="shared" si="465"/>
        <v>4594.3114444880512</v>
      </c>
    </row>
    <row r="2451" spans="1:14">
      <c r="A2451" s="57">
        <v>2448</v>
      </c>
      <c r="B2451" s="57">
        <v>35.200000000000003</v>
      </c>
      <c r="C2451" s="284">
        <f t="shared" si="458"/>
        <v>56.648908800000008</v>
      </c>
      <c r="D2451" s="300">
        <f t="shared" si="456"/>
        <v>56.648908800000008</v>
      </c>
      <c r="E2451" s="285">
        <f t="shared" si="459"/>
        <v>3209.0988682307184</v>
      </c>
      <c r="F2451" s="300">
        <f t="shared" si="457"/>
        <v>56.648908800000008</v>
      </c>
      <c r="G2451" s="285">
        <f t="shared" si="460"/>
        <v>3209.0988682307184</v>
      </c>
      <c r="H2451" s="284">
        <f t="shared" si="461"/>
        <v>56.648908800000008</v>
      </c>
      <c r="I2451" s="301">
        <f t="shared" si="462"/>
        <v>1.5735808000000004E-2</v>
      </c>
      <c r="J2451" s="57">
        <f t="shared" si="463"/>
        <v>0</v>
      </c>
      <c r="K2451" s="57">
        <f t="shared" si="464"/>
        <v>0</v>
      </c>
      <c r="L2451" s="57">
        <f t="shared" si="466"/>
        <v>80022.163348261631</v>
      </c>
      <c r="M2451" s="301">
        <f t="shared" si="467"/>
        <v>17.433397695999972</v>
      </c>
      <c r="N2451" s="57">
        <f t="shared" si="465"/>
        <v>4590.1645074397875</v>
      </c>
    </row>
    <row r="2452" spans="1:14">
      <c r="A2452" s="57">
        <v>2449</v>
      </c>
      <c r="B2452" s="57">
        <v>35.200000000000003</v>
      </c>
      <c r="C2452" s="284">
        <f t="shared" si="458"/>
        <v>56.648908800000008</v>
      </c>
      <c r="D2452" s="300">
        <f t="shared" si="456"/>
        <v>56.648908800000008</v>
      </c>
      <c r="E2452" s="285">
        <f t="shared" si="459"/>
        <v>3209.0988682307184</v>
      </c>
      <c r="F2452" s="300">
        <f t="shared" si="457"/>
        <v>56.648908800000008</v>
      </c>
      <c r="G2452" s="285">
        <f t="shared" si="460"/>
        <v>3209.0988682307184</v>
      </c>
      <c r="H2452" s="284">
        <f t="shared" si="461"/>
        <v>56.648908800000008</v>
      </c>
      <c r="I2452" s="301">
        <f t="shared" si="462"/>
        <v>1.5735808000000004E-2</v>
      </c>
      <c r="J2452" s="57">
        <f t="shared" si="463"/>
        <v>0</v>
      </c>
      <c r="K2452" s="57">
        <f t="shared" si="464"/>
        <v>0</v>
      </c>
      <c r="L2452" s="57">
        <f t="shared" si="466"/>
        <v>80022.163348261631</v>
      </c>
      <c r="M2452" s="301">
        <f t="shared" si="467"/>
        <v>17.44913350399997</v>
      </c>
      <c r="N2452" s="57">
        <f t="shared" si="465"/>
        <v>4586.0250498924579</v>
      </c>
    </row>
    <row r="2453" spans="1:14">
      <c r="A2453" s="57">
        <v>2450</v>
      </c>
      <c r="B2453" s="57">
        <v>35.200000000000003</v>
      </c>
      <c r="C2453" s="284">
        <f t="shared" si="458"/>
        <v>56.648908800000008</v>
      </c>
      <c r="D2453" s="300">
        <f t="shared" si="456"/>
        <v>56.648908800000008</v>
      </c>
      <c r="E2453" s="285">
        <f t="shared" si="459"/>
        <v>3209.0988682307184</v>
      </c>
      <c r="F2453" s="300">
        <f t="shared" si="457"/>
        <v>56.648908800000008</v>
      </c>
      <c r="G2453" s="285">
        <f t="shared" si="460"/>
        <v>3209.0988682307184</v>
      </c>
      <c r="H2453" s="284">
        <f t="shared" si="461"/>
        <v>56.648908800000008</v>
      </c>
      <c r="I2453" s="301">
        <f t="shared" si="462"/>
        <v>1.5735808000000004E-2</v>
      </c>
      <c r="J2453" s="57">
        <f t="shared" si="463"/>
        <v>0</v>
      </c>
      <c r="K2453" s="57">
        <f t="shared" si="464"/>
        <v>0</v>
      </c>
      <c r="L2453" s="57">
        <f t="shared" si="466"/>
        <v>80022.163348261631</v>
      </c>
      <c r="M2453" s="301">
        <f t="shared" si="467"/>
        <v>17.464869311999969</v>
      </c>
      <c r="N2453" s="57">
        <f t="shared" si="465"/>
        <v>4581.8930516290238</v>
      </c>
    </row>
    <row r="2454" spans="1:14">
      <c r="A2454" s="57">
        <v>2451</v>
      </c>
      <c r="B2454" s="57">
        <v>35.200000000000003</v>
      </c>
      <c r="C2454" s="284">
        <f t="shared" si="458"/>
        <v>56.648908800000008</v>
      </c>
      <c r="D2454" s="300">
        <f t="shared" si="456"/>
        <v>56.648908800000008</v>
      </c>
      <c r="E2454" s="285">
        <f t="shared" si="459"/>
        <v>3209.0988682307184</v>
      </c>
      <c r="F2454" s="300">
        <f t="shared" si="457"/>
        <v>56.648908800000008</v>
      </c>
      <c r="G2454" s="285">
        <f t="shared" si="460"/>
        <v>3209.0988682307184</v>
      </c>
      <c r="H2454" s="284">
        <f t="shared" si="461"/>
        <v>56.648908800000008</v>
      </c>
      <c r="I2454" s="301">
        <f t="shared" si="462"/>
        <v>1.5735808000000004E-2</v>
      </c>
      <c r="J2454" s="57">
        <f t="shared" si="463"/>
        <v>0</v>
      </c>
      <c r="K2454" s="57">
        <f t="shared" si="464"/>
        <v>0</v>
      </c>
      <c r="L2454" s="57">
        <f t="shared" si="466"/>
        <v>80022.163348261631</v>
      </c>
      <c r="M2454" s="301">
        <f t="shared" si="467"/>
        <v>17.480605119999968</v>
      </c>
      <c r="N2454" s="57">
        <f t="shared" si="465"/>
        <v>4577.7684925052399</v>
      </c>
    </row>
    <row r="2455" spans="1:14">
      <c r="A2455" s="57">
        <v>2452</v>
      </c>
      <c r="B2455" s="57">
        <v>35.200000000000003</v>
      </c>
      <c r="C2455" s="284">
        <f t="shared" si="458"/>
        <v>56.648908800000008</v>
      </c>
      <c r="D2455" s="300">
        <f t="shared" si="456"/>
        <v>56.648908800000008</v>
      </c>
      <c r="E2455" s="285">
        <f t="shared" si="459"/>
        <v>3209.0988682307184</v>
      </c>
      <c r="F2455" s="300">
        <f t="shared" si="457"/>
        <v>56.327040000000004</v>
      </c>
      <c r="G2455" s="285">
        <f t="shared" si="460"/>
        <v>3172.7354351616004</v>
      </c>
      <c r="H2455" s="284">
        <f t="shared" si="461"/>
        <v>56.487974400000006</v>
      </c>
      <c r="I2455" s="301">
        <f t="shared" si="462"/>
        <v>1.5691104000000001E-2</v>
      </c>
      <c r="J2455" s="57">
        <f t="shared" si="463"/>
        <v>-36.363433069117946</v>
      </c>
      <c r="K2455" s="57">
        <f t="shared" si="464"/>
        <v>0</v>
      </c>
      <c r="L2455" s="57">
        <f t="shared" si="466"/>
        <v>80022.163348261631</v>
      </c>
      <c r="M2455" s="301">
        <f t="shared" si="467"/>
        <v>17.496296223999966</v>
      </c>
      <c r="N2455" s="57">
        <f t="shared" si="465"/>
        <v>4573.6630383803104</v>
      </c>
    </row>
    <row r="2456" spans="1:14">
      <c r="A2456" s="57">
        <v>2453</v>
      </c>
      <c r="B2456" s="57">
        <v>35</v>
      </c>
      <c r="C2456" s="284">
        <f t="shared" si="458"/>
        <v>56.327040000000004</v>
      </c>
      <c r="D2456" s="300">
        <f t="shared" si="456"/>
        <v>56.327040000000004</v>
      </c>
      <c r="E2456" s="285">
        <f t="shared" si="459"/>
        <v>3172.7354351616004</v>
      </c>
      <c r="F2456" s="300">
        <f t="shared" si="457"/>
        <v>56.487974400000006</v>
      </c>
      <c r="G2456" s="285">
        <f t="shared" si="460"/>
        <v>3190.891251815056</v>
      </c>
      <c r="H2456" s="284">
        <f t="shared" si="461"/>
        <v>56.407507200000005</v>
      </c>
      <c r="I2456" s="301">
        <f t="shared" si="462"/>
        <v>1.5668752000000001E-2</v>
      </c>
      <c r="J2456" s="57">
        <f t="shared" si="463"/>
        <v>18.155816653455531</v>
      </c>
      <c r="K2456" s="57">
        <f t="shared" si="464"/>
        <v>18.155816653455531</v>
      </c>
      <c r="L2456" s="57">
        <f t="shared" si="466"/>
        <v>80040.319164915083</v>
      </c>
      <c r="M2456" s="301">
        <f t="shared" si="467"/>
        <v>17.511964975999966</v>
      </c>
      <c r="N2456" s="57">
        <f t="shared" si="465"/>
        <v>4570.6075403080022</v>
      </c>
    </row>
    <row r="2457" spans="1:14">
      <c r="A2457" s="57">
        <v>2454</v>
      </c>
      <c r="B2457" s="57">
        <v>35.1</v>
      </c>
      <c r="C2457" s="284">
        <f t="shared" si="458"/>
        <v>56.487974400000006</v>
      </c>
      <c r="D2457" s="300">
        <f t="shared" si="456"/>
        <v>56.487974400000006</v>
      </c>
      <c r="E2457" s="285">
        <f t="shared" si="459"/>
        <v>3190.891251815056</v>
      </c>
      <c r="F2457" s="300">
        <f t="shared" si="457"/>
        <v>56.648908800000008</v>
      </c>
      <c r="G2457" s="285">
        <f t="shared" si="460"/>
        <v>3209.0988682307184</v>
      </c>
      <c r="H2457" s="284">
        <f t="shared" si="461"/>
        <v>56.568441600000007</v>
      </c>
      <c r="I2457" s="301">
        <f t="shared" si="462"/>
        <v>1.5713456000000001E-2</v>
      </c>
      <c r="J2457" s="57">
        <f t="shared" si="463"/>
        <v>18.207616415662415</v>
      </c>
      <c r="K2457" s="57">
        <f t="shared" si="464"/>
        <v>18.207616415662415</v>
      </c>
      <c r="L2457" s="57">
        <f t="shared" si="466"/>
        <v>80058.526781330744</v>
      </c>
      <c r="M2457" s="301">
        <f t="shared" si="467"/>
        <v>17.527678431999966</v>
      </c>
      <c r="N2457" s="57">
        <f t="shared" si="465"/>
        <v>4567.5488109805419</v>
      </c>
    </row>
    <row r="2458" spans="1:14">
      <c r="A2458" s="57">
        <v>2455</v>
      </c>
      <c r="B2458" s="57">
        <v>35.200000000000003</v>
      </c>
      <c r="C2458" s="284">
        <f t="shared" si="458"/>
        <v>56.648908800000008</v>
      </c>
      <c r="D2458" s="300">
        <f t="shared" si="456"/>
        <v>56.648908800000008</v>
      </c>
      <c r="E2458" s="285">
        <f t="shared" si="459"/>
        <v>3209.0988682307184</v>
      </c>
      <c r="F2458" s="300">
        <f t="shared" si="457"/>
        <v>57.131712000000007</v>
      </c>
      <c r="G2458" s="285">
        <f t="shared" si="460"/>
        <v>3264.0325160509447</v>
      </c>
      <c r="H2458" s="284">
        <f t="shared" si="461"/>
        <v>56.890310400000004</v>
      </c>
      <c r="I2458" s="301">
        <f t="shared" si="462"/>
        <v>1.5802864E-2</v>
      </c>
      <c r="J2458" s="57">
        <f t="shared" si="463"/>
        <v>54.93364782022627</v>
      </c>
      <c r="K2458" s="57">
        <f t="shared" si="464"/>
        <v>54.93364782022627</v>
      </c>
      <c r="L2458" s="57">
        <f t="shared" si="466"/>
        <v>80113.460429150975</v>
      </c>
      <c r="M2458" s="301">
        <f t="shared" si="467"/>
        <v>17.543481295999968</v>
      </c>
      <c r="N2458" s="57">
        <f t="shared" si="465"/>
        <v>4566.5657276026159</v>
      </c>
    </row>
    <row r="2459" spans="1:14">
      <c r="A2459" s="57">
        <v>2456</v>
      </c>
      <c r="B2459" s="57">
        <v>35.5</v>
      </c>
      <c r="C2459" s="284">
        <f t="shared" si="458"/>
        <v>57.131712000000007</v>
      </c>
      <c r="D2459" s="300">
        <f t="shared" si="456"/>
        <v>57.131712000000007</v>
      </c>
      <c r="E2459" s="285">
        <f t="shared" si="459"/>
        <v>3264.0325160509447</v>
      </c>
      <c r="F2459" s="300">
        <f t="shared" si="457"/>
        <v>56.648908800000008</v>
      </c>
      <c r="G2459" s="285">
        <f t="shared" si="460"/>
        <v>3209.0988682307184</v>
      </c>
      <c r="H2459" s="284">
        <f t="shared" si="461"/>
        <v>56.890310400000004</v>
      </c>
      <c r="I2459" s="301">
        <f t="shared" si="462"/>
        <v>1.5802864E-2</v>
      </c>
      <c r="J2459" s="57">
        <f t="shared" si="463"/>
        <v>-54.93364782022627</v>
      </c>
      <c r="K2459" s="57">
        <f t="shared" si="464"/>
        <v>0</v>
      </c>
      <c r="L2459" s="57">
        <f t="shared" si="466"/>
        <v>80113.460429150975</v>
      </c>
      <c r="M2459" s="301">
        <f t="shared" si="467"/>
        <v>17.559284159999969</v>
      </c>
      <c r="N2459" s="57">
        <f t="shared" si="465"/>
        <v>4562.4559463334708</v>
      </c>
    </row>
    <row r="2460" spans="1:14">
      <c r="A2460" s="57">
        <v>2457</v>
      </c>
      <c r="B2460" s="57">
        <v>35.200000000000003</v>
      </c>
      <c r="C2460" s="284">
        <f t="shared" si="458"/>
        <v>56.648908800000008</v>
      </c>
      <c r="D2460" s="300">
        <f t="shared" si="456"/>
        <v>56.648908800000008</v>
      </c>
      <c r="E2460" s="285">
        <f t="shared" si="459"/>
        <v>3209.0988682307184</v>
      </c>
      <c r="F2460" s="300">
        <f t="shared" si="457"/>
        <v>56.327040000000004</v>
      </c>
      <c r="G2460" s="285">
        <f t="shared" si="460"/>
        <v>3172.7354351616004</v>
      </c>
      <c r="H2460" s="284">
        <f t="shared" si="461"/>
        <v>56.487974400000006</v>
      </c>
      <c r="I2460" s="301">
        <f t="shared" si="462"/>
        <v>1.5691104000000001E-2</v>
      </c>
      <c r="J2460" s="57">
        <f t="shared" si="463"/>
        <v>-36.363433069117946</v>
      </c>
      <c r="K2460" s="57">
        <f t="shared" si="464"/>
        <v>0</v>
      </c>
      <c r="L2460" s="57">
        <f t="shared" si="466"/>
        <v>80113.460429150975</v>
      </c>
      <c r="M2460" s="301">
        <f t="shared" si="467"/>
        <v>17.574975263999967</v>
      </c>
      <c r="N2460" s="57">
        <f t="shared" si="465"/>
        <v>4558.3825425491723</v>
      </c>
    </row>
    <row r="2461" spans="1:14">
      <c r="A2461" s="57">
        <v>2458</v>
      </c>
      <c r="B2461" s="57">
        <v>35</v>
      </c>
      <c r="C2461" s="284">
        <f t="shared" si="458"/>
        <v>56.327040000000004</v>
      </c>
      <c r="D2461" s="300">
        <f t="shared" si="456"/>
        <v>56.327040000000004</v>
      </c>
      <c r="E2461" s="285">
        <f t="shared" si="459"/>
        <v>3172.7354351616004</v>
      </c>
      <c r="F2461" s="300">
        <f t="shared" si="457"/>
        <v>56.327040000000004</v>
      </c>
      <c r="G2461" s="285">
        <f t="shared" si="460"/>
        <v>3172.7354351616004</v>
      </c>
      <c r="H2461" s="284">
        <f t="shared" si="461"/>
        <v>56.327040000000004</v>
      </c>
      <c r="I2461" s="301">
        <f t="shared" si="462"/>
        <v>1.5646400000000001E-2</v>
      </c>
      <c r="J2461" s="57">
        <f t="shared" si="463"/>
        <v>0</v>
      </c>
      <c r="K2461" s="57">
        <f t="shared" si="464"/>
        <v>0</v>
      </c>
      <c r="L2461" s="57">
        <f t="shared" si="466"/>
        <v>80113.460429150975</v>
      </c>
      <c r="M2461" s="301">
        <f t="shared" si="467"/>
        <v>17.590621663999968</v>
      </c>
      <c r="N2461" s="57">
        <f t="shared" si="465"/>
        <v>4554.3279799546217</v>
      </c>
    </row>
    <row r="2462" spans="1:14">
      <c r="A2462" s="57">
        <v>2459</v>
      </c>
      <c r="B2462" s="57">
        <v>35</v>
      </c>
      <c r="C2462" s="284">
        <f t="shared" si="458"/>
        <v>56.327040000000004</v>
      </c>
      <c r="D2462" s="300">
        <f t="shared" si="456"/>
        <v>56.327040000000004</v>
      </c>
      <c r="E2462" s="285">
        <f t="shared" si="459"/>
        <v>3172.7354351616004</v>
      </c>
      <c r="F2462" s="300">
        <f t="shared" si="457"/>
        <v>56.327040000000004</v>
      </c>
      <c r="G2462" s="285">
        <f t="shared" si="460"/>
        <v>3172.7354351616004</v>
      </c>
      <c r="H2462" s="284">
        <f t="shared" si="461"/>
        <v>56.327040000000004</v>
      </c>
      <c r="I2462" s="301">
        <f t="shared" si="462"/>
        <v>1.5646400000000001E-2</v>
      </c>
      <c r="J2462" s="57">
        <f t="shared" si="463"/>
        <v>0</v>
      </c>
      <c r="K2462" s="57">
        <f t="shared" si="464"/>
        <v>0</v>
      </c>
      <c r="L2462" s="57">
        <f t="shared" si="466"/>
        <v>80113.460429150975</v>
      </c>
      <c r="M2462" s="301">
        <f t="shared" si="467"/>
        <v>17.60626806399997</v>
      </c>
      <c r="N2462" s="57">
        <f t="shared" si="465"/>
        <v>4550.2806238058602</v>
      </c>
    </row>
    <row r="2463" spans="1:14">
      <c r="A2463" s="57">
        <v>2460</v>
      </c>
      <c r="B2463" s="57">
        <v>35</v>
      </c>
      <c r="C2463" s="284">
        <f t="shared" si="458"/>
        <v>56.327040000000004</v>
      </c>
      <c r="D2463" s="300">
        <f t="shared" si="456"/>
        <v>56.327040000000004</v>
      </c>
      <c r="E2463" s="285">
        <f t="shared" si="459"/>
        <v>3172.7354351616004</v>
      </c>
      <c r="F2463" s="300">
        <f t="shared" si="457"/>
        <v>56.005171199999999</v>
      </c>
      <c r="G2463" s="285">
        <f t="shared" si="460"/>
        <v>3136.5792011413096</v>
      </c>
      <c r="H2463" s="284">
        <f t="shared" si="461"/>
        <v>56.166105600000002</v>
      </c>
      <c r="I2463" s="301">
        <f t="shared" si="462"/>
        <v>1.5601696E-2</v>
      </c>
      <c r="J2463" s="57">
        <f t="shared" si="463"/>
        <v>-36.156234020290867</v>
      </c>
      <c r="K2463" s="57">
        <f t="shared" si="464"/>
        <v>0</v>
      </c>
      <c r="L2463" s="57">
        <f t="shared" si="466"/>
        <v>80113.460429150975</v>
      </c>
      <c r="M2463" s="301">
        <f t="shared" si="467"/>
        <v>17.621869759999971</v>
      </c>
      <c r="N2463" s="57">
        <f t="shared" si="465"/>
        <v>4546.2519880269001</v>
      </c>
    </row>
    <row r="2464" spans="1:14">
      <c r="A2464" s="57">
        <v>2461</v>
      </c>
      <c r="B2464" s="57">
        <v>34.799999999999997</v>
      </c>
      <c r="C2464" s="284">
        <f t="shared" si="458"/>
        <v>56.005171199999999</v>
      </c>
      <c r="D2464" s="300">
        <f t="shared" si="456"/>
        <v>56.005171199999999</v>
      </c>
      <c r="E2464" s="285">
        <f t="shared" si="459"/>
        <v>3136.5792011413096</v>
      </c>
      <c r="F2464" s="300">
        <f t="shared" si="457"/>
        <v>55.683302400000009</v>
      </c>
      <c r="G2464" s="285">
        <f t="shared" si="460"/>
        <v>3100.6301661698467</v>
      </c>
      <c r="H2464" s="284">
        <f t="shared" si="461"/>
        <v>55.844236800000004</v>
      </c>
      <c r="I2464" s="301">
        <f t="shared" si="462"/>
        <v>1.5512288000000001E-2</v>
      </c>
      <c r="J2464" s="57">
        <f t="shared" si="463"/>
        <v>-35.949034971462879</v>
      </c>
      <c r="K2464" s="57">
        <f t="shared" si="464"/>
        <v>0</v>
      </c>
      <c r="L2464" s="57">
        <f t="shared" si="466"/>
        <v>80113.460429150975</v>
      </c>
      <c r="M2464" s="301">
        <f t="shared" si="467"/>
        <v>17.637382047999971</v>
      </c>
      <c r="N2464" s="57">
        <f t="shared" si="465"/>
        <v>4542.2535051473587</v>
      </c>
    </row>
    <row r="2465" spans="1:14">
      <c r="A2465" s="57">
        <v>2462</v>
      </c>
      <c r="B2465" s="57">
        <v>34.6</v>
      </c>
      <c r="C2465" s="284">
        <f t="shared" si="458"/>
        <v>55.683302400000009</v>
      </c>
      <c r="D2465" s="300">
        <f t="shared" si="456"/>
        <v>55.683302400000009</v>
      </c>
      <c r="E2465" s="285">
        <f t="shared" si="459"/>
        <v>3100.6301661698467</v>
      </c>
      <c r="F2465" s="300">
        <f t="shared" si="457"/>
        <v>55.522368</v>
      </c>
      <c r="G2465" s="285">
        <f t="shared" si="460"/>
        <v>3082.7333483274242</v>
      </c>
      <c r="H2465" s="284">
        <f t="shared" si="461"/>
        <v>55.602835200000001</v>
      </c>
      <c r="I2465" s="301">
        <f t="shared" si="462"/>
        <v>1.5445232E-2</v>
      </c>
      <c r="J2465" s="57">
        <f t="shared" si="463"/>
        <v>-17.896817842422479</v>
      </c>
      <c r="K2465" s="57">
        <f t="shared" si="464"/>
        <v>0</v>
      </c>
      <c r="L2465" s="57">
        <f t="shared" si="466"/>
        <v>80113.460429150975</v>
      </c>
      <c r="M2465" s="301">
        <f t="shared" si="467"/>
        <v>17.652827279999972</v>
      </c>
      <c r="N2465" s="57">
        <f t="shared" si="465"/>
        <v>4538.2792885486788</v>
      </c>
    </row>
    <row r="2466" spans="1:14">
      <c r="A2466" s="57">
        <v>2463</v>
      </c>
      <c r="B2466" s="57">
        <v>34.5</v>
      </c>
      <c r="C2466" s="284">
        <f t="shared" si="458"/>
        <v>55.522368</v>
      </c>
      <c r="D2466" s="300">
        <f t="shared" si="456"/>
        <v>55.522368</v>
      </c>
      <c r="E2466" s="285">
        <f t="shared" si="459"/>
        <v>3082.7333483274242</v>
      </c>
      <c r="F2466" s="300">
        <f t="shared" si="457"/>
        <v>53.913024000000007</v>
      </c>
      <c r="G2466" s="285">
        <f t="shared" si="460"/>
        <v>2906.6141568245766</v>
      </c>
      <c r="H2466" s="284">
        <f t="shared" si="461"/>
        <v>54.717696000000004</v>
      </c>
      <c r="I2466" s="301">
        <f t="shared" si="462"/>
        <v>1.519936E-2</v>
      </c>
      <c r="J2466" s="57">
        <f t="shared" si="463"/>
        <v>-176.11919150284757</v>
      </c>
      <c r="K2466" s="57">
        <f t="shared" si="464"/>
        <v>0</v>
      </c>
      <c r="L2466" s="57">
        <f t="shared" si="466"/>
        <v>80113.460429150975</v>
      </c>
      <c r="M2466" s="301">
        <f t="shared" si="467"/>
        <v>17.668026639999972</v>
      </c>
      <c r="N2466" s="57">
        <f t="shared" si="465"/>
        <v>4534.3751207492578</v>
      </c>
    </row>
    <row r="2467" spans="1:14">
      <c r="A2467" s="57">
        <v>2464</v>
      </c>
      <c r="B2467" s="57">
        <v>33.5</v>
      </c>
      <c r="C2467" s="284">
        <f t="shared" si="458"/>
        <v>53.913024000000007</v>
      </c>
      <c r="D2467" s="300">
        <f t="shared" si="456"/>
        <v>53.913024000000007</v>
      </c>
      <c r="E2467" s="285">
        <f t="shared" si="459"/>
        <v>2906.6141568245766</v>
      </c>
      <c r="F2467" s="300">
        <f t="shared" si="457"/>
        <v>51.499008000000003</v>
      </c>
      <c r="G2467" s="285">
        <f t="shared" si="460"/>
        <v>2652.1478249840643</v>
      </c>
      <c r="H2467" s="284">
        <f t="shared" si="461"/>
        <v>52.706016000000005</v>
      </c>
      <c r="I2467" s="301">
        <f t="shared" si="462"/>
        <v>1.4640560000000002E-2</v>
      </c>
      <c r="J2467" s="57">
        <f t="shared" si="463"/>
        <v>-254.46633184051234</v>
      </c>
      <c r="K2467" s="57">
        <f t="shared" si="464"/>
        <v>0</v>
      </c>
      <c r="L2467" s="57">
        <f t="shared" si="466"/>
        <v>80113.460429150975</v>
      </c>
      <c r="M2467" s="301">
        <f t="shared" si="467"/>
        <v>17.682667199999972</v>
      </c>
      <c r="N2467" s="57">
        <f t="shared" si="465"/>
        <v>4530.6208346866979</v>
      </c>
    </row>
    <row r="2468" spans="1:14">
      <c r="A2468" s="57">
        <v>2465</v>
      </c>
      <c r="B2468" s="57">
        <v>32</v>
      </c>
      <c r="C2468" s="284">
        <f t="shared" si="458"/>
        <v>51.499008000000003</v>
      </c>
      <c r="D2468" s="300">
        <f t="shared" si="456"/>
        <v>51.499008000000003</v>
      </c>
      <c r="E2468" s="285">
        <f t="shared" si="459"/>
        <v>2652.1478249840643</v>
      </c>
      <c r="F2468" s="300">
        <f t="shared" si="457"/>
        <v>48.441254400000005</v>
      </c>
      <c r="G2468" s="285">
        <f t="shared" si="460"/>
        <v>2346.55512784552</v>
      </c>
      <c r="H2468" s="284">
        <f t="shared" si="461"/>
        <v>49.970131200000004</v>
      </c>
      <c r="I2468" s="301">
        <f t="shared" si="462"/>
        <v>1.3880592000000001E-2</v>
      </c>
      <c r="J2468" s="57">
        <f t="shared" si="463"/>
        <v>-305.59269713854428</v>
      </c>
      <c r="K2468" s="57">
        <f t="shared" si="464"/>
        <v>0</v>
      </c>
      <c r="L2468" s="57">
        <f t="shared" si="466"/>
        <v>80113.460429150975</v>
      </c>
      <c r="M2468" s="301">
        <f t="shared" si="467"/>
        <v>17.696547791999972</v>
      </c>
      <c r="N2468" s="57">
        <f t="shared" si="465"/>
        <v>4527.0671642164943</v>
      </c>
    </row>
    <row r="2469" spans="1:14">
      <c r="A2469" s="57">
        <v>2466</v>
      </c>
      <c r="B2469" s="57">
        <v>30.1</v>
      </c>
      <c r="C2469" s="284">
        <f t="shared" si="458"/>
        <v>48.441254400000005</v>
      </c>
      <c r="D2469" s="300">
        <f t="shared" si="456"/>
        <v>48.441254400000005</v>
      </c>
      <c r="E2469" s="285">
        <f t="shared" si="459"/>
        <v>2346.55512784552</v>
      </c>
      <c r="F2469" s="300">
        <f t="shared" si="457"/>
        <v>45.061632000000003</v>
      </c>
      <c r="G2469" s="285">
        <f t="shared" si="460"/>
        <v>2030.5506785034243</v>
      </c>
      <c r="H2469" s="284">
        <f t="shared" si="461"/>
        <v>46.751443200000004</v>
      </c>
      <c r="I2469" s="301">
        <f t="shared" si="462"/>
        <v>1.2986512E-2</v>
      </c>
      <c r="J2469" s="57">
        <f t="shared" si="463"/>
        <v>-316.00444934209577</v>
      </c>
      <c r="K2469" s="57">
        <f t="shared" si="464"/>
        <v>0</v>
      </c>
      <c r="L2469" s="57">
        <f t="shared" si="466"/>
        <v>80113.460429150975</v>
      </c>
      <c r="M2469" s="301">
        <f t="shared" si="467"/>
        <v>17.709534303999973</v>
      </c>
      <c r="N2469" s="57">
        <f t="shared" si="465"/>
        <v>4523.7474376193004</v>
      </c>
    </row>
    <row r="2470" spans="1:14">
      <c r="A2470" s="57">
        <v>2467</v>
      </c>
      <c r="B2470" s="57">
        <v>28</v>
      </c>
      <c r="C2470" s="284">
        <f t="shared" si="458"/>
        <v>45.061632000000003</v>
      </c>
      <c r="D2470" s="300">
        <f t="shared" si="456"/>
        <v>45.061632000000003</v>
      </c>
      <c r="E2470" s="285">
        <f t="shared" si="459"/>
        <v>2030.5506785034243</v>
      </c>
      <c r="F2470" s="300">
        <f t="shared" si="457"/>
        <v>41.038272000000006</v>
      </c>
      <c r="G2470" s="285">
        <f t="shared" si="460"/>
        <v>1684.1397687459846</v>
      </c>
      <c r="H2470" s="284">
        <f t="shared" si="461"/>
        <v>43.049952000000005</v>
      </c>
      <c r="I2470" s="301">
        <f t="shared" si="462"/>
        <v>1.1958320000000001E-2</v>
      </c>
      <c r="J2470" s="57">
        <f t="shared" si="463"/>
        <v>-346.41090975743964</v>
      </c>
      <c r="K2470" s="57">
        <f t="shared" si="464"/>
        <v>0</v>
      </c>
      <c r="L2470" s="57">
        <f t="shared" si="466"/>
        <v>80113.460429150975</v>
      </c>
      <c r="M2470" s="301">
        <f t="shared" si="467"/>
        <v>17.721492623999975</v>
      </c>
      <c r="N2470" s="57">
        <f t="shared" si="465"/>
        <v>4520.694849408701</v>
      </c>
    </row>
    <row r="2471" spans="1:14">
      <c r="A2471" s="57">
        <v>2468</v>
      </c>
      <c r="B2471" s="57">
        <v>25.5</v>
      </c>
      <c r="C2471" s="284">
        <f t="shared" si="458"/>
        <v>41.038272000000006</v>
      </c>
      <c r="D2471" s="300">
        <f t="shared" si="456"/>
        <v>41.038272000000006</v>
      </c>
      <c r="E2471" s="285">
        <f t="shared" si="459"/>
        <v>1684.1397687459846</v>
      </c>
      <c r="F2471" s="300">
        <f t="shared" si="457"/>
        <v>36.210239999999999</v>
      </c>
      <c r="G2471" s="285">
        <f t="shared" si="460"/>
        <v>1311.1814808575998</v>
      </c>
      <c r="H2471" s="284">
        <f t="shared" si="461"/>
        <v>38.624256000000003</v>
      </c>
      <c r="I2471" s="301">
        <f t="shared" si="462"/>
        <v>1.0728960000000001E-2</v>
      </c>
      <c r="J2471" s="57">
        <f t="shared" si="463"/>
        <v>-372.9582878883848</v>
      </c>
      <c r="K2471" s="57">
        <f t="shared" si="464"/>
        <v>0</v>
      </c>
      <c r="L2471" s="57">
        <f t="shared" si="466"/>
        <v>80113.460429150975</v>
      </c>
      <c r="M2471" s="301">
        <f t="shared" si="467"/>
        <v>17.732221583999976</v>
      </c>
      <c r="N2471" s="57">
        <f t="shared" si="465"/>
        <v>4517.9595827653338</v>
      </c>
    </row>
    <row r="2472" spans="1:14">
      <c r="A2472" s="57">
        <v>2469</v>
      </c>
      <c r="B2472" s="57">
        <v>22.5</v>
      </c>
      <c r="C2472" s="284">
        <f t="shared" si="458"/>
        <v>36.210239999999999</v>
      </c>
      <c r="D2472" s="300">
        <f t="shared" si="456"/>
        <v>36.210239999999999</v>
      </c>
      <c r="E2472" s="285">
        <f t="shared" si="459"/>
        <v>1311.1814808575998</v>
      </c>
      <c r="F2472" s="300">
        <f t="shared" si="457"/>
        <v>31.865011200000005</v>
      </c>
      <c r="G2472" s="285">
        <f t="shared" si="460"/>
        <v>1015.3789387761258</v>
      </c>
      <c r="H2472" s="284">
        <f t="shared" si="461"/>
        <v>34.037625599999998</v>
      </c>
      <c r="I2472" s="301">
        <f t="shared" si="462"/>
        <v>9.4548959999999991E-3</v>
      </c>
      <c r="J2472" s="57">
        <f t="shared" si="463"/>
        <v>-295.80254208147403</v>
      </c>
      <c r="K2472" s="57">
        <f t="shared" si="464"/>
        <v>0</v>
      </c>
      <c r="L2472" s="57">
        <f t="shared" si="466"/>
        <v>80113.460429150975</v>
      </c>
      <c r="M2472" s="301">
        <f t="shared" si="467"/>
        <v>17.741676479999978</v>
      </c>
      <c r="N2472" s="57">
        <f t="shared" si="465"/>
        <v>4515.5518712936801</v>
      </c>
    </row>
    <row r="2473" spans="1:14">
      <c r="A2473" s="57">
        <v>2470</v>
      </c>
      <c r="B2473" s="57">
        <v>19.8</v>
      </c>
      <c r="C2473" s="284">
        <f t="shared" si="458"/>
        <v>31.865011200000005</v>
      </c>
      <c r="D2473" s="300">
        <f t="shared" si="456"/>
        <v>31.865011200000005</v>
      </c>
      <c r="E2473" s="285">
        <f t="shared" si="459"/>
        <v>1015.3789387761258</v>
      </c>
      <c r="F2473" s="300">
        <f t="shared" si="457"/>
        <v>26.554176000000002</v>
      </c>
      <c r="G2473" s="285">
        <f t="shared" si="460"/>
        <v>705.1242630389761</v>
      </c>
      <c r="H2473" s="284">
        <f t="shared" si="461"/>
        <v>29.209593600000005</v>
      </c>
      <c r="I2473" s="301">
        <f t="shared" si="462"/>
        <v>8.1137760000000014E-3</v>
      </c>
      <c r="J2473" s="57">
        <f t="shared" si="463"/>
        <v>-310.25467573714968</v>
      </c>
      <c r="K2473" s="57">
        <f t="shared" si="464"/>
        <v>0</v>
      </c>
      <c r="L2473" s="57">
        <f t="shared" si="466"/>
        <v>80113.460429150975</v>
      </c>
      <c r="M2473" s="301">
        <f t="shared" si="467"/>
        <v>17.749790255999976</v>
      </c>
      <c r="N2473" s="57">
        <f t="shared" si="465"/>
        <v>4513.4877242884695</v>
      </c>
    </row>
    <row r="2474" spans="1:14">
      <c r="A2474" s="57">
        <v>2471</v>
      </c>
      <c r="B2474" s="57">
        <v>16.5</v>
      </c>
      <c r="C2474" s="284">
        <f t="shared" si="458"/>
        <v>26.554176000000002</v>
      </c>
      <c r="D2474" s="300">
        <f t="shared" si="456"/>
        <v>26.554176000000002</v>
      </c>
      <c r="E2474" s="285">
        <f t="shared" si="459"/>
        <v>705.1242630389761</v>
      </c>
      <c r="F2474" s="300">
        <f t="shared" si="457"/>
        <v>21.243340799999999</v>
      </c>
      <c r="G2474" s="285">
        <f t="shared" si="460"/>
        <v>451.27952834494459</v>
      </c>
      <c r="H2474" s="284">
        <f t="shared" si="461"/>
        <v>23.898758399999998</v>
      </c>
      <c r="I2474" s="301">
        <f t="shared" si="462"/>
        <v>6.6385439999999997E-3</v>
      </c>
      <c r="J2474" s="57">
        <f t="shared" si="463"/>
        <v>-253.8447346940315</v>
      </c>
      <c r="K2474" s="57">
        <f t="shared" si="464"/>
        <v>0</v>
      </c>
      <c r="L2474" s="57">
        <f t="shared" si="466"/>
        <v>80113.460429150975</v>
      </c>
      <c r="M2474" s="301">
        <f t="shared" si="467"/>
        <v>17.756428799999977</v>
      </c>
      <c r="N2474" s="57">
        <f t="shared" si="465"/>
        <v>4511.8002798598263</v>
      </c>
    </row>
    <row r="2475" spans="1:14">
      <c r="A2475" s="57">
        <v>2472</v>
      </c>
      <c r="B2475" s="57">
        <v>13.2</v>
      </c>
      <c r="C2475" s="284">
        <f t="shared" si="458"/>
        <v>21.243340799999999</v>
      </c>
      <c r="D2475" s="300">
        <f t="shared" si="456"/>
        <v>21.243340799999999</v>
      </c>
      <c r="E2475" s="285">
        <f t="shared" si="459"/>
        <v>451.27952834494459</v>
      </c>
      <c r="F2475" s="300">
        <f t="shared" si="457"/>
        <v>16.576243200000004</v>
      </c>
      <c r="G2475" s="285">
        <f t="shared" si="460"/>
        <v>274.77183862554637</v>
      </c>
      <c r="H2475" s="284">
        <f t="shared" si="461"/>
        <v>18.909792000000003</v>
      </c>
      <c r="I2475" s="301">
        <f t="shared" si="462"/>
        <v>5.2527200000000007E-3</v>
      </c>
      <c r="J2475" s="57">
        <f t="shared" si="463"/>
        <v>-176.50768971939823</v>
      </c>
      <c r="K2475" s="57">
        <f t="shared" si="464"/>
        <v>0</v>
      </c>
      <c r="L2475" s="57">
        <f t="shared" si="466"/>
        <v>80113.460429150975</v>
      </c>
      <c r="M2475" s="301">
        <f t="shared" si="467"/>
        <v>17.761681519999978</v>
      </c>
      <c r="N2475" s="57">
        <f t="shared" si="465"/>
        <v>4510.4659904492573</v>
      </c>
    </row>
    <row r="2476" spans="1:14">
      <c r="A2476" s="57">
        <v>2473</v>
      </c>
      <c r="B2476" s="57">
        <v>10.3</v>
      </c>
      <c r="C2476" s="284">
        <f t="shared" si="458"/>
        <v>16.576243200000004</v>
      </c>
      <c r="D2476" s="300">
        <f t="shared" si="456"/>
        <v>16.576243200000004</v>
      </c>
      <c r="E2476" s="285">
        <f t="shared" si="459"/>
        <v>274.77183862554637</v>
      </c>
      <c r="F2476" s="300">
        <f t="shared" si="457"/>
        <v>11.587276800000001</v>
      </c>
      <c r="G2476" s="285">
        <f t="shared" si="460"/>
        <v>134.26498363981827</v>
      </c>
      <c r="H2476" s="284">
        <f t="shared" si="461"/>
        <v>14.081760000000003</v>
      </c>
      <c r="I2476" s="301">
        <f t="shared" si="462"/>
        <v>3.9116000000000012E-3</v>
      </c>
      <c r="J2476" s="57">
        <f t="shared" si="463"/>
        <v>-140.5068549857281</v>
      </c>
      <c r="K2476" s="57">
        <f t="shared" si="464"/>
        <v>0</v>
      </c>
      <c r="L2476" s="57">
        <f t="shared" si="466"/>
        <v>80113.460429150975</v>
      </c>
      <c r="M2476" s="301">
        <f t="shared" si="467"/>
        <v>17.765593119999977</v>
      </c>
      <c r="N2476" s="57">
        <f t="shared" si="465"/>
        <v>4509.4728832307674</v>
      </c>
    </row>
    <row r="2477" spans="1:14">
      <c r="A2477" s="57">
        <v>2474</v>
      </c>
      <c r="B2477" s="57">
        <v>7.2</v>
      </c>
      <c r="C2477" s="284">
        <f t="shared" si="458"/>
        <v>11.587276800000001</v>
      </c>
      <c r="D2477" s="300">
        <f t="shared" si="456"/>
        <v>11.587276800000001</v>
      </c>
      <c r="E2477" s="285">
        <f t="shared" si="459"/>
        <v>134.26498363981827</v>
      </c>
      <c r="F2477" s="300">
        <f t="shared" si="457"/>
        <v>6.4373760000000004</v>
      </c>
      <c r="G2477" s="285">
        <f t="shared" si="460"/>
        <v>41.439809765376005</v>
      </c>
      <c r="H2477" s="284">
        <f t="shared" si="461"/>
        <v>9.012326400000001</v>
      </c>
      <c r="I2477" s="301">
        <f t="shared" si="462"/>
        <v>2.5034240000000002E-3</v>
      </c>
      <c r="J2477" s="57">
        <f t="shared" si="463"/>
        <v>-92.825173874442271</v>
      </c>
      <c r="K2477" s="57">
        <f t="shared" si="464"/>
        <v>0</v>
      </c>
      <c r="L2477" s="57">
        <f t="shared" si="466"/>
        <v>80113.460429150975</v>
      </c>
      <c r="M2477" s="301">
        <f t="shared" si="467"/>
        <v>17.768096543999977</v>
      </c>
      <c r="N2477" s="57">
        <f t="shared" si="465"/>
        <v>4508.8375240849364</v>
      </c>
    </row>
    <row r="2478" spans="1:14">
      <c r="A2478" s="57">
        <v>2475</v>
      </c>
      <c r="B2478" s="57">
        <v>4</v>
      </c>
      <c r="C2478" s="284">
        <f t="shared" si="458"/>
        <v>6.4373760000000004</v>
      </c>
      <c r="D2478" s="300">
        <f t="shared" si="456"/>
        <v>6.4373760000000004</v>
      </c>
      <c r="E2478" s="285">
        <f t="shared" si="459"/>
        <v>41.439809765376005</v>
      </c>
      <c r="F2478" s="300">
        <f t="shared" si="457"/>
        <v>1.6093440000000001</v>
      </c>
      <c r="G2478" s="285">
        <f t="shared" si="460"/>
        <v>2.5899881103360003</v>
      </c>
      <c r="H2478" s="284">
        <f t="shared" si="461"/>
        <v>4.0233600000000003</v>
      </c>
      <c r="I2478" s="301">
        <f t="shared" si="462"/>
        <v>1.1176000000000001E-3</v>
      </c>
      <c r="J2478" s="57">
        <f t="shared" si="463"/>
        <v>-38.849821655040003</v>
      </c>
      <c r="K2478" s="57">
        <f t="shared" si="464"/>
        <v>0</v>
      </c>
      <c r="L2478" s="57">
        <f t="shared" si="466"/>
        <v>80113.460429150975</v>
      </c>
      <c r="M2478" s="301">
        <f t="shared" si="467"/>
        <v>17.769214143999978</v>
      </c>
      <c r="N2478" s="57">
        <f t="shared" si="465"/>
        <v>4508.5539394099987</v>
      </c>
    </row>
    <row r="2479" spans="1:14">
      <c r="A2479" s="57">
        <v>2476</v>
      </c>
      <c r="B2479" s="57">
        <v>1</v>
      </c>
      <c r="C2479" s="284">
        <f t="shared" si="458"/>
        <v>1.6093440000000001</v>
      </c>
      <c r="D2479" s="300">
        <f t="shared" si="456"/>
        <v>1.6093440000000001</v>
      </c>
      <c r="E2479" s="285">
        <f t="shared" si="459"/>
        <v>2.5899881103360003</v>
      </c>
      <c r="F2479" s="300">
        <f t="shared" si="457"/>
        <v>0</v>
      </c>
      <c r="G2479" s="285">
        <f t="shared" si="460"/>
        <v>0</v>
      </c>
      <c r="H2479" s="284">
        <f t="shared" si="461"/>
        <v>0.80467200000000005</v>
      </c>
      <c r="I2479" s="301">
        <f t="shared" si="462"/>
        <v>2.2352000000000003E-4</v>
      </c>
      <c r="J2479" s="57">
        <f t="shared" si="463"/>
        <v>-2.5899881103360003</v>
      </c>
      <c r="K2479" s="57">
        <f t="shared" si="464"/>
        <v>0</v>
      </c>
      <c r="L2479" s="57">
        <f t="shared" si="466"/>
        <v>80113.460429150975</v>
      </c>
      <c r="M2479" s="301">
        <f t="shared" si="467"/>
        <v>17.769437663999977</v>
      </c>
      <c r="N2479" s="57">
        <f t="shared" si="465"/>
        <v>4508.4972267556323</v>
      </c>
    </row>
    <row r="2480" spans="1:14">
      <c r="A2480" s="57">
        <v>2477</v>
      </c>
      <c r="B2480" s="57">
        <v>0</v>
      </c>
      <c r="C2480" s="284">
        <f t="shared" si="458"/>
        <v>0</v>
      </c>
      <c r="D2480" s="300">
        <f t="shared" si="456"/>
        <v>0</v>
      </c>
      <c r="E2480" s="285">
        <f t="shared" si="459"/>
        <v>0</v>
      </c>
      <c r="F2480" s="300">
        <f t="shared" si="457"/>
        <v>0</v>
      </c>
      <c r="G2480" s="285">
        <f t="shared" si="460"/>
        <v>0</v>
      </c>
      <c r="H2480" s="284">
        <f t="shared" si="461"/>
        <v>0</v>
      </c>
      <c r="I2480" s="301">
        <f t="shared" si="462"/>
        <v>0</v>
      </c>
      <c r="J2480" s="57">
        <f t="shared" si="463"/>
        <v>0</v>
      </c>
      <c r="K2480" s="57">
        <f t="shared" si="464"/>
        <v>0</v>
      </c>
      <c r="L2480" s="288">
        <f t="shared" si="466"/>
        <v>80113.460429150975</v>
      </c>
      <c r="M2480" s="302">
        <f t="shared" si="467"/>
        <v>17.769437663999977</v>
      </c>
      <c r="N2480" s="57">
        <f t="shared" si="465"/>
        <v>4508.4972267556323</v>
      </c>
    </row>
    <row r="2481" spans="9:14">
      <c r="I2481" s="302">
        <f t="shared" ref="I2481:K2481" si="468">SUM(I4:I2480)</f>
        <v>17.769437663999977</v>
      </c>
      <c r="J2481" s="303">
        <f t="shared" si="468"/>
        <v>-5.773159728050814E-15</v>
      </c>
      <c r="K2481" s="304">
        <f t="shared" si="468"/>
        <v>80113.460429150975</v>
      </c>
      <c r="L2481" s="287"/>
      <c r="M2481" s="287"/>
      <c r="N2481" s="286"/>
    </row>
  </sheetData>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492"/>
  <sheetViews>
    <sheetView workbookViewId="0">
      <pane ySplit="1530" activePane="bottomLeft"/>
      <selection activeCell="B2" sqref="B2"/>
      <selection pane="bottomLeft" activeCell="K29" sqref="K29"/>
    </sheetView>
  </sheetViews>
  <sheetFormatPr defaultColWidth="9.140625" defaultRowHeight="12.75"/>
  <cols>
    <col min="1" max="1" width="10.7109375" style="59" customWidth="1"/>
    <col min="2" max="2" width="17.42578125" style="59" customWidth="1"/>
    <col min="3" max="3" width="14.28515625" style="59" customWidth="1"/>
    <col min="4" max="4" width="16.28515625" style="59" customWidth="1"/>
    <col min="5" max="5" width="18.5703125" style="59" customWidth="1"/>
    <col min="6" max="6" width="11.7109375" style="59" customWidth="1"/>
    <col min="7" max="7" width="18.140625" style="59" customWidth="1"/>
    <col min="8" max="8" width="19.28515625" style="59" customWidth="1"/>
    <col min="9" max="9" width="25" style="59" customWidth="1"/>
    <col min="10" max="16384" width="9.140625" style="172"/>
  </cols>
  <sheetData>
    <row r="1" spans="1:9">
      <c r="B1" s="305" t="s">
        <v>4562</v>
      </c>
    </row>
    <row r="2" spans="1:9">
      <c r="B2" s="305" t="s">
        <v>4569</v>
      </c>
    </row>
    <row r="3" spans="1:9">
      <c r="B3" s="305" t="s">
        <v>4492</v>
      </c>
    </row>
    <row r="4" spans="1:9">
      <c r="A4" s="306" t="s">
        <v>4554</v>
      </c>
      <c r="B4" s="306" t="s">
        <v>4556</v>
      </c>
      <c r="C4" s="306" t="s">
        <v>4557</v>
      </c>
      <c r="D4" s="306" t="s">
        <v>4559</v>
      </c>
      <c r="E4" s="59" t="s">
        <v>4563</v>
      </c>
      <c r="F4" s="307" t="s">
        <v>771</v>
      </c>
      <c r="G4" s="306" t="s">
        <v>4564</v>
      </c>
      <c r="H4" s="306" t="s">
        <v>4567</v>
      </c>
      <c r="I4" s="306" t="s">
        <v>4568</v>
      </c>
    </row>
    <row r="5" spans="1:9">
      <c r="A5" s="306"/>
      <c r="B5" s="306" t="s">
        <v>4555</v>
      </c>
      <c r="C5" s="306" t="s">
        <v>4558</v>
      </c>
      <c r="D5" s="306" t="s">
        <v>4560</v>
      </c>
      <c r="E5" s="59" t="s">
        <v>4561</v>
      </c>
      <c r="F5" s="59" t="s">
        <v>4565</v>
      </c>
      <c r="I5" s="59" t="s">
        <v>4566</v>
      </c>
    </row>
    <row r="6" spans="1:9">
      <c r="A6" s="306">
        <v>0</v>
      </c>
      <c r="B6" s="306">
        <v>6</v>
      </c>
      <c r="C6" s="307">
        <v>2</v>
      </c>
      <c r="D6" s="307">
        <v>320</v>
      </c>
      <c r="E6" s="59">
        <f>IF(B6&gt;C6,(B6-C6)*D6/100,0)</f>
        <v>12.8</v>
      </c>
      <c r="F6" s="307">
        <v>847</v>
      </c>
      <c r="G6" s="59">
        <f>(2*PI()*E6*F6/60)/1000</f>
        <v>1.1353296971053033</v>
      </c>
      <c r="H6" s="59">
        <f>G6*1</f>
        <v>1.1353296971053033</v>
      </c>
      <c r="I6" s="59">
        <f>(H6/3600)</f>
        <v>3.153693603070287E-4</v>
      </c>
    </row>
    <row r="7" spans="1:9">
      <c r="A7" s="306">
        <v>1</v>
      </c>
      <c r="B7" s="306">
        <v>6</v>
      </c>
      <c r="C7" s="307">
        <v>2</v>
      </c>
      <c r="D7" s="307">
        <v>320</v>
      </c>
      <c r="E7" s="59">
        <f>IF(B7&gt;C7,(B7-C7)*D7/100,0)</f>
        <v>12.8</v>
      </c>
      <c r="F7" s="307">
        <v>847</v>
      </c>
      <c r="G7" s="59">
        <f>(2*PI()*E7*F7/60)/1000</f>
        <v>1.1353296971053033</v>
      </c>
      <c r="H7" s="59">
        <f t="shared" ref="H7:H70" si="0">G7*1</f>
        <v>1.1353296971053033</v>
      </c>
      <c r="I7" s="59">
        <f>(H7/3600)+I6</f>
        <v>6.307387206140574E-4</v>
      </c>
    </row>
    <row r="8" spans="1:9">
      <c r="A8" s="306">
        <v>2</v>
      </c>
      <c r="B8" s="306">
        <v>6</v>
      </c>
      <c r="C8" s="307">
        <v>2</v>
      </c>
      <c r="D8" s="307">
        <v>320</v>
      </c>
      <c r="E8" s="59">
        <f>IF(B8&gt;C8,(B8-C8)*D8/100,0)</f>
        <v>12.8</v>
      </c>
      <c r="F8" s="307">
        <v>847</v>
      </c>
      <c r="G8" s="59">
        <f>(2*PI()*E8*F8/60)/1000</f>
        <v>1.1353296971053033</v>
      </c>
      <c r="H8" s="59">
        <f t="shared" si="0"/>
        <v>1.1353296971053033</v>
      </c>
      <c r="I8" s="59">
        <f t="shared" ref="I8:I71" si="1">(H8/3600)+I7</f>
        <v>9.461080809210861E-4</v>
      </c>
    </row>
    <row r="9" spans="1:9">
      <c r="A9" s="306">
        <v>3</v>
      </c>
      <c r="B9" s="306">
        <v>6</v>
      </c>
      <c r="C9" s="307">
        <v>2</v>
      </c>
      <c r="D9" s="307">
        <v>320</v>
      </c>
      <c r="E9" s="59">
        <f>IF(B9&gt;C9,(B9-C9)*D9/100,0)</f>
        <v>12.8</v>
      </c>
      <c r="F9" s="307">
        <v>847</v>
      </c>
      <c r="G9" s="59">
        <f>(2*PI()*E9*F9/60)/1000</f>
        <v>1.1353296971053033</v>
      </c>
      <c r="H9" s="59">
        <f t="shared" si="0"/>
        <v>1.1353296971053033</v>
      </c>
      <c r="I9" s="59">
        <f t="shared" si="1"/>
        <v>1.2614774412281148E-3</v>
      </c>
    </row>
    <row r="10" spans="1:9">
      <c r="A10" s="306">
        <v>4</v>
      </c>
      <c r="B10" s="306">
        <v>6</v>
      </c>
      <c r="C10" s="307">
        <v>2</v>
      </c>
      <c r="D10" s="307">
        <v>320</v>
      </c>
      <c r="E10" s="59">
        <f t="shared" ref="E10:E73" si="2">IF(B10&gt;C10,(B10-C10)*D10/100,0)</f>
        <v>12.8</v>
      </c>
      <c r="F10" s="307">
        <v>845</v>
      </c>
      <c r="G10" s="59">
        <f t="shared" ref="G10:G73" si="3">(2*PI()*E10*F10/60)/1000</f>
        <v>1.1326488713742402</v>
      </c>
      <c r="H10" s="59">
        <f t="shared" si="0"/>
        <v>1.1326488713742402</v>
      </c>
      <c r="I10" s="59">
        <f t="shared" si="1"/>
        <v>1.5761021277209593E-3</v>
      </c>
    </row>
    <row r="11" spans="1:9">
      <c r="A11" s="306">
        <v>5</v>
      </c>
      <c r="B11" s="306">
        <v>6</v>
      </c>
      <c r="C11" s="307">
        <v>2</v>
      </c>
      <c r="D11" s="307">
        <v>320</v>
      </c>
      <c r="E11" s="59">
        <f t="shared" si="2"/>
        <v>12.8</v>
      </c>
      <c r="F11" s="307">
        <v>838</v>
      </c>
      <c r="G11" s="59">
        <f t="shared" si="3"/>
        <v>1.1232659813155186</v>
      </c>
      <c r="H11" s="59">
        <f t="shared" si="0"/>
        <v>1.1232659813155186</v>
      </c>
      <c r="I11" s="59">
        <f t="shared" si="1"/>
        <v>1.888120455864159E-3</v>
      </c>
    </row>
    <row r="12" spans="1:9">
      <c r="A12" s="306">
        <v>6</v>
      </c>
      <c r="B12" s="306">
        <v>5</v>
      </c>
      <c r="C12" s="307">
        <v>2</v>
      </c>
      <c r="D12" s="307">
        <v>320</v>
      </c>
      <c r="E12" s="59">
        <f t="shared" si="2"/>
        <v>9.6</v>
      </c>
      <c r="F12" s="307">
        <v>840</v>
      </c>
      <c r="G12" s="59">
        <f t="shared" si="3"/>
        <v>0.84446010528493642</v>
      </c>
      <c r="H12" s="59">
        <f t="shared" si="0"/>
        <v>0.84446010528493642</v>
      </c>
      <c r="I12" s="59">
        <f t="shared" si="1"/>
        <v>2.122692707332197E-3</v>
      </c>
    </row>
    <row r="13" spans="1:9">
      <c r="A13" s="306">
        <v>7</v>
      </c>
      <c r="B13" s="306">
        <v>5</v>
      </c>
      <c r="C13" s="307">
        <v>2</v>
      </c>
      <c r="D13" s="307">
        <v>320</v>
      </c>
      <c r="E13" s="59">
        <f t="shared" si="2"/>
        <v>9.6</v>
      </c>
      <c r="F13" s="307">
        <v>840</v>
      </c>
      <c r="G13" s="59">
        <f t="shared" si="3"/>
        <v>0.84446010528493642</v>
      </c>
      <c r="H13" s="59">
        <f t="shared" si="0"/>
        <v>0.84446010528493642</v>
      </c>
      <c r="I13" s="59">
        <f t="shared" si="1"/>
        <v>2.3572649588002349E-3</v>
      </c>
    </row>
    <row r="14" spans="1:9">
      <c r="A14" s="306">
        <v>8</v>
      </c>
      <c r="B14" s="306">
        <v>5</v>
      </c>
      <c r="C14" s="307">
        <v>2</v>
      </c>
      <c r="D14" s="307">
        <v>320</v>
      </c>
      <c r="E14" s="59">
        <f t="shared" si="2"/>
        <v>9.6</v>
      </c>
      <c r="F14" s="307">
        <v>835</v>
      </c>
      <c r="G14" s="59">
        <f t="shared" si="3"/>
        <v>0.83943355703919265</v>
      </c>
      <c r="H14" s="59">
        <f t="shared" si="0"/>
        <v>0.83943355703919265</v>
      </c>
      <c r="I14" s="59">
        <f t="shared" si="1"/>
        <v>2.5904409468666774E-3</v>
      </c>
    </row>
    <row r="15" spans="1:9">
      <c r="A15" s="306">
        <v>9</v>
      </c>
      <c r="B15" s="306">
        <v>5</v>
      </c>
      <c r="C15" s="307">
        <v>2</v>
      </c>
      <c r="D15" s="307">
        <v>320</v>
      </c>
      <c r="E15" s="59">
        <f t="shared" si="2"/>
        <v>9.6</v>
      </c>
      <c r="F15" s="307">
        <v>840</v>
      </c>
      <c r="G15" s="59">
        <f t="shared" si="3"/>
        <v>0.84446010528493642</v>
      </c>
      <c r="H15" s="59">
        <f t="shared" si="0"/>
        <v>0.84446010528493642</v>
      </c>
      <c r="I15" s="59">
        <f t="shared" si="1"/>
        <v>2.8250131983347153E-3</v>
      </c>
    </row>
    <row r="16" spans="1:9">
      <c r="A16" s="306">
        <v>10</v>
      </c>
      <c r="B16" s="306">
        <v>5</v>
      </c>
      <c r="C16" s="307">
        <v>2</v>
      </c>
      <c r="D16" s="307">
        <v>320</v>
      </c>
      <c r="E16" s="59">
        <f t="shared" si="2"/>
        <v>9.6</v>
      </c>
      <c r="F16" s="307">
        <v>842</v>
      </c>
      <c r="G16" s="59">
        <f t="shared" si="3"/>
        <v>0.8464707245832338</v>
      </c>
      <c r="H16" s="59">
        <f t="shared" si="0"/>
        <v>0.8464707245832338</v>
      </c>
      <c r="I16" s="59">
        <f t="shared" si="1"/>
        <v>3.0601439551633915E-3</v>
      </c>
    </row>
    <row r="17" spans="1:9">
      <c r="A17" s="306">
        <v>11</v>
      </c>
      <c r="B17" s="306">
        <v>5</v>
      </c>
      <c r="C17" s="307">
        <v>2</v>
      </c>
      <c r="D17" s="307">
        <v>320</v>
      </c>
      <c r="E17" s="59">
        <f t="shared" si="2"/>
        <v>9.6</v>
      </c>
      <c r="F17" s="307">
        <v>838</v>
      </c>
      <c r="G17" s="59">
        <f t="shared" si="3"/>
        <v>0.84244948598663894</v>
      </c>
      <c r="H17" s="59">
        <f t="shared" si="0"/>
        <v>0.84244948598663894</v>
      </c>
      <c r="I17" s="59">
        <f t="shared" si="1"/>
        <v>3.2941577012707913E-3</v>
      </c>
    </row>
    <row r="18" spans="1:9">
      <c r="A18" s="306">
        <v>12</v>
      </c>
      <c r="B18" s="306">
        <v>5</v>
      </c>
      <c r="C18" s="307">
        <v>2</v>
      </c>
      <c r="D18" s="307">
        <v>320</v>
      </c>
      <c r="E18" s="59">
        <f t="shared" si="2"/>
        <v>9.6</v>
      </c>
      <c r="F18" s="307">
        <v>837</v>
      </c>
      <c r="G18" s="59">
        <f t="shared" si="3"/>
        <v>0.84144417633749025</v>
      </c>
      <c r="H18" s="59">
        <f t="shared" si="0"/>
        <v>0.84144417633749025</v>
      </c>
      <c r="I18" s="59">
        <f t="shared" si="1"/>
        <v>3.5278921946978719E-3</v>
      </c>
    </row>
    <row r="19" spans="1:9">
      <c r="A19" s="306">
        <v>13</v>
      </c>
      <c r="B19" s="306">
        <v>5</v>
      </c>
      <c r="C19" s="307">
        <v>2</v>
      </c>
      <c r="D19" s="307">
        <v>320</v>
      </c>
      <c r="E19" s="59">
        <f t="shared" si="2"/>
        <v>9.6</v>
      </c>
      <c r="F19" s="307">
        <v>835</v>
      </c>
      <c r="G19" s="59">
        <f t="shared" si="3"/>
        <v>0.83943355703919265</v>
      </c>
      <c r="H19" s="59">
        <f t="shared" si="0"/>
        <v>0.83943355703919265</v>
      </c>
      <c r="I19" s="59">
        <f t="shared" si="1"/>
        <v>3.7610681827643143E-3</v>
      </c>
    </row>
    <row r="20" spans="1:9">
      <c r="A20" s="306">
        <v>13</v>
      </c>
      <c r="B20" s="306">
        <v>5</v>
      </c>
      <c r="C20" s="307">
        <v>2</v>
      </c>
      <c r="D20" s="307">
        <v>320</v>
      </c>
      <c r="E20" s="59">
        <f t="shared" si="2"/>
        <v>9.6</v>
      </c>
      <c r="F20" s="307">
        <v>833</v>
      </c>
      <c r="G20" s="59">
        <f t="shared" si="3"/>
        <v>0.83742293774089527</v>
      </c>
      <c r="H20" s="59">
        <f t="shared" si="0"/>
        <v>0.83742293774089527</v>
      </c>
      <c r="I20" s="59">
        <f t="shared" si="1"/>
        <v>3.9936856654701185E-3</v>
      </c>
    </row>
    <row r="21" spans="1:9">
      <c r="A21" s="306">
        <v>14</v>
      </c>
      <c r="B21" s="306">
        <v>5</v>
      </c>
      <c r="C21" s="307">
        <v>2</v>
      </c>
      <c r="D21" s="307">
        <v>320</v>
      </c>
      <c r="E21" s="59">
        <f t="shared" si="2"/>
        <v>9.6</v>
      </c>
      <c r="F21" s="307">
        <v>838</v>
      </c>
      <c r="G21" s="59">
        <f t="shared" si="3"/>
        <v>0.84244948598663894</v>
      </c>
      <c r="H21" s="59">
        <f t="shared" si="0"/>
        <v>0.84244948598663894</v>
      </c>
      <c r="I21" s="59">
        <f t="shared" si="1"/>
        <v>4.2276994115775183E-3</v>
      </c>
    </row>
    <row r="22" spans="1:9">
      <c r="A22" s="306">
        <v>15</v>
      </c>
      <c r="B22" s="306">
        <v>5</v>
      </c>
      <c r="C22" s="307">
        <v>2</v>
      </c>
      <c r="D22" s="307">
        <v>320</v>
      </c>
      <c r="E22" s="59">
        <f t="shared" si="2"/>
        <v>9.6</v>
      </c>
      <c r="F22" s="307">
        <v>834</v>
      </c>
      <c r="G22" s="59">
        <f t="shared" si="3"/>
        <v>0.83842824739004407</v>
      </c>
      <c r="H22" s="59">
        <f t="shared" si="0"/>
        <v>0.83842824739004407</v>
      </c>
      <c r="I22" s="59">
        <f t="shared" si="1"/>
        <v>4.4605961469636416E-3</v>
      </c>
    </row>
    <row r="23" spans="1:9">
      <c r="A23" s="306">
        <v>16</v>
      </c>
      <c r="B23" s="306">
        <v>5</v>
      </c>
      <c r="C23" s="307">
        <v>2</v>
      </c>
      <c r="D23" s="307">
        <v>320</v>
      </c>
      <c r="E23" s="59">
        <f t="shared" si="2"/>
        <v>9.6</v>
      </c>
      <c r="F23" s="307">
        <v>836</v>
      </c>
      <c r="G23" s="59">
        <f t="shared" si="3"/>
        <v>0.84043886668834134</v>
      </c>
      <c r="H23" s="59">
        <f t="shared" si="0"/>
        <v>0.84043886668834134</v>
      </c>
      <c r="I23" s="59">
        <f t="shared" si="1"/>
        <v>4.6940513877104031E-3</v>
      </c>
    </row>
    <row r="24" spans="1:9">
      <c r="A24" s="306">
        <v>17</v>
      </c>
      <c r="B24" s="306">
        <v>4</v>
      </c>
      <c r="C24" s="307">
        <v>2</v>
      </c>
      <c r="D24" s="307">
        <v>320</v>
      </c>
      <c r="E24" s="59">
        <f t="shared" si="2"/>
        <v>6.4</v>
      </c>
      <c r="F24" s="307">
        <v>837</v>
      </c>
      <c r="G24" s="59">
        <f t="shared" si="3"/>
        <v>0.56096278422499346</v>
      </c>
      <c r="H24" s="59">
        <f t="shared" si="0"/>
        <v>0.56096278422499346</v>
      </c>
      <c r="I24" s="59">
        <f t="shared" si="1"/>
        <v>4.8498743833284572E-3</v>
      </c>
    </row>
    <row r="25" spans="1:9">
      <c r="A25" s="306">
        <v>18</v>
      </c>
      <c r="B25" s="306">
        <v>4</v>
      </c>
      <c r="C25" s="307">
        <v>2</v>
      </c>
      <c r="D25" s="307">
        <v>320</v>
      </c>
      <c r="E25" s="59">
        <f t="shared" si="2"/>
        <v>6.4</v>
      </c>
      <c r="F25" s="307">
        <v>837</v>
      </c>
      <c r="G25" s="59">
        <f t="shared" si="3"/>
        <v>0.56096278422499346</v>
      </c>
      <c r="H25" s="59">
        <f t="shared" si="0"/>
        <v>0.56096278422499346</v>
      </c>
      <c r="I25" s="59">
        <f t="shared" si="1"/>
        <v>5.0056973789465112E-3</v>
      </c>
    </row>
    <row r="26" spans="1:9">
      <c r="A26" s="306">
        <v>19</v>
      </c>
      <c r="B26" s="306">
        <v>4</v>
      </c>
      <c r="C26" s="307">
        <v>2</v>
      </c>
      <c r="D26" s="307">
        <v>320</v>
      </c>
      <c r="E26" s="59">
        <f t="shared" si="2"/>
        <v>6.4</v>
      </c>
      <c r="F26" s="307">
        <v>834</v>
      </c>
      <c r="G26" s="59">
        <f t="shared" si="3"/>
        <v>0.55895216492669586</v>
      </c>
      <c r="H26" s="59">
        <f t="shared" si="0"/>
        <v>0.55895216492669586</v>
      </c>
      <c r="I26" s="59">
        <f t="shared" si="1"/>
        <v>5.1609618692039271E-3</v>
      </c>
    </row>
    <row r="27" spans="1:9">
      <c r="A27" s="306">
        <v>20</v>
      </c>
      <c r="B27" s="306">
        <v>6</v>
      </c>
      <c r="C27" s="307">
        <v>2</v>
      </c>
      <c r="D27" s="307">
        <v>320</v>
      </c>
      <c r="E27" s="59">
        <f t="shared" si="2"/>
        <v>12.8</v>
      </c>
      <c r="F27" s="307">
        <v>832</v>
      </c>
      <c r="G27" s="59">
        <f t="shared" si="3"/>
        <v>1.1152235041223286</v>
      </c>
      <c r="H27" s="59">
        <f t="shared" si="0"/>
        <v>1.1152235041223286</v>
      </c>
      <c r="I27" s="59">
        <f t="shared" si="1"/>
        <v>5.4707461759045742E-3</v>
      </c>
    </row>
    <row r="28" spans="1:9">
      <c r="A28" s="306">
        <v>21</v>
      </c>
      <c r="B28" s="306">
        <v>5</v>
      </c>
      <c r="C28" s="307">
        <v>2</v>
      </c>
      <c r="D28" s="307">
        <v>320</v>
      </c>
      <c r="E28" s="59">
        <f t="shared" si="2"/>
        <v>9.6</v>
      </c>
      <c r="F28" s="307">
        <v>814</v>
      </c>
      <c r="G28" s="59">
        <f t="shared" si="3"/>
        <v>0.8183220544070694</v>
      </c>
      <c r="H28" s="59">
        <f t="shared" si="0"/>
        <v>0.8183220544070694</v>
      </c>
      <c r="I28" s="59">
        <f t="shared" si="1"/>
        <v>5.6980578576843154E-3</v>
      </c>
    </row>
    <row r="29" spans="1:9">
      <c r="A29" s="306">
        <v>22</v>
      </c>
      <c r="B29" s="306">
        <v>8</v>
      </c>
      <c r="C29" s="307">
        <v>2</v>
      </c>
      <c r="D29" s="307">
        <v>320</v>
      </c>
      <c r="E29" s="59">
        <f t="shared" si="2"/>
        <v>19.2</v>
      </c>
      <c r="F29" s="307">
        <v>807</v>
      </c>
      <c r="G29" s="59">
        <f t="shared" si="3"/>
        <v>1.6225697737260565</v>
      </c>
      <c r="H29" s="59">
        <f t="shared" si="0"/>
        <v>1.6225697737260565</v>
      </c>
      <c r="I29" s="59">
        <f t="shared" si="1"/>
        <v>6.1487716837193311E-3</v>
      </c>
    </row>
    <row r="30" spans="1:9">
      <c r="A30" s="306">
        <v>23</v>
      </c>
      <c r="B30" s="306">
        <v>22</v>
      </c>
      <c r="C30" s="307">
        <v>2</v>
      </c>
      <c r="D30" s="307">
        <v>320</v>
      </c>
      <c r="E30" s="59">
        <f t="shared" si="2"/>
        <v>64</v>
      </c>
      <c r="F30" s="307">
        <v>974</v>
      </c>
      <c r="G30" s="59">
        <f t="shared" si="3"/>
        <v>6.5278106551391115</v>
      </c>
      <c r="H30" s="59">
        <f t="shared" si="0"/>
        <v>6.5278106551391115</v>
      </c>
      <c r="I30" s="59">
        <f t="shared" si="1"/>
        <v>7.9620524212579737E-3</v>
      </c>
    </row>
    <row r="31" spans="1:9">
      <c r="A31" s="306">
        <v>24</v>
      </c>
      <c r="B31" s="306">
        <v>37</v>
      </c>
      <c r="C31" s="307">
        <v>4</v>
      </c>
      <c r="D31" s="307">
        <v>320</v>
      </c>
      <c r="E31" s="59">
        <f t="shared" si="2"/>
        <v>105.6</v>
      </c>
      <c r="F31" s="307">
        <v>1514</v>
      </c>
      <c r="G31" s="59">
        <f t="shared" si="3"/>
        <v>16.742426896923011</v>
      </c>
      <c r="H31" s="59">
        <f t="shared" si="0"/>
        <v>16.742426896923011</v>
      </c>
      <c r="I31" s="59">
        <f t="shared" si="1"/>
        <v>1.2612726559292143E-2</v>
      </c>
    </row>
    <row r="32" spans="1:9">
      <c r="A32" s="306">
        <v>25</v>
      </c>
      <c r="B32" s="306">
        <v>26</v>
      </c>
      <c r="C32" s="307">
        <v>4</v>
      </c>
      <c r="D32" s="307">
        <v>320</v>
      </c>
      <c r="E32" s="59">
        <f t="shared" si="2"/>
        <v>70.400000000000006</v>
      </c>
      <c r="F32" s="307">
        <v>1718</v>
      </c>
      <c r="G32" s="59">
        <f t="shared" si="3"/>
        <v>12.665561166408517</v>
      </c>
      <c r="H32" s="59">
        <f t="shared" si="0"/>
        <v>12.665561166408517</v>
      </c>
      <c r="I32" s="59">
        <f t="shared" si="1"/>
        <v>1.6130937994405622E-2</v>
      </c>
    </row>
    <row r="33" spans="1:9">
      <c r="A33" s="306">
        <v>25</v>
      </c>
      <c r="B33" s="306">
        <v>50</v>
      </c>
      <c r="C33" s="307">
        <v>4</v>
      </c>
      <c r="D33" s="307">
        <v>320</v>
      </c>
      <c r="E33" s="59">
        <f t="shared" si="2"/>
        <v>147.19999999999999</v>
      </c>
      <c r="F33" s="307">
        <v>1667</v>
      </c>
      <c r="G33" s="59">
        <f t="shared" si="3"/>
        <v>25.696384838674398</v>
      </c>
      <c r="H33" s="59">
        <f t="shared" si="0"/>
        <v>25.696384838674398</v>
      </c>
      <c r="I33" s="59">
        <f t="shared" si="1"/>
        <v>2.3268822671815178E-2</v>
      </c>
    </row>
    <row r="34" spans="1:9">
      <c r="A34" s="306">
        <v>26</v>
      </c>
      <c r="B34" s="306">
        <v>1</v>
      </c>
      <c r="C34" s="307">
        <v>5</v>
      </c>
      <c r="D34" s="307">
        <v>320</v>
      </c>
      <c r="E34" s="59">
        <f t="shared" si="2"/>
        <v>0</v>
      </c>
      <c r="F34" s="307">
        <v>2295</v>
      </c>
      <c r="G34" s="59">
        <f t="shared" si="3"/>
        <v>0</v>
      </c>
      <c r="H34" s="59">
        <f t="shared" si="0"/>
        <v>0</v>
      </c>
      <c r="I34" s="59">
        <f t="shared" si="1"/>
        <v>2.3268822671815178E-2</v>
      </c>
    </row>
    <row r="35" spans="1:9">
      <c r="A35" s="306">
        <v>27</v>
      </c>
      <c r="B35" s="306">
        <v>64</v>
      </c>
      <c r="C35" s="307">
        <v>3</v>
      </c>
      <c r="D35" s="307">
        <v>320</v>
      </c>
      <c r="E35" s="59">
        <f t="shared" si="2"/>
        <v>195.2</v>
      </c>
      <c r="F35" s="307">
        <v>1470</v>
      </c>
      <c r="G35" s="59">
        <f t="shared" si="3"/>
        <v>30.04870541305565</v>
      </c>
      <c r="H35" s="59">
        <f t="shared" si="0"/>
        <v>30.04870541305565</v>
      </c>
      <c r="I35" s="59">
        <f t="shared" si="1"/>
        <v>3.1615685286552855E-2</v>
      </c>
    </row>
    <row r="36" spans="1:9">
      <c r="A36" s="306">
        <v>28</v>
      </c>
      <c r="B36" s="306">
        <v>29</v>
      </c>
      <c r="C36" s="307">
        <v>4</v>
      </c>
      <c r="D36" s="307">
        <v>320</v>
      </c>
      <c r="E36" s="59">
        <f t="shared" si="2"/>
        <v>80</v>
      </c>
      <c r="F36" s="307">
        <v>1814</v>
      </c>
      <c r="G36" s="59">
        <f t="shared" si="3"/>
        <v>15.196930862965026</v>
      </c>
      <c r="H36" s="59">
        <f t="shared" si="0"/>
        <v>15.196930862965026</v>
      </c>
      <c r="I36" s="59">
        <f t="shared" si="1"/>
        <v>3.5837054970709804E-2</v>
      </c>
    </row>
    <row r="37" spans="1:9">
      <c r="A37" s="306">
        <v>29</v>
      </c>
      <c r="B37" s="306">
        <v>1</v>
      </c>
      <c r="C37" s="307">
        <v>4</v>
      </c>
      <c r="D37" s="307">
        <v>320</v>
      </c>
      <c r="E37" s="59">
        <f t="shared" si="2"/>
        <v>0</v>
      </c>
      <c r="F37" s="307">
        <v>1868</v>
      </c>
      <c r="G37" s="59">
        <f t="shared" si="3"/>
        <v>0</v>
      </c>
      <c r="H37" s="59">
        <f t="shared" si="0"/>
        <v>0</v>
      </c>
      <c r="I37" s="59">
        <f t="shared" si="1"/>
        <v>3.5837054970709804E-2</v>
      </c>
    </row>
    <row r="38" spans="1:9">
      <c r="A38" s="306">
        <v>30</v>
      </c>
      <c r="B38" s="306">
        <v>62</v>
      </c>
      <c r="C38" s="307">
        <v>3</v>
      </c>
      <c r="D38" s="307">
        <v>320</v>
      </c>
      <c r="E38" s="59">
        <f t="shared" si="2"/>
        <v>188.8</v>
      </c>
      <c r="F38" s="307">
        <v>1273</v>
      </c>
      <c r="G38" s="59">
        <f t="shared" si="3"/>
        <v>25.168597272871317</v>
      </c>
      <c r="H38" s="59">
        <f t="shared" si="0"/>
        <v>25.168597272871317</v>
      </c>
      <c r="I38" s="59">
        <f t="shared" si="1"/>
        <v>4.2828331990951839E-2</v>
      </c>
    </row>
    <row r="39" spans="1:9">
      <c r="A39" s="306">
        <v>31</v>
      </c>
      <c r="B39" s="306">
        <v>52</v>
      </c>
      <c r="C39" s="307">
        <v>3</v>
      </c>
      <c r="D39" s="307">
        <v>320</v>
      </c>
      <c r="E39" s="59">
        <f t="shared" si="2"/>
        <v>156.80000000000001</v>
      </c>
      <c r="F39" s="307">
        <v>1447</v>
      </c>
      <c r="G39" s="59">
        <f t="shared" si="3"/>
        <v>23.759823351197564</v>
      </c>
      <c r="H39" s="59">
        <f t="shared" si="0"/>
        <v>23.759823351197564</v>
      </c>
      <c r="I39" s="59">
        <f t="shared" si="1"/>
        <v>4.9428282921840053E-2</v>
      </c>
    </row>
    <row r="40" spans="1:9">
      <c r="A40" s="306">
        <v>32</v>
      </c>
      <c r="B40" s="306">
        <v>9</v>
      </c>
      <c r="C40" s="307">
        <v>4</v>
      </c>
      <c r="D40" s="307">
        <v>320</v>
      </c>
      <c r="E40" s="59">
        <f t="shared" si="2"/>
        <v>16</v>
      </c>
      <c r="F40" s="307">
        <v>1589</v>
      </c>
      <c r="G40" s="59">
        <f t="shared" si="3"/>
        <v>2.6623950541622303</v>
      </c>
      <c r="H40" s="59">
        <f t="shared" si="0"/>
        <v>2.6623950541622303</v>
      </c>
      <c r="I40" s="59">
        <f t="shared" si="1"/>
        <v>5.0167837103551785E-2</v>
      </c>
    </row>
    <row r="41" spans="1:9">
      <c r="A41" s="306">
        <v>33</v>
      </c>
      <c r="B41" s="306">
        <v>21</v>
      </c>
      <c r="C41" s="307">
        <v>4</v>
      </c>
      <c r="D41" s="307">
        <v>320</v>
      </c>
      <c r="E41" s="59">
        <f t="shared" si="2"/>
        <v>54.4</v>
      </c>
      <c r="F41" s="307">
        <v>1596</v>
      </c>
      <c r="G41" s="59">
        <f t="shared" si="3"/>
        <v>9.0920204669011486</v>
      </c>
      <c r="H41" s="59">
        <f t="shared" si="0"/>
        <v>9.0920204669011486</v>
      </c>
      <c r="I41" s="59">
        <f t="shared" si="1"/>
        <v>5.2693398344357663E-2</v>
      </c>
    </row>
    <row r="42" spans="1:9">
      <c r="A42" s="306">
        <v>34</v>
      </c>
      <c r="B42" s="306">
        <v>1</v>
      </c>
      <c r="C42" s="307">
        <v>4</v>
      </c>
      <c r="D42" s="307">
        <v>320</v>
      </c>
      <c r="E42" s="59">
        <f t="shared" si="2"/>
        <v>0</v>
      </c>
      <c r="F42" s="307">
        <v>1589</v>
      </c>
      <c r="G42" s="59">
        <f t="shared" si="3"/>
        <v>0</v>
      </c>
      <c r="H42" s="59">
        <f t="shared" si="0"/>
        <v>0</v>
      </c>
      <c r="I42" s="59">
        <f t="shared" si="1"/>
        <v>5.2693398344357663E-2</v>
      </c>
    </row>
    <row r="43" spans="1:9">
      <c r="A43" s="306">
        <v>35</v>
      </c>
      <c r="B43" s="306">
        <v>15</v>
      </c>
      <c r="C43" s="307">
        <v>4</v>
      </c>
      <c r="D43" s="307">
        <v>320</v>
      </c>
      <c r="E43" s="59">
        <f t="shared" si="2"/>
        <v>35.200000000000003</v>
      </c>
      <c r="F43" s="307">
        <v>1588</v>
      </c>
      <c r="G43" s="59">
        <f t="shared" si="3"/>
        <v>5.8535829837766951</v>
      </c>
      <c r="H43" s="59">
        <f t="shared" si="0"/>
        <v>5.8535829837766951</v>
      </c>
      <c r="I43" s="59">
        <f t="shared" si="1"/>
        <v>5.4319393617628969E-2</v>
      </c>
    </row>
    <row r="44" spans="1:9">
      <c r="A44" s="306">
        <v>36</v>
      </c>
      <c r="B44" s="306">
        <v>8</v>
      </c>
      <c r="C44" s="307">
        <v>4</v>
      </c>
      <c r="D44" s="307">
        <v>320</v>
      </c>
      <c r="E44" s="59">
        <f t="shared" si="2"/>
        <v>12.8</v>
      </c>
      <c r="F44" s="307">
        <v>1574</v>
      </c>
      <c r="G44" s="59">
        <f t="shared" si="3"/>
        <v>2.1098098503468092</v>
      </c>
      <c r="H44" s="59">
        <f t="shared" si="0"/>
        <v>2.1098098503468092</v>
      </c>
      <c r="I44" s="59">
        <f t="shared" si="1"/>
        <v>5.4905451909391972E-2</v>
      </c>
    </row>
    <row r="45" spans="1:9">
      <c r="A45" s="306">
        <v>37</v>
      </c>
      <c r="B45" s="306">
        <v>3</v>
      </c>
      <c r="C45" s="307">
        <v>4</v>
      </c>
      <c r="D45" s="307">
        <v>320</v>
      </c>
      <c r="E45" s="59">
        <f t="shared" si="2"/>
        <v>0</v>
      </c>
      <c r="F45" s="307">
        <v>1554</v>
      </c>
      <c r="G45" s="59">
        <f t="shared" si="3"/>
        <v>0</v>
      </c>
      <c r="H45" s="59">
        <f t="shared" si="0"/>
        <v>0</v>
      </c>
      <c r="I45" s="59">
        <f t="shared" si="1"/>
        <v>5.4905451909391972E-2</v>
      </c>
    </row>
    <row r="46" spans="1:9">
      <c r="A46" s="306">
        <v>37</v>
      </c>
      <c r="B46" s="306">
        <v>1</v>
      </c>
      <c r="C46" s="307">
        <v>4</v>
      </c>
      <c r="D46" s="307">
        <v>320</v>
      </c>
      <c r="E46" s="59">
        <f t="shared" si="2"/>
        <v>0</v>
      </c>
      <c r="F46" s="307">
        <v>1531</v>
      </c>
      <c r="G46" s="59">
        <f t="shared" si="3"/>
        <v>0</v>
      </c>
      <c r="H46" s="59">
        <f t="shared" si="0"/>
        <v>0</v>
      </c>
      <c r="I46" s="59">
        <f t="shared" si="1"/>
        <v>5.4905451909391972E-2</v>
      </c>
    </row>
    <row r="47" spans="1:9">
      <c r="A47" s="306">
        <v>38</v>
      </c>
      <c r="B47" s="306">
        <v>1</v>
      </c>
      <c r="C47" s="307">
        <v>3</v>
      </c>
      <c r="D47" s="307">
        <v>320</v>
      </c>
      <c r="E47" s="59">
        <f t="shared" si="2"/>
        <v>0</v>
      </c>
      <c r="F47" s="307">
        <v>1454</v>
      </c>
      <c r="G47" s="59">
        <f t="shared" si="3"/>
        <v>0</v>
      </c>
      <c r="H47" s="59">
        <f t="shared" si="0"/>
        <v>0</v>
      </c>
      <c r="I47" s="59">
        <f t="shared" si="1"/>
        <v>5.4905451909391972E-2</v>
      </c>
    </row>
    <row r="48" spans="1:9">
      <c r="A48" s="306">
        <v>39</v>
      </c>
      <c r="B48" s="306">
        <v>1</v>
      </c>
      <c r="C48" s="307">
        <v>3</v>
      </c>
      <c r="D48" s="307">
        <v>320</v>
      </c>
      <c r="E48" s="59">
        <f t="shared" si="2"/>
        <v>0</v>
      </c>
      <c r="F48" s="307">
        <v>1359</v>
      </c>
      <c r="G48" s="59">
        <f t="shared" si="3"/>
        <v>0</v>
      </c>
      <c r="H48" s="59">
        <f t="shared" si="0"/>
        <v>0</v>
      </c>
      <c r="I48" s="59">
        <f t="shared" si="1"/>
        <v>5.4905451909391972E-2</v>
      </c>
    </row>
    <row r="49" spans="1:9">
      <c r="A49" s="306">
        <v>40</v>
      </c>
      <c r="B49" s="306">
        <v>1</v>
      </c>
      <c r="C49" s="307">
        <v>3</v>
      </c>
      <c r="D49" s="307">
        <v>320</v>
      </c>
      <c r="E49" s="59">
        <f t="shared" si="2"/>
        <v>0</v>
      </c>
      <c r="F49" s="307">
        <v>1258</v>
      </c>
      <c r="G49" s="59">
        <f t="shared" si="3"/>
        <v>0</v>
      </c>
      <c r="H49" s="59">
        <f t="shared" si="0"/>
        <v>0</v>
      </c>
      <c r="I49" s="59">
        <f t="shared" si="1"/>
        <v>5.4905451909391972E-2</v>
      </c>
    </row>
    <row r="50" spans="1:9">
      <c r="A50" s="306">
        <v>41</v>
      </c>
      <c r="B50" s="306">
        <v>1</v>
      </c>
      <c r="C50" s="307">
        <v>3</v>
      </c>
      <c r="D50" s="307">
        <v>320</v>
      </c>
      <c r="E50" s="59">
        <f t="shared" si="2"/>
        <v>0</v>
      </c>
      <c r="F50" s="307">
        <v>1144</v>
      </c>
      <c r="G50" s="59">
        <f t="shared" si="3"/>
        <v>0</v>
      </c>
      <c r="H50" s="59">
        <f t="shared" si="0"/>
        <v>0</v>
      </c>
      <c r="I50" s="59">
        <f t="shared" si="1"/>
        <v>5.4905451909391972E-2</v>
      </c>
    </row>
    <row r="51" spans="1:9">
      <c r="A51" s="306">
        <v>42</v>
      </c>
      <c r="B51" s="306">
        <v>1</v>
      </c>
      <c r="C51" s="307">
        <v>3</v>
      </c>
      <c r="D51" s="307">
        <v>320</v>
      </c>
      <c r="E51" s="59">
        <f t="shared" si="2"/>
        <v>0</v>
      </c>
      <c r="F51" s="307">
        <v>1055</v>
      </c>
      <c r="G51" s="59">
        <f t="shared" si="3"/>
        <v>0</v>
      </c>
      <c r="H51" s="59">
        <f t="shared" si="0"/>
        <v>0</v>
      </c>
      <c r="I51" s="59">
        <f t="shared" si="1"/>
        <v>5.4905451909391972E-2</v>
      </c>
    </row>
    <row r="52" spans="1:9">
      <c r="A52" s="306">
        <v>43</v>
      </c>
      <c r="B52" s="306">
        <v>32</v>
      </c>
      <c r="C52" s="307">
        <v>3</v>
      </c>
      <c r="D52" s="307">
        <v>320</v>
      </c>
      <c r="E52" s="59">
        <f t="shared" si="2"/>
        <v>92.8</v>
      </c>
      <c r="F52" s="307">
        <v>1065</v>
      </c>
      <c r="G52" s="59">
        <f t="shared" si="3"/>
        <v>10.349662837986216</v>
      </c>
      <c r="H52" s="59">
        <f t="shared" si="0"/>
        <v>10.349662837986216</v>
      </c>
      <c r="I52" s="59">
        <f t="shared" si="1"/>
        <v>5.7780358253277035E-2</v>
      </c>
    </row>
    <row r="53" spans="1:9">
      <c r="A53" s="306">
        <v>44</v>
      </c>
      <c r="B53" s="306">
        <v>1</v>
      </c>
      <c r="C53" s="307">
        <v>3</v>
      </c>
      <c r="D53" s="307">
        <v>320</v>
      </c>
      <c r="E53" s="59">
        <f t="shared" si="2"/>
        <v>0</v>
      </c>
      <c r="F53" s="307">
        <v>1099</v>
      </c>
      <c r="G53" s="59">
        <f t="shared" si="3"/>
        <v>0</v>
      </c>
      <c r="H53" s="59">
        <f t="shared" si="0"/>
        <v>0</v>
      </c>
      <c r="I53" s="59">
        <f t="shared" si="1"/>
        <v>5.7780358253277035E-2</v>
      </c>
    </row>
    <row r="54" spans="1:9">
      <c r="A54" s="306">
        <v>45</v>
      </c>
      <c r="B54" s="306">
        <v>48</v>
      </c>
      <c r="C54" s="307">
        <v>3</v>
      </c>
      <c r="D54" s="307">
        <v>320</v>
      </c>
      <c r="E54" s="59">
        <f t="shared" si="2"/>
        <v>144</v>
      </c>
      <c r="F54" s="307">
        <v>1134</v>
      </c>
      <c r="G54" s="59">
        <f t="shared" si="3"/>
        <v>17.100317132019963</v>
      </c>
      <c r="H54" s="59">
        <f t="shared" si="0"/>
        <v>17.100317132019963</v>
      </c>
      <c r="I54" s="59">
        <f t="shared" si="1"/>
        <v>6.2530446345504809E-2</v>
      </c>
    </row>
    <row r="55" spans="1:9">
      <c r="A55" s="306">
        <v>46</v>
      </c>
      <c r="B55" s="306">
        <v>36</v>
      </c>
      <c r="C55" s="307">
        <v>3</v>
      </c>
      <c r="D55" s="307">
        <v>320</v>
      </c>
      <c r="E55" s="59">
        <f t="shared" si="2"/>
        <v>105.6</v>
      </c>
      <c r="F55" s="307">
        <v>1238</v>
      </c>
      <c r="G55" s="59">
        <f t="shared" si="3"/>
        <v>13.690306802107457</v>
      </c>
      <c r="H55" s="59">
        <f t="shared" si="0"/>
        <v>13.690306802107457</v>
      </c>
      <c r="I55" s="59">
        <f t="shared" si="1"/>
        <v>6.6333309346090219E-2</v>
      </c>
    </row>
    <row r="56" spans="1:9">
      <c r="A56" s="306">
        <v>47</v>
      </c>
      <c r="B56" s="306">
        <v>12</v>
      </c>
      <c r="C56" s="307">
        <v>3</v>
      </c>
      <c r="D56" s="307">
        <v>320</v>
      </c>
      <c r="E56" s="59">
        <f t="shared" si="2"/>
        <v>28.8</v>
      </c>
      <c r="F56" s="307">
        <v>1295</v>
      </c>
      <c r="G56" s="59">
        <f t="shared" si="3"/>
        <v>3.905627986942831</v>
      </c>
      <c r="H56" s="59">
        <f t="shared" si="0"/>
        <v>3.905627986942831</v>
      </c>
      <c r="I56" s="59">
        <f t="shared" si="1"/>
        <v>6.74182060091299E-2</v>
      </c>
    </row>
    <row r="57" spans="1:9">
      <c r="A57" s="306">
        <v>48</v>
      </c>
      <c r="B57" s="306">
        <v>65</v>
      </c>
      <c r="C57" s="307">
        <v>3</v>
      </c>
      <c r="D57" s="307">
        <v>320</v>
      </c>
      <c r="E57" s="59">
        <f t="shared" si="2"/>
        <v>198.4</v>
      </c>
      <c r="F57" s="307">
        <v>1366</v>
      </c>
      <c r="G57" s="59">
        <f t="shared" si="3"/>
        <v>28.380561601901523</v>
      </c>
      <c r="H57" s="59">
        <f t="shared" si="0"/>
        <v>28.380561601901523</v>
      </c>
      <c r="I57" s="59">
        <f t="shared" si="1"/>
        <v>7.5301695342991429E-2</v>
      </c>
    </row>
    <row r="58" spans="1:9">
      <c r="A58" s="306">
        <v>49</v>
      </c>
      <c r="B58" s="306">
        <v>37</v>
      </c>
      <c r="C58" s="307">
        <v>4</v>
      </c>
      <c r="D58" s="307">
        <v>320</v>
      </c>
      <c r="E58" s="59">
        <f t="shared" si="2"/>
        <v>105.6</v>
      </c>
      <c r="F58" s="307">
        <v>1515</v>
      </c>
      <c r="G58" s="59">
        <f t="shared" si="3"/>
        <v>16.753485303063648</v>
      </c>
      <c r="H58" s="59">
        <f t="shared" si="0"/>
        <v>16.753485303063648</v>
      </c>
      <c r="I58" s="59">
        <f t="shared" si="1"/>
        <v>7.9955441260509102E-2</v>
      </c>
    </row>
    <row r="59" spans="1:9">
      <c r="A59" s="306">
        <v>49</v>
      </c>
      <c r="B59" s="306">
        <v>12</v>
      </c>
      <c r="C59" s="307">
        <v>4</v>
      </c>
      <c r="D59" s="307">
        <v>320</v>
      </c>
      <c r="E59" s="59">
        <f t="shared" si="2"/>
        <v>25.6</v>
      </c>
      <c r="F59" s="307">
        <v>1638</v>
      </c>
      <c r="G59" s="59">
        <f t="shared" si="3"/>
        <v>4.3911925474816691</v>
      </c>
      <c r="H59" s="59">
        <f t="shared" si="0"/>
        <v>4.3911925474816691</v>
      </c>
      <c r="I59" s="59">
        <f t="shared" si="1"/>
        <v>8.1175216968142894E-2</v>
      </c>
    </row>
    <row r="60" spans="1:9">
      <c r="A60" s="306">
        <v>50</v>
      </c>
      <c r="B60" s="306">
        <v>3</v>
      </c>
      <c r="C60" s="307">
        <v>3</v>
      </c>
      <c r="D60" s="307">
        <v>320</v>
      </c>
      <c r="E60" s="59">
        <f t="shared" si="2"/>
        <v>0</v>
      </c>
      <c r="F60" s="307">
        <v>1383</v>
      </c>
      <c r="G60" s="59">
        <f t="shared" si="3"/>
        <v>0</v>
      </c>
      <c r="H60" s="59">
        <f t="shared" si="0"/>
        <v>0</v>
      </c>
      <c r="I60" s="59">
        <f t="shared" si="1"/>
        <v>8.1175216968142894E-2</v>
      </c>
    </row>
    <row r="61" spans="1:9">
      <c r="A61" s="306">
        <v>51</v>
      </c>
      <c r="B61" s="306">
        <v>29</v>
      </c>
      <c r="C61" s="307">
        <v>3</v>
      </c>
      <c r="D61" s="307">
        <v>320</v>
      </c>
      <c r="E61" s="59">
        <f t="shared" si="2"/>
        <v>83.2</v>
      </c>
      <c r="F61" s="307">
        <v>1139</v>
      </c>
      <c r="G61" s="59">
        <f t="shared" si="3"/>
        <v>9.9237466499635349</v>
      </c>
      <c r="H61" s="59">
        <f t="shared" si="0"/>
        <v>9.9237466499635349</v>
      </c>
      <c r="I61" s="59">
        <f t="shared" si="1"/>
        <v>8.3931813259799426E-2</v>
      </c>
    </row>
    <row r="62" spans="1:9">
      <c r="A62" s="306">
        <v>52</v>
      </c>
      <c r="B62" s="306">
        <v>1</v>
      </c>
      <c r="C62" s="307">
        <v>3</v>
      </c>
      <c r="D62" s="307">
        <v>320</v>
      </c>
      <c r="E62" s="59">
        <f t="shared" si="2"/>
        <v>0</v>
      </c>
      <c r="F62" s="307">
        <v>1105</v>
      </c>
      <c r="G62" s="59">
        <f t="shared" si="3"/>
        <v>0</v>
      </c>
      <c r="H62" s="59">
        <f t="shared" si="0"/>
        <v>0</v>
      </c>
      <c r="I62" s="59">
        <f t="shared" si="1"/>
        <v>8.3931813259799426E-2</v>
      </c>
    </row>
    <row r="63" spans="1:9">
      <c r="A63" s="306">
        <v>53</v>
      </c>
      <c r="B63" s="306">
        <v>1</v>
      </c>
      <c r="C63" s="307">
        <v>3</v>
      </c>
      <c r="D63" s="307">
        <v>320</v>
      </c>
      <c r="E63" s="59">
        <f t="shared" si="2"/>
        <v>0</v>
      </c>
      <c r="F63" s="307">
        <v>1075</v>
      </c>
      <c r="G63" s="59">
        <f t="shared" si="3"/>
        <v>0</v>
      </c>
      <c r="H63" s="59">
        <f t="shared" si="0"/>
        <v>0</v>
      </c>
      <c r="I63" s="59">
        <f t="shared" si="1"/>
        <v>8.3931813259799426E-2</v>
      </c>
    </row>
    <row r="64" spans="1:9">
      <c r="A64" s="306">
        <v>54</v>
      </c>
      <c r="B64" s="306">
        <v>1</v>
      </c>
      <c r="C64" s="307">
        <v>3</v>
      </c>
      <c r="D64" s="307">
        <v>320</v>
      </c>
      <c r="E64" s="59">
        <f t="shared" si="2"/>
        <v>0</v>
      </c>
      <c r="F64" s="307">
        <v>1022</v>
      </c>
      <c r="G64" s="59">
        <f t="shared" si="3"/>
        <v>0</v>
      </c>
      <c r="H64" s="59">
        <f t="shared" si="0"/>
        <v>0</v>
      </c>
      <c r="I64" s="59">
        <f t="shared" si="1"/>
        <v>8.3931813259799426E-2</v>
      </c>
    </row>
    <row r="65" spans="1:9">
      <c r="A65" s="306">
        <v>55</v>
      </c>
      <c r="B65" s="306">
        <v>1</v>
      </c>
      <c r="C65" s="307">
        <v>2</v>
      </c>
      <c r="D65" s="307">
        <v>320</v>
      </c>
      <c r="E65" s="59">
        <f t="shared" si="2"/>
        <v>0</v>
      </c>
      <c r="F65" s="307">
        <v>934</v>
      </c>
      <c r="G65" s="59">
        <f t="shared" si="3"/>
        <v>0</v>
      </c>
      <c r="H65" s="59">
        <f t="shared" si="0"/>
        <v>0</v>
      </c>
      <c r="I65" s="59">
        <f t="shared" si="1"/>
        <v>8.3931813259799426E-2</v>
      </c>
    </row>
    <row r="66" spans="1:9">
      <c r="A66" s="306">
        <v>56</v>
      </c>
      <c r="B66" s="306">
        <v>1</v>
      </c>
      <c r="C66" s="307">
        <v>3</v>
      </c>
      <c r="D66" s="307">
        <v>320</v>
      </c>
      <c r="E66" s="59">
        <f t="shared" si="2"/>
        <v>0</v>
      </c>
      <c r="F66" s="307">
        <v>1160</v>
      </c>
      <c r="G66" s="59">
        <f t="shared" si="3"/>
        <v>0</v>
      </c>
      <c r="H66" s="59">
        <f t="shared" si="0"/>
        <v>0</v>
      </c>
      <c r="I66" s="59">
        <f t="shared" si="1"/>
        <v>8.3931813259799426E-2</v>
      </c>
    </row>
    <row r="67" spans="1:9">
      <c r="A67" s="306">
        <v>57</v>
      </c>
      <c r="B67" s="306">
        <v>21</v>
      </c>
      <c r="C67" s="307">
        <v>3</v>
      </c>
      <c r="D67" s="307">
        <v>320</v>
      </c>
      <c r="E67" s="59">
        <f t="shared" si="2"/>
        <v>57.6</v>
      </c>
      <c r="F67" s="307">
        <v>1141</v>
      </c>
      <c r="G67" s="59">
        <f t="shared" si="3"/>
        <v>6.8823498580722315</v>
      </c>
      <c r="H67" s="59">
        <f t="shared" si="0"/>
        <v>6.8823498580722315</v>
      </c>
      <c r="I67" s="59">
        <f t="shared" si="1"/>
        <v>8.5843577109263935E-2</v>
      </c>
    </row>
    <row r="68" spans="1:9">
      <c r="A68" s="306">
        <v>58</v>
      </c>
      <c r="B68" s="306">
        <v>53</v>
      </c>
      <c r="C68" s="307">
        <v>3</v>
      </c>
      <c r="D68" s="307">
        <v>320</v>
      </c>
      <c r="E68" s="59">
        <f t="shared" si="2"/>
        <v>160</v>
      </c>
      <c r="F68" s="307">
        <v>1154</v>
      </c>
      <c r="G68" s="59">
        <f t="shared" si="3"/>
        <v>19.335455585293982</v>
      </c>
      <c r="H68" s="59">
        <f t="shared" si="0"/>
        <v>19.335455585293982</v>
      </c>
      <c r="I68" s="59">
        <f t="shared" si="1"/>
        <v>9.1214536994067813E-2</v>
      </c>
    </row>
    <row r="69" spans="1:9">
      <c r="A69" s="306">
        <v>59</v>
      </c>
      <c r="B69" s="306">
        <v>68</v>
      </c>
      <c r="C69" s="307">
        <v>3</v>
      </c>
      <c r="D69" s="307">
        <v>320</v>
      </c>
      <c r="E69" s="59">
        <f t="shared" si="2"/>
        <v>208</v>
      </c>
      <c r="F69" s="307">
        <v>1268</v>
      </c>
      <c r="G69" s="59">
        <f t="shared" si="3"/>
        <v>27.619207094279549</v>
      </c>
      <c r="H69" s="59">
        <f t="shared" si="0"/>
        <v>27.619207094279549</v>
      </c>
      <c r="I69" s="59">
        <f t="shared" si="1"/>
        <v>9.8886538964701023E-2</v>
      </c>
    </row>
    <row r="70" spans="1:9">
      <c r="A70" s="306">
        <v>60</v>
      </c>
      <c r="B70" s="306">
        <v>56</v>
      </c>
      <c r="C70" s="307">
        <v>3</v>
      </c>
      <c r="D70" s="307">
        <v>320</v>
      </c>
      <c r="E70" s="59">
        <f t="shared" si="2"/>
        <v>169.6</v>
      </c>
      <c r="F70" s="307">
        <v>1477</v>
      </c>
      <c r="G70" s="59">
        <f t="shared" si="3"/>
        <v>26.232214881670672</v>
      </c>
      <c r="H70" s="59">
        <f t="shared" si="0"/>
        <v>26.232214881670672</v>
      </c>
      <c r="I70" s="59">
        <f t="shared" si="1"/>
        <v>0.10617326532072066</v>
      </c>
    </row>
    <row r="71" spans="1:9">
      <c r="A71" s="306">
        <v>61</v>
      </c>
      <c r="B71" s="306">
        <v>7</v>
      </c>
      <c r="C71" s="307">
        <v>4</v>
      </c>
      <c r="D71" s="307">
        <v>320</v>
      </c>
      <c r="E71" s="59">
        <f t="shared" si="2"/>
        <v>9.6</v>
      </c>
      <c r="F71" s="307">
        <v>1597</v>
      </c>
      <c r="G71" s="59">
        <f t="shared" si="3"/>
        <v>1.6054795096905279</v>
      </c>
      <c r="H71" s="59">
        <f t="shared" ref="H71:H134" si="4">G71*1</f>
        <v>1.6054795096905279</v>
      </c>
      <c r="I71" s="59">
        <f t="shared" si="1"/>
        <v>0.10661923185119025</v>
      </c>
    </row>
    <row r="72" spans="1:9">
      <c r="A72" s="306">
        <v>61</v>
      </c>
      <c r="B72" s="306">
        <v>66</v>
      </c>
      <c r="C72" s="307">
        <v>4</v>
      </c>
      <c r="D72" s="307">
        <v>320</v>
      </c>
      <c r="E72" s="59">
        <f t="shared" si="2"/>
        <v>198.4</v>
      </c>
      <c r="F72" s="307">
        <v>1568</v>
      </c>
      <c r="G72" s="59">
        <f t="shared" si="3"/>
        <v>32.577394283881105</v>
      </c>
      <c r="H72" s="59">
        <f t="shared" si="4"/>
        <v>32.577394283881105</v>
      </c>
      <c r="I72" s="59">
        <f t="shared" ref="I72:I135" si="5">(H72/3600)+I71</f>
        <v>0.11566850804115722</v>
      </c>
    </row>
    <row r="73" spans="1:9">
      <c r="A73" s="306">
        <v>62</v>
      </c>
      <c r="B73" s="306">
        <v>59</v>
      </c>
      <c r="C73" s="307">
        <v>3</v>
      </c>
      <c r="D73" s="307">
        <v>320</v>
      </c>
      <c r="E73" s="59">
        <f t="shared" si="2"/>
        <v>179.2</v>
      </c>
      <c r="F73" s="307">
        <v>1211</v>
      </c>
      <c r="G73" s="59">
        <f t="shared" si="3"/>
        <v>22.725359722223509</v>
      </c>
      <c r="H73" s="59">
        <f t="shared" si="4"/>
        <v>22.725359722223509</v>
      </c>
      <c r="I73" s="59">
        <f t="shared" si="5"/>
        <v>0.12198110796399708</v>
      </c>
    </row>
    <row r="74" spans="1:9">
      <c r="A74" s="306">
        <v>63</v>
      </c>
      <c r="B74" s="306">
        <v>1</v>
      </c>
      <c r="C74" s="307">
        <v>3</v>
      </c>
      <c r="D74" s="307">
        <v>320</v>
      </c>
      <c r="E74" s="59">
        <f t="shared" ref="E74:E137" si="6">IF(B74&gt;C74,(B74-C74)*D74/100,0)</f>
        <v>0</v>
      </c>
      <c r="F74" s="307">
        <v>1253</v>
      </c>
      <c r="G74" s="59">
        <f t="shared" ref="G74:G137" si="7">(2*PI()*E74*F74/60)/1000</f>
        <v>0</v>
      </c>
      <c r="H74" s="59">
        <f t="shared" si="4"/>
        <v>0</v>
      </c>
      <c r="I74" s="59">
        <f t="shared" si="5"/>
        <v>0.12198110796399708</v>
      </c>
    </row>
    <row r="75" spans="1:9">
      <c r="A75" s="306">
        <v>64</v>
      </c>
      <c r="B75" s="306">
        <v>17</v>
      </c>
      <c r="C75" s="307">
        <v>3</v>
      </c>
      <c r="D75" s="307">
        <v>320</v>
      </c>
      <c r="E75" s="59">
        <f t="shared" si="6"/>
        <v>44.8</v>
      </c>
      <c r="F75" s="307">
        <v>1231</v>
      </c>
      <c r="G75" s="59">
        <f t="shared" si="7"/>
        <v>5.7751688311430929</v>
      </c>
      <c r="H75" s="59">
        <f t="shared" si="4"/>
        <v>5.7751688311430929</v>
      </c>
      <c r="I75" s="59">
        <f t="shared" si="5"/>
        <v>0.12358532152820349</v>
      </c>
    </row>
    <row r="76" spans="1:9">
      <c r="A76" s="306">
        <v>65</v>
      </c>
      <c r="B76" s="306">
        <v>2</v>
      </c>
      <c r="C76" s="307">
        <v>3</v>
      </c>
      <c r="D76" s="307">
        <v>320</v>
      </c>
      <c r="E76" s="59">
        <f t="shared" si="6"/>
        <v>0</v>
      </c>
      <c r="F76" s="307">
        <v>1220</v>
      </c>
      <c r="G76" s="59">
        <f t="shared" si="7"/>
        <v>0</v>
      </c>
      <c r="H76" s="59">
        <f t="shared" si="4"/>
        <v>0</v>
      </c>
      <c r="I76" s="59">
        <f t="shared" si="5"/>
        <v>0.12358532152820349</v>
      </c>
    </row>
    <row r="77" spans="1:9">
      <c r="A77" s="306">
        <v>66</v>
      </c>
      <c r="B77" s="306">
        <v>33</v>
      </c>
      <c r="C77" s="307">
        <v>3</v>
      </c>
      <c r="D77" s="307">
        <v>320</v>
      </c>
      <c r="E77" s="59">
        <f t="shared" si="6"/>
        <v>96</v>
      </c>
      <c r="F77" s="307">
        <v>1231</v>
      </c>
      <c r="G77" s="59">
        <f t="shared" si="7"/>
        <v>12.375361781020912</v>
      </c>
      <c r="H77" s="59">
        <f t="shared" si="4"/>
        <v>12.375361781020912</v>
      </c>
      <c r="I77" s="59">
        <f t="shared" si="5"/>
        <v>0.12702292202293153</v>
      </c>
    </row>
    <row r="78" spans="1:9">
      <c r="A78" s="306">
        <v>67</v>
      </c>
      <c r="B78" s="306">
        <v>8</v>
      </c>
      <c r="C78" s="307">
        <v>3</v>
      </c>
      <c r="D78" s="307">
        <v>320</v>
      </c>
      <c r="E78" s="59">
        <f t="shared" si="6"/>
        <v>16</v>
      </c>
      <c r="F78" s="307">
        <v>1212</v>
      </c>
      <c r="G78" s="59">
        <f t="shared" si="7"/>
        <v>2.030725491280442</v>
      </c>
      <c r="H78" s="59">
        <f t="shared" si="4"/>
        <v>2.030725491280442</v>
      </c>
      <c r="I78" s="59">
        <f t="shared" si="5"/>
        <v>0.1275870124371761</v>
      </c>
    </row>
    <row r="79" spans="1:9">
      <c r="A79" s="306">
        <v>68</v>
      </c>
      <c r="B79" s="306">
        <v>8</v>
      </c>
      <c r="C79" s="307">
        <v>3</v>
      </c>
      <c r="D79" s="307">
        <v>320</v>
      </c>
      <c r="E79" s="59">
        <f t="shared" si="6"/>
        <v>16</v>
      </c>
      <c r="F79" s="307">
        <v>1233</v>
      </c>
      <c r="G79" s="59">
        <f t="shared" si="7"/>
        <v>2.0659113290006479</v>
      </c>
      <c r="H79" s="59">
        <f t="shared" si="4"/>
        <v>2.0659113290006479</v>
      </c>
      <c r="I79" s="59">
        <f t="shared" si="5"/>
        <v>0.12816087669523182</v>
      </c>
    </row>
    <row r="80" spans="1:9">
      <c r="A80" s="306">
        <v>69</v>
      </c>
      <c r="B80" s="306">
        <v>19</v>
      </c>
      <c r="C80" s="307">
        <v>3</v>
      </c>
      <c r="D80" s="307">
        <v>320</v>
      </c>
      <c r="E80" s="59">
        <f t="shared" si="6"/>
        <v>51.2</v>
      </c>
      <c r="F80" s="307">
        <v>1228</v>
      </c>
      <c r="G80" s="59">
        <f t="shared" si="7"/>
        <v>6.5841079954914417</v>
      </c>
      <c r="H80" s="59">
        <f t="shared" si="4"/>
        <v>6.5841079954914417</v>
      </c>
      <c r="I80" s="59">
        <f t="shared" si="5"/>
        <v>0.12998979558286833</v>
      </c>
    </row>
    <row r="81" spans="1:9">
      <c r="A81" s="306">
        <v>70</v>
      </c>
      <c r="B81" s="306">
        <v>19</v>
      </c>
      <c r="C81" s="307">
        <v>3</v>
      </c>
      <c r="D81" s="307">
        <v>320</v>
      </c>
      <c r="E81" s="59">
        <f t="shared" si="6"/>
        <v>51.2</v>
      </c>
      <c r="F81" s="307">
        <v>1246</v>
      </c>
      <c r="G81" s="59">
        <f t="shared" si="7"/>
        <v>6.6806177218097194</v>
      </c>
      <c r="H81" s="59">
        <f t="shared" si="4"/>
        <v>6.6806177218097194</v>
      </c>
      <c r="I81" s="59">
        <f t="shared" si="5"/>
        <v>0.13184552272781547</v>
      </c>
    </row>
    <row r="82" spans="1:9">
      <c r="A82" s="306">
        <v>71</v>
      </c>
      <c r="B82" s="306">
        <v>8</v>
      </c>
      <c r="C82" s="307">
        <v>3</v>
      </c>
      <c r="D82" s="307">
        <v>320</v>
      </c>
      <c r="E82" s="59">
        <f t="shared" si="6"/>
        <v>16</v>
      </c>
      <c r="F82" s="307">
        <v>1239</v>
      </c>
      <c r="G82" s="59">
        <f t="shared" si="7"/>
        <v>2.0759644254921352</v>
      </c>
      <c r="H82" s="59">
        <f t="shared" si="4"/>
        <v>2.0759644254921352</v>
      </c>
      <c r="I82" s="59">
        <f t="shared" si="5"/>
        <v>0.1324221795126744</v>
      </c>
    </row>
    <row r="83" spans="1:9">
      <c r="A83" s="306">
        <v>72</v>
      </c>
      <c r="B83" s="306">
        <v>16</v>
      </c>
      <c r="C83" s="307">
        <v>3</v>
      </c>
      <c r="D83" s="307">
        <v>320</v>
      </c>
      <c r="E83" s="59">
        <f t="shared" si="6"/>
        <v>41.6</v>
      </c>
      <c r="F83" s="307">
        <v>1243</v>
      </c>
      <c r="G83" s="59">
        <f t="shared" si="7"/>
        <v>5.4149328735314626</v>
      </c>
      <c r="H83" s="59">
        <f t="shared" si="4"/>
        <v>5.4149328735314626</v>
      </c>
      <c r="I83" s="59">
        <f t="shared" si="5"/>
        <v>0.1339263275330998</v>
      </c>
    </row>
    <row r="84" spans="1:9">
      <c r="A84" s="306">
        <v>73</v>
      </c>
      <c r="B84" s="306">
        <v>28</v>
      </c>
      <c r="C84" s="307">
        <v>3</v>
      </c>
      <c r="D84" s="307">
        <v>320</v>
      </c>
      <c r="E84" s="59">
        <f t="shared" si="6"/>
        <v>80</v>
      </c>
      <c r="F84" s="307">
        <v>1249</v>
      </c>
      <c r="G84" s="59">
        <f t="shared" si="7"/>
        <v>10.463597931556404</v>
      </c>
      <c r="H84" s="59">
        <f t="shared" si="4"/>
        <v>10.463597931556404</v>
      </c>
      <c r="I84" s="59">
        <f t="shared" si="5"/>
        <v>0.13683288251408768</v>
      </c>
    </row>
    <row r="85" spans="1:9">
      <c r="A85" s="306">
        <v>73</v>
      </c>
      <c r="B85" s="306">
        <v>24</v>
      </c>
      <c r="C85" s="307">
        <v>3</v>
      </c>
      <c r="D85" s="307">
        <v>320</v>
      </c>
      <c r="E85" s="59">
        <f t="shared" si="6"/>
        <v>67.2</v>
      </c>
      <c r="F85" s="307">
        <v>1277</v>
      </c>
      <c r="G85" s="59">
        <f t="shared" si="7"/>
        <v>8.9864629537405314</v>
      </c>
      <c r="H85" s="59">
        <f t="shared" si="4"/>
        <v>8.9864629537405314</v>
      </c>
      <c r="I85" s="59">
        <f t="shared" si="5"/>
        <v>0.13932912222346006</v>
      </c>
    </row>
    <row r="86" spans="1:9">
      <c r="A86" s="306">
        <v>74</v>
      </c>
      <c r="B86" s="306">
        <v>4</v>
      </c>
      <c r="C86" s="307">
        <v>3</v>
      </c>
      <c r="D86" s="307">
        <v>320</v>
      </c>
      <c r="E86" s="59">
        <f t="shared" si="6"/>
        <v>3.2</v>
      </c>
      <c r="F86" s="307">
        <v>1275</v>
      </c>
      <c r="G86" s="59">
        <f t="shared" si="7"/>
        <v>0.42725660088821188</v>
      </c>
      <c r="H86" s="59">
        <f t="shared" si="4"/>
        <v>0.42725660088821188</v>
      </c>
      <c r="I86" s="59">
        <f t="shared" si="5"/>
        <v>0.13944780461259568</v>
      </c>
    </row>
    <row r="87" spans="1:9">
      <c r="A87" s="306">
        <v>75</v>
      </c>
      <c r="B87" s="306">
        <v>6</v>
      </c>
      <c r="C87" s="307">
        <v>3</v>
      </c>
      <c r="D87" s="307">
        <v>320</v>
      </c>
      <c r="E87" s="59">
        <f t="shared" si="6"/>
        <v>9.6</v>
      </c>
      <c r="F87" s="307">
        <v>1270</v>
      </c>
      <c r="G87" s="59">
        <f t="shared" si="7"/>
        <v>1.2767432544188919</v>
      </c>
      <c r="H87" s="59">
        <f t="shared" si="4"/>
        <v>1.2767432544188919</v>
      </c>
      <c r="I87" s="59">
        <f t="shared" si="5"/>
        <v>0.13980245551660092</v>
      </c>
    </row>
    <row r="88" spans="1:9">
      <c r="A88" s="306">
        <v>76</v>
      </c>
      <c r="B88" s="306">
        <v>1</v>
      </c>
      <c r="C88" s="307">
        <v>3</v>
      </c>
      <c r="D88" s="307">
        <v>320</v>
      </c>
      <c r="E88" s="59">
        <f t="shared" si="6"/>
        <v>0</v>
      </c>
      <c r="F88" s="307">
        <v>1219</v>
      </c>
      <c r="G88" s="59">
        <f t="shared" si="7"/>
        <v>0</v>
      </c>
      <c r="H88" s="59">
        <f t="shared" si="4"/>
        <v>0</v>
      </c>
      <c r="I88" s="59">
        <f t="shared" si="5"/>
        <v>0.13980245551660092</v>
      </c>
    </row>
    <row r="89" spans="1:9">
      <c r="A89" s="306">
        <v>77</v>
      </c>
      <c r="B89" s="306">
        <v>18</v>
      </c>
      <c r="C89" s="307">
        <v>3</v>
      </c>
      <c r="D89" s="307">
        <v>320</v>
      </c>
      <c r="E89" s="59">
        <f t="shared" si="6"/>
        <v>48</v>
      </c>
      <c r="F89" s="307">
        <v>1250</v>
      </c>
      <c r="G89" s="59">
        <f t="shared" si="7"/>
        <v>6.2831853071795871</v>
      </c>
      <c r="H89" s="59">
        <f t="shared" si="4"/>
        <v>6.2831853071795871</v>
      </c>
      <c r="I89" s="59">
        <f t="shared" si="5"/>
        <v>0.14154778476859525</v>
      </c>
    </row>
    <row r="90" spans="1:9">
      <c r="A90" s="306">
        <v>78</v>
      </c>
      <c r="B90" s="306">
        <v>29</v>
      </c>
      <c r="C90" s="307">
        <v>3</v>
      </c>
      <c r="D90" s="307">
        <v>320</v>
      </c>
      <c r="E90" s="59">
        <f t="shared" si="6"/>
        <v>83.2</v>
      </c>
      <c r="F90" s="307">
        <v>1246</v>
      </c>
      <c r="G90" s="59">
        <f t="shared" si="7"/>
        <v>10.856003797940794</v>
      </c>
      <c r="H90" s="59">
        <f t="shared" si="4"/>
        <v>10.856003797940794</v>
      </c>
      <c r="I90" s="59">
        <f t="shared" si="5"/>
        <v>0.14456334137913437</v>
      </c>
    </row>
    <row r="91" spans="1:9">
      <c r="A91" s="306">
        <v>79</v>
      </c>
      <c r="B91" s="306">
        <v>17</v>
      </c>
      <c r="C91" s="307">
        <v>3</v>
      </c>
      <c r="D91" s="307">
        <v>320</v>
      </c>
      <c r="E91" s="59">
        <f t="shared" si="6"/>
        <v>44.8</v>
      </c>
      <c r="F91" s="307">
        <v>1281</v>
      </c>
      <c r="G91" s="59">
        <f t="shared" si="7"/>
        <v>6.0097410826111313</v>
      </c>
      <c r="H91" s="59">
        <f t="shared" si="4"/>
        <v>6.0097410826111313</v>
      </c>
      <c r="I91" s="59">
        <f t="shared" si="5"/>
        <v>0.14623271390208192</v>
      </c>
    </row>
    <row r="92" spans="1:9">
      <c r="A92" s="306">
        <v>80</v>
      </c>
      <c r="B92" s="306">
        <v>24</v>
      </c>
      <c r="C92" s="307">
        <v>3</v>
      </c>
      <c r="D92" s="307">
        <v>320</v>
      </c>
      <c r="E92" s="59">
        <f t="shared" si="6"/>
        <v>67.2</v>
      </c>
      <c r="F92" s="307">
        <v>1287</v>
      </c>
      <c r="G92" s="59">
        <f t="shared" si="7"/>
        <v>9.0568346291809405</v>
      </c>
      <c r="H92" s="59">
        <f t="shared" si="4"/>
        <v>9.0568346291809405</v>
      </c>
      <c r="I92" s="59">
        <f t="shared" si="5"/>
        <v>0.14874850129907663</v>
      </c>
    </row>
    <row r="93" spans="1:9">
      <c r="A93" s="306">
        <v>81</v>
      </c>
      <c r="B93" s="306">
        <v>13</v>
      </c>
      <c r="C93" s="307">
        <v>3</v>
      </c>
      <c r="D93" s="307">
        <v>320</v>
      </c>
      <c r="E93" s="59">
        <f t="shared" si="6"/>
        <v>32</v>
      </c>
      <c r="F93" s="307">
        <v>1299</v>
      </c>
      <c r="G93" s="59">
        <f t="shared" si="7"/>
        <v>4.3529907808140171</v>
      </c>
      <c r="H93" s="59">
        <f t="shared" si="4"/>
        <v>4.3529907808140171</v>
      </c>
      <c r="I93" s="59">
        <f t="shared" si="5"/>
        <v>0.1499576654048583</v>
      </c>
    </row>
    <row r="94" spans="1:9">
      <c r="A94" s="306">
        <v>82</v>
      </c>
      <c r="B94" s="306">
        <v>16</v>
      </c>
      <c r="C94" s="307">
        <v>3</v>
      </c>
      <c r="D94" s="307">
        <v>320</v>
      </c>
      <c r="E94" s="59">
        <f t="shared" si="6"/>
        <v>41.6</v>
      </c>
      <c r="F94" s="307">
        <v>1293</v>
      </c>
      <c r="G94" s="59">
        <f t="shared" si="7"/>
        <v>5.6327499641803565</v>
      </c>
      <c r="H94" s="59">
        <f t="shared" si="4"/>
        <v>5.6327499641803565</v>
      </c>
      <c r="I94" s="59">
        <f t="shared" si="5"/>
        <v>0.15152231817268619</v>
      </c>
    </row>
    <row r="95" spans="1:9">
      <c r="A95" s="306">
        <v>83</v>
      </c>
      <c r="B95" s="306">
        <v>11</v>
      </c>
      <c r="C95" s="307">
        <v>3</v>
      </c>
      <c r="D95" s="307">
        <v>320</v>
      </c>
      <c r="E95" s="59">
        <f t="shared" si="6"/>
        <v>25.6</v>
      </c>
      <c r="F95" s="307">
        <v>1296</v>
      </c>
      <c r="G95" s="59">
        <f t="shared" si="7"/>
        <v>3.4743501474580243</v>
      </c>
      <c r="H95" s="59">
        <f t="shared" si="4"/>
        <v>3.4743501474580243</v>
      </c>
      <c r="I95" s="59">
        <f t="shared" si="5"/>
        <v>0.15248741543586897</v>
      </c>
    </row>
    <row r="96" spans="1:9">
      <c r="A96" s="306">
        <v>84</v>
      </c>
      <c r="B96" s="306">
        <v>32</v>
      </c>
      <c r="C96" s="307">
        <v>3</v>
      </c>
      <c r="D96" s="307">
        <v>320</v>
      </c>
      <c r="E96" s="59">
        <f t="shared" si="6"/>
        <v>92.8</v>
      </c>
      <c r="F96" s="307">
        <v>1336</v>
      </c>
      <c r="G96" s="59">
        <f t="shared" si="7"/>
        <v>12.983239015539516</v>
      </c>
      <c r="H96" s="59">
        <f t="shared" si="4"/>
        <v>12.983239015539516</v>
      </c>
      <c r="I96" s="59">
        <f t="shared" si="5"/>
        <v>0.15609387071796327</v>
      </c>
    </row>
    <row r="97" spans="1:9">
      <c r="A97" s="306">
        <v>85</v>
      </c>
      <c r="B97" s="306">
        <v>34</v>
      </c>
      <c r="C97" s="307">
        <v>3</v>
      </c>
      <c r="D97" s="307">
        <v>320</v>
      </c>
      <c r="E97" s="59">
        <f t="shared" si="6"/>
        <v>99.2</v>
      </c>
      <c r="F97" s="307">
        <v>1343</v>
      </c>
      <c r="G97" s="59">
        <f t="shared" si="7"/>
        <v>13.951352207669744</v>
      </c>
      <c r="H97" s="59">
        <f t="shared" si="4"/>
        <v>13.951352207669744</v>
      </c>
      <c r="I97" s="59">
        <f t="shared" si="5"/>
        <v>0.15996924633120485</v>
      </c>
    </row>
    <row r="98" spans="1:9">
      <c r="A98" s="306">
        <v>85</v>
      </c>
      <c r="B98" s="306">
        <v>32</v>
      </c>
      <c r="C98" s="307">
        <v>3</v>
      </c>
      <c r="D98" s="307">
        <v>320</v>
      </c>
      <c r="E98" s="59">
        <f t="shared" si="6"/>
        <v>92.8</v>
      </c>
      <c r="F98" s="307">
        <v>1388</v>
      </c>
      <c r="G98" s="59">
        <f t="shared" si="7"/>
        <v>13.488574665844943</v>
      </c>
      <c r="H98" s="59">
        <f t="shared" si="4"/>
        <v>13.488574665844943</v>
      </c>
      <c r="I98" s="59">
        <f t="shared" si="5"/>
        <v>0.16371607262727289</v>
      </c>
    </row>
    <row r="99" spans="1:9">
      <c r="A99" s="306">
        <v>86</v>
      </c>
      <c r="B99" s="306">
        <v>27</v>
      </c>
      <c r="C99" s="307">
        <v>3</v>
      </c>
      <c r="D99" s="307">
        <v>320</v>
      </c>
      <c r="E99" s="59">
        <f t="shared" si="6"/>
        <v>76.8</v>
      </c>
      <c r="F99" s="307">
        <v>1424</v>
      </c>
      <c r="G99" s="59">
        <f t="shared" si="7"/>
        <v>11.452487523102375</v>
      </c>
      <c r="H99" s="59">
        <f t="shared" si="4"/>
        <v>11.452487523102375</v>
      </c>
      <c r="I99" s="59">
        <f t="shared" si="5"/>
        <v>0.16689731916146799</v>
      </c>
    </row>
    <row r="100" spans="1:9">
      <c r="A100" s="306">
        <v>87</v>
      </c>
      <c r="B100" s="306">
        <v>25</v>
      </c>
      <c r="C100" s="307">
        <v>3</v>
      </c>
      <c r="D100" s="307">
        <v>320</v>
      </c>
      <c r="E100" s="59">
        <f t="shared" si="6"/>
        <v>70.400000000000006</v>
      </c>
      <c r="F100" s="307">
        <v>1445</v>
      </c>
      <c r="G100" s="59">
        <f t="shared" si="7"/>
        <v>10.652931248812751</v>
      </c>
      <c r="H100" s="59">
        <f t="shared" si="4"/>
        <v>10.652931248812751</v>
      </c>
      <c r="I100" s="59">
        <f t="shared" si="5"/>
        <v>0.16985646673058263</v>
      </c>
    </row>
    <row r="101" spans="1:9">
      <c r="A101" s="306">
        <v>88</v>
      </c>
      <c r="B101" s="306">
        <v>24</v>
      </c>
      <c r="C101" s="307">
        <v>3</v>
      </c>
      <c r="D101" s="307">
        <v>320</v>
      </c>
      <c r="E101" s="59">
        <f t="shared" si="6"/>
        <v>67.2</v>
      </c>
      <c r="F101" s="307">
        <v>1468</v>
      </c>
      <c r="G101" s="59">
        <f t="shared" si="7"/>
        <v>10.330561954652389</v>
      </c>
      <c r="H101" s="59">
        <f t="shared" si="4"/>
        <v>10.330561954652389</v>
      </c>
      <c r="I101" s="59">
        <f t="shared" si="5"/>
        <v>0.17272606727354162</v>
      </c>
    </row>
    <row r="102" spans="1:9">
      <c r="A102" s="306">
        <v>89</v>
      </c>
      <c r="B102" s="306">
        <v>24</v>
      </c>
      <c r="C102" s="307">
        <v>3</v>
      </c>
      <c r="D102" s="307">
        <v>320</v>
      </c>
      <c r="E102" s="59">
        <f t="shared" si="6"/>
        <v>67.2</v>
      </c>
      <c r="F102" s="307">
        <v>1494</v>
      </c>
      <c r="G102" s="59">
        <f t="shared" si="7"/>
        <v>10.51352831079746</v>
      </c>
      <c r="H102" s="59">
        <f t="shared" si="4"/>
        <v>10.51352831079746</v>
      </c>
      <c r="I102" s="59">
        <f t="shared" si="5"/>
        <v>0.17564649180431868</v>
      </c>
    </row>
    <row r="103" spans="1:9">
      <c r="A103" s="306">
        <v>90</v>
      </c>
      <c r="B103" s="306">
        <v>20</v>
      </c>
      <c r="C103" s="307">
        <v>4</v>
      </c>
      <c r="D103" s="307">
        <v>320</v>
      </c>
      <c r="E103" s="59">
        <f t="shared" si="6"/>
        <v>51.2</v>
      </c>
      <c r="F103" s="307">
        <v>1505</v>
      </c>
      <c r="G103" s="59">
        <f t="shared" si="7"/>
        <v>8.0692854505005034</v>
      </c>
      <c r="H103" s="59">
        <f t="shared" si="4"/>
        <v>8.0692854505005034</v>
      </c>
      <c r="I103" s="59">
        <f t="shared" si="5"/>
        <v>0.17788795998501328</v>
      </c>
    </row>
    <row r="104" spans="1:9">
      <c r="A104" s="306">
        <v>91</v>
      </c>
      <c r="B104" s="306">
        <v>19</v>
      </c>
      <c r="C104" s="307">
        <v>4</v>
      </c>
      <c r="D104" s="307">
        <v>320</v>
      </c>
      <c r="E104" s="59">
        <f t="shared" si="6"/>
        <v>48</v>
      </c>
      <c r="F104" s="307">
        <v>1519</v>
      </c>
      <c r="G104" s="59">
        <f t="shared" si="7"/>
        <v>7.6353267852846329</v>
      </c>
      <c r="H104" s="59">
        <f t="shared" si="4"/>
        <v>7.6353267852846329</v>
      </c>
      <c r="I104" s="59">
        <f t="shared" si="5"/>
        <v>0.18000888409203677</v>
      </c>
    </row>
    <row r="105" spans="1:9">
      <c r="A105" s="306">
        <v>92</v>
      </c>
      <c r="B105" s="306">
        <v>19</v>
      </c>
      <c r="C105" s="307">
        <v>4</v>
      </c>
      <c r="D105" s="307">
        <v>320</v>
      </c>
      <c r="E105" s="59">
        <f t="shared" si="6"/>
        <v>48</v>
      </c>
      <c r="F105" s="307">
        <v>1525</v>
      </c>
      <c r="G105" s="59">
        <f t="shared" si="7"/>
        <v>7.6654860747590954</v>
      </c>
      <c r="H105" s="59">
        <f t="shared" si="4"/>
        <v>7.6654860747590954</v>
      </c>
      <c r="I105" s="59">
        <f t="shared" si="5"/>
        <v>0.18213818577946986</v>
      </c>
    </row>
    <row r="106" spans="1:9">
      <c r="A106" s="306">
        <v>93</v>
      </c>
      <c r="B106" s="306">
        <v>4</v>
      </c>
      <c r="C106" s="307">
        <v>4</v>
      </c>
      <c r="D106" s="307">
        <v>320</v>
      </c>
      <c r="E106" s="59">
        <f t="shared" si="6"/>
        <v>0</v>
      </c>
      <c r="F106" s="307">
        <v>1507</v>
      </c>
      <c r="G106" s="59">
        <f t="shared" si="7"/>
        <v>0</v>
      </c>
      <c r="H106" s="59">
        <f t="shared" si="4"/>
        <v>0</v>
      </c>
      <c r="I106" s="59">
        <f t="shared" si="5"/>
        <v>0.18213818577946986</v>
      </c>
    </row>
    <row r="107" spans="1:9">
      <c r="A107" s="306">
        <v>94</v>
      </c>
      <c r="B107" s="306">
        <v>37</v>
      </c>
      <c r="C107" s="307">
        <v>3</v>
      </c>
      <c r="D107" s="307">
        <v>320</v>
      </c>
      <c r="E107" s="59">
        <f t="shared" si="6"/>
        <v>108.8</v>
      </c>
      <c r="F107" s="307">
        <v>1218</v>
      </c>
      <c r="G107" s="59">
        <f t="shared" si="7"/>
        <v>13.877294396849122</v>
      </c>
      <c r="H107" s="59">
        <f t="shared" si="4"/>
        <v>13.877294396849122</v>
      </c>
      <c r="I107" s="59">
        <f t="shared" si="5"/>
        <v>0.1859929897785946</v>
      </c>
    </row>
    <row r="108" spans="1:9">
      <c r="A108" s="306">
        <v>95</v>
      </c>
      <c r="B108" s="306">
        <v>12</v>
      </c>
      <c r="C108" s="307">
        <v>3</v>
      </c>
      <c r="D108" s="307">
        <v>320</v>
      </c>
      <c r="E108" s="59">
        <f t="shared" si="6"/>
        <v>28.8</v>
      </c>
      <c r="F108" s="307">
        <v>1137</v>
      </c>
      <c r="G108" s="59">
        <f t="shared" si="7"/>
        <v>3.4291112132463311</v>
      </c>
      <c r="H108" s="59">
        <f t="shared" si="4"/>
        <v>3.4291112132463311</v>
      </c>
      <c r="I108" s="59">
        <f t="shared" si="5"/>
        <v>0.18694552067116302</v>
      </c>
    </row>
    <row r="109" spans="1:9">
      <c r="A109" s="306">
        <v>96</v>
      </c>
      <c r="B109" s="306">
        <v>25</v>
      </c>
      <c r="C109" s="307">
        <v>3</v>
      </c>
      <c r="D109" s="307">
        <v>320</v>
      </c>
      <c r="E109" s="59">
        <f t="shared" si="6"/>
        <v>70.400000000000006</v>
      </c>
      <c r="F109" s="307">
        <v>1166</v>
      </c>
      <c r="G109" s="59">
        <f t="shared" si="7"/>
        <v>8.5960677066544413</v>
      </c>
      <c r="H109" s="59">
        <f t="shared" si="4"/>
        <v>8.5960677066544413</v>
      </c>
      <c r="I109" s="59">
        <f t="shared" si="5"/>
        <v>0.18933331725634481</v>
      </c>
    </row>
    <row r="110" spans="1:9">
      <c r="A110" s="306">
        <v>97</v>
      </c>
      <c r="B110" s="306">
        <v>11</v>
      </c>
      <c r="C110" s="307">
        <v>3</v>
      </c>
      <c r="D110" s="307">
        <v>320</v>
      </c>
      <c r="E110" s="59">
        <f t="shared" si="6"/>
        <v>25.6</v>
      </c>
      <c r="F110" s="307">
        <v>1152</v>
      </c>
      <c r="G110" s="59">
        <f t="shared" si="7"/>
        <v>3.0883112421849099</v>
      </c>
      <c r="H110" s="59">
        <f t="shared" si="4"/>
        <v>3.0883112421849099</v>
      </c>
      <c r="I110" s="59">
        <f t="shared" si="5"/>
        <v>0.19019118149028505</v>
      </c>
    </row>
    <row r="111" spans="1:9">
      <c r="A111" s="306">
        <v>97</v>
      </c>
      <c r="B111" s="306">
        <v>1</v>
      </c>
      <c r="C111" s="307">
        <v>3</v>
      </c>
      <c r="D111" s="307">
        <v>320</v>
      </c>
      <c r="E111" s="59">
        <f t="shared" si="6"/>
        <v>0</v>
      </c>
      <c r="F111" s="307">
        <v>1113</v>
      </c>
      <c r="G111" s="59">
        <f t="shared" si="7"/>
        <v>0</v>
      </c>
      <c r="H111" s="59">
        <f t="shared" si="4"/>
        <v>0</v>
      </c>
      <c r="I111" s="59">
        <f t="shared" si="5"/>
        <v>0.19019118149028505</v>
      </c>
    </row>
    <row r="112" spans="1:9">
      <c r="A112" s="306">
        <v>98</v>
      </c>
      <c r="B112" s="306">
        <v>8</v>
      </c>
      <c r="C112" s="307">
        <v>3</v>
      </c>
      <c r="D112" s="307">
        <v>320</v>
      </c>
      <c r="E112" s="59">
        <f t="shared" si="6"/>
        <v>16</v>
      </c>
      <c r="F112" s="307">
        <v>1120</v>
      </c>
      <c r="G112" s="59">
        <f t="shared" si="7"/>
        <v>1.8765780117443029</v>
      </c>
      <c r="H112" s="59">
        <f t="shared" si="4"/>
        <v>1.8765780117443029</v>
      </c>
      <c r="I112" s="59">
        <f t="shared" si="5"/>
        <v>0.19071245316021401</v>
      </c>
    </row>
    <row r="113" spans="1:9">
      <c r="A113" s="306">
        <v>99</v>
      </c>
      <c r="B113" s="306">
        <v>11</v>
      </c>
      <c r="C113" s="307">
        <v>3</v>
      </c>
      <c r="D113" s="307">
        <v>320</v>
      </c>
      <c r="E113" s="59">
        <f t="shared" si="6"/>
        <v>25.6</v>
      </c>
      <c r="F113" s="307">
        <v>1109</v>
      </c>
      <c r="G113" s="59">
        <f t="shared" si="7"/>
        <v>2.973035735749189</v>
      </c>
      <c r="H113" s="59">
        <f t="shared" si="4"/>
        <v>2.973035735749189</v>
      </c>
      <c r="I113" s="59">
        <f t="shared" si="5"/>
        <v>0.19153829642014433</v>
      </c>
    </row>
    <row r="114" spans="1:9">
      <c r="A114" s="306">
        <v>100</v>
      </c>
      <c r="B114" s="306">
        <v>21</v>
      </c>
      <c r="C114" s="307">
        <v>3</v>
      </c>
      <c r="D114" s="307">
        <v>320</v>
      </c>
      <c r="E114" s="59">
        <f t="shared" si="6"/>
        <v>57.6</v>
      </c>
      <c r="F114" s="307">
        <v>1125</v>
      </c>
      <c r="G114" s="59">
        <f t="shared" si="7"/>
        <v>6.785840131753953</v>
      </c>
      <c r="H114" s="59">
        <f t="shared" si="4"/>
        <v>6.785840131753953</v>
      </c>
      <c r="I114" s="59">
        <f t="shared" si="5"/>
        <v>0.19342325201229821</v>
      </c>
    </row>
    <row r="115" spans="1:9">
      <c r="A115" s="306">
        <v>101</v>
      </c>
      <c r="B115" s="306">
        <v>32</v>
      </c>
      <c r="C115" s="307">
        <v>3</v>
      </c>
      <c r="D115" s="307">
        <v>320</v>
      </c>
      <c r="E115" s="59">
        <f t="shared" si="6"/>
        <v>92.8</v>
      </c>
      <c r="F115" s="307">
        <v>1103</v>
      </c>
      <c r="G115" s="59">
        <f t="shared" si="7"/>
        <v>10.718946582440182</v>
      </c>
      <c r="H115" s="59">
        <f t="shared" si="4"/>
        <v>10.718946582440182</v>
      </c>
      <c r="I115" s="59">
        <f t="shared" si="5"/>
        <v>0.19640073717408715</v>
      </c>
    </row>
    <row r="116" spans="1:9">
      <c r="A116" s="306">
        <v>102</v>
      </c>
      <c r="B116" s="306">
        <v>33</v>
      </c>
      <c r="C116" s="307">
        <v>3</v>
      </c>
      <c r="D116" s="307">
        <v>320</v>
      </c>
      <c r="E116" s="59">
        <f t="shared" si="6"/>
        <v>96</v>
      </c>
      <c r="F116" s="307">
        <v>1134</v>
      </c>
      <c r="G116" s="59">
        <f t="shared" si="7"/>
        <v>11.400211421346642</v>
      </c>
      <c r="H116" s="59">
        <f t="shared" si="4"/>
        <v>11.400211421346642</v>
      </c>
      <c r="I116" s="59">
        <f t="shared" si="5"/>
        <v>0.19956746256890567</v>
      </c>
    </row>
    <row r="117" spans="1:9">
      <c r="A117" s="306">
        <v>103</v>
      </c>
      <c r="B117" s="306">
        <v>28</v>
      </c>
      <c r="C117" s="307">
        <v>3</v>
      </c>
      <c r="D117" s="307">
        <v>320</v>
      </c>
      <c r="E117" s="59">
        <f t="shared" si="6"/>
        <v>80</v>
      </c>
      <c r="F117" s="307">
        <v>1152</v>
      </c>
      <c r="G117" s="59">
        <f t="shared" si="7"/>
        <v>9.6509726318278446</v>
      </c>
      <c r="H117" s="59">
        <f t="shared" si="4"/>
        <v>9.6509726318278446</v>
      </c>
      <c r="I117" s="59">
        <f t="shared" si="5"/>
        <v>0.20224828829996896</v>
      </c>
    </row>
    <row r="118" spans="1:9">
      <c r="A118" s="306">
        <v>104</v>
      </c>
      <c r="B118" s="306">
        <v>18</v>
      </c>
      <c r="C118" s="307">
        <v>3</v>
      </c>
      <c r="D118" s="307">
        <v>320</v>
      </c>
      <c r="E118" s="59">
        <f t="shared" si="6"/>
        <v>48</v>
      </c>
      <c r="F118" s="307">
        <v>1147</v>
      </c>
      <c r="G118" s="59">
        <f t="shared" si="7"/>
        <v>5.7654508378679887</v>
      </c>
      <c r="H118" s="59">
        <f t="shared" si="4"/>
        <v>5.7654508378679887</v>
      </c>
      <c r="I118" s="59">
        <f t="shared" si="5"/>
        <v>0.20384980242159897</v>
      </c>
    </row>
    <row r="119" spans="1:9">
      <c r="A119" s="306">
        <v>105</v>
      </c>
      <c r="B119" s="306">
        <v>16</v>
      </c>
      <c r="C119" s="307">
        <v>3</v>
      </c>
      <c r="D119" s="307">
        <v>320</v>
      </c>
      <c r="E119" s="59">
        <f t="shared" si="6"/>
        <v>41.6</v>
      </c>
      <c r="F119" s="307">
        <v>1160</v>
      </c>
      <c r="G119" s="59">
        <f t="shared" si="7"/>
        <v>5.0533565030543013</v>
      </c>
      <c r="H119" s="59">
        <f t="shared" si="4"/>
        <v>5.0533565030543013</v>
      </c>
      <c r="I119" s="59">
        <f t="shared" si="5"/>
        <v>0.20525351256133628</v>
      </c>
    </row>
    <row r="120" spans="1:9">
      <c r="A120" s="306">
        <v>106</v>
      </c>
      <c r="B120" s="306">
        <v>10</v>
      </c>
      <c r="C120" s="307">
        <v>3</v>
      </c>
      <c r="D120" s="307">
        <v>320</v>
      </c>
      <c r="E120" s="59">
        <f t="shared" si="6"/>
        <v>22.4</v>
      </c>
      <c r="F120" s="307">
        <v>1165</v>
      </c>
      <c r="G120" s="59">
        <f t="shared" si="7"/>
        <v>2.7327667296026412</v>
      </c>
      <c r="H120" s="59">
        <f t="shared" si="4"/>
        <v>2.7327667296026412</v>
      </c>
      <c r="I120" s="59">
        <f t="shared" si="5"/>
        <v>0.20601261443067034</v>
      </c>
    </row>
    <row r="121" spans="1:9">
      <c r="A121" s="306">
        <v>107</v>
      </c>
      <c r="B121" s="306">
        <v>1</v>
      </c>
      <c r="C121" s="307">
        <v>3</v>
      </c>
      <c r="D121" s="307">
        <v>320</v>
      </c>
      <c r="E121" s="59">
        <f t="shared" si="6"/>
        <v>0</v>
      </c>
      <c r="F121" s="307">
        <v>1144</v>
      </c>
      <c r="G121" s="59">
        <f t="shared" si="7"/>
        <v>0</v>
      </c>
      <c r="H121" s="59">
        <f t="shared" si="4"/>
        <v>0</v>
      </c>
      <c r="I121" s="59">
        <f t="shared" si="5"/>
        <v>0.20601261443067034</v>
      </c>
    </row>
    <row r="122" spans="1:9">
      <c r="A122" s="306">
        <v>108</v>
      </c>
      <c r="B122" s="306">
        <v>1</v>
      </c>
      <c r="C122" s="307">
        <v>3</v>
      </c>
      <c r="D122" s="307">
        <v>320</v>
      </c>
      <c r="E122" s="59">
        <f t="shared" si="6"/>
        <v>0</v>
      </c>
      <c r="F122" s="307">
        <v>1116</v>
      </c>
      <c r="G122" s="59">
        <f t="shared" si="7"/>
        <v>0</v>
      </c>
      <c r="H122" s="59">
        <f t="shared" si="4"/>
        <v>0</v>
      </c>
      <c r="I122" s="59">
        <f t="shared" si="5"/>
        <v>0.20601261443067034</v>
      </c>
    </row>
    <row r="123" spans="1:9">
      <c r="A123" s="306">
        <v>109</v>
      </c>
      <c r="B123" s="306">
        <v>19</v>
      </c>
      <c r="C123" s="307">
        <v>3</v>
      </c>
      <c r="D123" s="307">
        <v>320</v>
      </c>
      <c r="E123" s="59">
        <f t="shared" si="6"/>
        <v>51.2</v>
      </c>
      <c r="F123" s="307">
        <v>1096</v>
      </c>
      <c r="G123" s="59">
        <f t="shared" si="7"/>
        <v>5.8763700024907317</v>
      </c>
      <c r="H123" s="59">
        <f t="shared" si="4"/>
        <v>5.8763700024907317</v>
      </c>
      <c r="I123" s="59">
        <f t="shared" si="5"/>
        <v>0.20764493943136222</v>
      </c>
    </row>
    <row r="124" spans="1:9">
      <c r="A124" s="306">
        <v>109</v>
      </c>
      <c r="B124" s="306">
        <v>43</v>
      </c>
      <c r="C124" s="307">
        <v>3</v>
      </c>
      <c r="D124" s="307">
        <v>320</v>
      </c>
      <c r="E124" s="59">
        <f t="shared" si="6"/>
        <v>128</v>
      </c>
      <c r="F124" s="307">
        <v>1113</v>
      </c>
      <c r="G124" s="59">
        <f t="shared" si="7"/>
        <v>14.918795193367208</v>
      </c>
      <c r="H124" s="59">
        <f t="shared" si="4"/>
        <v>14.918795193367208</v>
      </c>
      <c r="I124" s="59">
        <f t="shared" si="5"/>
        <v>0.21178904920729755</v>
      </c>
    </row>
    <row r="125" spans="1:9">
      <c r="A125" s="306">
        <v>110</v>
      </c>
      <c r="B125" s="306">
        <v>14</v>
      </c>
      <c r="C125" s="307">
        <v>3</v>
      </c>
      <c r="D125" s="307">
        <v>320</v>
      </c>
      <c r="E125" s="59">
        <f t="shared" si="6"/>
        <v>35.200000000000003</v>
      </c>
      <c r="F125" s="307">
        <v>1127</v>
      </c>
      <c r="G125" s="59">
        <f t="shared" si="7"/>
        <v>4.1542745734989523</v>
      </c>
      <c r="H125" s="59">
        <f t="shared" si="4"/>
        <v>4.1542745734989523</v>
      </c>
      <c r="I125" s="59">
        <f t="shared" si="5"/>
        <v>0.21294301436660282</v>
      </c>
    </row>
    <row r="126" spans="1:9">
      <c r="A126" s="306">
        <v>111</v>
      </c>
      <c r="B126" s="306">
        <v>48</v>
      </c>
      <c r="C126" s="307">
        <v>3</v>
      </c>
      <c r="D126" s="307">
        <v>320</v>
      </c>
      <c r="E126" s="59">
        <f t="shared" si="6"/>
        <v>144</v>
      </c>
      <c r="F126" s="307">
        <v>1169</v>
      </c>
      <c r="G126" s="59">
        <f t="shared" si="7"/>
        <v>17.628104697823048</v>
      </c>
      <c r="H126" s="59">
        <f t="shared" si="4"/>
        <v>17.628104697823048</v>
      </c>
      <c r="I126" s="59">
        <f t="shared" si="5"/>
        <v>0.21783971011599812</v>
      </c>
    </row>
    <row r="127" spans="1:9">
      <c r="A127" s="306">
        <v>112</v>
      </c>
      <c r="B127" s="306">
        <v>47</v>
      </c>
      <c r="C127" s="307">
        <v>3</v>
      </c>
      <c r="D127" s="307">
        <v>320</v>
      </c>
      <c r="E127" s="59">
        <f t="shared" si="6"/>
        <v>140.80000000000001</v>
      </c>
      <c r="F127" s="307">
        <v>1174</v>
      </c>
      <c r="G127" s="59">
        <f t="shared" si="7"/>
        <v>17.310091745475667</v>
      </c>
      <c r="H127" s="59">
        <f t="shared" si="4"/>
        <v>17.310091745475667</v>
      </c>
      <c r="I127" s="59">
        <f t="shared" si="5"/>
        <v>0.22264806893418582</v>
      </c>
    </row>
    <row r="128" spans="1:9">
      <c r="A128" s="306">
        <v>113</v>
      </c>
      <c r="B128" s="306">
        <v>9</v>
      </c>
      <c r="C128" s="307">
        <v>3</v>
      </c>
      <c r="D128" s="307">
        <v>320</v>
      </c>
      <c r="E128" s="59">
        <f t="shared" si="6"/>
        <v>19.2</v>
      </c>
      <c r="F128" s="307">
        <v>1201</v>
      </c>
      <c r="G128" s="59">
        <f t="shared" si="7"/>
        <v>2.4147537772552585</v>
      </c>
      <c r="H128" s="59">
        <f t="shared" si="4"/>
        <v>2.4147537772552585</v>
      </c>
      <c r="I128" s="59">
        <f t="shared" si="5"/>
        <v>0.22331883387231227</v>
      </c>
    </row>
    <row r="129" spans="1:9">
      <c r="A129" s="306">
        <v>114</v>
      </c>
      <c r="B129" s="306">
        <v>22</v>
      </c>
      <c r="C129" s="307">
        <v>3</v>
      </c>
      <c r="D129" s="307">
        <v>320</v>
      </c>
      <c r="E129" s="59">
        <f t="shared" si="6"/>
        <v>60.8</v>
      </c>
      <c r="F129" s="307">
        <v>1194</v>
      </c>
      <c r="G129" s="59">
        <f t="shared" si="7"/>
        <v>7.6021515668627249</v>
      </c>
      <c r="H129" s="59">
        <f t="shared" si="4"/>
        <v>7.6021515668627249</v>
      </c>
      <c r="I129" s="59">
        <f t="shared" si="5"/>
        <v>0.22543054264088525</v>
      </c>
    </row>
    <row r="130" spans="1:9">
      <c r="A130" s="306">
        <v>115</v>
      </c>
      <c r="B130" s="306">
        <v>7</v>
      </c>
      <c r="C130" s="307">
        <v>3</v>
      </c>
      <c r="D130" s="307">
        <v>320</v>
      </c>
      <c r="E130" s="59">
        <f t="shared" si="6"/>
        <v>12.8</v>
      </c>
      <c r="F130" s="307">
        <v>1188</v>
      </c>
      <c r="G130" s="59">
        <f t="shared" si="7"/>
        <v>1.5924104842515945</v>
      </c>
      <c r="H130" s="59">
        <f t="shared" si="4"/>
        <v>1.5924104842515945</v>
      </c>
      <c r="I130" s="59">
        <f t="shared" si="5"/>
        <v>0.2258728788865107</v>
      </c>
    </row>
    <row r="131" spans="1:9">
      <c r="A131" s="306">
        <v>116</v>
      </c>
      <c r="B131" s="306">
        <v>22</v>
      </c>
      <c r="C131" s="307">
        <v>3</v>
      </c>
      <c r="D131" s="307">
        <v>320</v>
      </c>
      <c r="E131" s="59">
        <f t="shared" si="6"/>
        <v>60.8</v>
      </c>
      <c r="F131" s="307">
        <v>1208</v>
      </c>
      <c r="G131" s="59">
        <f t="shared" si="7"/>
        <v>7.6912890224205794</v>
      </c>
      <c r="H131" s="59">
        <f t="shared" si="4"/>
        <v>7.6912890224205794</v>
      </c>
      <c r="I131" s="59">
        <f t="shared" si="5"/>
        <v>0.22800934805940531</v>
      </c>
    </row>
    <row r="132" spans="1:9">
      <c r="A132" s="306">
        <v>117</v>
      </c>
      <c r="B132" s="306">
        <v>1</v>
      </c>
      <c r="C132" s="307">
        <v>3</v>
      </c>
      <c r="D132" s="307">
        <v>320</v>
      </c>
      <c r="E132" s="59">
        <f t="shared" si="6"/>
        <v>0</v>
      </c>
      <c r="F132" s="307">
        <v>1159</v>
      </c>
      <c r="G132" s="59">
        <f t="shared" si="7"/>
        <v>0</v>
      </c>
      <c r="H132" s="59">
        <f t="shared" si="4"/>
        <v>0</v>
      </c>
      <c r="I132" s="59">
        <f t="shared" si="5"/>
        <v>0.22800934805940531</v>
      </c>
    </row>
    <row r="133" spans="1:9">
      <c r="A133" s="306">
        <v>118</v>
      </c>
      <c r="B133" s="306">
        <v>1</v>
      </c>
      <c r="C133" s="307">
        <v>3</v>
      </c>
      <c r="D133" s="307">
        <v>320</v>
      </c>
      <c r="E133" s="59">
        <f t="shared" si="6"/>
        <v>0</v>
      </c>
      <c r="F133" s="307">
        <v>1129</v>
      </c>
      <c r="G133" s="59">
        <f t="shared" si="7"/>
        <v>0</v>
      </c>
      <c r="H133" s="59">
        <f t="shared" si="4"/>
        <v>0</v>
      </c>
      <c r="I133" s="59">
        <f t="shared" si="5"/>
        <v>0.22800934805940531</v>
      </c>
    </row>
    <row r="134" spans="1:9">
      <c r="A134" s="306">
        <v>119</v>
      </c>
      <c r="B134" s="306">
        <v>1</v>
      </c>
      <c r="C134" s="307">
        <v>3</v>
      </c>
      <c r="D134" s="307">
        <v>320</v>
      </c>
      <c r="E134" s="59">
        <f t="shared" si="6"/>
        <v>0</v>
      </c>
      <c r="F134" s="307">
        <v>1056</v>
      </c>
      <c r="G134" s="59">
        <f t="shared" si="7"/>
        <v>0</v>
      </c>
      <c r="H134" s="59">
        <f t="shared" si="4"/>
        <v>0</v>
      </c>
      <c r="I134" s="59">
        <f t="shared" si="5"/>
        <v>0.22800934805940531</v>
      </c>
    </row>
    <row r="135" spans="1:9">
      <c r="A135" s="306">
        <v>120</v>
      </c>
      <c r="B135" s="306">
        <v>1</v>
      </c>
      <c r="C135" s="307">
        <v>3</v>
      </c>
      <c r="D135" s="307">
        <v>320</v>
      </c>
      <c r="E135" s="59">
        <f t="shared" si="6"/>
        <v>0</v>
      </c>
      <c r="F135" s="307">
        <v>1258</v>
      </c>
      <c r="G135" s="59">
        <f t="shared" si="7"/>
        <v>0</v>
      </c>
      <c r="H135" s="59">
        <f t="shared" ref="H135:H198" si="8">G135*1</f>
        <v>0</v>
      </c>
      <c r="I135" s="59">
        <f t="shared" si="5"/>
        <v>0.22800934805940531</v>
      </c>
    </row>
    <row r="136" spans="1:9">
      <c r="A136" s="306">
        <v>121</v>
      </c>
      <c r="B136" s="306">
        <v>1</v>
      </c>
      <c r="C136" s="307">
        <v>3</v>
      </c>
      <c r="D136" s="307">
        <v>320</v>
      </c>
      <c r="E136" s="59">
        <f t="shared" si="6"/>
        <v>0</v>
      </c>
      <c r="F136" s="307">
        <v>1106</v>
      </c>
      <c r="G136" s="59">
        <f t="shared" si="7"/>
        <v>0</v>
      </c>
      <c r="H136" s="59">
        <f t="shared" si="8"/>
        <v>0</v>
      </c>
      <c r="I136" s="59">
        <f t="shared" ref="I136:I199" si="9">(H136/3600)+I135</f>
        <v>0.22800934805940531</v>
      </c>
    </row>
    <row r="137" spans="1:9">
      <c r="A137" s="306">
        <v>122</v>
      </c>
      <c r="B137" s="306">
        <v>1</v>
      </c>
      <c r="C137" s="307">
        <v>3</v>
      </c>
      <c r="D137" s="307">
        <v>320</v>
      </c>
      <c r="E137" s="59">
        <f t="shared" si="6"/>
        <v>0</v>
      </c>
      <c r="F137" s="307">
        <v>1351</v>
      </c>
      <c r="G137" s="59">
        <f t="shared" si="7"/>
        <v>0</v>
      </c>
      <c r="H137" s="59">
        <f t="shared" si="8"/>
        <v>0</v>
      </c>
      <c r="I137" s="59">
        <f t="shared" si="9"/>
        <v>0.22800934805940531</v>
      </c>
    </row>
    <row r="138" spans="1:9">
      <c r="A138" s="306">
        <v>122</v>
      </c>
      <c r="B138" s="306">
        <v>1</v>
      </c>
      <c r="C138" s="307">
        <v>3</v>
      </c>
      <c r="D138" s="307">
        <v>320</v>
      </c>
      <c r="E138" s="59">
        <f t="shared" ref="E138:E201" si="10">IF(B138&gt;C138,(B138-C138)*D138/100,0)</f>
        <v>0</v>
      </c>
      <c r="F138" s="307">
        <v>1095</v>
      </c>
      <c r="G138" s="59">
        <f t="shared" ref="G138:G201" si="11">(2*PI()*E138*F138/60)/1000</f>
        <v>0</v>
      </c>
      <c r="H138" s="59">
        <f t="shared" si="8"/>
        <v>0</v>
      </c>
      <c r="I138" s="59">
        <f t="shared" si="9"/>
        <v>0.22800934805940531</v>
      </c>
    </row>
    <row r="139" spans="1:9">
      <c r="A139" s="306">
        <v>123</v>
      </c>
      <c r="B139" s="306">
        <v>1</v>
      </c>
      <c r="C139" s="307">
        <v>2</v>
      </c>
      <c r="D139" s="307">
        <v>320</v>
      </c>
      <c r="E139" s="59">
        <f t="shared" si="10"/>
        <v>0</v>
      </c>
      <c r="F139" s="307">
        <v>990</v>
      </c>
      <c r="G139" s="59">
        <f t="shared" si="11"/>
        <v>0</v>
      </c>
      <c r="H139" s="59">
        <f t="shared" si="8"/>
        <v>0</v>
      </c>
      <c r="I139" s="59">
        <f t="shared" si="9"/>
        <v>0.22800934805940531</v>
      </c>
    </row>
    <row r="140" spans="1:9">
      <c r="A140" s="306">
        <v>124</v>
      </c>
      <c r="B140" s="306">
        <v>5</v>
      </c>
      <c r="C140" s="307">
        <v>2</v>
      </c>
      <c r="D140" s="307">
        <v>320</v>
      </c>
      <c r="E140" s="59">
        <f t="shared" si="10"/>
        <v>9.6</v>
      </c>
      <c r="F140" s="307">
        <v>845</v>
      </c>
      <c r="G140" s="59">
        <f t="shared" si="11"/>
        <v>0.84948665353067998</v>
      </c>
      <c r="H140" s="59">
        <f t="shared" si="8"/>
        <v>0.84948665353067998</v>
      </c>
      <c r="I140" s="59">
        <f t="shared" si="9"/>
        <v>0.22824531657427494</v>
      </c>
    </row>
    <row r="141" spans="1:9">
      <c r="A141" s="306">
        <v>125</v>
      </c>
      <c r="B141" s="306">
        <v>3</v>
      </c>
      <c r="C141" s="307">
        <v>2</v>
      </c>
      <c r="D141" s="307">
        <v>320</v>
      </c>
      <c r="E141" s="59">
        <f t="shared" si="10"/>
        <v>3.2</v>
      </c>
      <c r="F141" s="307">
        <v>887</v>
      </c>
      <c r="G141" s="59">
        <f t="shared" si="11"/>
        <v>0.29723655293164231</v>
      </c>
      <c r="H141" s="59">
        <f t="shared" si="8"/>
        <v>0.29723655293164231</v>
      </c>
      <c r="I141" s="59">
        <f t="shared" si="9"/>
        <v>0.22832788228342263</v>
      </c>
    </row>
    <row r="142" spans="1:9">
      <c r="A142" s="306">
        <v>126</v>
      </c>
      <c r="B142" s="306">
        <v>4</v>
      </c>
      <c r="C142" s="307">
        <v>2</v>
      </c>
      <c r="D142" s="307">
        <v>320</v>
      </c>
      <c r="E142" s="59">
        <f t="shared" si="10"/>
        <v>6.4</v>
      </c>
      <c r="F142" s="307">
        <v>895</v>
      </c>
      <c r="G142" s="59">
        <f t="shared" si="11"/>
        <v>0.59983475732541114</v>
      </c>
      <c r="H142" s="59">
        <f t="shared" si="8"/>
        <v>0.59983475732541114</v>
      </c>
      <c r="I142" s="59">
        <f t="shared" si="9"/>
        <v>0.22849450304934635</v>
      </c>
    </row>
    <row r="143" spans="1:9">
      <c r="A143" s="306">
        <v>127</v>
      </c>
      <c r="B143" s="306">
        <v>5</v>
      </c>
      <c r="C143" s="307">
        <v>2</v>
      </c>
      <c r="D143" s="307">
        <v>320</v>
      </c>
      <c r="E143" s="59">
        <f t="shared" si="10"/>
        <v>9.6</v>
      </c>
      <c r="F143" s="307">
        <v>889</v>
      </c>
      <c r="G143" s="59">
        <f t="shared" si="11"/>
        <v>0.8937202780932243</v>
      </c>
      <c r="H143" s="59">
        <f t="shared" si="8"/>
        <v>0.8937202780932243</v>
      </c>
      <c r="I143" s="59">
        <f t="shared" si="9"/>
        <v>0.22874275868215002</v>
      </c>
    </row>
    <row r="144" spans="1:9">
      <c r="A144" s="306">
        <v>128</v>
      </c>
      <c r="B144" s="306">
        <v>5</v>
      </c>
      <c r="C144" s="307">
        <v>2</v>
      </c>
      <c r="D144" s="307">
        <v>320</v>
      </c>
      <c r="E144" s="59">
        <f t="shared" si="10"/>
        <v>9.6</v>
      </c>
      <c r="F144" s="307">
        <v>824</v>
      </c>
      <c r="G144" s="59">
        <f t="shared" si="11"/>
        <v>0.82837515089855662</v>
      </c>
      <c r="H144" s="59">
        <f t="shared" si="8"/>
        <v>0.82837515089855662</v>
      </c>
      <c r="I144" s="59">
        <f t="shared" si="9"/>
        <v>0.22897286289073296</v>
      </c>
    </row>
    <row r="145" spans="1:9">
      <c r="A145" s="306">
        <v>129</v>
      </c>
      <c r="B145" s="306">
        <v>6</v>
      </c>
      <c r="C145" s="307">
        <v>2</v>
      </c>
      <c r="D145" s="307">
        <v>320</v>
      </c>
      <c r="E145" s="59">
        <f t="shared" si="10"/>
        <v>12.8</v>
      </c>
      <c r="F145" s="307">
        <v>826</v>
      </c>
      <c r="G145" s="59">
        <f t="shared" si="11"/>
        <v>1.1071810269291389</v>
      </c>
      <c r="H145" s="59">
        <f t="shared" si="8"/>
        <v>1.1071810269291389</v>
      </c>
      <c r="I145" s="59">
        <f t="shared" si="9"/>
        <v>0.22928041317599104</v>
      </c>
    </row>
    <row r="146" spans="1:9">
      <c r="A146" s="306">
        <v>130</v>
      </c>
      <c r="B146" s="306">
        <v>6</v>
      </c>
      <c r="C146" s="307">
        <v>2</v>
      </c>
      <c r="D146" s="307">
        <v>320</v>
      </c>
      <c r="E146" s="59">
        <f t="shared" si="10"/>
        <v>12.8</v>
      </c>
      <c r="F146" s="307">
        <v>831</v>
      </c>
      <c r="G146" s="59">
        <f t="shared" si="11"/>
        <v>1.1138830912567972</v>
      </c>
      <c r="H146" s="59">
        <f t="shared" si="8"/>
        <v>1.1138830912567972</v>
      </c>
      <c r="I146" s="59">
        <f t="shared" si="9"/>
        <v>0.2295898251457846</v>
      </c>
    </row>
    <row r="147" spans="1:9">
      <c r="A147" s="306">
        <v>131</v>
      </c>
      <c r="B147" s="306">
        <v>6</v>
      </c>
      <c r="C147" s="307">
        <v>2</v>
      </c>
      <c r="D147" s="307">
        <v>320</v>
      </c>
      <c r="E147" s="59">
        <f t="shared" si="10"/>
        <v>12.8</v>
      </c>
      <c r="F147" s="307">
        <v>828</v>
      </c>
      <c r="G147" s="59">
        <f t="shared" si="11"/>
        <v>1.109861852660202</v>
      </c>
      <c r="H147" s="59">
        <f t="shared" si="8"/>
        <v>1.109861852660202</v>
      </c>
      <c r="I147" s="59">
        <f t="shared" si="9"/>
        <v>0.22989812010485688</v>
      </c>
    </row>
    <row r="148" spans="1:9">
      <c r="A148" s="306">
        <v>132</v>
      </c>
      <c r="B148" s="306">
        <v>6</v>
      </c>
      <c r="C148" s="307">
        <v>2</v>
      </c>
      <c r="D148" s="307">
        <v>320</v>
      </c>
      <c r="E148" s="59">
        <f t="shared" si="10"/>
        <v>12.8</v>
      </c>
      <c r="F148" s="307">
        <v>827</v>
      </c>
      <c r="G148" s="59">
        <f t="shared" si="11"/>
        <v>1.1085214397946703</v>
      </c>
      <c r="H148" s="59">
        <f t="shared" si="8"/>
        <v>1.1085214397946703</v>
      </c>
      <c r="I148" s="59">
        <f t="shared" si="9"/>
        <v>0.23020604272702208</v>
      </c>
    </row>
    <row r="149" spans="1:9">
      <c r="A149" s="306">
        <v>133</v>
      </c>
      <c r="B149" s="306">
        <v>6</v>
      </c>
      <c r="C149" s="307">
        <v>2</v>
      </c>
      <c r="D149" s="307">
        <v>320</v>
      </c>
      <c r="E149" s="59">
        <f t="shared" si="10"/>
        <v>12.8</v>
      </c>
      <c r="F149" s="307">
        <v>827</v>
      </c>
      <c r="G149" s="59">
        <f t="shared" si="11"/>
        <v>1.1085214397946703</v>
      </c>
      <c r="H149" s="59">
        <f t="shared" si="8"/>
        <v>1.1085214397946703</v>
      </c>
      <c r="I149" s="59">
        <f t="shared" si="9"/>
        <v>0.23051396534918728</v>
      </c>
    </row>
    <row r="150" spans="1:9">
      <c r="A150" s="306">
        <v>134</v>
      </c>
      <c r="B150" s="306">
        <v>6</v>
      </c>
      <c r="C150" s="307">
        <v>2</v>
      </c>
      <c r="D150" s="307">
        <v>320</v>
      </c>
      <c r="E150" s="59">
        <f t="shared" si="10"/>
        <v>12.8</v>
      </c>
      <c r="F150" s="307">
        <v>824</v>
      </c>
      <c r="G150" s="59">
        <f t="shared" si="11"/>
        <v>1.1045002011980756</v>
      </c>
      <c r="H150" s="59">
        <f t="shared" si="8"/>
        <v>1.1045002011980756</v>
      </c>
      <c r="I150" s="59">
        <f t="shared" si="9"/>
        <v>0.23082077096063119</v>
      </c>
    </row>
    <row r="151" spans="1:9">
      <c r="A151" s="306">
        <v>134</v>
      </c>
      <c r="B151" s="306">
        <v>6</v>
      </c>
      <c r="C151" s="307">
        <v>2</v>
      </c>
      <c r="D151" s="307">
        <v>320</v>
      </c>
      <c r="E151" s="59">
        <f t="shared" si="10"/>
        <v>12.8</v>
      </c>
      <c r="F151" s="307">
        <v>830</v>
      </c>
      <c r="G151" s="59">
        <f t="shared" si="11"/>
        <v>1.1125426783912655</v>
      </c>
      <c r="H151" s="59">
        <f t="shared" si="8"/>
        <v>1.1125426783912655</v>
      </c>
      <c r="I151" s="59">
        <f t="shared" si="9"/>
        <v>0.23112981059351767</v>
      </c>
    </row>
    <row r="152" spans="1:9">
      <c r="A152" s="306">
        <v>135</v>
      </c>
      <c r="B152" s="306">
        <v>6</v>
      </c>
      <c r="C152" s="307">
        <v>2</v>
      </c>
      <c r="D152" s="307">
        <v>320</v>
      </c>
      <c r="E152" s="59">
        <f t="shared" si="10"/>
        <v>12.8</v>
      </c>
      <c r="F152" s="307">
        <v>829</v>
      </c>
      <c r="G152" s="59">
        <f t="shared" si="11"/>
        <v>1.1112022655257339</v>
      </c>
      <c r="H152" s="59">
        <f t="shared" si="8"/>
        <v>1.1112022655257339</v>
      </c>
      <c r="I152" s="59">
        <f t="shared" si="9"/>
        <v>0.23143847788949704</v>
      </c>
    </row>
    <row r="153" spans="1:9">
      <c r="A153" s="306">
        <v>136</v>
      </c>
      <c r="B153" s="306">
        <v>7</v>
      </c>
      <c r="C153" s="307">
        <v>2</v>
      </c>
      <c r="D153" s="307">
        <v>320</v>
      </c>
      <c r="E153" s="59">
        <f t="shared" si="10"/>
        <v>16</v>
      </c>
      <c r="F153" s="307">
        <v>832</v>
      </c>
      <c r="G153" s="59">
        <f t="shared" si="11"/>
        <v>1.3940293801529111</v>
      </c>
      <c r="H153" s="59">
        <f t="shared" si="8"/>
        <v>1.3940293801529111</v>
      </c>
      <c r="I153" s="59">
        <f t="shared" si="9"/>
        <v>0.23182570827287285</v>
      </c>
    </row>
    <row r="154" spans="1:9">
      <c r="A154" s="306">
        <v>137</v>
      </c>
      <c r="B154" s="306">
        <v>6</v>
      </c>
      <c r="C154" s="307">
        <v>2</v>
      </c>
      <c r="D154" s="307">
        <v>320</v>
      </c>
      <c r="E154" s="59">
        <f t="shared" si="10"/>
        <v>12.8</v>
      </c>
      <c r="F154" s="307">
        <v>834</v>
      </c>
      <c r="G154" s="59">
        <f t="shared" si="11"/>
        <v>1.1179043298533917</v>
      </c>
      <c r="H154" s="59">
        <f t="shared" si="8"/>
        <v>1.1179043298533917</v>
      </c>
      <c r="I154" s="59">
        <f t="shared" si="9"/>
        <v>0.23213623725338769</v>
      </c>
    </row>
    <row r="155" spans="1:9">
      <c r="A155" s="306">
        <v>138</v>
      </c>
      <c r="B155" s="306">
        <v>6</v>
      </c>
      <c r="C155" s="307">
        <v>2</v>
      </c>
      <c r="D155" s="307">
        <v>320</v>
      </c>
      <c r="E155" s="59">
        <f t="shared" si="10"/>
        <v>12.8</v>
      </c>
      <c r="F155" s="307">
        <v>838</v>
      </c>
      <c r="G155" s="59">
        <f t="shared" si="11"/>
        <v>1.1232659813155186</v>
      </c>
      <c r="H155" s="59">
        <f t="shared" si="8"/>
        <v>1.1232659813155186</v>
      </c>
      <c r="I155" s="59">
        <f t="shared" si="9"/>
        <v>0.2324482555815309</v>
      </c>
    </row>
    <row r="156" spans="1:9">
      <c r="A156" s="306">
        <v>139</v>
      </c>
      <c r="B156" s="306">
        <v>6</v>
      </c>
      <c r="C156" s="307">
        <v>2</v>
      </c>
      <c r="D156" s="307">
        <v>320</v>
      </c>
      <c r="E156" s="59">
        <f t="shared" si="10"/>
        <v>12.8</v>
      </c>
      <c r="F156" s="307">
        <v>832</v>
      </c>
      <c r="G156" s="59">
        <f t="shared" si="11"/>
        <v>1.1152235041223286</v>
      </c>
      <c r="H156" s="59">
        <f t="shared" si="8"/>
        <v>1.1152235041223286</v>
      </c>
      <c r="I156" s="59">
        <f t="shared" si="9"/>
        <v>0.23275803988823154</v>
      </c>
    </row>
    <row r="157" spans="1:9">
      <c r="A157" s="306">
        <v>140</v>
      </c>
      <c r="B157" s="306">
        <v>6</v>
      </c>
      <c r="C157" s="307">
        <v>2</v>
      </c>
      <c r="D157" s="307">
        <v>320</v>
      </c>
      <c r="E157" s="59">
        <f t="shared" si="10"/>
        <v>12.8</v>
      </c>
      <c r="F157" s="307">
        <v>829</v>
      </c>
      <c r="G157" s="59">
        <f t="shared" si="11"/>
        <v>1.1112022655257339</v>
      </c>
      <c r="H157" s="59">
        <f t="shared" si="8"/>
        <v>1.1112022655257339</v>
      </c>
      <c r="I157" s="59">
        <f t="shared" si="9"/>
        <v>0.23306670718421091</v>
      </c>
    </row>
    <row r="158" spans="1:9">
      <c r="A158" s="306">
        <v>141</v>
      </c>
      <c r="B158" s="306">
        <v>6</v>
      </c>
      <c r="C158" s="307">
        <v>2</v>
      </c>
      <c r="D158" s="307">
        <v>320</v>
      </c>
      <c r="E158" s="59">
        <f t="shared" si="10"/>
        <v>12.8</v>
      </c>
      <c r="F158" s="307">
        <v>835</v>
      </c>
      <c r="G158" s="59">
        <f t="shared" si="11"/>
        <v>1.1192447427189238</v>
      </c>
      <c r="H158" s="59">
        <f t="shared" si="8"/>
        <v>1.1192447427189238</v>
      </c>
      <c r="I158" s="59">
        <f t="shared" si="9"/>
        <v>0.23337760850163283</v>
      </c>
    </row>
    <row r="159" spans="1:9">
      <c r="A159" s="306">
        <v>142</v>
      </c>
      <c r="B159" s="306">
        <v>6</v>
      </c>
      <c r="C159" s="307">
        <v>2</v>
      </c>
      <c r="D159" s="307">
        <v>320</v>
      </c>
      <c r="E159" s="59">
        <f t="shared" si="10"/>
        <v>12.8</v>
      </c>
      <c r="F159" s="307">
        <v>832</v>
      </c>
      <c r="G159" s="59">
        <f t="shared" si="11"/>
        <v>1.1152235041223286</v>
      </c>
      <c r="H159" s="59">
        <f t="shared" si="8"/>
        <v>1.1152235041223286</v>
      </c>
      <c r="I159" s="59">
        <f t="shared" si="9"/>
        <v>0.23368739280833348</v>
      </c>
    </row>
    <row r="160" spans="1:9">
      <c r="A160" s="306">
        <v>143</v>
      </c>
      <c r="B160" s="306">
        <v>6</v>
      </c>
      <c r="C160" s="307">
        <v>2</v>
      </c>
      <c r="D160" s="307">
        <v>320</v>
      </c>
      <c r="E160" s="59">
        <f t="shared" si="10"/>
        <v>12.8</v>
      </c>
      <c r="F160" s="307">
        <v>824</v>
      </c>
      <c r="G160" s="59">
        <f t="shared" si="11"/>
        <v>1.1045002011980756</v>
      </c>
      <c r="H160" s="59">
        <f t="shared" si="8"/>
        <v>1.1045002011980756</v>
      </c>
      <c r="I160" s="59">
        <f t="shared" si="9"/>
        <v>0.23399419841977739</v>
      </c>
    </row>
    <row r="161" spans="1:9">
      <c r="A161" s="306">
        <v>144</v>
      </c>
      <c r="B161" s="306">
        <v>6</v>
      </c>
      <c r="C161" s="307">
        <v>2</v>
      </c>
      <c r="D161" s="307">
        <v>320</v>
      </c>
      <c r="E161" s="59">
        <f t="shared" si="10"/>
        <v>12.8</v>
      </c>
      <c r="F161" s="307">
        <v>827</v>
      </c>
      <c r="G161" s="59">
        <f t="shared" si="11"/>
        <v>1.1085214397946703</v>
      </c>
      <c r="H161" s="59">
        <f t="shared" si="8"/>
        <v>1.1085214397946703</v>
      </c>
      <c r="I161" s="59">
        <f t="shared" si="9"/>
        <v>0.23430212104194259</v>
      </c>
    </row>
    <row r="162" spans="1:9">
      <c r="A162" s="306">
        <v>145</v>
      </c>
      <c r="B162" s="306">
        <v>6</v>
      </c>
      <c r="C162" s="307">
        <v>2</v>
      </c>
      <c r="D162" s="307">
        <v>320</v>
      </c>
      <c r="E162" s="59">
        <f t="shared" si="10"/>
        <v>12.8</v>
      </c>
      <c r="F162" s="307">
        <v>828</v>
      </c>
      <c r="G162" s="59">
        <f t="shared" si="11"/>
        <v>1.109861852660202</v>
      </c>
      <c r="H162" s="59">
        <f t="shared" si="8"/>
        <v>1.109861852660202</v>
      </c>
      <c r="I162" s="59">
        <f t="shared" si="9"/>
        <v>0.23461041600101487</v>
      </c>
    </row>
    <row r="163" spans="1:9">
      <c r="A163" s="306">
        <v>145</v>
      </c>
      <c r="B163" s="306">
        <v>6</v>
      </c>
      <c r="C163" s="307">
        <v>2</v>
      </c>
      <c r="D163" s="307">
        <v>320</v>
      </c>
      <c r="E163" s="59">
        <f t="shared" si="10"/>
        <v>12.8</v>
      </c>
      <c r="F163" s="307">
        <v>826</v>
      </c>
      <c r="G163" s="59">
        <f t="shared" si="11"/>
        <v>1.1071810269291389</v>
      </c>
      <c r="H163" s="59">
        <f t="shared" si="8"/>
        <v>1.1071810269291389</v>
      </c>
      <c r="I163" s="59">
        <f t="shared" si="9"/>
        <v>0.23491796628627296</v>
      </c>
    </row>
    <row r="164" spans="1:9">
      <c r="A164" s="306">
        <v>146</v>
      </c>
      <c r="B164" s="306">
        <v>6</v>
      </c>
      <c r="C164" s="307">
        <v>2</v>
      </c>
      <c r="D164" s="307">
        <v>320</v>
      </c>
      <c r="E164" s="59">
        <f t="shared" si="10"/>
        <v>12.8</v>
      </c>
      <c r="F164" s="307">
        <v>827</v>
      </c>
      <c r="G164" s="59">
        <f t="shared" si="11"/>
        <v>1.1085214397946703</v>
      </c>
      <c r="H164" s="59">
        <f t="shared" si="8"/>
        <v>1.1085214397946703</v>
      </c>
      <c r="I164" s="59">
        <f t="shared" si="9"/>
        <v>0.23522588890843815</v>
      </c>
    </row>
    <row r="165" spans="1:9">
      <c r="A165" s="306">
        <v>147</v>
      </c>
      <c r="B165" s="306">
        <v>6</v>
      </c>
      <c r="C165" s="307">
        <v>2</v>
      </c>
      <c r="D165" s="307">
        <v>320</v>
      </c>
      <c r="E165" s="59">
        <f t="shared" si="10"/>
        <v>12.8</v>
      </c>
      <c r="F165" s="307">
        <v>831</v>
      </c>
      <c r="G165" s="59">
        <f t="shared" si="11"/>
        <v>1.1138830912567972</v>
      </c>
      <c r="H165" s="59">
        <f t="shared" si="8"/>
        <v>1.1138830912567972</v>
      </c>
      <c r="I165" s="59">
        <f t="shared" si="9"/>
        <v>0.23553530087823171</v>
      </c>
    </row>
    <row r="166" spans="1:9">
      <c r="A166" s="306">
        <v>148</v>
      </c>
      <c r="B166" s="306">
        <v>7</v>
      </c>
      <c r="C166" s="307">
        <v>2</v>
      </c>
      <c r="D166" s="307">
        <v>320</v>
      </c>
      <c r="E166" s="59">
        <f t="shared" si="10"/>
        <v>16</v>
      </c>
      <c r="F166" s="307">
        <v>835</v>
      </c>
      <c r="G166" s="59">
        <f t="shared" si="11"/>
        <v>1.3990559283986546</v>
      </c>
      <c r="H166" s="59">
        <f t="shared" si="8"/>
        <v>1.3990559283986546</v>
      </c>
      <c r="I166" s="59">
        <f t="shared" si="9"/>
        <v>0.23592392752500913</v>
      </c>
    </row>
    <row r="167" spans="1:9">
      <c r="A167" s="306">
        <v>149</v>
      </c>
      <c r="B167" s="306">
        <v>6</v>
      </c>
      <c r="C167" s="307">
        <v>2</v>
      </c>
      <c r="D167" s="307">
        <v>320</v>
      </c>
      <c r="E167" s="59">
        <f t="shared" si="10"/>
        <v>12.8</v>
      </c>
      <c r="F167" s="307">
        <v>836</v>
      </c>
      <c r="G167" s="59">
        <f t="shared" si="11"/>
        <v>1.1205851555844555</v>
      </c>
      <c r="H167" s="59">
        <f t="shared" si="8"/>
        <v>1.1205851555844555</v>
      </c>
      <c r="I167" s="59">
        <f t="shared" si="9"/>
        <v>0.23623520117933813</v>
      </c>
    </row>
    <row r="168" spans="1:9">
      <c r="A168" s="306">
        <v>150</v>
      </c>
      <c r="B168" s="306">
        <v>6</v>
      </c>
      <c r="C168" s="307">
        <v>2</v>
      </c>
      <c r="D168" s="307">
        <v>320</v>
      </c>
      <c r="E168" s="59">
        <f t="shared" si="10"/>
        <v>12.8</v>
      </c>
      <c r="F168" s="307">
        <v>833</v>
      </c>
      <c r="G168" s="59">
        <f t="shared" si="11"/>
        <v>1.1165639169878603</v>
      </c>
      <c r="H168" s="59">
        <f t="shared" si="8"/>
        <v>1.1165639169878603</v>
      </c>
      <c r="I168" s="59">
        <f t="shared" si="9"/>
        <v>0.23654535782294586</v>
      </c>
    </row>
    <row r="169" spans="1:9">
      <c r="A169" s="306">
        <v>151</v>
      </c>
      <c r="B169" s="306">
        <v>6</v>
      </c>
      <c r="C169" s="307">
        <v>2</v>
      </c>
      <c r="D169" s="307">
        <v>320</v>
      </c>
      <c r="E169" s="59">
        <f t="shared" si="10"/>
        <v>12.8</v>
      </c>
      <c r="F169" s="307">
        <v>834</v>
      </c>
      <c r="G169" s="59">
        <f t="shared" si="11"/>
        <v>1.1179043298533917</v>
      </c>
      <c r="H169" s="59">
        <f t="shared" si="8"/>
        <v>1.1179043298533917</v>
      </c>
      <c r="I169" s="59">
        <f t="shared" si="9"/>
        <v>0.2368558868034607</v>
      </c>
    </row>
    <row r="170" spans="1:9">
      <c r="A170" s="306">
        <v>152</v>
      </c>
      <c r="B170" s="306">
        <v>6</v>
      </c>
      <c r="C170" s="307">
        <v>2</v>
      </c>
      <c r="D170" s="307">
        <v>320</v>
      </c>
      <c r="E170" s="59">
        <f t="shared" si="10"/>
        <v>12.8</v>
      </c>
      <c r="F170" s="307">
        <v>834</v>
      </c>
      <c r="G170" s="59">
        <f t="shared" si="11"/>
        <v>1.1179043298533917</v>
      </c>
      <c r="H170" s="59">
        <f t="shared" si="8"/>
        <v>1.1179043298533917</v>
      </c>
      <c r="I170" s="59">
        <f t="shared" si="9"/>
        <v>0.23716641578397554</v>
      </c>
    </row>
    <row r="171" spans="1:9">
      <c r="A171" s="306">
        <v>153</v>
      </c>
      <c r="B171" s="306">
        <v>6</v>
      </c>
      <c r="C171" s="307">
        <v>2</v>
      </c>
      <c r="D171" s="307">
        <v>320</v>
      </c>
      <c r="E171" s="59">
        <f t="shared" si="10"/>
        <v>12.8</v>
      </c>
      <c r="F171" s="307">
        <v>830</v>
      </c>
      <c r="G171" s="59">
        <f t="shared" si="11"/>
        <v>1.1125426783912655</v>
      </c>
      <c r="H171" s="59">
        <f t="shared" si="8"/>
        <v>1.1125426783912655</v>
      </c>
      <c r="I171" s="59">
        <f t="shared" si="9"/>
        <v>0.23747545541686202</v>
      </c>
    </row>
    <row r="172" spans="1:9">
      <c r="A172" s="306">
        <v>154</v>
      </c>
      <c r="B172" s="306">
        <v>6</v>
      </c>
      <c r="C172" s="307">
        <v>2</v>
      </c>
      <c r="D172" s="307">
        <v>320</v>
      </c>
      <c r="E172" s="59">
        <f t="shared" si="10"/>
        <v>12.8</v>
      </c>
      <c r="F172" s="307">
        <v>829</v>
      </c>
      <c r="G172" s="59">
        <f t="shared" si="11"/>
        <v>1.1112022655257339</v>
      </c>
      <c r="H172" s="59">
        <f t="shared" si="8"/>
        <v>1.1112022655257339</v>
      </c>
      <c r="I172" s="59">
        <f t="shared" si="9"/>
        <v>0.23778412271284138</v>
      </c>
    </row>
    <row r="173" spans="1:9">
      <c r="A173" s="306">
        <v>155</v>
      </c>
      <c r="B173" s="306">
        <v>6</v>
      </c>
      <c r="C173" s="307">
        <v>2</v>
      </c>
      <c r="D173" s="307">
        <v>320</v>
      </c>
      <c r="E173" s="59">
        <f t="shared" si="10"/>
        <v>12.8</v>
      </c>
      <c r="F173" s="307">
        <v>828</v>
      </c>
      <c r="G173" s="59">
        <f t="shared" si="11"/>
        <v>1.109861852660202</v>
      </c>
      <c r="H173" s="59">
        <f t="shared" si="8"/>
        <v>1.109861852660202</v>
      </c>
      <c r="I173" s="59">
        <f t="shared" si="9"/>
        <v>0.23809241767191366</v>
      </c>
    </row>
    <row r="174" spans="1:9">
      <c r="A174" s="306">
        <v>156</v>
      </c>
      <c r="B174" s="306">
        <v>6</v>
      </c>
      <c r="C174" s="307">
        <v>2</v>
      </c>
      <c r="D174" s="307">
        <v>320</v>
      </c>
      <c r="E174" s="59">
        <f t="shared" si="10"/>
        <v>12.8</v>
      </c>
      <c r="F174" s="307">
        <v>829</v>
      </c>
      <c r="G174" s="59">
        <f t="shared" si="11"/>
        <v>1.1112022655257339</v>
      </c>
      <c r="H174" s="59">
        <f t="shared" si="8"/>
        <v>1.1112022655257339</v>
      </c>
      <c r="I174" s="59">
        <f t="shared" si="9"/>
        <v>0.23840108496789303</v>
      </c>
    </row>
    <row r="175" spans="1:9">
      <c r="A175" s="306">
        <v>157</v>
      </c>
      <c r="B175" s="306">
        <v>6</v>
      </c>
      <c r="C175" s="307">
        <v>2</v>
      </c>
      <c r="D175" s="307">
        <v>320</v>
      </c>
      <c r="E175" s="59">
        <f t="shared" si="10"/>
        <v>12.8</v>
      </c>
      <c r="F175" s="307">
        <v>825</v>
      </c>
      <c r="G175" s="59">
        <f t="shared" si="11"/>
        <v>1.105840614063607</v>
      </c>
      <c r="H175" s="59">
        <f t="shared" si="8"/>
        <v>1.105840614063607</v>
      </c>
      <c r="I175" s="59">
        <f t="shared" si="9"/>
        <v>0.23870826291624403</v>
      </c>
    </row>
    <row r="176" spans="1:9">
      <c r="A176" s="306">
        <v>157</v>
      </c>
      <c r="B176" s="306">
        <v>7</v>
      </c>
      <c r="C176" s="307">
        <v>2</v>
      </c>
      <c r="D176" s="307">
        <v>320</v>
      </c>
      <c r="E176" s="59">
        <f t="shared" si="10"/>
        <v>16</v>
      </c>
      <c r="F176" s="307">
        <v>828</v>
      </c>
      <c r="G176" s="59">
        <f t="shared" si="11"/>
        <v>1.3873273158252526</v>
      </c>
      <c r="H176" s="59">
        <f t="shared" si="8"/>
        <v>1.3873273158252526</v>
      </c>
      <c r="I176" s="59">
        <f t="shared" si="9"/>
        <v>0.23909363161508437</v>
      </c>
    </row>
    <row r="177" spans="1:9">
      <c r="A177" s="306">
        <v>158</v>
      </c>
      <c r="B177" s="306">
        <v>7</v>
      </c>
      <c r="C177" s="307">
        <v>2</v>
      </c>
      <c r="D177" s="307">
        <v>320</v>
      </c>
      <c r="E177" s="59">
        <f t="shared" si="10"/>
        <v>16</v>
      </c>
      <c r="F177" s="307">
        <v>829</v>
      </c>
      <c r="G177" s="59">
        <f t="shared" si="11"/>
        <v>1.3890028319071672</v>
      </c>
      <c r="H177" s="59">
        <f t="shared" si="8"/>
        <v>1.3890028319071672</v>
      </c>
      <c r="I177" s="59">
        <f t="shared" si="9"/>
        <v>0.2394794657350586</v>
      </c>
    </row>
    <row r="178" spans="1:9">
      <c r="A178" s="306">
        <v>159</v>
      </c>
      <c r="B178" s="306">
        <v>7</v>
      </c>
      <c r="C178" s="307">
        <v>2</v>
      </c>
      <c r="D178" s="307">
        <v>320</v>
      </c>
      <c r="E178" s="59">
        <f t="shared" si="10"/>
        <v>16</v>
      </c>
      <c r="F178" s="307">
        <v>833</v>
      </c>
      <c r="G178" s="59">
        <f t="shared" si="11"/>
        <v>1.3957048962348255</v>
      </c>
      <c r="H178" s="59">
        <f t="shared" si="8"/>
        <v>1.3957048962348255</v>
      </c>
      <c r="I178" s="59">
        <f t="shared" si="9"/>
        <v>0.23986716153956827</v>
      </c>
    </row>
    <row r="179" spans="1:9">
      <c r="A179" s="306">
        <v>160</v>
      </c>
      <c r="B179" s="306">
        <v>7</v>
      </c>
      <c r="C179" s="307">
        <v>2</v>
      </c>
      <c r="D179" s="307">
        <v>320</v>
      </c>
      <c r="E179" s="59">
        <f t="shared" si="10"/>
        <v>16</v>
      </c>
      <c r="F179" s="307">
        <v>836</v>
      </c>
      <c r="G179" s="59">
        <f t="shared" si="11"/>
        <v>1.4007314444805692</v>
      </c>
      <c r="H179" s="59">
        <f t="shared" si="8"/>
        <v>1.4007314444805692</v>
      </c>
      <c r="I179" s="59">
        <f t="shared" si="9"/>
        <v>0.24025625360747954</v>
      </c>
    </row>
    <row r="180" spans="1:9">
      <c r="A180" s="306">
        <v>161</v>
      </c>
      <c r="B180" s="306">
        <v>6</v>
      </c>
      <c r="C180" s="307">
        <v>2</v>
      </c>
      <c r="D180" s="307">
        <v>320</v>
      </c>
      <c r="E180" s="59">
        <f t="shared" si="10"/>
        <v>12.8</v>
      </c>
      <c r="F180" s="307">
        <v>832</v>
      </c>
      <c r="G180" s="59">
        <f t="shared" si="11"/>
        <v>1.1152235041223286</v>
      </c>
      <c r="H180" s="59">
        <f t="shared" si="8"/>
        <v>1.1152235041223286</v>
      </c>
      <c r="I180" s="59">
        <f t="shared" si="9"/>
        <v>0.24056603791418019</v>
      </c>
    </row>
    <row r="181" spans="1:9">
      <c r="A181" s="306">
        <v>162</v>
      </c>
      <c r="B181" s="306">
        <v>6</v>
      </c>
      <c r="C181" s="307">
        <v>2</v>
      </c>
      <c r="D181" s="307">
        <v>320</v>
      </c>
      <c r="E181" s="59">
        <f t="shared" si="10"/>
        <v>12.8</v>
      </c>
      <c r="F181" s="307">
        <v>832</v>
      </c>
      <c r="G181" s="59">
        <f t="shared" si="11"/>
        <v>1.1152235041223286</v>
      </c>
      <c r="H181" s="59">
        <f t="shared" si="8"/>
        <v>1.1152235041223286</v>
      </c>
      <c r="I181" s="59">
        <f t="shared" si="9"/>
        <v>0.24087582222088083</v>
      </c>
    </row>
    <row r="182" spans="1:9">
      <c r="A182" s="306">
        <v>163</v>
      </c>
      <c r="B182" s="306">
        <v>6</v>
      </c>
      <c r="C182" s="307">
        <v>2</v>
      </c>
      <c r="D182" s="307">
        <v>320</v>
      </c>
      <c r="E182" s="59">
        <f t="shared" si="10"/>
        <v>12.8</v>
      </c>
      <c r="F182" s="307">
        <v>834</v>
      </c>
      <c r="G182" s="59">
        <f t="shared" si="11"/>
        <v>1.1179043298533917</v>
      </c>
      <c r="H182" s="59">
        <f t="shared" si="8"/>
        <v>1.1179043298533917</v>
      </c>
      <c r="I182" s="59">
        <f t="shared" si="9"/>
        <v>0.24118635120139567</v>
      </c>
    </row>
    <row r="183" spans="1:9">
      <c r="A183" s="306">
        <v>164</v>
      </c>
      <c r="B183" s="306">
        <v>6</v>
      </c>
      <c r="C183" s="307">
        <v>2</v>
      </c>
      <c r="D183" s="307">
        <v>320</v>
      </c>
      <c r="E183" s="59">
        <f t="shared" si="10"/>
        <v>12.8</v>
      </c>
      <c r="F183" s="307">
        <v>833</v>
      </c>
      <c r="G183" s="59">
        <f t="shared" si="11"/>
        <v>1.1165639169878603</v>
      </c>
      <c r="H183" s="59">
        <f t="shared" si="8"/>
        <v>1.1165639169878603</v>
      </c>
      <c r="I183" s="59">
        <f t="shared" si="9"/>
        <v>0.2414965078450034</v>
      </c>
    </row>
    <row r="184" spans="1:9">
      <c r="A184" s="306">
        <v>165</v>
      </c>
      <c r="B184" s="306">
        <v>6</v>
      </c>
      <c r="C184" s="307">
        <v>2</v>
      </c>
      <c r="D184" s="307">
        <v>320</v>
      </c>
      <c r="E184" s="59">
        <f t="shared" si="10"/>
        <v>12.8</v>
      </c>
      <c r="F184" s="307">
        <v>832</v>
      </c>
      <c r="G184" s="59">
        <f t="shared" si="11"/>
        <v>1.1152235041223286</v>
      </c>
      <c r="H184" s="59">
        <f t="shared" si="8"/>
        <v>1.1152235041223286</v>
      </c>
      <c r="I184" s="59">
        <f t="shared" si="9"/>
        <v>0.24180629215170404</v>
      </c>
    </row>
    <row r="185" spans="1:9">
      <c r="A185" s="306">
        <v>166</v>
      </c>
      <c r="B185" s="306">
        <v>27</v>
      </c>
      <c r="C185" s="307">
        <v>2</v>
      </c>
      <c r="D185" s="307">
        <v>320</v>
      </c>
      <c r="E185" s="59">
        <f t="shared" si="10"/>
        <v>80</v>
      </c>
      <c r="F185" s="307">
        <v>961</v>
      </c>
      <c r="G185" s="59">
        <f t="shared" si="11"/>
        <v>8.0508547735994433</v>
      </c>
      <c r="H185" s="59">
        <f t="shared" si="8"/>
        <v>8.0508547735994433</v>
      </c>
      <c r="I185" s="59">
        <f t="shared" si="9"/>
        <v>0.24404264069992612</v>
      </c>
    </row>
    <row r="186" spans="1:9">
      <c r="A186" s="306">
        <v>167</v>
      </c>
      <c r="B186" s="306">
        <v>40</v>
      </c>
      <c r="C186" s="307">
        <v>3</v>
      </c>
      <c r="D186" s="307">
        <v>320</v>
      </c>
      <c r="E186" s="59">
        <f t="shared" si="10"/>
        <v>118.4</v>
      </c>
      <c r="F186" s="307">
        <v>1412</v>
      </c>
      <c r="G186" s="59">
        <f t="shared" si="11"/>
        <v>17.507132436708815</v>
      </c>
      <c r="H186" s="59">
        <f t="shared" si="8"/>
        <v>17.507132436708815</v>
      </c>
      <c r="I186" s="59">
        <f t="shared" si="9"/>
        <v>0.24890573304345634</v>
      </c>
    </row>
    <row r="187" spans="1:9">
      <c r="A187" s="306">
        <v>168</v>
      </c>
      <c r="B187" s="306">
        <v>25</v>
      </c>
      <c r="C187" s="307">
        <v>4</v>
      </c>
      <c r="D187" s="307">
        <v>320</v>
      </c>
      <c r="E187" s="59">
        <f t="shared" si="10"/>
        <v>67.2</v>
      </c>
      <c r="F187" s="307">
        <v>1637</v>
      </c>
      <c r="G187" s="59">
        <f t="shared" si="11"/>
        <v>11.519843269595341</v>
      </c>
      <c r="H187" s="59">
        <f t="shared" si="8"/>
        <v>11.519843269595341</v>
      </c>
      <c r="I187" s="59">
        <f t="shared" si="9"/>
        <v>0.25210568950723283</v>
      </c>
    </row>
    <row r="188" spans="1:9">
      <c r="A188" s="306">
        <v>169</v>
      </c>
      <c r="B188" s="306">
        <v>34</v>
      </c>
      <c r="C188" s="307">
        <v>4</v>
      </c>
      <c r="D188" s="307">
        <v>320</v>
      </c>
      <c r="E188" s="59">
        <f t="shared" si="10"/>
        <v>96</v>
      </c>
      <c r="F188" s="307">
        <v>1753</v>
      </c>
      <c r="G188" s="59">
        <f t="shared" si="11"/>
        <v>17.623078149577303</v>
      </c>
      <c r="H188" s="59">
        <f t="shared" si="8"/>
        <v>17.623078149577303</v>
      </c>
      <c r="I188" s="59">
        <f t="shared" si="9"/>
        <v>0.25700098899322654</v>
      </c>
    </row>
    <row r="189" spans="1:9">
      <c r="A189" s="306">
        <v>170</v>
      </c>
      <c r="B189" s="306">
        <v>75</v>
      </c>
      <c r="C189" s="307">
        <v>3</v>
      </c>
      <c r="D189" s="307">
        <v>320</v>
      </c>
      <c r="E189" s="59">
        <f t="shared" si="10"/>
        <v>230.4</v>
      </c>
      <c r="F189" s="307">
        <v>1384</v>
      </c>
      <c r="G189" s="59">
        <f t="shared" si="11"/>
        <v>33.392365306124347</v>
      </c>
      <c r="H189" s="59">
        <f t="shared" si="8"/>
        <v>33.392365306124347</v>
      </c>
      <c r="I189" s="59">
        <f t="shared" si="9"/>
        <v>0.26627664602270551</v>
      </c>
    </row>
    <row r="190" spans="1:9">
      <c r="A190" s="306">
        <v>170</v>
      </c>
      <c r="B190" s="306">
        <v>46</v>
      </c>
      <c r="C190" s="307">
        <v>5</v>
      </c>
      <c r="D190" s="307">
        <v>320</v>
      </c>
      <c r="E190" s="59">
        <f t="shared" si="10"/>
        <v>131.19999999999999</v>
      </c>
      <c r="F190" s="307">
        <v>2004</v>
      </c>
      <c r="G190" s="59">
        <f t="shared" si="11"/>
        <v>27.533420670885519</v>
      </c>
      <c r="H190" s="59">
        <f t="shared" si="8"/>
        <v>27.533420670885519</v>
      </c>
      <c r="I190" s="59">
        <f t="shared" si="9"/>
        <v>0.2739248184312848</v>
      </c>
    </row>
    <row r="191" spans="1:9">
      <c r="A191" s="306">
        <v>171</v>
      </c>
      <c r="B191" s="306">
        <v>13</v>
      </c>
      <c r="C191" s="307">
        <v>5</v>
      </c>
      <c r="D191" s="307">
        <v>320</v>
      </c>
      <c r="E191" s="59">
        <f t="shared" si="10"/>
        <v>25.6</v>
      </c>
      <c r="F191" s="307">
        <v>2141</v>
      </c>
      <c r="G191" s="59">
        <f t="shared" si="11"/>
        <v>5.7396478902065038</v>
      </c>
      <c r="H191" s="59">
        <f t="shared" si="8"/>
        <v>5.7396478902065038</v>
      </c>
      <c r="I191" s="59">
        <f t="shared" si="9"/>
        <v>0.27551916506745328</v>
      </c>
    </row>
    <row r="192" spans="1:9">
      <c r="A192" s="306">
        <v>172</v>
      </c>
      <c r="B192" s="306">
        <v>10</v>
      </c>
      <c r="C192" s="307">
        <v>4</v>
      </c>
      <c r="D192" s="307">
        <v>320</v>
      </c>
      <c r="E192" s="59">
        <f t="shared" si="10"/>
        <v>19.2</v>
      </c>
      <c r="F192" s="307">
        <v>1873</v>
      </c>
      <c r="G192" s="59">
        <f t="shared" si="11"/>
        <v>3.7658899457111565</v>
      </c>
      <c r="H192" s="59">
        <f t="shared" si="8"/>
        <v>3.7658899457111565</v>
      </c>
      <c r="I192" s="59">
        <f t="shared" si="9"/>
        <v>0.27656524560792861</v>
      </c>
    </row>
    <row r="193" spans="1:9">
      <c r="A193" s="306">
        <v>173</v>
      </c>
      <c r="B193" s="306">
        <v>77</v>
      </c>
      <c r="C193" s="307">
        <v>3</v>
      </c>
      <c r="D193" s="307">
        <v>320</v>
      </c>
      <c r="E193" s="59">
        <f t="shared" si="10"/>
        <v>236.8</v>
      </c>
      <c r="F193" s="307">
        <v>1456</v>
      </c>
      <c r="G193" s="59">
        <f t="shared" si="11"/>
        <v>36.105360945960392</v>
      </c>
      <c r="H193" s="59">
        <f t="shared" si="8"/>
        <v>36.105360945960392</v>
      </c>
      <c r="I193" s="59">
        <f t="shared" si="9"/>
        <v>0.28659451253736207</v>
      </c>
    </row>
    <row r="194" spans="1:9">
      <c r="A194" s="306">
        <v>174</v>
      </c>
      <c r="B194" s="306">
        <v>55</v>
      </c>
      <c r="C194" s="307">
        <v>6</v>
      </c>
      <c r="D194" s="307">
        <v>320</v>
      </c>
      <c r="E194" s="59">
        <f t="shared" si="10"/>
        <v>156.80000000000001</v>
      </c>
      <c r="F194" s="307">
        <v>2696</v>
      </c>
      <c r="G194" s="59">
        <f t="shared" si="11"/>
        <v>44.268475297048113</v>
      </c>
      <c r="H194" s="59">
        <f t="shared" si="8"/>
        <v>44.268475297048113</v>
      </c>
      <c r="I194" s="59">
        <f t="shared" si="9"/>
        <v>0.29889131123098656</v>
      </c>
    </row>
    <row r="195" spans="1:9">
      <c r="A195" s="306">
        <v>175</v>
      </c>
      <c r="B195" s="306">
        <v>7</v>
      </c>
      <c r="C195" s="307">
        <v>4</v>
      </c>
      <c r="D195" s="307">
        <v>320</v>
      </c>
      <c r="E195" s="59">
        <f t="shared" si="10"/>
        <v>9.6</v>
      </c>
      <c r="F195" s="307">
        <v>1761</v>
      </c>
      <c r="G195" s="59">
        <f t="shared" si="11"/>
        <v>1.7703502921509202</v>
      </c>
      <c r="H195" s="59">
        <f t="shared" si="8"/>
        <v>1.7703502921509202</v>
      </c>
      <c r="I195" s="59">
        <f t="shared" si="9"/>
        <v>0.29938307520102847</v>
      </c>
    </row>
    <row r="196" spans="1:9">
      <c r="A196" s="306">
        <v>176</v>
      </c>
      <c r="B196" s="306">
        <v>1</v>
      </c>
      <c r="C196" s="307">
        <v>4</v>
      </c>
      <c r="D196" s="307">
        <v>320</v>
      </c>
      <c r="E196" s="59">
        <f t="shared" si="10"/>
        <v>0</v>
      </c>
      <c r="F196" s="307">
        <v>1762</v>
      </c>
      <c r="G196" s="59">
        <f t="shared" si="11"/>
        <v>0</v>
      </c>
      <c r="H196" s="59">
        <f t="shared" si="8"/>
        <v>0</v>
      </c>
      <c r="I196" s="59">
        <f t="shared" si="9"/>
        <v>0.29938307520102847</v>
      </c>
    </row>
    <row r="197" spans="1:9">
      <c r="A197" s="306">
        <v>177</v>
      </c>
      <c r="B197" s="306">
        <v>25</v>
      </c>
      <c r="C197" s="307">
        <v>3</v>
      </c>
      <c r="D197" s="307">
        <v>320</v>
      </c>
      <c r="E197" s="59">
        <f t="shared" si="10"/>
        <v>70.400000000000006</v>
      </c>
      <c r="F197" s="307">
        <v>1316</v>
      </c>
      <c r="G197" s="59">
        <f t="shared" si="11"/>
        <v>9.701908320718049</v>
      </c>
      <c r="H197" s="59">
        <f t="shared" si="8"/>
        <v>9.701908320718049</v>
      </c>
      <c r="I197" s="59">
        <f t="shared" si="9"/>
        <v>0.30207804973456126</v>
      </c>
    </row>
    <row r="198" spans="1:9">
      <c r="A198" s="306">
        <v>178</v>
      </c>
      <c r="B198" s="306">
        <v>1</v>
      </c>
      <c r="C198" s="307">
        <v>3</v>
      </c>
      <c r="D198" s="307">
        <v>320</v>
      </c>
      <c r="E198" s="59">
        <f t="shared" si="10"/>
        <v>0</v>
      </c>
      <c r="F198" s="307">
        <v>1259</v>
      </c>
      <c r="G198" s="59">
        <f t="shared" si="11"/>
        <v>0</v>
      </c>
      <c r="H198" s="59">
        <f t="shared" si="8"/>
        <v>0</v>
      </c>
      <c r="I198" s="59">
        <f t="shared" si="9"/>
        <v>0.30207804973456126</v>
      </c>
    </row>
    <row r="199" spans="1:9">
      <c r="A199" s="306">
        <v>179</v>
      </c>
      <c r="B199" s="306">
        <v>26</v>
      </c>
      <c r="C199" s="307">
        <v>3</v>
      </c>
      <c r="D199" s="307">
        <v>320</v>
      </c>
      <c r="E199" s="59">
        <f t="shared" si="10"/>
        <v>73.599999999999994</v>
      </c>
      <c r="F199" s="307">
        <v>1247</v>
      </c>
      <c r="G199" s="59">
        <f t="shared" si="11"/>
        <v>9.6110953490782762</v>
      </c>
      <c r="H199" s="59">
        <f t="shared" ref="H199:H262" si="12">G199*1</f>
        <v>9.6110953490782762</v>
      </c>
      <c r="I199" s="59">
        <f t="shared" si="9"/>
        <v>0.30474779844263855</v>
      </c>
    </row>
    <row r="200" spans="1:9">
      <c r="A200" s="306">
        <v>180</v>
      </c>
      <c r="B200" s="306">
        <v>4</v>
      </c>
      <c r="C200" s="307">
        <v>3</v>
      </c>
      <c r="D200" s="307">
        <v>320</v>
      </c>
      <c r="E200" s="59">
        <f t="shared" si="10"/>
        <v>3.2</v>
      </c>
      <c r="F200" s="307">
        <v>1253</v>
      </c>
      <c r="G200" s="59">
        <f t="shared" si="11"/>
        <v>0.41988433012778781</v>
      </c>
      <c r="H200" s="59">
        <f t="shared" si="12"/>
        <v>0.41988433012778781</v>
      </c>
      <c r="I200" s="59">
        <f t="shared" ref="I200:I263" si="13">(H200/3600)+I199</f>
        <v>0.30486443297878518</v>
      </c>
    </row>
    <row r="201" spans="1:9">
      <c r="A201" s="306">
        <v>181</v>
      </c>
      <c r="B201" s="306">
        <v>23</v>
      </c>
      <c r="C201" s="307">
        <v>3</v>
      </c>
      <c r="D201" s="307">
        <v>320</v>
      </c>
      <c r="E201" s="59">
        <f t="shared" si="10"/>
        <v>64</v>
      </c>
      <c r="F201" s="307">
        <v>1258</v>
      </c>
      <c r="G201" s="59">
        <f t="shared" si="11"/>
        <v>8.4311969241940474</v>
      </c>
      <c r="H201" s="59">
        <f t="shared" si="12"/>
        <v>8.4311969241940474</v>
      </c>
      <c r="I201" s="59">
        <f t="shared" si="13"/>
        <v>0.30720643212439463</v>
      </c>
    </row>
    <row r="202" spans="1:9">
      <c r="A202" s="306">
        <v>182</v>
      </c>
      <c r="B202" s="306">
        <v>19</v>
      </c>
      <c r="C202" s="307">
        <v>3</v>
      </c>
      <c r="D202" s="307">
        <v>320</v>
      </c>
      <c r="E202" s="59">
        <f t="shared" ref="E202:E265" si="14">IF(B202&gt;C202,(B202-C202)*D202/100,0)</f>
        <v>51.2</v>
      </c>
      <c r="F202" s="307">
        <v>1279</v>
      </c>
      <c r="G202" s="59">
        <f t="shared" ref="G202:G265" si="15">(2*PI()*E202*F202/60)/1000</f>
        <v>6.8575522200598957</v>
      </c>
      <c r="H202" s="59">
        <f t="shared" si="12"/>
        <v>6.8575522200598957</v>
      </c>
      <c r="I202" s="59">
        <f t="shared" si="13"/>
        <v>0.30911130774107792</v>
      </c>
    </row>
    <row r="203" spans="1:9">
      <c r="A203" s="306">
        <v>183</v>
      </c>
      <c r="B203" s="306">
        <v>33</v>
      </c>
      <c r="C203" s="307">
        <v>3</v>
      </c>
      <c r="D203" s="307">
        <v>320</v>
      </c>
      <c r="E203" s="59">
        <f t="shared" si="14"/>
        <v>96</v>
      </c>
      <c r="F203" s="307">
        <v>1300</v>
      </c>
      <c r="G203" s="59">
        <f t="shared" si="15"/>
        <v>13.06902543893354</v>
      </c>
      <c r="H203" s="59">
        <f t="shared" si="12"/>
        <v>13.06902543893354</v>
      </c>
      <c r="I203" s="59">
        <f t="shared" si="13"/>
        <v>0.3127415925852261</v>
      </c>
    </row>
    <row r="204" spans="1:9">
      <c r="A204" s="306">
        <v>183</v>
      </c>
      <c r="B204" s="306">
        <v>13</v>
      </c>
      <c r="C204" s="307">
        <v>3</v>
      </c>
      <c r="D204" s="307">
        <v>320</v>
      </c>
      <c r="E204" s="59">
        <f t="shared" si="14"/>
        <v>32</v>
      </c>
      <c r="F204" s="307">
        <v>1331</v>
      </c>
      <c r="G204" s="59">
        <f t="shared" si="15"/>
        <v>4.4602238100565481</v>
      </c>
      <c r="H204" s="59">
        <f t="shared" si="12"/>
        <v>4.4602238100565481</v>
      </c>
      <c r="I204" s="59">
        <f t="shared" si="13"/>
        <v>0.31398054364357514</v>
      </c>
    </row>
    <row r="205" spans="1:9">
      <c r="A205" s="306">
        <v>184</v>
      </c>
      <c r="B205" s="306">
        <v>1</v>
      </c>
      <c r="C205" s="307">
        <v>3</v>
      </c>
      <c r="D205" s="307">
        <v>320</v>
      </c>
      <c r="E205" s="59">
        <f t="shared" si="14"/>
        <v>0</v>
      </c>
      <c r="F205" s="307">
        <v>1310</v>
      </c>
      <c r="G205" s="59">
        <f t="shared" si="15"/>
        <v>0</v>
      </c>
      <c r="H205" s="59">
        <f t="shared" si="12"/>
        <v>0</v>
      </c>
      <c r="I205" s="59">
        <f t="shared" si="13"/>
        <v>0.31398054364357514</v>
      </c>
    </row>
    <row r="206" spans="1:9">
      <c r="A206" s="306">
        <v>185</v>
      </c>
      <c r="B206" s="306">
        <v>1</v>
      </c>
      <c r="C206" s="307">
        <v>3</v>
      </c>
      <c r="D206" s="307">
        <v>320</v>
      </c>
      <c r="E206" s="59">
        <f t="shared" si="14"/>
        <v>0</v>
      </c>
      <c r="F206" s="307">
        <v>1253</v>
      </c>
      <c r="G206" s="59">
        <f t="shared" si="15"/>
        <v>0</v>
      </c>
      <c r="H206" s="59">
        <f t="shared" si="12"/>
        <v>0</v>
      </c>
      <c r="I206" s="59">
        <f t="shared" si="13"/>
        <v>0.31398054364357514</v>
      </c>
    </row>
    <row r="207" spans="1:9">
      <c r="A207" s="306">
        <v>186</v>
      </c>
      <c r="B207" s="306">
        <v>1</v>
      </c>
      <c r="C207" s="307">
        <v>3</v>
      </c>
      <c r="D207" s="307">
        <v>320</v>
      </c>
      <c r="E207" s="59">
        <f t="shared" si="14"/>
        <v>0</v>
      </c>
      <c r="F207" s="307">
        <v>1182</v>
      </c>
      <c r="G207" s="59">
        <f t="shared" si="15"/>
        <v>0</v>
      </c>
      <c r="H207" s="59">
        <f t="shared" si="12"/>
        <v>0</v>
      </c>
      <c r="I207" s="59">
        <f t="shared" si="13"/>
        <v>0.31398054364357514</v>
      </c>
    </row>
    <row r="208" spans="1:9">
      <c r="A208" s="306">
        <v>187</v>
      </c>
      <c r="B208" s="306">
        <v>1</v>
      </c>
      <c r="C208" s="307">
        <v>3</v>
      </c>
      <c r="D208" s="307">
        <v>320</v>
      </c>
      <c r="E208" s="59">
        <f t="shared" si="14"/>
        <v>0</v>
      </c>
      <c r="F208" s="307">
        <v>1087</v>
      </c>
      <c r="G208" s="59">
        <f t="shared" si="15"/>
        <v>0</v>
      </c>
      <c r="H208" s="59">
        <f t="shared" si="12"/>
        <v>0</v>
      </c>
      <c r="I208" s="59">
        <f t="shared" si="13"/>
        <v>0.31398054364357514</v>
      </c>
    </row>
    <row r="209" spans="1:9">
      <c r="A209" s="306">
        <v>188</v>
      </c>
      <c r="B209" s="306">
        <v>1</v>
      </c>
      <c r="C209" s="307">
        <v>3</v>
      </c>
      <c r="D209" s="307">
        <v>320</v>
      </c>
      <c r="E209" s="59">
        <f t="shared" si="14"/>
        <v>0</v>
      </c>
      <c r="F209" s="307">
        <v>1174</v>
      </c>
      <c r="G209" s="59">
        <f t="shared" si="15"/>
        <v>0</v>
      </c>
      <c r="H209" s="59">
        <f t="shared" si="12"/>
        <v>0</v>
      </c>
      <c r="I209" s="59">
        <f t="shared" si="13"/>
        <v>0.31398054364357514</v>
      </c>
    </row>
    <row r="210" spans="1:9">
      <c r="A210" s="306">
        <v>189</v>
      </c>
      <c r="B210" s="306">
        <v>1</v>
      </c>
      <c r="C210" s="307">
        <v>3</v>
      </c>
      <c r="D210" s="307">
        <v>320</v>
      </c>
      <c r="E210" s="59">
        <f t="shared" si="14"/>
        <v>0</v>
      </c>
      <c r="F210" s="307">
        <v>1219</v>
      </c>
      <c r="G210" s="59">
        <f t="shared" si="15"/>
        <v>0</v>
      </c>
      <c r="H210" s="59">
        <f t="shared" si="12"/>
        <v>0</v>
      </c>
      <c r="I210" s="59">
        <f t="shared" si="13"/>
        <v>0.31398054364357514</v>
      </c>
    </row>
    <row r="211" spans="1:9">
      <c r="A211" s="306">
        <v>190</v>
      </c>
      <c r="B211" s="306">
        <v>52</v>
      </c>
      <c r="C211" s="307">
        <v>3</v>
      </c>
      <c r="D211" s="307">
        <v>320</v>
      </c>
      <c r="E211" s="59">
        <f t="shared" si="14"/>
        <v>156.80000000000001</v>
      </c>
      <c r="F211" s="307">
        <v>1233</v>
      </c>
      <c r="G211" s="59">
        <f t="shared" si="15"/>
        <v>20.245931024206349</v>
      </c>
      <c r="H211" s="59">
        <f t="shared" si="12"/>
        <v>20.245931024206349</v>
      </c>
      <c r="I211" s="59">
        <f t="shared" si="13"/>
        <v>0.31960441337252132</v>
      </c>
    </row>
    <row r="212" spans="1:9">
      <c r="A212" s="306">
        <v>191</v>
      </c>
      <c r="B212" s="306">
        <v>31</v>
      </c>
      <c r="C212" s="307">
        <v>3</v>
      </c>
      <c r="D212" s="307">
        <v>320</v>
      </c>
      <c r="E212" s="59">
        <f t="shared" si="14"/>
        <v>89.6</v>
      </c>
      <c r="F212" s="307">
        <v>1307</v>
      </c>
      <c r="G212" s="59">
        <f t="shared" si="15"/>
        <v>12.263437306749022</v>
      </c>
      <c r="H212" s="59">
        <f t="shared" si="12"/>
        <v>12.263437306749022</v>
      </c>
      <c r="I212" s="59">
        <f t="shared" si="13"/>
        <v>0.32301092373550716</v>
      </c>
    </row>
    <row r="213" spans="1:9">
      <c r="A213" s="306">
        <v>192</v>
      </c>
      <c r="B213" s="306">
        <v>23</v>
      </c>
      <c r="C213" s="307">
        <v>3</v>
      </c>
      <c r="D213" s="307">
        <v>320</v>
      </c>
      <c r="E213" s="59">
        <f t="shared" si="14"/>
        <v>64</v>
      </c>
      <c r="F213" s="307">
        <v>1376</v>
      </c>
      <c r="G213" s="59">
        <f t="shared" si="15"/>
        <v>9.2220405148577171</v>
      </c>
      <c r="H213" s="59">
        <f t="shared" si="12"/>
        <v>9.2220405148577171</v>
      </c>
      <c r="I213" s="59">
        <f t="shared" si="13"/>
        <v>0.32557260165630098</v>
      </c>
    </row>
    <row r="214" spans="1:9">
      <c r="A214" s="306">
        <v>193</v>
      </c>
      <c r="B214" s="306">
        <v>56</v>
      </c>
      <c r="C214" s="307">
        <v>3</v>
      </c>
      <c r="D214" s="307">
        <v>320</v>
      </c>
      <c r="E214" s="59">
        <f t="shared" si="14"/>
        <v>169.6</v>
      </c>
      <c r="F214" s="307">
        <v>1474</v>
      </c>
      <c r="G214" s="59">
        <f t="shared" si="15"/>
        <v>26.17893347026579</v>
      </c>
      <c r="H214" s="59">
        <f t="shared" si="12"/>
        <v>26.17893347026579</v>
      </c>
      <c r="I214" s="59">
        <f t="shared" si="13"/>
        <v>0.33284452762026367</v>
      </c>
    </row>
    <row r="215" spans="1:9">
      <c r="A215" s="306">
        <v>194</v>
      </c>
      <c r="B215" s="306">
        <v>38</v>
      </c>
      <c r="C215" s="307">
        <v>4</v>
      </c>
      <c r="D215" s="307">
        <v>320</v>
      </c>
      <c r="E215" s="59">
        <f t="shared" si="14"/>
        <v>108.8</v>
      </c>
      <c r="F215" s="307">
        <v>1610</v>
      </c>
      <c r="G215" s="59">
        <f t="shared" si="15"/>
        <v>18.34355006480056</v>
      </c>
      <c r="H215" s="59">
        <f t="shared" si="12"/>
        <v>18.34355006480056</v>
      </c>
      <c r="I215" s="59">
        <f t="shared" si="13"/>
        <v>0.33793995819381939</v>
      </c>
    </row>
    <row r="216" spans="1:9">
      <c r="A216" s="306">
        <v>195</v>
      </c>
      <c r="B216" s="306">
        <v>29</v>
      </c>
      <c r="C216" s="307">
        <v>4</v>
      </c>
      <c r="D216" s="307">
        <v>320</v>
      </c>
      <c r="E216" s="59">
        <f t="shared" si="14"/>
        <v>80</v>
      </c>
      <c r="F216" s="307">
        <v>1694</v>
      </c>
      <c r="G216" s="59">
        <f t="shared" si="15"/>
        <v>14.191621213816292</v>
      </c>
      <c r="H216" s="59">
        <f t="shared" si="12"/>
        <v>14.191621213816292</v>
      </c>
      <c r="I216" s="59">
        <f t="shared" si="13"/>
        <v>0.34188207519765723</v>
      </c>
    </row>
    <row r="217" spans="1:9">
      <c r="A217" s="306">
        <v>195</v>
      </c>
      <c r="B217" s="306">
        <v>85</v>
      </c>
      <c r="C217" s="307">
        <v>3</v>
      </c>
      <c r="D217" s="307">
        <v>320</v>
      </c>
      <c r="E217" s="59">
        <f t="shared" si="14"/>
        <v>262.39999999999998</v>
      </c>
      <c r="F217" s="307">
        <v>1292</v>
      </c>
      <c r="G217" s="59">
        <f t="shared" si="15"/>
        <v>35.502175156471154</v>
      </c>
      <c r="H217" s="59">
        <f t="shared" si="12"/>
        <v>35.502175156471154</v>
      </c>
      <c r="I217" s="59">
        <f t="shared" si="13"/>
        <v>0.3517437905188992</v>
      </c>
    </row>
    <row r="218" spans="1:9">
      <c r="A218" s="306">
        <v>196</v>
      </c>
      <c r="B218" s="306">
        <v>105</v>
      </c>
      <c r="C218" s="307">
        <v>5</v>
      </c>
      <c r="D218" s="307">
        <v>320</v>
      </c>
      <c r="E218" s="59">
        <f t="shared" si="14"/>
        <v>320</v>
      </c>
      <c r="F218" s="307">
        <v>2093</v>
      </c>
      <c r="G218" s="59">
        <f t="shared" si="15"/>
        <v>70.137103188943343</v>
      </c>
      <c r="H218" s="59">
        <f t="shared" si="12"/>
        <v>70.137103188943343</v>
      </c>
      <c r="I218" s="59">
        <f t="shared" si="13"/>
        <v>0.3712263191824946</v>
      </c>
    </row>
    <row r="219" spans="1:9">
      <c r="A219" s="306">
        <v>197</v>
      </c>
      <c r="B219" s="306">
        <v>77</v>
      </c>
      <c r="C219" s="307">
        <v>5</v>
      </c>
      <c r="D219" s="307">
        <v>320</v>
      </c>
      <c r="E219" s="59">
        <f t="shared" si="14"/>
        <v>230.4</v>
      </c>
      <c r="F219" s="307">
        <v>2302</v>
      </c>
      <c r="G219" s="59">
        <f t="shared" si="15"/>
        <v>55.541347496169251</v>
      </c>
      <c r="H219" s="59">
        <f t="shared" si="12"/>
        <v>55.541347496169251</v>
      </c>
      <c r="I219" s="59">
        <f t="shared" si="13"/>
        <v>0.38665447126476382</v>
      </c>
    </row>
    <row r="220" spans="1:9">
      <c r="A220" s="306">
        <v>198</v>
      </c>
      <c r="B220" s="306">
        <v>52</v>
      </c>
      <c r="C220" s="307">
        <v>5</v>
      </c>
      <c r="D220" s="307">
        <v>320</v>
      </c>
      <c r="E220" s="59">
        <f t="shared" si="14"/>
        <v>150.4</v>
      </c>
      <c r="F220" s="307">
        <v>2468</v>
      </c>
      <c r="G220" s="59">
        <f t="shared" si="15"/>
        <v>38.870632687552167</v>
      </c>
      <c r="H220" s="59">
        <f t="shared" si="12"/>
        <v>38.870632687552167</v>
      </c>
      <c r="I220" s="59">
        <f t="shared" si="13"/>
        <v>0.39745186923352832</v>
      </c>
    </row>
    <row r="221" spans="1:9">
      <c r="A221" s="306">
        <v>199</v>
      </c>
      <c r="B221" s="306">
        <v>76</v>
      </c>
      <c r="C221" s="307">
        <v>4</v>
      </c>
      <c r="D221" s="307">
        <v>320</v>
      </c>
      <c r="E221" s="59">
        <f t="shared" si="14"/>
        <v>230.4</v>
      </c>
      <c r="F221" s="307">
        <v>1807</v>
      </c>
      <c r="G221" s="59">
        <f t="shared" si="15"/>
        <v>43.598268864282289</v>
      </c>
      <c r="H221" s="59">
        <f t="shared" si="12"/>
        <v>43.598268864282289</v>
      </c>
      <c r="I221" s="59">
        <f t="shared" si="13"/>
        <v>0.40956249947360673</v>
      </c>
    </row>
    <row r="222" spans="1:9">
      <c r="A222" s="306">
        <v>200</v>
      </c>
      <c r="B222" s="306">
        <v>92</v>
      </c>
      <c r="C222" s="307">
        <v>4</v>
      </c>
      <c r="D222" s="307">
        <v>320</v>
      </c>
      <c r="E222" s="59">
        <f t="shared" si="14"/>
        <v>281.60000000000002</v>
      </c>
      <c r="F222" s="307">
        <v>1927</v>
      </c>
      <c r="G222" s="59">
        <f t="shared" si="15"/>
        <v>56.825463021348568</v>
      </c>
      <c r="H222" s="59">
        <f t="shared" si="12"/>
        <v>56.825463021348568</v>
      </c>
      <c r="I222" s="59">
        <f t="shared" si="13"/>
        <v>0.42534735031287024</v>
      </c>
    </row>
    <row r="223" spans="1:9">
      <c r="A223" s="306">
        <v>201</v>
      </c>
      <c r="B223" s="306">
        <v>28</v>
      </c>
      <c r="C223" s="307">
        <v>5</v>
      </c>
      <c r="D223" s="307">
        <v>320</v>
      </c>
      <c r="E223" s="59">
        <f t="shared" si="14"/>
        <v>73.599999999999994</v>
      </c>
      <c r="F223" s="307">
        <v>2023</v>
      </c>
      <c r="G223" s="59">
        <f t="shared" si="15"/>
        <v>15.592017555080476</v>
      </c>
      <c r="H223" s="59">
        <f t="shared" si="12"/>
        <v>15.592017555080476</v>
      </c>
      <c r="I223" s="59">
        <f t="shared" si="13"/>
        <v>0.42967846630039258</v>
      </c>
    </row>
    <row r="224" spans="1:9">
      <c r="A224" s="306">
        <v>202</v>
      </c>
      <c r="B224" s="306">
        <v>79</v>
      </c>
      <c r="C224" s="307">
        <v>4</v>
      </c>
      <c r="D224" s="307">
        <v>320</v>
      </c>
      <c r="E224" s="59">
        <f t="shared" si="14"/>
        <v>240</v>
      </c>
      <c r="F224" s="307">
        <v>1784</v>
      </c>
      <c r="G224" s="59">
        <f t="shared" si="15"/>
        <v>44.836810352033524</v>
      </c>
      <c r="H224" s="59">
        <f t="shared" si="12"/>
        <v>44.836810352033524</v>
      </c>
      <c r="I224" s="59">
        <f t="shared" si="13"/>
        <v>0.44213313584262409</v>
      </c>
    </row>
    <row r="225" spans="1:9">
      <c r="A225" s="306">
        <v>203</v>
      </c>
      <c r="B225" s="306">
        <v>79</v>
      </c>
      <c r="C225" s="307">
        <v>4</v>
      </c>
      <c r="D225" s="307">
        <v>320</v>
      </c>
      <c r="E225" s="59">
        <f t="shared" si="14"/>
        <v>240</v>
      </c>
      <c r="F225" s="307">
        <v>1592</v>
      </c>
      <c r="G225" s="59">
        <f t="shared" si="15"/>
        <v>40.011324036119603</v>
      </c>
      <c r="H225" s="59">
        <f t="shared" si="12"/>
        <v>40.011324036119603</v>
      </c>
      <c r="I225" s="59">
        <f t="shared" si="13"/>
        <v>0.453247392519324</v>
      </c>
    </row>
    <row r="226" spans="1:9">
      <c r="A226" s="306">
        <v>204</v>
      </c>
      <c r="B226" s="306">
        <v>49</v>
      </c>
      <c r="C226" s="307">
        <v>4</v>
      </c>
      <c r="D226" s="307">
        <v>320</v>
      </c>
      <c r="E226" s="59">
        <f t="shared" si="14"/>
        <v>144</v>
      </c>
      <c r="F226" s="307">
        <v>1649</v>
      </c>
      <c r="G226" s="59">
        <f t="shared" si="15"/>
        <v>24.866334171693932</v>
      </c>
      <c r="H226" s="59">
        <f t="shared" si="12"/>
        <v>24.866334171693932</v>
      </c>
      <c r="I226" s="59">
        <f t="shared" si="13"/>
        <v>0.46015470756701676</v>
      </c>
    </row>
    <row r="227" spans="1:9">
      <c r="A227" s="306">
        <v>205</v>
      </c>
      <c r="B227" s="306">
        <v>31</v>
      </c>
      <c r="C227" s="307">
        <v>4</v>
      </c>
      <c r="D227" s="307">
        <v>320</v>
      </c>
      <c r="E227" s="59">
        <f t="shared" si="14"/>
        <v>86.4</v>
      </c>
      <c r="F227" s="307">
        <v>1676</v>
      </c>
      <c r="G227" s="59">
        <f t="shared" si="15"/>
        <v>15.1640907477595</v>
      </c>
      <c r="H227" s="59">
        <f t="shared" si="12"/>
        <v>15.1640907477595</v>
      </c>
      <c r="I227" s="59">
        <f t="shared" si="13"/>
        <v>0.46436695499694997</v>
      </c>
    </row>
    <row r="228" spans="1:9">
      <c r="A228" s="306">
        <v>206</v>
      </c>
      <c r="B228" s="306">
        <v>88</v>
      </c>
      <c r="C228" s="307">
        <v>3</v>
      </c>
      <c r="D228" s="307">
        <v>320</v>
      </c>
      <c r="E228" s="59">
        <f t="shared" si="14"/>
        <v>272</v>
      </c>
      <c r="F228" s="307">
        <v>1427</v>
      </c>
      <c r="G228" s="59">
        <f t="shared" si="15"/>
        <v>40.646344631165228</v>
      </c>
      <c r="H228" s="59">
        <f t="shared" si="12"/>
        <v>40.646344631165228</v>
      </c>
      <c r="I228" s="59">
        <f t="shared" si="13"/>
        <v>0.47565760628338477</v>
      </c>
    </row>
    <row r="229" spans="1:9">
      <c r="A229" s="306">
        <v>207</v>
      </c>
      <c r="B229" s="306">
        <v>71</v>
      </c>
      <c r="C229" s="307">
        <v>3</v>
      </c>
      <c r="D229" s="307">
        <v>320</v>
      </c>
      <c r="E229" s="59">
        <f t="shared" si="14"/>
        <v>217.6</v>
      </c>
      <c r="F229" s="307">
        <v>1456</v>
      </c>
      <c r="G229" s="59">
        <f t="shared" si="15"/>
        <v>33.177899247639274</v>
      </c>
      <c r="H229" s="59">
        <f t="shared" si="12"/>
        <v>33.177899247639274</v>
      </c>
      <c r="I229" s="59">
        <f t="shared" si="13"/>
        <v>0.48487368940772901</v>
      </c>
    </row>
    <row r="230" spans="1:9">
      <c r="A230" s="306">
        <v>207</v>
      </c>
      <c r="B230" s="306">
        <v>18</v>
      </c>
      <c r="C230" s="307">
        <v>3</v>
      </c>
      <c r="D230" s="307">
        <v>320</v>
      </c>
      <c r="E230" s="59">
        <f t="shared" si="14"/>
        <v>48</v>
      </c>
      <c r="F230" s="307">
        <v>1452</v>
      </c>
      <c r="G230" s="59">
        <f t="shared" si="15"/>
        <v>7.2985480528198075</v>
      </c>
      <c r="H230" s="59">
        <f t="shared" si="12"/>
        <v>7.2985480528198075</v>
      </c>
      <c r="I230" s="59">
        <f t="shared" si="13"/>
        <v>0.48690106386684562</v>
      </c>
    </row>
    <row r="231" spans="1:9">
      <c r="A231" s="306">
        <v>208</v>
      </c>
      <c r="B231" s="306">
        <v>22</v>
      </c>
      <c r="C231" s="307">
        <v>3</v>
      </c>
      <c r="D231" s="307">
        <v>320</v>
      </c>
      <c r="E231" s="59">
        <f t="shared" si="14"/>
        <v>60.8</v>
      </c>
      <c r="F231" s="307">
        <v>1462</v>
      </c>
      <c r="G231" s="59">
        <f t="shared" si="15"/>
        <v>9.3084971446845106</v>
      </c>
      <c r="H231" s="59">
        <f t="shared" si="12"/>
        <v>9.3084971446845106</v>
      </c>
      <c r="I231" s="59">
        <f t="shared" si="13"/>
        <v>0.48948675751814685</v>
      </c>
    </row>
    <row r="232" spans="1:9">
      <c r="A232" s="306">
        <v>209</v>
      </c>
      <c r="B232" s="306">
        <v>22</v>
      </c>
      <c r="C232" s="307">
        <v>3</v>
      </c>
      <c r="D232" s="307">
        <v>320</v>
      </c>
      <c r="E232" s="59">
        <f t="shared" si="14"/>
        <v>60.8</v>
      </c>
      <c r="F232" s="307">
        <v>1464</v>
      </c>
      <c r="G232" s="59">
        <f t="shared" si="15"/>
        <v>9.3212310669070586</v>
      </c>
      <c r="H232" s="59">
        <f t="shared" si="12"/>
        <v>9.3212310669070586</v>
      </c>
      <c r="I232" s="59">
        <f t="shared" si="13"/>
        <v>0.4920759883700655</v>
      </c>
    </row>
    <row r="233" spans="1:9">
      <c r="A233" s="306">
        <v>210</v>
      </c>
      <c r="B233" s="306">
        <v>15</v>
      </c>
      <c r="C233" s="307">
        <v>3</v>
      </c>
      <c r="D233" s="307">
        <v>320</v>
      </c>
      <c r="E233" s="59">
        <f t="shared" si="14"/>
        <v>38.4</v>
      </c>
      <c r="F233" s="307">
        <v>1463</v>
      </c>
      <c r="G233" s="59">
        <f t="shared" si="15"/>
        <v>5.8830720668183902</v>
      </c>
      <c r="H233" s="59">
        <f t="shared" si="12"/>
        <v>5.8830720668183902</v>
      </c>
      <c r="I233" s="59">
        <f t="shared" si="13"/>
        <v>0.49371017505529285</v>
      </c>
    </row>
    <row r="234" spans="1:9">
      <c r="A234" s="306">
        <v>211</v>
      </c>
      <c r="B234" s="306">
        <v>16</v>
      </c>
      <c r="C234" s="307">
        <v>3</v>
      </c>
      <c r="D234" s="307">
        <v>320</v>
      </c>
      <c r="E234" s="59">
        <f t="shared" si="14"/>
        <v>41.6</v>
      </c>
      <c r="F234" s="307">
        <v>1458</v>
      </c>
      <c r="G234" s="59">
        <f t="shared" si="15"/>
        <v>6.3515463633217006</v>
      </c>
      <c r="H234" s="59">
        <f t="shared" si="12"/>
        <v>6.3515463633217006</v>
      </c>
      <c r="I234" s="59">
        <f t="shared" si="13"/>
        <v>0.49547449348954886</v>
      </c>
    </row>
    <row r="235" spans="1:9">
      <c r="A235" s="306">
        <v>212</v>
      </c>
      <c r="B235" s="306">
        <v>22</v>
      </c>
      <c r="C235" s="307">
        <v>3</v>
      </c>
      <c r="D235" s="307">
        <v>320</v>
      </c>
      <c r="E235" s="59">
        <f t="shared" si="14"/>
        <v>60.8</v>
      </c>
      <c r="F235" s="307">
        <v>1450</v>
      </c>
      <c r="G235" s="59">
        <f t="shared" si="15"/>
        <v>9.2320936113492067</v>
      </c>
      <c r="H235" s="59">
        <f t="shared" si="12"/>
        <v>9.2320936113492067</v>
      </c>
      <c r="I235" s="59">
        <f t="shared" si="13"/>
        <v>0.49803896393714586</v>
      </c>
    </row>
    <row r="236" spans="1:9">
      <c r="A236" s="306">
        <v>213</v>
      </c>
      <c r="B236" s="306">
        <v>29</v>
      </c>
      <c r="C236" s="307">
        <v>3</v>
      </c>
      <c r="D236" s="307">
        <v>320</v>
      </c>
      <c r="E236" s="59">
        <f t="shared" si="14"/>
        <v>83.2</v>
      </c>
      <c r="F236" s="307">
        <v>1459</v>
      </c>
      <c r="G236" s="59">
        <f t="shared" si="15"/>
        <v>12.711805410269356</v>
      </c>
      <c r="H236" s="59">
        <f t="shared" si="12"/>
        <v>12.711805410269356</v>
      </c>
      <c r="I236" s="59">
        <f t="shared" si="13"/>
        <v>0.50157002099555403</v>
      </c>
    </row>
    <row r="237" spans="1:9">
      <c r="A237" s="306">
        <v>214</v>
      </c>
      <c r="B237" s="306">
        <v>22</v>
      </c>
      <c r="C237" s="307">
        <v>3</v>
      </c>
      <c r="D237" s="307">
        <v>320</v>
      </c>
      <c r="E237" s="59">
        <f t="shared" si="14"/>
        <v>60.8</v>
      </c>
      <c r="F237" s="307">
        <v>1457</v>
      </c>
      <c r="G237" s="59">
        <f t="shared" si="15"/>
        <v>9.2766623391281335</v>
      </c>
      <c r="H237" s="59">
        <f t="shared" si="12"/>
        <v>9.2766623391281335</v>
      </c>
      <c r="I237" s="59">
        <f t="shared" si="13"/>
        <v>0.5041468716453118</v>
      </c>
    </row>
    <row r="238" spans="1:9">
      <c r="A238" s="306">
        <v>215</v>
      </c>
      <c r="B238" s="306">
        <v>18</v>
      </c>
      <c r="C238" s="307">
        <v>3</v>
      </c>
      <c r="D238" s="307">
        <v>320</v>
      </c>
      <c r="E238" s="59">
        <f t="shared" si="14"/>
        <v>48</v>
      </c>
      <c r="F238" s="307">
        <v>1455</v>
      </c>
      <c r="G238" s="59">
        <f t="shared" si="15"/>
        <v>7.3136276975570382</v>
      </c>
      <c r="H238" s="59">
        <f t="shared" si="12"/>
        <v>7.3136276975570382</v>
      </c>
      <c r="I238" s="59">
        <f t="shared" si="13"/>
        <v>0.50617843489463321</v>
      </c>
    </row>
    <row r="239" spans="1:9">
      <c r="A239" s="306">
        <v>216</v>
      </c>
      <c r="B239" s="306">
        <v>22</v>
      </c>
      <c r="C239" s="307">
        <v>3</v>
      </c>
      <c r="D239" s="307">
        <v>320</v>
      </c>
      <c r="E239" s="59">
        <f t="shared" si="14"/>
        <v>60.8</v>
      </c>
      <c r="F239" s="307">
        <v>1453</v>
      </c>
      <c r="G239" s="59">
        <f t="shared" si="15"/>
        <v>9.2511944946830322</v>
      </c>
      <c r="H239" s="59">
        <f t="shared" si="12"/>
        <v>9.2511944946830322</v>
      </c>
      <c r="I239" s="59">
        <f t="shared" si="13"/>
        <v>0.50874821114315627</v>
      </c>
    </row>
    <row r="240" spans="1:9">
      <c r="A240" s="306">
        <v>217</v>
      </c>
      <c r="B240" s="306">
        <v>34</v>
      </c>
      <c r="C240" s="307">
        <v>3</v>
      </c>
      <c r="D240" s="307">
        <v>320</v>
      </c>
      <c r="E240" s="59">
        <f t="shared" si="14"/>
        <v>99.2</v>
      </c>
      <c r="F240" s="307">
        <v>1453</v>
      </c>
      <c r="G240" s="59">
        <f t="shared" si="15"/>
        <v>15.094054175535474</v>
      </c>
      <c r="H240" s="59">
        <f t="shared" si="12"/>
        <v>15.094054175535474</v>
      </c>
      <c r="I240" s="59">
        <f t="shared" si="13"/>
        <v>0.51294100396969389</v>
      </c>
    </row>
    <row r="241" spans="1:9">
      <c r="A241" s="306">
        <v>218</v>
      </c>
      <c r="B241" s="306">
        <v>36</v>
      </c>
      <c r="C241" s="307">
        <v>3</v>
      </c>
      <c r="D241" s="307">
        <v>320</v>
      </c>
      <c r="E241" s="59">
        <f t="shared" si="14"/>
        <v>105.6</v>
      </c>
      <c r="F241" s="307">
        <v>1458</v>
      </c>
      <c r="G241" s="59">
        <f t="shared" si="15"/>
        <v>16.123156153047393</v>
      </c>
      <c r="H241" s="59">
        <f t="shared" si="12"/>
        <v>16.123156153047393</v>
      </c>
      <c r="I241" s="59">
        <f t="shared" si="13"/>
        <v>0.5174196584566515</v>
      </c>
    </row>
    <row r="242" spans="1:9">
      <c r="A242" s="306">
        <v>219</v>
      </c>
      <c r="B242" s="306">
        <v>28</v>
      </c>
      <c r="C242" s="307">
        <v>3</v>
      </c>
      <c r="D242" s="307">
        <v>320</v>
      </c>
      <c r="E242" s="59">
        <f t="shared" si="14"/>
        <v>80</v>
      </c>
      <c r="F242" s="307">
        <v>1465</v>
      </c>
      <c r="G242" s="59">
        <f t="shared" si="15"/>
        <v>12.273155300024124</v>
      </c>
      <c r="H242" s="59">
        <f t="shared" si="12"/>
        <v>12.273155300024124</v>
      </c>
      <c r="I242" s="59">
        <f t="shared" si="13"/>
        <v>0.52082886826221375</v>
      </c>
    </row>
    <row r="243" spans="1:9">
      <c r="A243" s="306">
        <v>219</v>
      </c>
      <c r="B243" s="306">
        <v>70</v>
      </c>
      <c r="C243" s="307">
        <v>3</v>
      </c>
      <c r="D243" s="307">
        <v>320</v>
      </c>
      <c r="E243" s="59">
        <f t="shared" si="14"/>
        <v>214.4</v>
      </c>
      <c r="F243" s="307">
        <v>1481</v>
      </c>
      <c r="G243" s="59">
        <f t="shared" si="15"/>
        <v>33.251286852027135</v>
      </c>
      <c r="H243" s="59">
        <f t="shared" si="12"/>
        <v>33.251286852027135</v>
      </c>
      <c r="I243" s="59">
        <f t="shared" si="13"/>
        <v>0.53006533683222123</v>
      </c>
    </row>
    <row r="244" spans="1:9">
      <c r="A244" s="306">
        <v>220</v>
      </c>
      <c r="B244" s="306">
        <v>43</v>
      </c>
      <c r="C244" s="307">
        <v>3</v>
      </c>
      <c r="D244" s="307">
        <v>320</v>
      </c>
      <c r="E244" s="59">
        <f t="shared" si="14"/>
        <v>128</v>
      </c>
      <c r="F244" s="307">
        <v>1499</v>
      </c>
      <c r="G244" s="59">
        <f t="shared" si="15"/>
        <v>20.092788854319359</v>
      </c>
      <c r="H244" s="59">
        <f t="shared" si="12"/>
        <v>20.092788854319359</v>
      </c>
      <c r="I244" s="59">
        <f t="shared" si="13"/>
        <v>0.53564666706953212</v>
      </c>
    </row>
    <row r="245" spans="1:9">
      <c r="A245" s="306">
        <v>221</v>
      </c>
      <c r="B245" s="306">
        <v>48</v>
      </c>
      <c r="C245" s="307">
        <v>4</v>
      </c>
      <c r="D245" s="307">
        <v>320</v>
      </c>
      <c r="E245" s="59">
        <f t="shared" si="14"/>
        <v>140.80000000000001</v>
      </c>
      <c r="F245" s="307">
        <v>1523</v>
      </c>
      <c r="G245" s="59">
        <f t="shared" si="15"/>
        <v>22.455936736251655</v>
      </c>
      <c r="H245" s="59">
        <f t="shared" si="12"/>
        <v>22.455936736251655</v>
      </c>
      <c r="I245" s="59">
        <f t="shared" si="13"/>
        <v>0.54188442727404651</v>
      </c>
    </row>
    <row r="246" spans="1:9">
      <c r="A246" s="306">
        <v>222</v>
      </c>
      <c r="B246" s="306">
        <v>37</v>
      </c>
      <c r="C246" s="307">
        <v>4</v>
      </c>
      <c r="D246" s="307">
        <v>320</v>
      </c>
      <c r="E246" s="59">
        <f t="shared" si="14"/>
        <v>105.6</v>
      </c>
      <c r="F246" s="307">
        <v>1538</v>
      </c>
      <c r="G246" s="59">
        <f t="shared" si="15"/>
        <v>17.007828644298279</v>
      </c>
      <c r="H246" s="59">
        <f t="shared" si="12"/>
        <v>17.007828644298279</v>
      </c>
      <c r="I246" s="59">
        <f t="shared" si="13"/>
        <v>0.54660882411968492</v>
      </c>
    </row>
    <row r="247" spans="1:9">
      <c r="A247" s="306">
        <v>223</v>
      </c>
      <c r="B247" s="306">
        <v>50</v>
      </c>
      <c r="C247" s="307">
        <v>4</v>
      </c>
      <c r="D247" s="307">
        <v>320</v>
      </c>
      <c r="E247" s="59">
        <f t="shared" si="14"/>
        <v>147.19999999999999</v>
      </c>
      <c r="F247" s="307">
        <v>1555</v>
      </c>
      <c r="G247" s="59">
        <f t="shared" si="15"/>
        <v>23.96993306786964</v>
      </c>
      <c r="H247" s="59">
        <f t="shared" si="12"/>
        <v>23.96993306786964</v>
      </c>
      <c r="I247" s="59">
        <f t="shared" si="13"/>
        <v>0.55326713886075984</v>
      </c>
    </row>
    <row r="248" spans="1:9">
      <c r="A248" s="306">
        <v>224</v>
      </c>
      <c r="B248" s="306">
        <v>45</v>
      </c>
      <c r="C248" s="307">
        <v>4</v>
      </c>
      <c r="D248" s="307">
        <v>320</v>
      </c>
      <c r="E248" s="59">
        <f t="shared" si="14"/>
        <v>131.19999999999999</v>
      </c>
      <c r="F248" s="307">
        <v>1566</v>
      </c>
      <c r="G248" s="59">
        <f t="shared" si="15"/>
        <v>21.515637111081201</v>
      </c>
      <c r="H248" s="59">
        <f t="shared" si="12"/>
        <v>21.515637111081201</v>
      </c>
      <c r="I248" s="59">
        <f t="shared" si="13"/>
        <v>0.55924370472494911</v>
      </c>
    </row>
    <row r="249" spans="1:9">
      <c r="A249" s="306">
        <v>225</v>
      </c>
      <c r="B249" s="306">
        <v>38</v>
      </c>
      <c r="C249" s="307">
        <v>4</v>
      </c>
      <c r="D249" s="307">
        <v>320</v>
      </c>
      <c r="E249" s="59">
        <f t="shared" si="14"/>
        <v>108.8</v>
      </c>
      <c r="F249" s="307">
        <v>1571</v>
      </c>
      <c r="G249" s="59">
        <f t="shared" si="15"/>
        <v>17.899203199876823</v>
      </c>
      <c r="H249" s="59">
        <f t="shared" si="12"/>
        <v>17.899203199876823</v>
      </c>
      <c r="I249" s="59">
        <f t="shared" si="13"/>
        <v>0.56421570561380374</v>
      </c>
    </row>
    <row r="250" spans="1:9">
      <c r="A250" s="306">
        <v>226</v>
      </c>
      <c r="B250" s="306">
        <v>50</v>
      </c>
      <c r="C250" s="307">
        <v>4</v>
      </c>
      <c r="D250" s="307">
        <v>320</v>
      </c>
      <c r="E250" s="59">
        <f t="shared" si="14"/>
        <v>147.19999999999999</v>
      </c>
      <c r="F250" s="307">
        <v>1582</v>
      </c>
      <c r="G250" s="59">
        <f t="shared" si="15"/>
        <v>24.386131262617219</v>
      </c>
      <c r="H250" s="59">
        <f t="shared" si="12"/>
        <v>24.386131262617219</v>
      </c>
      <c r="I250" s="59">
        <f t="shared" si="13"/>
        <v>0.5709896309645307</v>
      </c>
    </row>
    <row r="251" spans="1:9">
      <c r="A251" s="306">
        <v>227</v>
      </c>
      <c r="B251" s="306">
        <v>89</v>
      </c>
      <c r="C251" s="307">
        <v>4</v>
      </c>
      <c r="D251" s="307">
        <v>320</v>
      </c>
      <c r="E251" s="59">
        <f t="shared" si="14"/>
        <v>272</v>
      </c>
      <c r="F251" s="307">
        <v>1601</v>
      </c>
      <c r="G251" s="59">
        <f t="shared" si="15"/>
        <v>45.602521201468491</v>
      </c>
      <c r="H251" s="59">
        <f t="shared" si="12"/>
        <v>45.602521201468491</v>
      </c>
      <c r="I251" s="59">
        <f t="shared" si="13"/>
        <v>0.58365699796493864</v>
      </c>
    </row>
    <row r="252" spans="1:9">
      <c r="A252" s="306">
        <v>228</v>
      </c>
      <c r="B252" s="306">
        <v>80</v>
      </c>
      <c r="C252" s="307">
        <v>4</v>
      </c>
      <c r="D252" s="307">
        <v>320</v>
      </c>
      <c r="E252" s="59">
        <f t="shared" si="14"/>
        <v>243.2</v>
      </c>
      <c r="F252" s="307">
        <v>1657</v>
      </c>
      <c r="G252" s="59">
        <f t="shared" si="15"/>
        <v>42.200218245532788</v>
      </c>
      <c r="H252" s="59">
        <f t="shared" si="12"/>
        <v>42.200218245532788</v>
      </c>
      <c r="I252" s="59">
        <f t="shared" si="13"/>
        <v>0.59537928081091995</v>
      </c>
    </row>
    <row r="253" spans="1:9">
      <c r="A253" s="306">
        <v>229</v>
      </c>
      <c r="B253" s="306">
        <v>41</v>
      </c>
      <c r="C253" s="307">
        <v>4</v>
      </c>
      <c r="D253" s="307">
        <v>320</v>
      </c>
      <c r="E253" s="59">
        <f t="shared" si="14"/>
        <v>118.4</v>
      </c>
      <c r="F253" s="307">
        <v>1674</v>
      </c>
      <c r="G253" s="59">
        <f t="shared" si="15"/>
        <v>20.755623016324758</v>
      </c>
      <c r="H253" s="59">
        <f t="shared" si="12"/>
        <v>20.755623016324758</v>
      </c>
      <c r="I253" s="59">
        <f t="shared" si="13"/>
        <v>0.6011447316487879</v>
      </c>
    </row>
    <row r="254" spans="1:9">
      <c r="A254" s="306">
        <v>230</v>
      </c>
      <c r="B254" s="306">
        <v>32</v>
      </c>
      <c r="C254" s="307">
        <v>4</v>
      </c>
      <c r="D254" s="307">
        <v>320</v>
      </c>
      <c r="E254" s="59">
        <f t="shared" si="14"/>
        <v>89.6</v>
      </c>
      <c r="F254" s="307">
        <v>1686</v>
      </c>
      <c r="G254" s="59">
        <f t="shared" si="15"/>
        <v>15.819552639004476</v>
      </c>
      <c r="H254" s="59">
        <f t="shared" si="12"/>
        <v>15.819552639004476</v>
      </c>
      <c r="I254" s="59">
        <f t="shared" si="13"/>
        <v>0.60553905182628909</v>
      </c>
    </row>
    <row r="255" spans="1:9">
      <c r="A255" s="306">
        <v>231</v>
      </c>
      <c r="B255" s="306">
        <v>26</v>
      </c>
      <c r="C255" s="307">
        <v>4</v>
      </c>
      <c r="D255" s="307">
        <v>320</v>
      </c>
      <c r="E255" s="59">
        <f t="shared" si="14"/>
        <v>70.400000000000006</v>
      </c>
      <c r="F255" s="307">
        <v>1696</v>
      </c>
      <c r="G255" s="59">
        <f t="shared" si="15"/>
        <v>12.503371209679187</v>
      </c>
      <c r="H255" s="59">
        <f t="shared" si="12"/>
        <v>12.503371209679187</v>
      </c>
      <c r="I255" s="59">
        <f t="shared" si="13"/>
        <v>0.60901221049564447</v>
      </c>
    </row>
    <row r="256" spans="1:9">
      <c r="A256" s="306">
        <v>231</v>
      </c>
      <c r="B256" s="306">
        <v>26</v>
      </c>
      <c r="C256" s="307">
        <v>4</v>
      </c>
      <c r="D256" s="307">
        <v>320</v>
      </c>
      <c r="E256" s="59">
        <f t="shared" si="14"/>
        <v>70.400000000000006</v>
      </c>
      <c r="F256" s="307">
        <v>1695</v>
      </c>
      <c r="G256" s="59">
        <f t="shared" si="15"/>
        <v>12.495998938918762</v>
      </c>
      <c r="H256" s="59">
        <f t="shared" si="12"/>
        <v>12.495998938918762</v>
      </c>
      <c r="I256" s="59">
        <f t="shared" si="13"/>
        <v>0.61248332131201078</v>
      </c>
    </row>
    <row r="257" spans="1:9">
      <c r="A257" s="306">
        <v>232</v>
      </c>
      <c r="B257" s="306">
        <v>14</v>
      </c>
      <c r="C257" s="307">
        <v>4</v>
      </c>
      <c r="D257" s="307">
        <v>320</v>
      </c>
      <c r="E257" s="59">
        <f t="shared" si="14"/>
        <v>32</v>
      </c>
      <c r="F257" s="307">
        <v>1682</v>
      </c>
      <c r="G257" s="59">
        <f t="shared" si="15"/>
        <v>5.6364360995605676</v>
      </c>
      <c r="H257" s="59">
        <f t="shared" si="12"/>
        <v>5.6364360995605676</v>
      </c>
      <c r="I257" s="59">
        <f t="shared" si="13"/>
        <v>0.61404899800633317</v>
      </c>
    </row>
    <row r="258" spans="1:9">
      <c r="A258" s="306">
        <v>233</v>
      </c>
      <c r="B258" s="306">
        <v>25</v>
      </c>
      <c r="C258" s="307">
        <v>4</v>
      </c>
      <c r="D258" s="307">
        <v>320</v>
      </c>
      <c r="E258" s="59">
        <f t="shared" si="14"/>
        <v>67.2</v>
      </c>
      <c r="F258" s="307">
        <v>1686</v>
      </c>
      <c r="G258" s="59">
        <f t="shared" si="15"/>
        <v>11.864664479253355</v>
      </c>
      <c r="H258" s="59">
        <f t="shared" si="12"/>
        <v>11.864664479253355</v>
      </c>
      <c r="I258" s="59">
        <f t="shared" si="13"/>
        <v>0.61734473813945911</v>
      </c>
    </row>
    <row r="259" spans="1:9">
      <c r="A259" s="306">
        <v>234</v>
      </c>
      <c r="B259" s="306">
        <v>22</v>
      </c>
      <c r="C259" s="307">
        <v>4</v>
      </c>
      <c r="D259" s="307">
        <v>320</v>
      </c>
      <c r="E259" s="59">
        <f t="shared" si="14"/>
        <v>57.6</v>
      </c>
      <c r="F259" s="307">
        <v>1686</v>
      </c>
      <c r="G259" s="59">
        <f t="shared" si="15"/>
        <v>10.169712410788591</v>
      </c>
      <c r="H259" s="59">
        <f t="shared" si="12"/>
        <v>10.169712410788591</v>
      </c>
      <c r="I259" s="59">
        <f t="shared" si="13"/>
        <v>0.62016965825356707</v>
      </c>
    </row>
    <row r="260" spans="1:9">
      <c r="A260" s="306">
        <v>235</v>
      </c>
      <c r="B260" s="306">
        <v>44</v>
      </c>
      <c r="C260" s="307">
        <v>4</v>
      </c>
      <c r="D260" s="307">
        <v>320</v>
      </c>
      <c r="E260" s="59">
        <f t="shared" si="14"/>
        <v>128</v>
      </c>
      <c r="F260" s="307">
        <v>1688</v>
      </c>
      <c r="G260" s="59">
        <f t="shared" si="15"/>
        <v>22.626169170174169</v>
      </c>
      <c r="H260" s="59">
        <f t="shared" si="12"/>
        <v>22.626169170174169</v>
      </c>
      <c r="I260" s="59">
        <f t="shared" si="13"/>
        <v>0.62645470524528213</v>
      </c>
    </row>
    <row r="261" spans="1:9">
      <c r="A261" s="306">
        <v>236</v>
      </c>
      <c r="B261" s="306">
        <v>24</v>
      </c>
      <c r="C261" s="307">
        <v>4</v>
      </c>
      <c r="D261" s="307">
        <v>320</v>
      </c>
      <c r="E261" s="59">
        <f t="shared" si="14"/>
        <v>64</v>
      </c>
      <c r="F261" s="307">
        <v>1692</v>
      </c>
      <c r="G261" s="59">
        <f t="shared" si="15"/>
        <v>11.339892842397715</v>
      </c>
      <c r="H261" s="59">
        <f t="shared" si="12"/>
        <v>11.339892842397715</v>
      </c>
      <c r="I261" s="59">
        <f t="shared" si="13"/>
        <v>0.62960467547928145</v>
      </c>
    </row>
    <row r="262" spans="1:9">
      <c r="A262" s="306">
        <v>237</v>
      </c>
      <c r="B262" s="306">
        <v>28</v>
      </c>
      <c r="C262" s="307">
        <v>4</v>
      </c>
      <c r="D262" s="307">
        <v>320</v>
      </c>
      <c r="E262" s="59">
        <f t="shared" si="14"/>
        <v>76.8</v>
      </c>
      <c r="F262" s="307">
        <v>1695</v>
      </c>
      <c r="G262" s="59">
        <f t="shared" si="15"/>
        <v>13.631998842456831</v>
      </c>
      <c r="H262" s="59">
        <f t="shared" si="12"/>
        <v>13.631998842456831</v>
      </c>
      <c r="I262" s="59">
        <f t="shared" si="13"/>
        <v>0.63339134182440837</v>
      </c>
    </row>
    <row r="263" spans="1:9">
      <c r="A263" s="306">
        <v>238</v>
      </c>
      <c r="B263" s="306">
        <v>62</v>
      </c>
      <c r="C263" s="307">
        <v>4</v>
      </c>
      <c r="D263" s="307">
        <v>320</v>
      </c>
      <c r="E263" s="59">
        <f t="shared" si="14"/>
        <v>185.6</v>
      </c>
      <c r="F263" s="307">
        <v>1699</v>
      </c>
      <c r="G263" s="59">
        <f t="shared" si="15"/>
        <v>33.021741148804843</v>
      </c>
      <c r="H263" s="59">
        <f t="shared" ref="H263:H326" si="16">G263*1</f>
        <v>33.021741148804843</v>
      </c>
      <c r="I263" s="59">
        <f t="shared" si="13"/>
        <v>0.64256404769907638</v>
      </c>
    </row>
    <row r="264" spans="1:9">
      <c r="A264" s="306">
        <v>239</v>
      </c>
      <c r="B264" s="306">
        <v>34</v>
      </c>
      <c r="C264" s="307">
        <v>4</v>
      </c>
      <c r="D264" s="307">
        <v>320</v>
      </c>
      <c r="E264" s="59">
        <f t="shared" si="14"/>
        <v>96</v>
      </c>
      <c r="F264" s="307">
        <v>1709</v>
      </c>
      <c r="G264" s="59">
        <f t="shared" si="15"/>
        <v>17.180741903951862</v>
      </c>
      <c r="H264" s="59">
        <f t="shared" si="16"/>
        <v>17.180741903951862</v>
      </c>
      <c r="I264" s="59">
        <f t="shared" ref="I264:I327" si="17">(H264/3600)+I263</f>
        <v>0.64733647600572963</v>
      </c>
    </row>
    <row r="265" spans="1:9">
      <c r="A265" s="306">
        <v>240</v>
      </c>
      <c r="B265" s="306">
        <v>31</v>
      </c>
      <c r="C265" s="307">
        <v>4</v>
      </c>
      <c r="D265" s="307">
        <v>320</v>
      </c>
      <c r="E265" s="59">
        <f t="shared" si="14"/>
        <v>86.4</v>
      </c>
      <c r="F265" s="307">
        <v>1722</v>
      </c>
      <c r="G265" s="59">
        <f t="shared" si="15"/>
        <v>15.580288942507076</v>
      </c>
      <c r="H265" s="59">
        <f t="shared" si="16"/>
        <v>15.580288942507076</v>
      </c>
      <c r="I265" s="59">
        <f t="shared" si="17"/>
        <v>0.65166433404531499</v>
      </c>
    </row>
    <row r="266" spans="1:9">
      <c r="A266" s="306">
        <v>241</v>
      </c>
      <c r="B266" s="306">
        <v>38</v>
      </c>
      <c r="C266" s="307">
        <v>4</v>
      </c>
      <c r="D266" s="307">
        <v>320</v>
      </c>
      <c r="E266" s="59">
        <f t="shared" ref="E266:E329" si="18">IF(B266&gt;C266,(B266-C266)*D266/100,0)</f>
        <v>108.8</v>
      </c>
      <c r="F266" s="307">
        <v>1721</v>
      </c>
      <c r="G266" s="59">
        <f t="shared" ref="G266:G329" si="19">(2*PI()*E266*F266/60)/1000</f>
        <v>19.60822960342967</v>
      </c>
      <c r="H266" s="59">
        <f t="shared" si="16"/>
        <v>19.60822960342967</v>
      </c>
      <c r="I266" s="59">
        <f t="shared" si="17"/>
        <v>0.6571110644907121</v>
      </c>
    </row>
    <row r="267" spans="1:9">
      <c r="A267" s="306">
        <v>242</v>
      </c>
      <c r="B267" s="306">
        <v>33</v>
      </c>
      <c r="C267" s="307">
        <v>4</v>
      </c>
      <c r="D267" s="307">
        <v>320</v>
      </c>
      <c r="E267" s="59">
        <f t="shared" si="18"/>
        <v>92.8</v>
      </c>
      <c r="F267" s="307">
        <v>1737</v>
      </c>
      <c r="G267" s="59">
        <f t="shared" si="19"/>
        <v>16.880154318856388</v>
      </c>
      <c r="H267" s="59">
        <f t="shared" si="16"/>
        <v>16.880154318856388</v>
      </c>
      <c r="I267" s="59">
        <f t="shared" si="17"/>
        <v>0.66179999624594998</v>
      </c>
    </row>
    <row r="268" spans="1:9">
      <c r="A268" s="306">
        <v>243</v>
      </c>
      <c r="B268" s="306">
        <v>31</v>
      </c>
      <c r="C268" s="307">
        <v>4</v>
      </c>
      <c r="D268" s="307">
        <v>320</v>
      </c>
      <c r="E268" s="59">
        <f t="shared" si="18"/>
        <v>86.4</v>
      </c>
      <c r="F268" s="307">
        <v>1738</v>
      </c>
      <c r="G268" s="59">
        <f t="shared" si="19"/>
        <v>15.725053531984495</v>
      </c>
      <c r="H268" s="59">
        <f t="shared" si="16"/>
        <v>15.725053531984495</v>
      </c>
      <c r="I268" s="59">
        <f t="shared" si="17"/>
        <v>0.66616806667150119</v>
      </c>
    </row>
    <row r="269" spans="1:9">
      <c r="A269" s="306">
        <v>243</v>
      </c>
      <c r="B269" s="306">
        <v>21</v>
      </c>
      <c r="C269" s="307">
        <v>4</v>
      </c>
      <c r="D269" s="307">
        <v>320</v>
      </c>
      <c r="E269" s="59">
        <f t="shared" si="18"/>
        <v>54.4</v>
      </c>
      <c r="F269" s="307">
        <v>1740</v>
      </c>
      <c r="G269" s="59">
        <f t="shared" si="19"/>
        <v>9.9123531406065162</v>
      </c>
      <c r="H269" s="59">
        <f t="shared" si="16"/>
        <v>9.9123531406065162</v>
      </c>
      <c r="I269" s="59">
        <f t="shared" si="17"/>
        <v>0.66892149809944745</v>
      </c>
    </row>
    <row r="270" spans="1:9">
      <c r="A270" s="306">
        <v>244</v>
      </c>
      <c r="B270" s="306">
        <v>21</v>
      </c>
      <c r="C270" s="307">
        <v>4</v>
      </c>
      <c r="D270" s="307">
        <v>320</v>
      </c>
      <c r="E270" s="59">
        <f t="shared" si="18"/>
        <v>54.4</v>
      </c>
      <c r="F270" s="307">
        <v>1741</v>
      </c>
      <c r="G270" s="59">
        <f t="shared" si="19"/>
        <v>9.9180498952850247</v>
      </c>
      <c r="H270" s="59">
        <f t="shared" si="16"/>
        <v>9.9180498952850247</v>
      </c>
      <c r="I270" s="59">
        <f t="shared" si="17"/>
        <v>0.67167651195924882</v>
      </c>
    </row>
    <row r="271" spans="1:9">
      <c r="A271" s="306">
        <v>245</v>
      </c>
      <c r="B271" s="306">
        <v>28</v>
      </c>
      <c r="C271" s="307">
        <v>4</v>
      </c>
      <c r="D271" s="307">
        <v>320</v>
      </c>
      <c r="E271" s="59">
        <f t="shared" si="18"/>
        <v>76.8</v>
      </c>
      <c r="F271" s="307">
        <v>1734</v>
      </c>
      <c r="G271" s="59">
        <f t="shared" si="19"/>
        <v>13.945655452991234</v>
      </c>
      <c r="H271" s="59">
        <f t="shared" si="16"/>
        <v>13.945655452991234</v>
      </c>
      <c r="I271" s="59">
        <f t="shared" si="17"/>
        <v>0.6755503051406353</v>
      </c>
    </row>
    <row r="272" spans="1:9">
      <c r="A272" s="306">
        <v>246</v>
      </c>
      <c r="B272" s="306">
        <v>32</v>
      </c>
      <c r="C272" s="307">
        <v>4</v>
      </c>
      <c r="D272" s="307">
        <v>320</v>
      </c>
      <c r="E272" s="59">
        <f t="shared" si="18"/>
        <v>89.6</v>
      </c>
      <c r="F272" s="307">
        <v>1737</v>
      </c>
      <c r="G272" s="59">
        <f t="shared" si="19"/>
        <v>16.298080031999273</v>
      </c>
      <c r="H272" s="59">
        <f t="shared" si="16"/>
        <v>16.298080031999273</v>
      </c>
      <c r="I272" s="59">
        <f t="shared" si="17"/>
        <v>0.68007754959396838</v>
      </c>
    </row>
    <row r="273" spans="1:9">
      <c r="A273" s="306">
        <v>247</v>
      </c>
      <c r="B273" s="306">
        <v>28</v>
      </c>
      <c r="C273" s="307">
        <v>4</v>
      </c>
      <c r="D273" s="307">
        <v>320</v>
      </c>
      <c r="E273" s="59">
        <f t="shared" si="18"/>
        <v>76.8</v>
      </c>
      <c r="F273" s="307">
        <v>1738</v>
      </c>
      <c r="G273" s="59">
        <f t="shared" si="19"/>
        <v>13.977825361763994</v>
      </c>
      <c r="H273" s="59">
        <f t="shared" si="16"/>
        <v>13.977825361763994</v>
      </c>
      <c r="I273" s="59">
        <f t="shared" si="17"/>
        <v>0.68396027886112509</v>
      </c>
    </row>
    <row r="274" spans="1:9">
      <c r="A274" s="306">
        <v>248</v>
      </c>
      <c r="B274" s="306">
        <v>22</v>
      </c>
      <c r="C274" s="307">
        <v>4</v>
      </c>
      <c r="D274" s="307">
        <v>320</v>
      </c>
      <c r="E274" s="59">
        <f t="shared" si="18"/>
        <v>57.6</v>
      </c>
      <c r="F274" s="307">
        <v>1737</v>
      </c>
      <c r="G274" s="59">
        <f t="shared" si="19"/>
        <v>10.477337163428103</v>
      </c>
      <c r="H274" s="59">
        <f t="shared" si="16"/>
        <v>10.477337163428103</v>
      </c>
      <c r="I274" s="59">
        <f t="shared" si="17"/>
        <v>0.68687065029541072</v>
      </c>
    </row>
    <row r="275" spans="1:9">
      <c r="A275" s="306">
        <v>249</v>
      </c>
      <c r="B275" s="306">
        <v>21</v>
      </c>
      <c r="C275" s="307">
        <v>4</v>
      </c>
      <c r="D275" s="307">
        <v>320</v>
      </c>
      <c r="E275" s="59">
        <f t="shared" si="18"/>
        <v>54.4</v>
      </c>
      <c r="F275" s="307">
        <v>1733</v>
      </c>
      <c r="G275" s="59">
        <f t="shared" si="19"/>
        <v>9.8724758578569496</v>
      </c>
      <c r="H275" s="59">
        <f t="shared" si="16"/>
        <v>9.8724758578569496</v>
      </c>
      <c r="I275" s="59">
        <f t="shared" si="17"/>
        <v>0.68961300470037101</v>
      </c>
    </row>
    <row r="276" spans="1:9">
      <c r="A276" s="306">
        <v>250</v>
      </c>
      <c r="B276" s="306">
        <v>19</v>
      </c>
      <c r="C276" s="307">
        <v>4</v>
      </c>
      <c r="D276" s="307">
        <v>320</v>
      </c>
      <c r="E276" s="59">
        <f t="shared" si="18"/>
        <v>48</v>
      </c>
      <c r="F276" s="307">
        <v>1729</v>
      </c>
      <c r="G276" s="59">
        <f t="shared" si="19"/>
        <v>8.6909019168908035</v>
      </c>
      <c r="H276" s="59">
        <f t="shared" si="16"/>
        <v>8.6909019168908035</v>
      </c>
      <c r="I276" s="59">
        <f t="shared" si="17"/>
        <v>0.69202714412172961</v>
      </c>
    </row>
    <row r="277" spans="1:9">
      <c r="A277" s="306">
        <v>251</v>
      </c>
      <c r="B277" s="306">
        <v>15</v>
      </c>
      <c r="C277" s="307">
        <v>4</v>
      </c>
      <c r="D277" s="307">
        <v>320</v>
      </c>
      <c r="E277" s="59">
        <f t="shared" si="18"/>
        <v>35.200000000000003</v>
      </c>
      <c r="F277" s="307">
        <v>1720</v>
      </c>
      <c r="G277" s="59">
        <f t="shared" si="19"/>
        <v>6.3401528539646828</v>
      </c>
      <c r="H277" s="59">
        <f t="shared" si="16"/>
        <v>6.3401528539646828</v>
      </c>
      <c r="I277" s="59">
        <f t="shared" si="17"/>
        <v>0.69378829769227535</v>
      </c>
    </row>
    <row r="278" spans="1:9">
      <c r="A278" s="306">
        <v>252</v>
      </c>
      <c r="B278" s="306">
        <v>14</v>
      </c>
      <c r="C278" s="307">
        <v>4</v>
      </c>
      <c r="D278" s="307">
        <v>320</v>
      </c>
      <c r="E278" s="59">
        <f t="shared" si="18"/>
        <v>32</v>
      </c>
      <c r="F278" s="307">
        <v>1720</v>
      </c>
      <c r="G278" s="59">
        <f t="shared" si="19"/>
        <v>5.7637753217860732</v>
      </c>
      <c r="H278" s="59">
        <f t="shared" si="16"/>
        <v>5.7637753217860732</v>
      </c>
      <c r="I278" s="59">
        <f t="shared" si="17"/>
        <v>0.6953893463927715</v>
      </c>
    </row>
    <row r="279" spans="1:9">
      <c r="A279" s="306">
        <v>253</v>
      </c>
      <c r="B279" s="306">
        <v>14</v>
      </c>
      <c r="C279" s="307">
        <v>4</v>
      </c>
      <c r="D279" s="307">
        <v>320</v>
      </c>
      <c r="E279" s="59">
        <f t="shared" si="18"/>
        <v>32</v>
      </c>
      <c r="F279" s="307">
        <v>1709</v>
      </c>
      <c r="G279" s="59">
        <f t="shared" si="19"/>
        <v>5.726913967983954</v>
      </c>
      <c r="H279" s="59">
        <f t="shared" si="16"/>
        <v>5.726913967983954</v>
      </c>
      <c r="I279" s="59">
        <f t="shared" si="17"/>
        <v>0.69698015582832262</v>
      </c>
    </row>
    <row r="280" spans="1:9">
      <c r="A280" s="306">
        <v>254</v>
      </c>
      <c r="B280" s="306">
        <v>8</v>
      </c>
      <c r="C280" s="307">
        <v>4</v>
      </c>
      <c r="D280" s="307">
        <v>320</v>
      </c>
      <c r="E280" s="59">
        <f t="shared" si="18"/>
        <v>12.8</v>
      </c>
      <c r="F280" s="307">
        <v>1701</v>
      </c>
      <c r="G280" s="59">
        <f t="shared" si="19"/>
        <v>2.2800422842693284</v>
      </c>
      <c r="H280" s="59">
        <f t="shared" si="16"/>
        <v>2.2800422842693284</v>
      </c>
      <c r="I280" s="59">
        <f t="shared" si="17"/>
        <v>0.69761350090728635</v>
      </c>
    </row>
    <row r="281" spans="1:9">
      <c r="A281" s="306">
        <v>255</v>
      </c>
      <c r="B281" s="306">
        <v>8</v>
      </c>
      <c r="C281" s="307">
        <v>4</v>
      </c>
      <c r="D281" s="307">
        <v>320</v>
      </c>
      <c r="E281" s="59">
        <f t="shared" si="18"/>
        <v>12.8</v>
      </c>
      <c r="F281" s="307">
        <v>1682</v>
      </c>
      <c r="G281" s="59">
        <f t="shared" si="19"/>
        <v>2.2545744398242267</v>
      </c>
      <c r="H281" s="59">
        <f t="shared" si="16"/>
        <v>2.2545744398242267</v>
      </c>
      <c r="I281" s="59">
        <f t="shared" si="17"/>
        <v>0.69823977158501527</v>
      </c>
    </row>
    <row r="282" spans="1:9">
      <c r="A282" s="306">
        <v>255</v>
      </c>
      <c r="B282" s="306">
        <v>6</v>
      </c>
      <c r="C282" s="307">
        <v>4</v>
      </c>
      <c r="D282" s="307">
        <v>320</v>
      </c>
      <c r="E282" s="59">
        <f t="shared" si="18"/>
        <v>6.4</v>
      </c>
      <c r="F282" s="307">
        <v>1667</v>
      </c>
      <c r="G282" s="59">
        <f t="shared" si="19"/>
        <v>1.117234123420626</v>
      </c>
      <c r="H282" s="59">
        <f t="shared" si="16"/>
        <v>1.117234123420626</v>
      </c>
      <c r="I282" s="59">
        <f t="shared" si="17"/>
        <v>0.69855011439707659</v>
      </c>
    </row>
    <row r="283" spans="1:9">
      <c r="A283" s="306">
        <v>256</v>
      </c>
      <c r="B283" s="306">
        <v>12</v>
      </c>
      <c r="C283" s="307">
        <v>4</v>
      </c>
      <c r="D283" s="307">
        <v>320</v>
      </c>
      <c r="E283" s="59">
        <f t="shared" si="18"/>
        <v>25.6</v>
      </c>
      <c r="F283" s="307">
        <v>1661</v>
      </c>
      <c r="G283" s="59">
        <f t="shared" si="19"/>
        <v>4.452851539296125</v>
      </c>
      <c r="H283" s="59">
        <f t="shared" si="16"/>
        <v>4.452851539296125</v>
      </c>
      <c r="I283" s="59">
        <f t="shared" si="17"/>
        <v>0.69978701760243667</v>
      </c>
    </row>
    <row r="284" spans="1:9">
      <c r="A284" s="306">
        <v>257</v>
      </c>
      <c r="B284" s="306">
        <v>24</v>
      </c>
      <c r="C284" s="307">
        <v>4</v>
      </c>
      <c r="D284" s="307">
        <v>320</v>
      </c>
      <c r="E284" s="59">
        <f t="shared" si="18"/>
        <v>64</v>
      </c>
      <c r="F284" s="307">
        <v>1654</v>
      </c>
      <c r="G284" s="59">
        <f t="shared" si="19"/>
        <v>11.085214397946704</v>
      </c>
      <c r="H284" s="59">
        <f t="shared" si="16"/>
        <v>11.085214397946704</v>
      </c>
      <c r="I284" s="59">
        <f t="shared" si="17"/>
        <v>0.70286624382408858</v>
      </c>
    </row>
    <row r="285" spans="1:9">
      <c r="A285" s="306">
        <v>258</v>
      </c>
      <c r="B285" s="306">
        <v>39</v>
      </c>
      <c r="C285" s="307">
        <v>4</v>
      </c>
      <c r="D285" s="307">
        <v>320</v>
      </c>
      <c r="E285" s="59">
        <f t="shared" si="18"/>
        <v>112</v>
      </c>
      <c r="F285" s="307">
        <v>1656</v>
      </c>
      <c r="G285" s="59">
        <f t="shared" si="19"/>
        <v>19.422582421553539</v>
      </c>
      <c r="H285" s="59">
        <f t="shared" si="16"/>
        <v>19.422582421553539</v>
      </c>
      <c r="I285" s="59">
        <f t="shared" si="17"/>
        <v>0.70826140560785344</v>
      </c>
    </row>
    <row r="286" spans="1:9">
      <c r="A286" s="306">
        <v>259</v>
      </c>
      <c r="B286" s="306">
        <v>17</v>
      </c>
      <c r="C286" s="307">
        <v>4</v>
      </c>
      <c r="D286" s="307">
        <v>320</v>
      </c>
      <c r="E286" s="59">
        <f t="shared" si="18"/>
        <v>41.6</v>
      </c>
      <c r="F286" s="307">
        <v>1657</v>
      </c>
      <c r="G286" s="59">
        <f t="shared" si="19"/>
        <v>7.2184583841042915</v>
      </c>
      <c r="H286" s="59">
        <f t="shared" si="16"/>
        <v>7.2184583841042915</v>
      </c>
      <c r="I286" s="59">
        <f t="shared" si="17"/>
        <v>0.71026653293677133</v>
      </c>
    </row>
    <row r="287" spans="1:9">
      <c r="A287" s="306">
        <v>260</v>
      </c>
      <c r="B287" s="306">
        <v>29</v>
      </c>
      <c r="C287" s="307">
        <v>4</v>
      </c>
      <c r="D287" s="307">
        <v>320</v>
      </c>
      <c r="E287" s="59">
        <f t="shared" si="18"/>
        <v>80</v>
      </c>
      <c r="F287" s="307">
        <v>1654</v>
      </c>
      <c r="G287" s="59">
        <f t="shared" si="19"/>
        <v>13.856517997433381</v>
      </c>
      <c r="H287" s="59">
        <f t="shared" si="16"/>
        <v>13.856517997433381</v>
      </c>
      <c r="I287" s="59">
        <f t="shared" si="17"/>
        <v>0.71411556571383616</v>
      </c>
    </row>
    <row r="288" spans="1:9">
      <c r="A288" s="306">
        <v>261</v>
      </c>
      <c r="B288" s="306">
        <v>24</v>
      </c>
      <c r="C288" s="307">
        <v>4</v>
      </c>
      <c r="D288" s="307">
        <v>320</v>
      </c>
      <c r="E288" s="59">
        <f t="shared" si="18"/>
        <v>64</v>
      </c>
      <c r="F288" s="307">
        <v>1657</v>
      </c>
      <c r="G288" s="59">
        <f t="shared" si="19"/>
        <v>11.105320590929679</v>
      </c>
      <c r="H288" s="59">
        <f t="shared" si="16"/>
        <v>11.105320590929679</v>
      </c>
      <c r="I288" s="59">
        <f t="shared" si="17"/>
        <v>0.71720037698909445</v>
      </c>
    </row>
    <row r="289" spans="1:9">
      <c r="A289" s="306">
        <v>262</v>
      </c>
      <c r="B289" s="306">
        <v>19</v>
      </c>
      <c r="C289" s="307">
        <v>4</v>
      </c>
      <c r="D289" s="307">
        <v>320</v>
      </c>
      <c r="E289" s="59">
        <f t="shared" si="18"/>
        <v>48</v>
      </c>
      <c r="F289" s="307">
        <v>1655</v>
      </c>
      <c r="G289" s="59">
        <f t="shared" si="19"/>
        <v>8.3189373467057717</v>
      </c>
      <c r="H289" s="59">
        <f t="shared" si="16"/>
        <v>8.3189373467057717</v>
      </c>
      <c r="I289" s="59">
        <f t="shared" si="17"/>
        <v>0.71951119291873489</v>
      </c>
    </row>
    <row r="290" spans="1:9">
      <c r="A290" s="306">
        <v>263</v>
      </c>
      <c r="B290" s="306">
        <v>14</v>
      </c>
      <c r="C290" s="307">
        <v>4</v>
      </c>
      <c r="D290" s="307">
        <v>320</v>
      </c>
      <c r="E290" s="59">
        <f t="shared" si="18"/>
        <v>32</v>
      </c>
      <c r="F290" s="307">
        <v>1651</v>
      </c>
      <c r="G290" s="59">
        <f t="shared" si="19"/>
        <v>5.532554102481865</v>
      </c>
      <c r="H290" s="59">
        <f t="shared" si="16"/>
        <v>5.532554102481865</v>
      </c>
      <c r="I290" s="59">
        <f t="shared" si="17"/>
        <v>0.7210480135027576</v>
      </c>
    </row>
    <row r="291" spans="1:9">
      <c r="A291" s="306">
        <v>264</v>
      </c>
      <c r="B291" s="306">
        <v>21</v>
      </c>
      <c r="C291" s="307">
        <v>4</v>
      </c>
      <c r="D291" s="307">
        <v>320</v>
      </c>
      <c r="E291" s="59">
        <f t="shared" si="18"/>
        <v>54.4</v>
      </c>
      <c r="F291" s="307">
        <v>1645</v>
      </c>
      <c r="G291" s="59">
        <f t="shared" si="19"/>
        <v>9.3711614461481147</v>
      </c>
      <c r="H291" s="59">
        <f t="shared" si="16"/>
        <v>9.3711614461481147</v>
      </c>
      <c r="I291" s="59">
        <f t="shared" si="17"/>
        <v>0.72365111390446546</v>
      </c>
    </row>
    <row r="292" spans="1:9">
      <c r="A292" s="306">
        <v>265</v>
      </c>
      <c r="B292" s="306">
        <v>12</v>
      </c>
      <c r="C292" s="307">
        <v>4</v>
      </c>
      <c r="D292" s="307">
        <v>320</v>
      </c>
      <c r="E292" s="59">
        <f t="shared" si="18"/>
        <v>25.6</v>
      </c>
      <c r="F292" s="307">
        <v>1642</v>
      </c>
      <c r="G292" s="59">
        <f t="shared" si="19"/>
        <v>4.4019158504059224</v>
      </c>
      <c r="H292" s="59">
        <f t="shared" si="16"/>
        <v>4.4019158504059224</v>
      </c>
      <c r="I292" s="59">
        <f t="shared" si="17"/>
        <v>0.72487386830735601</v>
      </c>
    </row>
    <row r="293" spans="1:9">
      <c r="A293" s="306">
        <v>266</v>
      </c>
      <c r="B293" s="306">
        <v>2</v>
      </c>
      <c r="C293" s="307">
        <v>4</v>
      </c>
      <c r="D293" s="307">
        <v>320</v>
      </c>
      <c r="E293" s="59">
        <f t="shared" si="18"/>
        <v>0</v>
      </c>
      <c r="F293" s="307">
        <v>1602</v>
      </c>
      <c r="G293" s="59">
        <f t="shared" si="19"/>
        <v>0</v>
      </c>
      <c r="H293" s="59">
        <f t="shared" si="16"/>
        <v>0</v>
      </c>
      <c r="I293" s="59">
        <f t="shared" si="17"/>
        <v>0.72487386830735601</v>
      </c>
    </row>
    <row r="294" spans="1:9">
      <c r="A294" s="306">
        <v>267</v>
      </c>
      <c r="B294" s="306">
        <v>11</v>
      </c>
      <c r="C294" s="307">
        <v>4</v>
      </c>
      <c r="D294" s="307">
        <v>320</v>
      </c>
      <c r="E294" s="59">
        <f t="shared" si="18"/>
        <v>22.4</v>
      </c>
      <c r="F294" s="307">
        <v>1610</v>
      </c>
      <c r="G294" s="59">
        <f t="shared" si="19"/>
        <v>3.7766132486354098</v>
      </c>
      <c r="H294" s="59">
        <f t="shared" si="16"/>
        <v>3.7766132486354098</v>
      </c>
      <c r="I294" s="59">
        <f t="shared" si="17"/>
        <v>0.72592292754308807</v>
      </c>
    </row>
    <row r="295" spans="1:9">
      <c r="A295" s="306">
        <v>267</v>
      </c>
      <c r="B295" s="306">
        <v>31</v>
      </c>
      <c r="C295" s="307">
        <v>4</v>
      </c>
      <c r="D295" s="307">
        <v>320</v>
      </c>
      <c r="E295" s="59">
        <f t="shared" si="18"/>
        <v>86.4</v>
      </c>
      <c r="F295" s="307">
        <v>1614</v>
      </c>
      <c r="G295" s="59">
        <f t="shared" si="19"/>
        <v>14.603127963534508</v>
      </c>
      <c r="H295" s="59">
        <f t="shared" si="16"/>
        <v>14.603127963534508</v>
      </c>
      <c r="I295" s="59">
        <f t="shared" si="17"/>
        <v>0.72997935197740316</v>
      </c>
    </row>
    <row r="296" spans="1:9">
      <c r="A296" s="306">
        <v>268</v>
      </c>
      <c r="B296" s="306">
        <v>12</v>
      </c>
      <c r="C296" s="307">
        <v>4</v>
      </c>
      <c r="D296" s="307">
        <v>320</v>
      </c>
      <c r="E296" s="59">
        <f t="shared" si="18"/>
        <v>25.6</v>
      </c>
      <c r="F296" s="307">
        <v>1588</v>
      </c>
      <c r="G296" s="59">
        <f t="shared" si="19"/>
        <v>4.2571512609285049</v>
      </c>
      <c r="H296" s="59">
        <f t="shared" si="16"/>
        <v>4.2571512609285049</v>
      </c>
      <c r="I296" s="59">
        <f t="shared" si="17"/>
        <v>0.73116189399432774</v>
      </c>
    </row>
    <row r="297" spans="1:9">
      <c r="A297" s="306">
        <v>269</v>
      </c>
      <c r="B297" s="306">
        <v>22</v>
      </c>
      <c r="C297" s="307">
        <v>4</v>
      </c>
      <c r="D297" s="307">
        <v>320</v>
      </c>
      <c r="E297" s="59">
        <f t="shared" si="18"/>
        <v>57.6</v>
      </c>
      <c r="F297" s="307">
        <v>1602</v>
      </c>
      <c r="G297" s="59">
        <f t="shared" si="19"/>
        <v>9.6630363476176306</v>
      </c>
      <c r="H297" s="59">
        <f t="shared" si="16"/>
        <v>9.6630363476176306</v>
      </c>
      <c r="I297" s="59">
        <f t="shared" si="17"/>
        <v>0.73384607075755481</v>
      </c>
    </row>
    <row r="298" spans="1:9">
      <c r="A298" s="306">
        <v>270</v>
      </c>
      <c r="B298" s="306">
        <v>17</v>
      </c>
      <c r="C298" s="307">
        <v>4</v>
      </c>
      <c r="D298" s="307">
        <v>320</v>
      </c>
      <c r="E298" s="59">
        <f t="shared" si="18"/>
        <v>41.6</v>
      </c>
      <c r="F298" s="307">
        <v>1601</v>
      </c>
      <c r="G298" s="59">
        <f t="shared" si="19"/>
        <v>6.9745032425775317</v>
      </c>
      <c r="H298" s="59">
        <f t="shared" si="16"/>
        <v>6.9745032425775317</v>
      </c>
      <c r="I298" s="59">
        <f t="shared" si="17"/>
        <v>0.73578343276938185</v>
      </c>
    </row>
    <row r="299" spans="1:9">
      <c r="A299" s="306">
        <v>271</v>
      </c>
      <c r="B299" s="306">
        <v>21</v>
      </c>
      <c r="C299" s="307">
        <v>4</v>
      </c>
      <c r="D299" s="307">
        <v>320</v>
      </c>
      <c r="E299" s="59">
        <f t="shared" si="18"/>
        <v>54.4</v>
      </c>
      <c r="F299" s="307">
        <v>1598</v>
      </c>
      <c r="G299" s="59">
        <f t="shared" si="19"/>
        <v>9.1034139762581674</v>
      </c>
      <c r="H299" s="59">
        <f t="shared" si="16"/>
        <v>9.1034139762581674</v>
      </c>
      <c r="I299" s="59">
        <f t="shared" si="17"/>
        <v>0.73831215887389801</v>
      </c>
    </row>
    <row r="300" spans="1:9">
      <c r="A300" s="306">
        <v>272</v>
      </c>
      <c r="B300" s="306">
        <v>10</v>
      </c>
      <c r="C300" s="307">
        <v>4</v>
      </c>
      <c r="D300" s="307">
        <v>320</v>
      </c>
      <c r="E300" s="59">
        <f t="shared" si="18"/>
        <v>19.2</v>
      </c>
      <c r="F300" s="307">
        <v>1587</v>
      </c>
      <c r="G300" s="59">
        <f t="shared" si="19"/>
        <v>3.1908528263980811</v>
      </c>
      <c r="H300" s="59">
        <f t="shared" si="16"/>
        <v>3.1908528263980811</v>
      </c>
      <c r="I300" s="59">
        <f t="shared" si="17"/>
        <v>0.73919850688123079</v>
      </c>
    </row>
    <row r="301" spans="1:9">
      <c r="A301" s="306">
        <v>273</v>
      </c>
      <c r="B301" s="306">
        <v>21</v>
      </c>
      <c r="C301" s="307">
        <v>4</v>
      </c>
      <c r="D301" s="307">
        <v>320</v>
      </c>
      <c r="E301" s="59">
        <f t="shared" si="18"/>
        <v>54.4</v>
      </c>
      <c r="F301" s="307">
        <v>1580</v>
      </c>
      <c r="G301" s="59">
        <f t="shared" si="19"/>
        <v>9.0008723920449949</v>
      </c>
      <c r="H301" s="59">
        <f t="shared" si="16"/>
        <v>9.0008723920449949</v>
      </c>
      <c r="I301" s="59">
        <f t="shared" si="17"/>
        <v>0.74169874921235435</v>
      </c>
    </row>
    <row r="302" spans="1:9">
      <c r="A302" s="306">
        <v>274</v>
      </c>
      <c r="B302" s="306">
        <v>39</v>
      </c>
      <c r="C302" s="307">
        <v>4</v>
      </c>
      <c r="D302" s="307">
        <v>320</v>
      </c>
      <c r="E302" s="59">
        <f t="shared" si="18"/>
        <v>112</v>
      </c>
      <c r="F302" s="307">
        <v>1578</v>
      </c>
      <c r="G302" s="59">
        <f t="shared" si="19"/>
        <v>18.507750640828188</v>
      </c>
      <c r="H302" s="59">
        <f t="shared" si="16"/>
        <v>18.507750640828188</v>
      </c>
      <c r="I302" s="59">
        <f t="shared" si="17"/>
        <v>0.7468397910570288</v>
      </c>
    </row>
    <row r="303" spans="1:9">
      <c r="A303" s="306">
        <v>275</v>
      </c>
      <c r="B303" s="306">
        <v>38</v>
      </c>
      <c r="C303" s="307">
        <v>4</v>
      </c>
      <c r="D303" s="307">
        <v>320</v>
      </c>
      <c r="E303" s="59">
        <f t="shared" si="18"/>
        <v>108.8</v>
      </c>
      <c r="F303" s="307">
        <v>1590</v>
      </c>
      <c r="G303" s="59">
        <f t="shared" si="19"/>
        <v>18.115679877660181</v>
      </c>
      <c r="H303" s="59">
        <f t="shared" si="16"/>
        <v>18.115679877660181</v>
      </c>
      <c r="I303" s="59">
        <f t="shared" si="17"/>
        <v>0.75187192435637884</v>
      </c>
    </row>
    <row r="304" spans="1:9">
      <c r="A304" s="306">
        <v>276</v>
      </c>
      <c r="B304" s="306">
        <v>32</v>
      </c>
      <c r="C304" s="307">
        <v>4</v>
      </c>
      <c r="D304" s="307">
        <v>320</v>
      </c>
      <c r="E304" s="59">
        <f t="shared" si="18"/>
        <v>89.6</v>
      </c>
      <c r="F304" s="307">
        <v>1601</v>
      </c>
      <c r="G304" s="59">
        <f t="shared" si="19"/>
        <v>15.022006984013146</v>
      </c>
      <c r="H304" s="59">
        <f t="shared" si="16"/>
        <v>15.022006984013146</v>
      </c>
      <c r="I304" s="59">
        <f t="shared" si="17"/>
        <v>0.75604470407416025</v>
      </c>
    </row>
    <row r="305" spans="1:9">
      <c r="A305" s="306">
        <v>277</v>
      </c>
      <c r="B305" s="306">
        <v>32</v>
      </c>
      <c r="C305" s="307">
        <v>4</v>
      </c>
      <c r="D305" s="307">
        <v>320</v>
      </c>
      <c r="E305" s="59">
        <f t="shared" si="18"/>
        <v>89.6</v>
      </c>
      <c r="F305" s="307">
        <v>1610</v>
      </c>
      <c r="G305" s="59">
        <f t="shared" si="19"/>
        <v>15.106452994541639</v>
      </c>
      <c r="H305" s="59">
        <f t="shared" si="16"/>
        <v>15.106452994541639</v>
      </c>
      <c r="I305" s="59">
        <f t="shared" si="17"/>
        <v>0.7602409410170885</v>
      </c>
    </row>
    <row r="306" spans="1:9">
      <c r="A306" s="306">
        <v>278</v>
      </c>
      <c r="B306" s="306">
        <v>44</v>
      </c>
      <c r="C306" s="307">
        <v>4</v>
      </c>
      <c r="D306" s="307">
        <v>320</v>
      </c>
      <c r="E306" s="59">
        <f t="shared" si="18"/>
        <v>128</v>
      </c>
      <c r="F306" s="307">
        <v>1615</v>
      </c>
      <c r="G306" s="59">
        <f t="shared" si="19"/>
        <v>21.647667778336068</v>
      </c>
      <c r="H306" s="59">
        <f t="shared" si="16"/>
        <v>21.647667778336068</v>
      </c>
      <c r="I306" s="59">
        <f t="shared" si="17"/>
        <v>0.76625418206662632</v>
      </c>
    </row>
    <row r="307" spans="1:9">
      <c r="A307" s="306">
        <v>279</v>
      </c>
      <c r="B307" s="306">
        <v>83</v>
      </c>
      <c r="C307" s="307">
        <v>4</v>
      </c>
      <c r="D307" s="307">
        <v>320</v>
      </c>
      <c r="E307" s="59">
        <f t="shared" si="18"/>
        <v>252.8</v>
      </c>
      <c r="F307" s="307">
        <v>1635</v>
      </c>
      <c r="G307" s="59">
        <f t="shared" si="19"/>
        <v>43.283606944098736</v>
      </c>
      <c r="H307" s="59">
        <f t="shared" si="16"/>
        <v>43.283606944098736</v>
      </c>
      <c r="I307" s="59">
        <f t="shared" si="17"/>
        <v>0.77827740621776487</v>
      </c>
    </row>
    <row r="308" spans="1:9">
      <c r="A308" s="306">
        <v>279</v>
      </c>
      <c r="B308" s="306">
        <v>35</v>
      </c>
      <c r="C308" s="307">
        <v>4</v>
      </c>
      <c r="D308" s="307">
        <v>320</v>
      </c>
      <c r="E308" s="59">
        <f t="shared" si="18"/>
        <v>99.2</v>
      </c>
      <c r="F308" s="307">
        <v>1666</v>
      </c>
      <c r="G308" s="59">
        <f t="shared" si="19"/>
        <v>17.306740713311836</v>
      </c>
      <c r="H308" s="59">
        <f t="shared" si="16"/>
        <v>17.306740713311836</v>
      </c>
      <c r="I308" s="59">
        <f t="shared" si="17"/>
        <v>0.7830848341936848</v>
      </c>
    </row>
    <row r="309" spans="1:9">
      <c r="A309" s="306">
        <v>280</v>
      </c>
      <c r="B309" s="306">
        <v>24</v>
      </c>
      <c r="C309" s="307">
        <v>4</v>
      </c>
      <c r="D309" s="307">
        <v>320</v>
      </c>
      <c r="E309" s="59">
        <f t="shared" si="18"/>
        <v>64</v>
      </c>
      <c r="F309" s="307">
        <v>1680</v>
      </c>
      <c r="G309" s="59">
        <f t="shared" si="19"/>
        <v>11.259468070465818</v>
      </c>
      <c r="H309" s="59">
        <f t="shared" si="16"/>
        <v>11.259468070465818</v>
      </c>
      <c r="I309" s="59">
        <f t="shared" si="17"/>
        <v>0.78621246421325863</v>
      </c>
    </row>
    <row r="310" spans="1:9">
      <c r="A310" s="306">
        <v>281</v>
      </c>
      <c r="B310" s="306">
        <v>47</v>
      </c>
      <c r="C310" s="307">
        <v>4</v>
      </c>
      <c r="D310" s="307">
        <v>320</v>
      </c>
      <c r="E310" s="59">
        <f t="shared" si="18"/>
        <v>137.6</v>
      </c>
      <c r="F310" s="307">
        <v>1687</v>
      </c>
      <c r="G310" s="59">
        <f t="shared" si="19"/>
        <v>24.308722419632765</v>
      </c>
      <c r="H310" s="59">
        <f t="shared" si="16"/>
        <v>24.308722419632765</v>
      </c>
      <c r="I310" s="59">
        <f t="shared" si="17"/>
        <v>0.79296488710760105</v>
      </c>
    </row>
    <row r="311" spans="1:9">
      <c r="A311" s="306">
        <v>282</v>
      </c>
      <c r="B311" s="306">
        <v>44</v>
      </c>
      <c r="C311" s="307">
        <v>4</v>
      </c>
      <c r="D311" s="307">
        <v>320</v>
      </c>
      <c r="E311" s="59">
        <f t="shared" si="18"/>
        <v>128</v>
      </c>
      <c r="F311" s="307">
        <v>1700</v>
      </c>
      <c r="G311" s="59">
        <f t="shared" si="19"/>
        <v>22.787018714037963</v>
      </c>
      <c r="H311" s="59">
        <f t="shared" si="16"/>
        <v>22.787018714037963</v>
      </c>
      <c r="I311" s="59">
        <f t="shared" si="17"/>
        <v>0.79929461452816719</v>
      </c>
    </row>
    <row r="312" spans="1:9">
      <c r="A312" s="306">
        <v>283</v>
      </c>
      <c r="B312" s="306">
        <v>29</v>
      </c>
      <c r="C312" s="307">
        <v>4</v>
      </c>
      <c r="D312" s="307">
        <v>320</v>
      </c>
      <c r="E312" s="59">
        <f t="shared" si="18"/>
        <v>80</v>
      </c>
      <c r="F312" s="307">
        <v>1709</v>
      </c>
      <c r="G312" s="59">
        <f t="shared" si="19"/>
        <v>14.317284919959882</v>
      </c>
      <c r="H312" s="59">
        <f t="shared" si="16"/>
        <v>14.317284919959882</v>
      </c>
      <c r="I312" s="59">
        <f t="shared" si="17"/>
        <v>0.80327163811704494</v>
      </c>
    </row>
    <row r="313" spans="1:9">
      <c r="A313" s="306">
        <v>284</v>
      </c>
      <c r="B313" s="306">
        <v>19</v>
      </c>
      <c r="C313" s="307">
        <v>4</v>
      </c>
      <c r="D313" s="307">
        <v>320</v>
      </c>
      <c r="E313" s="59">
        <f t="shared" si="18"/>
        <v>48</v>
      </c>
      <c r="F313" s="307">
        <v>1714</v>
      </c>
      <c r="G313" s="59">
        <f t="shared" si="19"/>
        <v>8.6155036932046478</v>
      </c>
      <c r="H313" s="59">
        <f t="shared" si="16"/>
        <v>8.6155036932046478</v>
      </c>
      <c r="I313" s="59">
        <f t="shared" si="17"/>
        <v>0.80566483358737961</v>
      </c>
    </row>
    <row r="314" spans="1:9">
      <c r="A314" s="306">
        <v>285</v>
      </c>
      <c r="B314" s="306">
        <v>15</v>
      </c>
      <c r="C314" s="307">
        <v>4</v>
      </c>
      <c r="D314" s="307">
        <v>320</v>
      </c>
      <c r="E314" s="59">
        <f t="shared" si="18"/>
        <v>35.200000000000003</v>
      </c>
      <c r="F314" s="307">
        <v>1711</v>
      </c>
      <c r="G314" s="59">
        <f t="shared" si="19"/>
        <v>6.3069776355427738</v>
      </c>
      <c r="H314" s="59">
        <f t="shared" si="16"/>
        <v>6.3069776355427738</v>
      </c>
      <c r="I314" s="59">
        <f t="shared" si="17"/>
        <v>0.8074167718194748</v>
      </c>
    </row>
    <row r="315" spans="1:9">
      <c r="A315" s="306">
        <v>286</v>
      </c>
      <c r="B315" s="306">
        <v>18</v>
      </c>
      <c r="C315" s="307">
        <v>4</v>
      </c>
      <c r="D315" s="307">
        <v>320</v>
      </c>
      <c r="E315" s="59">
        <f t="shared" si="18"/>
        <v>44.8</v>
      </c>
      <c r="F315" s="307">
        <v>1702</v>
      </c>
      <c r="G315" s="59">
        <f t="shared" si="19"/>
        <v>7.98483943997201</v>
      </c>
      <c r="H315" s="59">
        <f t="shared" si="16"/>
        <v>7.98483943997201</v>
      </c>
      <c r="I315" s="59">
        <f t="shared" si="17"/>
        <v>0.80963478277502254</v>
      </c>
    </row>
    <row r="316" spans="1:9">
      <c r="A316" s="306">
        <v>287</v>
      </c>
      <c r="B316" s="306">
        <v>4</v>
      </c>
      <c r="C316" s="307">
        <v>4</v>
      </c>
      <c r="D316" s="307">
        <v>320</v>
      </c>
      <c r="E316" s="59">
        <f t="shared" si="18"/>
        <v>0</v>
      </c>
      <c r="F316" s="307">
        <v>1687</v>
      </c>
      <c r="G316" s="59">
        <f t="shared" si="19"/>
        <v>0</v>
      </c>
      <c r="H316" s="59">
        <f t="shared" si="16"/>
        <v>0</v>
      </c>
      <c r="I316" s="59">
        <f t="shared" si="17"/>
        <v>0.80963478277502254</v>
      </c>
    </row>
    <row r="317" spans="1:9">
      <c r="A317" s="306">
        <v>288</v>
      </c>
      <c r="B317" s="306">
        <v>1</v>
      </c>
      <c r="C317" s="307">
        <v>4</v>
      </c>
      <c r="D317" s="307">
        <v>320</v>
      </c>
      <c r="E317" s="59">
        <f t="shared" si="18"/>
        <v>0</v>
      </c>
      <c r="F317" s="307">
        <v>1663</v>
      </c>
      <c r="G317" s="59">
        <f t="shared" si="19"/>
        <v>0</v>
      </c>
      <c r="H317" s="59">
        <f t="shared" si="16"/>
        <v>0</v>
      </c>
      <c r="I317" s="59">
        <f t="shared" si="17"/>
        <v>0.80963478277502254</v>
      </c>
    </row>
    <row r="318" spans="1:9">
      <c r="A318" s="306">
        <v>289</v>
      </c>
      <c r="B318" s="306">
        <v>1</v>
      </c>
      <c r="C318" s="307">
        <v>4</v>
      </c>
      <c r="D318" s="307">
        <v>320</v>
      </c>
      <c r="E318" s="59">
        <f t="shared" si="18"/>
        <v>0</v>
      </c>
      <c r="F318" s="307">
        <v>1626</v>
      </c>
      <c r="G318" s="59">
        <f t="shared" si="19"/>
        <v>0</v>
      </c>
      <c r="H318" s="59">
        <f t="shared" si="16"/>
        <v>0</v>
      </c>
      <c r="I318" s="59">
        <f t="shared" si="17"/>
        <v>0.80963478277502254</v>
      </c>
    </row>
    <row r="319" spans="1:9">
      <c r="A319" s="306">
        <v>290</v>
      </c>
      <c r="B319" s="306">
        <v>1</v>
      </c>
      <c r="C319" s="307">
        <v>4</v>
      </c>
      <c r="D319" s="307">
        <v>320</v>
      </c>
      <c r="E319" s="59">
        <f t="shared" si="18"/>
        <v>0</v>
      </c>
      <c r="F319" s="307">
        <v>1605</v>
      </c>
      <c r="G319" s="59">
        <f t="shared" si="19"/>
        <v>0</v>
      </c>
      <c r="H319" s="59">
        <f t="shared" si="16"/>
        <v>0</v>
      </c>
      <c r="I319" s="59">
        <f t="shared" si="17"/>
        <v>0.80963478277502254</v>
      </c>
    </row>
    <row r="320" spans="1:9">
      <c r="A320" s="306">
        <v>291</v>
      </c>
      <c r="B320" s="306">
        <v>1</v>
      </c>
      <c r="C320" s="307">
        <v>4</v>
      </c>
      <c r="D320" s="307">
        <v>320</v>
      </c>
      <c r="E320" s="59">
        <f t="shared" si="18"/>
        <v>0</v>
      </c>
      <c r="F320" s="307">
        <v>1580</v>
      </c>
      <c r="G320" s="59">
        <f t="shared" si="19"/>
        <v>0</v>
      </c>
      <c r="H320" s="59">
        <f t="shared" si="16"/>
        <v>0</v>
      </c>
      <c r="I320" s="59">
        <f t="shared" si="17"/>
        <v>0.80963478277502254</v>
      </c>
    </row>
    <row r="321" spans="1:9">
      <c r="A321" s="306">
        <v>291</v>
      </c>
      <c r="B321" s="306">
        <v>21</v>
      </c>
      <c r="C321" s="307">
        <v>4</v>
      </c>
      <c r="D321" s="307">
        <v>320</v>
      </c>
      <c r="E321" s="59">
        <f t="shared" si="18"/>
        <v>54.4</v>
      </c>
      <c r="F321" s="307">
        <v>1583</v>
      </c>
      <c r="G321" s="59">
        <f t="shared" si="19"/>
        <v>9.0179626560805239</v>
      </c>
      <c r="H321" s="59">
        <f t="shared" si="16"/>
        <v>9.0179626560805239</v>
      </c>
      <c r="I321" s="59">
        <f t="shared" si="17"/>
        <v>0.81213977240171153</v>
      </c>
    </row>
    <row r="322" spans="1:9">
      <c r="A322" s="306">
        <v>292</v>
      </c>
      <c r="B322" s="306">
        <v>1</v>
      </c>
      <c r="C322" s="307">
        <v>4</v>
      </c>
      <c r="D322" s="307">
        <v>320</v>
      </c>
      <c r="E322" s="59">
        <f t="shared" si="18"/>
        <v>0</v>
      </c>
      <c r="F322" s="307">
        <v>1550</v>
      </c>
      <c r="G322" s="59">
        <f t="shared" si="19"/>
        <v>0</v>
      </c>
      <c r="H322" s="59">
        <f t="shared" si="16"/>
        <v>0</v>
      </c>
      <c r="I322" s="59">
        <f t="shared" si="17"/>
        <v>0.81213977240171153</v>
      </c>
    </row>
    <row r="323" spans="1:9">
      <c r="A323" s="306">
        <v>293</v>
      </c>
      <c r="B323" s="306">
        <v>4</v>
      </c>
      <c r="C323" s="307">
        <v>4</v>
      </c>
      <c r="D323" s="307">
        <v>320</v>
      </c>
      <c r="E323" s="59">
        <f t="shared" si="18"/>
        <v>0</v>
      </c>
      <c r="F323" s="307">
        <v>1562</v>
      </c>
      <c r="G323" s="59">
        <f t="shared" si="19"/>
        <v>0</v>
      </c>
      <c r="H323" s="59">
        <f t="shared" si="16"/>
        <v>0</v>
      </c>
      <c r="I323" s="59">
        <f t="shared" si="17"/>
        <v>0.81213977240171153</v>
      </c>
    </row>
    <row r="324" spans="1:9">
      <c r="A324" s="306">
        <v>294</v>
      </c>
      <c r="B324" s="306">
        <v>6</v>
      </c>
      <c r="C324" s="307">
        <v>4</v>
      </c>
      <c r="D324" s="307">
        <v>320</v>
      </c>
      <c r="E324" s="59">
        <f t="shared" si="18"/>
        <v>6.4</v>
      </c>
      <c r="F324" s="307">
        <v>1537</v>
      </c>
      <c r="G324" s="59">
        <f t="shared" si="19"/>
        <v>1.0301072871610693</v>
      </c>
      <c r="H324" s="59">
        <f t="shared" si="16"/>
        <v>1.0301072871610693</v>
      </c>
      <c r="I324" s="59">
        <f t="shared" si="17"/>
        <v>0.81242591331481184</v>
      </c>
    </row>
    <row r="325" spans="1:9">
      <c r="A325" s="306">
        <v>295</v>
      </c>
      <c r="B325" s="306">
        <v>39</v>
      </c>
      <c r="C325" s="307">
        <v>4</v>
      </c>
      <c r="D325" s="307">
        <v>320</v>
      </c>
      <c r="E325" s="59">
        <f t="shared" si="18"/>
        <v>112</v>
      </c>
      <c r="F325" s="307">
        <v>1536</v>
      </c>
      <c r="G325" s="59">
        <f t="shared" si="19"/>
        <v>18.01514891274531</v>
      </c>
      <c r="H325" s="59">
        <f t="shared" si="16"/>
        <v>18.01514891274531</v>
      </c>
      <c r="I325" s="59">
        <f t="shared" si="17"/>
        <v>0.81743012134613002</v>
      </c>
    </row>
    <row r="326" spans="1:9">
      <c r="A326" s="306">
        <v>296</v>
      </c>
      <c r="B326" s="306">
        <v>5</v>
      </c>
      <c r="C326" s="307">
        <v>4</v>
      </c>
      <c r="D326" s="307">
        <v>320</v>
      </c>
      <c r="E326" s="59">
        <f t="shared" si="18"/>
        <v>3.2</v>
      </c>
      <c r="F326" s="307">
        <v>1525</v>
      </c>
      <c r="G326" s="59">
        <f t="shared" si="19"/>
        <v>0.51103240498393976</v>
      </c>
      <c r="H326" s="59">
        <f t="shared" si="16"/>
        <v>0.51103240498393976</v>
      </c>
      <c r="I326" s="59">
        <f t="shared" si="17"/>
        <v>0.81757207479195892</v>
      </c>
    </row>
    <row r="327" spans="1:9">
      <c r="A327" s="306">
        <v>297</v>
      </c>
      <c r="B327" s="306">
        <v>14</v>
      </c>
      <c r="C327" s="307">
        <v>4</v>
      </c>
      <c r="D327" s="307">
        <v>320</v>
      </c>
      <c r="E327" s="59">
        <f t="shared" si="18"/>
        <v>32</v>
      </c>
      <c r="F327" s="307">
        <v>1534</v>
      </c>
      <c r="G327" s="59">
        <f t="shared" si="19"/>
        <v>5.1404833393138585</v>
      </c>
      <c r="H327" s="59">
        <f t="shared" ref="H327:H390" si="20">G327*1</f>
        <v>5.1404833393138585</v>
      </c>
      <c r="I327" s="59">
        <f t="shared" si="17"/>
        <v>0.81899998683065722</v>
      </c>
    </row>
    <row r="328" spans="1:9">
      <c r="A328" s="306">
        <v>298</v>
      </c>
      <c r="B328" s="306">
        <v>19</v>
      </c>
      <c r="C328" s="307">
        <v>4</v>
      </c>
      <c r="D328" s="307">
        <v>320</v>
      </c>
      <c r="E328" s="59">
        <f t="shared" si="18"/>
        <v>48</v>
      </c>
      <c r="F328" s="307">
        <v>1518</v>
      </c>
      <c r="G328" s="59">
        <f t="shared" si="19"/>
        <v>7.630300237038889</v>
      </c>
      <c r="H328" s="59">
        <f t="shared" si="20"/>
        <v>7.630300237038889</v>
      </c>
      <c r="I328" s="59">
        <f t="shared" ref="I328:I391" si="21">(H328/3600)+I327</f>
        <v>0.82111951467427913</v>
      </c>
    </row>
    <row r="329" spans="1:9">
      <c r="A329" s="306">
        <v>299</v>
      </c>
      <c r="B329" s="306">
        <v>28</v>
      </c>
      <c r="C329" s="307">
        <v>4</v>
      </c>
      <c r="D329" s="307">
        <v>320</v>
      </c>
      <c r="E329" s="59">
        <f t="shared" si="18"/>
        <v>76.8</v>
      </c>
      <c r="F329" s="307">
        <v>1522</v>
      </c>
      <c r="G329" s="59">
        <f t="shared" si="19"/>
        <v>12.240650288034983</v>
      </c>
      <c r="H329" s="59">
        <f t="shared" si="20"/>
        <v>12.240650288034983</v>
      </c>
      <c r="I329" s="59">
        <f t="shared" si="21"/>
        <v>0.82451969530984437</v>
      </c>
    </row>
    <row r="330" spans="1:9">
      <c r="A330" s="306">
        <v>300</v>
      </c>
      <c r="B330" s="306">
        <v>8</v>
      </c>
      <c r="C330" s="307">
        <v>4</v>
      </c>
      <c r="D330" s="307">
        <v>320</v>
      </c>
      <c r="E330" s="59">
        <f t="shared" ref="E330:E393" si="22">IF(B330&gt;C330,(B330-C330)*D330/100,0)</f>
        <v>12.8</v>
      </c>
      <c r="F330" s="307">
        <v>1513</v>
      </c>
      <c r="G330" s="59">
        <f t="shared" ref="G330:G393" si="23">(2*PI()*E330*F330/60)/1000</f>
        <v>2.0280446655493791</v>
      </c>
      <c r="H330" s="59">
        <f t="shared" si="20"/>
        <v>2.0280446655493791</v>
      </c>
      <c r="I330" s="59">
        <f t="shared" si="21"/>
        <v>0.82508304105027475</v>
      </c>
    </row>
    <row r="331" spans="1:9">
      <c r="A331" s="306">
        <v>301</v>
      </c>
      <c r="B331" s="306">
        <v>20</v>
      </c>
      <c r="C331" s="307">
        <v>4</v>
      </c>
      <c r="D331" s="307">
        <v>320</v>
      </c>
      <c r="E331" s="59">
        <f t="shared" si="22"/>
        <v>51.2</v>
      </c>
      <c r="F331" s="307">
        <v>1513</v>
      </c>
      <c r="G331" s="59">
        <f t="shared" si="23"/>
        <v>8.1121786621975165</v>
      </c>
      <c r="H331" s="59">
        <f t="shared" si="20"/>
        <v>8.1121786621975165</v>
      </c>
      <c r="I331" s="59">
        <f t="shared" si="21"/>
        <v>0.82733642401199625</v>
      </c>
    </row>
    <row r="332" spans="1:9">
      <c r="A332" s="306">
        <v>302</v>
      </c>
      <c r="B332" s="306">
        <v>13</v>
      </c>
      <c r="C332" s="307">
        <v>4</v>
      </c>
      <c r="D332" s="307">
        <v>320</v>
      </c>
      <c r="E332" s="59">
        <f t="shared" si="22"/>
        <v>28.8</v>
      </c>
      <c r="F332" s="307">
        <v>1512</v>
      </c>
      <c r="G332" s="59">
        <f t="shared" si="23"/>
        <v>4.5600845685386568</v>
      </c>
      <c r="H332" s="59">
        <f t="shared" si="20"/>
        <v>4.5600845685386568</v>
      </c>
      <c r="I332" s="59">
        <f t="shared" si="21"/>
        <v>0.8286031141699236</v>
      </c>
    </row>
    <row r="333" spans="1:9">
      <c r="A333" s="306">
        <v>303</v>
      </c>
      <c r="B333" s="306">
        <v>11</v>
      </c>
      <c r="C333" s="307">
        <v>4</v>
      </c>
      <c r="D333" s="307">
        <v>320</v>
      </c>
      <c r="E333" s="59">
        <f t="shared" si="22"/>
        <v>22.4</v>
      </c>
      <c r="F333" s="307">
        <v>1500</v>
      </c>
      <c r="G333" s="59">
        <f t="shared" si="23"/>
        <v>3.5185837720205684</v>
      </c>
      <c r="H333" s="59">
        <f t="shared" si="20"/>
        <v>3.5185837720205684</v>
      </c>
      <c r="I333" s="59">
        <f t="shared" si="21"/>
        <v>0.82958049855104044</v>
      </c>
    </row>
    <row r="334" spans="1:9">
      <c r="A334" s="306">
        <v>303</v>
      </c>
      <c r="B334" s="306">
        <v>11</v>
      </c>
      <c r="C334" s="307">
        <v>3</v>
      </c>
      <c r="D334" s="307">
        <v>320</v>
      </c>
      <c r="E334" s="59">
        <f t="shared" si="22"/>
        <v>25.6</v>
      </c>
      <c r="F334" s="307">
        <v>1498</v>
      </c>
      <c r="G334" s="59">
        <f t="shared" si="23"/>
        <v>4.0158769451328089</v>
      </c>
      <c r="H334" s="59">
        <f t="shared" si="20"/>
        <v>4.0158769451328089</v>
      </c>
      <c r="I334" s="59">
        <f t="shared" si="21"/>
        <v>0.83069601992468844</v>
      </c>
    </row>
    <row r="335" spans="1:9">
      <c r="A335" s="306">
        <v>304</v>
      </c>
      <c r="B335" s="306">
        <v>2</v>
      </c>
      <c r="C335" s="307">
        <v>3</v>
      </c>
      <c r="D335" s="307">
        <v>320</v>
      </c>
      <c r="E335" s="59">
        <f t="shared" si="22"/>
        <v>0</v>
      </c>
      <c r="F335" s="307">
        <v>1475</v>
      </c>
      <c r="G335" s="59">
        <f t="shared" si="23"/>
        <v>0</v>
      </c>
      <c r="H335" s="59">
        <f t="shared" si="20"/>
        <v>0</v>
      </c>
      <c r="I335" s="59">
        <f t="shared" si="21"/>
        <v>0.83069601992468844</v>
      </c>
    </row>
    <row r="336" spans="1:9">
      <c r="A336" s="306">
        <v>305</v>
      </c>
      <c r="B336" s="306">
        <v>1</v>
      </c>
      <c r="C336" s="307">
        <v>3</v>
      </c>
      <c r="D336" s="307">
        <v>320</v>
      </c>
      <c r="E336" s="59">
        <f t="shared" si="22"/>
        <v>0</v>
      </c>
      <c r="F336" s="307">
        <v>1452</v>
      </c>
      <c r="G336" s="59">
        <f t="shared" si="23"/>
        <v>0</v>
      </c>
      <c r="H336" s="59">
        <f t="shared" si="20"/>
        <v>0</v>
      </c>
      <c r="I336" s="59">
        <f t="shared" si="21"/>
        <v>0.83069601992468844</v>
      </c>
    </row>
    <row r="337" spans="1:9">
      <c r="A337" s="306">
        <v>306</v>
      </c>
      <c r="B337" s="306">
        <v>1</v>
      </c>
      <c r="C337" s="307">
        <v>3</v>
      </c>
      <c r="D337" s="307">
        <v>320</v>
      </c>
      <c r="E337" s="59">
        <f t="shared" si="22"/>
        <v>0</v>
      </c>
      <c r="F337" s="307">
        <v>1426</v>
      </c>
      <c r="G337" s="59">
        <f t="shared" si="23"/>
        <v>0</v>
      </c>
      <c r="H337" s="59">
        <f t="shared" si="20"/>
        <v>0</v>
      </c>
      <c r="I337" s="59">
        <f t="shared" si="21"/>
        <v>0.83069601992468844</v>
      </c>
    </row>
    <row r="338" spans="1:9">
      <c r="A338" s="306">
        <v>307</v>
      </c>
      <c r="B338" s="306">
        <v>1</v>
      </c>
      <c r="C338" s="307">
        <v>3</v>
      </c>
      <c r="D338" s="307">
        <v>320</v>
      </c>
      <c r="E338" s="59">
        <f t="shared" si="22"/>
        <v>0</v>
      </c>
      <c r="F338" s="307">
        <v>1378</v>
      </c>
      <c r="G338" s="59">
        <f t="shared" si="23"/>
        <v>0</v>
      </c>
      <c r="H338" s="59">
        <f t="shared" si="20"/>
        <v>0</v>
      </c>
      <c r="I338" s="59">
        <f t="shared" si="21"/>
        <v>0.83069601992468844</v>
      </c>
    </row>
    <row r="339" spans="1:9">
      <c r="A339" s="306">
        <v>308</v>
      </c>
      <c r="B339" s="306">
        <v>1</v>
      </c>
      <c r="C339" s="307">
        <v>3</v>
      </c>
      <c r="D339" s="307">
        <v>320</v>
      </c>
      <c r="E339" s="59">
        <f t="shared" si="22"/>
        <v>0</v>
      </c>
      <c r="F339" s="307">
        <v>1334</v>
      </c>
      <c r="G339" s="59">
        <f t="shared" si="23"/>
        <v>0</v>
      </c>
      <c r="H339" s="59">
        <f t="shared" si="20"/>
        <v>0</v>
      </c>
      <c r="I339" s="59">
        <f t="shared" si="21"/>
        <v>0.83069601992468844</v>
      </c>
    </row>
    <row r="340" spans="1:9">
      <c r="A340" s="306">
        <v>309</v>
      </c>
      <c r="B340" s="306">
        <v>1</v>
      </c>
      <c r="C340" s="307">
        <v>3</v>
      </c>
      <c r="D340" s="307">
        <v>320</v>
      </c>
      <c r="E340" s="59">
        <f t="shared" si="22"/>
        <v>0</v>
      </c>
      <c r="F340" s="307">
        <v>1308</v>
      </c>
      <c r="G340" s="59">
        <f t="shared" si="23"/>
        <v>0</v>
      </c>
      <c r="H340" s="59">
        <f t="shared" si="20"/>
        <v>0</v>
      </c>
      <c r="I340" s="59">
        <f t="shared" si="21"/>
        <v>0.83069601992468844</v>
      </c>
    </row>
    <row r="341" spans="1:9">
      <c r="A341" s="306">
        <v>310</v>
      </c>
      <c r="B341" s="306">
        <v>1</v>
      </c>
      <c r="C341" s="307">
        <v>3</v>
      </c>
      <c r="D341" s="307">
        <v>320</v>
      </c>
      <c r="E341" s="59">
        <f t="shared" si="22"/>
        <v>0</v>
      </c>
      <c r="F341" s="307">
        <v>1271</v>
      </c>
      <c r="G341" s="59">
        <f t="shared" si="23"/>
        <v>0</v>
      </c>
      <c r="H341" s="59">
        <f t="shared" si="20"/>
        <v>0</v>
      </c>
      <c r="I341" s="59">
        <f t="shared" si="21"/>
        <v>0.83069601992468844</v>
      </c>
    </row>
    <row r="342" spans="1:9">
      <c r="A342" s="306">
        <v>311</v>
      </c>
      <c r="B342" s="306">
        <v>1</v>
      </c>
      <c r="C342" s="307">
        <v>3</v>
      </c>
      <c r="D342" s="307">
        <v>320</v>
      </c>
      <c r="E342" s="59">
        <f t="shared" si="22"/>
        <v>0</v>
      </c>
      <c r="F342" s="307">
        <v>1240</v>
      </c>
      <c r="G342" s="59">
        <f t="shared" si="23"/>
        <v>0</v>
      </c>
      <c r="H342" s="59">
        <f t="shared" si="20"/>
        <v>0</v>
      </c>
      <c r="I342" s="59">
        <f t="shared" si="21"/>
        <v>0.83069601992468844</v>
      </c>
    </row>
    <row r="343" spans="1:9">
      <c r="A343" s="306">
        <v>312</v>
      </c>
      <c r="B343" s="306">
        <v>1</v>
      </c>
      <c r="C343" s="307">
        <v>3</v>
      </c>
      <c r="D343" s="307">
        <v>320</v>
      </c>
      <c r="E343" s="59">
        <f t="shared" si="22"/>
        <v>0</v>
      </c>
      <c r="F343" s="307">
        <v>1206</v>
      </c>
      <c r="G343" s="59">
        <f t="shared" si="23"/>
        <v>0</v>
      </c>
      <c r="H343" s="59">
        <f t="shared" si="20"/>
        <v>0</v>
      </c>
      <c r="I343" s="59">
        <f t="shared" si="21"/>
        <v>0.83069601992468844</v>
      </c>
    </row>
    <row r="344" spans="1:9">
      <c r="A344" s="306">
        <v>313</v>
      </c>
      <c r="B344" s="306">
        <v>1</v>
      </c>
      <c r="C344" s="307">
        <v>3</v>
      </c>
      <c r="D344" s="307">
        <v>320</v>
      </c>
      <c r="E344" s="59">
        <f t="shared" si="22"/>
        <v>0</v>
      </c>
      <c r="F344" s="307">
        <v>1167</v>
      </c>
      <c r="G344" s="59">
        <f t="shared" si="23"/>
        <v>0</v>
      </c>
      <c r="H344" s="59">
        <f t="shared" si="20"/>
        <v>0</v>
      </c>
      <c r="I344" s="59">
        <f t="shared" si="21"/>
        <v>0.83069601992468844</v>
      </c>
    </row>
    <row r="345" spans="1:9">
      <c r="A345" s="306">
        <v>314</v>
      </c>
      <c r="B345" s="306">
        <v>1</v>
      </c>
      <c r="C345" s="307">
        <v>3</v>
      </c>
      <c r="D345" s="307">
        <v>320</v>
      </c>
      <c r="E345" s="59">
        <f t="shared" si="22"/>
        <v>0</v>
      </c>
      <c r="F345" s="307">
        <v>1181</v>
      </c>
      <c r="G345" s="59">
        <f t="shared" si="23"/>
        <v>0</v>
      </c>
      <c r="H345" s="59">
        <f t="shared" si="20"/>
        <v>0</v>
      </c>
      <c r="I345" s="59">
        <f t="shared" si="21"/>
        <v>0.83069601992468844</v>
      </c>
    </row>
    <row r="346" spans="1:9">
      <c r="A346" s="306">
        <v>315</v>
      </c>
      <c r="B346" s="306">
        <v>1</v>
      </c>
      <c r="C346" s="307">
        <v>3</v>
      </c>
      <c r="D346" s="307">
        <v>320</v>
      </c>
      <c r="E346" s="59">
        <f t="shared" si="22"/>
        <v>0</v>
      </c>
      <c r="F346" s="307">
        <v>1295</v>
      </c>
      <c r="G346" s="59">
        <f t="shared" si="23"/>
        <v>0</v>
      </c>
      <c r="H346" s="59">
        <f t="shared" si="20"/>
        <v>0</v>
      </c>
      <c r="I346" s="59">
        <f t="shared" si="21"/>
        <v>0.83069601992468844</v>
      </c>
    </row>
    <row r="347" spans="1:9">
      <c r="A347" s="306">
        <v>316</v>
      </c>
      <c r="B347" s="306">
        <v>1</v>
      </c>
      <c r="C347" s="307">
        <v>3</v>
      </c>
      <c r="D347" s="307">
        <v>320</v>
      </c>
      <c r="E347" s="59">
        <f t="shared" si="22"/>
        <v>0</v>
      </c>
      <c r="F347" s="307">
        <v>1232</v>
      </c>
      <c r="G347" s="59">
        <f t="shared" si="23"/>
        <v>0</v>
      </c>
      <c r="H347" s="59">
        <f t="shared" si="20"/>
        <v>0</v>
      </c>
      <c r="I347" s="59">
        <f t="shared" si="21"/>
        <v>0.83069601992468844</v>
      </c>
    </row>
    <row r="348" spans="1:9">
      <c r="A348" s="306">
        <v>316</v>
      </c>
      <c r="B348" s="306">
        <v>1</v>
      </c>
      <c r="C348" s="307">
        <v>3</v>
      </c>
      <c r="D348" s="307">
        <v>320</v>
      </c>
      <c r="E348" s="59">
        <f t="shared" si="22"/>
        <v>0</v>
      </c>
      <c r="F348" s="307">
        <v>1187</v>
      </c>
      <c r="G348" s="59">
        <f t="shared" si="23"/>
        <v>0</v>
      </c>
      <c r="H348" s="59">
        <f t="shared" si="20"/>
        <v>0</v>
      </c>
      <c r="I348" s="59">
        <f t="shared" si="21"/>
        <v>0.83069601992468844</v>
      </c>
    </row>
    <row r="349" spans="1:9">
      <c r="A349" s="306">
        <v>317</v>
      </c>
      <c r="B349" s="306">
        <v>1</v>
      </c>
      <c r="C349" s="307">
        <v>3</v>
      </c>
      <c r="D349" s="307">
        <v>320</v>
      </c>
      <c r="E349" s="59">
        <f t="shared" si="22"/>
        <v>0</v>
      </c>
      <c r="F349" s="307">
        <v>1142</v>
      </c>
      <c r="G349" s="59">
        <f t="shared" si="23"/>
        <v>0</v>
      </c>
      <c r="H349" s="59">
        <f t="shared" si="20"/>
        <v>0</v>
      </c>
      <c r="I349" s="59">
        <f t="shared" si="21"/>
        <v>0.83069601992468844</v>
      </c>
    </row>
    <row r="350" spans="1:9">
      <c r="A350" s="306">
        <v>318</v>
      </c>
      <c r="B350" s="306">
        <v>1</v>
      </c>
      <c r="C350" s="307">
        <v>3</v>
      </c>
      <c r="D350" s="307">
        <v>320</v>
      </c>
      <c r="E350" s="59">
        <f t="shared" si="22"/>
        <v>0</v>
      </c>
      <c r="F350" s="307">
        <v>1115</v>
      </c>
      <c r="G350" s="59">
        <f t="shared" si="23"/>
        <v>0</v>
      </c>
      <c r="H350" s="59">
        <f t="shared" si="20"/>
        <v>0</v>
      </c>
      <c r="I350" s="59">
        <f t="shared" si="21"/>
        <v>0.83069601992468844</v>
      </c>
    </row>
    <row r="351" spans="1:9">
      <c r="A351" s="306">
        <v>319</v>
      </c>
      <c r="B351" s="306">
        <v>20</v>
      </c>
      <c r="C351" s="307">
        <v>3</v>
      </c>
      <c r="D351" s="307">
        <v>320</v>
      </c>
      <c r="E351" s="59">
        <f t="shared" si="22"/>
        <v>54.4</v>
      </c>
      <c r="F351" s="307">
        <v>1159</v>
      </c>
      <c r="G351" s="59">
        <f t="shared" si="23"/>
        <v>6.6025386723925008</v>
      </c>
      <c r="H351" s="59">
        <f t="shared" si="20"/>
        <v>6.6025386723925008</v>
      </c>
      <c r="I351" s="59">
        <f t="shared" si="21"/>
        <v>0.83253005844479744</v>
      </c>
    </row>
    <row r="352" spans="1:9">
      <c r="A352" s="306">
        <v>320</v>
      </c>
      <c r="B352" s="306">
        <v>1</v>
      </c>
      <c r="C352" s="307">
        <v>3</v>
      </c>
      <c r="D352" s="307">
        <v>320</v>
      </c>
      <c r="E352" s="59">
        <f t="shared" si="22"/>
        <v>0</v>
      </c>
      <c r="F352" s="307">
        <v>1104</v>
      </c>
      <c r="G352" s="59">
        <f t="shared" si="23"/>
        <v>0</v>
      </c>
      <c r="H352" s="59">
        <f t="shared" si="20"/>
        <v>0</v>
      </c>
      <c r="I352" s="59">
        <f t="shared" si="21"/>
        <v>0.83253005844479744</v>
      </c>
    </row>
    <row r="353" spans="1:9">
      <c r="A353" s="306">
        <v>321</v>
      </c>
      <c r="B353" s="306">
        <v>1</v>
      </c>
      <c r="C353" s="307">
        <v>3</v>
      </c>
      <c r="D353" s="307">
        <v>320</v>
      </c>
      <c r="E353" s="59">
        <f t="shared" si="22"/>
        <v>0</v>
      </c>
      <c r="F353" s="307">
        <v>1078</v>
      </c>
      <c r="G353" s="59">
        <f t="shared" si="23"/>
        <v>0</v>
      </c>
      <c r="H353" s="59">
        <f t="shared" si="20"/>
        <v>0</v>
      </c>
      <c r="I353" s="59">
        <f t="shared" si="21"/>
        <v>0.83253005844479744</v>
      </c>
    </row>
    <row r="354" spans="1:9">
      <c r="A354" s="306">
        <v>322</v>
      </c>
      <c r="B354" s="306">
        <v>1</v>
      </c>
      <c r="C354" s="307">
        <v>3</v>
      </c>
      <c r="D354" s="307">
        <v>320</v>
      </c>
      <c r="E354" s="59">
        <f t="shared" si="22"/>
        <v>0</v>
      </c>
      <c r="F354" s="307">
        <v>1044</v>
      </c>
      <c r="G354" s="59">
        <f t="shared" si="23"/>
        <v>0</v>
      </c>
      <c r="H354" s="59">
        <f t="shared" si="20"/>
        <v>0</v>
      </c>
      <c r="I354" s="59">
        <f t="shared" si="21"/>
        <v>0.83253005844479744</v>
      </c>
    </row>
    <row r="355" spans="1:9">
      <c r="A355" s="306">
        <v>323</v>
      </c>
      <c r="B355" s="306">
        <v>1</v>
      </c>
      <c r="C355" s="307">
        <v>2</v>
      </c>
      <c r="D355" s="307">
        <v>320</v>
      </c>
      <c r="E355" s="59">
        <f t="shared" si="22"/>
        <v>0</v>
      </c>
      <c r="F355" s="307">
        <v>993</v>
      </c>
      <c r="G355" s="59">
        <f t="shared" si="23"/>
        <v>0</v>
      </c>
      <c r="H355" s="59">
        <f t="shared" si="20"/>
        <v>0</v>
      </c>
      <c r="I355" s="59">
        <f t="shared" si="21"/>
        <v>0.83253005844479744</v>
      </c>
    </row>
    <row r="356" spans="1:9">
      <c r="A356" s="306">
        <v>324</v>
      </c>
      <c r="B356" s="306">
        <v>1</v>
      </c>
      <c r="C356" s="307">
        <v>3</v>
      </c>
      <c r="D356" s="307">
        <v>320</v>
      </c>
      <c r="E356" s="59">
        <f t="shared" si="22"/>
        <v>0</v>
      </c>
      <c r="F356" s="307">
        <v>1183</v>
      </c>
      <c r="G356" s="59">
        <f t="shared" si="23"/>
        <v>0</v>
      </c>
      <c r="H356" s="59">
        <f t="shared" si="20"/>
        <v>0</v>
      </c>
      <c r="I356" s="59">
        <f t="shared" si="21"/>
        <v>0.83253005844479744</v>
      </c>
    </row>
    <row r="357" spans="1:9">
      <c r="A357" s="306">
        <v>325</v>
      </c>
      <c r="B357" s="306">
        <v>1</v>
      </c>
      <c r="C357" s="307">
        <v>3</v>
      </c>
      <c r="D357" s="307">
        <v>320</v>
      </c>
      <c r="E357" s="59">
        <f t="shared" si="22"/>
        <v>0</v>
      </c>
      <c r="F357" s="307">
        <v>1329</v>
      </c>
      <c r="G357" s="59">
        <f t="shared" si="23"/>
        <v>0</v>
      </c>
      <c r="H357" s="59">
        <f t="shared" si="20"/>
        <v>0</v>
      </c>
      <c r="I357" s="59">
        <f t="shared" si="21"/>
        <v>0.83253005844479744</v>
      </c>
    </row>
    <row r="358" spans="1:9">
      <c r="A358" s="306">
        <v>326</v>
      </c>
      <c r="B358" s="306">
        <v>1</v>
      </c>
      <c r="C358" s="307">
        <v>3</v>
      </c>
      <c r="D358" s="307">
        <v>320</v>
      </c>
      <c r="E358" s="59">
        <f t="shared" si="22"/>
        <v>0</v>
      </c>
      <c r="F358" s="307">
        <v>1363</v>
      </c>
      <c r="G358" s="59">
        <f t="shared" si="23"/>
        <v>0</v>
      </c>
      <c r="H358" s="59">
        <f t="shared" si="20"/>
        <v>0</v>
      </c>
      <c r="I358" s="59">
        <f t="shared" si="21"/>
        <v>0.83253005844479744</v>
      </c>
    </row>
    <row r="359" spans="1:9">
      <c r="A359" s="306">
        <v>327</v>
      </c>
      <c r="B359" s="306">
        <v>1</v>
      </c>
      <c r="C359" s="307">
        <v>3</v>
      </c>
      <c r="D359" s="307">
        <v>320</v>
      </c>
      <c r="E359" s="59">
        <f t="shared" si="22"/>
        <v>0</v>
      </c>
      <c r="F359" s="307">
        <v>1329</v>
      </c>
      <c r="G359" s="59">
        <f t="shared" si="23"/>
        <v>0</v>
      </c>
      <c r="H359" s="59">
        <f t="shared" si="20"/>
        <v>0</v>
      </c>
      <c r="I359" s="59">
        <f t="shared" si="21"/>
        <v>0.83253005844479744</v>
      </c>
    </row>
    <row r="360" spans="1:9">
      <c r="A360" s="306">
        <v>328</v>
      </c>
      <c r="B360" s="306">
        <v>1</v>
      </c>
      <c r="C360" s="307">
        <v>3</v>
      </c>
      <c r="D360" s="307">
        <v>320</v>
      </c>
      <c r="E360" s="59">
        <f t="shared" si="22"/>
        <v>0</v>
      </c>
      <c r="F360" s="307">
        <v>1254</v>
      </c>
      <c r="G360" s="59">
        <f t="shared" si="23"/>
        <v>0</v>
      </c>
      <c r="H360" s="59">
        <f t="shared" si="20"/>
        <v>0</v>
      </c>
      <c r="I360" s="59">
        <f t="shared" si="21"/>
        <v>0.83253005844479744</v>
      </c>
    </row>
    <row r="361" spans="1:9">
      <c r="A361" s="306">
        <v>328</v>
      </c>
      <c r="B361" s="306">
        <v>1</v>
      </c>
      <c r="C361" s="307">
        <v>3</v>
      </c>
      <c r="D361" s="307">
        <v>320</v>
      </c>
      <c r="E361" s="59">
        <f t="shared" si="22"/>
        <v>0</v>
      </c>
      <c r="F361" s="307">
        <v>1160</v>
      </c>
      <c r="G361" s="59">
        <f t="shared" si="23"/>
        <v>0</v>
      </c>
      <c r="H361" s="59">
        <f t="shared" si="20"/>
        <v>0</v>
      </c>
      <c r="I361" s="59">
        <f t="shared" si="21"/>
        <v>0.83253005844479744</v>
      </c>
    </row>
    <row r="362" spans="1:9">
      <c r="A362" s="306">
        <v>329</v>
      </c>
      <c r="B362" s="306">
        <v>1</v>
      </c>
      <c r="C362" s="307">
        <v>3</v>
      </c>
      <c r="D362" s="307">
        <v>320</v>
      </c>
      <c r="E362" s="59">
        <f t="shared" si="22"/>
        <v>0</v>
      </c>
      <c r="F362" s="307">
        <v>1082</v>
      </c>
      <c r="G362" s="59">
        <f t="shared" si="23"/>
        <v>0</v>
      </c>
      <c r="H362" s="59">
        <f t="shared" si="20"/>
        <v>0</v>
      </c>
      <c r="I362" s="59">
        <f t="shared" si="21"/>
        <v>0.83253005844479744</v>
      </c>
    </row>
    <row r="363" spans="1:9">
      <c r="A363" s="306">
        <v>330</v>
      </c>
      <c r="B363" s="306">
        <v>1</v>
      </c>
      <c r="C363" s="307">
        <v>2</v>
      </c>
      <c r="D363" s="307">
        <v>320</v>
      </c>
      <c r="E363" s="59">
        <f t="shared" si="22"/>
        <v>0</v>
      </c>
      <c r="F363" s="307">
        <v>980</v>
      </c>
      <c r="G363" s="59">
        <f t="shared" si="23"/>
        <v>0</v>
      </c>
      <c r="H363" s="59">
        <f t="shared" si="20"/>
        <v>0</v>
      </c>
      <c r="I363" s="59">
        <f t="shared" si="21"/>
        <v>0.83253005844479744</v>
      </c>
    </row>
    <row r="364" spans="1:9">
      <c r="A364" s="306">
        <v>331</v>
      </c>
      <c r="B364" s="306">
        <v>1</v>
      </c>
      <c r="C364" s="307">
        <v>2</v>
      </c>
      <c r="D364" s="307">
        <v>320</v>
      </c>
      <c r="E364" s="59">
        <f t="shared" si="22"/>
        <v>0</v>
      </c>
      <c r="F364" s="307">
        <v>892</v>
      </c>
      <c r="G364" s="59">
        <f t="shared" si="23"/>
        <v>0</v>
      </c>
      <c r="H364" s="59">
        <f t="shared" si="20"/>
        <v>0</v>
      </c>
      <c r="I364" s="59">
        <f t="shared" si="21"/>
        <v>0.83253005844479744</v>
      </c>
    </row>
    <row r="365" spans="1:9">
      <c r="A365" s="306">
        <v>332</v>
      </c>
      <c r="B365" s="306">
        <v>1</v>
      </c>
      <c r="C365" s="307">
        <v>2</v>
      </c>
      <c r="D365" s="307">
        <v>320</v>
      </c>
      <c r="E365" s="59">
        <f t="shared" si="22"/>
        <v>0</v>
      </c>
      <c r="F365" s="307">
        <v>886</v>
      </c>
      <c r="G365" s="59">
        <f t="shared" si="23"/>
        <v>0</v>
      </c>
      <c r="H365" s="59">
        <f t="shared" si="20"/>
        <v>0</v>
      </c>
      <c r="I365" s="59">
        <f t="shared" si="21"/>
        <v>0.83253005844479744</v>
      </c>
    </row>
    <row r="366" spans="1:9">
      <c r="A366" s="306">
        <v>333</v>
      </c>
      <c r="B366" s="306">
        <v>4</v>
      </c>
      <c r="C366" s="307">
        <v>2</v>
      </c>
      <c r="D366" s="307">
        <v>320</v>
      </c>
      <c r="E366" s="59">
        <f t="shared" si="22"/>
        <v>6.4</v>
      </c>
      <c r="F366" s="307">
        <v>867</v>
      </c>
      <c r="G366" s="59">
        <f t="shared" si="23"/>
        <v>0.58106897720796813</v>
      </c>
      <c r="H366" s="59">
        <f t="shared" si="20"/>
        <v>0.58106897720796813</v>
      </c>
      <c r="I366" s="59">
        <f t="shared" si="21"/>
        <v>0.83269146649402193</v>
      </c>
    </row>
    <row r="367" spans="1:9">
      <c r="A367" s="306">
        <v>334</v>
      </c>
      <c r="B367" s="306">
        <v>4</v>
      </c>
      <c r="C367" s="307">
        <v>2</v>
      </c>
      <c r="D367" s="307">
        <v>320</v>
      </c>
      <c r="E367" s="59">
        <f t="shared" si="22"/>
        <v>6.4</v>
      </c>
      <c r="F367" s="307">
        <v>894</v>
      </c>
      <c r="G367" s="59">
        <f t="shared" si="23"/>
        <v>0.59916455089264542</v>
      </c>
      <c r="H367" s="59">
        <f t="shared" si="20"/>
        <v>0.59916455089264542</v>
      </c>
      <c r="I367" s="59">
        <f t="shared" si="21"/>
        <v>0.83285790109149216</v>
      </c>
    </row>
    <row r="368" spans="1:9">
      <c r="A368" s="306">
        <v>335</v>
      </c>
      <c r="B368" s="306">
        <v>4</v>
      </c>
      <c r="C368" s="307">
        <v>2</v>
      </c>
      <c r="D368" s="307">
        <v>320</v>
      </c>
      <c r="E368" s="59">
        <f t="shared" si="22"/>
        <v>6.4</v>
      </c>
      <c r="F368" s="307">
        <v>892</v>
      </c>
      <c r="G368" s="59">
        <f t="shared" si="23"/>
        <v>0.59782413802711365</v>
      </c>
      <c r="H368" s="59">
        <f t="shared" si="20"/>
        <v>0.59782413802711365</v>
      </c>
      <c r="I368" s="59">
        <f t="shared" si="21"/>
        <v>0.8330239633520552</v>
      </c>
    </row>
    <row r="369" spans="1:9">
      <c r="A369" s="306">
        <v>336</v>
      </c>
      <c r="B369" s="306">
        <v>5</v>
      </c>
      <c r="C369" s="307">
        <v>2</v>
      </c>
      <c r="D369" s="307">
        <v>320</v>
      </c>
      <c r="E369" s="59">
        <f t="shared" si="22"/>
        <v>9.6</v>
      </c>
      <c r="F369" s="307">
        <v>820</v>
      </c>
      <c r="G369" s="59">
        <f t="shared" si="23"/>
        <v>0.82435391230196176</v>
      </c>
      <c r="H369" s="59">
        <f t="shared" si="20"/>
        <v>0.82435391230196176</v>
      </c>
      <c r="I369" s="59">
        <f t="shared" si="21"/>
        <v>0.83325295054991688</v>
      </c>
    </row>
    <row r="370" spans="1:9">
      <c r="A370" s="306">
        <v>337</v>
      </c>
      <c r="B370" s="306">
        <v>5</v>
      </c>
      <c r="C370" s="307">
        <v>2</v>
      </c>
      <c r="D370" s="307">
        <v>320</v>
      </c>
      <c r="E370" s="59">
        <f t="shared" si="22"/>
        <v>9.6</v>
      </c>
      <c r="F370" s="307">
        <v>829</v>
      </c>
      <c r="G370" s="59">
        <f t="shared" si="23"/>
        <v>0.83340169914430029</v>
      </c>
      <c r="H370" s="59">
        <f t="shared" si="20"/>
        <v>0.83340169914430029</v>
      </c>
      <c r="I370" s="59">
        <f t="shared" si="21"/>
        <v>0.83348445102190138</v>
      </c>
    </row>
    <row r="371" spans="1:9">
      <c r="A371" s="306">
        <v>338</v>
      </c>
      <c r="B371" s="306">
        <v>5</v>
      </c>
      <c r="C371" s="307">
        <v>2</v>
      </c>
      <c r="D371" s="307">
        <v>320</v>
      </c>
      <c r="E371" s="59">
        <f t="shared" si="22"/>
        <v>9.6</v>
      </c>
      <c r="F371" s="307">
        <v>828</v>
      </c>
      <c r="G371" s="59">
        <f t="shared" si="23"/>
        <v>0.8323963894951516</v>
      </c>
      <c r="H371" s="59">
        <f t="shared" si="20"/>
        <v>0.8323963894951516</v>
      </c>
      <c r="I371" s="59">
        <f t="shared" si="21"/>
        <v>0.83371567224120557</v>
      </c>
    </row>
    <row r="372" spans="1:9">
      <c r="A372" s="306">
        <v>339</v>
      </c>
      <c r="B372" s="306">
        <v>5</v>
      </c>
      <c r="C372" s="307">
        <v>2</v>
      </c>
      <c r="D372" s="307">
        <v>320</v>
      </c>
      <c r="E372" s="59">
        <f t="shared" si="22"/>
        <v>9.6</v>
      </c>
      <c r="F372" s="307">
        <v>831</v>
      </c>
      <c r="G372" s="59">
        <f t="shared" si="23"/>
        <v>0.83541231844259778</v>
      </c>
      <c r="H372" s="59">
        <f t="shared" si="20"/>
        <v>0.83541231844259778</v>
      </c>
      <c r="I372" s="59">
        <f t="shared" si="21"/>
        <v>0.8339477312185507</v>
      </c>
    </row>
    <row r="373" spans="1:9">
      <c r="A373" s="306">
        <v>340</v>
      </c>
      <c r="B373" s="306">
        <v>5</v>
      </c>
      <c r="C373" s="307">
        <v>2</v>
      </c>
      <c r="D373" s="307">
        <v>320</v>
      </c>
      <c r="E373" s="59">
        <f t="shared" si="22"/>
        <v>9.6</v>
      </c>
      <c r="F373" s="307">
        <v>828</v>
      </c>
      <c r="G373" s="59">
        <f t="shared" si="23"/>
        <v>0.8323963894951516</v>
      </c>
      <c r="H373" s="59">
        <f t="shared" si="20"/>
        <v>0.8323963894951516</v>
      </c>
      <c r="I373" s="59">
        <f t="shared" si="21"/>
        <v>0.83417895243785489</v>
      </c>
    </row>
    <row r="374" spans="1:9">
      <c r="A374" s="306">
        <v>340</v>
      </c>
      <c r="B374" s="306">
        <v>5</v>
      </c>
      <c r="C374" s="307">
        <v>2</v>
      </c>
      <c r="D374" s="307">
        <v>320</v>
      </c>
      <c r="E374" s="59">
        <f t="shared" si="22"/>
        <v>9.6</v>
      </c>
      <c r="F374" s="307">
        <v>829</v>
      </c>
      <c r="G374" s="59">
        <f t="shared" si="23"/>
        <v>0.83340169914430029</v>
      </c>
      <c r="H374" s="59">
        <f t="shared" si="20"/>
        <v>0.83340169914430029</v>
      </c>
      <c r="I374" s="59">
        <f t="shared" si="21"/>
        <v>0.8344104529098394</v>
      </c>
    </row>
    <row r="375" spans="1:9">
      <c r="A375" s="306">
        <v>341</v>
      </c>
      <c r="B375" s="306">
        <v>5</v>
      </c>
      <c r="C375" s="307">
        <v>2</v>
      </c>
      <c r="D375" s="307">
        <v>320</v>
      </c>
      <c r="E375" s="59">
        <f t="shared" si="22"/>
        <v>9.6</v>
      </c>
      <c r="F375" s="307">
        <v>828</v>
      </c>
      <c r="G375" s="59">
        <f t="shared" si="23"/>
        <v>0.8323963894951516</v>
      </c>
      <c r="H375" s="59">
        <f t="shared" si="20"/>
        <v>0.8323963894951516</v>
      </c>
      <c r="I375" s="59">
        <f t="shared" si="21"/>
        <v>0.83464167412914358</v>
      </c>
    </row>
    <row r="376" spans="1:9">
      <c r="A376" s="306">
        <v>342</v>
      </c>
      <c r="B376" s="306">
        <v>5</v>
      </c>
      <c r="C376" s="307">
        <v>2</v>
      </c>
      <c r="D376" s="307">
        <v>320</v>
      </c>
      <c r="E376" s="59">
        <f t="shared" si="22"/>
        <v>9.6</v>
      </c>
      <c r="F376" s="307">
        <v>826</v>
      </c>
      <c r="G376" s="59">
        <f t="shared" si="23"/>
        <v>0.83038577019685411</v>
      </c>
      <c r="H376" s="59">
        <f t="shared" si="20"/>
        <v>0.83038577019685411</v>
      </c>
      <c r="I376" s="59">
        <f t="shared" si="21"/>
        <v>0.83487233684308715</v>
      </c>
    </row>
    <row r="377" spans="1:9">
      <c r="A377" s="306">
        <v>343</v>
      </c>
      <c r="B377" s="306">
        <v>6</v>
      </c>
      <c r="C377" s="307">
        <v>2</v>
      </c>
      <c r="D377" s="307">
        <v>320</v>
      </c>
      <c r="E377" s="59">
        <f t="shared" si="22"/>
        <v>12.8</v>
      </c>
      <c r="F377" s="307">
        <v>828</v>
      </c>
      <c r="G377" s="59">
        <f t="shared" si="23"/>
        <v>1.109861852660202</v>
      </c>
      <c r="H377" s="59">
        <f t="shared" si="20"/>
        <v>1.109861852660202</v>
      </c>
      <c r="I377" s="59">
        <f t="shared" si="21"/>
        <v>0.8351806318021594</v>
      </c>
    </row>
    <row r="378" spans="1:9">
      <c r="A378" s="306">
        <v>344</v>
      </c>
      <c r="B378" s="306">
        <v>6</v>
      </c>
      <c r="C378" s="307">
        <v>2</v>
      </c>
      <c r="D378" s="307">
        <v>320</v>
      </c>
      <c r="E378" s="59">
        <f t="shared" si="22"/>
        <v>12.8</v>
      </c>
      <c r="F378" s="307">
        <v>830</v>
      </c>
      <c r="G378" s="59">
        <f t="shared" si="23"/>
        <v>1.1125426783912655</v>
      </c>
      <c r="H378" s="59">
        <f t="shared" si="20"/>
        <v>1.1125426783912655</v>
      </c>
      <c r="I378" s="59">
        <f t="shared" si="21"/>
        <v>0.83548967143504582</v>
      </c>
    </row>
    <row r="379" spans="1:9">
      <c r="A379" s="306">
        <v>345</v>
      </c>
      <c r="B379" s="306">
        <v>6</v>
      </c>
      <c r="C379" s="307">
        <v>2</v>
      </c>
      <c r="D379" s="307">
        <v>320</v>
      </c>
      <c r="E379" s="59">
        <f t="shared" si="22"/>
        <v>12.8</v>
      </c>
      <c r="F379" s="307">
        <v>831</v>
      </c>
      <c r="G379" s="59">
        <f t="shared" si="23"/>
        <v>1.1138830912567972</v>
      </c>
      <c r="H379" s="59">
        <f t="shared" si="20"/>
        <v>1.1138830912567972</v>
      </c>
      <c r="I379" s="59">
        <f t="shared" si="21"/>
        <v>0.83579908340483933</v>
      </c>
    </row>
    <row r="380" spans="1:9">
      <c r="A380" s="306">
        <v>346</v>
      </c>
      <c r="B380" s="306">
        <v>6</v>
      </c>
      <c r="C380" s="307">
        <v>2</v>
      </c>
      <c r="D380" s="307">
        <v>320</v>
      </c>
      <c r="E380" s="59">
        <f t="shared" si="22"/>
        <v>12.8</v>
      </c>
      <c r="F380" s="307">
        <v>832</v>
      </c>
      <c r="G380" s="59">
        <f t="shared" si="23"/>
        <v>1.1152235041223286</v>
      </c>
      <c r="H380" s="59">
        <f t="shared" si="20"/>
        <v>1.1152235041223286</v>
      </c>
      <c r="I380" s="59">
        <f t="shared" si="21"/>
        <v>0.83610886771154003</v>
      </c>
    </row>
    <row r="381" spans="1:9">
      <c r="A381" s="306">
        <v>347</v>
      </c>
      <c r="B381" s="306">
        <v>6</v>
      </c>
      <c r="C381" s="307">
        <v>2</v>
      </c>
      <c r="D381" s="307">
        <v>320</v>
      </c>
      <c r="E381" s="59">
        <f t="shared" si="22"/>
        <v>12.8</v>
      </c>
      <c r="F381" s="307">
        <v>832</v>
      </c>
      <c r="G381" s="59">
        <f t="shared" si="23"/>
        <v>1.1152235041223286</v>
      </c>
      <c r="H381" s="59">
        <f t="shared" si="20"/>
        <v>1.1152235041223286</v>
      </c>
      <c r="I381" s="59">
        <f t="shared" si="21"/>
        <v>0.83641865201824073</v>
      </c>
    </row>
    <row r="382" spans="1:9">
      <c r="A382" s="306">
        <v>348</v>
      </c>
      <c r="B382" s="306">
        <v>5</v>
      </c>
      <c r="C382" s="307">
        <v>2</v>
      </c>
      <c r="D382" s="307">
        <v>320</v>
      </c>
      <c r="E382" s="59">
        <f t="shared" si="22"/>
        <v>9.6</v>
      </c>
      <c r="F382" s="307">
        <v>834</v>
      </c>
      <c r="G382" s="59">
        <f t="shared" si="23"/>
        <v>0.83842824739004407</v>
      </c>
      <c r="H382" s="59">
        <f t="shared" si="20"/>
        <v>0.83842824739004407</v>
      </c>
      <c r="I382" s="59">
        <f t="shared" si="21"/>
        <v>0.83665154875362679</v>
      </c>
    </row>
    <row r="383" spans="1:9">
      <c r="A383" s="306">
        <v>349</v>
      </c>
      <c r="B383" s="306">
        <v>31</v>
      </c>
      <c r="C383" s="307">
        <v>2</v>
      </c>
      <c r="D383" s="307">
        <v>320</v>
      </c>
      <c r="E383" s="59">
        <f t="shared" si="22"/>
        <v>92.8</v>
      </c>
      <c r="F383" s="307">
        <v>855</v>
      </c>
      <c r="G383" s="59">
        <f t="shared" si="23"/>
        <v>8.3088842502142857</v>
      </c>
      <c r="H383" s="59">
        <f t="shared" si="20"/>
        <v>8.3088842502142857</v>
      </c>
      <c r="I383" s="59">
        <f t="shared" si="21"/>
        <v>0.83895957215646411</v>
      </c>
    </row>
    <row r="384" spans="1:9">
      <c r="A384" s="306">
        <v>350</v>
      </c>
      <c r="B384" s="306">
        <v>11</v>
      </c>
      <c r="C384" s="307">
        <v>3</v>
      </c>
      <c r="D384" s="307">
        <v>320</v>
      </c>
      <c r="E384" s="59">
        <f t="shared" si="22"/>
        <v>25.6</v>
      </c>
      <c r="F384" s="307">
        <v>1387</v>
      </c>
      <c r="G384" s="59">
        <f t="shared" si="23"/>
        <v>3.7183052889847832</v>
      </c>
      <c r="H384" s="59">
        <f t="shared" si="20"/>
        <v>3.7183052889847832</v>
      </c>
      <c r="I384" s="59">
        <f t="shared" si="21"/>
        <v>0.83999243473673768</v>
      </c>
    </row>
    <row r="385" spans="1:9">
      <c r="A385" s="306">
        <v>351</v>
      </c>
      <c r="B385" s="306">
        <v>61</v>
      </c>
      <c r="C385" s="307">
        <v>3</v>
      </c>
      <c r="D385" s="307">
        <v>320</v>
      </c>
      <c r="E385" s="59">
        <f t="shared" si="22"/>
        <v>185.6</v>
      </c>
      <c r="F385" s="307">
        <v>1436</v>
      </c>
      <c r="G385" s="59">
        <f t="shared" si="23"/>
        <v>27.910076686099913</v>
      </c>
      <c r="H385" s="59">
        <f t="shared" si="20"/>
        <v>27.910076686099913</v>
      </c>
      <c r="I385" s="59">
        <f t="shared" si="21"/>
        <v>0.84774523381620992</v>
      </c>
    </row>
    <row r="386" spans="1:9">
      <c r="A386" s="306">
        <v>352</v>
      </c>
      <c r="B386" s="306">
        <v>25</v>
      </c>
      <c r="C386" s="307">
        <v>5</v>
      </c>
      <c r="D386" s="307">
        <v>320</v>
      </c>
      <c r="E386" s="59">
        <f t="shared" si="22"/>
        <v>64</v>
      </c>
      <c r="F386" s="307">
        <v>2135</v>
      </c>
      <c r="G386" s="59">
        <f t="shared" si="23"/>
        <v>14.308907339550311</v>
      </c>
      <c r="H386" s="59">
        <f t="shared" si="20"/>
        <v>14.308907339550311</v>
      </c>
      <c r="I386" s="59">
        <f t="shared" si="21"/>
        <v>0.85171993029941839</v>
      </c>
    </row>
    <row r="387" spans="1:9">
      <c r="A387" s="306">
        <v>352</v>
      </c>
      <c r="B387" s="306">
        <v>29</v>
      </c>
      <c r="C387" s="307">
        <v>4</v>
      </c>
      <c r="D387" s="307">
        <v>320</v>
      </c>
      <c r="E387" s="59">
        <f t="shared" si="22"/>
        <v>80</v>
      </c>
      <c r="F387" s="307">
        <v>1541</v>
      </c>
      <c r="G387" s="59">
        <f t="shared" si="23"/>
        <v>12.909851411151658</v>
      </c>
      <c r="H387" s="59">
        <f t="shared" si="20"/>
        <v>12.909851411151658</v>
      </c>
      <c r="I387" s="59">
        <f t="shared" si="21"/>
        <v>0.85530600013584945</v>
      </c>
    </row>
    <row r="388" spans="1:9">
      <c r="A388" s="306">
        <v>353</v>
      </c>
      <c r="B388" s="306">
        <v>48</v>
      </c>
      <c r="C388" s="307">
        <v>4</v>
      </c>
      <c r="D388" s="307">
        <v>320</v>
      </c>
      <c r="E388" s="59">
        <f t="shared" si="22"/>
        <v>140.80000000000001</v>
      </c>
      <c r="F388" s="307">
        <v>1653</v>
      </c>
      <c r="G388" s="59">
        <f t="shared" si="23"/>
        <v>24.372727133961906</v>
      </c>
      <c r="H388" s="59">
        <f t="shared" si="20"/>
        <v>24.372727133961906</v>
      </c>
      <c r="I388" s="59">
        <f t="shared" si="21"/>
        <v>0.86207620211750557</v>
      </c>
    </row>
    <row r="389" spans="1:9">
      <c r="A389" s="306">
        <v>354</v>
      </c>
      <c r="B389" s="306">
        <v>18</v>
      </c>
      <c r="C389" s="307">
        <v>4</v>
      </c>
      <c r="D389" s="307">
        <v>320</v>
      </c>
      <c r="E389" s="59">
        <f t="shared" si="22"/>
        <v>44.8</v>
      </c>
      <c r="F389" s="307">
        <v>1955</v>
      </c>
      <c r="G389" s="59">
        <f t="shared" si="23"/>
        <v>9.17177503240028</v>
      </c>
      <c r="H389" s="59">
        <f t="shared" si="20"/>
        <v>9.17177503240028</v>
      </c>
      <c r="I389" s="59">
        <f t="shared" si="21"/>
        <v>0.86462391740428346</v>
      </c>
    </row>
    <row r="390" spans="1:9">
      <c r="A390" s="306">
        <v>355</v>
      </c>
      <c r="B390" s="306">
        <v>69</v>
      </c>
      <c r="C390" s="307">
        <v>3</v>
      </c>
      <c r="D390" s="307">
        <v>320</v>
      </c>
      <c r="E390" s="59">
        <f t="shared" si="22"/>
        <v>211.2</v>
      </c>
      <c r="F390" s="307">
        <v>1425</v>
      </c>
      <c r="G390" s="59">
        <f t="shared" si="23"/>
        <v>31.516457500812805</v>
      </c>
      <c r="H390" s="59">
        <f t="shared" si="20"/>
        <v>31.516457500812805</v>
      </c>
      <c r="I390" s="59">
        <f t="shared" si="21"/>
        <v>0.87337848893228698</v>
      </c>
    </row>
    <row r="391" spans="1:9">
      <c r="A391" s="306">
        <v>356</v>
      </c>
      <c r="B391" s="306">
        <v>91</v>
      </c>
      <c r="C391" s="307">
        <v>4</v>
      </c>
      <c r="D391" s="307">
        <v>320</v>
      </c>
      <c r="E391" s="59">
        <f t="shared" si="22"/>
        <v>278.39999999999998</v>
      </c>
      <c r="F391" s="307">
        <v>1513</v>
      </c>
      <c r="G391" s="59">
        <f t="shared" si="23"/>
        <v>44.109971475698991</v>
      </c>
      <c r="H391" s="59">
        <f t="shared" ref="H391:H454" si="24">G391*1</f>
        <v>44.109971475698991</v>
      </c>
      <c r="I391" s="59">
        <f t="shared" si="21"/>
        <v>0.88563125878664783</v>
      </c>
    </row>
    <row r="392" spans="1:9">
      <c r="A392" s="306">
        <v>357</v>
      </c>
      <c r="B392" s="306">
        <v>10</v>
      </c>
      <c r="C392" s="307">
        <v>4</v>
      </c>
      <c r="D392" s="307">
        <v>320</v>
      </c>
      <c r="E392" s="59">
        <f t="shared" si="22"/>
        <v>19.2</v>
      </c>
      <c r="F392" s="307">
        <v>1728</v>
      </c>
      <c r="G392" s="59">
        <f t="shared" si="23"/>
        <v>3.4743501474580243</v>
      </c>
      <c r="H392" s="59">
        <f t="shared" si="24"/>
        <v>3.4743501474580243</v>
      </c>
      <c r="I392" s="59">
        <f t="shared" ref="I392:I455" si="25">(H392/3600)+I391</f>
        <v>0.88659635604983067</v>
      </c>
    </row>
    <row r="393" spans="1:9">
      <c r="A393" s="306">
        <v>358</v>
      </c>
      <c r="B393" s="306">
        <v>19</v>
      </c>
      <c r="C393" s="307">
        <v>4</v>
      </c>
      <c r="D393" s="307">
        <v>320</v>
      </c>
      <c r="E393" s="59">
        <f t="shared" si="22"/>
        <v>48</v>
      </c>
      <c r="F393" s="307">
        <v>1719</v>
      </c>
      <c r="G393" s="59">
        <f t="shared" si="23"/>
        <v>8.6406364344333664</v>
      </c>
      <c r="H393" s="59">
        <f t="shared" si="24"/>
        <v>8.6406364344333664</v>
      </c>
      <c r="I393" s="59">
        <f t="shared" si="25"/>
        <v>0.88899653283717328</v>
      </c>
    </row>
    <row r="394" spans="1:9">
      <c r="A394" s="306">
        <v>359</v>
      </c>
      <c r="B394" s="306">
        <v>70</v>
      </c>
      <c r="C394" s="307">
        <v>3</v>
      </c>
      <c r="D394" s="307">
        <v>320</v>
      </c>
      <c r="E394" s="59">
        <f t="shared" ref="E394:E457" si="26">IF(B394&gt;C394,(B394-C394)*D394/100,0)</f>
        <v>214.4</v>
      </c>
      <c r="F394" s="307">
        <v>1255</v>
      </c>
      <c r="G394" s="59">
        <f t="shared" ref="G394:G457" si="27">(2*PI()*E394*F394/60)/1000</f>
        <v>28.177153949557098</v>
      </c>
      <c r="H394" s="59">
        <f t="shared" si="24"/>
        <v>28.177153949557098</v>
      </c>
      <c r="I394" s="59">
        <f t="shared" si="25"/>
        <v>0.89682352004538357</v>
      </c>
    </row>
    <row r="395" spans="1:9">
      <c r="A395" s="306">
        <v>360</v>
      </c>
      <c r="B395" s="306">
        <v>67</v>
      </c>
      <c r="C395" s="307">
        <v>3</v>
      </c>
      <c r="D395" s="307">
        <v>320</v>
      </c>
      <c r="E395" s="59">
        <f t="shared" si="26"/>
        <v>204.8</v>
      </c>
      <c r="F395" s="307">
        <v>1368</v>
      </c>
      <c r="G395" s="59">
        <f t="shared" si="27"/>
        <v>29.338956800756645</v>
      </c>
      <c r="H395" s="59">
        <f t="shared" si="24"/>
        <v>29.338956800756645</v>
      </c>
      <c r="I395" s="59">
        <f t="shared" si="25"/>
        <v>0.90497323026781595</v>
      </c>
    </row>
    <row r="396" spans="1:9">
      <c r="A396" s="306">
        <v>361</v>
      </c>
      <c r="B396" s="306">
        <v>42</v>
      </c>
      <c r="C396" s="307">
        <v>3</v>
      </c>
      <c r="D396" s="307">
        <v>320</v>
      </c>
      <c r="E396" s="59">
        <f t="shared" si="26"/>
        <v>124.8</v>
      </c>
      <c r="F396" s="307">
        <v>1456</v>
      </c>
      <c r="G396" s="59">
        <f t="shared" si="27"/>
        <v>19.028501039087235</v>
      </c>
      <c r="H396" s="59">
        <f t="shared" si="24"/>
        <v>19.028501039087235</v>
      </c>
      <c r="I396" s="59">
        <f t="shared" si="25"/>
        <v>0.91025892500089578</v>
      </c>
    </row>
    <row r="397" spans="1:9">
      <c r="A397" s="306">
        <v>362</v>
      </c>
      <c r="B397" s="306">
        <v>33</v>
      </c>
      <c r="C397" s="307">
        <v>4</v>
      </c>
      <c r="D397" s="307">
        <v>320</v>
      </c>
      <c r="E397" s="59">
        <f t="shared" si="26"/>
        <v>92.8</v>
      </c>
      <c r="F397" s="307">
        <v>1509</v>
      </c>
      <c r="G397" s="59">
        <f t="shared" si="27"/>
        <v>14.664451852132579</v>
      </c>
      <c r="H397" s="59">
        <f t="shared" si="24"/>
        <v>14.664451852132579</v>
      </c>
      <c r="I397" s="59">
        <f t="shared" si="25"/>
        <v>0.91433238384871041</v>
      </c>
    </row>
    <row r="398" spans="1:9">
      <c r="A398" s="306">
        <v>363</v>
      </c>
      <c r="B398" s="306">
        <v>12</v>
      </c>
      <c r="C398" s="307">
        <v>4</v>
      </c>
      <c r="D398" s="307">
        <v>320</v>
      </c>
      <c r="E398" s="59">
        <f t="shared" si="26"/>
        <v>25.6</v>
      </c>
      <c r="F398" s="307">
        <v>1540</v>
      </c>
      <c r="G398" s="59">
        <f t="shared" si="27"/>
        <v>4.1284716258374665</v>
      </c>
      <c r="H398" s="59">
        <f t="shared" si="24"/>
        <v>4.1284716258374665</v>
      </c>
      <c r="I398" s="59">
        <f t="shared" si="25"/>
        <v>0.91547918152255414</v>
      </c>
    </row>
    <row r="399" spans="1:9">
      <c r="A399" s="306">
        <v>364</v>
      </c>
      <c r="B399" s="306">
        <v>22</v>
      </c>
      <c r="C399" s="307">
        <v>3</v>
      </c>
      <c r="D399" s="307">
        <v>320</v>
      </c>
      <c r="E399" s="59">
        <f t="shared" si="26"/>
        <v>60.8</v>
      </c>
      <c r="F399" s="307">
        <v>1363</v>
      </c>
      <c r="G399" s="59">
        <f t="shared" si="27"/>
        <v>8.6781679946682519</v>
      </c>
      <c r="H399" s="59">
        <f t="shared" si="24"/>
        <v>8.6781679946682519</v>
      </c>
      <c r="I399" s="59">
        <f t="shared" si="25"/>
        <v>0.91788978374329533</v>
      </c>
    </row>
    <row r="400" spans="1:9">
      <c r="A400" s="306">
        <v>365</v>
      </c>
      <c r="B400" s="306">
        <v>66</v>
      </c>
      <c r="C400" s="307">
        <v>3</v>
      </c>
      <c r="D400" s="307">
        <v>320</v>
      </c>
      <c r="E400" s="59">
        <f t="shared" si="26"/>
        <v>201.6</v>
      </c>
      <c r="F400" s="307">
        <v>1185</v>
      </c>
      <c r="G400" s="59">
        <f t="shared" si="27"/>
        <v>25.01713061906624</v>
      </c>
      <c r="H400" s="59">
        <f t="shared" si="24"/>
        <v>25.01713061906624</v>
      </c>
      <c r="I400" s="59">
        <f t="shared" si="25"/>
        <v>0.92483898669303599</v>
      </c>
    </row>
    <row r="401" spans="1:9">
      <c r="A401" s="306">
        <v>365</v>
      </c>
      <c r="B401" s="306">
        <v>47</v>
      </c>
      <c r="C401" s="307">
        <v>3</v>
      </c>
      <c r="D401" s="307">
        <v>320</v>
      </c>
      <c r="E401" s="59">
        <f t="shared" si="26"/>
        <v>140.80000000000001</v>
      </c>
      <c r="F401" s="307">
        <v>1234</v>
      </c>
      <c r="G401" s="59">
        <f t="shared" si="27"/>
        <v>18.194764236726556</v>
      </c>
      <c r="H401" s="59">
        <f t="shared" si="24"/>
        <v>18.194764236726556</v>
      </c>
      <c r="I401" s="59">
        <f t="shared" si="25"/>
        <v>0.92989308786990443</v>
      </c>
    </row>
    <row r="402" spans="1:9">
      <c r="A402" s="306">
        <v>366</v>
      </c>
      <c r="B402" s="306">
        <v>38</v>
      </c>
      <c r="C402" s="307">
        <v>3</v>
      </c>
      <c r="D402" s="307">
        <v>320</v>
      </c>
      <c r="E402" s="59">
        <f t="shared" si="26"/>
        <v>112</v>
      </c>
      <c r="F402" s="307">
        <v>1248</v>
      </c>
      <c r="G402" s="59">
        <f t="shared" si="27"/>
        <v>14.637308491605564</v>
      </c>
      <c r="H402" s="59">
        <f t="shared" si="24"/>
        <v>14.637308491605564</v>
      </c>
      <c r="I402" s="59">
        <f t="shared" si="25"/>
        <v>0.93395900689535039</v>
      </c>
    </row>
    <row r="403" spans="1:9">
      <c r="A403" s="306">
        <v>367</v>
      </c>
      <c r="B403" s="306">
        <v>28</v>
      </c>
      <c r="C403" s="307">
        <v>3</v>
      </c>
      <c r="D403" s="307">
        <v>320</v>
      </c>
      <c r="E403" s="59">
        <f t="shared" si="26"/>
        <v>80</v>
      </c>
      <c r="F403" s="307">
        <v>1285</v>
      </c>
      <c r="G403" s="59">
        <f t="shared" si="27"/>
        <v>10.765190826301025</v>
      </c>
      <c r="H403" s="59">
        <f t="shared" si="24"/>
        <v>10.765190826301025</v>
      </c>
      <c r="I403" s="59">
        <f t="shared" si="25"/>
        <v>0.93694933768043398</v>
      </c>
    </row>
    <row r="404" spans="1:9">
      <c r="A404" s="306">
        <v>368</v>
      </c>
      <c r="B404" s="306">
        <v>16</v>
      </c>
      <c r="C404" s="307">
        <v>3</v>
      </c>
      <c r="D404" s="307">
        <v>320</v>
      </c>
      <c r="E404" s="59">
        <f t="shared" si="26"/>
        <v>41.6</v>
      </c>
      <c r="F404" s="307">
        <v>1281</v>
      </c>
      <c r="G404" s="59">
        <f t="shared" si="27"/>
        <v>5.5804738624246211</v>
      </c>
      <c r="H404" s="59">
        <f t="shared" si="24"/>
        <v>5.5804738624246211</v>
      </c>
      <c r="I404" s="59">
        <f t="shared" si="25"/>
        <v>0.93849946930888528</v>
      </c>
    </row>
    <row r="405" spans="1:9">
      <c r="A405" s="306">
        <v>369</v>
      </c>
      <c r="B405" s="306">
        <v>13</v>
      </c>
      <c r="C405" s="307">
        <v>3</v>
      </c>
      <c r="D405" s="307">
        <v>320</v>
      </c>
      <c r="E405" s="59">
        <f t="shared" si="26"/>
        <v>32</v>
      </c>
      <c r="F405" s="307">
        <v>1295</v>
      </c>
      <c r="G405" s="59">
        <f t="shared" si="27"/>
        <v>4.3395866521587001</v>
      </c>
      <c r="H405" s="59">
        <f t="shared" si="24"/>
        <v>4.3395866521587001</v>
      </c>
      <c r="I405" s="59">
        <f t="shared" si="25"/>
        <v>0.93970491004559609</v>
      </c>
    </row>
    <row r="406" spans="1:9">
      <c r="A406" s="306">
        <v>370</v>
      </c>
      <c r="B406" s="306">
        <v>1</v>
      </c>
      <c r="C406" s="307">
        <v>3</v>
      </c>
      <c r="D406" s="307">
        <v>320</v>
      </c>
      <c r="E406" s="59">
        <f t="shared" si="26"/>
        <v>0</v>
      </c>
      <c r="F406" s="307">
        <v>1255</v>
      </c>
      <c r="G406" s="59">
        <f t="shared" si="27"/>
        <v>0</v>
      </c>
      <c r="H406" s="59">
        <f t="shared" si="24"/>
        <v>0</v>
      </c>
      <c r="I406" s="59">
        <f t="shared" si="25"/>
        <v>0.93970491004559609</v>
      </c>
    </row>
    <row r="407" spans="1:9">
      <c r="A407" s="306">
        <v>371</v>
      </c>
      <c r="B407" s="306">
        <v>35</v>
      </c>
      <c r="C407" s="307">
        <v>3</v>
      </c>
      <c r="D407" s="307">
        <v>320</v>
      </c>
      <c r="E407" s="59">
        <f t="shared" si="26"/>
        <v>102.4</v>
      </c>
      <c r="F407" s="307">
        <v>1337</v>
      </c>
      <c r="G407" s="59">
        <f t="shared" si="27"/>
        <v>14.337056009726474</v>
      </c>
      <c r="H407" s="59">
        <f t="shared" si="24"/>
        <v>14.337056009726474</v>
      </c>
      <c r="I407" s="59">
        <f t="shared" si="25"/>
        <v>0.94368742560385344</v>
      </c>
    </row>
    <row r="408" spans="1:9">
      <c r="A408" s="306">
        <v>372</v>
      </c>
      <c r="B408" s="306">
        <v>21</v>
      </c>
      <c r="C408" s="307">
        <v>3</v>
      </c>
      <c r="D408" s="307">
        <v>320</v>
      </c>
      <c r="E408" s="59">
        <f t="shared" si="26"/>
        <v>57.6</v>
      </c>
      <c r="F408" s="307">
        <v>1286</v>
      </c>
      <c r="G408" s="59">
        <f t="shared" si="27"/>
        <v>7.7569692528316292</v>
      </c>
      <c r="H408" s="59">
        <f t="shared" si="24"/>
        <v>7.7569692528316292</v>
      </c>
      <c r="I408" s="59">
        <f t="shared" si="25"/>
        <v>0.94584213928519556</v>
      </c>
    </row>
    <row r="409" spans="1:9">
      <c r="A409" s="306">
        <v>373</v>
      </c>
      <c r="B409" s="306">
        <v>32</v>
      </c>
      <c r="C409" s="307">
        <v>3</v>
      </c>
      <c r="D409" s="307">
        <v>320</v>
      </c>
      <c r="E409" s="59">
        <f t="shared" si="26"/>
        <v>92.8</v>
      </c>
      <c r="F409" s="307">
        <v>1305</v>
      </c>
      <c r="G409" s="59">
        <f t="shared" si="27"/>
        <v>12.681981224011277</v>
      </c>
      <c r="H409" s="59">
        <f t="shared" si="24"/>
        <v>12.681981224011277</v>
      </c>
      <c r="I409" s="59">
        <f t="shared" si="25"/>
        <v>0.94936491184742089</v>
      </c>
    </row>
    <row r="410" spans="1:9">
      <c r="A410" s="306">
        <v>374</v>
      </c>
      <c r="B410" s="306">
        <v>39</v>
      </c>
      <c r="C410" s="307">
        <v>3</v>
      </c>
      <c r="D410" s="307">
        <v>320</v>
      </c>
      <c r="E410" s="59">
        <f t="shared" si="26"/>
        <v>115.2</v>
      </c>
      <c r="F410" s="307">
        <v>1318</v>
      </c>
      <c r="G410" s="59">
        <f t="shared" si="27"/>
        <v>15.899977410936373</v>
      </c>
      <c r="H410" s="59">
        <f t="shared" si="24"/>
        <v>15.899977410936373</v>
      </c>
      <c r="I410" s="59">
        <f t="shared" si="25"/>
        <v>0.95378157223934767</v>
      </c>
    </row>
    <row r="411" spans="1:9">
      <c r="A411" s="306">
        <v>375</v>
      </c>
      <c r="B411" s="306">
        <v>12</v>
      </c>
      <c r="C411" s="307">
        <v>3</v>
      </c>
      <c r="D411" s="307">
        <v>320</v>
      </c>
      <c r="E411" s="59">
        <f t="shared" si="26"/>
        <v>28.8</v>
      </c>
      <c r="F411" s="307">
        <v>1328</v>
      </c>
      <c r="G411" s="59">
        <f t="shared" si="27"/>
        <v>4.0051536422085556</v>
      </c>
      <c r="H411" s="59">
        <f t="shared" si="24"/>
        <v>4.0051536422085556</v>
      </c>
      <c r="I411" s="59">
        <f t="shared" si="25"/>
        <v>0.9548941149177389</v>
      </c>
    </row>
    <row r="412" spans="1:9">
      <c r="A412" s="306">
        <v>376</v>
      </c>
      <c r="B412" s="306">
        <v>18</v>
      </c>
      <c r="C412" s="307">
        <v>3</v>
      </c>
      <c r="D412" s="307">
        <v>320</v>
      </c>
      <c r="E412" s="59">
        <f t="shared" si="26"/>
        <v>48</v>
      </c>
      <c r="F412" s="307">
        <v>1351</v>
      </c>
      <c r="G412" s="59">
        <f t="shared" si="27"/>
        <v>6.7908666799996968</v>
      </c>
      <c r="H412" s="59">
        <f t="shared" si="24"/>
        <v>6.7908666799996968</v>
      </c>
      <c r="I412" s="59">
        <f t="shared" si="25"/>
        <v>0.95678046677329442</v>
      </c>
    </row>
    <row r="413" spans="1:9">
      <c r="A413" s="306">
        <v>377</v>
      </c>
      <c r="B413" s="306">
        <v>18</v>
      </c>
      <c r="C413" s="307">
        <v>3</v>
      </c>
      <c r="D413" s="307">
        <v>320</v>
      </c>
      <c r="E413" s="59">
        <f t="shared" si="26"/>
        <v>48</v>
      </c>
      <c r="F413" s="307">
        <v>1333</v>
      </c>
      <c r="G413" s="59">
        <f t="shared" si="27"/>
        <v>6.7003888115763113</v>
      </c>
      <c r="H413" s="59">
        <f t="shared" si="24"/>
        <v>6.7003888115763113</v>
      </c>
      <c r="I413" s="59">
        <f t="shared" si="25"/>
        <v>0.95864168588762122</v>
      </c>
    </row>
    <row r="414" spans="1:9">
      <c r="A414" s="306">
        <v>377</v>
      </c>
      <c r="B414" s="306">
        <v>20</v>
      </c>
      <c r="C414" s="307">
        <v>3</v>
      </c>
      <c r="D414" s="307">
        <v>320</v>
      </c>
      <c r="E414" s="59">
        <f t="shared" si="26"/>
        <v>54.4</v>
      </c>
      <c r="F414" s="307">
        <v>1347</v>
      </c>
      <c r="G414" s="59">
        <f t="shared" si="27"/>
        <v>7.6735285519522849</v>
      </c>
      <c r="H414" s="59">
        <f t="shared" si="24"/>
        <v>7.6735285519522849</v>
      </c>
      <c r="I414" s="59">
        <f t="shared" si="25"/>
        <v>0.96077322159649681</v>
      </c>
    </row>
    <row r="415" spans="1:9">
      <c r="A415" s="306">
        <v>378</v>
      </c>
      <c r="B415" s="306">
        <v>7</v>
      </c>
      <c r="C415" s="307">
        <v>3</v>
      </c>
      <c r="D415" s="307">
        <v>320</v>
      </c>
      <c r="E415" s="59">
        <f t="shared" si="26"/>
        <v>12.8</v>
      </c>
      <c r="F415" s="307">
        <v>1337</v>
      </c>
      <c r="G415" s="59">
        <f t="shared" si="27"/>
        <v>1.7921320012158093</v>
      </c>
      <c r="H415" s="59">
        <f t="shared" si="24"/>
        <v>1.7921320012158093</v>
      </c>
      <c r="I415" s="59">
        <f t="shared" si="25"/>
        <v>0.96127103604127895</v>
      </c>
    </row>
    <row r="416" spans="1:9">
      <c r="A416" s="306">
        <v>379</v>
      </c>
      <c r="B416" s="306">
        <v>16</v>
      </c>
      <c r="C416" s="307">
        <v>3</v>
      </c>
      <c r="D416" s="307">
        <v>320</v>
      </c>
      <c r="E416" s="59">
        <f t="shared" si="26"/>
        <v>41.6</v>
      </c>
      <c r="F416" s="307">
        <v>1332</v>
      </c>
      <c r="G416" s="59">
        <f t="shared" si="27"/>
        <v>5.8026472948864924</v>
      </c>
      <c r="H416" s="59">
        <f t="shared" si="24"/>
        <v>5.8026472948864924</v>
      </c>
      <c r="I416" s="59">
        <f t="shared" si="25"/>
        <v>0.96288288251208076</v>
      </c>
    </row>
    <row r="417" spans="1:9">
      <c r="A417" s="306">
        <v>380</v>
      </c>
      <c r="B417" s="306">
        <v>29</v>
      </c>
      <c r="C417" s="307">
        <v>3</v>
      </c>
      <c r="D417" s="307">
        <v>320</v>
      </c>
      <c r="E417" s="59">
        <f t="shared" si="26"/>
        <v>83.2</v>
      </c>
      <c r="F417" s="307">
        <v>1343</v>
      </c>
      <c r="G417" s="59">
        <f t="shared" si="27"/>
        <v>11.701134109658497</v>
      </c>
      <c r="H417" s="59">
        <f t="shared" si="24"/>
        <v>11.701134109658497</v>
      </c>
      <c r="I417" s="59">
        <f t="shared" si="25"/>
        <v>0.96613319754254146</v>
      </c>
    </row>
    <row r="418" spans="1:9">
      <c r="A418" s="306">
        <v>381</v>
      </c>
      <c r="B418" s="306">
        <v>9</v>
      </c>
      <c r="C418" s="307">
        <v>3</v>
      </c>
      <c r="D418" s="307">
        <v>320</v>
      </c>
      <c r="E418" s="59">
        <f t="shared" si="26"/>
        <v>19.2</v>
      </c>
      <c r="F418" s="307">
        <v>1334</v>
      </c>
      <c r="G418" s="59">
        <f t="shared" si="27"/>
        <v>2.6821661439288218</v>
      </c>
      <c r="H418" s="59">
        <f t="shared" si="24"/>
        <v>2.6821661439288218</v>
      </c>
      <c r="I418" s="59">
        <f t="shared" si="25"/>
        <v>0.96687824369363284</v>
      </c>
    </row>
    <row r="419" spans="1:9">
      <c r="A419" s="306">
        <v>382</v>
      </c>
      <c r="B419" s="306">
        <v>11</v>
      </c>
      <c r="C419" s="307">
        <v>3</v>
      </c>
      <c r="D419" s="307">
        <v>320</v>
      </c>
      <c r="E419" s="59">
        <f t="shared" si="26"/>
        <v>25.6</v>
      </c>
      <c r="F419" s="307">
        <v>1347</v>
      </c>
      <c r="G419" s="59">
        <f t="shared" si="27"/>
        <v>3.6110722597422518</v>
      </c>
      <c r="H419" s="59">
        <f t="shared" si="24"/>
        <v>3.6110722597422518</v>
      </c>
      <c r="I419" s="59">
        <f t="shared" si="25"/>
        <v>0.96788131932133903</v>
      </c>
    </row>
    <row r="420" spans="1:9">
      <c r="A420" s="306">
        <v>383</v>
      </c>
      <c r="B420" s="306">
        <v>9</v>
      </c>
      <c r="C420" s="307">
        <v>3</v>
      </c>
      <c r="D420" s="307">
        <v>320</v>
      </c>
      <c r="E420" s="59">
        <f t="shared" si="26"/>
        <v>19.2</v>
      </c>
      <c r="F420" s="307">
        <v>1354</v>
      </c>
      <c r="G420" s="59">
        <f t="shared" si="27"/>
        <v>2.7223785298947711</v>
      </c>
      <c r="H420" s="59">
        <f t="shared" si="24"/>
        <v>2.7223785298947711</v>
      </c>
      <c r="I420" s="59">
        <f t="shared" si="25"/>
        <v>0.96863753557964316</v>
      </c>
    </row>
    <row r="421" spans="1:9">
      <c r="A421" s="306">
        <v>384</v>
      </c>
      <c r="B421" s="306">
        <v>1</v>
      </c>
      <c r="C421" s="307">
        <v>3</v>
      </c>
      <c r="D421" s="307">
        <v>320</v>
      </c>
      <c r="E421" s="59">
        <f t="shared" si="26"/>
        <v>0</v>
      </c>
      <c r="F421" s="307">
        <v>1308</v>
      </c>
      <c r="G421" s="59">
        <f t="shared" si="27"/>
        <v>0</v>
      </c>
      <c r="H421" s="59">
        <f t="shared" si="24"/>
        <v>0</v>
      </c>
      <c r="I421" s="59">
        <f t="shared" si="25"/>
        <v>0.96863753557964316</v>
      </c>
    </row>
    <row r="422" spans="1:9">
      <c r="A422" s="306">
        <v>385</v>
      </c>
      <c r="B422" s="306">
        <v>1</v>
      </c>
      <c r="C422" s="307">
        <v>3</v>
      </c>
      <c r="D422" s="307">
        <v>320</v>
      </c>
      <c r="E422" s="59">
        <f t="shared" si="26"/>
        <v>0</v>
      </c>
      <c r="F422" s="307">
        <v>1301</v>
      </c>
      <c r="G422" s="59">
        <f t="shared" si="27"/>
        <v>0</v>
      </c>
      <c r="H422" s="59">
        <f t="shared" si="24"/>
        <v>0</v>
      </c>
      <c r="I422" s="59">
        <f t="shared" si="25"/>
        <v>0.96863753557964316</v>
      </c>
    </row>
    <row r="423" spans="1:9">
      <c r="A423" s="306">
        <v>386</v>
      </c>
      <c r="B423" s="306">
        <v>1</v>
      </c>
      <c r="C423" s="307">
        <v>3</v>
      </c>
      <c r="D423" s="307">
        <v>320</v>
      </c>
      <c r="E423" s="59">
        <f t="shared" si="26"/>
        <v>0</v>
      </c>
      <c r="F423" s="307">
        <v>1267</v>
      </c>
      <c r="G423" s="59">
        <f t="shared" si="27"/>
        <v>0</v>
      </c>
      <c r="H423" s="59">
        <f t="shared" si="24"/>
        <v>0</v>
      </c>
      <c r="I423" s="59">
        <f t="shared" si="25"/>
        <v>0.96863753557964316</v>
      </c>
    </row>
    <row r="424" spans="1:9">
      <c r="A424" s="306">
        <v>387</v>
      </c>
      <c r="B424" s="306">
        <v>1</v>
      </c>
      <c r="C424" s="307">
        <v>3</v>
      </c>
      <c r="D424" s="307">
        <v>320</v>
      </c>
      <c r="E424" s="59">
        <f t="shared" si="26"/>
        <v>0</v>
      </c>
      <c r="F424" s="307">
        <v>1234</v>
      </c>
      <c r="G424" s="59">
        <f t="shared" si="27"/>
        <v>0</v>
      </c>
      <c r="H424" s="59">
        <f t="shared" si="24"/>
        <v>0</v>
      </c>
      <c r="I424" s="59">
        <f t="shared" si="25"/>
        <v>0.96863753557964316</v>
      </c>
    </row>
    <row r="425" spans="1:9">
      <c r="A425" s="306">
        <v>388</v>
      </c>
      <c r="B425" s="306">
        <v>1</v>
      </c>
      <c r="C425" s="307">
        <v>3</v>
      </c>
      <c r="D425" s="307">
        <v>320</v>
      </c>
      <c r="E425" s="59">
        <f t="shared" si="26"/>
        <v>0</v>
      </c>
      <c r="F425" s="307">
        <v>1215</v>
      </c>
      <c r="G425" s="59">
        <f t="shared" si="27"/>
        <v>0</v>
      </c>
      <c r="H425" s="59">
        <f t="shared" si="24"/>
        <v>0</v>
      </c>
      <c r="I425" s="59">
        <f t="shared" si="25"/>
        <v>0.96863753557964316</v>
      </c>
    </row>
    <row r="426" spans="1:9">
      <c r="A426" s="306">
        <v>389</v>
      </c>
      <c r="B426" s="306">
        <v>1</v>
      </c>
      <c r="C426" s="307">
        <v>3</v>
      </c>
      <c r="D426" s="307">
        <v>320</v>
      </c>
      <c r="E426" s="59">
        <f t="shared" si="26"/>
        <v>0</v>
      </c>
      <c r="F426" s="307">
        <v>1151</v>
      </c>
      <c r="G426" s="59">
        <f t="shared" si="27"/>
        <v>0</v>
      </c>
      <c r="H426" s="59">
        <f t="shared" si="24"/>
        <v>0</v>
      </c>
      <c r="I426" s="59">
        <f t="shared" si="25"/>
        <v>0.96863753557964316</v>
      </c>
    </row>
    <row r="427" spans="1:9">
      <c r="A427" s="306">
        <v>389</v>
      </c>
      <c r="B427" s="306">
        <v>1</v>
      </c>
      <c r="C427" s="307">
        <v>3</v>
      </c>
      <c r="D427" s="307">
        <v>320</v>
      </c>
      <c r="E427" s="59">
        <f t="shared" si="26"/>
        <v>0</v>
      </c>
      <c r="F427" s="307">
        <v>1143</v>
      </c>
      <c r="G427" s="59">
        <f t="shared" si="27"/>
        <v>0</v>
      </c>
      <c r="H427" s="59">
        <f t="shared" si="24"/>
        <v>0</v>
      </c>
      <c r="I427" s="59">
        <f t="shared" si="25"/>
        <v>0.96863753557964316</v>
      </c>
    </row>
    <row r="428" spans="1:9">
      <c r="A428" s="306">
        <v>390</v>
      </c>
      <c r="B428" s="306">
        <v>1</v>
      </c>
      <c r="C428" s="307">
        <v>3</v>
      </c>
      <c r="D428" s="307">
        <v>320</v>
      </c>
      <c r="E428" s="59">
        <f t="shared" si="26"/>
        <v>0</v>
      </c>
      <c r="F428" s="307">
        <v>1283</v>
      </c>
      <c r="G428" s="59">
        <f t="shared" si="27"/>
        <v>0</v>
      </c>
      <c r="H428" s="59">
        <f t="shared" si="24"/>
        <v>0</v>
      </c>
      <c r="I428" s="59">
        <f t="shared" si="25"/>
        <v>0.96863753557964316</v>
      </c>
    </row>
    <row r="429" spans="1:9">
      <c r="A429" s="306">
        <v>391</v>
      </c>
      <c r="B429" s="306">
        <v>1</v>
      </c>
      <c r="C429" s="307">
        <v>3</v>
      </c>
      <c r="D429" s="307">
        <v>320</v>
      </c>
      <c r="E429" s="59">
        <f t="shared" si="26"/>
        <v>0</v>
      </c>
      <c r="F429" s="307">
        <v>1135</v>
      </c>
      <c r="G429" s="59">
        <f t="shared" si="27"/>
        <v>0</v>
      </c>
      <c r="H429" s="59">
        <f t="shared" si="24"/>
        <v>0</v>
      </c>
      <c r="I429" s="59">
        <f t="shared" si="25"/>
        <v>0.96863753557964316</v>
      </c>
    </row>
    <row r="430" spans="1:9">
      <c r="A430" s="306">
        <v>392</v>
      </c>
      <c r="B430" s="306">
        <v>1</v>
      </c>
      <c r="C430" s="307">
        <v>3</v>
      </c>
      <c r="D430" s="307">
        <v>320</v>
      </c>
      <c r="E430" s="59">
        <f t="shared" si="26"/>
        <v>0</v>
      </c>
      <c r="F430" s="307">
        <v>1405</v>
      </c>
      <c r="G430" s="59">
        <f t="shared" si="27"/>
        <v>0</v>
      </c>
      <c r="H430" s="59">
        <f t="shared" si="24"/>
        <v>0</v>
      </c>
      <c r="I430" s="59">
        <f t="shared" si="25"/>
        <v>0.96863753557964316</v>
      </c>
    </row>
    <row r="431" spans="1:9">
      <c r="A431" s="306">
        <v>393</v>
      </c>
      <c r="B431" s="306">
        <v>1</v>
      </c>
      <c r="C431" s="307">
        <v>3</v>
      </c>
      <c r="D431" s="307">
        <v>320</v>
      </c>
      <c r="E431" s="59">
        <f t="shared" si="26"/>
        <v>0</v>
      </c>
      <c r="F431" s="307">
        <v>1229</v>
      </c>
      <c r="G431" s="59">
        <f t="shared" si="27"/>
        <v>0</v>
      </c>
      <c r="H431" s="59">
        <f t="shared" si="24"/>
        <v>0</v>
      </c>
      <c r="I431" s="59">
        <f t="shared" si="25"/>
        <v>0.96863753557964316</v>
      </c>
    </row>
    <row r="432" spans="1:9">
      <c r="A432" s="306">
        <v>394</v>
      </c>
      <c r="B432" s="306">
        <v>1</v>
      </c>
      <c r="C432" s="307">
        <v>3</v>
      </c>
      <c r="D432" s="307">
        <v>320</v>
      </c>
      <c r="E432" s="59">
        <f t="shared" si="26"/>
        <v>0</v>
      </c>
      <c r="F432" s="307">
        <v>1046</v>
      </c>
      <c r="G432" s="59">
        <f t="shared" si="27"/>
        <v>0</v>
      </c>
      <c r="H432" s="59">
        <f t="shared" si="24"/>
        <v>0</v>
      </c>
      <c r="I432" s="59">
        <f t="shared" si="25"/>
        <v>0.96863753557964316</v>
      </c>
    </row>
    <row r="433" spans="1:9">
      <c r="A433" s="306">
        <v>395</v>
      </c>
      <c r="B433" s="306">
        <v>1</v>
      </c>
      <c r="C433" s="307">
        <v>2</v>
      </c>
      <c r="D433" s="307">
        <v>320</v>
      </c>
      <c r="E433" s="59">
        <f t="shared" si="26"/>
        <v>0</v>
      </c>
      <c r="F433" s="307">
        <v>989</v>
      </c>
      <c r="G433" s="59">
        <f t="shared" si="27"/>
        <v>0</v>
      </c>
      <c r="H433" s="59">
        <f t="shared" si="24"/>
        <v>0</v>
      </c>
      <c r="I433" s="59">
        <f t="shared" si="25"/>
        <v>0.96863753557964316</v>
      </c>
    </row>
    <row r="434" spans="1:9">
      <c r="A434" s="306">
        <v>396</v>
      </c>
      <c r="B434" s="306">
        <v>2</v>
      </c>
      <c r="C434" s="307">
        <v>2</v>
      </c>
      <c r="D434" s="307">
        <v>320</v>
      </c>
      <c r="E434" s="59">
        <f t="shared" si="26"/>
        <v>0</v>
      </c>
      <c r="F434" s="307">
        <v>877</v>
      </c>
      <c r="G434" s="59">
        <f t="shared" si="27"/>
        <v>0</v>
      </c>
      <c r="H434" s="59">
        <f t="shared" si="24"/>
        <v>0</v>
      </c>
      <c r="I434" s="59">
        <f t="shared" si="25"/>
        <v>0.96863753557964316</v>
      </c>
    </row>
    <row r="435" spans="1:9">
      <c r="A435" s="306">
        <v>397</v>
      </c>
      <c r="B435" s="306">
        <v>3</v>
      </c>
      <c r="C435" s="307">
        <v>2</v>
      </c>
      <c r="D435" s="307">
        <v>320</v>
      </c>
      <c r="E435" s="59">
        <f t="shared" si="26"/>
        <v>3.2</v>
      </c>
      <c r="F435" s="307">
        <v>870</v>
      </c>
      <c r="G435" s="59">
        <f t="shared" si="27"/>
        <v>0.29153979825313281</v>
      </c>
      <c r="H435" s="59">
        <f t="shared" si="24"/>
        <v>0.29153979825313281</v>
      </c>
      <c r="I435" s="59">
        <f t="shared" si="25"/>
        <v>0.96871851885693572</v>
      </c>
    </row>
    <row r="436" spans="1:9">
      <c r="A436" s="306">
        <v>398</v>
      </c>
      <c r="B436" s="306">
        <v>3</v>
      </c>
      <c r="C436" s="307">
        <v>2</v>
      </c>
      <c r="D436" s="307">
        <v>320</v>
      </c>
      <c r="E436" s="59">
        <f t="shared" si="26"/>
        <v>3.2</v>
      </c>
      <c r="F436" s="307">
        <v>901</v>
      </c>
      <c r="G436" s="59">
        <f t="shared" si="27"/>
        <v>0.301927997961003</v>
      </c>
      <c r="H436" s="59">
        <f t="shared" si="24"/>
        <v>0.301927997961003</v>
      </c>
      <c r="I436" s="59">
        <f t="shared" si="25"/>
        <v>0.96880238774525818</v>
      </c>
    </row>
    <row r="437" spans="1:9">
      <c r="A437" s="306">
        <v>399</v>
      </c>
      <c r="B437" s="306">
        <v>3</v>
      </c>
      <c r="C437" s="307">
        <v>2</v>
      </c>
      <c r="D437" s="307">
        <v>320</v>
      </c>
      <c r="E437" s="59">
        <f t="shared" si="26"/>
        <v>3.2</v>
      </c>
      <c r="F437" s="307">
        <v>896</v>
      </c>
      <c r="G437" s="59">
        <f t="shared" si="27"/>
        <v>0.30025248187908854</v>
      </c>
      <c r="H437" s="59">
        <f t="shared" si="24"/>
        <v>0.30025248187908854</v>
      </c>
      <c r="I437" s="59">
        <f t="shared" si="25"/>
        <v>0.96888579121244678</v>
      </c>
    </row>
    <row r="438" spans="1:9">
      <c r="A438" s="306">
        <v>400</v>
      </c>
      <c r="B438" s="306">
        <v>3</v>
      </c>
      <c r="C438" s="307">
        <v>2</v>
      </c>
      <c r="D438" s="307">
        <v>320</v>
      </c>
      <c r="E438" s="59">
        <f t="shared" si="26"/>
        <v>3.2</v>
      </c>
      <c r="F438" s="307">
        <v>865</v>
      </c>
      <c r="G438" s="59">
        <f t="shared" si="27"/>
        <v>0.28986428217121823</v>
      </c>
      <c r="H438" s="59">
        <f t="shared" si="24"/>
        <v>0.28986428217121823</v>
      </c>
      <c r="I438" s="59">
        <f t="shared" si="25"/>
        <v>0.96896630906860548</v>
      </c>
    </row>
    <row r="439" spans="1:9">
      <c r="A439" s="306">
        <v>401</v>
      </c>
      <c r="B439" s="306">
        <v>4</v>
      </c>
      <c r="C439" s="307">
        <v>2</v>
      </c>
      <c r="D439" s="307">
        <v>320</v>
      </c>
      <c r="E439" s="59">
        <f t="shared" si="26"/>
        <v>6.4</v>
      </c>
      <c r="F439" s="307">
        <v>821</v>
      </c>
      <c r="G439" s="59">
        <f t="shared" si="27"/>
        <v>0.5502394813007403</v>
      </c>
      <c r="H439" s="59">
        <f t="shared" si="24"/>
        <v>0.5502394813007403</v>
      </c>
      <c r="I439" s="59">
        <f t="shared" si="25"/>
        <v>0.96911915336896681</v>
      </c>
    </row>
    <row r="440" spans="1:9">
      <c r="A440" s="306">
        <v>401</v>
      </c>
      <c r="B440" s="306">
        <v>4</v>
      </c>
      <c r="C440" s="307">
        <v>2</v>
      </c>
      <c r="D440" s="307">
        <v>320</v>
      </c>
      <c r="E440" s="59">
        <f t="shared" si="26"/>
        <v>6.4</v>
      </c>
      <c r="F440" s="307">
        <v>826</v>
      </c>
      <c r="G440" s="59">
        <f t="shared" si="27"/>
        <v>0.55359051346456944</v>
      </c>
      <c r="H440" s="59">
        <f t="shared" si="24"/>
        <v>0.55359051346456944</v>
      </c>
      <c r="I440" s="59">
        <f t="shared" si="25"/>
        <v>0.96927292851159585</v>
      </c>
    </row>
    <row r="441" spans="1:9">
      <c r="A441" s="306">
        <v>402</v>
      </c>
      <c r="B441" s="306">
        <v>4</v>
      </c>
      <c r="C441" s="307">
        <v>2</v>
      </c>
      <c r="D441" s="307">
        <v>320</v>
      </c>
      <c r="E441" s="59">
        <f t="shared" si="26"/>
        <v>6.4</v>
      </c>
      <c r="F441" s="307">
        <v>827</v>
      </c>
      <c r="G441" s="59">
        <f t="shared" si="27"/>
        <v>0.55426071989733516</v>
      </c>
      <c r="H441" s="59">
        <f t="shared" si="24"/>
        <v>0.55426071989733516</v>
      </c>
      <c r="I441" s="59">
        <f t="shared" si="25"/>
        <v>0.96942688982267844</v>
      </c>
    </row>
    <row r="442" spans="1:9">
      <c r="A442" s="306">
        <v>403</v>
      </c>
      <c r="B442" s="306">
        <v>5</v>
      </c>
      <c r="C442" s="307">
        <v>2</v>
      </c>
      <c r="D442" s="307">
        <v>320</v>
      </c>
      <c r="E442" s="59">
        <f t="shared" si="26"/>
        <v>9.6</v>
      </c>
      <c r="F442" s="307">
        <v>828</v>
      </c>
      <c r="G442" s="59">
        <f t="shared" si="27"/>
        <v>0.8323963894951516</v>
      </c>
      <c r="H442" s="59">
        <f t="shared" si="24"/>
        <v>0.8323963894951516</v>
      </c>
      <c r="I442" s="59">
        <f t="shared" si="25"/>
        <v>0.96965811104198263</v>
      </c>
    </row>
    <row r="443" spans="1:9">
      <c r="A443" s="306">
        <v>404</v>
      </c>
      <c r="B443" s="306">
        <v>15</v>
      </c>
      <c r="C443" s="307">
        <v>2</v>
      </c>
      <c r="D443" s="307">
        <v>320</v>
      </c>
      <c r="E443" s="59">
        <f t="shared" si="26"/>
        <v>41.6</v>
      </c>
      <c r="F443" s="307">
        <v>828</v>
      </c>
      <c r="G443" s="59">
        <f t="shared" si="27"/>
        <v>3.6070510211456566</v>
      </c>
      <c r="H443" s="59">
        <f t="shared" si="24"/>
        <v>3.6070510211456566</v>
      </c>
      <c r="I443" s="59">
        <f t="shared" si="25"/>
        <v>0.97066006965896756</v>
      </c>
    </row>
    <row r="444" spans="1:9">
      <c r="A444" s="306">
        <v>405</v>
      </c>
      <c r="B444" s="306">
        <v>26</v>
      </c>
      <c r="C444" s="307">
        <v>3</v>
      </c>
      <c r="D444" s="307">
        <v>320</v>
      </c>
      <c r="E444" s="59">
        <f t="shared" si="26"/>
        <v>73.599999999999994</v>
      </c>
      <c r="F444" s="307">
        <v>1275</v>
      </c>
      <c r="G444" s="59">
        <f t="shared" si="27"/>
        <v>9.8269018204288709</v>
      </c>
      <c r="H444" s="59">
        <f t="shared" si="24"/>
        <v>9.8269018204288709</v>
      </c>
      <c r="I444" s="59">
        <f t="shared" si="25"/>
        <v>0.97338976460908666</v>
      </c>
    </row>
    <row r="445" spans="1:9">
      <c r="A445" s="306">
        <v>406</v>
      </c>
      <c r="B445" s="306">
        <v>20</v>
      </c>
      <c r="C445" s="307">
        <v>4</v>
      </c>
      <c r="D445" s="307">
        <v>320</v>
      </c>
      <c r="E445" s="59">
        <f t="shared" si="26"/>
        <v>51.2</v>
      </c>
      <c r="F445" s="307">
        <v>1515</v>
      </c>
      <c r="G445" s="59">
        <f t="shared" si="27"/>
        <v>8.122901965121768</v>
      </c>
      <c r="H445" s="59">
        <f t="shared" si="24"/>
        <v>8.122901965121768</v>
      </c>
      <c r="I445" s="59">
        <f t="shared" si="25"/>
        <v>0.97564612626606495</v>
      </c>
    </row>
    <row r="446" spans="1:9">
      <c r="A446" s="306">
        <v>407</v>
      </c>
      <c r="B446" s="306">
        <v>27</v>
      </c>
      <c r="C446" s="307">
        <v>4</v>
      </c>
      <c r="D446" s="307">
        <v>320</v>
      </c>
      <c r="E446" s="59">
        <f t="shared" si="26"/>
        <v>73.599999999999994</v>
      </c>
      <c r="F446" s="307">
        <v>1553</v>
      </c>
      <c r="G446" s="59">
        <f t="shared" si="27"/>
        <v>11.969551785981206</v>
      </c>
      <c r="H446" s="59">
        <f t="shared" si="24"/>
        <v>11.969551785981206</v>
      </c>
      <c r="I446" s="59">
        <f t="shared" si="25"/>
        <v>0.97897100176217089</v>
      </c>
    </row>
    <row r="447" spans="1:9">
      <c r="A447" s="306">
        <v>408</v>
      </c>
      <c r="B447" s="306">
        <v>33</v>
      </c>
      <c r="C447" s="307">
        <v>4</v>
      </c>
      <c r="D447" s="307">
        <v>320</v>
      </c>
      <c r="E447" s="59">
        <f t="shared" si="26"/>
        <v>92.8</v>
      </c>
      <c r="F447" s="307">
        <v>1927</v>
      </c>
      <c r="G447" s="59">
        <f t="shared" si="27"/>
        <v>18.72657304112623</v>
      </c>
      <c r="H447" s="59">
        <f t="shared" si="24"/>
        <v>18.72657304112623</v>
      </c>
      <c r="I447" s="59">
        <f t="shared" si="25"/>
        <v>0.98417282760692815</v>
      </c>
    </row>
    <row r="448" spans="1:9">
      <c r="A448" s="306">
        <v>409</v>
      </c>
      <c r="B448" s="306">
        <v>56</v>
      </c>
      <c r="C448" s="307">
        <v>4</v>
      </c>
      <c r="D448" s="307">
        <v>320</v>
      </c>
      <c r="E448" s="59">
        <f t="shared" si="26"/>
        <v>166.4</v>
      </c>
      <c r="F448" s="307">
        <v>1869</v>
      </c>
      <c r="G448" s="59">
        <f t="shared" si="27"/>
        <v>32.568011393822381</v>
      </c>
      <c r="H448" s="59">
        <f t="shared" si="24"/>
        <v>32.568011393822381</v>
      </c>
      <c r="I448" s="59">
        <f t="shared" si="25"/>
        <v>0.99321949743854543</v>
      </c>
    </row>
    <row r="449" spans="1:9">
      <c r="A449" s="306">
        <v>410</v>
      </c>
      <c r="B449" s="306">
        <v>10</v>
      </c>
      <c r="C449" s="307">
        <v>5</v>
      </c>
      <c r="D449" s="307">
        <v>320</v>
      </c>
      <c r="E449" s="59">
        <f t="shared" si="26"/>
        <v>16</v>
      </c>
      <c r="F449" s="307">
        <v>2038</v>
      </c>
      <c r="G449" s="59">
        <f t="shared" si="27"/>
        <v>3.4147017749418662</v>
      </c>
      <c r="H449" s="59">
        <f t="shared" si="24"/>
        <v>3.4147017749418662</v>
      </c>
      <c r="I449" s="59">
        <f t="shared" si="25"/>
        <v>0.99416802570936258</v>
      </c>
    </row>
    <row r="450" spans="1:9">
      <c r="A450" s="306">
        <v>411</v>
      </c>
      <c r="B450" s="306">
        <v>86</v>
      </c>
      <c r="C450" s="307">
        <v>5</v>
      </c>
      <c r="D450" s="307">
        <v>320</v>
      </c>
      <c r="E450" s="59">
        <f t="shared" si="26"/>
        <v>259.2</v>
      </c>
      <c r="F450" s="307">
        <v>2107</v>
      </c>
      <c r="G450" s="59">
        <f t="shared" si="27"/>
        <v>57.191060630422314</v>
      </c>
      <c r="H450" s="59">
        <f t="shared" si="24"/>
        <v>57.191060630422314</v>
      </c>
      <c r="I450" s="59">
        <f t="shared" si="25"/>
        <v>1.0100544314400355</v>
      </c>
    </row>
    <row r="451" spans="1:9">
      <c r="A451" s="306">
        <v>412</v>
      </c>
      <c r="B451" s="306">
        <v>28</v>
      </c>
      <c r="C451" s="307">
        <v>6</v>
      </c>
      <c r="D451" s="307">
        <v>320</v>
      </c>
      <c r="E451" s="59">
        <f t="shared" si="26"/>
        <v>70.400000000000006</v>
      </c>
      <c r="F451" s="307">
        <v>2561</v>
      </c>
      <c r="G451" s="59">
        <f t="shared" si="27"/>
        <v>18.880385417445989</v>
      </c>
      <c r="H451" s="59">
        <f t="shared" si="24"/>
        <v>18.880385417445989</v>
      </c>
      <c r="I451" s="59">
        <f t="shared" si="25"/>
        <v>1.0152989829448815</v>
      </c>
    </row>
    <row r="452" spans="1:9">
      <c r="A452" s="306">
        <v>413</v>
      </c>
      <c r="B452" s="306">
        <v>32</v>
      </c>
      <c r="C452" s="307">
        <v>4</v>
      </c>
      <c r="D452" s="307">
        <v>320</v>
      </c>
      <c r="E452" s="59">
        <f t="shared" si="26"/>
        <v>89.6</v>
      </c>
      <c r="F452" s="307">
        <v>1792</v>
      </c>
      <c r="G452" s="59">
        <f t="shared" si="27"/>
        <v>16.814138985228954</v>
      </c>
      <c r="H452" s="59">
        <f t="shared" si="24"/>
        <v>16.814138985228954</v>
      </c>
      <c r="I452" s="59">
        <f t="shared" si="25"/>
        <v>1.0199695771074451</v>
      </c>
    </row>
    <row r="453" spans="1:9">
      <c r="A453" s="306">
        <v>413</v>
      </c>
      <c r="B453" s="306">
        <v>19</v>
      </c>
      <c r="C453" s="307">
        <v>4</v>
      </c>
      <c r="D453" s="307">
        <v>320</v>
      </c>
      <c r="E453" s="59">
        <f t="shared" si="26"/>
        <v>48</v>
      </c>
      <c r="F453" s="307">
        <v>1850</v>
      </c>
      <c r="G453" s="59">
        <f t="shared" si="27"/>
        <v>9.2991142546257866</v>
      </c>
      <c r="H453" s="59">
        <f t="shared" si="24"/>
        <v>9.2991142546257866</v>
      </c>
      <c r="I453" s="59">
        <f t="shared" si="25"/>
        <v>1.0225526644003966</v>
      </c>
    </row>
    <row r="454" spans="1:9">
      <c r="A454" s="306">
        <v>414</v>
      </c>
      <c r="B454" s="306">
        <v>64</v>
      </c>
      <c r="C454" s="307">
        <v>3</v>
      </c>
      <c r="D454" s="307">
        <v>320</v>
      </c>
      <c r="E454" s="59">
        <f t="shared" si="26"/>
        <v>195.2</v>
      </c>
      <c r="F454" s="307">
        <v>1333</v>
      </c>
      <c r="G454" s="59">
        <f t="shared" si="27"/>
        <v>27.248247833743658</v>
      </c>
      <c r="H454" s="59">
        <f t="shared" si="24"/>
        <v>27.248247833743658</v>
      </c>
      <c r="I454" s="59">
        <f t="shared" si="25"/>
        <v>1.030121622131992</v>
      </c>
    </row>
    <row r="455" spans="1:9">
      <c r="A455" s="306">
        <v>415</v>
      </c>
      <c r="B455" s="306">
        <v>42</v>
      </c>
      <c r="C455" s="307">
        <v>3</v>
      </c>
      <c r="D455" s="307">
        <v>320</v>
      </c>
      <c r="E455" s="59">
        <f t="shared" si="26"/>
        <v>124.8</v>
      </c>
      <c r="F455" s="307">
        <v>1445</v>
      </c>
      <c r="G455" s="59">
        <f t="shared" si="27"/>
        <v>18.884741759258961</v>
      </c>
      <c r="H455" s="59">
        <f t="shared" ref="H455:H518" si="28">G455*1</f>
        <v>18.884741759258961</v>
      </c>
      <c r="I455" s="59">
        <f t="shared" si="25"/>
        <v>1.0353673837317861</v>
      </c>
    </row>
    <row r="456" spans="1:9">
      <c r="A456" s="306">
        <v>416</v>
      </c>
      <c r="B456" s="306">
        <v>24</v>
      </c>
      <c r="C456" s="307">
        <v>3</v>
      </c>
      <c r="D456" s="307">
        <v>320</v>
      </c>
      <c r="E456" s="59">
        <f t="shared" si="26"/>
        <v>67.2</v>
      </c>
      <c r="F456" s="307">
        <v>1484</v>
      </c>
      <c r="G456" s="59">
        <f t="shared" si="27"/>
        <v>10.443156635357047</v>
      </c>
      <c r="H456" s="59">
        <f t="shared" si="28"/>
        <v>10.443156635357047</v>
      </c>
      <c r="I456" s="59">
        <f t="shared" ref="I456:I519" si="29">(H456/3600)+I455</f>
        <v>1.0382682605749407</v>
      </c>
    </row>
    <row r="457" spans="1:9">
      <c r="A457" s="306">
        <v>417</v>
      </c>
      <c r="B457" s="306">
        <v>7</v>
      </c>
      <c r="C457" s="307">
        <v>4</v>
      </c>
      <c r="D457" s="307">
        <v>320</v>
      </c>
      <c r="E457" s="59">
        <f t="shared" si="26"/>
        <v>9.6</v>
      </c>
      <c r="F457" s="307">
        <v>1509</v>
      </c>
      <c r="G457" s="59">
        <f t="shared" si="27"/>
        <v>1.5170122605654395</v>
      </c>
      <c r="H457" s="59">
        <f t="shared" si="28"/>
        <v>1.5170122605654395</v>
      </c>
      <c r="I457" s="59">
        <f t="shared" si="29"/>
        <v>1.0386896528695422</v>
      </c>
    </row>
    <row r="458" spans="1:9">
      <c r="A458" s="306">
        <v>418</v>
      </c>
      <c r="B458" s="306">
        <v>7</v>
      </c>
      <c r="C458" s="307">
        <v>4</v>
      </c>
      <c r="D458" s="307">
        <v>320</v>
      </c>
      <c r="E458" s="59">
        <f t="shared" ref="E458:E521" si="30">IF(B458&gt;C458,(B458-C458)*D458/100,0)</f>
        <v>9.6</v>
      </c>
      <c r="F458" s="307">
        <v>1504</v>
      </c>
      <c r="G458" s="59">
        <f t="shared" ref="G458:G521" si="31">(2*PI()*E458*F458/60)/1000</f>
        <v>1.5119857123196958</v>
      </c>
      <c r="H458" s="59">
        <f t="shared" si="28"/>
        <v>1.5119857123196958</v>
      </c>
      <c r="I458" s="59">
        <f t="shared" si="29"/>
        <v>1.0391096489007421</v>
      </c>
    </row>
    <row r="459" spans="1:9">
      <c r="A459" s="306">
        <v>419</v>
      </c>
      <c r="B459" s="306">
        <v>7</v>
      </c>
      <c r="C459" s="307">
        <v>4</v>
      </c>
      <c r="D459" s="307">
        <v>320</v>
      </c>
      <c r="E459" s="59">
        <f t="shared" si="30"/>
        <v>9.6</v>
      </c>
      <c r="F459" s="307">
        <v>1500</v>
      </c>
      <c r="G459" s="59">
        <f t="shared" si="31"/>
        <v>1.5079644737231006</v>
      </c>
      <c r="H459" s="59">
        <f t="shared" si="28"/>
        <v>1.5079644737231006</v>
      </c>
      <c r="I459" s="59">
        <f t="shared" si="29"/>
        <v>1.0395285279212207</v>
      </c>
    </row>
    <row r="460" spans="1:9">
      <c r="A460" s="306">
        <v>420</v>
      </c>
      <c r="B460" s="306">
        <v>1</v>
      </c>
      <c r="C460" s="307">
        <v>3</v>
      </c>
      <c r="D460" s="307">
        <v>320</v>
      </c>
      <c r="E460" s="59">
        <f t="shared" si="30"/>
        <v>0</v>
      </c>
      <c r="F460" s="307">
        <v>1448</v>
      </c>
      <c r="G460" s="59">
        <f t="shared" si="31"/>
        <v>0</v>
      </c>
      <c r="H460" s="59">
        <f t="shared" si="28"/>
        <v>0</v>
      </c>
      <c r="I460" s="59">
        <f t="shared" si="29"/>
        <v>1.0395285279212207</v>
      </c>
    </row>
    <row r="461" spans="1:9">
      <c r="A461" s="306">
        <v>421</v>
      </c>
      <c r="B461" s="306">
        <v>1</v>
      </c>
      <c r="C461" s="307">
        <v>3</v>
      </c>
      <c r="D461" s="307">
        <v>320</v>
      </c>
      <c r="E461" s="59">
        <f t="shared" si="30"/>
        <v>0</v>
      </c>
      <c r="F461" s="307">
        <v>1424</v>
      </c>
      <c r="G461" s="59">
        <f t="shared" si="31"/>
        <v>0</v>
      </c>
      <c r="H461" s="59">
        <f t="shared" si="28"/>
        <v>0</v>
      </c>
      <c r="I461" s="59">
        <f t="shared" si="29"/>
        <v>1.0395285279212207</v>
      </c>
    </row>
    <row r="462" spans="1:9">
      <c r="A462" s="306">
        <v>422</v>
      </c>
      <c r="B462" s="306">
        <v>1</v>
      </c>
      <c r="C462" s="307">
        <v>3</v>
      </c>
      <c r="D462" s="307">
        <v>320</v>
      </c>
      <c r="E462" s="59">
        <f t="shared" si="30"/>
        <v>0</v>
      </c>
      <c r="F462" s="307">
        <v>1399</v>
      </c>
      <c r="G462" s="59">
        <f t="shared" si="31"/>
        <v>0</v>
      </c>
      <c r="H462" s="59">
        <f t="shared" si="28"/>
        <v>0</v>
      </c>
      <c r="I462" s="59">
        <f t="shared" si="29"/>
        <v>1.0395285279212207</v>
      </c>
    </row>
    <row r="463" spans="1:9">
      <c r="A463" s="306">
        <v>423</v>
      </c>
      <c r="B463" s="306">
        <v>1</v>
      </c>
      <c r="C463" s="307">
        <v>3</v>
      </c>
      <c r="D463" s="307">
        <v>320</v>
      </c>
      <c r="E463" s="59">
        <f t="shared" si="30"/>
        <v>0</v>
      </c>
      <c r="F463" s="307">
        <v>1355</v>
      </c>
      <c r="G463" s="59">
        <f t="shared" si="31"/>
        <v>0</v>
      </c>
      <c r="H463" s="59">
        <f t="shared" si="28"/>
        <v>0</v>
      </c>
      <c r="I463" s="59">
        <f t="shared" si="29"/>
        <v>1.0395285279212207</v>
      </c>
    </row>
    <row r="464" spans="1:9">
      <c r="A464" s="306">
        <v>428</v>
      </c>
      <c r="B464" s="306">
        <v>1</v>
      </c>
      <c r="C464" s="307">
        <v>2</v>
      </c>
      <c r="D464" s="307">
        <v>320</v>
      </c>
      <c r="E464" s="59">
        <f t="shared" si="30"/>
        <v>0</v>
      </c>
      <c r="F464" s="307">
        <v>970</v>
      </c>
      <c r="G464" s="59">
        <f t="shared" si="31"/>
        <v>0</v>
      </c>
      <c r="H464" s="59">
        <f t="shared" si="28"/>
        <v>0</v>
      </c>
      <c r="I464" s="59">
        <f t="shared" si="29"/>
        <v>1.0395285279212207</v>
      </c>
    </row>
    <row r="465" spans="1:9">
      <c r="A465" s="306">
        <v>429</v>
      </c>
      <c r="B465" s="306">
        <v>3</v>
      </c>
      <c r="C465" s="307">
        <v>2</v>
      </c>
      <c r="D465" s="307">
        <v>320</v>
      </c>
      <c r="E465" s="59">
        <f t="shared" si="30"/>
        <v>3.2</v>
      </c>
      <c r="F465" s="307">
        <v>846</v>
      </c>
      <c r="G465" s="59">
        <f t="shared" si="31"/>
        <v>0.28349732105994291</v>
      </c>
      <c r="H465" s="59">
        <f t="shared" si="28"/>
        <v>0.28349732105994291</v>
      </c>
      <c r="I465" s="59">
        <f t="shared" si="29"/>
        <v>1.0396072771770708</v>
      </c>
    </row>
    <row r="466" spans="1:9">
      <c r="A466" s="306">
        <v>430</v>
      </c>
      <c r="B466" s="306">
        <v>3</v>
      </c>
      <c r="C466" s="307">
        <v>2</v>
      </c>
      <c r="D466" s="307">
        <v>320</v>
      </c>
      <c r="E466" s="59">
        <f t="shared" si="30"/>
        <v>3.2</v>
      </c>
      <c r="F466" s="307">
        <v>898</v>
      </c>
      <c r="G466" s="59">
        <f t="shared" si="31"/>
        <v>0.30092268831185431</v>
      </c>
      <c r="H466" s="59">
        <f t="shared" si="28"/>
        <v>0.30092268831185431</v>
      </c>
      <c r="I466" s="59">
        <f t="shared" si="29"/>
        <v>1.0396908668127129</v>
      </c>
    </row>
    <row r="467" spans="1:9">
      <c r="A467" s="306">
        <v>431</v>
      </c>
      <c r="B467" s="306">
        <v>3</v>
      </c>
      <c r="C467" s="307">
        <v>2</v>
      </c>
      <c r="D467" s="307">
        <v>320</v>
      </c>
      <c r="E467" s="59">
        <f t="shared" si="30"/>
        <v>3.2</v>
      </c>
      <c r="F467" s="307">
        <v>898</v>
      </c>
      <c r="G467" s="59">
        <f t="shared" si="31"/>
        <v>0.30092268831185431</v>
      </c>
      <c r="H467" s="59">
        <f t="shared" si="28"/>
        <v>0.30092268831185431</v>
      </c>
      <c r="I467" s="59">
        <f t="shared" si="29"/>
        <v>1.0397744564483551</v>
      </c>
    </row>
    <row r="468" spans="1:9">
      <c r="A468" s="306">
        <v>432</v>
      </c>
      <c r="B468" s="306">
        <v>4</v>
      </c>
      <c r="C468" s="307">
        <v>2</v>
      </c>
      <c r="D468" s="307">
        <v>320</v>
      </c>
      <c r="E468" s="59">
        <f t="shared" si="30"/>
        <v>6.4</v>
      </c>
      <c r="F468" s="307">
        <v>822</v>
      </c>
      <c r="G468" s="59">
        <f t="shared" si="31"/>
        <v>0.55090968773350624</v>
      </c>
      <c r="H468" s="59">
        <f t="shared" si="28"/>
        <v>0.55090968773350624</v>
      </c>
      <c r="I468" s="59">
        <f t="shared" si="29"/>
        <v>1.03992748691717</v>
      </c>
    </row>
    <row r="469" spans="1:9">
      <c r="A469" s="306">
        <v>433</v>
      </c>
      <c r="B469" s="306">
        <v>4</v>
      </c>
      <c r="C469" s="307">
        <v>2</v>
      </c>
      <c r="D469" s="307">
        <v>320</v>
      </c>
      <c r="E469" s="59">
        <f t="shared" si="30"/>
        <v>6.4</v>
      </c>
      <c r="F469" s="307">
        <v>829</v>
      </c>
      <c r="G469" s="59">
        <f t="shared" si="31"/>
        <v>0.55560113276286693</v>
      </c>
      <c r="H469" s="59">
        <f t="shared" si="28"/>
        <v>0.55560113276286693</v>
      </c>
      <c r="I469" s="59">
        <f t="shared" si="29"/>
        <v>1.0400818205651596</v>
      </c>
    </row>
    <row r="470" spans="1:9">
      <c r="A470" s="306">
        <v>434</v>
      </c>
      <c r="B470" s="306">
        <v>4</v>
      </c>
      <c r="C470" s="307">
        <v>2</v>
      </c>
      <c r="D470" s="307">
        <v>320</v>
      </c>
      <c r="E470" s="59">
        <f t="shared" si="30"/>
        <v>6.4</v>
      </c>
      <c r="F470" s="307">
        <v>830</v>
      </c>
      <c r="G470" s="59">
        <f t="shared" si="31"/>
        <v>0.55627133919563276</v>
      </c>
      <c r="H470" s="59">
        <f t="shared" si="28"/>
        <v>0.55627133919563276</v>
      </c>
      <c r="I470" s="59">
        <f t="shared" si="29"/>
        <v>1.0402363403816028</v>
      </c>
    </row>
    <row r="471" spans="1:9">
      <c r="A471" s="306">
        <v>435</v>
      </c>
      <c r="B471" s="306">
        <v>4</v>
      </c>
      <c r="C471" s="307">
        <v>2</v>
      </c>
      <c r="D471" s="307">
        <v>320</v>
      </c>
      <c r="E471" s="59">
        <f t="shared" si="30"/>
        <v>6.4</v>
      </c>
      <c r="F471" s="307">
        <v>831</v>
      </c>
      <c r="G471" s="59">
        <f t="shared" si="31"/>
        <v>0.55694154562839859</v>
      </c>
      <c r="H471" s="59">
        <f t="shared" si="28"/>
        <v>0.55694154562839859</v>
      </c>
      <c r="I471" s="59">
        <f t="shared" si="29"/>
        <v>1.0403910463664996</v>
      </c>
    </row>
    <row r="472" spans="1:9">
      <c r="A472" s="306">
        <v>435</v>
      </c>
      <c r="B472" s="306">
        <v>4</v>
      </c>
      <c r="C472" s="307">
        <v>2</v>
      </c>
      <c r="D472" s="307">
        <v>320</v>
      </c>
      <c r="E472" s="59">
        <f t="shared" si="30"/>
        <v>6.4</v>
      </c>
      <c r="F472" s="307">
        <v>832</v>
      </c>
      <c r="G472" s="59">
        <f t="shared" si="31"/>
        <v>0.55761175206116431</v>
      </c>
      <c r="H472" s="59">
        <f t="shared" si="28"/>
        <v>0.55761175206116431</v>
      </c>
      <c r="I472" s="59">
        <f t="shared" si="29"/>
        <v>1.0405459385198499</v>
      </c>
    </row>
    <row r="473" spans="1:9">
      <c r="A473" s="306">
        <v>436</v>
      </c>
      <c r="B473" s="306">
        <v>4</v>
      </c>
      <c r="C473" s="307">
        <v>2</v>
      </c>
      <c r="D473" s="307">
        <v>320</v>
      </c>
      <c r="E473" s="59">
        <f t="shared" si="30"/>
        <v>6.4</v>
      </c>
      <c r="F473" s="307">
        <v>832</v>
      </c>
      <c r="G473" s="59">
        <f t="shared" si="31"/>
        <v>0.55761175206116431</v>
      </c>
      <c r="H473" s="59">
        <f t="shared" si="28"/>
        <v>0.55761175206116431</v>
      </c>
      <c r="I473" s="59">
        <f t="shared" si="29"/>
        <v>1.0407008306732002</v>
      </c>
    </row>
    <row r="474" spans="1:9">
      <c r="A474" s="306">
        <v>437</v>
      </c>
      <c r="B474" s="306">
        <v>4</v>
      </c>
      <c r="C474" s="307">
        <v>2</v>
      </c>
      <c r="D474" s="307">
        <v>320</v>
      </c>
      <c r="E474" s="59">
        <f t="shared" si="30"/>
        <v>6.4</v>
      </c>
      <c r="F474" s="307">
        <v>830</v>
      </c>
      <c r="G474" s="59">
        <f t="shared" si="31"/>
        <v>0.55627133919563276</v>
      </c>
      <c r="H474" s="59">
        <f t="shared" si="28"/>
        <v>0.55627133919563276</v>
      </c>
      <c r="I474" s="59">
        <f t="shared" si="29"/>
        <v>1.0408553504896434</v>
      </c>
    </row>
    <row r="475" spans="1:9">
      <c r="A475" s="306">
        <v>438</v>
      </c>
      <c r="B475" s="306">
        <v>4</v>
      </c>
      <c r="C475" s="307">
        <v>2</v>
      </c>
      <c r="D475" s="307">
        <v>320</v>
      </c>
      <c r="E475" s="59">
        <f t="shared" si="30"/>
        <v>6.4</v>
      </c>
      <c r="F475" s="307">
        <v>827</v>
      </c>
      <c r="G475" s="59">
        <f t="shared" si="31"/>
        <v>0.55426071989733516</v>
      </c>
      <c r="H475" s="59">
        <f t="shared" si="28"/>
        <v>0.55426071989733516</v>
      </c>
      <c r="I475" s="59">
        <f t="shared" si="29"/>
        <v>1.041009311800726</v>
      </c>
    </row>
    <row r="476" spans="1:9">
      <c r="A476" s="306">
        <v>439</v>
      </c>
      <c r="B476" s="306">
        <v>4</v>
      </c>
      <c r="C476" s="307">
        <v>2</v>
      </c>
      <c r="D476" s="307">
        <v>320</v>
      </c>
      <c r="E476" s="59">
        <f t="shared" si="30"/>
        <v>6.4</v>
      </c>
      <c r="F476" s="307">
        <v>827</v>
      </c>
      <c r="G476" s="59">
        <f t="shared" si="31"/>
        <v>0.55426071989733516</v>
      </c>
      <c r="H476" s="59">
        <f t="shared" si="28"/>
        <v>0.55426071989733516</v>
      </c>
      <c r="I476" s="59">
        <f t="shared" si="29"/>
        <v>1.0411632731118086</v>
      </c>
    </row>
    <row r="477" spans="1:9">
      <c r="A477" s="306">
        <v>440</v>
      </c>
      <c r="B477" s="306">
        <v>5</v>
      </c>
      <c r="C477" s="307">
        <v>2</v>
      </c>
      <c r="D477" s="307">
        <v>320</v>
      </c>
      <c r="E477" s="59">
        <f t="shared" si="30"/>
        <v>9.6</v>
      </c>
      <c r="F477" s="307">
        <v>831</v>
      </c>
      <c r="G477" s="59">
        <f t="shared" si="31"/>
        <v>0.83541231844259778</v>
      </c>
      <c r="H477" s="59">
        <f t="shared" si="28"/>
        <v>0.83541231844259778</v>
      </c>
      <c r="I477" s="59">
        <f t="shared" si="29"/>
        <v>1.0413953320891538</v>
      </c>
    </row>
    <row r="478" spans="1:9">
      <c r="A478" s="306">
        <v>441</v>
      </c>
      <c r="B478" s="306">
        <v>5</v>
      </c>
      <c r="C478" s="307">
        <v>2</v>
      </c>
      <c r="D478" s="307">
        <v>320</v>
      </c>
      <c r="E478" s="59">
        <f t="shared" si="30"/>
        <v>9.6</v>
      </c>
      <c r="F478" s="307">
        <v>829</v>
      </c>
      <c r="G478" s="59">
        <f t="shared" si="31"/>
        <v>0.83340169914430029</v>
      </c>
      <c r="H478" s="59">
        <f t="shared" si="28"/>
        <v>0.83340169914430029</v>
      </c>
      <c r="I478" s="59">
        <f t="shared" si="29"/>
        <v>1.0416268325611384</v>
      </c>
    </row>
    <row r="479" spans="1:9">
      <c r="A479" s="306">
        <v>442</v>
      </c>
      <c r="B479" s="306">
        <v>5</v>
      </c>
      <c r="C479" s="307">
        <v>2</v>
      </c>
      <c r="D479" s="307">
        <v>320</v>
      </c>
      <c r="E479" s="59">
        <f t="shared" si="30"/>
        <v>9.6</v>
      </c>
      <c r="F479" s="307">
        <v>829</v>
      </c>
      <c r="G479" s="59">
        <f t="shared" si="31"/>
        <v>0.83340169914430029</v>
      </c>
      <c r="H479" s="59">
        <f t="shared" si="28"/>
        <v>0.83340169914430029</v>
      </c>
      <c r="I479" s="59">
        <f t="shared" si="29"/>
        <v>1.041858333033123</v>
      </c>
    </row>
    <row r="480" spans="1:9">
      <c r="A480" s="306">
        <v>443</v>
      </c>
      <c r="B480" s="306">
        <v>5</v>
      </c>
      <c r="C480" s="307">
        <v>2</v>
      </c>
      <c r="D480" s="307">
        <v>320</v>
      </c>
      <c r="E480" s="59">
        <f t="shared" si="30"/>
        <v>9.6</v>
      </c>
      <c r="F480" s="307">
        <v>830</v>
      </c>
      <c r="G480" s="59">
        <f t="shared" si="31"/>
        <v>0.83440700879344898</v>
      </c>
      <c r="H480" s="59">
        <f t="shared" si="28"/>
        <v>0.83440700879344898</v>
      </c>
      <c r="I480" s="59">
        <f t="shared" si="29"/>
        <v>1.042090112757788</v>
      </c>
    </row>
    <row r="481" spans="1:9">
      <c r="A481" s="306">
        <v>444</v>
      </c>
      <c r="B481" s="306">
        <v>5</v>
      </c>
      <c r="C481" s="307">
        <v>2</v>
      </c>
      <c r="D481" s="307">
        <v>320</v>
      </c>
      <c r="E481" s="59">
        <f t="shared" si="30"/>
        <v>9.6</v>
      </c>
      <c r="F481" s="307">
        <v>832</v>
      </c>
      <c r="G481" s="59">
        <f t="shared" si="31"/>
        <v>0.83641762809174658</v>
      </c>
      <c r="H481" s="59">
        <f t="shared" si="28"/>
        <v>0.83641762809174658</v>
      </c>
      <c r="I481" s="59">
        <f t="shared" si="29"/>
        <v>1.0423224509878135</v>
      </c>
    </row>
    <row r="482" spans="1:9">
      <c r="A482" s="306">
        <v>445</v>
      </c>
      <c r="B482" s="306">
        <v>5</v>
      </c>
      <c r="C482" s="307">
        <v>2</v>
      </c>
      <c r="D482" s="307">
        <v>320</v>
      </c>
      <c r="E482" s="59">
        <f t="shared" si="30"/>
        <v>9.6</v>
      </c>
      <c r="F482" s="307">
        <v>831</v>
      </c>
      <c r="G482" s="59">
        <f t="shared" si="31"/>
        <v>0.83541231844259778</v>
      </c>
      <c r="H482" s="59">
        <f t="shared" si="28"/>
        <v>0.83541231844259778</v>
      </c>
      <c r="I482" s="59">
        <f t="shared" si="29"/>
        <v>1.0425545099651587</v>
      </c>
    </row>
    <row r="483" spans="1:9">
      <c r="A483" s="306">
        <v>446</v>
      </c>
      <c r="B483" s="306">
        <v>5</v>
      </c>
      <c r="C483" s="307">
        <v>2</v>
      </c>
      <c r="D483" s="307">
        <v>320</v>
      </c>
      <c r="E483" s="59">
        <f t="shared" si="30"/>
        <v>9.6</v>
      </c>
      <c r="F483" s="307">
        <v>834</v>
      </c>
      <c r="G483" s="59">
        <f t="shared" si="31"/>
        <v>0.83842824739004407</v>
      </c>
      <c r="H483" s="59">
        <f t="shared" si="28"/>
        <v>0.83842824739004407</v>
      </c>
      <c r="I483" s="59">
        <f t="shared" si="29"/>
        <v>1.0427874067005449</v>
      </c>
    </row>
    <row r="484" spans="1:9">
      <c r="A484" s="306">
        <v>447</v>
      </c>
      <c r="B484" s="306">
        <v>4</v>
      </c>
      <c r="C484" s="307">
        <v>2</v>
      </c>
      <c r="D484" s="307">
        <v>320</v>
      </c>
      <c r="E484" s="59">
        <f t="shared" si="30"/>
        <v>6.4</v>
      </c>
      <c r="F484" s="307">
        <v>831</v>
      </c>
      <c r="G484" s="59">
        <f t="shared" si="31"/>
        <v>0.55694154562839859</v>
      </c>
      <c r="H484" s="59">
        <f t="shared" si="28"/>
        <v>0.55694154562839859</v>
      </c>
      <c r="I484" s="59">
        <f t="shared" si="29"/>
        <v>1.0429421126854417</v>
      </c>
    </row>
    <row r="485" spans="1:9">
      <c r="A485" s="306">
        <v>447</v>
      </c>
      <c r="B485" s="306">
        <v>4</v>
      </c>
      <c r="C485" s="307">
        <v>2</v>
      </c>
      <c r="D485" s="307">
        <v>320</v>
      </c>
      <c r="E485" s="59">
        <f t="shared" si="30"/>
        <v>6.4</v>
      </c>
      <c r="F485" s="307">
        <v>831</v>
      </c>
      <c r="G485" s="59">
        <f t="shared" si="31"/>
        <v>0.55694154562839859</v>
      </c>
      <c r="H485" s="59">
        <f t="shared" si="28"/>
        <v>0.55694154562839859</v>
      </c>
      <c r="I485" s="59">
        <f t="shared" si="29"/>
        <v>1.0430968186703384</v>
      </c>
    </row>
    <row r="486" spans="1:9">
      <c r="A486" s="306">
        <v>448</v>
      </c>
      <c r="B486" s="306">
        <v>4</v>
      </c>
      <c r="C486" s="307">
        <v>2</v>
      </c>
      <c r="D486" s="307">
        <v>320</v>
      </c>
      <c r="E486" s="59">
        <f t="shared" si="30"/>
        <v>6.4</v>
      </c>
      <c r="F486" s="307">
        <v>831</v>
      </c>
      <c r="G486" s="59">
        <f t="shared" si="31"/>
        <v>0.55694154562839859</v>
      </c>
      <c r="H486" s="59">
        <f t="shared" si="28"/>
        <v>0.55694154562839859</v>
      </c>
      <c r="I486" s="59">
        <f t="shared" si="29"/>
        <v>1.0432515246552352</v>
      </c>
    </row>
    <row r="487" spans="1:9">
      <c r="A487" s="306">
        <v>449</v>
      </c>
      <c r="B487" s="306">
        <v>19</v>
      </c>
      <c r="C487" s="307">
        <v>2</v>
      </c>
      <c r="D487" s="307">
        <v>320</v>
      </c>
      <c r="E487" s="59">
        <f t="shared" si="30"/>
        <v>54.4</v>
      </c>
      <c r="F487" s="307">
        <v>922</v>
      </c>
      <c r="G487" s="59">
        <f t="shared" si="31"/>
        <v>5.2524078135857515</v>
      </c>
      <c r="H487" s="59">
        <f t="shared" si="28"/>
        <v>5.2524078135857515</v>
      </c>
      <c r="I487" s="59">
        <f t="shared" si="29"/>
        <v>1.0447105268256758</v>
      </c>
    </row>
    <row r="488" spans="1:9">
      <c r="A488" s="306">
        <v>450</v>
      </c>
      <c r="B488" s="306">
        <v>26</v>
      </c>
      <c r="C488" s="307">
        <v>3</v>
      </c>
      <c r="D488" s="307">
        <v>320</v>
      </c>
      <c r="E488" s="59">
        <f t="shared" si="30"/>
        <v>73.599999999999994</v>
      </c>
      <c r="F488" s="307">
        <v>1143</v>
      </c>
      <c r="G488" s="59">
        <f t="shared" si="31"/>
        <v>8.8095284554903532</v>
      </c>
      <c r="H488" s="59">
        <f t="shared" si="28"/>
        <v>8.8095284554903532</v>
      </c>
      <c r="I488" s="59">
        <f t="shared" si="29"/>
        <v>1.047157618063312</v>
      </c>
    </row>
    <row r="489" spans="1:9">
      <c r="A489" s="306">
        <v>451</v>
      </c>
      <c r="B489" s="306">
        <v>35</v>
      </c>
      <c r="C489" s="307">
        <v>3</v>
      </c>
      <c r="D489" s="307">
        <v>320</v>
      </c>
      <c r="E489" s="59">
        <f t="shared" si="30"/>
        <v>102.4</v>
      </c>
      <c r="F489" s="307">
        <v>1483</v>
      </c>
      <c r="G489" s="59">
        <f t="shared" si="31"/>
        <v>15.902658236667436</v>
      </c>
      <c r="H489" s="59">
        <f t="shared" si="28"/>
        <v>15.902658236667436</v>
      </c>
      <c r="I489" s="59">
        <f t="shared" si="29"/>
        <v>1.051575023129053</v>
      </c>
    </row>
    <row r="490" spans="1:9">
      <c r="A490" s="306">
        <v>452</v>
      </c>
      <c r="B490" s="306">
        <v>6</v>
      </c>
      <c r="C490" s="307">
        <v>4</v>
      </c>
      <c r="D490" s="307">
        <v>320</v>
      </c>
      <c r="E490" s="59">
        <f t="shared" si="30"/>
        <v>6.4</v>
      </c>
      <c r="F490" s="307">
        <v>1684</v>
      </c>
      <c r="G490" s="59">
        <f t="shared" si="31"/>
        <v>1.1286276327776452</v>
      </c>
      <c r="H490" s="59">
        <f t="shared" si="28"/>
        <v>1.1286276327776452</v>
      </c>
      <c r="I490" s="59">
        <f t="shared" si="29"/>
        <v>1.0518885308048247</v>
      </c>
    </row>
    <row r="491" spans="1:9">
      <c r="A491" s="306">
        <v>453</v>
      </c>
      <c r="B491" s="306">
        <v>70</v>
      </c>
      <c r="C491" s="307">
        <v>4</v>
      </c>
      <c r="D491" s="307">
        <v>320</v>
      </c>
      <c r="E491" s="59">
        <f t="shared" si="30"/>
        <v>211.2</v>
      </c>
      <c r="F491" s="307">
        <v>1526</v>
      </c>
      <c r="G491" s="59">
        <f t="shared" si="31"/>
        <v>33.750255541221293</v>
      </c>
      <c r="H491" s="59">
        <f t="shared" si="28"/>
        <v>33.750255541221293</v>
      </c>
      <c r="I491" s="59">
        <f t="shared" si="29"/>
        <v>1.0612636017884973</v>
      </c>
    </row>
    <row r="492" spans="1:9">
      <c r="A492" s="306">
        <v>454</v>
      </c>
      <c r="B492" s="306">
        <v>64</v>
      </c>
      <c r="C492" s="307">
        <v>4</v>
      </c>
      <c r="D492" s="307">
        <v>320</v>
      </c>
      <c r="E492" s="59">
        <f t="shared" si="30"/>
        <v>192</v>
      </c>
      <c r="F492" s="307">
        <v>1717</v>
      </c>
      <c r="G492" s="59">
        <f t="shared" si="31"/>
        <v>34.522333351767521</v>
      </c>
      <c r="H492" s="59">
        <f t="shared" si="28"/>
        <v>34.522333351767521</v>
      </c>
      <c r="I492" s="59">
        <f t="shared" si="29"/>
        <v>1.070853138830655</v>
      </c>
    </row>
    <row r="493" spans="1:9">
      <c r="A493" s="306">
        <v>455</v>
      </c>
      <c r="B493" s="306">
        <v>14</v>
      </c>
      <c r="C493" s="307">
        <v>4</v>
      </c>
      <c r="D493" s="307">
        <v>320</v>
      </c>
      <c r="E493" s="59">
        <f t="shared" si="30"/>
        <v>32</v>
      </c>
      <c r="F493" s="307">
        <v>1964</v>
      </c>
      <c r="G493" s="59">
        <f t="shared" si="31"/>
        <v>6.5814271697603779</v>
      </c>
      <c r="H493" s="59">
        <f t="shared" si="28"/>
        <v>6.5814271697603779</v>
      </c>
      <c r="I493" s="59">
        <f t="shared" si="29"/>
        <v>1.0726813130444774</v>
      </c>
    </row>
    <row r="494" spans="1:9">
      <c r="A494" s="306">
        <v>456</v>
      </c>
      <c r="B494" s="306">
        <v>83</v>
      </c>
      <c r="C494" s="307">
        <v>5</v>
      </c>
      <c r="D494" s="307">
        <v>320</v>
      </c>
      <c r="E494" s="59">
        <f t="shared" si="30"/>
        <v>249.6</v>
      </c>
      <c r="F494" s="307">
        <v>2077</v>
      </c>
      <c r="G494" s="59">
        <f t="shared" si="31"/>
        <v>54.28873167332992</v>
      </c>
      <c r="H494" s="59">
        <f t="shared" si="28"/>
        <v>54.28873167332992</v>
      </c>
      <c r="I494" s="59">
        <f t="shared" si="29"/>
        <v>1.0877615162870691</v>
      </c>
    </row>
    <row r="495" spans="1:9">
      <c r="A495" s="306">
        <v>457</v>
      </c>
      <c r="B495" s="306">
        <v>9</v>
      </c>
      <c r="C495" s="307">
        <v>6</v>
      </c>
      <c r="D495" s="307">
        <v>320</v>
      </c>
      <c r="E495" s="59">
        <f t="shared" si="30"/>
        <v>9.6</v>
      </c>
      <c r="F495" s="307">
        <v>2608</v>
      </c>
      <c r="G495" s="59">
        <f t="shared" si="31"/>
        <v>2.6218475649798978</v>
      </c>
      <c r="H495" s="59">
        <f t="shared" si="28"/>
        <v>2.6218475649798978</v>
      </c>
      <c r="I495" s="59">
        <f t="shared" si="29"/>
        <v>1.0884898072773412</v>
      </c>
    </row>
    <row r="496" spans="1:9">
      <c r="A496" s="306">
        <v>458</v>
      </c>
      <c r="B496" s="306">
        <v>44</v>
      </c>
      <c r="C496" s="307">
        <v>4</v>
      </c>
      <c r="D496" s="307">
        <v>320</v>
      </c>
      <c r="E496" s="59">
        <f t="shared" si="30"/>
        <v>128</v>
      </c>
      <c r="F496" s="307">
        <v>1769</v>
      </c>
      <c r="G496" s="59">
        <f t="shared" si="31"/>
        <v>23.711903591254799</v>
      </c>
      <c r="H496" s="59">
        <f t="shared" si="28"/>
        <v>23.711903591254799</v>
      </c>
      <c r="I496" s="59">
        <f t="shared" si="29"/>
        <v>1.0950764471638008</v>
      </c>
    </row>
    <row r="497" spans="1:9">
      <c r="A497" s="306">
        <v>459</v>
      </c>
      <c r="B497" s="306">
        <v>53</v>
      </c>
      <c r="C497" s="307">
        <v>4</v>
      </c>
      <c r="D497" s="307">
        <v>320</v>
      </c>
      <c r="E497" s="59">
        <f t="shared" si="30"/>
        <v>156.80000000000001</v>
      </c>
      <c r="F497" s="307">
        <v>1882</v>
      </c>
      <c r="G497" s="59">
        <f t="shared" si="31"/>
        <v>30.902548408399316</v>
      </c>
      <c r="H497" s="59">
        <f t="shared" si="28"/>
        <v>30.902548408399316</v>
      </c>
      <c r="I497" s="59">
        <f t="shared" si="29"/>
        <v>1.1036604883883563</v>
      </c>
    </row>
    <row r="498" spans="1:9">
      <c r="A498" s="306">
        <v>459</v>
      </c>
      <c r="B498" s="306">
        <v>29</v>
      </c>
      <c r="C498" s="307">
        <v>5</v>
      </c>
      <c r="D498" s="307">
        <v>320</v>
      </c>
      <c r="E498" s="59">
        <f t="shared" si="30"/>
        <v>76.8</v>
      </c>
      <c r="F498" s="307">
        <v>2028</v>
      </c>
      <c r="G498" s="59">
        <f t="shared" si="31"/>
        <v>16.310143747789059</v>
      </c>
      <c r="H498" s="59">
        <f t="shared" si="28"/>
        <v>16.310143747789059</v>
      </c>
      <c r="I498" s="59">
        <f t="shared" si="29"/>
        <v>1.1081910838738533</v>
      </c>
    </row>
    <row r="499" spans="1:9">
      <c r="A499" s="306">
        <v>460</v>
      </c>
      <c r="B499" s="306">
        <v>76</v>
      </c>
      <c r="C499" s="307">
        <v>4</v>
      </c>
      <c r="D499" s="307">
        <v>320</v>
      </c>
      <c r="E499" s="59">
        <f t="shared" si="30"/>
        <v>230.4</v>
      </c>
      <c r="F499" s="307">
        <v>1530</v>
      </c>
      <c r="G499" s="59">
        <f t="shared" si="31"/>
        <v>36.91497031674151</v>
      </c>
      <c r="H499" s="59">
        <f t="shared" si="28"/>
        <v>36.91497031674151</v>
      </c>
      <c r="I499" s="59">
        <f t="shared" si="29"/>
        <v>1.1184452422951705</v>
      </c>
    </row>
    <row r="500" spans="1:9">
      <c r="A500" s="306">
        <v>461</v>
      </c>
      <c r="B500" s="306">
        <v>59</v>
      </c>
      <c r="C500" s="307">
        <v>4</v>
      </c>
      <c r="D500" s="307">
        <v>320</v>
      </c>
      <c r="E500" s="59">
        <f t="shared" si="30"/>
        <v>176</v>
      </c>
      <c r="F500" s="307">
        <v>1587</v>
      </c>
      <c r="G500" s="59">
        <f t="shared" si="31"/>
        <v>29.249484241982405</v>
      </c>
      <c r="H500" s="59">
        <f t="shared" si="28"/>
        <v>29.249484241982405</v>
      </c>
      <c r="I500" s="59">
        <f t="shared" si="29"/>
        <v>1.1265700990290546</v>
      </c>
    </row>
    <row r="501" spans="1:9">
      <c r="A501" s="306">
        <v>462</v>
      </c>
      <c r="B501" s="306">
        <v>18</v>
      </c>
      <c r="C501" s="307">
        <v>4</v>
      </c>
      <c r="D501" s="307">
        <v>320</v>
      </c>
      <c r="E501" s="59">
        <f t="shared" si="30"/>
        <v>44.8</v>
      </c>
      <c r="F501" s="307">
        <v>1654</v>
      </c>
      <c r="G501" s="59">
        <f t="shared" si="31"/>
        <v>7.7596500785626938</v>
      </c>
      <c r="H501" s="59">
        <f t="shared" si="28"/>
        <v>7.7596500785626938</v>
      </c>
      <c r="I501" s="59">
        <f t="shared" si="29"/>
        <v>1.128725557384211</v>
      </c>
    </row>
    <row r="502" spans="1:9">
      <c r="A502" s="306">
        <v>463</v>
      </c>
      <c r="B502" s="306">
        <v>65</v>
      </c>
      <c r="C502" s="307">
        <v>3</v>
      </c>
      <c r="D502" s="307">
        <v>320</v>
      </c>
      <c r="E502" s="59">
        <f t="shared" si="30"/>
        <v>198.4</v>
      </c>
      <c r="F502" s="307">
        <v>1417</v>
      </c>
      <c r="G502" s="59">
        <f t="shared" si="31"/>
        <v>29.440157972104284</v>
      </c>
      <c r="H502" s="59">
        <f t="shared" si="28"/>
        <v>29.440157972104284</v>
      </c>
      <c r="I502" s="59">
        <f t="shared" si="29"/>
        <v>1.1369033790431289</v>
      </c>
    </row>
    <row r="503" spans="1:9">
      <c r="A503" s="306">
        <v>464</v>
      </c>
      <c r="B503" s="306">
        <v>54</v>
      </c>
      <c r="C503" s="307">
        <v>3</v>
      </c>
      <c r="D503" s="307">
        <v>320</v>
      </c>
      <c r="E503" s="59">
        <f t="shared" si="30"/>
        <v>163.19999999999999</v>
      </c>
      <c r="F503" s="307">
        <v>1308</v>
      </c>
      <c r="G503" s="59">
        <f t="shared" si="31"/>
        <v>22.354065358471242</v>
      </c>
      <c r="H503" s="59">
        <f t="shared" si="28"/>
        <v>22.354065358471242</v>
      </c>
      <c r="I503" s="59">
        <f t="shared" si="29"/>
        <v>1.1431128416427043</v>
      </c>
    </row>
    <row r="504" spans="1:9">
      <c r="A504" s="306">
        <v>465</v>
      </c>
      <c r="B504" s="306">
        <v>26</v>
      </c>
      <c r="C504" s="307">
        <v>3</v>
      </c>
      <c r="D504" s="307">
        <v>320</v>
      </c>
      <c r="E504" s="59">
        <f t="shared" si="30"/>
        <v>73.599999999999994</v>
      </c>
      <c r="F504" s="307">
        <v>1313</v>
      </c>
      <c r="G504" s="59">
        <f t="shared" si="31"/>
        <v>10.119782031547537</v>
      </c>
      <c r="H504" s="59">
        <f t="shared" si="28"/>
        <v>10.119782031547537</v>
      </c>
      <c r="I504" s="59">
        <f t="shared" si="29"/>
        <v>1.1459238922070232</v>
      </c>
    </row>
    <row r="505" spans="1:9">
      <c r="A505" s="306">
        <v>466</v>
      </c>
      <c r="B505" s="306">
        <v>29</v>
      </c>
      <c r="C505" s="307">
        <v>3</v>
      </c>
      <c r="D505" s="307">
        <v>320</v>
      </c>
      <c r="E505" s="59">
        <f t="shared" si="30"/>
        <v>83.2</v>
      </c>
      <c r="F505" s="307">
        <v>1335</v>
      </c>
      <c r="G505" s="59">
        <f t="shared" si="31"/>
        <v>11.631432640650852</v>
      </c>
      <c r="H505" s="59">
        <f t="shared" si="28"/>
        <v>11.631432640650852</v>
      </c>
      <c r="I505" s="59">
        <f t="shared" si="29"/>
        <v>1.1491548457183152</v>
      </c>
    </row>
    <row r="506" spans="1:9">
      <c r="A506" s="306">
        <v>467</v>
      </c>
      <c r="B506" s="306">
        <v>9</v>
      </c>
      <c r="C506" s="307">
        <v>3</v>
      </c>
      <c r="D506" s="307">
        <v>320</v>
      </c>
      <c r="E506" s="59">
        <f t="shared" si="30"/>
        <v>19.2</v>
      </c>
      <c r="F506" s="307">
        <v>1324</v>
      </c>
      <c r="G506" s="59">
        <f t="shared" si="31"/>
        <v>2.6620599509458471</v>
      </c>
      <c r="H506" s="59">
        <f t="shared" si="28"/>
        <v>2.6620599509458471</v>
      </c>
      <c r="I506" s="59">
        <f t="shared" si="29"/>
        <v>1.1498943068158001</v>
      </c>
    </row>
    <row r="507" spans="1:9">
      <c r="A507" s="306">
        <v>468</v>
      </c>
      <c r="B507" s="306">
        <v>32</v>
      </c>
      <c r="C507" s="307">
        <v>3</v>
      </c>
      <c r="D507" s="307">
        <v>320</v>
      </c>
      <c r="E507" s="59">
        <f t="shared" si="30"/>
        <v>92.8</v>
      </c>
      <c r="F507" s="307">
        <v>1353</v>
      </c>
      <c r="G507" s="59">
        <f t="shared" si="31"/>
        <v>13.148444901216289</v>
      </c>
      <c r="H507" s="59">
        <f t="shared" si="28"/>
        <v>13.148444901216289</v>
      </c>
      <c r="I507" s="59">
        <f t="shared" si="29"/>
        <v>1.1535466526216935</v>
      </c>
    </row>
    <row r="508" spans="1:9">
      <c r="A508" s="306">
        <v>469</v>
      </c>
      <c r="B508" s="306">
        <v>10</v>
      </c>
      <c r="C508" s="307">
        <v>3</v>
      </c>
      <c r="D508" s="307">
        <v>320</v>
      </c>
      <c r="E508" s="59">
        <f t="shared" si="30"/>
        <v>22.4</v>
      </c>
      <c r="F508" s="307">
        <v>1354</v>
      </c>
      <c r="G508" s="59">
        <f t="shared" si="31"/>
        <v>3.1761082848772331</v>
      </c>
      <c r="H508" s="59">
        <f t="shared" si="28"/>
        <v>3.1761082848772331</v>
      </c>
      <c r="I508" s="59">
        <f t="shared" si="29"/>
        <v>1.1544289049230483</v>
      </c>
    </row>
    <row r="509" spans="1:9">
      <c r="A509" s="306">
        <v>470</v>
      </c>
      <c r="B509" s="306">
        <v>12</v>
      </c>
      <c r="C509" s="307">
        <v>3</v>
      </c>
      <c r="D509" s="307">
        <v>320</v>
      </c>
      <c r="E509" s="59">
        <f t="shared" si="30"/>
        <v>28.8</v>
      </c>
      <c r="F509" s="307">
        <v>1336</v>
      </c>
      <c r="G509" s="59">
        <f t="shared" si="31"/>
        <v>4.0292810737881251</v>
      </c>
      <c r="H509" s="59">
        <f t="shared" si="28"/>
        <v>4.0292810737881251</v>
      </c>
      <c r="I509" s="59">
        <f t="shared" si="29"/>
        <v>1.1555481496657671</v>
      </c>
    </row>
    <row r="510" spans="1:9">
      <c r="A510" s="306">
        <v>471</v>
      </c>
      <c r="B510" s="306">
        <v>3</v>
      </c>
      <c r="C510" s="307">
        <v>3</v>
      </c>
      <c r="D510" s="307">
        <v>320</v>
      </c>
      <c r="E510" s="59">
        <f t="shared" si="30"/>
        <v>0</v>
      </c>
      <c r="F510" s="307">
        <v>1325</v>
      </c>
      <c r="G510" s="59">
        <f t="shared" si="31"/>
        <v>0</v>
      </c>
      <c r="H510" s="59">
        <f t="shared" si="28"/>
        <v>0</v>
      </c>
      <c r="I510" s="59">
        <f t="shared" si="29"/>
        <v>1.1555481496657671</v>
      </c>
    </row>
    <row r="511" spans="1:9">
      <c r="A511" s="306">
        <v>471</v>
      </c>
      <c r="B511" s="306">
        <v>23</v>
      </c>
      <c r="C511" s="307">
        <v>3</v>
      </c>
      <c r="D511" s="307">
        <v>320</v>
      </c>
      <c r="E511" s="59">
        <f t="shared" si="30"/>
        <v>64</v>
      </c>
      <c r="F511" s="307">
        <v>1345</v>
      </c>
      <c r="G511" s="59">
        <f t="shared" si="31"/>
        <v>9.0142765207003119</v>
      </c>
      <c r="H511" s="59">
        <f t="shared" si="28"/>
        <v>9.0142765207003119</v>
      </c>
      <c r="I511" s="59">
        <f t="shared" si="29"/>
        <v>1.1580521153659618</v>
      </c>
    </row>
    <row r="512" spans="1:9">
      <c r="A512" s="306">
        <v>472</v>
      </c>
      <c r="B512" s="306">
        <v>12</v>
      </c>
      <c r="C512" s="307">
        <v>3</v>
      </c>
      <c r="D512" s="307">
        <v>320</v>
      </c>
      <c r="E512" s="59">
        <f t="shared" si="30"/>
        <v>28.8</v>
      </c>
      <c r="F512" s="307">
        <v>1335</v>
      </c>
      <c r="G512" s="59">
        <f t="shared" si="31"/>
        <v>4.0262651448406785</v>
      </c>
      <c r="H512" s="59">
        <f t="shared" si="28"/>
        <v>4.0262651448406785</v>
      </c>
      <c r="I512" s="59">
        <f t="shared" si="29"/>
        <v>1.1591705223506397</v>
      </c>
    </row>
    <row r="513" spans="1:9">
      <c r="A513" s="306">
        <v>473</v>
      </c>
      <c r="B513" s="306">
        <v>13</v>
      </c>
      <c r="C513" s="307">
        <v>3</v>
      </c>
      <c r="D513" s="307">
        <v>320</v>
      </c>
      <c r="E513" s="59">
        <f t="shared" si="30"/>
        <v>32</v>
      </c>
      <c r="F513" s="307">
        <v>1322</v>
      </c>
      <c r="G513" s="59">
        <f t="shared" si="31"/>
        <v>4.4300645205820874</v>
      </c>
      <c r="H513" s="59">
        <f t="shared" si="28"/>
        <v>4.4300645205820874</v>
      </c>
      <c r="I513" s="59">
        <f t="shared" si="29"/>
        <v>1.1604010958285791</v>
      </c>
    </row>
    <row r="514" spans="1:9">
      <c r="A514" s="306">
        <v>474</v>
      </c>
      <c r="B514" s="306">
        <v>12</v>
      </c>
      <c r="C514" s="307">
        <v>3</v>
      </c>
      <c r="D514" s="307">
        <v>320</v>
      </c>
      <c r="E514" s="59">
        <f t="shared" si="30"/>
        <v>28.8</v>
      </c>
      <c r="F514" s="307">
        <v>1328</v>
      </c>
      <c r="G514" s="59">
        <f t="shared" si="31"/>
        <v>4.0051536422085556</v>
      </c>
      <c r="H514" s="59">
        <f t="shared" si="28"/>
        <v>4.0051536422085556</v>
      </c>
      <c r="I514" s="59">
        <f t="shared" si="29"/>
        <v>1.1615136385069704</v>
      </c>
    </row>
    <row r="515" spans="1:9">
      <c r="A515" s="306">
        <v>475</v>
      </c>
      <c r="B515" s="306">
        <v>13</v>
      </c>
      <c r="C515" s="307">
        <v>3</v>
      </c>
      <c r="D515" s="307">
        <v>320</v>
      </c>
      <c r="E515" s="59">
        <f t="shared" si="30"/>
        <v>32</v>
      </c>
      <c r="F515" s="307">
        <v>1329</v>
      </c>
      <c r="G515" s="59">
        <f t="shared" si="31"/>
        <v>4.4535217457288905</v>
      </c>
      <c r="H515" s="59">
        <f t="shared" si="28"/>
        <v>4.4535217457288905</v>
      </c>
      <c r="I515" s="59">
        <f t="shared" si="29"/>
        <v>1.162750727880784</v>
      </c>
    </row>
    <row r="516" spans="1:9">
      <c r="A516" s="306">
        <v>476</v>
      </c>
      <c r="B516" s="306">
        <v>14</v>
      </c>
      <c r="C516" s="307">
        <v>3</v>
      </c>
      <c r="D516" s="307">
        <v>320</v>
      </c>
      <c r="E516" s="59">
        <f t="shared" si="30"/>
        <v>35.200000000000003</v>
      </c>
      <c r="F516" s="307">
        <v>1322</v>
      </c>
      <c r="G516" s="59">
        <f t="shared" si="31"/>
        <v>4.8730709726402965</v>
      </c>
      <c r="H516" s="59">
        <f t="shared" si="28"/>
        <v>4.8730709726402965</v>
      </c>
      <c r="I516" s="59">
        <f t="shared" si="29"/>
        <v>1.1641043587065174</v>
      </c>
    </row>
    <row r="517" spans="1:9">
      <c r="A517" s="306">
        <v>477</v>
      </c>
      <c r="B517" s="306">
        <v>17</v>
      </c>
      <c r="C517" s="307">
        <v>3</v>
      </c>
      <c r="D517" s="307">
        <v>320</v>
      </c>
      <c r="E517" s="59">
        <f t="shared" si="30"/>
        <v>44.8</v>
      </c>
      <c r="F517" s="307">
        <v>1321</v>
      </c>
      <c r="G517" s="59">
        <f t="shared" si="31"/>
        <v>6.19739888378556</v>
      </c>
      <c r="H517" s="59">
        <f t="shared" si="28"/>
        <v>6.19739888378556</v>
      </c>
      <c r="I517" s="59">
        <f t="shared" si="29"/>
        <v>1.1658258583964578</v>
      </c>
    </row>
    <row r="518" spans="1:9">
      <c r="A518" s="306">
        <v>478</v>
      </c>
      <c r="B518" s="306">
        <v>16</v>
      </c>
      <c r="C518" s="307">
        <v>3</v>
      </c>
      <c r="D518" s="307">
        <v>320</v>
      </c>
      <c r="E518" s="59">
        <f t="shared" si="30"/>
        <v>41.6</v>
      </c>
      <c r="F518" s="307">
        <v>1321</v>
      </c>
      <c r="G518" s="59">
        <f t="shared" si="31"/>
        <v>5.7547275349437363</v>
      </c>
      <c r="H518" s="59">
        <f t="shared" si="28"/>
        <v>5.7547275349437363</v>
      </c>
      <c r="I518" s="59">
        <f t="shared" si="29"/>
        <v>1.167424393822831</v>
      </c>
    </row>
    <row r="519" spans="1:9">
      <c r="A519" s="306">
        <v>479</v>
      </c>
      <c r="B519" s="306">
        <v>12</v>
      </c>
      <c r="C519" s="307">
        <v>3</v>
      </c>
      <c r="D519" s="307">
        <v>320</v>
      </c>
      <c r="E519" s="59">
        <f t="shared" si="30"/>
        <v>28.8</v>
      </c>
      <c r="F519" s="307">
        <v>1331</v>
      </c>
      <c r="G519" s="59">
        <f t="shared" si="31"/>
        <v>4.0142014290508943</v>
      </c>
      <c r="H519" s="59">
        <f t="shared" ref="H519:H582" si="32">G519*1</f>
        <v>4.0142014290508943</v>
      </c>
      <c r="I519" s="59">
        <f t="shared" si="29"/>
        <v>1.1685394497753452</v>
      </c>
    </row>
    <row r="520" spans="1:9">
      <c r="A520" s="306">
        <v>480</v>
      </c>
      <c r="B520" s="306">
        <v>13</v>
      </c>
      <c r="C520" s="307">
        <v>3</v>
      </c>
      <c r="D520" s="307">
        <v>320</v>
      </c>
      <c r="E520" s="59">
        <f t="shared" si="30"/>
        <v>32</v>
      </c>
      <c r="F520" s="307">
        <v>1315</v>
      </c>
      <c r="G520" s="59">
        <f t="shared" si="31"/>
        <v>4.4066072954352826</v>
      </c>
      <c r="H520" s="59">
        <f t="shared" si="32"/>
        <v>4.4066072954352826</v>
      </c>
      <c r="I520" s="59">
        <f t="shared" ref="I520:I583" si="33">(H520/3600)+I519</f>
        <v>1.1697635073574106</v>
      </c>
    </row>
    <row r="521" spans="1:9">
      <c r="A521" s="306">
        <v>481</v>
      </c>
      <c r="B521" s="306">
        <v>12</v>
      </c>
      <c r="C521" s="307">
        <v>3</v>
      </c>
      <c r="D521" s="307">
        <v>320</v>
      </c>
      <c r="E521" s="59">
        <f t="shared" si="30"/>
        <v>28.8</v>
      </c>
      <c r="F521" s="307">
        <v>1318</v>
      </c>
      <c r="G521" s="59">
        <f t="shared" si="31"/>
        <v>3.9749943527340932</v>
      </c>
      <c r="H521" s="59">
        <f t="shared" si="32"/>
        <v>3.9749943527340932</v>
      </c>
      <c r="I521" s="59">
        <f t="shared" si="33"/>
        <v>1.1708676724553924</v>
      </c>
    </row>
    <row r="522" spans="1:9">
      <c r="A522" s="306">
        <v>482</v>
      </c>
      <c r="B522" s="306">
        <v>12</v>
      </c>
      <c r="C522" s="307">
        <v>3</v>
      </c>
      <c r="D522" s="307">
        <v>320</v>
      </c>
      <c r="E522" s="59">
        <f t="shared" ref="E522:E585" si="34">IF(B522&gt;C522,(B522-C522)*D522/100,0)</f>
        <v>28.8</v>
      </c>
      <c r="F522" s="307">
        <v>1315</v>
      </c>
      <c r="G522" s="59">
        <f t="shared" ref="G522:G585" si="35">(2*PI()*E522*F522/60)/1000</f>
        <v>3.9659465658917545</v>
      </c>
      <c r="H522" s="59">
        <f t="shared" si="32"/>
        <v>3.9659465658917545</v>
      </c>
      <c r="I522" s="59">
        <f t="shared" si="33"/>
        <v>1.1719693242792513</v>
      </c>
    </row>
    <row r="523" spans="1:9">
      <c r="A523" s="306">
        <v>483</v>
      </c>
      <c r="B523" s="306">
        <v>9</v>
      </c>
      <c r="C523" s="307">
        <v>3</v>
      </c>
      <c r="D523" s="307">
        <v>320</v>
      </c>
      <c r="E523" s="59">
        <f t="shared" si="34"/>
        <v>19.2</v>
      </c>
      <c r="F523" s="307">
        <v>1309</v>
      </c>
      <c r="G523" s="59">
        <f t="shared" si="35"/>
        <v>2.6319006614713851</v>
      </c>
      <c r="H523" s="59">
        <f t="shared" si="32"/>
        <v>2.6319006614713851</v>
      </c>
      <c r="I523" s="59">
        <f t="shared" si="33"/>
        <v>1.1727004077963266</v>
      </c>
    </row>
    <row r="524" spans="1:9">
      <c r="A524" s="306">
        <v>483</v>
      </c>
      <c r="B524" s="306">
        <v>9</v>
      </c>
      <c r="C524" s="307">
        <v>3</v>
      </c>
      <c r="D524" s="307">
        <v>320</v>
      </c>
      <c r="E524" s="59">
        <f t="shared" si="34"/>
        <v>19.2</v>
      </c>
      <c r="F524" s="307">
        <v>1316</v>
      </c>
      <c r="G524" s="59">
        <f t="shared" si="35"/>
        <v>2.6459749965594672</v>
      </c>
      <c r="H524" s="59">
        <f t="shared" si="32"/>
        <v>2.6459749965594672</v>
      </c>
      <c r="I524" s="59">
        <f t="shared" si="33"/>
        <v>1.1734354008509265</v>
      </c>
    </row>
    <row r="525" spans="1:9">
      <c r="A525" s="306">
        <v>484</v>
      </c>
      <c r="B525" s="306">
        <v>21</v>
      </c>
      <c r="C525" s="307">
        <v>3</v>
      </c>
      <c r="D525" s="307">
        <v>320</v>
      </c>
      <c r="E525" s="59">
        <f t="shared" si="34"/>
        <v>57.6</v>
      </c>
      <c r="F525" s="307">
        <v>1305</v>
      </c>
      <c r="G525" s="59">
        <f t="shared" si="35"/>
        <v>7.871574552834586</v>
      </c>
      <c r="H525" s="59">
        <f t="shared" si="32"/>
        <v>7.871574552834586</v>
      </c>
      <c r="I525" s="59">
        <f t="shared" si="33"/>
        <v>1.175621949337825</v>
      </c>
    </row>
    <row r="526" spans="1:9">
      <c r="A526" s="306">
        <v>485</v>
      </c>
      <c r="B526" s="306">
        <v>20</v>
      </c>
      <c r="C526" s="307">
        <v>3</v>
      </c>
      <c r="D526" s="307">
        <v>320</v>
      </c>
      <c r="E526" s="59">
        <f t="shared" si="34"/>
        <v>54.4</v>
      </c>
      <c r="F526" s="307">
        <v>1306</v>
      </c>
      <c r="G526" s="59">
        <f t="shared" si="35"/>
        <v>7.4399616101333956</v>
      </c>
      <c r="H526" s="59">
        <f t="shared" si="32"/>
        <v>7.4399616101333956</v>
      </c>
      <c r="I526" s="59">
        <f t="shared" si="33"/>
        <v>1.1776886053406399</v>
      </c>
    </row>
    <row r="527" spans="1:9">
      <c r="A527" s="306">
        <v>486</v>
      </c>
      <c r="B527" s="306">
        <v>8</v>
      </c>
      <c r="C527" s="307">
        <v>3</v>
      </c>
      <c r="D527" s="307">
        <v>320</v>
      </c>
      <c r="E527" s="59">
        <f t="shared" si="34"/>
        <v>16</v>
      </c>
      <c r="F527" s="307">
        <v>1318</v>
      </c>
      <c r="G527" s="59">
        <f t="shared" si="35"/>
        <v>2.2083301959633852</v>
      </c>
      <c r="H527" s="59">
        <f t="shared" si="32"/>
        <v>2.2083301959633852</v>
      </c>
      <c r="I527" s="59">
        <f t="shared" si="33"/>
        <v>1.1783020303950742</v>
      </c>
    </row>
    <row r="528" spans="1:9">
      <c r="A528" s="306">
        <v>487</v>
      </c>
      <c r="B528" s="306">
        <v>8</v>
      </c>
      <c r="C528" s="307">
        <v>3</v>
      </c>
      <c r="D528" s="307">
        <v>320</v>
      </c>
      <c r="E528" s="59">
        <f t="shared" si="34"/>
        <v>16</v>
      </c>
      <c r="F528" s="307">
        <v>1302</v>
      </c>
      <c r="G528" s="59">
        <f t="shared" si="35"/>
        <v>2.1815219386527525</v>
      </c>
      <c r="H528" s="59">
        <f t="shared" si="32"/>
        <v>2.1815219386527525</v>
      </c>
      <c r="I528" s="59">
        <f t="shared" si="33"/>
        <v>1.1789080087113666</v>
      </c>
    </row>
    <row r="529" spans="1:9">
      <c r="A529" s="306">
        <v>488</v>
      </c>
      <c r="B529" s="306">
        <v>13</v>
      </c>
      <c r="C529" s="307">
        <v>3</v>
      </c>
      <c r="D529" s="307">
        <v>320</v>
      </c>
      <c r="E529" s="59">
        <f t="shared" si="34"/>
        <v>32</v>
      </c>
      <c r="F529" s="307">
        <v>1305</v>
      </c>
      <c r="G529" s="59">
        <f t="shared" si="35"/>
        <v>4.3730969737969918</v>
      </c>
      <c r="H529" s="59">
        <f t="shared" si="32"/>
        <v>4.3730969737969918</v>
      </c>
      <c r="I529" s="59">
        <f t="shared" si="33"/>
        <v>1.1801227578707547</v>
      </c>
    </row>
    <row r="530" spans="1:9">
      <c r="A530" s="306">
        <v>489</v>
      </c>
      <c r="B530" s="306">
        <v>13</v>
      </c>
      <c r="C530" s="307">
        <v>3</v>
      </c>
      <c r="D530" s="307">
        <v>320</v>
      </c>
      <c r="E530" s="59">
        <f t="shared" si="34"/>
        <v>32</v>
      </c>
      <c r="F530" s="307">
        <v>1299</v>
      </c>
      <c r="G530" s="59">
        <f t="shared" si="35"/>
        <v>4.3529907808140171</v>
      </c>
      <c r="H530" s="59">
        <f t="shared" si="32"/>
        <v>4.3529907808140171</v>
      </c>
      <c r="I530" s="59">
        <f t="shared" si="33"/>
        <v>1.1813319219765364</v>
      </c>
    </row>
    <row r="531" spans="1:9">
      <c r="A531" s="306">
        <v>490</v>
      </c>
      <c r="B531" s="306">
        <v>14</v>
      </c>
      <c r="C531" s="307">
        <v>3</v>
      </c>
      <c r="D531" s="307">
        <v>320</v>
      </c>
      <c r="E531" s="59">
        <f t="shared" si="34"/>
        <v>35.200000000000003</v>
      </c>
      <c r="F531" s="307">
        <v>1301</v>
      </c>
      <c r="G531" s="59">
        <f t="shared" si="35"/>
        <v>4.7956621296558444</v>
      </c>
      <c r="H531" s="59">
        <f t="shared" si="32"/>
        <v>4.7956621296558444</v>
      </c>
      <c r="I531" s="59">
        <f t="shared" si="33"/>
        <v>1.1826640503458852</v>
      </c>
    </row>
    <row r="532" spans="1:9">
      <c r="A532" s="306">
        <v>491</v>
      </c>
      <c r="B532" s="306">
        <v>12</v>
      </c>
      <c r="C532" s="307">
        <v>3</v>
      </c>
      <c r="D532" s="307">
        <v>320</v>
      </c>
      <c r="E532" s="59">
        <f t="shared" si="34"/>
        <v>28.8</v>
      </c>
      <c r="F532" s="307">
        <v>1296</v>
      </c>
      <c r="G532" s="59">
        <f t="shared" si="35"/>
        <v>3.908643915890277</v>
      </c>
      <c r="H532" s="59">
        <f t="shared" si="32"/>
        <v>3.908643915890277</v>
      </c>
      <c r="I532" s="59">
        <f t="shared" si="33"/>
        <v>1.1837497847669658</v>
      </c>
    </row>
    <row r="533" spans="1:9">
      <c r="A533" s="306">
        <v>492</v>
      </c>
      <c r="B533" s="306">
        <v>9</v>
      </c>
      <c r="C533" s="307">
        <v>3</v>
      </c>
      <c r="D533" s="307">
        <v>320</v>
      </c>
      <c r="E533" s="59">
        <f t="shared" si="34"/>
        <v>19.2</v>
      </c>
      <c r="F533" s="307">
        <v>1299</v>
      </c>
      <c r="G533" s="59">
        <f t="shared" si="35"/>
        <v>2.6117944684884105</v>
      </c>
      <c r="H533" s="59">
        <f t="shared" si="32"/>
        <v>2.6117944684884105</v>
      </c>
      <c r="I533" s="59">
        <f t="shared" si="33"/>
        <v>1.1844752832304348</v>
      </c>
    </row>
    <row r="534" spans="1:9">
      <c r="A534" s="306">
        <v>493</v>
      </c>
      <c r="B534" s="306">
        <v>1</v>
      </c>
      <c r="C534" s="307">
        <v>3</v>
      </c>
      <c r="D534" s="307">
        <v>320</v>
      </c>
      <c r="E534" s="59">
        <f t="shared" si="34"/>
        <v>0</v>
      </c>
      <c r="F534" s="307">
        <v>1277</v>
      </c>
      <c r="G534" s="59">
        <f t="shared" si="35"/>
        <v>0</v>
      </c>
      <c r="H534" s="59">
        <f t="shared" si="32"/>
        <v>0</v>
      </c>
      <c r="I534" s="59">
        <f t="shared" si="33"/>
        <v>1.1844752832304348</v>
      </c>
    </row>
    <row r="535" spans="1:9">
      <c r="A535" s="306">
        <v>494</v>
      </c>
      <c r="B535" s="306">
        <v>1</v>
      </c>
      <c r="C535" s="307">
        <v>3</v>
      </c>
      <c r="D535" s="307">
        <v>320</v>
      </c>
      <c r="E535" s="59">
        <f t="shared" si="34"/>
        <v>0</v>
      </c>
      <c r="F535" s="307">
        <v>1264</v>
      </c>
      <c r="G535" s="59">
        <f t="shared" si="35"/>
        <v>0</v>
      </c>
      <c r="H535" s="59">
        <f t="shared" si="32"/>
        <v>0</v>
      </c>
      <c r="I535" s="59">
        <f t="shared" si="33"/>
        <v>1.1844752832304348</v>
      </c>
    </row>
    <row r="536" spans="1:9">
      <c r="A536" s="306">
        <v>495</v>
      </c>
      <c r="B536" s="306">
        <v>1</v>
      </c>
      <c r="C536" s="307">
        <v>3</v>
      </c>
      <c r="D536" s="307">
        <v>320</v>
      </c>
      <c r="E536" s="59">
        <f t="shared" si="34"/>
        <v>0</v>
      </c>
      <c r="F536" s="307">
        <v>1217</v>
      </c>
      <c r="G536" s="59">
        <f t="shared" si="35"/>
        <v>0</v>
      </c>
      <c r="H536" s="59">
        <f t="shared" si="32"/>
        <v>0</v>
      </c>
      <c r="I536" s="59">
        <f t="shared" si="33"/>
        <v>1.1844752832304348</v>
      </c>
    </row>
    <row r="537" spans="1:9">
      <c r="A537" s="306">
        <v>495</v>
      </c>
      <c r="B537" s="306">
        <v>1</v>
      </c>
      <c r="C537" s="307">
        <v>3</v>
      </c>
      <c r="D537" s="307">
        <v>320</v>
      </c>
      <c r="E537" s="59">
        <f t="shared" si="34"/>
        <v>0</v>
      </c>
      <c r="F537" s="307">
        <v>1193</v>
      </c>
      <c r="G537" s="59">
        <f t="shared" si="35"/>
        <v>0</v>
      </c>
      <c r="H537" s="59">
        <f t="shared" si="32"/>
        <v>0</v>
      </c>
      <c r="I537" s="59">
        <f t="shared" si="33"/>
        <v>1.1844752832304348</v>
      </c>
    </row>
    <row r="538" spans="1:9">
      <c r="A538" s="306">
        <v>496</v>
      </c>
      <c r="B538" s="306">
        <v>1</v>
      </c>
      <c r="C538" s="307">
        <v>3</v>
      </c>
      <c r="D538" s="307">
        <v>320</v>
      </c>
      <c r="E538" s="59">
        <f t="shared" si="34"/>
        <v>0</v>
      </c>
      <c r="F538" s="307">
        <v>1131</v>
      </c>
      <c r="G538" s="59">
        <f t="shared" si="35"/>
        <v>0</v>
      </c>
      <c r="H538" s="59">
        <f t="shared" si="32"/>
        <v>0</v>
      </c>
      <c r="I538" s="59">
        <f t="shared" si="33"/>
        <v>1.1844752832304348</v>
      </c>
    </row>
    <row r="539" spans="1:9">
      <c r="A539" s="306">
        <v>497</v>
      </c>
      <c r="B539" s="306">
        <v>1</v>
      </c>
      <c r="C539" s="307">
        <v>3</v>
      </c>
      <c r="D539" s="307">
        <v>320</v>
      </c>
      <c r="E539" s="59">
        <f t="shared" si="34"/>
        <v>0</v>
      </c>
      <c r="F539" s="307">
        <v>1305</v>
      </c>
      <c r="G539" s="59">
        <f t="shared" si="35"/>
        <v>0</v>
      </c>
      <c r="H539" s="59">
        <f t="shared" si="32"/>
        <v>0</v>
      </c>
      <c r="I539" s="59">
        <f t="shared" si="33"/>
        <v>1.1844752832304348</v>
      </c>
    </row>
    <row r="540" spans="1:9">
      <c r="A540" s="306">
        <v>498</v>
      </c>
      <c r="B540" s="306">
        <v>1</v>
      </c>
      <c r="C540" s="307">
        <v>3</v>
      </c>
      <c r="D540" s="307">
        <v>320</v>
      </c>
      <c r="E540" s="59">
        <f t="shared" si="34"/>
        <v>0</v>
      </c>
      <c r="F540" s="307">
        <v>1277</v>
      </c>
      <c r="G540" s="59">
        <f t="shared" si="35"/>
        <v>0</v>
      </c>
      <c r="H540" s="59">
        <f t="shared" si="32"/>
        <v>0</v>
      </c>
      <c r="I540" s="59">
        <f t="shared" si="33"/>
        <v>1.1844752832304348</v>
      </c>
    </row>
    <row r="541" spans="1:9">
      <c r="A541" s="306">
        <v>499</v>
      </c>
      <c r="B541" s="306">
        <v>1</v>
      </c>
      <c r="C541" s="307">
        <v>3</v>
      </c>
      <c r="D541" s="307">
        <v>320</v>
      </c>
      <c r="E541" s="59">
        <f t="shared" si="34"/>
        <v>0</v>
      </c>
      <c r="F541" s="307">
        <v>1143</v>
      </c>
      <c r="G541" s="59">
        <f t="shared" si="35"/>
        <v>0</v>
      </c>
      <c r="H541" s="59">
        <f t="shared" si="32"/>
        <v>0</v>
      </c>
      <c r="I541" s="59">
        <f t="shared" si="33"/>
        <v>1.1844752832304348</v>
      </c>
    </row>
    <row r="542" spans="1:9">
      <c r="A542" s="306">
        <v>500</v>
      </c>
      <c r="B542" s="306">
        <v>1</v>
      </c>
      <c r="C542" s="307">
        <v>3</v>
      </c>
      <c r="D542" s="307">
        <v>320</v>
      </c>
      <c r="E542" s="59">
        <f t="shared" si="34"/>
        <v>0</v>
      </c>
      <c r="F542" s="307">
        <v>1401</v>
      </c>
      <c r="G542" s="59">
        <f t="shared" si="35"/>
        <v>0</v>
      </c>
      <c r="H542" s="59">
        <f t="shared" si="32"/>
        <v>0</v>
      </c>
      <c r="I542" s="59">
        <f t="shared" si="33"/>
        <v>1.1844752832304348</v>
      </c>
    </row>
    <row r="543" spans="1:9">
      <c r="A543" s="306">
        <v>501</v>
      </c>
      <c r="B543" s="306">
        <v>1</v>
      </c>
      <c r="C543" s="307">
        <v>3</v>
      </c>
      <c r="D543" s="307">
        <v>320</v>
      </c>
      <c r="E543" s="59">
        <f t="shared" si="34"/>
        <v>0</v>
      </c>
      <c r="F543" s="307">
        <v>1234</v>
      </c>
      <c r="G543" s="59">
        <f t="shared" si="35"/>
        <v>0</v>
      </c>
      <c r="H543" s="59">
        <f t="shared" si="32"/>
        <v>0</v>
      </c>
      <c r="I543" s="59">
        <f t="shared" si="33"/>
        <v>1.1844752832304348</v>
      </c>
    </row>
    <row r="544" spans="1:9">
      <c r="A544" s="306">
        <v>502</v>
      </c>
      <c r="B544" s="306">
        <v>1</v>
      </c>
      <c r="C544" s="307">
        <v>3</v>
      </c>
      <c r="D544" s="307">
        <v>320</v>
      </c>
      <c r="E544" s="59">
        <f t="shared" si="34"/>
        <v>0</v>
      </c>
      <c r="F544" s="307">
        <v>1031</v>
      </c>
      <c r="G544" s="59">
        <f t="shared" si="35"/>
        <v>0</v>
      </c>
      <c r="H544" s="59">
        <f t="shared" si="32"/>
        <v>0</v>
      </c>
      <c r="I544" s="59">
        <f t="shared" si="33"/>
        <v>1.1844752832304348</v>
      </c>
    </row>
    <row r="545" spans="1:9">
      <c r="A545" s="306">
        <v>503</v>
      </c>
      <c r="B545" s="306">
        <v>1</v>
      </c>
      <c r="C545" s="307">
        <v>3</v>
      </c>
      <c r="D545" s="307">
        <v>320</v>
      </c>
      <c r="E545" s="59">
        <f t="shared" si="34"/>
        <v>0</v>
      </c>
      <c r="F545" s="307">
        <v>1000</v>
      </c>
      <c r="G545" s="59">
        <f t="shared" si="35"/>
        <v>0</v>
      </c>
      <c r="H545" s="59">
        <f t="shared" si="32"/>
        <v>0</v>
      </c>
      <c r="I545" s="59">
        <f t="shared" si="33"/>
        <v>1.1844752832304348</v>
      </c>
    </row>
    <row r="546" spans="1:9">
      <c r="A546" s="306">
        <v>504</v>
      </c>
      <c r="B546" s="306">
        <v>5</v>
      </c>
      <c r="C546" s="307">
        <v>2</v>
      </c>
      <c r="D546" s="307">
        <v>320</v>
      </c>
      <c r="E546" s="59">
        <f t="shared" si="34"/>
        <v>9.6</v>
      </c>
      <c r="F546" s="307">
        <v>865</v>
      </c>
      <c r="G546" s="59">
        <f t="shared" si="35"/>
        <v>0.86959284651365476</v>
      </c>
      <c r="H546" s="59">
        <f t="shared" si="32"/>
        <v>0.86959284651365476</v>
      </c>
      <c r="I546" s="59">
        <f t="shared" si="33"/>
        <v>1.1847168367989109</v>
      </c>
    </row>
    <row r="547" spans="1:9">
      <c r="A547" s="306">
        <v>505</v>
      </c>
      <c r="B547" s="306">
        <v>3</v>
      </c>
      <c r="C547" s="307">
        <v>2</v>
      </c>
      <c r="D547" s="307">
        <v>320</v>
      </c>
      <c r="E547" s="59">
        <f t="shared" si="34"/>
        <v>3.2</v>
      </c>
      <c r="F547" s="307">
        <v>892</v>
      </c>
      <c r="G547" s="59">
        <f t="shared" si="35"/>
        <v>0.29891206901355682</v>
      </c>
      <c r="H547" s="59">
        <f t="shared" si="32"/>
        <v>0.29891206901355682</v>
      </c>
      <c r="I547" s="59">
        <f t="shared" si="33"/>
        <v>1.1847998679291925</v>
      </c>
    </row>
    <row r="548" spans="1:9">
      <c r="A548" s="306">
        <v>506</v>
      </c>
      <c r="B548" s="306">
        <v>3</v>
      </c>
      <c r="C548" s="307">
        <v>2</v>
      </c>
      <c r="D548" s="307">
        <v>320</v>
      </c>
      <c r="E548" s="59">
        <f t="shared" si="34"/>
        <v>3.2</v>
      </c>
      <c r="F548" s="307">
        <v>896</v>
      </c>
      <c r="G548" s="59">
        <f t="shared" si="35"/>
        <v>0.30025248187908854</v>
      </c>
      <c r="H548" s="59">
        <f t="shared" si="32"/>
        <v>0.30025248187908854</v>
      </c>
      <c r="I548" s="59">
        <f t="shared" si="33"/>
        <v>1.1848832713963811</v>
      </c>
    </row>
    <row r="549" spans="1:9">
      <c r="A549" s="306">
        <v>507</v>
      </c>
      <c r="B549" s="306">
        <v>4</v>
      </c>
      <c r="C549" s="307">
        <v>2</v>
      </c>
      <c r="D549" s="307">
        <v>320</v>
      </c>
      <c r="E549" s="59">
        <f t="shared" si="34"/>
        <v>6.4</v>
      </c>
      <c r="F549" s="307">
        <v>891</v>
      </c>
      <c r="G549" s="59">
        <f t="shared" si="35"/>
        <v>0.59715393159434793</v>
      </c>
      <c r="H549" s="59">
        <f t="shared" si="32"/>
        <v>0.59715393159434793</v>
      </c>
      <c r="I549" s="59">
        <f t="shared" si="33"/>
        <v>1.1850491474884906</v>
      </c>
    </row>
    <row r="550" spans="1:9">
      <c r="A550" s="306">
        <v>508</v>
      </c>
      <c r="B550" s="306">
        <v>4</v>
      </c>
      <c r="C550" s="307">
        <v>2</v>
      </c>
      <c r="D550" s="307">
        <v>320</v>
      </c>
      <c r="E550" s="59">
        <f t="shared" si="34"/>
        <v>6.4</v>
      </c>
      <c r="F550" s="307">
        <v>816</v>
      </c>
      <c r="G550" s="59">
        <f t="shared" si="35"/>
        <v>0.54688844913691115</v>
      </c>
      <c r="H550" s="59">
        <f t="shared" si="32"/>
        <v>0.54688844913691115</v>
      </c>
      <c r="I550" s="59">
        <f t="shared" si="33"/>
        <v>1.1852010609465842</v>
      </c>
    </row>
    <row r="551" spans="1:9">
      <c r="A551" s="306">
        <v>508</v>
      </c>
      <c r="B551" s="306">
        <v>4</v>
      </c>
      <c r="C551" s="307">
        <v>2</v>
      </c>
      <c r="D551" s="307">
        <v>320</v>
      </c>
      <c r="E551" s="59">
        <f t="shared" si="34"/>
        <v>6.4</v>
      </c>
      <c r="F551" s="307">
        <v>827</v>
      </c>
      <c r="G551" s="59">
        <f t="shared" si="35"/>
        <v>0.55426071989733516</v>
      </c>
      <c r="H551" s="59">
        <f t="shared" si="32"/>
        <v>0.55426071989733516</v>
      </c>
      <c r="I551" s="59">
        <f t="shared" si="33"/>
        <v>1.1853550222576668</v>
      </c>
    </row>
    <row r="552" spans="1:9">
      <c r="A552" s="306">
        <v>509</v>
      </c>
      <c r="B552" s="306">
        <v>5</v>
      </c>
      <c r="C552" s="307">
        <v>2</v>
      </c>
      <c r="D552" s="307">
        <v>320</v>
      </c>
      <c r="E552" s="59">
        <f t="shared" si="34"/>
        <v>9.6</v>
      </c>
      <c r="F552" s="307">
        <v>829</v>
      </c>
      <c r="G552" s="59">
        <f t="shared" si="35"/>
        <v>0.83340169914430029</v>
      </c>
      <c r="H552" s="59">
        <f t="shared" si="32"/>
        <v>0.83340169914430029</v>
      </c>
      <c r="I552" s="59">
        <f t="shared" si="33"/>
        <v>1.1855865227296514</v>
      </c>
    </row>
    <row r="553" spans="1:9">
      <c r="A553" s="306">
        <v>510</v>
      </c>
      <c r="B553" s="306">
        <v>5</v>
      </c>
      <c r="C553" s="307">
        <v>2</v>
      </c>
      <c r="D553" s="307">
        <v>320</v>
      </c>
      <c r="E553" s="59">
        <f t="shared" si="34"/>
        <v>9.6</v>
      </c>
      <c r="F553" s="307">
        <v>831</v>
      </c>
      <c r="G553" s="59">
        <f t="shared" si="35"/>
        <v>0.83541231844259778</v>
      </c>
      <c r="H553" s="59">
        <f t="shared" si="32"/>
        <v>0.83541231844259778</v>
      </c>
      <c r="I553" s="59">
        <f t="shared" si="33"/>
        <v>1.1858185817069966</v>
      </c>
    </row>
    <row r="554" spans="1:9">
      <c r="A554" s="306">
        <v>511</v>
      </c>
      <c r="B554" s="306">
        <v>5</v>
      </c>
      <c r="C554" s="307">
        <v>2</v>
      </c>
      <c r="D554" s="307">
        <v>320</v>
      </c>
      <c r="E554" s="59">
        <f t="shared" si="34"/>
        <v>9.6</v>
      </c>
      <c r="F554" s="307">
        <v>832</v>
      </c>
      <c r="G554" s="59">
        <f t="shared" si="35"/>
        <v>0.83641762809174658</v>
      </c>
      <c r="H554" s="59">
        <f t="shared" si="32"/>
        <v>0.83641762809174658</v>
      </c>
      <c r="I554" s="59">
        <f t="shared" si="33"/>
        <v>1.1860509199370222</v>
      </c>
    </row>
    <row r="555" spans="1:9">
      <c r="A555" s="306">
        <v>512</v>
      </c>
      <c r="B555" s="306">
        <v>9</v>
      </c>
      <c r="C555" s="307">
        <v>2</v>
      </c>
      <c r="D555" s="307">
        <v>320</v>
      </c>
      <c r="E555" s="59">
        <f t="shared" si="34"/>
        <v>22.4</v>
      </c>
      <c r="F555" s="307">
        <v>831</v>
      </c>
      <c r="G555" s="59">
        <f t="shared" si="35"/>
        <v>1.9492954096993949</v>
      </c>
      <c r="H555" s="59">
        <f t="shared" si="32"/>
        <v>1.9492954096993949</v>
      </c>
      <c r="I555" s="59">
        <f t="shared" si="33"/>
        <v>1.1865923908841609</v>
      </c>
    </row>
    <row r="556" spans="1:9">
      <c r="A556" s="306">
        <v>513</v>
      </c>
      <c r="B556" s="306">
        <v>28</v>
      </c>
      <c r="C556" s="307">
        <v>2</v>
      </c>
      <c r="D556" s="307">
        <v>320</v>
      </c>
      <c r="E556" s="59">
        <f t="shared" si="34"/>
        <v>83.2</v>
      </c>
      <c r="F556" s="307">
        <v>975</v>
      </c>
      <c r="G556" s="59">
        <f t="shared" si="35"/>
        <v>8.4948665353068016</v>
      </c>
      <c r="H556" s="59">
        <f t="shared" si="32"/>
        <v>8.4948665353068016</v>
      </c>
      <c r="I556" s="59">
        <f t="shared" si="33"/>
        <v>1.1889520760328574</v>
      </c>
    </row>
    <row r="557" spans="1:9">
      <c r="A557" s="306">
        <v>514</v>
      </c>
      <c r="B557" s="306">
        <v>17</v>
      </c>
      <c r="C557" s="307">
        <v>3</v>
      </c>
      <c r="D557" s="307">
        <v>320</v>
      </c>
      <c r="E557" s="59">
        <f t="shared" si="34"/>
        <v>44.8</v>
      </c>
      <c r="F557" s="307">
        <v>1045</v>
      </c>
      <c r="G557" s="59">
        <f t="shared" si="35"/>
        <v>4.9025600556819926</v>
      </c>
      <c r="H557" s="59">
        <f t="shared" si="32"/>
        <v>4.9025600556819926</v>
      </c>
      <c r="I557" s="59">
        <f t="shared" si="33"/>
        <v>1.1903138982705468</v>
      </c>
    </row>
    <row r="558" spans="1:9">
      <c r="A558" s="306">
        <v>515</v>
      </c>
      <c r="B558" s="306">
        <v>11</v>
      </c>
      <c r="C558" s="307">
        <v>3</v>
      </c>
      <c r="D558" s="307">
        <v>320</v>
      </c>
      <c r="E558" s="59">
        <f t="shared" si="34"/>
        <v>25.6</v>
      </c>
      <c r="F558" s="307">
        <v>1375</v>
      </c>
      <c r="G558" s="59">
        <f t="shared" si="35"/>
        <v>3.6861353802120238</v>
      </c>
      <c r="H558" s="59">
        <f t="shared" si="32"/>
        <v>3.6861353802120238</v>
      </c>
      <c r="I558" s="59">
        <f t="shared" si="33"/>
        <v>1.1913378247650501</v>
      </c>
    </row>
    <row r="559" spans="1:9">
      <c r="A559" s="306">
        <v>516</v>
      </c>
      <c r="B559" s="306">
        <v>37</v>
      </c>
      <c r="C559" s="307">
        <v>3</v>
      </c>
      <c r="D559" s="307">
        <v>320</v>
      </c>
      <c r="E559" s="59">
        <f t="shared" si="34"/>
        <v>108.8</v>
      </c>
      <c r="F559" s="307">
        <v>1293</v>
      </c>
      <c r="G559" s="59">
        <f t="shared" si="35"/>
        <v>14.731807598625544</v>
      </c>
      <c r="H559" s="59">
        <f t="shared" si="32"/>
        <v>14.731807598625544</v>
      </c>
      <c r="I559" s="59">
        <f t="shared" si="33"/>
        <v>1.1954299935424462</v>
      </c>
    </row>
    <row r="560" spans="1:9">
      <c r="A560" s="306">
        <v>517</v>
      </c>
      <c r="B560" s="306">
        <v>19</v>
      </c>
      <c r="C560" s="307">
        <v>3</v>
      </c>
      <c r="D560" s="307">
        <v>320</v>
      </c>
      <c r="E560" s="59">
        <f t="shared" si="34"/>
        <v>51.2</v>
      </c>
      <c r="F560" s="307">
        <v>1387</v>
      </c>
      <c r="G560" s="59">
        <f t="shared" si="35"/>
        <v>7.4366105779695664</v>
      </c>
      <c r="H560" s="59">
        <f t="shared" si="32"/>
        <v>7.4366105779695664</v>
      </c>
      <c r="I560" s="59">
        <f t="shared" si="33"/>
        <v>1.1974957187029933</v>
      </c>
    </row>
    <row r="561" spans="1:9">
      <c r="A561" s="306">
        <v>518</v>
      </c>
      <c r="B561" s="306">
        <v>8</v>
      </c>
      <c r="C561" s="307">
        <v>3</v>
      </c>
      <c r="D561" s="307">
        <v>320</v>
      </c>
      <c r="E561" s="59">
        <f t="shared" si="34"/>
        <v>16</v>
      </c>
      <c r="F561" s="307">
        <v>1359</v>
      </c>
      <c r="G561" s="59">
        <f t="shared" si="35"/>
        <v>2.2770263553218819</v>
      </c>
      <c r="H561" s="59">
        <f t="shared" si="32"/>
        <v>2.2770263553218819</v>
      </c>
      <c r="I561" s="59">
        <f t="shared" si="33"/>
        <v>1.1981282260239161</v>
      </c>
    </row>
    <row r="562" spans="1:9">
      <c r="A562" s="306">
        <v>519</v>
      </c>
      <c r="B562" s="306">
        <v>35</v>
      </c>
      <c r="C562" s="307">
        <v>3</v>
      </c>
      <c r="D562" s="307">
        <v>320</v>
      </c>
      <c r="E562" s="59">
        <f t="shared" si="34"/>
        <v>102.4</v>
      </c>
      <c r="F562" s="307">
        <v>1281</v>
      </c>
      <c r="G562" s="59">
        <f t="shared" si="35"/>
        <v>13.736551045968298</v>
      </c>
      <c r="H562" s="59">
        <f t="shared" si="32"/>
        <v>13.736551045968298</v>
      </c>
      <c r="I562" s="59">
        <f t="shared" si="33"/>
        <v>1.2019439346477963</v>
      </c>
    </row>
    <row r="563" spans="1:9">
      <c r="A563" s="306">
        <v>520</v>
      </c>
      <c r="B563" s="306">
        <v>11</v>
      </c>
      <c r="C563" s="307">
        <v>3</v>
      </c>
      <c r="D563" s="307">
        <v>320</v>
      </c>
      <c r="E563" s="59">
        <f t="shared" si="34"/>
        <v>25.6</v>
      </c>
      <c r="F563" s="307">
        <v>1386</v>
      </c>
      <c r="G563" s="59">
        <f t="shared" si="35"/>
        <v>3.7156244632537199</v>
      </c>
      <c r="H563" s="59">
        <f t="shared" si="32"/>
        <v>3.7156244632537199</v>
      </c>
      <c r="I563" s="59">
        <f t="shared" si="33"/>
        <v>1.2029760525542557</v>
      </c>
    </row>
    <row r="564" spans="1:9">
      <c r="A564" s="306">
        <v>521</v>
      </c>
      <c r="B564" s="306">
        <v>1</v>
      </c>
      <c r="C564" s="307">
        <v>3</v>
      </c>
      <c r="D564" s="307">
        <v>320</v>
      </c>
      <c r="E564" s="59">
        <f t="shared" si="34"/>
        <v>0</v>
      </c>
      <c r="F564" s="307">
        <v>1377</v>
      </c>
      <c r="G564" s="59">
        <f t="shared" si="35"/>
        <v>0</v>
      </c>
      <c r="H564" s="59">
        <f t="shared" si="32"/>
        <v>0</v>
      </c>
      <c r="I564" s="59">
        <f t="shared" si="33"/>
        <v>1.2029760525542557</v>
      </c>
    </row>
    <row r="565" spans="1:9">
      <c r="A565" s="306">
        <v>521</v>
      </c>
      <c r="B565" s="306">
        <v>60</v>
      </c>
      <c r="C565" s="307">
        <v>3</v>
      </c>
      <c r="D565" s="307">
        <v>320</v>
      </c>
      <c r="E565" s="59">
        <f t="shared" si="34"/>
        <v>182.4</v>
      </c>
      <c r="F565" s="307">
        <v>1489</v>
      </c>
      <c r="G565" s="59">
        <f t="shared" si="35"/>
        <v>28.441215284066832</v>
      </c>
      <c r="H565" s="59">
        <f t="shared" si="32"/>
        <v>28.441215284066832</v>
      </c>
      <c r="I565" s="59">
        <f t="shared" si="33"/>
        <v>1.2108763901331632</v>
      </c>
    </row>
    <row r="566" spans="1:9">
      <c r="A566" s="306">
        <v>522</v>
      </c>
      <c r="B566" s="306">
        <v>13</v>
      </c>
      <c r="C566" s="307">
        <v>4</v>
      </c>
      <c r="D566" s="307">
        <v>320</v>
      </c>
      <c r="E566" s="59">
        <f t="shared" si="34"/>
        <v>28.8</v>
      </c>
      <c r="F566" s="307">
        <v>1844</v>
      </c>
      <c r="G566" s="59">
        <f t="shared" si="35"/>
        <v>5.5613729790907955</v>
      </c>
      <c r="H566" s="59">
        <f t="shared" si="32"/>
        <v>5.5613729790907955</v>
      </c>
      <c r="I566" s="59">
        <f t="shared" si="33"/>
        <v>1.2124212159606884</v>
      </c>
    </row>
    <row r="567" spans="1:9">
      <c r="A567" s="306">
        <v>523</v>
      </c>
      <c r="B567" s="306">
        <v>1</v>
      </c>
      <c r="C567" s="307">
        <v>4</v>
      </c>
      <c r="D567" s="307">
        <v>320</v>
      </c>
      <c r="E567" s="59">
        <f t="shared" si="34"/>
        <v>0</v>
      </c>
      <c r="F567" s="307">
        <v>1938</v>
      </c>
      <c r="G567" s="59">
        <f t="shared" si="35"/>
        <v>0</v>
      </c>
      <c r="H567" s="59">
        <f t="shared" si="32"/>
        <v>0</v>
      </c>
      <c r="I567" s="59">
        <f t="shared" si="33"/>
        <v>1.2124212159606884</v>
      </c>
    </row>
    <row r="568" spans="1:9">
      <c r="A568" s="306">
        <v>524</v>
      </c>
      <c r="B568" s="306">
        <v>60</v>
      </c>
      <c r="C568" s="307">
        <v>3</v>
      </c>
      <c r="D568" s="307">
        <v>320</v>
      </c>
      <c r="E568" s="59">
        <f t="shared" si="34"/>
        <v>182.4</v>
      </c>
      <c r="F568" s="307">
        <v>1310</v>
      </c>
      <c r="G568" s="59">
        <f t="shared" si="35"/>
        <v>25.022157167311988</v>
      </c>
      <c r="H568" s="59">
        <f t="shared" si="32"/>
        <v>25.022157167311988</v>
      </c>
      <c r="I568" s="59">
        <f t="shared" si="33"/>
        <v>1.2193718151738306</v>
      </c>
    </row>
    <row r="569" spans="1:9">
      <c r="A569" s="306">
        <v>525</v>
      </c>
      <c r="B569" s="306">
        <v>11</v>
      </c>
      <c r="C569" s="307">
        <v>3</v>
      </c>
      <c r="D569" s="307">
        <v>320</v>
      </c>
      <c r="E569" s="59">
        <f t="shared" si="34"/>
        <v>25.6</v>
      </c>
      <c r="F569" s="307">
        <v>1444</v>
      </c>
      <c r="G569" s="59">
        <f t="shared" si="35"/>
        <v>3.871112355655391</v>
      </c>
      <c r="H569" s="59">
        <f t="shared" si="32"/>
        <v>3.871112355655391</v>
      </c>
      <c r="I569" s="59">
        <f t="shared" si="33"/>
        <v>1.2204471241615127</v>
      </c>
    </row>
    <row r="570" spans="1:9">
      <c r="A570" s="306">
        <v>526</v>
      </c>
      <c r="B570" s="306">
        <v>17</v>
      </c>
      <c r="C570" s="307">
        <v>3</v>
      </c>
      <c r="D570" s="307">
        <v>320</v>
      </c>
      <c r="E570" s="59">
        <f t="shared" si="34"/>
        <v>44.8</v>
      </c>
      <c r="F570" s="307">
        <v>1465</v>
      </c>
      <c r="G570" s="59">
        <f t="shared" si="35"/>
        <v>6.8729669680135101</v>
      </c>
      <c r="H570" s="59">
        <f t="shared" si="32"/>
        <v>6.8729669680135101</v>
      </c>
      <c r="I570" s="59">
        <f t="shared" si="33"/>
        <v>1.2223562816526274</v>
      </c>
    </row>
    <row r="571" spans="1:9">
      <c r="A571" s="306">
        <v>527</v>
      </c>
      <c r="B571" s="306">
        <v>26</v>
      </c>
      <c r="C571" s="307">
        <v>4</v>
      </c>
      <c r="D571" s="307">
        <v>320</v>
      </c>
      <c r="E571" s="59">
        <f t="shared" si="34"/>
        <v>70.400000000000006</v>
      </c>
      <c r="F571" s="307">
        <v>1517</v>
      </c>
      <c r="G571" s="59">
        <f t="shared" si="35"/>
        <v>11.183734743563281</v>
      </c>
      <c r="H571" s="59">
        <f t="shared" si="32"/>
        <v>11.183734743563281</v>
      </c>
      <c r="I571" s="59">
        <f t="shared" si="33"/>
        <v>1.2254628746369505</v>
      </c>
    </row>
    <row r="572" spans="1:9">
      <c r="A572" s="306">
        <v>528</v>
      </c>
      <c r="B572" s="306">
        <v>21</v>
      </c>
      <c r="C572" s="307">
        <v>4</v>
      </c>
      <c r="D572" s="307">
        <v>320</v>
      </c>
      <c r="E572" s="59">
        <f t="shared" si="34"/>
        <v>54.4</v>
      </c>
      <c r="F572" s="307">
        <v>1585</v>
      </c>
      <c r="G572" s="59">
        <f t="shared" si="35"/>
        <v>9.0293561654375445</v>
      </c>
      <c r="H572" s="59">
        <f t="shared" si="32"/>
        <v>9.0293561654375445</v>
      </c>
      <c r="I572" s="59">
        <f t="shared" si="33"/>
        <v>1.2279710291273498</v>
      </c>
    </row>
    <row r="573" spans="1:9">
      <c r="A573" s="306">
        <v>529</v>
      </c>
      <c r="B573" s="306">
        <v>15</v>
      </c>
      <c r="C573" s="307">
        <v>4</v>
      </c>
      <c r="D573" s="307">
        <v>320</v>
      </c>
      <c r="E573" s="59">
        <f t="shared" si="34"/>
        <v>35.200000000000003</v>
      </c>
      <c r="F573" s="307">
        <v>1642</v>
      </c>
      <c r="G573" s="59">
        <f t="shared" si="35"/>
        <v>6.0526342943081435</v>
      </c>
      <c r="H573" s="59">
        <f t="shared" si="32"/>
        <v>6.0526342943081435</v>
      </c>
      <c r="I573" s="59">
        <f t="shared" si="33"/>
        <v>1.2296523164313242</v>
      </c>
    </row>
    <row r="574" spans="1:9">
      <c r="A574" s="306">
        <v>530</v>
      </c>
      <c r="B574" s="306">
        <v>49</v>
      </c>
      <c r="C574" s="307">
        <v>3</v>
      </c>
      <c r="D574" s="307">
        <v>320</v>
      </c>
      <c r="E574" s="59">
        <f t="shared" si="34"/>
        <v>147.19999999999999</v>
      </c>
      <c r="F574" s="307">
        <v>1260</v>
      </c>
      <c r="G574" s="59">
        <f t="shared" si="35"/>
        <v>19.422582421553535</v>
      </c>
      <c r="H574" s="59">
        <f t="shared" si="32"/>
        <v>19.422582421553535</v>
      </c>
      <c r="I574" s="59">
        <f t="shared" si="33"/>
        <v>1.2350474782150891</v>
      </c>
    </row>
    <row r="575" spans="1:9">
      <c r="A575" s="306">
        <v>531</v>
      </c>
      <c r="B575" s="306">
        <v>37</v>
      </c>
      <c r="C575" s="307">
        <v>3</v>
      </c>
      <c r="D575" s="307">
        <v>320</v>
      </c>
      <c r="E575" s="59">
        <f t="shared" si="34"/>
        <v>108.8</v>
      </c>
      <c r="F575" s="307">
        <v>1216</v>
      </c>
      <c r="G575" s="59">
        <f t="shared" si="35"/>
        <v>13.854507378135084</v>
      </c>
      <c r="H575" s="59">
        <f t="shared" si="32"/>
        <v>13.854507378135084</v>
      </c>
      <c r="I575" s="59">
        <f t="shared" si="33"/>
        <v>1.2388959524867933</v>
      </c>
    </row>
    <row r="576" spans="1:9">
      <c r="A576" s="306">
        <v>532</v>
      </c>
      <c r="B576" s="306">
        <v>12</v>
      </c>
      <c r="C576" s="307">
        <v>3</v>
      </c>
      <c r="D576" s="307">
        <v>320</v>
      </c>
      <c r="E576" s="59">
        <f t="shared" si="34"/>
        <v>28.8</v>
      </c>
      <c r="F576" s="307">
        <v>1254</v>
      </c>
      <c r="G576" s="59">
        <f t="shared" si="35"/>
        <v>3.7819749000975365</v>
      </c>
      <c r="H576" s="59">
        <f t="shared" si="32"/>
        <v>3.7819749000975365</v>
      </c>
      <c r="I576" s="59">
        <f t="shared" si="33"/>
        <v>1.2399465010701538</v>
      </c>
    </row>
    <row r="577" spans="1:9">
      <c r="A577" s="306">
        <v>533</v>
      </c>
      <c r="B577" s="306">
        <v>4</v>
      </c>
      <c r="C577" s="307">
        <v>3</v>
      </c>
      <c r="D577" s="307">
        <v>320</v>
      </c>
      <c r="E577" s="59">
        <f t="shared" si="34"/>
        <v>3.2</v>
      </c>
      <c r="F577" s="307">
        <v>1235</v>
      </c>
      <c r="G577" s="59">
        <f t="shared" si="35"/>
        <v>0.4138524722328954</v>
      </c>
      <c r="H577" s="59">
        <f t="shared" si="32"/>
        <v>0.4138524722328954</v>
      </c>
      <c r="I577" s="59">
        <f t="shared" si="33"/>
        <v>1.2400614600902184</v>
      </c>
    </row>
    <row r="578" spans="1:9">
      <c r="A578" s="306">
        <v>533</v>
      </c>
      <c r="B578" s="306">
        <v>10</v>
      </c>
      <c r="C578" s="307">
        <v>3</v>
      </c>
      <c r="D578" s="307">
        <v>320</v>
      </c>
      <c r="E578" s="59">
        <f t="shared" si="34"/>
        <v>22.4</v>
      </c>
      <c r="F578" s="307">
        <v>1239</v>
      </c>
      <c r="G578" s="59">
        <f t="shared" si="35"/>
        <v>2.9063501956889897</v>
      </c>
      <c r="H578" s="59">
        <f t="shared" si="32"/>
        <v>2.9063501956889897</v>
      </c>
      <c r="I578" s="59">
        <f t="shared" si="33"/>
        <v>1.240868779589021</v>
      </c>
    </row>
    <row r="579" spans="1:9">
      <c r="A579" s="306">
        <v>534</v>
      </c>
      <c r="B579" s="306">
        <v>10</v>
      </c>
      <c r="C579" s="307">
        <v>3</v>
      </c>
      <c r="D579" s="307">
        <v>320</v>
      </c>
      <c r="E579" s="59">
        <f t="shared" si="34"/>
        <v>22.4</v>
      </c>
      <c r="F579" s="307">
        <v>1233</v>
      </c>
      <c r="G579" s="59">
        <f t="shared" si="35"/>
        <v>2.8922758606009076</v>
      </c>
      <c r="H579" s="59">
        <f t="shared" si="32"/>
        <v>2.8922758606009076</v>
      </c>
      <c r="I579" s="59">
        <f t="shared" si="33"/>
        <v>1.2416721895502989</v>
      </c>
    </row>
    <row r="580" spans="1:9">
      <c r="A580" s="306">
        <v>535</v>
      </c>
      <c r="B580" s="306">
        <v>10</v>
      </c>
      <c r="C580" s="307">
        <v>3</v>
      </c>
      <c r="D580" s="307">
        <v>320</v>
      </c>
      <c r="E580" s="59">
        <f t="shared" si="34"/>
        <v>22.4</v>
      </c>
      <c r="F580" s="307">
        <v>1237</v>
      </c>
      <c r="G580" s="59">
        <f t="shared" si="35"/>
        <v>2.9016587506596285</v>
      </c>
      <c r="H580" s="59">
        <f t="shared" si="32"/>
        <v>2.9016587506596285</v>
      </c>
      <c r="I580" s="59">
        <f t="shared" si="33"/>
        <v>1.2424782058699266</v>
      </c>
    </row>
    <row r="581" spans="1:9">
      <c r="A581" s="306">
        <v>536</v>
      </c>
      <c r="B581" s="306">
        <v>10</v>
      </c>
      <c r="C581" s="307">
        <v>3</v>
      </c>
      <c r="D581" s="307">
        <v>320</v>
      </c>
      <c r="E581" s="59">
        <f t="shared" si="34"/>
        <v>22.4</v>
      </c>
      <c r="F581" s="307">
        <v>1236</v>
      </c>
      <c r="G581" s="59">
        <f t="shared" si="35"/>
        <v>2.8993130281449484</v>
      </c>
      <c r="H581" s="59">
        <f t="shared" si="32"/>
        <v>2.8993130281449484</v>
      </c>
      <c r="I581" s="59">
        <f t="shared" si="33"/>
        <v>1.243283570599967</v>
      </c>
    </row>
    <row r="582" spans="1:9">
      <c r="A582" s="306">
        <v>537</v>
      </c>
      <c r="B582" s="306">
        <v>19</v>
      </c>
      <c r="C582" s="307">
        <v>3</v>
      </c>
      <c r="D582" s="307">
        <v>320</v>
      </c>
      <c r="E582" s="59">
        <f t="shared" si="34"/>
        <v>51.2</v>
      </c>
      <c r="F582" s="307">
        <v>1232</v>
      </c>
      <c r="G582" s="59">
        <f t="shared" si="35"/>
        <v>6.6055546013399473</v>
      </c>
      <c r="H582" s="59">
        <f t="shared" si="32"/>
        <v>6.6055546013399473</v>
      </c>
      <c r="I582" s="59">
        <f t="shared" si="33"/>
        <v>1.2451184468781169</v>
      </c>
    </row>
    <row r="583" spans="1:9">
      <c r="A583" s="306">
        <v>538</v>
      </c>
      <c r="B583" s="306">
        <v>41</v>
      </c>
      <c r="C583" s="307">
        <v>3</v>
      </c>
      <c r="D583" s="307">
        <v>320</v>
      </c>
      <c r="E583" s="59">
        <f t="shared" si="34"/>
        <v>121.6</v>
      </c>
      <c r="F583" s="307">
        <v>1268</v>
      </c>
      <c r="G583" s="59">
        <f t="shared" si="35"/>
        <v>16.146613378194196</v>
      </c>
      <c r="H583" s="59">
        <f t="shared" ref="H583:H646" si="36">G583*1</f>
        <v>16.146613378194196</v>
      </c>
      <c r="I583" s="59">
        <f t="shared" si="33"/>
        <v>1.2496036172609486</v>
      </c>
    </row>
    <row r="584" spans="1:9">
      <c r="A584" s="306">
        <v>539</v>
      </c>
      <c r="B584" s="306">
        <v>3</v>
      </c>
      <c r="C584" s="307">
        <v>3</v>
      </c>
      <c r="D584" s="307">
        <v>320</v>
      </c>
      <c r="E584" s="59">
        <f t="shared" si="34"/>
        <v>0</v>
      </c>
      <c r="F584" s="307">
        <v>1285</v>
      </c>
      <c r="G584" s="59">
        <f t="shared" si="35"/>
        <v>0</v>
      </c>
      <c r="H584" s="59">
        <f t="shared" si="36"/>
        <v>0</v>
      </c>
      <c r="I584" s="59">
        <f t="shared" ref="I584:I647" si="37">(H584/3600)+I583</f>
        <v>1.2496036172609486</v>
      </c>
    </row>
    <row r="585" spans="1:9">
      <c r="A585" s="306">
        <v>540</v>
      </c>
      <c r="B585" s="306">
        <v>9</v>
      </c>
      <c r="C585" s="307">
        <v>3</v>
      </c>
      <c r="D585" s="307">
        <v>320</v>
      </c>
      <c r="E585" s="59">
        <f t="shared" si="34"/>
        <v>19.2</v>
      </c>
      <c r="F585" s="307">
        <v>1289</v>
      </c>
      <c r="G585" s="59">
        <f t="shared" si="35"/>
        <v>2.5916882755054353</v>
      </c>
      <c r="H585" s="59">
        <f t="shared" si="36"/>
        <v>2.5916882755054353</v>
      </c>
      <c r="I585" s="59">
        <f t="shared" si="37"/>
        <v>1.2503235306708111</v>
      </c>
    </row>
    <row r="586" spans="1:9">
      <c r="A586" s="306">
        <v>541</v>
      </c>
      <c r="B586" s="306">
        <v>1</v>
      </c>
      <c r="C586" s="307">
        <v>3</v>
      </c>
      <c r="D586" s="307">
        <v>320</v>
      </c>
      <c r="E586" s="59">
        <f t="shared" ref="E586:E649" si="38">IF(B586&gt;C586,(B586-C586)*D586/100,0)</f>
        <v>0</v>
      </c>
      <c r="F586" s="307">
        <v>1270</v>
      </c>
      <c r="G586" s="59">
        <f t="shared" ref="G586:G649" si="39">(2*PI()*E586*F586/60)/1000</f>
        <v>0</v>
      </c>
      <c r="H586" s="59">
        <f t="shared" si="36"/>
        <v>0</v>
      </c>
      <c r="I586" s="59">
        <f t="shared" si="37"/>
        <v>1.2503235306708111</v>
      </c>
    </row>
    <row r="587" spans="1:9">
      <c r="A587" s="306">
        <v>542</v>
      </c>
      <c r="B587" s="306">
        <v>2</v>
      </c>
      <c r="C587" s="307">
        <v>3</v>
      </c>
      <c r="D587" s="307">
        <v>320</v>
      </c>
      <c r="E587" s="59">
        <f t="shared" si="38"/>
        <v>0</v>
      </c>
      <c r="F587" s="307">
        <v>1256</v>
      </c>
      <c r="G587" s="59">
        <f t="shared" si="39"/>
        <v>0</v>
      </c>
      <c r="H587" s="59">
        <f t="shared" si="36"/>
        <v>0</v>
      </c>
      <c r="I587" s="59">
        <f t="shared" si="37"/>
        <v>1.2503235306708111</v>
      </c>
    </row>
    <row r="588" spans="1:9">
      <c r="A588" s="306">
        <v>543</v>
      </c>
      <c r="B588" s="306">
        <v>9</v>
      </c>
      <c r="C588" s="307">
        <v>3</v>
      </c>
      <c r="D588" s="307">
        <v>320</v>
      </c>
      <c r="E588" s="59">
        <f t="shared" si="38"/>
        <v>19.2</v>
      </c>
      <c r="F588" s="307">
        <v>1238</v>
      </c>
      <c r="G588" s="59">
        <f t="shared" si="39"/>
        <v>2.4891466912922646</v>
      </c>
      <c r="H588" s="59">
        <f t="shared" si="36"/>
        <v>2.4891466912922646</v>
      </c>
      <c r="I588" s="59">
        <f t="shared" si="37"/>
        <v>1.2510149603072813</v>
      </c>
    </row>
    <row r="589" spans="1:9">
      <c r="A589" s="306">
        <v>544</v>
      </c>
      <c r="B589" s="306">
        <v>13</v>
      </c>
      <c r="C589" s="307">
        <v>3</v>
      </c>
      <c r="D589" s="307">
        <v>320</v>
      </c>
      <c r="E589" s="59">
        <f t="shared" si="38"/>
        <v>32</v>
      </c>
      <c r="F589" s="307">
        <v>1244</v>
      </c>
      <c r="G589" s="59">
        <f t="shared" si="39"/>
        <v>4.1686840118034159</v>
      </c>
      <c r="H589" s="59">
        <f t="shared" si="36"/>
        <v>4.1686840118034159</v>
      </c>
      <c r="I589" s="59">
        <f t="shared" si="37"/>
        <v>1.2521729280883378</v>
      </c>
    </row>
    <row r="590" spans="1:9">
      <c r="A590" s="306">
        <v>545</v>
      </c>
      <c r="B590" s="306">
        <v>13</v>
      </c>
      <c r="C590" s="307">
        <v>3</v>
      </c>
      <c r="D590" s="307">
        <v>320</v>
      </c>
      <c r="E590" s="59">
        <f t="shared" si="38"/>
        <v>32</v>
      </c>
      <c r="F590" s="307">
        <v>1247</v>
      </c>
      <c r="G590" s="59">
        <f t="shared" si="39"/>
        <v>4.1787371082949036</v>
      </c>
      <c r="H590" s="59">
        <f t="shared" si="36"/>
        <v>4.1787371082949036</v>
      </c>
      <c r="I590" s="59">
        <f t="shared" si="37"/>
        <v>1.2533336883961974</v>
      </c>
    </row>
    <row r="591" spans="1:9">
      <c r="A591" s="306">
        <v>545</v>
      </c>
      <c r="B591" s="306">
        <v>1</v>
      </c>
      <c r="C591" s="307">
        <v>3</v>
      </c>
      <c r="D591" s="307">
        <v>320</v>
      </c>
      <c r="E591" s="59">
        <f t="shared" si="38"/>
        <v>0</v>
      </c>
      <c r="F591" s="307">
        <v>1247</v>
      </c>
      <c r="G591" s="59">
        <f t="shared" si="39"/>
        <v>0</v>
      </c>
      <c r="H591" s="59">
        <f t="shared" si="36"/>
        <v>0</v>
      </c>
      <c r="I591" s="59">
        <f t="shared" si="37"/>
        <v>1.2533336883961974</v>
      </c>
    </row>
    <row r="592" spans="1:9">
      <c r="A592" s="306">
        <v>546</v>
      </c>
      <c r="B592" s="306">
        <v>1</v>
      </c>
      <c r="C592" s="307">
        <v>3</v>
      </c>
      <c r="D592" s="307">
        <v>320</v>
      </c>
      <c r="E592" s="59">
        <f t="shared" si="38"/>
        <v>0</v>
      </c>
      <c r="F592" s="307">
        <v>1212</v>
      </c>
      <c r="G592" s="59">
        <f t="shared" si="39"/>
        <v>0</v>
      </c>
      <c r="H592" s="59">
        <f t="shared" si="36"/>
        <v>0</v>
      </c>
      <c r="I592" s="59">
        <f t="shared" si="37"/>
        <v>1.2533336883961974</v>
      </c>
    </row>
    <row r="593" spans="1:9">
      <c r="A593" s="306">
        <v>547</v>
      </c>
      <c r="B593" s="306">
        <v>1</v>
      </c>
      <c r="C593" s="307">
        <v>3</v>
      </c>
      <c r="D593" s="307">
        <v>320</v>
      </c>
      <c r="E593" s="59">
        <f t="shared" si="38"/>
        <v>0</v>
      </c>
      <c r="F593" s="307">
        <v>1172</v>
      </c>
      <c r="G593" s="59">
        <f t="shared" si="39"/>
        <v>0</v>
      </c>
      <c r="H593" s="59">
        <f t="shared" si="36"/>
        <v>0</v>
      </c>
      <c r="I593" s="59">
        <f t="shared" si="37"/>
        <v>1.2533336883961974</v>
      </c>
    </row>
    <row r="594" spans="1:9">
      <c r="A594" s="306">
        <v>548</v>
      </c>
      <c r="B594" s="306">
        <v>1</v>
      </c>
      <c r="C594" s="307">
        <v>3</v>
      </c>
      <c r="D594" s="307">
        <v>320</v>
      </c>
      <c r="E594" s="59">
        <f t="shared" si="38"/>
        <v>0</v>
      </c>
      <c r="F594" s="307">
        <v>1088</v>
      </c>
      <c r="G594" s="59">
        <f t="shared" si="39"/>
        <v>0</v>
      </c>
      <c r="H594" s="59">
        <f t="shared" si="36"/>
        <v>0</v>
      </c>
      <c r="I594" s="59">
        <f t="shared" si="37"/>
        <v>1.2533336883961974</v>
      </c>
    </row>
    <row r="595" spans="1:9">
      <c r="A595" s="306">
        <v>549</v>
      </c>
      <c r="B595" s="306">
        <v>1</v>
      </c>
      <c r="C595" s="307">
        <v>3</v>
      </c>
      <c r="D595" s="307">
        <v>320</v>
      </c>
      <c r="E595" s="59">
        <f t="shared" si="38"/>
        <v>0</v>
      </c>
      <c r="F595" s="307">
        <v>1152</v>
      </c>
      <c r="G595" s="59">
        <f t="shared" si="39"/>
        <v>0</v>
      </c>
      <c r="H595" s="59">
        <f t="shared" si="36"/>
        <v>0</v>
      </c>
      <c r="I595" s="59">
        <f t="shared" si="37"/>
        <v>1.2533336883961974</v>
      </c>
    </row>
    <row r="596" spans="1:9">
      <c r="A596" s="306">
        <v>550</v>
      </c>
      <c r="B596" s="306">
        <v>1</v>
      </c>
      <c r="C596" s="307">
        <v>3</v>
      </c>
      <c r="D596" s="307">
        <v>320</v>
      </c>
      <c r="E596" s="59">
        <f t="shared" si="38"/>
        <v>0</v>
      </c>
      <c r="F596" s="307">
        <v>1077</v>
      </c>
      <c r="G596" s="59">
        <f t="shared" si="39"/>
        <v>0</v>
      </c>
      <c r="H596" s="59">
        <f t="shared" si="36"/>
        <v>0</v>
      </c>
      <c r="I596" s="59">
        <f t="shared" si="37"/>
        <v>1.2533336883961974</v>
      </c>
    </row>
    <row r="597" spans="1:9">
      <c r="A597" s="306">
        <v>551</v>
      </c>
      <c r="B597" s="306">
        <v>1</v>
      </c>
      <c r="C597" s="307">
        <v>3</v>
      </c>
      <c r="D597" s="307">
        <v>320</v>
      </c>
      <c r="E597" s="59">
        <f t="shared" si="38"/>
        <v>0</v>
      </c>
      <c r="F597" s="307">
        <v>1001</v>
      </c>
      <c r="G597" s="59">
        <f t="shared" si="39"/>
        <v>0</v>
      </c>
      <c r="H597" s="59">
        <f t="shared" si="36"/>
        <v>0</v>
      </c>
      <c r="I597" s="59">
        <f t="shared" si="37"/>
        <v>1.2533336883961974</v>
      </c>
    </row>
    <row r="598" spans="1:9">
      <c r="A598" s="306">
        <v>552</v>
      </c>
      <c r="B598" s="306">
        <v>5</v>
      </c>
      <c r="C598" s="307">
        <v>2</v>
      </c>
      <c r="D598" s="307">
        <v>320</v>
      </c>
      <c r="E598" s="59">
        <f t="shared" si="38"/>
        <v>9.6</v>
      </c>
      <c r="F598" s="307">
        <v>852</v>
      </c>
      <c r="G598" s="59">
        <f t="shared" si="39"/>
        <v>0.85652382107472125</v>
      </c>
      <c r="H598" s="59">
        <f t="shared" si="36"/>
        <v>0.85652382107472125</v>
      </c>
      <c r="I598" s="59">
        <f t="shared" si="37"/>
        <v>1.2535716116798292</v>
      </c>
    </row>
    <row r="599" spans="1:9">
      <c r="A599" s="306">
        <v>553</v>
      </c>
      <c r="B599" s="306">
        <v>3</v>
      </c>
      <c r="C599" s="307">
        <v>2</v>
      </c>
      <c r="D599" s="307">
        <v>320</v>
      </c>
      <c r="E599" s="59">
        <f t="shared" si="38"/>
        <v>3.2</v>
      </c>
      <c r="F599" s="307">
        <v>897</v>
      </c>
      <c r="G599" s="59">
        <f t="shared" si="39"/>
        <v>0.3005875850954714</v>
      </c>
      <c r="H599" s="59">
        <f t="shared" si="36"/>
        <v>0.3005875850954714</v>
      </c>
      <c r="I599" s="59">
        <f t="shared" si="37"/>
        <v>1.2536551082312446</v>
      </c>
    </row>
    <row r="600" spans="1:9">
      <c r="A600" s="306">
        <v>554</v>
      </c>
      <c r="B600" s="306">
        <v>4</v>
      </c>
      <c r="C600" s="307">
        <v>2</v>
      </c>
      <c r="D600" s="307">
        <v>320</v>
      </c>
      <c r="E600" s="59">
        <f t="shared" si="38"/>
        <v>6.4</v>
      </c>
      <c r="F600" s="307">
        <v>894</v>
      </c>
      <c r="G600" s="59">
        <f t="shared" si="39"/>
        <v>0.59916455089264542</v>
      </c>
      <c r="H600" s="59">
        <f t="shared" si="36"/>
        <v>0.59916455089264542</v>
      </c>
      <c r="I600" s="59">
        <f t="shared" si="37"/>
        <v>1.2538215428287147</v>
      </c>
    </row>
    <row r="601" spans="1:9">
      <c r="A601" s="306">
        <v>555</v>
      </c>
      <c r="B601" s="306">
        <v>4</v>
      </c>
      <c r="C601" s="307">
        <v>2</v>
      </c>
      <c r="D601" s="307">
        <v>320</v>
      </c>
      <c r="E601" s="59">
        <f t="shared" si="38"/>
        <v>6.4</v>
      </c>
      <c r="F601" s="307">
        <v>848</v>
      </c>
      <c r="G601" s="59">
        <f t="shared" si="39"/>
        <v>0.56833505498541748</v>
      </c>
      <c r="H601" s="59">
        <f t="shared" si="36"/>
        <v>0.56833505498541748</v>
      </c>
      <c r="I601" s="59">
        <f t="shared" si="37"/>
        <v>1.2539794136773217</v>
      </c>
    </row>
    <row r="602" spans="1:9">
      <c r="A602" s="306">
        <v>556</v>
      </c>
      <c r="B602" s="306">
        <v>4</v>
      </c>
      <c r="C602" s="307">
        <v>2</v>
      </c>
      <c r="D602" s="307">
        <v>320</v>
      </c>
      <c r="E602" s="59">
        <f t="shared" si="38"/>
        <v>6.4</v>
      </c>
      <c r="F602" s="307">
        <v>824</v>
      </c>
      <c r="G602" s="59">
        <f t="shared" si="39"/>
        <v>0.55225010059903779</v>
      </c>
      <c r="H602" s="59">
        <f t="shared" si="36"/>
        <v>0.55225010059903779</v>
      </c>
      <c r="I602" s="59">
        <f t="shared" si="37"/>
        <v>1.2541328164830436</v>
      </c>
    </row>
    <row r="603" spans="1:9">
      <c r="A603" s="306">
        <v>557</v>
      </c>
      <c r="B603" s="306">
        <v>4</v>
      </c>
      <c r="C603" s="307">
        <v>2</v>
      </c>
      <c r="D603" s="307">
        <v>320</v>
      </c>
      <c r="E603" s="59">
        <f t="shared" si="38"/>
        <v>6.4</v>
      </c>
      <c r="F603" s="307">
        <v>826</v>
      </c>
      <c r="G603" s="59">
        <f t="shared" si="39"/>
        <v>0.55359051346456944</v>
      </c>
      <c r="H603" s="59">
        <f t="shared" si="36"/>
        <v>0.55359051346456944</v>
      </c>
      <c r="I603" s="59">
        <f t="shared" si="37"/>
        <v>1.2542865916256727</v>
      </c>
    </row>
    <row r="604" spans="1:9">
      <c r="A604" s="306">
        <v>557</v>
      </c>
      <c r="B604" s="306">
        <v>5</v>
      </c>
      <c r="C604" s="307">
        <v>2</v>
      </c>
      <c r="D604" s="307">
        <v>320</v>
      </c>
      <c r="E604" s="59">
        <f t="shared" si="38"/>
        <v>9.6</v>
      </c>
      <c r="F604" s="307">
        <v>826</v>
      </c>
      <c r="G604" s="59">
        <f t="shared" si="39"/>
        <v>0.83038577019685411</v>
      </c>
      <c r="H604" s="59">
        <f t="shared" si="36"/>
        <v>0.83038577019685411</v>
      </c>
      <c r="I604" s="59">
        <f t="shared" si="37"/>
        <v>1.2545172543396164</v>
      </c>
    </row>
    <row r="605" spans="1:9">
      <c r="A605" s="306">
        <v>558</v>
      </c>
      <c r="B605" s="306">
        <v>5</v>
      </c>
      <c r="C605" s="307">
        <v>2</v>
      </c>
      <c r="D605" s="307">
        <v>320</v>
      </c>
      <c r="E605" s="59">
        <f t="shared" si="38"/>
        <v>9.6</v>
      </c>
      <c r="F605" s="307">
        <v>829</v>
      </c>
      <c r="G605" s="59">
        <f t="shared" si="39"/>
        <v>0.83340169914430029</v>
      </c>
      <c r="H605" s="59">
        <f t="shared" si="36"/>
        <v>0.83340169914430029</v>
      </c>
      <c r="I605" s="59">
        <f t="shared" si="37"/>
        <v>1.254748754811601</v>
      </c>
    </row>
    <row r="606" spans="1:9">
      <c r="A606" s="306">
        <v>559</v>
      </c>
      <c r="B606" s="306">
        <v>5</v>
      </c>
      <c r="C606" s="307">
        <v>2</v>
      </c>
      <c r="D606" s="307">
        <v>320</v>
      </c>
      <c r="E606" s="59">
        <f t="shared" si="38"/>
        <v>9.6</v>
      </c>
      <c r="F606" s="307">
        <v>830</v>
      </c>
      <c r="G606" s="59">
        <f t="shared" si="39"/>
        <v>0.83440700879344898</v>
      </c>
      <c r="H606" s="59">
        <f t="shared" si="36"/>
        <v>0.83440700879344898</v>
      </c>
      <c r="I606" s="59">
        <f t="shared" si="37"/>
        <v>1.2549805345362659</v>
      </c>
    </row>
    <row r="607" spans="1:9">
      <c r="A607" s="306">
        <v>560</v>
      </c>
      <c r="B607" s="306">
        <v>5</v>
      </c>
      <c r="C607" s="307">
        <v>2</v>
      </c>
      <c r="D607" s="307">
        <v>320</v>
      </c>
      <c r="E607" s="59">
        <f t="shared" si="38"/>
        <v>9.6</v>
      </c>
      <c r="F607" s="307">
        <v>831</v>
      </c>
      <c r="G607" s="59">
        <f t="shared" si="39"/>
        <v>0.83541231844259778</v>
      </c>
      <c r="H607" s="59">
        <f t="shared" si="36"/>
        <v>0.83541231844259778</v>
      </c>
      <c r="I607" s="59">
        <f t="shared" si="37"/>
        <v>1.2552125935136111</v>
      </c>
    </row>
    <row r="608" spans="1:9">
      <c r="A608" s="306">
        <v>561</v>
      </c>
      <c r="B608" s="306">
        <v>5</v>
      </c>
      <c r="C608" s="307">
        <v>2</v>
      </c>
      <c r="D608" s="307">
        <v>320</v>
      </c>
      <c r="E608" s="59">
        <f t="shared" si="38"/>
        <v>9.6</v>
      </c>
      <c r="F608" s="307">
        <v>831</v>
      </c>
      <c r="G608" s="59">
        <f t="shared" si="39"/>
        <v>0.83541231844259778</v>
      </c>
      <c r="H608" s="59">
        <f t="shared" si="36"/>
        <v>0.83541231844259778</v>
      </c>
      <c r="I608" s="59">
        <f t="shared" si="37"/>
        <v>1.2554446524909564</v>
      </c>
    </row>
    <row r="609" spans="1:9">
      <c r="A609" s="306">
        <v>562</v>
      </c>
      <c r="B609" s="306">
        <v>5</v>
      </c>
      <c r="C609" s="307">
        <v>2</v>
      </c>
      <c r="D609" s="307">
        <v>320</v>
      </c>
      <c r="E609" s="59">
        <f t="shared" si="38"/>
        <v>9.6</v>
      </c>
      <c r="F609" s="307">
        <v>832</v>
      </c>
      <c r="G609" s="59">
        <f t="shared" si="39"/>
        <v>0.83641762809174658</v>
      </c>
      <c r="H609" s="59">
        <f t="shared" si="36"/>
        <v>0.83641762809174658</v>
      </c>
      <c r="I609" s="59">
        <f t="shared" si="37"/>
        <v>1.2556769907209819</v>
      </c>
    </row>
    <row r="610" spans="1:9">
      <c r="A610" s="306">
        <v>563</v>
      </c>
      <c r="B610" s="306">
        <v>5</v>
      </c>
      <c r="C610" s="307">
        <v>2</v>
      </c>
      <c r="D610" s="307">
        <v>320</v>
      </c>
      <c r="E610" s="59">
        <f t="shared" si="38"/>
        <v>9.6</v>
      </c>
      <c r="F610" s="307">
        <v>832</v>
      </c>
      <c r="G610" s="59">
        <f t="shared" si="39"/>
        <v>0.83641762809174658</v>
      </c>
      <c r="H610" s="59">
        <f t="shared" si="36"/>
        <v>0.83641762809174658</v>
      </c>
      <c r="I610" s="59">
        <f t="shared" si="37"/>
        <v>1.2559093289510075</v>
      </c>
    </row>
    <row r="611" spans="1:9">
      <c r="A611" s="306">
        <v>564</v>
      </c>
      <c r="B611" s="306">
        <v>5</v>
      </c>
      <c r="C611" s="307">
        <v>2</v>
      </c>
      <c r="D611" s="307">
        <v>320</v>
      </c>
      <c r="E611" s="59">
        <f t="shared" si="38"/>
        <v>9.6</v>
      </c>
      <c r="F611" s="307">
        <v>832</v>
      </c>
      <c r="G611" s="59">
        <f t="shared" si="39"/>
        <v>0.83641762809174658</v>
      </c>
      <c r="H611" s="59">
        <f t="shared" si="36"/>
        <v>0.83641762809174658</v>
      </c>
      <c r="I611" s="59">
        <f t="shared" si="37"/>
        <v>1.256141667181033</v>
      </c>
    </row>
    <row r="612" spans="1:9">
      <c r="A612" s="306">
        <v>565</v>
      </c>
      <c r="B612" s="306">
        <v>5</v>
      </c>
      <c r="C612" s="307">
        <v>2</v>
      </c>
      <c r="D612" s="307">
        <v>320</v>
      </c>
      <c r="E612" s="59">
        <f t="shared" si="38"/>
        <v>9.6</v>
      </c>
      <c r="F612" s="307">
        <v>830</v>
      </c>
      <c r="G612" s="59">
        <f t="shared" si="39"/>
        <v>0.83440700879344898</v>
      </c>
      <c r="H612" s="59">
        <f t="shared" si="36"/>
        <v>0.83440700879344898</v>
      </c>
      <c r="I612" s="59">
        <f t="shared" si="37"/>
        <v>1.256373446905698</v>
      </c>
    </row>
    <row r="613" spans="1:9">
      <c r="A613" s="306">
        <v>566</v>
      </c>
      <c r="B613" s="306">
        <v>5</v>
      </c>
      <c r="C613" s="307">
        <v>2</v>
      </c>
      <c r="D613" s="307">
        <v>320</v>
      </c>
      <c r="E613" s="59">
        <f t="shared" si="38"/>
        <v>9.6</v>
      </c>
      <c r="F613" s="307">
        <v>830</v>
      </c>
      <c r="G613" s="59">
        <f t="shared" si="39"/>
        <v>0.83440700879344898</v>
      </c>
      <c r="H613" s="59">
        <f t="shared" si="36"/>
        <v>0.83440700879344898</v>
      </c>
      <c r="I613" s="59">
        <f t="shared" si="37"/>
        <v>1.2566052266303629</v>
      </c>
    </row>
    <row r="614" spans="1:9">
      <c r="A614" s="306">
        <v>567</v>
      </c>
      <c r="B614" s="306">
        <v>5</v>
      </c>
      <c r="C614" s="307">
        <v>2</v>
      </c>
      <c r="D614" s="307">
        <v>320</v>
      </c>
      <c r="E614" s="59">
        <f t="shared" si="38"/>
        <v>9.6</v>
      </c>
      <c r="F614" s="307">
        <v>828</v>
      </c>
      <c r="G614" s="59">
        <f t="shared" si="39"/>
        <v>0.8323963894951516</v>
      </c>
      <c r="H614" s="59">
        <f t="shared" si="36"/>
        <v>0.8323963894951516</v>
      </c>
      <c r="I614" s="59">
        <f t="shared" si="37"/>
        <v>1.2568364478496672</v>
      </c>
    </row>
    <row r="615" spans="1:9">
      <c r="A615" s="306">
        <v>568</v>
      </c>
      <c r="B615" s="306">
        <v>5</v>
      </c>
      <c r="C615" s="307">
        <v>2</v>
      </c>
      <c r="D615" s="307">
        <v>320</v>
      </c>
      <c r="E615" s="59">
        <f t="shared" si="38"/>
        <v>9.6</v>
      </c>
      <c r="F615" s="307">
        <v>829</v>
      </c>
      <c r="G615" s="59">
        <f t="shared" si="39"/>
        <v>0.83340169914430029</v>
      </c>
      <c r="H615" s="59">
        <f t="shared" si="36"/>
        <v>0.83340169914430029</v>
      </c>
      <c r="I615" s="59">
        <f t="shared" si="37"/>
        <v>1.2570679483216518</v>
      </c>
    </row>
    <row r="616" spans="1:9">
      <c r="A616" s="306">
        <v>569</v>
      </c>
      <c r="B616" s="306">
        <v>5</v>
      </c>
      <c r="C616" s="307">
        <v>2</v>
      </c>
      <c r="D616" s="307">
        <v>320</v>
      </c>
      <c r="E616" s="59">
        <f t="shared" si="38"/>
        <v>9.6</v>
      </c>
      <c r="F616" s="307">
        <v>826</v>
      </c>
      <c r="G616" s="59">
        <f t="shared" si="39"/>
        <v>0.83038577019685411</v>
      </c>
      <c r="H616" s="59">
        <f t="shared" si="36"/>
        <v>0.83038577019685411</v>
      </c>
      <c r="I616" s="59">
        <f t="shared" si="37"/>
        <v>1.2572986110355955</v>
      </c>
    </row>
    <row r="617" spans="1:9">
      <c r="A617" s="306">
        <v>569</v>
      </c>
      <c r="B617" s="306">
        <v>5</v>
      </c>
      <c r="C617" s="307">
        <v>2</v>
      </c>
      <c r="D617" s="307">
        <v>320</v>
      </c>
      <c r="E617" s="59">
        <f t="shared" si="38"/>
        <v>9.6</v>
      </c>
      <c r="F617" s="307">
        <v>829</v>
      </c>
      <c r="G617" s="59">
        <f t="shared" si="39"/>
        <v>0.83340169914430029</v>
      </c>
      <c r="H617" s="59">
        <f t="shared" si="36"/>
        <v>0.83340169914430029</v>
      </c>
      <c r="I617" s="59">
        <f t="shared" si="37"/>
        <v>1.2575301115075801</v>
      </c>
    </row>
    <row r="618" spans="1:9">
      <c r="A618" s="306">
        <v>570</v>
      </c>
      <c r="B618" s="306">
        <v>22</v>
      </c>
      <c r="C618" s="307">
        <v>2</v>
      </c>
      <c r="D618" s="307">
        <v>320</v>
      </c>
      <c r="E618" s="59">
        <f t="shared" si="38"/>
        <v>64</v>
      </c>
      <c r="F618" s="307">
        <v>903</v>
      </c>
      <c r="G618" s="59">
        <f t="shared" si="39"/>
        <v>6.0519640878753771</v>
      </c>
      <c r="H618" s="59">
        <f t="shared" si="36"/>
        <v>6.0519640878753771</v>
      </c>
      <c r="I618" s="59">
        <f t="shared" si="37"/>
        <v>1.259211212643101</v>
      </c>
    </row>
    <row r="619" spans="1:9">
      <c r="A619" s="306">
        <v>571</v>
      </c>
      <c r="B619" s="306">
        <v>26</v>
      </c>
      <c r="C619" s="307">
        <v>3</v>
      </c>
      <c r="D619" s="307">
        <v>320</v>
      </c>
      <c r="E619" s="59">
        <f t="shared" si="38"/>
        <v>73.599999999999994</v>
      </c>
      <c r="F619" s="307">
        <v>1112</v>
      </c>
      <c r="G619" s="59">
        <f t="shared" si="39"/>
        <v>8.5705998622093382</v>
      </c>
      <c r="H619" s="59">
        <f t="shared" si="36"/>
        <v>8.5705998622093382</v>
      </c>
      <c r="I619" s="59">
        <f t="shared" si="37"/>
        <v>1.2615919348270481</v>
      </c>
    </row>
    <row r="620" spans="1:9">
      <c r="A620" s="306">
        <v>572</v>
      </c>
      <c r="B620" s="306">
        <v>33</v>
      </c>
      <c r="C620" s="307">
        <v>3</v>
      </c>
      <c r="D620" s="307">
        <v>320</v>
      </c>
      <c r="E620" s="59">
        <f t="shared" si="38"/>
        <v>96</v>
      </c>
      <c r="F620" s="307">
        <v>1443</v>
      </c>
      <c r="G620" s="59">
        <f t="shared" si="39"/>
        <v>14.506618237216228</v>
      </c>
      <c r="H620" s="59">
        <f t="shared" si="36"/>
        <v>14.506618237216228</v>
      </c>
      <c r="I620" s="59">
        <f t="shared" si="37"/>
        <v>1.2656215510040527</v>
      </c>
    </row>
    <row r="621" spans="1:9">
      <c r="A621" s="306">
        <v>573</v>
      </c>
      <c r="B621" s="306">
        <v>22</v>
      </c>
      <c r="C621" s="307">
        <v>4</v>
      </c>
      <c r="D621" s="307">
        <v>320</v>
      </c>
      <c r="E621" s="59">
        <f t="shared" si="38"/>
        <v>57.6</v>
      </c>
      <c r="F621" s="307">
        <v>1588</v>
      </c>
      <c r="G621" s="59">
        <f t="shared" si="39"/>
        <v>9.5785903370891354</v>
      </c>
      <c r="H621" s="59">
        <f t="shared" si="36"/>
        <v>9.5785903370891354</v>
      </c>
      <c r="I621" s="59">
        <f t="shared" si="37"/>
        <v>1.2682822705421331</v>
      </c>
    </row>
    <row r="622" spans="1:9">
      <c r="A622" s="306">
        <v>574</v>
      </c>
      <c r="B622" s="306">
        <v>70</v>
      </c>
      <c r="C622" s="307">
        <v>4</v>
      </c>
      <c r="D622" s="307">
        <v>320</v>
      </c>
      <c r="E622" s="59">
        <f t="shared" si="38"/>
        <v>211.2</v>
      </c>
      <c r="F622" s="307">
        <v>1700</v>
      </c>
      <c r="G622" s="59">
        <f t="shared" si="39"/>
        <v>37.598580878162643</v>
      </c>
      <c r="H622" s="59">
        <f t="shared" si="36"/>
        <v>37.598580878162643</v>
      </c>
      <c r="I622" s="59">
        <f t="shared" si="37"/>
        <v>1.2787263207860671</v>
      </c>
    </row>
    <row r="623" spans="1:9">
      <c r="A623" s="306">
        <v>575</v>
      </c>
      <c r="B623" s="306">
        <v>17</v>
      </c>
      <c r="C623" s="307">
        <v>4</v>
      </c>
      <c r="D623" s="307">
        <v>320</v>
      </c>
      <c r="E623" s="59">
        <f t="shared" si="38"/>
        <v>41.6</v>
      </c>
      <c r="F623" s="307">
        <v>1552</v>
      </c>
      <c r="G623" s="59">
        <f t="shared" si="39"/>
        <v>6.761042493741618</v>
      </c>
      <c r="H623" s="59">
        <f t="shared" si="36"/>
        <v>6.761042493741618</v>
      </c>
      <c r="I623" s="59">
        <f t="shared" si="37"/>
        <v>1.2806043881454396</v>
      </c>
    </row>
    <row r="624" spans="1:9">
      <c r="A624" s="306">
        <v>576</v>
      </c>
      <c r="B624" s="306">
        <v>8</v>
      </c>
      <c r="C624" s="307">
        <v>4</v>
      </c>
      <c r="D624" s="307">
        <v>320</v>
      </c>
      <c r="E624" s="59">
        <f t="shared" si="38"/>
        <v>12.8</v>
      </c>
      <c r="F624" s="307">
        <v>1637</v>
      </c>
      <c r="G624" s="59">
        <f t="shared" si="39"/>
        <v>2.1942558608753031</v>
      </c>
      <c r="H624" s="59">
        <f t="shared" si="36"/>
        <v>2.1942558608753031</v>
      </c>
      <c r="I624" s="59">
        <f t="shared" si="37"/>
        <v>1.2812139036623496</v>
      </c>
    </row>
    <row r="625" spans="1:9">
      <c r="A625" s="306">
        <v>577</v>
      </c>
      <c r="B625" s="306">
        <v>48</v>
      </c>
      <c r="C625" s="307">
        <v>3</v>
      </c>
      <c r="D625" s="307">
        <v>320</v>
      </c>
      <c r="E625" s="59">
        <f t="shared" si="38"/>
        <v>144</v>
      </c>
      <c r="F625" s="307">
        <v>1150</v>
      </c>
      <c r="G625" s="59">
        <f t="shared" si="39"/>
        <v>17.341591447815659</v>
      </c>
      <c r="H625" s="59">
        <f t="shared" si="36"/>
        <v>17.341591447815659</v>
      </c>
      <c r="I625" s="59">
        <f t="shared" si="37"/>
        <v>1.286031012397854</v>
      </c>
    </row>
    <row r="626" spans="1:9">
      <c r="A626" s="306">
        <v>578</v>
      </c>
      <c r="B626" s="306">
        <v>3</v>
      </c>
      <c r="C626" s="307">
        <v>3</v>
      </c>
      <c r="D626" s="307">
        <v>320</v>
      </c>
      <c r="E626" s="59">
        <f t="shared" si="38"/>
        <v>0</v>
      </c>
      <c r="F626" s="307">
        <v>1243</v>
      </c>
      <c r="G626" s="59">
        <f t="shared" si="39"/>
        <v>0</v>
      </c>
      <c r="H626" s="59">
        <f t="shared" si="36"/>
        <v>0</v>
      </c>
      <c r="I626" s="59">
        <f t="shared" si="37"/>
        <v>1.286031012397854</v>
      </c>
    </row>
    <row r="627" spans="1:9">
      <c r="A627" s="306">
        <v>579</v>
      </c>
      <c r="B627" s="306">
        <v>5</v>
      </c>
      <c r="C627" s="307">
        <v>3</v>
      </c>
      <c r="D627" s="307">
        <v>320</v>
      </c>
      <c r="E627" s="59">
        <f t="shared" si="38"/>
        <v>6.4</v>
      </c>
      <c r="F627" s="307">
        <v>1222</v>
      </c>
      <c r="G627" s="59">
        <f t="shared" si="39"/>
        <v>0.81899226083983512</v>
      </c>
      <c r="H627" s="59">
        <f t="shared" si="36"/>
        <v>0.81899226083983512</v>
      </c>
      <c r="I627" s="59">
        <f t="shared" si="37"/>
        <v>1.2862585102480872</v>
      </c>
    </row>
    <row r="628" spans="1:9">
      <c r="A628" s="306">
        <v>580</v>
      </c>
      <c r="B628" s="306">
        <v>14</v>
      </c>
      <c r="C628" s="307">
        <v>3</v>
      </c>
      <c r="D628" s="307">
        <v>320</v>
      </c>
      <c r="E628" s="59">
        <f t="shared" si="38"/>
        <v>35.200000000000003</v>
      </c>
      <c r="F628" s="307">
        <v>1226</v>
      </c>
      <c r="G628" s="59">
        <f t="shared" si="39"/>
        <v>4.5192019761399411</v>
      </c>
      <c r="H628" s="59">
        <f t="shared" si="36"/>
        <v>4.5192019761399411</v>
      </c>
      <c r="I628" s="59">
        <f t="shared" si="37"/>
        <v>1.2875138441303484</v>
      </c>
    </row>
    <row r="629" spans="1:9">
      <c r="A629" s="306">
        <v>581</v>
      </c>
      <c r="B629" s="306">
        <v>12</v>
      </c>
      <c r="C629" s="307">
        <v>3</v>
      </c>
      <c r="D629" s="307">
        <v>320</v>
      </c>
      <c r="E629" s="59">
        <f t="shared" si="38"/>
        <v>28.8</v>
      </c>
      <c r="F629" s="307">
        <v>1252</v>
      </c>
      <c r="G629" s="59">
        <f t="shared" si="39"/>
        <v>3.7759430422026439</v>
      </c>
      <c r="H629" s="59">
        <f t="shared" si="36"/>
        <v>3.7759430422026439</v>
      </c>
      <c r="I629" s="59">
        <f t="shared" si="37"/>
        <v>1.2885627171976268</v>
      </c>
    </row>
    <row r="630" spans="1:9">
      <c r="A630" s="306">
        <v>582</v>
      </c>
      <c r="B630" s="306">
        <v>11</v>
      </c>
      <c r="C630" s="307">
        <v>3</v>
      </c>
      <c r="D630" s="307">
        <v>320</v>
      </c>
      <c r="E630" s="59">
        <f t="shared" si="38"/>
        <v>25.6</v>
      </c>
      <c r="F630" s="307">
        <v>1274</v>
      </c>
      <c r="G630" s="59">
        <f t="shared" si="39"/>
        <v>3.4153719813746317</v>
      </c>
      <c r="H630" s="59">
        <f t="shared" si="36"/>
        <v>3.4153719813746317</v>
      </c>
      <c r="I630" s="59">
        <f t="shared" si="37"/>
        <v>1.2895114316368976</v>
      </c>
    </row>
    <row r="631" spans="1:9">
      <c r="A631" s="306">
        <v>582</v>
      </c>
      <c r="B631" s="306">
        <v>1</v>
      </c>
      <c r="C631" s="307">
        <v>3</v>
      </c>
      <c r="D631" s="307">
        <v>320</v>
      </c>
      <c r="E631" s="59">
        <f t="shared" si="38"/>
        <v>0</v>
      </c>
      <c r="F631" s="307">
        <v>1265</v>
      </c>
      <c r="G631" s="59">
        <f t="shared" si="39"/>
        <v>0</v>
      </c>
      <c r="H631" s="59">
        <f t="shared" si="36"/>
        <v>0</v>
      </c>
      <c r="I631" s="59">
        <f t="shared" si="37"/>
        <v>1.2895114316368976</v>
      </c>
    </row>
    <row r="632" spans="1:9">
      <c r="A632" s="306">
        <v>583</v>
      </c>
      <c r="B632" s="306">
        <v>3</v>
      </c>
      <c r="C632" s="307">
        <v>3</v>
      </c>
      <c r="D632" s="307">
        <v>320</v>
      </c>
      <c r="E632" s="59">
        <f t="shared" si="38"/>
        <v>0</v>
      </c>
      <c r="F632" s="307">
        <v>1224</v>
      </c>
      <c r="G632" s="59">
        <f t="shared" si="39"/>
        <v>0</v>
      </c>
      <c r="H632" s="59">
        <f t="shared" si="36"/>
        <v>0</v>
      </c>
      <c r="I632" s="59">
        <f t="shared" si="37"/>
        <v>1.2895114316368976</v>
      </c>
    </row>
    <row r="633" spans="1:9">
      <c r="A633" s="306">
        <v>584</v>
      </c>
      <c r="B633" s="306">
        <v>8</v>
      </c>
      <c r="C633" s="307">
        <v>3</v>
      </c>
      <c r="D633" s="307">
        <v>320</v>
      </c>
      <c r="E633" s="59">
        <f t="shared" si="38"/>
        <v>16</v>
      </c>
      <c r="F633" s="307">
        <v>1217</v>
      </c>
      <c r="G633" s="59">
        <f t="shared" si="39"/>
        <v>2.0391030716900151</v>
      </c>
      <c r="H633" s="59">
        <f t="shared" si="36"/>
        <v>2.0391030716900151</v>
      </c>
      <c r="I633" s="59">
        <f t="shared" si="37"/>
        <v>1.2900778491568115</v>
      </c>
    </row>
    <row r="634" spans="1:9">
      <c r="A634" s="306">
        <v>585</v>
      </c>
      <c r="B634" s="306">
        <v>2</v>
      </c>
      <c r="C634" s="307">
        <v>3</v>
      </c>
      <c r="D634" s="307">
        <v>320</v>
      </c>
      <c r="E634" s="59">
        <f t="shared" si="38"/>
        <v>0</v>
      </c>
      <c r="F634" s="307">
        <v>1204</v>
      </c>
      <c r="G634" s="59">
        <f t="shared" si="39"/>
        <v>0</v>
      </c>
      <c r="H634" s="59">
        <f t="shared" si="36"/>
        <v>0</v>
      </c>
      <c r="I634" s="59">
        <f t="shared" si="37"/>
        <v>1.2900778491568115</v>
      </c>
    </row>
    <row r="635" spans="1:9">
      <c r="A635" s="306">
        <v>586</v>
      </c>
      <c r="B635" s="306">
        <v>5</v>
      </c>
      <c r="C635" s="307">
        <v>3</v>
      </c>
      <c r="D635" s="307">
        <v>320</v>
      </c>
      <c r="E635" s="59">
        <f t="shared" si="38"/>
        <v>6.4</v>
      </c>
      <c r="F635" s="307">
        <v>1198</v>
      </c>
      <c r="G635" s="59">
        <f t="shared" si="39"/>
        <v>0.80290730645345532</v>
      </c>
      <c r="H635" s="59">
        <f t="shared" si="36"/>
        <v>0.80290730645345532</v>
      </c>
      <c r="I635" s="59">
        <f t="shared" si="37"/>
        <v>1.2903008789641597</v>
      </c>
    </row>
    <row r="636" spans="1:9">
      <c r="A636" s="306">
        <v>587</v>
      </c>
      <c r="B636" s="306">
        <v>18</v>
      </c>
      <c r="C636" s="307">
        <v>3</v>
      </c>
      <c r="D636" s="307">
        <v>320</v>
      </c>
      <c r="E636" s="59">
        <f t="shared" si="38"/>
        <v>48</v>
      </c>
      <c r="F636" s="307">
        <v>1205</v>
      </c>
      <c r="G636" s="59">
        <f t="shared" si="39"/>
        <v>6.056990636121121</v>
      </c>
      <c r="H636" s="59">
        <f t="shared" si="36"/>
        <v>6.056990636121121</v>
      </c>
      <c r="I636" s="59">
        <f t="shared" si="37"/>
        <v>1.2919833763630821</v>
      </c>
    </row>
    <row r="637" spans="1:9">
      <c r="A637" s="306">
        <v>588</v>
      </c>
      <c r="B637" s="306">
        <v>9</v>
      </c>
      <c r="C637" s="307">
        <v>3</v>
      </c>
      <c r="D637" s="307">
        <v>320</v>
      </c>
      <c r="E637" s="59">
        <f t="shared" si="38"/>
        <v>19.2</v>
      </c>
      <c r="F637" s="307">
        <v>1233</v>
      </c>
      <c r="G637" s="59">
        <f t="shared" si="39"/>
        <v>2.4790935948007773</v>
      </c>
      <c r="H637" s="59">
        <f t="shared" si="36"/>
        <v>2.4790935948007773</v>
      </c>
      <c r="I637" s="59">
        <f t="shared" si="37"/>
        <v>1.292672013472749</v>
      </c>
    </row>
    <row r="638" spans="1:9">
      <c r="A638" s="306">
        <v>589</v>
      </c>
      <c r="B638" s="306">
        <v>5</v>
      </c>
      <c r="C638" s="307">
        <v>3</v>
      </c>
      <c r="D638" s="307">
        <v>320</v>
      </c>
      <c r="E638" s="59">
        <f t="shared" si="38"/>
        <v>6.4</v>
      </c>
      <c r="F638" s="307">
        <v>1223</v>
      </c>
      <c r="G638" s="59">
        <f t="shared" si="39"/>
        <v>0.81966246727260106</v>
      </c>
      <c r="H638" s="59">
        <f t="shared" si="36"/>
        <v>0.81966246727260106</v>
      </c>
      <c r="I638" s="59">
        <f t="shared" si="37"/>
        <v>1.2928996974914357</v>
      </c>
    </row>
    <row r="639" spans="1:9">
      <c r="A639" s="306">
        <v>590</v>
      </c>
      <c r="B639" s="306">
        <v>1</v>
      </c>
      <c r="C639" s="307">
        <v>3</v>
      </c>
      <c r="D639" s="307">
        <v>320</v>
      </c>
      <c r="E639" s="59">
        <f t="shared" si="38"/>
        <v>0</v>
      </c>
      <c r="F639" s="307">
        <v>1206</v>
      </c>
      <c r="G639" s="59">
        <f t="shared" si="39"/>
        <v>0</v>
      </c>
      <c r="H639" s="59">
        <f t="shared" si="36"/>
        <v>0</v>
      </c>
      <c r="I639" s="59">
        <f t="shared" si="37"/>
        <v>1.2928996974914357</v>
      </c>
    </row>
    <row r="640" spans="1:9">
      <c r="A640" s="306">
        <v>591</v>
      </c>
      <c r="B640" s="306">
        <v>1</v>
      </c>
      <c r="C640" s="307">
        <v>3</v>
      </c>
      <c r="D640" s="307">
        <v>320</v>
      </c>
      <c r="E640" s="59">
        <f t="shared" si="38"/>
        <v>0</v>
      </c>
      <c r="F640" s="307">
        <v>1177</v>
      </c>
      <c r="G640" s="59">
        <f t="shared" si="39"/>
        <v>0</v>
      </c>
      <c r="H640" s="59">
        <f t="shared" si="36"/>
        <v>0</v>
      </c>
      <c r="I640" s="59">
        <f t="shared" si="37"/>
        <v>1.2928996974914357</v>
      </c>
    </row>
    <row r="641" spans="1:9">
      <c r="A641" s="306">
        <v>592</v>
      </c>
      <c r="B641" s="306">
        <v>7</v>
      </c>
      <c r="C641" s="307">
        <v>3</v>
      </c>
      <c r="D641" s="307">
        <v>320</v>
      </c>
      <c r="E641" s="59">
        <f t="shared" si="38"/>
        <v>12.8</v>
      </c>
      <c r="F641" s="307">
        <v>1164</v>
      </c>
      <c r="G641" s="59">
        <f t="shared" si="39"/>
        <v>1.5602405754788349</v>
      </c>
      <c r="H641" s="59">
        <f t="shared" si="36"/>
        <v>1.5602405754788349</v>
      </c>
      <c r="I641" s="59">
        <f t="shared" si="37"/>
        <v>1.2933330976512909</v>
      </c>
    </row>
    <row r="642" spans="1:9">
      <c r="A642" s="306">
        <v>593</v>
      </c>
      <c r="B642" s="306">
        <v>7</v>
      </c>
      <c r="C642" s="307">
        <v>3</v>
      </c>
      <c r="D642" s="307">
        <v>320</v>
      </c>
      <c r="E642" s="59">
        <f t="shared" si="38"/>
        <v>12.8</v>
      </c>
      <c r="F642" s="307">
        <v>1157</v>
      </c>
      <c r="G642" s="59">
        <f t="shared" si="39"/>
        <v>1.5508576854201133</v>
      </c>
      <c r="H642" s="59">
        <f t="shared" si="36"/>
        <v>1.5508576854201133</v>
      </c>
      <c r="I642" s="59">
        <f t="shared" si="37"/>
        <v>1.2937638914527965</v>
      </c>
    </row>
    <row r="643" spans="1:9">
      <c r="A643" s="306">
        <v>594</v>
      </c>
      <c r="B643" s="306">
        <v>37</v>
      </c>
      <c r="C643" s="307">
        <v>3</v>
      </c>
      <c r="D643" s="307">
        <v>320</v>
      </c>
      <c r="E643" s="59">
        <f t="shared" si="38"/>
        <v>108.8</v>
      </c>
      <c r="F643" s="307">
        <v>1205</v>
      </c>
      <c r="G643" s="59">
        <f t="shared" si="39"/>
        <v>13.729178775207874</v>
      </c>
      <c r="H643" s="59">
        <f t="shared" si="36"/>
        <v>13.729178775207874</v>
      </c>
      <c r="I643" s="59">
        <f t="shared" si="37"/>
        <v>1.2975775522236876</v>
      </c>
    </row>
    <row r="644" spans="1:9">
      <c r="A644" s="306">
        <v>594</v>
      </c>
      <c r="B644" s="306">
        <v>1</v>
      </c>
      <c r="C644" s="307">
        <v>3</v>
      </c>
      <c r="D644" s="307">
        <v>320</v>
      </c>
      <c r="E644" s="59">
        <f t="shared" si="38"/>
        <v>0</v>
      </c>
      <c r="F644" s="307">
        <v>1244</v>
      </c>
      <c r="G644" s="59">
        <f t="shared" si="39"/>
        <v>0</v>
      </c>
      <c r="H644" s="59">
        <f t="shared" si="36"/>
        <v>0</v>
      </c>
      <c r="I644" s="59">
        <f t="shared" si="37"/>
        <v>1.2975775522236876</v>
      </c>
    </row>
    <row r="645" spans="1:9">
      <c r="A645" s="306">
        <v>595</v>
      </c>
      <c r="B645" s="306">
        <v>28</v>
      </c>
      <c r="C645" s="307">
        <v>3</v>
      </c>
      <c r="D645" s="307">
        <v>320</v>
      </c>
      <c r="E645" s="59">
        <f t="shared" si="38"/>
        <v>80</v>
      </c>
      <c r="F645" s="307">
        <v>1263</v>
      </c>
      <c r="G645" s="59">
        <f t="shared" si="39"/>
        <v>10.580884057290422</v>
      </c>
      <c r="H645" s="59">
        <f t="shared" si="36"/>
        <v>10.580884057290422</v>
      </c>
      <c r="I645" s="59">
        <f t="shared" si="37"/>
        <v>1.3005166866840461</v>
      </c>
    </row>
    <row r="646" spans="1:9">
      <c r="A646" s="306">
        <v>596</v>
      </c>
      <c r="B646" s="306">
        <v>20</v>
      </c>
      <c r="C646" s="307">
        <v>3</v>
      </c>
      <c r="D646" s="307">
        <v>320</v>
      </c>
      <c r="E646" s="59">
        <f t="shared" si="38"/>
        <v>54.4</v>
      </c>
      <c r="F646" s="307">
        <v>1317</v>
      </c>
      <c r="G646" s="59">
        <f t="shared" si="39"/>
        <v>7.5026259115970007</v>
      </c>
      <c r="H646" s="59">
        <f t="shared" si="36"/>
        <v>7.5026259115970007</v>
      </c>
      <c r="I646" s="59">
        <f t="shared" si="37"/>
        <v>1.3026007494372676</v>
      </c>
    </row>
    <row r="647" spans="1:9">
      <c r="A647" s="306">
        <v>597</v>
      </c>
      <c r="B647" s="306">
        <v>12</v>
      </c>
      <c r="C647" s="307">
        <v>3</v>
      </c>
      <c r="D647" s="307">
        <v>320</v>
      </c>
      <c r="E647" s="59">
        <f t="shared" si="38"/>
        <v>28.8</v>
      </c>
      <c r="F647" s="307">
        <v>1374</v>
      </c>
      <c r="G647" s="59">
        <f t="shared" si="39"/>
        <v>4.1438863737910809</v>
      </c>
      <c r="H647" s="59">
        <f t="shared" ref="H647:H710" si="40">G647*1</f>
        <v>4.1438863737910809</v>
      </c>
      <c r="I647" s="59">
        <f t="shared" si="37"/>
        <v>1.3037518289855428</v>
      </c>
    </row>
    <row r="648" spans="1:9">
      <c r="A648" s="306">
        <v>598</v>
      </c>
      <c r="B648" s="306">
        <v>13</v>
      </c>
      <c r="C648" s="307">
        <v>3</v>
      </c>
      <c r="D648" s="307">
        <v>320</v>
      </c>
      <c r="E648" s="59">
        <f t="shared" si="38"/>
        <v>32</v>
      </c>
      <c r="F648" s="307">
        <v>1414</v>
      </c>
      <c r="G648" s="59">
        <f t="shared" si="39"/>
        <v>4.7383594796543651</v>
      </c>
      <c r="H648" s="59">
        <f t="shared" si="40"/>
        <v>4.7383594796543651</v>
      </c>
      <c r="I648" s="59">
        <f t="shared" ref="I648:I711" si="41">(H648/3600)+I647</f>
        <v>1.3050680399521135</v>
      </c>
    </row>
    <row r="649" spans="1:9">
      <c r="A649" s="306">
        <v>599</v>
      </c>
      <c r="B649" s="306">
        <v>17</v>
      </c>
      <c r="C649" s="307">
        <v>3</v>
      </c>
      <c r="D649" s="307">
        <v>320</v>
      </c>
      <c r="E649" s="59">
        <f t="shared" si="38"/>
        <v>44.8</v>
      </c>
      <c r="F649" s="307">
        <v>1452</v>
      </c>
      <c r="G649" s="59">
        <f t="shared" si="39"/>
        <v>6.8119781826318206</v>
      </c>
      <c r="H649" s="59">
        <f t="shared" si="40"/>
        <v>6.8119781826318206</v>
      </c>
      <c r="I649" s="59">
        <f t="shared" si="41"/>
        <v>1.3069602561139557</v>
      </c>
    </row>
    <row r="650" spans="1:9">
      <c r="A650" s="306">
        <v>600</v>
      </c>
      <c r="B650" s="306">
        <v>15</v>
      </c>
      <c r="C650" s="307">
        <v>3</v>
      </c>
      <c r="D650" s="307">
        <v>320</v>
      </c>
      <c r="E650" s="59">
        <f t="shared" ref="E650:E713" si="42">IF(B650&gt;C650,(B650-C650)*D650/100,0)</f>
        <v>38.4</v>
      </c>
      <c r="F650" s="307">
        <v>1474</v>
      </c>
      <c r="G650" s="59">
        <f t="shared" ref="G650:G713" si="43">(2*PI()*E650*F650/60)/1000</f>
        <v>5.9273056913809352</v>
      </c>
      <c r="H650" s="59">
        <f t="shared" si="40"/>
        <v>5.9273056913809352</v>
      </c>
      <c r="I650" s="59">
        <f t="shared" si="41"/>
        <v>1.3086067299171171</v>
      </c>
    </row>
    <row r="651" spans="1:9">
      <c r="A651" s="306">
        <v>601</v>
      </c>
      <c r="B651" s="306">
        <v>8</v>
      </c>
      <c r="C651" s="307">
        <v>3</v>
      </c>
      <c r="D651" s="307">
        <v>320</v>
      </c>
      <c r="E651" s="59">
        <f t="shared" si="42"/>
        <v>16</v>
      </c>
      <c r="F651" s="307">
        <v>1494</v>
      </c>
      <c r="G651" s="59">
        <f t="shared" si="43"/>
        <v>2.5032210263803472</v>
      </c>
      <c r="H651" s="59">
        <f t="shared" si="40"/>
        <v>2.5032210263803472</v>
      </c>
      <c r="I651" s="59">
        <f t="shared" si="41"/>
        <v>1.3093020690911117</v>
      </c>
    </row>
    <row r="652" spans="1:9">
      <c r="A652" s="306">
        <v>602</v>
      </c>
      <c r="B652" s="306">
        <v>10</v>
      </c>
      <c r="C652" s="307">
        <v>4</v>
      </c>
      <c r="D652" s="307">
        <v>320</v>
      </c>
      <c r="E652" s="59">
        <f t="shared" si="42"/>
        <v>19.2</v>
      </c>
      <c r="F652" s="307">
        <v>1504</v>
      </c>
      <c r="G652" s="59">
        <f t="shared" si="43"/>
        <v>3.0239714246393916</v>
      </c>
      <c r="H652" s="59">
        <f t="shared" si="40"/>
        <v>3.0239714246393916</v>
      </c>
      <c r="I652" s="59">
        <f t="shared" si="41"/>
        <v>1.3101420611535115</v>
      </c>
    </row>
    <row r="653" spans="1:9">
      <c r="A653" s="306">
        <v>603</v>
      </c>
      <c r="B653" s="306">
        <v>22</v>
      </c>
      <c r="C653" s="307">
        <v>4</v>
      </c>
      <c r="D653" s="307">
        <v>320</v>
      </c>
      <c r="E653" s="59">
        <f t="shared" si="42"/>
        <v>57.6</v>
      </c>
      <c r="F653" s="307">
        <v>1531</v>
      </c>
      <c r="G653" s="59">
        <f t="shared" si="43"/>
        <v>9.2347744370802705</v>
      </c>
      <c r="H653" s="59">
        <f t="shared" si="40"/>
        <v>9.2347744370802705</v>
      </c>
      <c r="I653" s="59">
        <f t="shared" si="41"/>
        <v>1.3127072762749228</v>
      </c>
    </row>
    <row r="654" spans="1:9">
      <c r="A654" s="306">
        <v>604</v>
      </c>
      <c r="B654" s="306">
        <v>12</v>
      </c>
      <c r="C654" s="307">
        <v>4</v>
      </c>
      <c r="D654" s="307">
        <v>320</v>
      </c>
      <c r="E654" s="59">
        <f t="shared" si="42"/>
        <v>25.6</v>
      </c>
      <c r="F654" s="307">
        <v>1570</v>
      </c>
      <c r="G654" s="59">
        <f t="shared" si="43"/>
        <v>4.2088963977693661</v>
      </c>
      <c r="H654" s="59">
        <f t="shared" si="40"/>
        <v>4.2088963977693661</v>
      </c>
      <c r="I654" s="59">
        <f t="shared" si="41"/>
        <v>1.313876414163192</v>
      </c>
    </row>
    <row r="655" spans="1:9">
      <c r="A655" s="306">
        <v>605</v>
      </c>
      <c r="B655" s="306">
        <v>4</v>
      </c>
      <c r="C655" s="307">
        <v>4</v>
      </c>
      <c r="D655" s="307">
        <v>320</v>
      </c>
      <c r="E655" s="59">
        <f t="shared" si="42"/>
        <v>0</v>
      </c>
      <c r="F655" s="307">
        <v>1577</v>
      </c>
      <c r="G655" s="59">
        <f t="shared" si="43"/>
        <v>0</v>
      </c>
      <c r="H655" s="59">
        <f t="shared" si="40"/>
        <v>0</v>
      </c>
      <c r="I655" s="59">
        <f t="shared" si="41"/>
        <v>1.313876414163192</v>
      </c>
    </row>
    <row r="656" spans="1:9">
      <c r="A656" s="306">
        <v>606</v>
      </c>
      <c r="B656" s="306">
        <v>9</v>
      </c>
      <c r="C656" s="307">
        <v>4</v>
      </c>
      <c r="D656" s="307">
        <v>320</v>
      </c>
      <c r="E656" s="59">
        <f t="shared" si="42"/>
        <v>16</v>
      </c>
      <c r="F656" s="307">
        <v>1570</v>
      </c>
      <c r="G656" s="59">
        <f t="shared" si="43"/>
        <v>2.6305602486058537</v>
      </c>
      <c r="H656" s="59">
        <f t="shared" si="40"/>
        <v>2.6305602486058537</v>
      </c>
      <c r="I656" s="59">
        <f t="shared" si="41"/>
        <v>1.3146071253433602</v>
      </c>
    </row>
    <row r="657" spans="1:9">
      <c r="A657" s="306">
        <v>606</v>
      </c>
      <c r="B657" s="306">
        <v>6</v>
      </c>
      <c r="C657" s="307">
        <v>4</v>
      </c>
      <c r="D657" s="307">
        <v>320</v>
      </c>
      <c r="E657" s="59">
        <f t="shared" si="42"/>
        <v>6.4</v>
      </c>
      <c r="F657" s="307">
        <v>1570</v>
      </c>
      <c r="G657" s="59">
        <f t="shared" si="43"/>
        <v>1.0522240994423415</v>
      </c>
      <c r="H657" s="59">
        <f t="shared" si="40"/>
        <v>1.0522240994423415</v>
      </c>
      <c r="I657" s="59">
        <f t="shared" si="41"/>
        <v>1.3148994098154276</v>
      </c>
    </row>
    <row r="658" spans="1:9">
      <c r="A658" s="306">
        <v>607</v>
      </c>
      <c r="B658" s="306">
        <v>9</v>
      </c>
      <c r="C658" s="307">
        <v>4</v>
      </c>
      <c r="D658" s="307">
        <v>320</v>
      </c>
      <c r="E658" s="59">
        <f t="shared" si="42"/>
        <v>16</v>
      </c>
      <c r="F658" s="307">
        <v>1568</v>
      </c>
      <c r="G658" s="59">
        <f t="shared" si="43"/>
        <v>2.627209216442024</v>
      </c>
      <c r="H658" s="59">
        <f t="shared" si="40"/>
        <v>2.627209216442024</v>
      </c>
      <c r="I658" s="59">
        <f t="shared" si="41"/>
        <v>1.3156291901533281</v>
      </c>
    </row>
    <row r="659" spans="1:9">
      <c r="A659" s="306">
        <v>608</v>
      </c>
      <c r="B659" s="306">
        <v>22</v>
      </c>
      <c r="C659" s="307">
        <v>4</v>
      </c>
      <c r="D659" s="307">
        <v>320</v>
      </c>
      <c r="E659" s="59">
        <f t="shared" si="42"/>
        <v>57.6</v>
      </c>
      <c r="F659" s="307">
        <v>1588</v>
      </c>
      <c r="G659" s="59">
        <f t="shared" si="43"/>
        <v>9.5785903370891354</v>
      </c>
      <c r="H659" s="59">
        <f t="shared" si="40"/>
        <v>9.5785903370891354</v>
      </c>
      <c r="I659" s="59">
        <f t="shared" si="41"/>
        <v>1.3182899096914085</v>
      </c>
    </row>
    <row r="660" spans="1:9">
      <c r="A660" s="306">
        <v>609</v>
      </c>
      <c r="B660" s="306">
        <v>38</v>
      </c>
      <c r="C660" s="307">
        <v>4</v>
      </c>
      <c r="D660" s="307">
        <v>320</v>
      </c>
      <c r="E660" s="59">
        <f t="shared" si="42"/>
        <v>108.8</v>
      </c>
      <c r="F660" s="307">
        <v>1659</v>
      </c>
      <c r="G660" s="59">
        <f t="shared" si="43"/>
        <v>18.901832023294489</v>
      </c>
      <c r="H660" s="59">
        <f t="shared" si="40"/>
        <v>18.901832023294489</v>
      </c>
      <c r="I660" s="59">
        <f t="shared" si="41"/>
        <v>1.3235404185867681</v>
      </c>
    </row>
    <row r="661" spans="1:9">
      <c r="A661" s="306">
        <v>610</v>
      </c>
      <c r="B661" s="306">
        <v>18</v>
      </c>
      <c r="C661" s="307">
        <v>4</v>
      </c>
      <c r="D661" s="307">
        <v>320</v>
      </c>
      <c r="E661" s="59">
        <f t="shared" si="42"/>
        <v>44.8</v>
      </c>
      <c r="F661" s="307">
        <v>1579</v>
      </c>
      <c r="G661" s="59">
        <f t="shared" si="43"/>
        <v>7.4077917013606367</v>
      </c>
      <c r="H661" s="59">
        <f t="shared" si="40"/>
        <v>7.4077917013606367</v>
      </c>
      <c r="I661" s="59">
        <f t="shared" si="41"/>
        <v>1.3255981385038127</v>
      </c>
    </row>
    <row r="662" spans="1:9">
      <c r="A662" s="306">
        <v>611</v>
      </c>
      <c r="B662" s="306">
        <v>61</v>
      </c>
      <c r="C662" s="307">
        <v>3</v>
      </c>
      <c r="D662" s="307">
        <v>320</v>
      </c>
      <c r="E662" s="59">
        <f t="shared" si="42"/>
        <v>185.6</v>
      </c>
      <c r="F662" s="307">
        <v>1241</v>
      </c>
      <c r="G662" s="59">
        <f t="shared" si="43"/>
        <v>24.120059308809186</v>
      </c>
      <c r="H662" s="59">
        <f t="shared" si="40"/>
        <v>24.120059308809186</v>
      </c>
      <c r="I662" s="59">
        <f t="shared" si="41"/>
        <v>1.3322981549784818</v>
      </c>
    </row>
    <row r="663" spans="1:9">
      <c r="A663" s="306">
        <v>612</v>
      </c>
      <c r="B663" s="306">
        <v>24</v>
      </c>
      <c r="C663" s="307">
        <v>3</v>
      </c>
      <c r="D663" s="307">
        <v>320</v>
      </c>
      <c r="E663" s="59">
        <f t="shared" si="42"/>
        <v>67.2</v>
      </c>
      <c r="F663" s="307">
        <v>1325</v>
      </c>
      <c r="G663" s="59">
        <f t="shared" si="43"/>
        <v>9.3242469958545069</v>
      </c>
      <c r="H663" s="59">
        <f t="shared" si="40"/>
        <v>9.3242469958545069</v>
      </c>
      <c r="I663" s="59">
        <f t="shared" si="41"/>
        <v>1.3348882235884414</v>
      </c>
    </row>
    <row r="664" spans="1:9">
      <c r="A664" s="306">
        <v>613</v>
      </c>
      <c r="B664" s="306">
        <v>6</v>
      </c>
      <c r="C664" s="307">
        <v>3</v>
      </c>
      <c r="D664" s="307">
        <v>320</v>
      </c>
      <c r="E664" s="59">
        <f t="shared" si="42"/>
        <v>9.6</v>
      </c>
      <c r="F664" s="307">
        <v>1338</v>
      </c>
      <c r="G664" s="59">
        <f t="shared" si="43"/>
        <v>1.3451043105610059</v>
      </c>
      <c r="H664" s="59">
        <f t="shared" si="40"/>
        <v>1.3451043105610059</v>
      </c>
      <c r="I664" s="59">
        <f t="shared" si="41"/>
        <v>1.3352618636747082</v>
      </c>
    </row>
    <row r="665" spans="1:9">
      <c r="A665" s="306">
        <v>614</v>
      </c>
      <c r="B665" s="306">
        <v>1</v>
      </c>
      <c r="C665" s="307">
        <v>3</v>
      </c>
      <c r="D665" s="307">
        <v>320</v>
      </c>
      <c r="E665" s="59">
        <f t="shared" si="42"/>
        <v>0</v>
      </c>
      <c r="F665" s="307">
        <v>1313</v>
      </c>
      <c r="G665" s="59">
        <f t="shared" si="43"/>
        <v>0</v>
      </c>
      <c r="H665" s="59">
        <f t="shared" si="40"/>
        <v>0</v>
      </c>
      <c r="I665" s="59">
        <f t="shared" si="41"/>
        <v>1.3352618636747082</v>
      </c>
    </row>
    <row r="666" spans="1:9">
      <c r="A666" s="306">
        <v>615</v>
      </c>
      <c r="B666" s="306">
        <v>1</v>
      </c>
      <c r="C666" s="307">
        <v>3</v>
      </c>
      <c r="D666" s="307">
        <v>320</v>
      </c>
      <c r="E666" s="59">
        <f t="shared" si="42"/>
        <v>0</v>
      </c>
      <c r="F666" s="307">
        <v>1215</v>
      </c>
      <c r="G666" s="59">
        <f t="shared" si="43"/>
        <v>0</v>
      </c>
      <c r="H666" s="59">
        <f t="shared" si="40"/>
        <v>0</v>
      </c>
      <c r="I666" s="59">
        <f t="shared" si="41"/>
        <v>1.3352618636747082</v>
      </c>
    </row>
    <row r="667" spans="1:9">
      <c r="A667" s="306">
        <v>616</v>
      </c>
      <c r="B667" s="306">
        <v>1</v>
      </c>
      <c r="C667" s="307">
        <v>3</v>
      </c>
      <c r="D667" s="307">
        <v>320</v>
      </c>
      <c r="E667" s="59">
        <f t="shared" si="42"/>
        <v>0</v>
      </c>
      <c r="F667" s="307">
        <v>1110</v>
      </c>
      <c r="G667" s="59">
        <f t="shared" si="43"/>
        <v>0</v>
      </c>
      <c r="H667" s="59">
        <f t="shared" si="40"/>
        <v>0</v>
      </c>
      <c r="I667" s="59">
        <f t="shared" si="41"/>
        <v>1.3352618636747082</v>
      </c>
    </row>
    <row r="668" spans="1:9">
      <c r="A668" s="306">
        <v>617</v>
      </c>
      <c r="B668" s="306">
        <v>1</v>
      </c>
      <c r="C668" s="307">
        <v>3</v>
      </c>
      <c r="D668" s="307">
        <v>320</v>
      </c>
      <c r="E668" s="59">
        <f t="shared" si="42"/>
        <v>0</v>
      </c>
      <c r="F668" s="307">
        <v>1354</v>
      </c>
      <c r="G668" s="59">
        <f t="shared" si="43"/>
        <v>0</v>
      </c>
      <c r="H668" s="59">
        <f t="shared" si="40"/>
        <v>0</v>
      </c>
      <c r="I668" s="59">
        <f t="shared" si="41"/>
        <v>1.3352618636747082</v>
      </c>
    </row>
    <row r="669" spans="1:9">
      <c r="A669" s="306">
        <v>618</v>
      </c>
      <c r="B669" s="306">
        <v>1</v>
      </c>
      <c r="C669" s="307">
        <v>3</v>
      </c>
      <c r="D669" s="307">
        <v>320</v>
      </c>
      <c r="E669" s="59">
        <f t="shared" si="42"/>
        <v>0</v>
      </c>
      <c r="F669" s="307">
        <v>1123</v>
      </c>
      <c r="G669" s="59">
        <f t="shared" si="43"/>
        <v>0</v>
      </c>
      <c r="H669" s="59">
        <f t="shared" si="40"/>
        <v>0</v>
      </c>
      <c r="I669" s="59">
        <f t="shared" si="41"/>
        <v>1.3352618636747082</v>
      </c>
    </row>
    <row r="670" spans="1:9">
      <c r="A670" s="306">
        <v>618</v>
      </c>
      <c r="B670" s="306">
        <v>1</v>
      </c>
      <c r="C670" s="307">
        <v>2</v>
      </c>
      <c r="D670" s="307">
        <v>320</v>
      </c>
      <c r="E670" s="59">
        <f t="shared" si="42"/>
        <v>0</v>
      </c>
      <c r="F670" s="307">
        <v>964</v>
      </c>
      <c r="G670" s="59">
        <f t="shared" si="43"/>
        <v>0</v>
      </c>
      <c r="H670" s="59">
        <f t="shared" si="40"/>
        <v>0</v>
      </c>
      <c r="I670" s="59">
        <f t="shared" si="41"/>
        <v>1.3352618636747082</v>
      </c>
    </row>
    <row r="671" spans="1:9">
      <c r="A671" s="306">
        <v>619</v>
      </c>
      <c r="B671" s="306">
        <v>3</v>
      </c>
      <c r="C671" s="307">
        <v>2</v>
      </c>
      <c r="D671" s="307">
        <v>320</v>
      </c>
      <c r="E671" s="59">
        <f t="shared" si="42"/>
        <v>3.2</v>
      </c>
      <c r="F671" s="307">
        <v>901</v>
      </c>
      <c r="G671" s="59">
        <f t="shared" si="43"/>
        <v>0.301927997961003</v>
      </c>
      <c r="H671" s="59">
        <f t="shared" si="40"/>
        <v>0.301927997961003</v>
      </c>
      <c r="I671" s="59">
        <f t="shared" si="41"/>
        <v>1.3353457325630307</v>
      </c>
    </row>
    <row r="672" spans="1:9">
      <c r="A672" s="306">
        <v>620</v>
      </c>
      <c r="B672" s="306">
        <v>3</v>
      </c>
      <c r="C672" s="307">
        <v>2</v>
      </c>
      <c r="D672" s="307">
        <v>320</v>
      </c>
      <c r="E672" s="59">
        <f t="shared" si="42"/>
        <v>3.2</v>
      </c>
      <c r="F672" s="307">
        <v>883</v>
      </c>
      <c r="G672" s="59">
        <f t="shared" si="43"/>
        <v>0.29589614006611065</v>
      </c>
      <c r="H672" s="59">
        <f t="shared" si="40"/>
        <v>0.29589614006611065</v>
      </c>
      <c r="I672" s="59">
        <f t="shared" si="41"/>
        <v>1.3354279259352713</v>
      </c>
    </row>
    <row r="673" spans="1:9">
      <c r="A673" s="306">
        <v>621</v>
      </c>
      <c r="B673" s="306">
        <v>4</v>
      </c>
      <c r="C673" s="307">
        <v>2</v>
      </c>
      <c r="D673" s="307">
        <v>320</v>
      </c>
      <c r="E673" s="59">
        <f t="shared" si="42"/>
        <v>6.4</v>
      </c>
      <c r="F673" s="307">
        <v>894</v>
      </c>
      <c r="G673" s="59">
        <f t="shared" si="43"/>
        <v>0.59916455089264542</v>
      </c>
      <c r="H673" s="59">
        <f t="shared" si="40"/>
        <v>0.59916455089264542</v>
      </c>
      <c r="I673" s="59">
        <f t="shared" si="41"/>
        <v>1.3355943605327414</v>
      </c>
    </row>
    <row r="674" spans="1:9">
      <c r="A674" s="306">
        <v>622</v>
      </c>
      <c r="B674" s="306">
        <v>3</v>
      </c>
      <c r="C674" s="307">
        <v>2</v>
      </c>
      <c r="D674" s="307">
        <v>320</v>
      </c>
      <c r="E674" s="59">
        <f t="shared" si="42"/>
        <v>3.2</v>
      </c>
      <c r="F674" s="307">
        <v>875</v>
      </c>
      <c r="G674" s="59">
        <f t="shared" si="43"/>
        <v>0.29321531433504733</v>
      </c>
      <c r="H674" s="59">
        <f t="shared" si="40"/>
        <v>0.29321531433504733</v>
      </c>
      <c r="I674" s="59">
        <f t="shared" si="41"/>
        <v>1.3356758092311678</v>
      </c>
    </row>
    <row r="675" spans="1:9">
      <c r="A675" s="306">
        <v>623</v>
      </c>
      <c r="B675" s="306">
        <v>4</v>
      </c>
      <c r="C675" s="307">
        <v>2</v>
      </c>
      <c r="D675" s="307">
        <v>320</v>
      </c>
      <c r="E675" s="59">
        <f t="shared" si="42"/>
        <v>6.4</v>
      </c>
      <c r="F675" s="307">
        <v>820</v>
      </c>
      <c r="G675" s="59">
        <f t="shared" si="43"/>
        <v>0.54956927486797436</v>
      </c>
      <c r="H675" s="59">
        <f t="shared" si="40"/>
        <v>0.54956927486797436</v>
      </c>
      <c r="I675" s="59">
        <f t="shared" si="41"/>
        <v>1.3358284673630756</v>
      </c>
    </row>
    <row r="676" spans="1:9">
      <c r="A676" s="306">
        <v>624</v>
      </c>
      <c r="B676" s="306">
        <v>5</v>
      </c>
      <c r="C676" s="307">
        <v>2</v>
      </c>
      <c r="D676" s="307">
        <v>320</v>
      </c>
      <c r="E676" s="59">
        <f t="shared" si="42"/>
        <v>9.6</v>
      </c>
      <c r="F676" s="307">
        <v>827</v>
      </c>
      <c r="G676" s="59">
        <f t="shared" si="43"/>
        <v>0.8313910798460028</v>
      </c>
      <c r="H676" s="59">
        <f t="shared" si="40"/>
        <v>0.8313910798460028</v>
      </c>
      <c r="I676" s="59">
        <f t="shared" si="41"/>
        <v>1.3360594093296996</v>
      </c>
    </row>
    <row r="677" spans="1:9">
      <c r="A677" s="306">
        <v>625</v>
      </c>
      <c r="B677" s="306">
        <v>5</v>
      </c>
      <c r="C677" s="307">
        <v>2</v>
      </c>
      <c r="D677" s="307">
        <v>320</v>
      </c>
      <c r="E677" s="59">
        <f t="shared" si="42"/>
        <v>9.6</v>
      </c>
      <c r="F677" s="307">
        <v>829</v>
      </c>
      <c r="G677" s="59">
        <f t="shared" si="43"/>
        <v>0.83340169914430029</v>
      </c>
      <c r="H677" s="59">
        <f t="shared" si="40"/>
        <v>0.83340169914430029</v>
      </c>
      <c r="I677" s="59">
        <f t="shared" si="41"/>
        <v>1.3362909098016842</v>
      </c>
    </row>
    <row r="678" spans="1:9">
      <c r="A678" s="306">
        <v>626</v>
      </c>
      <c r="B678" s="306">
        <v>5</v>
      </c>
      <c r="C678" s="307">
        <v>2</v>
      </c>
      <c r="D678" s="307">
        <v>320</v>
      </c>
      <c r="E678" s="59">
        <f t="shared" si="42"/>
        <v>9.6</v>
      </c>
      <c r="F678" s="307">
        <v>831</v>
      </c>
      <c r="G678" s="59">
        <f t="shared" si="43"/>
        <v>0.83541231844259778</v>
      </c>
      <c r="H678" s="59">
        <f t="shared" si="40"/>
        <v>0.83541231844259778</v>
      </c>
      <c r="I678" s="59">
        <f t="shared" si="41"/>
        <v>1.3365229687790294</v>
      </c>
    </row>
    <row r="679" spans="1:9">
      <c r="A679" s="306">
        <v>627</v>
      </c>
      <c r="B679" s="306">
        <v>5</v>
      </c>
      <c r="C679" s="307">
        <v>2</v>
      </c>
      <c r="D679" s="307">
        <v>320</v>
      </c>
      <c r="E679" s="59">
        <f t="shared" si="42"/>
        <v>9.6</v>
      </c>
      <c r="F679" s="307">
        <v>830</v>
      </c>
      <c r="G679" s="59">
        <f t="shared" si="43"/>
        <v>0.83440700879344898</v>
      </c>
      <c r="H679" s="59">
        <f t="shared" si="40"/>
        <v>0.83440700879344898</v>
      </c>
      <c r="I679" s="59">
        <f t="shared" si="41"/>
        <v>1.3367547485036944</v>
      </c>
    </row>
    <row r="680" spans="1:9">
      <c r="A680" s="306">
        <v>628</v>
      </c>
      <c r="B680" s="306">
        <v>5</v>
      </c>
      <c r="C680" s="307">
        <v>2</v>
      </c>
      <c r="D680" s="307">
        <v>320</v>
      </c>
      <c r="E680" s="59">
        <f t="shared" si="42"/>
        <v>9.6</v>
      </c>
      <c r="F680" s="307">
        <v>831</v>
      </c>
      <c r="G680" s="59">
        <f t="shared" si="43"/>
        <v>0.83541231844259778</v>
      </c>
      <c r="H680" s="59">
        <f t="shared" si="40"/>
        <v>0.83541231844259778</v>
      </c>
      <c r="I680" s="59">
        <f t="shared" si="41"/>
        <v>1.3369868074810396</v>
      </c>
    </row>
    <row r="681" spans="1:9">
      <c r="A681" s="306">
        <v>629</v>
      </c>
      <c r="B681" s="306">
        <v>5</v>
      </c>
      <c r="C681" s="307">
        <v>2</v>
      </c>
      <c r="D681" s="307">
        <v>320</v>
      </c>
      <c r="E681" s="59">
        <f t="shared" si="42"/>
        <v>9.6</v>
      </c>
      <c r="F681" s="307">
        <v>832</v>
      </c>
      <c r="G681" s="59">
        <f t="shared" si="43"/>
        <v>0.83641762809174658</v>
      </c>
      <c r="H681" s="59">
        <f t="shared" si="40"/>
        <v>0.83641762809174658</v>
      </c>
      <c r="I681" s="59">
        <f t="shared" si="41"/>
        <v>1.3372191457110651</v>
      </c>
    </row>
    <row r="682" spans="1:9">
      <c r="A682" s="306">
        <v>630</v>
      </c>
      <c r="B682" s="306">
        <v>5</v>
      </c>
      <c r="C682" s="307">
        <v>2</v>
      </c>
      <c r="D682" s="307">
        <v>320</v>
      </c>
      <c r="E682" s="59">
        <f t="shared" si="42"/>
        <v>9.6</v>
      </c>
      <c r="F682" s="307">
        <v>833</v>
      </c>
      <c r="G682" s="59">
        <f t="shared" si="43"/>
        <v>0.83742293774089527</v>
      </c>
      <c r="H682" s="59">
        <f t="shared" si="40"/>
        <v>0.83742293774089527</v>
      </c>
      <c r="I682" s="59">
        <f t="shared" si="41"/>
        <v>1.337451763193771</v>
      </c>
    </row>
    <row r="683" spans="1:9">
      <c r="A683" s="306">
        <v>630</v>
      </c>
      <c r="B683" s="306">
        <v>5</v>
      </c>
      <c r="C683" s="307">
        <v>2</v>
      </c>
      <c r="D683" s="307">
        <v>320</v>
      </c>
      <c r="E683" s="59">
        <f t="shared" si="42"/>
        <v>9.6</v>
      </c>
      <c r="F683" s="307">
        <v>831</v>
      </c>
      <c r="G683" s="59">
        <f t="shared" si="43"/>
        <v>0.83541231844259778</v>
      </c>
      <c r="H683" s="59">
        <f t="shared" si="40"/>
        <v>0.83541231844259778</v>
      </c>
      <c r="I683" s="59">
        <f t="shared" si="41"/>
        <v>1.3376838221711163</v>
      </c>
    </row>
    <row r="684" spans="1:9">
      <c r="A684" s="306">
        <v>631</v>
      </c>
      <c r="B684" s="306">
        <v>5</v>
      </c>
      <c r="C684" s="307">
        <v>2</v>
      </c>
      <c r="D684" s="307">
        <v>320</v>
      </c>
      <c r="E684" s="59">
        <f t="shared" si="42"/>
        <v>9.6</v>
      </c>
      <c r="F684" s="307">
        <v>831</v>
      </c>
      <c r="G684" s="59">
        <f t="shared" si="43"/>
        <v>0.83541231844259778</v>
      </c>
      <c r="H684" s="59">
        <f t="shared" si="40"/>
        <v>0.83541231844259778</v>
      </c>
      <c r="I684" s="59">
        <f t="shared" si="41"/>
        <v>1.3379158811484615</v>
      </c>
    </row>
    <row r="685" spans="1:9">
      <c r="A685" s="306">
        <v>632</v>
      </c>
      <c r="B685" s="306">
        <v>5</v>
      </c>
      <c r="C685" s="307">
        <v>2</v>
      </c>
      <c r="D685" s="307">
        <v>320</v>
      </c>
      <c r="E685" s="59">
        <f t="shared" si="42"/>
        <v>9.6</v>
      </c>
      <c r="F685" s="307">
        <v>829</v>
      </c>
      <c r="G685" s="59">
        <f t="shared" si="43"/>
        <v>0.83340169914430029</v>
      </c>
      <c r="H685" s="59">
        <f t="shared" si="40"/>
        <v>0.83340169914430029</v>
      </c>
      <c r="I685" s="59">
        <f t="shared" si="41"/>
        <v>1.3381473816204461</v>
      </c>
    </row>
    <row r="686" spans="1:9">
      <c r="A686" s="306">
        <v>633</v>
      </c>
      <c r="B686" s="306">
        <v>5</v>
      </c>
      <c r="C686" s="307">
        <v>2</v>
      </c>
      <c r="D686" s="307">
        <v>320</v>
      </c>
      <c r="E686" s="59">
        <f t="shared" si="42"/>
        <v>9.6</v>
      </c>
      <c r="F686" s="307">
        <v>829</v>
      </c>
      <c r="G686" s="59">
        <f t="shared" si="43"/>
        <v>0.83340169914430029</v>
      </c>
      <c r="H686" s="59">
        <f t="shared" si="40"/>
        <v>0.83340169914430029</v>
      </c>
      <c r="I686" s="59">
        <f t="shared" si="41"/>
        <v>1.3383788820924307</v>
      </c>
    </row>
    <row r="687" spans="1:9">
      <c r="A687" s="306">
        <v>634</v>
      </c>
      <c r="B687" s="306">
        <v>5</v>
      </c>
      <c r="C687" s="307">
        <v>2</v>
      </c>
      <c r="D687" s="307">
        <v>320</v>
      </c>
      <c r="E687" s="59">
        <f t="shared" si="42"/>
        <v>9.6</v>
      </c>
      <c r="F687" s="307">
        <v>829</v>
      </c>
      <c r="G687" s="59">
        <f t="shared" si="43"/>
        <v>0.83340169914430029</v>
      </c>
      <c r="H687" s="59">
        <f t="shared" si="40"/>
        <v>0.83340169914430029</v>
      </c>
      <c r="I687" s="59">
        <f t="shared" si="41"/>
        <v>1.3386103825644153</v>
      </c>
    </row>
    <row r="688" spans="1:9">
      <c r="A688" s="306">
        <v>635</v>
      </c>
      <c r="B688" s="306">
        <v>5</v>
      </c>
      <c r="C688" s="307">
        <v>2</v>
      </c>
      <c r="D688" s="307">
        <v>320</v>
      </c>
      <c r="E688" s="59">
        <f t="shared" si="42"/>
        <v>9.6</v>
      </c>
      <c r="F688" s="307">
        <v>827</v>
      </c>
      <c r="G688" s="59">
        <f t="shared" si="43"/>
        <v>0.8313910798460028</v>
      </c>
      <c r="H688" s="59">
        <f t="shared" si="40"/>
        <v>0.8313910798460028</v>
      </c>
      <c r="I688" s="59">
        <f t="shared" si="41"/>
        <v>1.3388413245310393</v>
      </c>
    </row>
    <row r="689" spans="1:9">
      <c r="A689" s="306">
        <v>636</v>
      </c>
      <c r="B689" s="306">
        <v>5</v>
      </c>
      <c r="C689" s="307">
        <v>2</v>
      </c>
      <c r="D689" s="307">
        <v>320</v>
      </c>
      <c r="E689" s="59">
        <f t="shared" si="42"/>
        <v>9.6</v>
      </c>
      <c r="F689" s="307">
        <v>828</v>
      </c>
      <c r="G689" s="59">
        <f t="shared" si="43"/>
        <v>0.8323963894951516</v>
      </c>
      <c r="H689" s="59">
        <f t="shared" si="40"/>
        <v>0.8323963894951516</v>
      </c>
      <c r="I689" s="59">
        <f t="shared" si="41"/>
        <v>1.3390725457503436</v>
      </c>
    </row>
    <row r="690" spans="1:9">
      <c r="A690" s="306">
        <v>637</v>
      </c>
      <c r="B690" s="306">
        <v>5</v>
      </c>
      <c r="C690" s="307">
        <v>2</v>
      </c>
      <c r="D690" s="307">
        <v>320</v>
      </c>
      <c r="E690" s="59">
        <f t="shared" si="42"/>
        <v>9.6</v>
      </c>
      <c r="F690" s="307">
        <v>830</v>
      </c>
      <c r="G690" s="59">
        <f t="shared" si="43"/>
        <v>0.83440700879344898</v>
      </c>
      <c r="H690" s="59">
        <f t="shared" si="40"/>
        <v>0.83440700879344898</v>
      </c>
      <c r="I690" s="59">
        <f t="shared" si="41"/>
        <v>1.3393043254750086</v>
      </c>
    </row>
    <row r="691" spans="1:9">
      <c r="A691" s="306">
        <v>638</v>
      </c>
      <c r="B691" s="306">
        <v>5</v>
      </c>
      <c r="C691" s="307">
        <v>2</v>
      </c>
      <c r="D691" s="307">
        <v>320</v>
      </c>
      <c r="E691" s="59">
        <f t="shared" si="42"/>
        <v>9.6</v>
      </c>
      <c r="F691" s="307">
        <v>832</v>
      </c>
      <c r="G691" s="59">
        <f t="shared" si="43"/>
        <v>0.83641762809174658</v>
      </c>
      <c r="H691" s="59">
        <f t="shared" si="40"/>
        <v>0.83641762809174658</v>
      </c>
      <c r="I691" s="59">
        <f t="shared" si="41"/>
        <v>1.3395366637050341</v>
      </c>
    </row>
    <row r="692" spans="1:9">
      <c r="A692" s="306">
        <v>639</v>
      </c>
      <c r="B692" s="306">
        <v>5</v>
      </c>
      <c r="C692" s="307">
        <v>2</v>
      </c>
      <c r="D692" s="307">
        <v>320</v>
      </c>
      <c r="E692" s="59">
        <f t="shared" si="42"/>
        <v>9.6</v>
      </c>
      <c r="F692" s="307">
        <v>832</v>
      </c>
      <c r="G692" s="59">
        <f t="shared" si="43"/>
        <v>0.83641762809174658</v>
      </c>
      <c r="H692" s="59">
        <f t="shared" si="40"/>
        <v>0.83641762809174658</v>
      </c>
      <c r="I692" s="59">
        <f t="shared" si="41"/>
        <v>1.3397690019350597</v>
      </c>
    </row>
    <row r="693" spans="1:9">
      <c r="A693" s="306">
        <v>640</v>
      </c>
      <c r="B693" s="306">
        <v>5</v>
      </c>
      <c r="C693" s="307">
        <v>2</v>
      </c>
      <c r="D693" s="307">
        <v>320</v>
      </c>
      <c r="E693" s="59">
        <f t="shared" si="42"/>
        <v>9.6</v>
      </c>
      <c r="F693" s="307">
        <v>831</v>
      </c>
      <c r="G693" s="59">
        <f t="shared" si="43"/>
        <v>0.83541231844259778</v>
      </c>
      <c r="H693" s="59">
        <f t="shared" si="40"/>
        <v>0.83541231844259778</v>
      </c>
      <c r="I693" s="59">
        <f t="shared" si="41"/>
        <v>1.3400010609124049</v>
      </c>
    </row>
    <row r="694" spans="1:9">
      <c r="A694" s="306">
        <v>641</v>
      </c>
      <c r="B694" s="306">
        <v>5</v>
      </c>
      <c r="C694" s="307">
        <v>2</v>
      </c>
      <c r="D694" s="307">
        <v>320</v>
      </c>
      <c r="E694" s="59">
        <f t="shared" si="42"/>
        <v>9.6</v>
      </c>
      <c r="F694" s="307">
        <v>832</v>
      </c>
      <c r="G694" s="59">
        <f t="shared" si="43"/>
        <v>0.83641762809174658</v>
      </c>
      <c r="H694" s="59">
        <f t="shared" si="40"/>
        <v>0.83641762809174658</v>
      </c>
      <c r="I694" s="59">
        <f t="shared" si="41"/>
        <v>1.3402333991424304</v>
      </c>
    </row>
    <row r="695" spans="1:9">
      <c r="A695" s="306">
        <v>642</v>
      </c>
      <c r="B695" s="306">
        <v>5</v>
      </c>
      <c r="C695" s="307">
        <v>2</v>
      </c>
      <c r="D695" s="307">
        <v>320</v>
      </c>
      <c r="E695" s="59">
        <f t="shared" si="42"/>
        <v>9.6</v>
      </c>
      <c r="F695" s="307">
        <v>830</v>
      </c>
      <c r="G695" s="59">
        <f t="shared" si="43"/>
        <v>0.83440700879344898</v>
      </c>
      <c r="H695" s="59">
        <f t="shared" si="40"/>
        <v>0.83440700879344898</v>
      </c>
      <c r="I695" s="59">
        <f t="shared" si="41"/>
        <v>1.3404651788670954</v>
      </c>
    </row>
    <row r="696" spans="1:9">
      <c r="A696" s="306">
        <v>642</v>
      </c>
      <c r="B696" s="306">
        <v>5</v>
      </c>
      <c r="C696" s="307">
        <v>2</v>
      </c>
      <c r="D696" s="307">
        <v>320</v>
      </c>
      <c r="E696" s="59">
        <f t="shared" si="42"/>
        <v>9.6</v>
      </c>
      <c r="F696" s="307">
        <v>830</v>
      </c>
      <c r="G696" s="59">
        <f t="shared" si="43"/>
        <v>0.83440700879344898</v>
      </c>
      <c r="H696" s="59">
        <f t="shared" si="40"/>
        <v>0.83440700879344898</v>
      </c>
      <c r="I696" s="59">
        <f t="shared" si="41"/>
        <v>1.3406969585917603</v>
      </c>
    </row>
    <row r="697" spans="1:9">
      <c r="A697" s="306">
        <v>643</v>
      </c>
      <c r="B697" s="306">
        <v>5</v>
      </c>
      <c r="C697" s="307">
        <v>2</v>
      </c>
      <c r="D697" s="307">
        <v>320</v>
      </c>
      <c r="E697" s="59">
        <f t="shared" si="42"/>
        <v>9.6</v>
      </c>
      <c r="F697" s="307">
        <v>832</v>
      </c>
      <c r="G697" s="59">
        <f t="shared" si="43"/>
        <v>0.83641762809174658</v>
      </c>
      <c r="H697" s="59">
        <f t="shared" si="40"/>
        <v>0.83641762809174658</v>
      </c>
      <c r="I697" s="59">
        <f t="shared" si="41"/>
        <v>1.3409292968217859</v>
      </c>
    </row>
    <row r="698" spans="1:9">
      <c r="A698" s="306">
        <v>644</v>
      </c>
      <c r="B698" s="306">
        <v>5</v>
      </c>
      <c r="C698" s="307">
        <v>2</v>
      </c>
      <c r="D698" s="307">
        <v>320</v>
      </c>
      <c r="E698" s="59">
        <f t="shared" si="42"/>
        <v>9.6</v>
      </c>
      <c r="F698" s="307">
        <v>832</v>
      </c>
      <c r="G698" s="59">
        <f t="shared" si="43"/>
        <v>0.83641762809174658</v>
      </c>
      <c r="H698" s="59">
        <f t="shared" si="40"/>
        <v>0.83641762809174658</v>
      </c>
      <c r="I698" s="59">
        <f t="shared" si="41"/>
        <v>1.3411616350518114</v>
      </c>
    </row>
    <row r="699" spans="1:9">
      <c r="A699" s="306">
        <v>646</v>
      </c>
      <c r="B699" s="306">
        <v>5</v>
      </c>
      <c r="C699" s="307">
        <v>2</v>
      </c>
      <c r="D699" s="307">
        <v>320</v>
      </c>
      <c r="E699" s="59">
        <f t="shared" si="42"/>
        <v>9.6</v>
      </c>
      <c r="F699" s="307">
        <v>829</v>
      </c>
      <c r="G699" s="59">
        <f t="shared" si="43"/>
        <v>0.83340169914430029</v>
      </c>
      <c r="H699" s="59">
        <f t="shared" si="40"/>
        <v>0.83340169914430029</v>
      </c>
      <c r="I699" s="59">
        <f t="shared" si="41"/>
        <v>1.341393135523796</v>
      </c>
    </row>
    <row r="700" spans="1:9">
      <c r="A700" s="306">
        <v>646</v>
      </c>
      <c r="B700" s="306">
        <v>5</v>
      </c>
      <c r="C700" s="307">
        <v>2</v>
      </c>
      <c r="D700" s="307">
        <v>320</v>
      </c>
      <c r="E700" s="59">
        <f t="shared" si="42"/>
        <v>9.6</v>
      </c>
      <c r="F700" s="307">
        <v>831</v>
      </c>
      <c r="G700" s="59">
        <f t="shared" si="43"/>
        <v>0.83541231844259778</v>
      </c>
      <c r="H700" s="59">
        <f t="shared" si="40"/>
        <v>0.83541231844259778</v>
      </c>
      <c r="I700" s="59">
        <f t="shared" si="41"/>
        <v>1.3416251945011413</v>
      </c>
    </row>
    <row r="701" spans="1:9">
      <c r="A701" s="306">
        <v>647</v>
      </c>
      <c r="B701" s="306">
        <v>20</v>
      </c>
      <c r="C701" s="307">
        <v>2</v>
      </c>
      <c r="D701" s="307">
        <v>320</v>
      </c>
      <c r="E701" s="59">
        <f t="shared" si="42"/>
        <v>57.6</v>
      </c>
      <c r="F701" s="307">
        <v>829</v>
      </c>
      <c r="G701" s="59">
        <f t="shared" si="43"/>
        <v>5.0004101948658022</v>
      </c>
      <c r="H701" s="59">
        <f t="shared" si="40"/>
        <v>5.0004101948658022</v>
      </c>
      <c r="I701" s="59">
        <f t="shared" si="41"/>
        <v>1.3430141973330485</v>
      </c>
    </row>
    <row r="702" spans="1:9">
      <c r="A702" s="306">
        <v>648</v>
      </c>
      <c r="B702" s="306">
        <v>16</v>
      </c>
      <c r="C702" s="307">
        <v>3</v>
      </c>
      <c r="D702" s="307">
        <v>320</v>
      </c>
      <c r="E702" s="59">
        <f t="shared" si="42"/>
        <v>41.6</v>
      </c>
      <c r="F702" s="307">
        <v>1141</v>
      </c>
      <c r="G702" s="59">
        <f t="shared" si="43"/>
        <v>4.9705860086077234</v>
      </c>
      <c r="H702" s="59">
        <f t="shared" si="40"/>
        <v>4.9705860086077234</v>
      </c>
      <c r="I702" s="59">
        <f t="shared" si="41"/>
        <v>1.3443949156687729</v>
      </c>
    </row>
    <row r="703" spans="1:9">
      <c r="A703" s="306">
        <v>649</v>
      </c>
      <c r="B703" s="306">
        <v>34</v>
      </c>
      <c r="C703" s="307">
        <v>3</v>
      </c>
      <c r="D703" s="307">
        <v>320</v>
      </c>
      <c r="E703" s="59">
        <f t="shared" si="42"/>
        <v>99.2</v>
      </c>
      <c r="F703" s="307">
        <v>1320</v>
      </c>
      <c r="G703" s="59">
        <f t="shared" si="43"/>
        <v>13.712423614388729</v>
      </c>
      <c r="H703" s="59">
        <f t="shared" si="40"/>
        <v>13.712423614388729</v>
      </c>
      <c r="I703" s="59">
        <f t="shared" si="41"/>
        <v>1.3482039222283253</v>
      </c>
    </row>
    <row r="704" spans="1:9">
      <c r="A704" s="306">
        <v>650</v>
      </c>
      <c r="B704" s="306">
        <v>20</v>
      </c>
      <c r="C704" s="307">
        <v>4</v>
      </c>
      <c r="D704" s="307">
        <v>320</v>
      </c>
      <c r="E704" s="59">
        <f t="shared" si="42"/>
        <v>51.2</v>
      </c>
      <c r="F704" s="307">
        <v>1571</v>
      </c>
      <c r="G704" s="59">
        <f t="shared" si="43"/>
        <v>8.4231544470008579</v>
      </c>
      <c r="H704" s="59">
        <f t="shared" si="40"/>
        <v>8.4231544470008579</v>
      </c>
      <c r="I704" s="59">
        <f t="shared" si="41"/>
        <v>1.3505436873524923</v>
      </c>
    </row>
    <row r="705" spans="1:9">
      <c r="A705" s="306">
        <v>651</v>
      </c>
      <c r="B705" s="306">
        <v>1</v>
      </c>
      <c r="C705" s="307">
        <v>4</v>
      </c>
      <c r="D705" s="307">
        <v>320</v>
      </c>
      <c r="E705" s="59">
        <f t="shared" si="42"/>
        <v>0</v>
      </c>
      <c r="F705" s="307">
        <v>1616</v>
      </c>
      <c r="G705" s="59">
        <f t="shared" si="43"/>
        <v>0</v>
      </c>
      <c r="H705" s="59">
        <f t="shared" si="40"/>
        <v>0</v>
      </c>
      <c r="I705" s="59">
        <f t="shared" si="41"/>
        <v>1.3505436873524923</v>
      </c>
    </row>
    <row r="706" spans="1:9">
      <c r="A706" s="306">
        <v>652</v>
      </c>
      <c r="B706" s="306">
        <v>61</v>
      </c>
      <c r="C706" s="307">
        <v>3</v>
      </c>
      <c r="D706" s="307">
        <v>320</v>
      </c>
      <c r="E706" s="59">
        <f t="shared" si="42"/>
        <v>185.6</v>
      </c>
      <c r="F706" s="307">
        <v>1102</v>
      </c>
      <c r="G706" s="59">
        <f t="shared" si="43"/>
        <v>21.418457178330158</v>
      </c>
      <c r="H706" s="59">
        <f t="shared" si="40"/>
        <v>21.418457178330158</v>
      </c>
      <c r="I706" s="59">
        <f t="shared" si="41"/>
        <v>1.3564932587909173</v>
      </c>
    </row>
    <row r="707" spans="1:9">
      <c r="A707" s="306">
        <v>653</v>
      </c>
      <c r="B707" s="306">
        <v>28</v>
      </c>
      <c r="C707" s="307">
        <v>4</v>
      </c>
      <c r="D707" s="307">
        <v>320</v>
      </c>
      <c r="E707" s="59">
        <f t="shared" si="42"/>
        <v>76.8</v>
      </c>
      <c r="F707" s="307">
        <v>1768</v>
      </c>
      <c r="G707" s="59">
        <f t="shared" si="43"/>
        <v>14.21909967755969</v>
      </c>
      <c r="H707" s="59">
        <f t="shared" si="40"/>
        <v>14.21909967755969</v>
      </c>
      <c r="I707" s="59">
        <f t="shared" si="41"/>
        <v>1.3604430087013506</v>
      </c>
    </row>
    <row r="708" spans="1:9">
      <c r="A708" s="306">
        <v>654</v>
      </c>
      <c r="B708" s="306">
        <v>14</v>
      </c>
      <c r="C708" s="307">
        <v>4</v>
      </c>
      <c r="D708" s="307">
        <v>320</v>
      </c>
      <c r="E708" s="59">
        <f t="shared" si="42"/>
        <v>32</v>
      </c>
      <c r="F708" s="307">
        <v>1626</v>
      </c>
      <c r="G708" s="59">
        <f t="shared" si="43"/>
        <v>5.448778298386137</v>
      </c>
      <c r="H708" s="59">
        <f t="shared" si="40"/>
        <v>5.448778298386137</v>
      </c>
      <c r="I708" s="59">
        <f t="shared" si="41"/>
        <v>1.3619565582286801</v>
      </c>
    </row>
    <row r="709" spans="1:9">
      <c r="A709" s="306">
        <v>655</v>
      </c>
      <c r="B709" s="306">
        <v>56</v>
      </c>
      <c r="C709" s="307">
        <v>4</v>
      </c>
      <c r="D709" s="307">
        <v>320</v>
      </c>
      <c r="E709" s="59">
        <f t="shared" si="42"/>
        <v>166.4</v>
      </c>
      <c r="F709" s="307">
        <v>1827</v>
      </c>
      <c r="G709" s="59">
        <f t="shared" si="43"/>
        <v>31.8361459692421</v>
      </c>
      <c r="H709" s="59">
        <f t="shared" si="40"/>
        <v>31.8361459692421</v>
      </c>
      <c r="I709" s="59">
        <f t="shared" si="41"/>
        <v>1.3707999321090252</v>
      </c>
    </row>
    <row r="710" spans="1:9">
      <c r="A710" s="306">
        <v>656</v>
      </c>
      <c r="B710" s="306">
        <v>36</v>
      </c>
      <c r="C710" s="307">
        <v>3</v>
      </c>
      <c r="D710" s="307">
        <v>320</v>
      </c>
      <c r="E710" s="59">
        <f t="shared" si="42"/>
        <v>105.6</v>
      </c>
      <c r="F710" s="307">
        <v>1338</v>
      </c>
      <c r="G710" s="59">
        <f t="shared" si="43"/>
        <v>14.796147416171065</v>
      </c>
      <c r="H710" s="59">
        <f t="shared" si="40"/>
        <v>14.796147416171065</v>
      </c>
      <c r="I710" s="59">
        <f t="shared" si="41"/>
        <v>1.3749099730579615</v>
      </c>
    </row>
    <row r="711" spans="1:9">
      <c r="A711" s="306">
        <v>657</v>
      </c>
      <c r="B711" s="306">
        <v>30</v>
      </c>
      <c r="C711" s="307">
        <v>3</v>
      </c>
      <c r="D711" s="307">
        <v>320</v>
      </c>
      <c r="E711" s="59">
        <f t="shared" si="42"/>
        <v>86.4</v>
      </c>
      <c r="F711" s="307">
        <v>1440</v>
      </c>
      <c r="G711" s="59">
        <f t="shared" si="43"/>
        <v>13.028813052967591</v>
      </c>
      <c r="H711" s="59">
        <f t="shared" ref="H711:H774" si="44">G711*1</f>
        <v>13.028813052967591</v>
      </c>
      <c r="I711" s="59">
        <f t="shared" si="41"/>
        <v>1.378529087794897</v>
      </c>
    </row>
    <row r="712" spans="1:9">
      <c r="A712" s="306">
        <v>658</v>
      </c>
      <c r="B712" s="306">
        <v>27</v>
      </c>
      <c r="C712" s="307">
        <v>4</v>
      </c>
      <c r="D712" s="307">
        <v>320</v>
      </c>
      <c r="E712" s="59">
        <f t="shared" si="42"/>
        <v>73.599999999999994</v>
      </c>
      <c r="F712" s="307">
        <v>1527</v>
      </c>
      <c r="G712" s="59">
        <f t="shared" si="43"/>
        <v>11.769160062584223</v>
      </c>
      <c r="H712" s="59">
        <f t="shared" si="44"/>
        <v>11.769160062584223</v>
      </c>
      <c r="I712" s="59">
        <f t="shared" ref="I712:I775" si="45">(H712/3600)+I711</f>
        <v>1.3817982989233926</v>
      </c>
    </row>
    <row r="713" spans="1:9">
      <c r="A713" s="306">
        <v>658</v>
      </c>
      <c r="B713" s="306">
        <v>20</v>
      </c>
      <c r="C713" s="307">
        <v>4</v>
      </c>
      <c r="D713" s="307">
        <v>320</v>
      </c>
      <c r="E713" s="59">
        <f t="shared" si="42"/>
        <v>51.2</v>
      </c>
      <c r="F713" s="307">
        <v>1600</v>
      </c>
      <c r="G713" s="59">
        <f t="shared" si="43"/>
        <v>8.5786423394025277</v>
      </c>
      <c r="H713" s="59">
        <f t="shared" si="44"/>
        <v>8.5786423394025277</v>
      </c>
      <c r="I713" s="59">
        <f t="shared" si="45"/>
        <v>1.3841812551287822</v>
      </c>
    </row>
    <row r="714" spans="1:9">
      <c r="A714" s="306">
        <v>659</v>
      </c>
      <c r="B714" s="306">
        <v>18</v>
      </c>
      <c r="C714" s="307">
        <v>4</v>
      </c>
      <c r="D714" s="307">
        <v>320</v>
      </c>
      <c r="E714" s="59">
        <f t="shared" ref="E714:E777" si="46">IF(B714&gt;C714,(B714-C714)*D714/100,0)</f>
        <v>44.8</v>
      </c>
      <c r="F714" s="307">
        <v>1645</v>
      </c>
      <c r="G714" s="59">
        <f t="shared" ref="G714:G777" si="47">(2*PI()*E714*F714/60)/1000</f>
        <v>7.7174270732984462</v>
      </c>
      <c r="H714" s="59">
        <f t="shared" si="44"/>
        <v>7.7174270732984462</v>
      </c>
      <c r="I714" s="59">
        <f t="shared" si="45"/>
        <v>1.386324984871365</v>
      </c>
    </row>
    <row r="715" spans="1:9">
      <c r="A715" s="306">
        <v>660</v>
      </c>
      <c r="B715" s="306">
        <v>63</v>
      </c>
      <c r="C715" s="307">
        <v>3</v>
      </c>
      <c r="D715" s="307">
        <v>320</v>
      </c>
      <c r="E715" s="59">
        <f t="shared" si="46"/>
        <v>192</v>
      </c>
      <c r="F715" s="307">
        <v>1215</v>
      </c>
      <c r="G715" s="59">
        <f t="shared" si="47"/>
        <v>24.429024474314232</v>
      </c>
      <c r="H715" s="59">
        <f t="shared" si="44"/>
        <v>24.429024474314232</v>
      </c>
      <c r="I715" s="59">
        <f t="shared" si="45"/>
        <v>1.393110825003119</v>
      </c>
    </row>
    <row r="716" spans="1:9">
      <c r="A716" s="306">
        <v>661</v>
      </c>
      <c r="B716" s="306">
        <v>30</v>
      </c>
      <c r="C716" s="307">
        <v>3</v>
      </c>
      <c r="D716" s="307">
        <v>320</v>
      </c>
      <c r="E716" s="59">
        <f t="shared" si="46"/>
        <v>86.4</v>
      </c>
      <c r="F716" s="307">
        <v>1250</v>
      </c>
      <c r="G716" s="59">
        <f t="shared" si="47"/>
        <v>11.309733552923255</v>
      </c>
      <c r="H716" s="59">
        <f t="shared" si="44"/>
        <v>11.309733552923255</v>
      </c>
      <c r="I716" s="59">
        <f t="shared" si="45"/>
        <v>1.3962524176567088</v>
      </c>
    </row>
    <row r="717" spans="1:9">
      <c r="A717" s="306">
        <v>662</v>
      </c>
      <c r="B717" s="306">
        <v>22</v>
      </c>
      <c r="C717" s="307">
        <v>3</v>
      </c>
      <c r="D717" s="307">
        <v>320</v>
      </c>
      <c r="E717" s="59">
        <f t="shared" si="46"/>
        <v>60.8</v>
      </c>
      <c r="F717" s="307">
        <v>1303</v>
      </c>
      <c r="G717" s="59">
        <f t="shared" si="47"/>
        <v>8.2961503279917341</v>
      </c>
      <c r="H717" s="59">
        <f t="shared" si="44"/>
        <v>8.2961503279917341</v>
      </c>
      <c r="I717" s="59">
        <f t="shared" si="45"/>
        <v>1.3985569038589287</v>
      </c>
    </row>
    <row r="718" spans="1:9">
      <c r="A718" s="306">
        <v>663</v>
      </c>
      <c r="B718" s="306">
        <v>1</v>
      </c>
      <c r="C718" s="307">
        <v>3</v>
      </c>
      <c r="D718" s="307">
        <v>320</v>
      </c>
      <c r="E718" s="59">
        <f t="shared" si="46"/>
        <v>0</v>
      </c>
      <c r="F718" s="307">
        <v>1288</v>
      </c>
      <c r="G718" s="59">
        <f t="shared" si="47"/>
        <v>0</v>
      </c>
      <c r="H718" s="59">
        <f t="shared" si="44"/>
        <v>0</v>
      </c>
      <c r="I718" s="59">
        <f t="shared" si="45"/>
        <v>1.3985569038589287</v>
      </c>
    </row>
    <row r="719" spans="1:9">
      <c r="A719" s="306">
        <v>664</v>
      </c>
      <c r="B719" s="306">
        <v>26</v>
      </c>
      <c r="C719" s="307">
        <v>3</v>
      </c>
      <c r="D719" s="307">
        <v>320</v>
      </c>
      <c r="E719" s="59">
        <f t="shared" si="46"/>
        <v>73.599999999999994</v>
      </c>
      <c r="F719" s="307">
        <v>1296</v>
      </c>
      <c r="G719" s="59">
        <f t="shared" si="47"/>
        <v>9.9887566739418183</v>
      </c>
      <c r="H719" s="59">
        <f t="shared" si="44"/>
        <v>9.9887566739418183</v>
      </c>
      <c r="I719" s="59">
        <f t="shared" si="45"/>
        <v>1.4013315584905792</v>
      </c>
    </row>
    <row r="720" spans="1:9">
      <c r="A720" s="306">
        <v>665</v>
      </c>
      <c r="B720" s="306">
        <v>11</v>
      </c>
      <c r="C720" s="307">
        <v>3</v>
      </c>
      <c r="D720" s="307">
        <v>320</v>
      </c>
      <c r="E720" s="59">
        <f t="shared" si="46"/>
        <v>25.6</v>
      </c>
      <c r="F720" s="307">
        <v>1318</v>
      </c>
      <c r="G720" s="59">
        <f t="shared" si="47"/>
        <v>3.5333283135414164</v>
      </c>
      <c r="H720" s="59">
        <f t="shared" si="44"/>
        <v>3.5333283135414164</v>
      </c>
      <c r="I720" s="59">
        <f t="shared" si="45"/>
        <v>1.4023130385776741</v>
      </c>
    </row>
    <row r="721" spans="1:9">
      <c r="A721" s="306">
        <v>666</v>
      </c>
      <c r="B721" s="306">
        <v>7</v>
      </c>
      <c r="C721" s="307">
        <v>3</v>
      </c>
      <c r="D721" s="307">
        <v>320</v>
      </c>
      <c r="E721" s="59">
        <f t="shared" si="46"/>
        <v>12.8</v>
      </c>
      <c r="F721" s="307">
        <v>1325</v>
      </c>
      <c r="G721" s="59">
        <f t="shared" si="47"/>
        <v>1.7760470468294298</v>
      </c>
      <c r="H721" s="59">
        <f t="shared" si="44"/>
        <v>1.7760470468294298</v>
      </c>
      <c r="I721" s="59">
        <f t="shared" si="45"/>
        <v>1.4028063849795711</v>
      </c>
    </row>
    <row r="722" spans="1:9">
      <c r="A722" s="306">
        <v>667</v>
      </c>
      <c r="B722" s="306">
        <v>8</v>
      </c>
      <c r="C722" s="307">
        <v>3</v>
      </c>
      <c r="D722" s="307">
        <v>320</v>
      </c>
      <c r="E722" s="59">
        <f t="shared" si="46"/>
        <v>16</v>
      </c>
      <c r="F722" s="307">
        <v>1324</v>
      </c>
      <c r="G722" s="59">
        <f t="shared" si="47"/>
        <v>2.2183832924548725</v>
      </c>
      <c r="H722" s="59">
        <f t="shared" si="44"/>
        <v>2.2183832924548725</v>
      </c>
      <c r="I722" s="59">
        <f t="shared" si="45"/>
        <v>1.4034226025608085</v>
      </c>
    </row>
    <row r="723" spans="1:9">
      <c r="A723" s="306">
        <v>668</v>
      </c>
      <c r="B723" s="306">
        <v>7</v>
      </c>
      <c r="C723" s="307">
        <v>3</v>
      </c>
      <c r="D723" s="307">
        <v>320</v>
      </c>
      <c r="E723" s="59">
        <f t="shared" si="46"/>
        <v>12.8</v>
      </c>
      <c r="F723" s="307">
        <v>1315</v>
      </c>
      <c r="G723" s="59">
        <f t="shared" si="47"/>
        <v>1.7626429181741134</v>
      </c>
      <c r="H723" s="59">
        <f t="shared" si="44"/>
        <v>1.7626429181741134</v>
      </c>
      <c r="I723" s="59">
        <f t="shared" si="45"/>
        <v>1.4039122255936347</v>
      </c>
    </row>
    <row r="724" spans="1:9">
      <c r="A724" s="306">
        <v>669</v>
      </c>
      <c r="B724" s="306">
        <v>8</v>
      </c>
      <c r="C724" s="307">
        <v>3</v>
      </c>
      <c r="D724" s="307">
        <v>320</v>
      </c>
      <c r="E724" s="59">
        <f t="shared" si="46"/>
        <v>16</v>
      </c>
      <c r="F724" s="307">
        <v>1313</v>
      </c>
      <c r="G724" s="59">
        <f t="shared" si="47"/>
        <v>2.1999526155538125</v>
      </c>
      <c r="H724" s="59">
        <f t="shared" si="44"/>
        <v>2.1999526155538125</v>
      </c>
      <c r="I724" s="59">
        <f t="shared" si="45"/>
        <v>1.4045233235423997</v>
      </c>
    </row>
    <row r="725" spans="1:9">
      <c r="A725" s="306">
        <v>670</v>
      </c>
      <c r="B725" s="306">
        <v>8</v>
      </c>
      <c r="C725" s="307">
        <v>3</v>
      </c>
      <c r="D725" s="307">
        <v>320</v>
      </c>
      <c r="E725" s="59">
        <f t="shared" si="46"/>
        <v>16</v>
      </c>
      <c r="F725" s="307">
        <v>1308</v>
      </c>
      <c r="G725" s="59">
        <f t="shared" si="47"/>
        <v>2.1915750351442398</v>
      </c>
      <c r="H725" s="59">
        <f t="shared" si="44"/>
        <v>2.1915750351442398</v>
      </c>
      <c r="I725" s="59">
        <f t="shared" si="45"/>
        <v>1.4051320943854952</v>
      </c>
    </row>
    <row r="726" spans="1:9">
      <c r="A726" s="306">
        <v>670</v>
      </c>
      <c r="B726" s="306">
        <v>1</v>
      </c>
      <c r="C726" s="307">
        <v>3</v>
      </c>
      <c r="D726" s="307">
        <v>320</v>
      </c>
      <c r="E726" s="59">
        <f t="shared" si="46"/>
        <v>0</v>
      </c>
      <c r="F726" s="307">
        <v>1280</v>
      </c>
      <c r="G726" s="59">
        <f t="shared" si="47"/>
        <v>0</v>
      </c>
      <c r="H726" s="59">
        <f t="shared" si="44"/>
        <v>0</v>
      </c>
      <c r="I726" s="59">
        <f t="shared" si="45"/>
        <v>1.4051320943854952</v>
      </c>
    </row>
    <row r="727" spans="1:9">
      <c r="A727" s="306">
        <v>671</v>
      </c>
      <c r="B727" s="306">
        <v>1</v>
      </c>
      <c r="C727" s="307">
        <v>3</v>
      </c>
      <c r="D727" s="307">
        <v>320</v>
      </c>
      <c r="E727" s="59">
        <f t="shared" si="46"/>
        <v>0</v>
      </c>
      <c r="F727" s="307">
        <v>1236</v>
      </c>
      <c r="G727" s="59">
        <f t="shared" si="47"/>
        <v>0</v>
      </c>
      <c r="H727" s="59">
        <f t="shared" si="44"/>
        <v>0</v>
      </c>
      <c r="I727" s="59">
        <f t="shared" si="45"/>
        <v>1.4051320943854952</v>
      </c>
    </row>
    <row r="728" spans="1:9">
      <c r="A728" s="306">
        <v>672</v>
      </c>
      <c r="B728" s="306">
        <v>1</v>
      </c>
      <c r="C728" s="307">
        <v>3</v>
      </c>
      <c r="D728" s="307">
        <v>320</v>
      </c>
      <c r="E728" s="59">
        <f t="shared" si="46"/>
        <v>0</v>
      </c>
      <c r="F728" s="307">
        <v>1188</v>
      </c>
      <c r="G728" s="59">
        <f t="shared" si="47"/>
        <v>0</v>
      </c>
      <c r="H728" s="59">
        <f t="shared" si="44"/>
        <v>0</v>
      </c>
      <c r="I728" s="59">
        <f t="shared" si="45"/>
        <v>1.4051320943854952</v>
      </c>
    </row>
    <row r="729" spans="1:9">
      <c r="A729" s="306">
        <v>673</v>
      </c>
      <c r="B729" s="306">
        <v>1</v>
      </c>
      <c r="C729" s="307">
        <v>3</v>
      </c>
      <c r="D729" s="307">
        <v>320</v>
      </c>
      <c r="E729" s="59">
        <f t="shared" si="46"/>
        <v>0</v>
      </c>
      <c r="F729" s="307">
        <v>1096</v>
      </c>
      <c r="G729" s="59">
        <f t="shared" si="47"/>
        <v>0</v>
      </c>
      <c r="H729" s="59">
        <f t="shared" si="44"/>
        <v>0</v>
      </c>
      <c r="I729" s="59">
        <f t="shared" si="45"/>
        <v>1.4051320943854952</v>
      </c>
    </row>
    <row r="730" spans="1:9">
      <c r="A730" s="306">
        <v>674</v>
      </c>
      <c r="B730" s="306">
        <v>1</v>
      </c>
      <c r="C730" s="307">
        <v>3</v>
      </c>
      <c r="D730" s="307">
        <v>320</v>
      </c>
      <c r="E730" s="59">
        <f t="shared" si="46"/>
        <v>0</v>
      </c>
      <c r="F730" s="307">
        <v>1242</v>
      </c>
      <c r="G730" s="59">
        <f t="shared" si="47"/>
        <v>0</v>
      </c>
      <c r="H730" s="59">
        <f t="shared" si="44"/>
        <v>0</v>
      </c>
      <c r="I730" s="59">
        <f t="shared" si="45"/>
        <v>1.4051320943854952</v>
      </c>
    </row>
    <row r="731" spans="1:9">
      <c r="A731" s="306">
        <v>675</v>
      </c>
      <c r="B731" s="306">
        <v>1</v>
      </c>
      <c r="C731" s="307">
        <v>3</v>
      </c>
      <c r="D731" s="307">
        <v>320</v>
      </c>
      <c r="E731" s="59">
        <f t="shared" si="46"/>
        <v>0</v>
      </c>
      <c r="F731" s="307">
        <v>1220</v>
      </c>
      <c r="G731" s="59">
        <f t="shared" si="47"/>
        <v>0</v>
      </c>
      <c r="H731" s="59">
        <f t="shared" si="44"/>
        <v>0</v>
      </c>
      <c r="I731" s="59">
        <f t="shared" si="45"/>
        <v>1.4051320943854952</v>
      </c>
    </row>
    <row r="732" spans="1:9">
      <c r="A732" s="306">
        <v>676</v>
      </c>
      <c r="B732" s="306">
        <v>1</v>
      </c>
      <c r="C732" s="307">
        <v>3</v>
      </c>
      <c r="D732" s="307">
        <v>320</v>
      </c>
      <c r="E732" s="59">
        <f t="shared" si="46"/>
        <v>0</v>
      </c>
      <c r="F732" s="307">
        <v>1044</v>
      </c>
      <c r="G732" s="59">
        <f t="shared" si="47"/>
        <v>0</v>
      </c>
      <c r="H732" s="59">
        <f t="shared" si="44"/>
        <v>0</v>
      </c>
      <c r="I732" s="59">
        <f t="shared" si="45"/>
        <v>1.4051320943854952</v>
      </c>
    </row>
    <row r="733" spans="1:9">
      <c r="A733" s="306">
        <v>677</v>
      </c>
      <c r="B733" s="306">
        <v>1</v>
      </c>
      <c r="C733" s="307">
        <v>2</v>
      </c>
      <c r="D733" s="307">
        <v>320</v>
      </c>
      <c r="E733" s="59">
        <f t="shared" si="46"/>
        <v>0</v>
      </c>
      <c r="F733" s="307">
        <v>986</v>
      </c>
      <c r="G733" s="59">
        <f t="shared" si="47"/>
        <v>0</v>
      </c>
      <c r="H733" s="59">
        <f t="shared" si="44"/>
        <v>0</v>
      </c>
      <c r="I733" s="59">
        <f t="shared" si="45"/>
        <v>1.4051320943854952</v>
      </c>
    </row>
    <row r="734" spans="1:9">
      <c r="A734" s="306">
        <v>678</v>
      </c>
      <c r="B734" s="306">
        <v>1</v>
      </c>
      <c r="C734" s="307">
        <v>2</v>
      </c>
      <c r="D734" s="307">
        <v>320</v>
      </c>
      <c r="E734" s="59">
        <f t="shared" si="46"/>
        <v>0</v>
      </c>
      <c r="F734" s="307">
        <v>934</v>
      </c>
      <c r="G734" s="59">
        <f t="shared" si="47"/>
        <v>0</v>
      </c>
      <c r="H734" s="59">
        <f t="shared" si="44"/>
        <v>0</v>
      </c>
      <c r="I734" s="59">
        <f t="shared" si="45"/>
        <v>1.4051320943854952</v>
      </c>
    </row>
    <row r="735" spans="1:9">
      <c r="A735" s="306">
        <v>679</v>
      </c>
      <c r="B735" s="306">
        <v>5</v>
      </c>
      <c r="C735" s="307">
        <v>2</v>
      </c>
      <c r="D735" s="307">
        <v>320</v>
      </c>
      <c r="E735" s="59">
        <f t="shared" si="46"/>
        <v>9.6</v>
      </c>
      <c r="F735" s="307">
        <v>873</v>
      </c>
      <c r="G735" s="59">
        <f t="shared" si="47"/>
        <v>0.87763532370684461</v>
      </c>
      <c r="H735" s="59">
        <f t="shared" si="44"/>
        <v>0.87763532370684461</v>
      </c>
      <c r="I735" s="59">
        <f t="shared" si="45"/>
        <v>1.4053758819754139</v>
      </c>
    </row>
    <row r="736" spans="1:9">
      <c r="A736" s="306">
        <v>680</v>
      </c>
      <c r="B736" s="306">
        <v>3</v>
      </c>
      <c r="C736" s="307">
        <v>2</v>
      </c>
      <c r="D736" s="307">
        <v>320</v>
      </c>
      <c r="E736" s="59">
        <f t="shared" si="46"/>
        <v>3.2</v>
      </c>
      <c r="F736" s="307">
        <v>897</v>
      </c>
      <c r="G736" s="59">
        <f t="shared" si="47"/>
        <v>0.3005875850954714</v>
      </c>
      <c r="H736" s="59">
        <f t="shared" si="44"/>
        <v>0.3005875850954714</v>
      </c>
      <c r="I736" s="59">
        <f t="shared" si="45"/>
        <v>1.4054593785268292</v>
      </c>
    </row>
    <row r="737" spans="1:9">
      <c r="A737" s="306">
        <v>681</v>
      </c>
      <c r="B737" s="306">
        <v>3</v>
      </c>
      <c r="C737" s="307">
        <v>2</v>
      </c>
      <c r="D737" s="307">
        <v>320</v>
      </c>
      <c r="E737" s="59">
        <f t="shared" si="46"/>
        <v>3.2</v>
      </c>
      <c r="F737" s="307">
        <v>904</v>
      </c>
      <c r="G737" s="59">
        <f t="shared" si="47"/>
        <v>0.3029333076101518</v>
      </c>
      <c r="H737" s="59">
        <f t="shared" si="44"/>
        <v>0.3029333076101518</v>
      </c>
      <c r="I737" s="59">
        <f t="shared" si="45"/>
        <v>1.405543526667832</v>
      </c>
    </row>
    <row r="738" spans="1:9">
      <c r="A738" s="306">
        <v>682</v>
      </c>
      <c r="B738" s="306">
        <v>4</v>
      </c>
      <c r="C738" s="307">
        <v>2</v>
      </c>
      <c r="D738" s="307">
        <v>320</v>
      </c>
      <c r="E738" s="59">
        <f t="shared" si="46"/>
        <v>6.4</v>
      </c>
      <c r="F738" s="307">
        <v>900</v>
      </c>
      <c r="G738" s="59">
        <f t="shared" si="47"/>
        <v>0.60318578948924029</v>
      </c>
      <c r="H738" s="59">
        <f t="shared" si="44"/>
        <v>0.60318578948924029</v>
      </c>
      <c r="I738" s="59">
        <f t="shared" si="45"/>
        <v>1.4057110782760234</v>
      </c>
    </row>
    <row r="739" spans="1:9">
      <c r="A739" s="306">
        <v>682</v>
      </c>
      <c r="B739" s="306">
        <v>3</v>
      </c>
      <c r="C739" s="307">
        <v>2</v>
      </c>
      <c r="D739" s="307">
        <v>320</v>
      </c>
      <c r="E739" s="59">
        <f t="shared" si="46"/>
        <v>3.2</v>
      </c>
      <c r="F739" s="307">
        <v>856</v>
      </c>
      <c r="G739" s="59">
        <f t="shared" si="47"/>
        <v>0.28684835322377206</v>
      </c>
      <c r="H739" s="59">
        <f t="shared" si="44"/>
        <v>0.28684835322377206</v>
      </c>
      <c r="I739" s="59">
        <f t="shared" si="45"/>
        <v>1.4057907583741411</v>
      </c>
    </row>
    <row r="740" spans="1:9">
      <c r="A740" s="306">
        <v>683</v>
      </c>
      <c r="B740" s="306">
        <v>5</v>
      </c>
      <c r="C740" s="307">
        <v>2</v>
      </c>
      <c r="D740" s="307">
        <v>320</v>
      </c>
      <c r="E740" s="59">
        <f t="shared" si="46"/>
        <v>9.6</v>
      </c>
      <c r="F740" s="307">
        <v>827</v>
      </c>
      <c r="G740" s="59">
        <f t="shared" si="47"/>
        <v>0.8313910798460028</v>
      </c>
      <c r="H740" s="59">
        <f t="shared" si="44"/>
        <v>0.8313910798460028</v>
      </c>
      <c r="I740" s="59">
        <f t="shared" si="45"/>
        <v>1.4060217003407651</v>
      </c>
    </row>
    <row r="741" spans="1:9">
      <c r="A741" s="306">
        <v>684</v>
      </c>
      <c r="B741" s="306">
        <v>5</v>
      </c>
      <c r="C741" s="307">
        <v>2</v>
      </c>
      <c r="D741" s="307">
        <v>320</v>
      </c>
      <c r="E741" s="59">
        <f t="shared" si="46"/>
        <v>9.6</v>
      </c>
      <c r="F741" s="307">
        <v>831</v>
      </c>
      <c r="G741" s="59">
        <f t="shared" si="47"/>
        <v>0.83541231844259778</v>
      </c>
      <c r="H741" s="59">
        <f t="shared" si="44"/>
        <v>0.83541231844259778</v>
      </c>
      <c r="I741" s="59">
        <f t="shared" si="45"/>
        <v>1.4062537593181104</v>
      </c>
    </row>
    <row r="742" spans="1:9">
      <c r="A742" s="306">
        <v>685</v>
      </c>
      <c r="B742" s="306">
        <v>5</v>
      </c>
      <c r="C742" s="307">
        <v>2</v>
      </c>
      <c r="D742" s="307">
        <v>320</v>
      </c>
      <c r="E742" s="59">
        <f t="shared" si="46"/>
        <v>9.6</v>
      </c>
      <c r="F742" s="307">
        <v>831</v>
      </c>
      <c r="G742" s="59">
        <f t="shared" si="47"/>
        <v>0.83541231844259778</v>
      </c>
      <c r="H742" s="59">
        <f t="shared" si="44"/>
        <v>0.83541231844259778</v>
      </c>
      <c r="I742" s="59">
        <f t="shared" si="45"/>
        <v>1.4064858182954556</v>
      </c>
    </row>
    <row r="743" spans="1:9">
      <c r="A743" s="306">
        <v>686</v>
      </c>
      <c r="B743" s="306">
        <v>5</v>
      </c>
      <c r="C743" s="307">
        <v>2</v>
      </c>
      <c r="D743" s="307">
        <v>320</v>
      </c>
      <c r="E743" s="59">
        <f t="shared" si="46"/>
        <v>9.6</v>
      </c>
      <c r="F743" s="307">
        <v>830</v>
      </c>
      <c r="G743" s="59">
        <f t="shared" si="47"/>
        <v>0.83440700879344898</v>
      </c>
      <c r="H743" s="59">
        <f t="shared" si="44"/>
        <v>0.83440700879344898</v>
      </c>
      <c r="I743" s="59">
        <f t="shared" si="45"/>
        <v>1.4067175980201205</v>
      </c>
    </row>
    <row r="744" spans="1:9">
      <c r="A744" s="306">
        <v>687</v>
      </c>
      <c r="B744" s="306">
        <v>5</v>
      </c>
      <c r="C744" s="307">
        <v>2</v>
      </c>
      <c r="D744" s="307">
        <v>320</v>
      </c>
      <c r="E744" s="59">
        <f t="shared" si="46"/>
        <v>9.6</v>
      </c>
      <c r="F744" s="307">
        <v>831</v>
      </c>
      <c r="G744" s="59">
        <f t="shared" si="47"/>
        <v>0.83541231844259778</v>
      </c>
      <c r="H744" s="59">
        <f t="shared" si="44"/>
        <v>0.83541231844259778</v>
      </c>
      <c r="I744" s="59">
        <f t="shared" si="45"/>
        <v>1.4069496569974658</v>
      </c>
    </row>
    <row r="745" spans="1:9">
      <c r="A745" s="306">
        <v>688</v>
      </c>
      <c r="B745" s="306">
        <v>5</v>
      </c>
      <c r="C745" s="307">
        <v>2</v>
      </c>
      <c r="D745" s="307">
        <v>320</v>
      </c>
      <c r="E745" s="59">
        <f t="shared" si="46"/>
        <v>9.6</v>
      </c>
      <c r="F745" s="307">
        <v>831</v>
      </c>
      <c r="G745" s="59">
        <f t="shared" si="47"/>
        <v>0.83541231844259778</v>
      </c>
      <c r="H745" s="59">
        <f t="shared" si="44"/>
        <v>0.83541231844259778</v>
      </c>
      <c r="I745" s="59">
        <f t="shared" si="45"/>
        <v>1.407181715974811</v>
      </c>
    </row>
    <row r="746" spans="1:9">
      <c r="A746" s="306">
        <v>689</v>
      </c>
      <c r="B746" s="306">
        <v>5</v>
      </c>
      <c r="C746" s="307">
        <v>2</v>
      </c>
      <c r="D746" s="307">
        <v>320</v>
      </c>
      <c r="E746" s="59">
        <f t="shared" si="46"/>
        <v>9.6</v>
      </c>
      <c r="F746" s="307">
        <v>828</v>
      </c>
      <c r="G746" s="59">
        <f t="shared" si="47"/>
        <v>0.8323963894951516</v>
      </c>
      <c r="H746" s="59">
        <f t="shared" si="44"/>
        <v>0.8323963894951516</v>
      </c>
      <c r="I746" s="59">
        <f t="shared" si="45"/>
        <v>1.4074129371941153</v>
      </c>
    </row>
    <row r="747" spans="1:9">
      <c r="A747" s="306">
        <v>690</v>
      </c>
      <c r="B747" s="306">
        <v>5</v>
      </c>
      <c r="C747" s="307">
        <v>2</v>
      </c>
      <c r="D747" s="307">
        <v>320</v>
      </c>
      <c r="E747" s="59">
        <f t="shared" si="46"/>
        <v>9.6</v>
      </c>
      <c r="F747" s="307">
        <v>827</v>
      </c>
      <c r="G747" s="59">
        <f t="shared" si="47"/>
        <v>0.8313910798460028</v>
      </c>
      <c r="H747" s="59">
        <f t="shared" si="44"/>
        <v>0.8313910798460028</v>
      </c>
      <c r="I747" s="59">
        <f t="shared" si="45"/>
        <v>1.4076438791607393</v>
      </c>
    </row>
    <row r="748" spans="1:9">
      <c r="A748" s="306">
        <v>691</v>
      </c>
      <c r="B748" s="306">
        <v>5</v>
      </c>
      <c r="C748" s="307">
        <v>2</v>
      </c>
      <c r="D748" s="307">
        <v>320</v>
      </c>
      <c r="E748" s="59">
        <f t="shared" si="46"/>
        <v>9.6</v>
      </c>
      <c r="F748" s="307">
        <v>830</v>
      </c>
      <c r="G748" s="59">
        <f t="shared" si="47"/>
        <v>0.83440700879344898</v>
      </c>
      <c r="H748" s="59">
        <f t="shared" si="44"/>
        <v>0.83440700879344898</v>
      </c>
      <c r="I748" s="59">
        <f t="shared" si="45"/>
        <v>1.4078756588854042</v>
      </c>
    </row>
    <row r="749" spans="1:9">
      <c r="A749" s="306">
        <v>692</v>
      </c>
      <c r="B749" s="306">
        <v>5</v>
      </c>
      <c r="C749" s="307">
        <v>2</v>
      </c>
      <c r="D749" s="307">
        <v>320</v>
      </c>
      <c r="E749" s="59">
        <f t="shared" si="46"/>
        <v>9.6</v>
      </c>
      <c r="F749" s="307">
        <v>830</v>
      </c>
      <c r="G749" s="59">
        <f t="shared" si="47"/>
        <v>0.83440700879344898</v>
      </c>
      <c r="H749" s="59">
        <f t="shared" si="44"/>
        <v>0.83440700879344898</v>
      </c>
      <c r="I749" s="59">
        <f t="shared" si="45"/>
        <v>1.4081074386100692</v>
      </c>
    </row>
    <row r="750" spans="1:9">
      <c r="A750" s="306">
        <v>693</v>
      </c>
      <c r="B750" s="306">
        <v>5</v>
      </c>
      <c r="C750" s="307">
        <v>2</v>
      </c>
      <c r="D750" s="307">
        <v>320</v>
      </c>
      <c r="E750" s="59">
        <f t="shared" si="46"/>
        <v>9.6</v>
      </c>
      <c r="F750" s="307">
        <v>830</v>
      </c>
      <c r="G750" s="59">
        <f t="shared" si="47"/>
        <v>0.83440700879344898</v>
      </c>
      <c r="H750" s="59">
        <f t="shared" si="44"/>
        <v>0.83440700879344898</v>
      </c>
      <c r="I750" s="59">
        <f t="shared" si="45"/>
        <v>1.4083392183347341</v>
      </c>
    </row>
    <row r="751" spans="1:9">
      <c r="A751" s="306">
        <v>694</v>
      </c>
      <c r="B751" s="306">
        <v>5</v>
      </c>
      <c r="C751" s="307">
        <v>2</v>
      </c>
      <c r="D751" s="307">
        <v>320</v>
      </c>
      <c r="E751" s="59">
        <f t="shared" si="46"/>
        <v>9.6</v>
      </c>
      <c r="F751" s="307">
        <v>828</v>
      </c>
      <c r="G751" s="59">
        <f t="shared" si="47"/>
        <v>0.8323963894951516</v>
      </c>
      <c r="H751" s="59">
        <f t="shared" si="44"/>
        <v>0.8323963894951516</v>
      </c>
      <c r="I751" s="59">
        <f t="shared" si="45"/>
        <v>1.4085704395540384</v>
      </c>
    </row>
    <row r="752" spans="1:9">
      <c r="A752" s="306">
        <v>695</v>
      </c>
      <c r="B752" s="306">
        <v>5</v>
      </c>
      <c r="C752" s="307">
        <v>2</v>
      </c>
      <c r="D752" s="307">
        <v>320</v>
      </c>
      <c r="E752" s="59">
        <f t="shared" si="46"/>
        <v>9.6</v>
      </c>
      <c r="F752" s="307">
        <v>829</v>
      </c>
      <c r="G752" s="59">
        <f t="shared" si="47"/>
        <v>0.83340169914430029</v>
      </c>
      <c r="H752" s="59">
        <f t="shared" si="44"/>
        <v>0.83340169914430029</v>
      </c>
      <c r="I752" s="59">
        <f t="shared" si="45"/>
        <v>1.408801940026023</v>
      </c>
    </row>
    <row r="753" spans="1:9">
      <c r="A753" s="306">
        <v>695</v>
      </c>
      <c r="B753" s="306">
        <v>18</v>
      </c>
      <c r="C753" s="307">
        <v>2</v>
      </c>
      <c r="D753" s="307">
        <v>320</v>
      </c>
      <c r="E753" s="59">
        <f t="shared" si="46"/>
        <v>51.2</v>
      </c>
      <c r="F753" s="307">
        <v>833</v>
      </c>
      <c r="G753" s="59">
        <f t="shared" si="47"/>
        <v>4.4662556679514411</v>
      </c>
      <c r="H753" s="59">
        <f t="shared" si="44"/>
        <v>4.4662556679514411</v>
      </c>
      <c r="I753" s="59">
        <f t="shared" si="45"/>
        <v>1.4100425666004539</v>
      </c>
    </row>
    <row r="754" spans="1:9">
      <c r="A754" s="306">
        <v>696</v>
      </c>
      <c r="B754" s="306">
        <v>18</v>
      </c>
      <c r="C754" s="307">
        <v>3</v>
      </c>
      <c r="D754" s="307">
        <v>320</v>
      </c>
      <c r="E754" s="59">
        <f t="shared" si="46"/>
        <v>48</v>
      </c>
      <c r="F754" s="307">
        <v>1025</v>
      </c>
      <c r="G754" s="59">
        <f t="shared" si="47"/>
        <v>5.1522119518872609</v>
      </c>
      <c r="H754" s="59">
        <f t="shared" si="44"/>
        <v>5.1522119518872609</v>
      </c>
      <c r="I754" s="59">
        <f t="shared" si="45"/>
        <v>1.4114737365870893</v>
      </c>
    </row>
    <row r="755" spans="1:9">
      <c r="A755" s="306">
        <v>697</v>
      </c>
      <c r="B755" s="306">
        <v>14</v>
      </c>
      <c r="C755" s="307">
        <v>3</v>
      </c>
      <c r="D755" s="307">
        <v>320</v>
      </c>
      <c r="E755" s="59">
        <f t="shared" si="46"/>
        <v>35.200000000000003</v>
      </c>
      <c r="F755" s="307">
        <v>1015</v>
      </c>
      <c r="G755" s="59">
        <f t="shared" si="47"/>
        <v>3.7414274109152048</v>
      </c>
      <c r="H755" s="59">
        <f t="shared" si="44"/>
        <v>3.7414274109152048</v>
      </c>
      <c r="I755" s="59">
        <f t="shared" si="45"/>
        <v>1.4125130219790103</v>
      </c>
    </row>
    <row r="756" spans="1:9">
      <c r="A756" s="306">
        <v>698</v>
      </c>
      <c r="B756" s="306">
        <v>17</v>
      </c>
      <c r="C756" s="307">
        <v>3</v>
      </c>
      <c r="D756" s="307">
        <v>320</v>
      </c>
      <c r="E756" s="59">
        <f t="shared" si="46"/>
        <v>44.8</v>
      </c>
      <c r="F756" s="307">
        <v>1297</v>
      </c>
      <c r="G756" s="59">
        <f t="shared" si="47"/>
        <v>6.0848042030809033</v>
      </c>
      <c r="H756" s="59">
        <f t="shared" si="44"/>
        <v>6.0848042030809033</v>
      </c>
      <c r="I756" s="59">
        <f t="shared" si="45"/>
        <v>1.414203245368755</v>
      </c>
    </row>
    <row r="757" spans="1:9">
      <c r="A757" s="306">
        <v>699</v>
      </c>
      <c r="B757" s="306">
        <v>24</v>
      </c>
      <c r="C757" s="307">
        <v>3</v>
      </c>
      <c r="D757" s="307">
        <v>320</v>
      </c>
      <c r="E757" s="59">
        <f t="shared" si="46"/>
        <v>67.2</v>
      </c>
      <c r="F757" s="307">
        <v>1271</v>
      </c>
      <c r="G757" s="59">
        <f t="shared" si="47"/>
        <v>8.9442399484762838</v>
      </c>
      <c r="H757" s="59">
        <f t="shared" si="44"/>
        <v>8.9442399484762838</v>
      </c>
      <c r="I757" s="59">
        <f t="shared" si="45"/>
        <v>1.416687756465554</v>
      </c>
    </row>
    <row r="758" spans="1:9">
      <c r="A758" s="306">
        <v>700</v>
      </c>
      <c r="B758" s="306">
        <v>1</v>
      </c>
      <c r="C758" s="307">
        <v>4</v>
      </c>
      <c r="D758" s="307">
        <v>320</v>
      </c>
      <c r="E758" s="59">
        <f t="shared" si="46"/>
        <v>0</v>
      </c>
      <c r="F758" s="307">
        <v>1518</v>
      </c>
      <c r="G758" s="59">
        <f t="shared" si="47"/>
        <v>0</v>
      </c>
      <c r="H758" s="59">
        <f t="shared" si="44"/>
        <v>0</v>
      </c>
      <c r="I758" s="59">
        <f t="shared" si="45"/>
        <v>1.416687756465554</v>
      </c>
    </row>
    <row r="759" spans="1:9">
      <c r="A759" s="306">
        <v>701</v>
      </c>
      <c r="B759" s="306">
        <v>56</v>
      </c>
      <c r="C759" s="307">
        <v>3</v>
      </c>
      <c r="D759" s="307">
        <v>320</v>
      </c>
      <c r="E759" s="59">
        <f t="shared" si="46"/>
        <v>169.6</v>
      </c>
      <c r="F759" s="307">
        <v>1132</v>
      </c>
      <c r="G759" s="59">
        <f t="shared" si="47"/>
        <v>20.104852570109141</v>
      </c>
      <c r="H759" s="59">
        <f t="shared" si="44"/>
        <v>20.104852570109141</v>
      </c>
      <c r="I759" s="59">
        <f t="shared" si="45"/>
        <v>1.4222724377350289</v>
      </c>
    </row>
    <row r="760" spans="1:9">
      <c r="A760" s="306">
        <v>702</v>
      </c>
      <c r="B760" s="306">
        <v>33</v>
      </c>
      <c r="C760" s="307">
        <v>4</v>
      </c>
      <c r="D760" s="307">
        <v>320</v>
      </c>
      <c r="E760" s="59">
        <f t="shared" si="46"/>
        <v>92.8</v>
      </c>
      <c r="F760" s="307">
        <v>1653</v>
      </c>
      <c r="G760" s="59">
        <f t="shared" si="47"/>
        <v>16.063842883747618</v>
      </c>
      <c r="H760" s="59">
        <f t="shared" si="44"/>
        <v>16.063842883747618</v>
      </c>
      <c r="I760" s="59">
        <f t="shared" si="45"/>
        <v>1.4267346163138477</v>
      </c>
    </row>
    <row r="761" spans="1:9">
      <c r="A761" s="306">
        <v>703</v>
      </c>
      <c r="B761" s="306">
        <v>5</v>
      </c>
      <c r="C761" s="307">
        <v>4</v>
      </c>
      <c r="D761" s="307">
        <v>320</v>
      </c>
      <c r="E761" s="59">
        <f t="shared" si="46"/>
        <v>3.2</v>
      </c>
      <c r="F761" s="307">
        <v>1569</v>
      </c>
      <c r="G761" s="59">
        <f t="shared" si="47"/>
        <v>0.52577694650478779</v>
      </c>
      <c r="H761" s="59">
        <f t="shared" si="44"/>
        <v>0.52577694650478779</v>
      </c>
      <c r="I761" s="59">
        <f t="shared" si="45"/>
        <v>1.4268806654656545</v>
      </c>
    </row>
    <row r="762" spans="1:9">
      <c r="A762" s="306">
        <v>704</v>
      </c>
      <c r="B762" s="306">
        <v>40</v>
      </c>
      <c r="C762" s="307">
        <v>4</v>
      </c>
      <c r="D762" s="307">
        <v>320</v>
      </c>
      <c r="E762" s="59">
        <f t="shared" si="46"/>
        <v>115.2</v>
      </c>
      <c r="F762" s="307">
        <v>1684</v>
      </c>
      <c r="G762" s="59">
        <f t="shared" si="47"/>
        <v>20.315297389997614</v>
      </c>
      <c r="H762" s="59">
        <f t="shared" si="44"/>
        <v>20.315297389997614</v>
      </c>
      <c r="I762" s="59">
        <f t="shared" si="45"/>
        <v>1.4325238036295427</v>
      </c>
    </row>
    <row r="763" spans="1:9">
      <c r="A763" s="306">
        <v>705</v>
      </c>
      <c r="B763" s="306">
        <v>1</v>
      </c>
      <c r="C763" s="307">
        <v>4</v>
      </c>
      <c r="D763" s="307">
        <v>320</v>
      </c>
      <c r="E763" s="59">
        <f t="shared" si="46"/>
        <v>0</v>
      </c>
      <c r="F763" s="307">
        <v>1809</v>
      </c>
      <c r="G763" s="59">
        <f t="shared" si="47"/>
        <v>0</v>
      </c>
      <c r="H763" s="59">
        <f t="shared" si="44"/>
        <v>0</v>
      </c>
      <c r="I763" s="59">
        <f t="shared" si="45"/>
        <v>1.4325238036295427</v>
      </c>
    </row>
    <row r="764" spans="1:9">
      <c r="A764" s="306">
        <v>706</v>
      </c>
      <c r="B764" s="306">
        <v>31</v>
      </c>
      <c r="C764" s="307">
        <v>3</v>
      </c>
      <c r="D764" s="307">
        <v>320</v>
      </c>
      <c r="E764" s="59">
        <f t="shared" si="46"/>
        <v>89.6</v>
      </c>
      <c r="F764" s="307">
        <v>1467</v>
      </c>
      <c r="G764" s="59">
        <f t="shared" si="47"/>
        <v>13.764699716144463</v>
      </c>
      <c r="H764" s="59">
        <f t="shared" si="44"/>
        <v>13.764699716144463</v>
      </c>
      <c r="I764" s="59">
        <f t="shared" si="45"/>
        <v>1.4363473313284716</v>
      </c>
    </row>
    <row r="765" spans="1:9">
      <c r="A765" s="306">
        <v>707</v>
      </c>
      <c r="B765" s="306">
        <v>4</v>
      </c>
      <c r="C765" s="307">
        <v>3</v>
      </c>
      <c r="D765" s="307">
        <v>320</v>
      </c>
      <c r="E765" s="59">
        <f t="shared" si="46"/>
        <v>3.2</v>
      </c>
      <c r="F765" s="307">
        <v>1208</v>
      </c>
      <c r="G765" s="59">
        <f t="shared" si="47"/>
        <v>0.40480468539055681</v>
      </c>
      <c r="H765" s="59">
        <f t="shared" si="44"/>
        <v>0.40480468539055681</v>
      </c>
      <c r="I765" s="59">
        <f t="shared" si="45"/>
        <v>1.4364597770744134</v>
      </c>
    </row>
    <row r="766" spans="1:9">
      <c r="A766" s="306">
        <v>707</v>
      </c>
      <c r="B766" s="306">
        <v>8</v>
      </c>
      <c r="C766" s="307">
        <v>3</v>
      </c>
      <c r="D766" s="307">
        <v>320</v>
      </c>
      <c r="E766" s="59">
        <f t="shared" si="46"/>
        <v>16</v>
      </c>
      <c r="F766" s="307">
        <v>1202</v>
      </c>
      <c r="G766" s="59">
        <f t="shared" si="47"/>
        <v>2.0139703304612966</v>
      </c>
      <c r="H766" s="59">
        <f t="shared" si="44"/>
        <v>2.0139703304612966</v>
      </c>
      <c r="I766" s="59">
        <f t="shared" si="45"/>
        <v>1.4370192132773194</v>
      </c>
    </row>
    <row r="767" spans="1:9">
      <c r="A767" s="306">
        <v>708</v>
      </c>
      <c r="B767" s="306">
        <v>29</v>
      </c>
      <c r="C767" s="307">
        <v>3</v>
      </c>
      <c r="D767" s="307">
        <v>320</v>
      </c>
      <c r="E767" s="59">
        <f t="shared" si="46"/>
        <v>83.2</v>
      </c>
      <c r="F767" s="307">
        <v>1249</v>
      </c>
      <c r="G767" s="59">
        <f t="shared" si="47"/>
        <v>10.882141848818661</v>
      </c>
      <c r="H767" s="59">
        <f t="shared" si="44"/>
        <v>10.882141848818661</v>
      </c>
      <c r="I767" s="59">
        <f t="shared" si="45"/>
        <v>1.4400420304575468</v>
      </c>
    </row>
    <row r="768" spans="1:9">
      <c r="A768" s="306">
        <v>709</v>
      </c>
      <c r="B768" s="306">
        <v>39</v>
      </c>
      <c r="C768" s="307">
        <v>3</v>
      </c>
      <c r="D768" s="307">
        <v>320</v>
      </c>
      <c r="E768" s="59">
        <f t="shared" si="46"/>
        <v>115.2</v>
      </c>
      <c r="F768" s="307">
        <v>1353</v>
      </c>
      <c r="G768" s="59">
        <f t="shared" si="47"/>
        <v>16.322207463578842</v>
      </c>
      <c r="H768" s="59">
        <f t="shared" si="44"/>
        <v>16.322207463578842</v>
      </c>
      <c r="I768" s="59">
        <f t="shared" si="45"/>
        <v>1.4445759769752076</v>
      </c>
    </row>
    <row r="769" spans="1:9">
      <c r="A769" s="306">
        <v>710</v>
      </c>
      <c r="B769" s="306">
        <v>21</v>
      </c>
      <c r="C769" s="307">
        <v>3</v>
      </c>
      <c r="D769" s="307">
        <v>320</v>
      </c>
      <c r="E769" s="59">
        <f t="shared" si="46"/>
        <v>57.6</v>
      </c>
      <c r="F769" s="307">
        <v>1417</v>
      </c>
      <c r="G769" s="59">
        <f t="shared" si="47"/>
        <v>8.5471426370625334</v>
      </c>
      <c r="H769" s="59">
        <f t="shared" si="44"/>
        <v>8.5471426370625334</v>
      </c>
      <c r="I769" s="59">
        <f t="shared" si="45"/>
        <v>1.4469501832632805</v>
      </c>
    </row>
    <row r="770" spans="1:9">
      <c r="A770" s="306">
        <v>711</v>
      </c>
      <c r="B770" s="306">
        <v>34</v>
      </c>
      <c r="C770" s="307">
        <v>3</v>
      </c>
      <c r="D770" s="307">
        <v>320</v>
      </c>
      <c r="E770" s="59">
        <f t="shared" si="46"/>
        <v>99.2</v>
      </c>
      <c r="F770" s="307">
        <v>1495</v>
      </c>
      <c r="G770" s="59">
        <f t="shared" si="47"/>
        <v>15.530358563266024</v>
      </c>
      <c r="H770" s="59">
        <f t="shared" si="44"/>
        <v>15.530358563266024</v>
      </c>
      <c r="I770" s="59">
        <f t="shared" si="45"/>
        <v>1.4512641717530765</v>
      </c>
    </row>
    <row r="771" spans="1:9">
      <c r="A771" s="306">
        <v>712</v>
      </c>
      <c r="B771" s="306">
        <v>7</v>
      </c>
      <c r="C771" s="307">
        <v>4</v>
      </c>
      <c r="D771" s="307">
        <v>320</v>
      </c>
      <c r="E771" s="59">
        <f t="shared" si="46"/>
        <v>9.6</v>
      </c>
      <c r="F771" s="307">
        <v>1563</v>
      </c>
      <c r="G771" s="59">
        <f t="shared" si="47"/>
        <v>1.5712989816194709</v>
      </c>
      <c r="H771" s="59">
        <f t="shared" si="44"/>
        <v>1.5712989816194709</v>
      </c>
      <c r="I771" s="59">
        <f t="shared" si="45"/>
        <v>1.4517006436924154</v>
      </c>
    </row>
    <row r="772" spans="1:9">
      <c r="A772" s="306">
        <v>713</v>
      </c>
      <c r="B772" s="306">
        <v>3</v>
      </c>
      <c r="C772" s="307">
        <v>4</v>
      </c>
      <c r="D772" s="307">
        <v>320</v>
      </c>
      <c r="E772" s="59">
        <f t="shared" si="46"/>
        <v>0</v>
      </c>
      <c r="F772" s="307">
        <v>1565</v>
      </c>
      <c r="G772" s="59">
        <f t="shared" si="47"/>
        <v>0</v>
      </c>
      <c r="H772" s="59">
        <f t="shared" si="44"/>
        <v>0</v>
      </c>
      <c r="I772" s="59">
        <f t="shared" si="45"/>
        <v>1.4517006436924154</v>
      </c>
    </row>
    <row r="773" spans="1:9">
      <c r="A773" s="306">
        <v>714</v>
      </c>
      <c r="B773" s="306">
        <v>18</v>
      </c>
      <c r="C773" s="307">
        <v>4</v>
      </c>
      <c r="D773" s="307">
        <v>320</v>
      </c>
      <c r="E773" s="59">
        <f t="shared" si="46"/>
        <v>44.8</v>
      </c>
      <c r="F773" s="307">
        <v>1582</v>
      </c>
      <c r="G773" s="59">
        <f t="shared" si="47"/>
        <v>7.4218660364487183</v>
      </c>
      <c r="H773" s="59">
        <f t="shared" si="44"/>
        <v>7.4218660364487183</v>
      </c>
      <c r="I773" s="59">
        <f t="shared" si="45"/>
        <v>1.4537622731469844</v>
      </c>
    </row>
    <row r="774" spans="1:9">
      <c r="A774" s="306">
        <v>715</v>
      </c>
      <c r="B774" s="306">
        <v>8</v>
      </c>
      <c r="C774" s="307">
        <v>4</v>
      </c>
      <c r="D774" s="307">
        <v>320</v>
      </c>
      <c r="E774" s="59">
        <f t="shared" si="46"/>
        <v>12.8</v>
      </c>
      <c r="F774" s="307">
        <v>1625</v>
      </c>
      <c r="G774" s="59">
        <f t="shared" si="47"/>
        <v>2.1781709064889232</v>
      </c>
      <c r="H774" s="59">
        <f t="shared" si="44"/>
        <v>2.1781709064889232</v>
      </c>
      <c r="I774" s="59">
        <f t="shared" si="45"/>
        <v>1.454367320621009</v>
      </c>
    </row>
    <row r="775" spans="1:9">
      <c r="A775" s="306">
        <v>716</v>
      </c>
      <c r="B775" s="306">
        <v>12</v>
      </c>
      <c r="C775" s="307">
        <v>4</v>
      </c>
      <c r="D775" s="307">
        <v>320</v>
      </c>
      <c r="E775" s="59">
        <f t="shared" si="46"/>
        <v>25.6</v>
      </c>
      <c r="F775" s="307">
        <v>1625</v>
      </c>
      <c r="G775" s="59">
        <f t="shared" si="47"/>
        <v>4.3563418129778464</v>
      </c>
      <c r="H775" s="59">
        <f t="shared" ref="H775:H838" si="48">G775*1</f>
        <v>4.3563418129778464</v>
      </c>
      <c r="I775" s="59">
        <f t="shared" si="45"/>
        <v>1.4555774155690584</v>
      </c>
    </row>
    <row r="776" spans="1:9">
      <c r="A776" s="306">
        <v>717</v>
      </c>
      <c r="B776" s="306">
        <v>18</v>
      </c>
      <c r="C776" s="307">
        <v>4</v>
      </c>
      <c r="D776" s="307">
        <v>320</v>
      </c>
      <c r="E776" s="59">
        <f t="shared" si="46"/>
        <v>44.8</v>
      </c>
      <c r="F776" s="307">
        <v>1652</v>
      </c>
      <c r="G776" s="59">
        <f t="shared" si="47"/>
        <v>7.7502671885039716</v>
      </c>
      <c r="H776" s="59">
        <f t="shared" si="48"/>
        <v>7.7502671885039716</v>
      </c>
      <c r="I776" s="59">
        <f t="shared" ref="I776:I839" si="49">(H776/3600)+I775</f>
        <v>1.457730267565865</v>
      </c>
    </row>
    <row r="777" spans="1:9">
      <c r="A777" s="306">
        <v>718</v>
      </c>
      <c r="B777" s="306">
        <v>1</v>
      </c>
      <c r="C777" s="307">
        <v>4</v>
      </c>
      <c r="D777" s="307">
        <v>320</v>
      </c>
      <c r="E777" s="59">
        <f t="shared" si="46"/>
        <v>0</v>
      </c>
      <c r="F777" s="307">
        <v>1558</v>
      </c>
      <c r="G777" s="59">
        <f t="shared" si="47"/>
        <v>0</v>
      </c>
      <c r="H777" s="59">
        <f t="shared" si="48"/>
        <v>0</v>
      </c>
      <c r="I777" s="59">
        <f t="shared" si="49"/>
        <v>1.457730267565865</v>
      </c>
    </row>
    <row r="778" spans="1:9">
      <c r="A778" s="306">
        <v>719</v>
      </c>
      <c r="B778" s="306">
        <v>1</v>
      </c>
      <c r="C778" s="307">
        <v>3</v>
      </c>
      <c r="D778" s="307">
        <v>320</v>
      </c>
      <c r="E778" s="59">
        <f t="shared" ref="E778:E841" si="50">IF(B778&gt;C778,(B778-C778)*D778/100,0)</f>
        <v>0</v>
      </c>
      <c r="F778" s="307">
        <v>1140</v>
      </c>
      <c r="G778" s="59">
        <f t="shared" ref="G778:G841" si="51">(2*PI()*E778*F778/60)/1000</f>
        <v>0</v>
      </c>
      <c r="H778" s="59">
        <f t="shared" si="48"/>
        <v>0</v>
      </c>
      <c r="I778" s="59">
        <f t="shared" si="49"/>
        <v>1.457730267565865</v>
      </c>
    </row>
    <row r="779" spans="1:9">
      <c r="A779" s="306">
        <v>719</v>
      </c>
      <c r="B779" s="306">
        <v>1</v>
      </c>
      <c r="C779" s="307">
        <v>3</v>
      </c>
      <c r="D779" s="307">
        <v>320</v>
      </c>
      <c r="E779" s="59">
        <f t="shared" si="50"/>
        <v>0</v>
      </c>
      <c r="F779" s="307">
        <v>1088</v>
      </c>
      <c r="G779" s="59">
        <f t="shared" si="51"/>
        <v>0</v>
      </c>
      <c r="H779" s="59">
        <f t="shared" si="48"/>
        <v>0</v>
      </c>
      <c r="I779" s="59">
        <f t="shared" si="49"/>
        <v>1.457730267565865</v>
      </c>
    </row>
    <row r="780" spans="1:9">
      <c r="A780" s="306">
        <v>720</v>
      </c>
      <c r="B780" s="306">
        <v>1</v>
      </c>
      <c r="C780" s="307">
        <v>3</v>
      </c>
      <c r="D780" s="307">
        <v>320</v>
      </c>
      <c r="E780" s="59">
        <f t="shared" si="50"/>
        <v>0</v>
      </c>
      <c r="F780" s="307">
        <v>1012</v>
      </c>
      <c r="G780" s="59">
        <f t="shared" si="51"/>
        <v>0</v>
      </c>
      <c r="H780" s="59">
        <f t="shared" si="48"/>
        <v>0</v>
      </c>
      <c r="I780" s="59">
        <f t="shared" si="49"/>
        <v>1.457730267565865</v>
      </c>
    </row>
    <row r="781" spans="1:9">
      <c r="A781" s="306">
        <v>721</v>
      </c>
      <c r="B781" s="306">
        <v>1</v>
      </c>
      <c r="C781" s="307">
        <v>3</v>
      </c>
      <c r="D781" s="307">
        <v>320</v>
      </c>
      <c r="E781" s="59">
        <f t="shared" si="50"/>
        <v>0</v>
      </c>
      <c r="F781" s="307">
        <v>1243</v>
      </c>
      <c r="G781" s="59">
        <f t="shared" si="51"/>
        <v>0</v>
      </c>
      <c r="H781" s="59">
        <f t="shared" si="48"/>
        <v>0</v>
      </c>
      <c r="I781" s="59">
        <f t="shared" si="49"/>
        <v>1.457730267565865</v>
      </c>
    </row>
    <row r="782" spans="1:9">
      <c r="A782" s="306">
        <v>722</v>
      </c>
      <c r="B782" s="306">
        <v>1</v>
      </c>
      <c r="C782" s="307">
        <v>3</v>
      </c>
      <c r="D782" s="307">
        <v>320</v>
      </c>
      <c r="E782" s="59">
        <f t="shared" si="50"/>
        <v>0</v>
      </c>
      <c r="F782" s="307">
        <v>1185</v>
      </c>
      <c r="G782" s="59">
        <f t="shared" si="51"/>
        <v>0</v>
      </c>
      <c r="H782" s="59">
        <f t="shared" si="48"/>
        <v>0</v>
      </c>
      <c r="I782" s="59">
        <f t="shared" si="49"/>
        <v>1.457730267565865</v>
      </c>
    </row>
    <row r="783" spans="1:9">
      <c r="A783" s="306">
        <v>723</v>
      </c>
      <c r="B783" s="306">
        <v>1</v>
      </c>
      <c r="C783" s="307">
        <v>2</v>
      </c>
      <c r="D783" s="307">
        <v>320</v>
      </c>
      <c r="E783" s="59">
        <f t="shared" si="50"/>
        <v>0</v>
      </c>
      <c r="F783" s="307">
        <v>988</v>
      </c>
      <c r="G783" s="59">
        <f t="shared" si="51"/>
        <v>0</v>
      </c>
      <c r="H783" s="59">
        <f t="shared" si="48"/>
        <v>0</v>
      </c>
      <c r="I783" s="59">
        <f t="shared" si="49"/>
        <v>1.457730267565865</v>
      </c>
    </row>
    <row r="784" spans="1:9">
      <c r="A784" s="306">
        <v>724</v>
      </c>
      <c r="B784" s="306">
        <v>3</v>
      </c>
      <c r="C784" s="307">
        <v>2</v>
      </c>
      <c r="D784" s="307">
        <v>320</v>
      </c>
      <c r="E784" s="59">
        <f t="shared" si="50"/>
        <v>3.2</v>
      </c>
      <c r="F784" s="307">
        <v>869</v>
      </c>
      <c r="G784" s="59">
        <f t="shared" si="51"/>
        <v>0.29120469503674989</v>
      </c>
      <c r="H784" s="59">
        <f t="shared" si="48"/>
        <v>0.29120469503674989</v>
      </c>
      <c r="I784" s="59">
        <f t="shared" si="49"/>
        <v>1.4578111577589308</v>
      </c>
    </row>
    <row r="785" spans="1:9">
      <c r="A785" s="306">
        <v>725</v>
      </c>
      <c r="B785" s="306">
        <v>4</v>
      </c>
      <c r="C785" s="307">
        <v>2</v>
      </c>
      <c r="D785" s="307">
        <v>320</v>
      </c>
      <c r="E785" s="59">
        <f t="shared" si="50"/>
        <v>6.4</v>
      </c>
      <c r="F785" s="307">
        <v>885</v>
      </c>
      <c r="G785" s="59">
        <f t="shared" si="51"/>
        <v>0.59313269299775295</v>
      </c>
      <c r="H785" s="59">
        <f t="shared" si="48"/>
        <v>0.59313269299775295</v>
      </c>
      <c r="I785" s="59">
        <f t="shared" si="49"/>
        <v>1.457975916840319</v>
      </c>
    </row>
    <row r="786" spans="1:9">
      <c r="A786" s="306">
        <v>726</v>
      </c>
      <c r="B786" s="306">
        <v>4</v>
      </c>
      <c r="C786" s="307">
        <v>2</v>
      </c>
      <c r="D786" s="307">
        <v>320</v>
      </c>
      <c r="E786" s="59">
        <f t="shared" si="50"/>
        <v>6.4</v>
      </c>
      <c r="F786" s="307">
        <v>893</v>
      </c>
      <c r="G786" s="59">
        <f t="shared" si="51"/>
        <v>0.59849434445987948</v>
      </c>
      <c r="H786" s="59">
        <f t="shared" si="48"/>
        <v>0.59849434445987948</v>
      </c>
      <c r="I786" s="59">
        <f t="shared" si="49"/>
        <v>1.4581421652693356</v>
      </c>
    </row>
    <row r="787" spans="1:9">
      <c r="A787" s="306">
        <v>727</v>
      </c>
      <c r="B787" s="306">
        <v>5</v>
      </c>
      <c r="C787" s="307">
        <v>2</v>
      </c>
      <c r="D787" s="307">
        <v>320</v>
      </c>
      <c r="E787" s="59">
        <f t="shared" si="50"/>
        <v>9.6</v>
      </c>
      <c r="F787" s="307">
        <v>893</v>
      </c>
      <c r="G787" s="59">
        <f t="shared" si="51"/>
        <v>0.89774151668981927</v>
      </c>
      <c r="H787" s="59">
        <f t="shared" si="48"/>
        <v>0.89774151668981927</v>
      </c>
      <c r="I787" s="59">
        <f t="shared" si="49"/>
        <v>1.4583915379128605</v>
      </c>
    </row>
    <row r="788" spans="1:9">
      <c r="A788" s="306">
        <v>728</v>
      </c>
      <c r="B788" s="306">
        <v>10</v>
      </c>
      <c r="C788" s="307">
        <v>2</v>
      </c>
      <c r="D788" s="307">
        <v>320</v>
      </c>
      <c r="E788" s="59">
        <f t="shared" si="50"/>
        <v>25.6</v>
      </c>
      <c r="F788" s="307">
        <v>898</v>
      </c>
      <c r="G788" s="59">
        <f t="shared" si="51"/>
        <v>2.4073815064948345</v>
      </c>
      <c r="H788" s="59">
        <f t="shared" si="48"/>
        <v>2.4073815064948345</v>
      </c>
      <c r="I788" s="59">
        <f t="shared" si="49"/>
        <v>1.4590602549979979</v>
      </c>
    </row>
    <row r="789" spans="1:9">
      <c r="A789" s="306">
        <v>729</v>
      </c>
      <c r="B789" s="306">
        <v>5</v>
      </c>
      <c r="C789" s="307">
        <v>2</v>
      </c>
      <c r="D789" s="307">
        <v>320</v>
      </c>
      <c r="E789" s="59">
        <f t="shared" si="50"/>
        <v>9.6</v>
      </c>
      <c r="F789" s="307">
        <v>974</v>
      </c>
      <c r="G789" s="59">
        <f t="shared" si="51"/>
        <v>0.97917159827086675</v>
      </c>
      <c r="H789" s="59">
        <f t="shared" si="48"/>
        <v>0.97917159827086675</v>
      </c>
      <c r="I789" s="59">
        <f t="shared" si="49"/>
        <v>1.4593322471086287</v>
      </c>
    </row>
    <row r="790" spans="1:9">
      <c r="A790" s="306">
        <v>730</v>
      </c>
      <c r="B790" s="306">
        <v>7</v>
      </c>
      <c r="C790" s="307">
        <v>2</v>
      </c>
      <c r="D790" s="307">
        <v>320</v>
      </c>
      <c r="E790" s="59">
        <f t="shared" si="50"/>
        <v>16</v>
      </c>
      <c r="F790" s="307">
        <v>973</v>
      </c>
      <c r="G790" s="59">
        <f t="shared" si="51"/>
        <v>1.6302771477028632</v>
      </c>
      <c r="H790" s="59">
        <f t="shared" si="48"/>
        <v>1.6302771477028632</v>
      </c>
      <c r="I790" s="59">
        <f t="shared" si="49"/>
        <v>1.4597851018718795</v>
      </c>
    </row>
    <row r="791" spans="1:9">
      <c r="A791" s="306">
        <v>731</v>
      </c>
      <c r="B791" s="306">
        <v>22</v>
      </c>
      <c r="C791" s="307">
        <v>2</v>
      </c>
      <c r="D791" s="307">
        <v>320</v>
      </c>
      <c r="E791" s="59">
        <f t="shared" si="50"/>
        <v>64</v>
      </c>
      <c r="F791" s="307">
        <v>990</v>
      </c>
      <c r="G791" s="59">
        <f t="shared" si="51"/>
        <v>6.6350436843816434</v>
      </c>
      <c r="H791" s="59">
        <f t="shared" si="48"/>
        <v>6.6350436843816434</v>
      </c>
      <c r="I791" s="59">
        <f t="shared" si="49"/>
        <v>1.4616281695619855</v>
      </c>
    </row>
    <row r="792" spans="1:9">
      <c r="A792" s="306">
        <v>731</v>
      </c>
      <c r="B792" s="306">
        <v>31</v>
      </c>
      <c r="C792" s="307">
        <v>3</v>
      </c>
      <c r="D792" s="307">
        <v>320</v>
      </c>
      <c r="E792" s="59">
        <f t="shared" si="50"/>
        <v>89.6</v>
      </c>
      <c r="F792" s="307">
        <v>1320</v>
      </c>
      <c r="G792" s="59">
        <f t="shared" si="51"/>
        <v>12.385414877512401</v>
      </c>
      <c r="H792" s="59">
        <f t="shared" si="48"/>
        <v>12.385414877512401</v>
      </c>
      <c r="I792" s="59">
        <f t="shared" si="49"/>
        <v>1.4650685625835167</v>
      </c>
    </row>
    <row r="793" spans="1:9">
      <c r="A793" s="306">
        <v>732</v>
      </c>
      <c r="B793" s="306">
        <v>43</v>
      </c>
      <c r="C793" s="307">
        <v>4</v>
      </c>
      <c r="D793" s="307">
        <v>320</v>
      </c>
      <c r="E793" s="59">
        <f t="shared" si="50"/>
        <v>124.8</v>
      </c>
      <c r="F793" s="307">
        <v>1585</v>
      </c>
      <c r="G793" s="59">
        <f t="shared" si="51"/>
        <v>20.714405320709663</v>
      </c>
      <c r="H793" s="59">
        <f t="shared" si="48"/>
        <v>20.714405320709663</v>
      </c>
      <c r="I793" s="59">
        <f t="shared" si="49"/>
        <v>1.4708225640614916</v>
      </c>
    </row>
    <row r="794" spans="1:9">
      <c r="A794" s="306">
        <v>733</v>
      </c>
      <c r="B794" s="306">
        <v>1</v>
      </c>
      <c r="C794" s="307">
        <v>4</v>
      </c>
      <c r="D794" s="307">
        <v>320</v>
      </c>
      <c r="E794" s="59">
        <f t="shared" si="50"/>
        <v>0</v>
      </c>
      <c r="F794" s="307">
        <v>1648</v>
      </c>
      <c r="G794" s="59">
        <f t="shared" si="51"/>
        <v>0</v>
      </c>
      <c r="H794" s="59">
        <f t="shared" si="48"/>
        <v>0</v>
      </c>
      <c r="I794" s="59">
        <f t="shared" si="49"/>
        <v>1.4708225640614916</v>
      </c>
    </row>
    <row r="795" spans="1:9">
      <c r="A795" s="306">
        <v>734</v>
      </c>
      <c r="B795" s="306">
        <v>68</v>
      </c>
      <c r="C795" s="307">
        <v>3</v>
      </c>
      <c r="D795" s="307">
        <v>320</v>
      </c>
      <c r="E795" s="59">
        <f t="shared" si="50"/>
        <v>208</v>
      </c>
      <c r="F795" s="307">
        <v>1342</v>
      </c>
      <c r="G795" s="59">
        <f t="shared" si="51"/>
        <v>29.23105356508135</v>
      </c>
      <c r="H795" s="59">
        <f t="shared" si="48"/>
        <v>29.23105356508135</v>
      </c>
      <c r="I795" s="59">
        <f t="shared" si="49"/>
        <v>1.478942301162903</v>
      </c>
    </row>
    <row r="796" spans="1:9">
      <c r="A796" s="306">
        <v>735</v>
      </c>
      <c r="B796" s="306">
        <v>9</v>
      </c>
      <c r="C796" s="307">
        <v>4</v>
      </c>
      <c r="D796" s="307">
        <v>320</v>
      </c>
      <c r="E796" s="59">
        <f t="shared" si="50"/>
        <v>16</v>
      </c>
      <c r="F796" s="307">
        <v>1656</v>
      </c>
      <c r="G796" s="59">
        <f t="shared" si="51"/>
        <v>2.7746546316505052</v>
      </c>
      <c r="H796" s="59">
        <f t="shared" si="48"/>
        <v>2.7746546316505052</v>
      </c>
      <c r="I796" s="59">
        <f t="shared" si="49"/>
        <v>1.4797130385605837</v>
      </c>
    </row>
    <row r="797" spans="1:9">
      <c r="A797" s="306">
        <v>736</v>
      </c>
      <c r="B797" s="306">
        <v>14</v>
      </c>
      <c r="C797" s="307">
        <v>4</v>
      </c>
      <c r="D797" s="307">
        <v>320</v>
      </c>
      <c r="E797" s="59">
        <f t="shared" si="50"/>
        <v>32</v>
      </c>
      <c r="F797" s="307">
        <v>1700</v>
      </c>
      <c r="G797" s="59">
        <f t="shared" si="51"/>
        <v>5.6967546785094907</v>
      </c>
      <c r="H797" s="59">
        <f t="shared" si="48"/>
        <v>5.6967546785094907</v>
      </c>
      <c r="I797" s="59">
        <f t="shared" si="49"/>
        <v>1.4812954704157253</v>
      </c>
    </row>
    <row r="798" spans="1:9">
      <c r="A798" s="306">
        <v>737</v>
      </c>
      <c r="B798" s="306">
        <v>67</v>
      </c>
      <c r="C798" s="307">
        <v>3</v>
      </c>
      <c r="D798" s="307">
        <v>320</v>
      </c>
      <c r="E798" s="59">
        <f t="shared" si="50"/>
        <v>204.8</v>
      </c>
      <c r="F798" s="307">
        <v>1191</v>
      </c>
      <c r="G798" s="59">
        <f t="shared" si="51"/>
        <v>25.542907565571028</v>
      </c>
      <c r="H798" s="59">
        <f t="shared" si="48"/>
        <v>25.542907565571028</v>
      </c>
      <c r="I798" s="59">
        <f t="shared" si="49"/>
        <v>1.4883907225172728</v>
      </c>
    </row>
    <row r="799" spans="1:9">
      <c r="A799" s="306">
        <v>738</v>
      </c>
      <c r="B799" s="306">
        <v>52</v>
      </c>
      <c r="C799" s="307">
        <v>3</v>
      </c>
      <c r="D799" s="307">
        <v>320</v>
      </c>
      <c r="E799" s="59">
        <f t="shared" si="50"/>
        <v>156.80000000000001</v>
      </c>
      <c r="F799" s="307">
        <v>1401</v>
      </c>
      <c r="G799" s="59">
        <f t="shared" si="51"/>
        <v>23.00450070147048</v>
      </c>
      <c r="H799" s="59">
        <f t="shared" si="48"/>
        <v>23.00450070147048</v>
      </c>
      <c r="I799" s="59">
        <f t="shared" si="49"/>
        <v>1.4947808616010145</v>
      </c>
    </row>
    <row r="800" spans="1:9">
      <c r="A800" s="306">
        <v>739</v>
      </c>
      <c r="B800" s="306">
        <v>26</v>
      </c>
      <c r="C800" s="307">
        <v>4</v>
      </c>
      <c r="D800" s="307">
        <v>320</v>
      </c>
      <c r="E800" s="59">
        <f t="shared" si="50"/>
        <v>70.400000000000006</v>
      </c>
      <c r="F800" s="307">
        <v>1517</v>
      </c>
      <c r="G800" s="59">
        <f t="shared" si="51"/>
        <v>11.183734743563281</v>
      </c>
      <c r="H800" s="59">
        <f t="shared" si="48"/>
        <v>11.183734743563281</v>
      </c>
      <c r="I800" s="59">
        <f t="shared" si="49"/>
        <v>1.4978874545853376</v>
      </c>
    </row>
    <row r="801" spans="1:9">
      <c r="A801" s="306">
        <v>740</v>
      </c>
      <c r="B801" s="306">
        <v>20</v>
      </c>
      <c r="C801" s="307">
        <v>4</v>
      </c>
      <c r="D801" s="307">
        <v>320</v>
      </c>
      <c r="E801" s="59">
        <f t="shared" si="50"/>
        <v>51.2</v>
      </c>
      <c r="F801" s="307">
        <v>1581</v>
      </c>
      <c r="G801" s="59">
        <f t="shared" si="51"/>
        <v>8.4767709616221243</v>
      </c>
      <c r="H801" s="59">
        <f t="shared" si="48"/>
        <v>8.4767709616221243</v>
      </c>
      <c r="I801" s="59">
        <f t="shared" si="49"/>
        <v>1.5002421131857882</v>
      </c>
    </row>
    <row r="802" spans="1:9">
      <c r="A802" s="306">
        <v>741</v>
      </c>
      <c r="B802" s="306">
        <v>28</v>
      </c>
      <c r="C802" s="307">
        <v>4</v>
      </c>
      <c r="D802" s="307">
        <v>320</v>
      </c>
      <c r="E802" s="59">
        <f t="shared" si="50"/>
        <v>76.8</v>
      </c>
      <c r="F802" s="307">
        <v>1635</v>
      </c>
      <c r="G802" s="59">
        <f t="shared" si="51"/>
        <v>13.149450210865437</v>
      </c>
      <c r="H802" s="59">
        <f t="shared" si="48"/>
        <v>13.149450210865437</v>
      </c>
      <c r="I802" s="59">
        <f t="shared" si="49"/>
        <v>1.5038947382443619</v>
      </c>
    </row>
    <row r="803" spans="1:9">
      <c r="A803" s="306">
        <v>742</v>
      </c>
      <c r="B803" s="306">
        <v>47</v>
      </c>
      <c r="C803" s="307">
        <v>4</v>
      </c>
      <c r="D803" s="307">
        <v>320</v>
      </c>
      <c r="E803" s="59">
        <f t="shared" si="50"/>
        <v>137.6</v>
      </c>
      <c r="F803" s="307">
        <v>1694</v>
      </c>
      <c r="G803" s="59">
        <f t="shared" si="51"/>
        <v>24.409588487764019</v>
      </c>
      <c r="H803" s="59">
        <f t="shared" si="48"/>
        <v>24.409588487764019</v>
      </c>
      <c r="I803" s="59">
        <f t="shared" si="49"/>
        <v>1.510675179490963</v>
      </c>
    </row>
    <row r="804" spans="1:9">
      <c r="A804" s="306">
        <v>743</v>
      </c>
      <c r="B804" s="306">
        <v>53</v>
      </c>
      <c r="C804" s="307">
        <v>3</v>
      </c>
      <c r="D804" s="307">
        <v>320</v>
      </c>
      <c r="E804" s="59">
        <f t="shared" si="50"/>
        <v>160</v>
      </c>
      <c r="F804" s="307">
        <v>1298</v>
      </c>
      <c r="G804" s="59">
        <f t="shared" si="51"/>
        <v>21.748198743250942</v>
      </c>
      <c r="H804" s="59">
        <f t="shared" si="48"/>
        <v>21.748198743250942</v>
      </c>
      <c r="I804" s="59">
        <f t="shared" si="49"/>
        <v>1.5167163458085327</v>
      </c>
    </row>
    <row r="805" spans="1:9">
      <c r="A805" s="306">
        <v>743</v>
      </c>
      <c r="B805" s="306">
        <v>15</v>
      </c>
      <c r="C805" s="307">
        <v>3</v>
      </c>
      <c r="D805" s="307">
        <v>320</v>
      </c>
      <c r="E805" s="59">
        <f t="shared" si="50"/>
        <v>38.4</v>
      </c>
      <c r="F805" s="307">
        <v>1322</v>
      </c>
      <c r="G805" s="59">
        <f t="shared" si="51"/>
        <v>5.3160774246985047</v>
      </c>
      <c r="H805" s="59">
        <f t="shared" si="48"/>
        <v>5.3160774246985047</v>
      </c>
      <c r="I805" s="59">
        <f t="shared" si="49"/>
        <v>1.51819303398206</v>
      </c>
    </row>
    <row r="806" spans="1:9">
      <c r="A806" s="306">
        <v>744</v>
      </c>
      <c r="B806" s="306">
        <v>14</v>
      </c>
      <c r="C806" s="307">
        <v>3</v>
      </c>
      <c r="D806" s="307">
        <v>320</v>
      </c>
      <c r="E806" s="59">
        <f t="shared" si="50"/>
        <v>35.200000000000003</v>
      </c>
      <c r="F806" s="307">
        <v>1343</v>
      </c>
      <c r="G806" s="59">
        <f t="shared" si="51"/>
        <v>4.9504798156247478</v>
      </c>
      <c r="H806" s="59">
        <f t="shared" si="48"/>
        <v>4.9504798156247478</v>
      </c>
      <c r="I806" s="59">
        <f t="shared" si="49"/>
        <v>1.5195681672641779</v>
      </c>
    </row>
    <row r="807" spans="1:9">
      <c r="A807" s="306">
        <v>745</v>
      </c>
      <c r="B807" s="306">
        <v>24</v>
      </c>
      <c r="C807" s="307">
        <v>3</v>
      </c>
      <c r="D807" s="307">
        <v>320</v>
      </c>
      <c r="E807" s="59">
        <f t="shared" si="50"/>
        <v>67.2</v>
      </c>
      <c r="F807" s="307">
        <v>1359</v>
      </c>
      <c r="G807" s="59">
        <f t="shared" si="51"/>
        <v>9.5635106923519047</v>
      </c>
      <c r="H807" s="59">
        <f t="shared" si="48"/>
        <v>9.5635106923519047</v>
      </c>
      <c r="I807" s="59">
        <f t="shared" si="49"/>
        <v>1.5222246980120533</v>
      </c>
    </row>
    <row r="808" spans="1:9">
      <c r="A808" s="306">
        <v>746</v>
      </c>
      <c r="B808" s="306">
        <v>23</v>
      </c>
      <c r="C808" s="307">
        <v>3</v>
      </c>
      <c r="D808" s="307">
        <v>320</v>
      </c>
      <c r="E808" s="59">
        <f t="shared" si="50"/>
        <v>64</v>
      </c>
      <c r="F808" s="307">
        <v>1383</v>
      </c>
      <c r="G808" s="59">
        <f t="shared" si="51"/>
        <v>9.2689549651513268</v>
      </c>
      <c r="H808" s="59">
        <f t="shared" si="48"/>
        <v>9.2689549651513268</v>
      </c>
      <c r="I808" s="59">
        <f t="shared" si="49"/>
        <v>1.5247994077245954</v>
      </c>
    </row>
    <row r="809" spans="1:9">
      <c r="A809" s="306">
        <v>747</v>
      </c>
      <c r="B809" s="306">
        <v>20</v>
      </c>
      <c r="C809" s="307">
        <v>3</v>
      </c>
      <c r="D809" s="307">
        <v>320</v>
      </c>
      <c r="E809" s="59">
        <f t="shared" si="50"/>
        <v>54.4</v>
      </c>
      <c r="F809" s="307">
        <v>1404</v>
      </c>
      <c r="G809" s="59">
        <f t="shared" si="51"/>
        <v>7.9982435686273252</v>
      </c>
      <c r="H809" s="59">
        <f t="shared" si="48"/>
        <v>7.9982435686273252</v>
      </c>
      <c r="I809" s="59">
        <f t="shared" si="49"/>
        <v>1.5270211420492141</v>
      </c>
    </row>
    <row r="810" spans="1:9">
      <c r="A810" s="306">
        <v>748</v>
      </c>
      <c r="B810" s="306">
        <v>5</v>
      </c>
      <c r="C810" s="307">
        <v>3</v>
      </c>
      <c r="D810" s="307">
        <v>320</v>
      </c>
      <c r="E810" s="59">
        <f t="shared" si="50"/>
        <v>6.4</v>
      </c>
      <c r="F810" s="307">
        <v>1412</v>
      </c>
      <c r="G810" s="59">
        <f t="shared" si="51"/>
        <v>0.94633148306534143</v>
      </c>
      <c r="H810" s="59">
        <f t="shared" si="48"/>
        <v>0.94633148306534143</v>
      </c>
      <c r="I810" s="59">
        <f t="shared" si="49"/>
        <v>1.5272840119056212</v>
      </c>
    </row>
    <row r="811" spans="1:9">
      <c r="A811" s="306">
        <v>749</v>
      </c>
      <c r="B811" s="306">
        <v>9</v>
      </c>
      <c r="C811" s="307">
        <v>3</v>
      </c>
      <c r="D811" s="307">
        <v>320</v>
      </c>
      <c r="E811" s="59">
        <f t="shared" si="50"/>
        <v>19.2</v>
      </c>
      <c r="F811" s="307">
        <v>1401</v>
      </c>
      <c r="G811" s="59">
        <f t="shared" si="51"/>
        <v>2.8168776369147523</v>
      </c>
      <c r="H811" s="59">
        <f t="shared" si="48"/>
        <v>2.8168776369147523</v>
      </c>
      <c r="I811" s="59">
        <f t="shared" si="49"/>
        <v>1.5280664779158752</v>
      </c>
    </row>
    <row r="812" spans="1:9">
      <c r="A812" s="306">
        <v>750</v>
      </c>
      <c r="B812" s="306">
        <v>9</v>
      </c>
      <c r="C812" s="307">
        <v>3</v>
      </c>
      <c r="D812" s="307">
        <v>320</v>
      </c>
      <c r="E812" s="59">
        <f t="shared" si="50"/>
        <v>19.2</v>
      </c>
      <c r="F812" s="307">
        <v>1405</v>
      </c>
      <c r="G812" s="59">
        <f t="shared" si="51"/>
        <v>2.8249201141079419</v>
      </c>
      <c r="H812" s="59">
        <f t="shared" si="48"/>
        <v>2.8249201141079419</v>
      </c>
      <c r="I812" s="59">
        <f t="shared" si="49"/>
        <v>1.528851177947572</v>
      </c>
    </row>
    <row r="813" spans="1:9">
      <c r="A813" s="306">
        <v>751</v>
      </c>
      <c r="B813" s="306">
        <v>8</v>
      </c>
      <c r="C813" s="307">
        <v>3</v>
      </c>
      <c r="D813" s="307">
        <v>320</v>
      </c>
      <c r="E813" s="59">
        <f t="shared" si="50"/>
        <v>16</v>
      </c>
      <c r="F813" s="307">
        <v>1393</v>
      </c>
      <c r="G813" s="59">
        <f t="shared" si="51"/>
        <v>2.3339939021069771</v>
      </c>
      <c r="H813" s="59">
        <f t="shared" si="48"/>
        <v>2.3339939021069771</v>
      </c>
      <c r="I813" s="59">
        <f t="shared" si="49"/>
        <v>1.5294995095870461</v>
      </c>
    </row>
    <row r="814" spans="1:9">
      <c r="A814" s="306">
        <v>752</v>
      </c>
      <c r="B814" s="306">
        <v>7</v>
      </c>
      <c r="C814" s="307">
        <v>3</v>
      </c>
      <c r="D814" s="307">
        <v>320</v>
      </c>
      <c r="E814" s="59">
        <f t="shared" si="50"/>
        <v>12.8</v>
      </c>
      <c r="F814" s="307">
        <v>1387</v>
      </c>
      <c r="G814" s="59">
        <f t="shared" si="51"/>
        <v>1.8591526444923916</v>
      </c>
      <c r="H814" s="59">
        <f t="shared" si="48"/>
        <v>1.8591526444923916</v>
      </c>
      <c r="I814" s="59">
        <f t="shared" si="49"/>
        <v>1.5300159408771827</v>
      </c>
    </row>
    <row r="815" spans="1:9">
      <c r="A815" s="306">
        <v>753</v>
      </c>
      <c r="B815" s="306">
        <v>1</v>
      </c>
      <c r="C815" s="307">
        <v>3</v>
      </c>
      <c r="D815" s="307">
        <v>320</v>
      </c>
      <c r="E815" s="59">
        <f t="shared" si="50"/>
        <v>0</v>
      </c>
      <c r="F815" s="307">
        <v>1381</v>
      </c>
      <c r="G815" s="59">
        <f t="shared" si="51"/>
        <v>0</v>
      </c>
      <c r="H815" s="59">
        <f t="shared" si="48"/>
        <v>0</v>
      </c>
      <c r="I815" s="59">
        <f t="shared" si="49"/>
        <v>1.5300159408771827</v>
      </c>
    </row>
    <row r="816" spans="1:9">
      <c r="A816" s="306">
        <v>754</v>
      </c>
      <c r="B816" s="306">
        <v>1</v>
      </c>
      <c r="C816" s="307">
        <v>3</v>
      </c>
      <c r="D816" s="307">
        <v>320</v>
      </c>
      <c r="E816" s="59">
        <f t="shared" si="50"/>
        <v>0</v>
      </c>
      <c r="F816" s="307">
        <v>1360</v>
      </c>
      <c r="G816" s="59">
        <f t="shared" si="51"/>
        <v>0</v>
      </c>
      <c r="H816" s="59">
        <f t="shared" si="48"/>
        <v>0</v>
      </c>
      <c r="I816" s="59">
        <f t="shared" si="49"/>
        <v>1.5300159408771827</v>
      </c>
    </row>
    <row r="817" spans="1:9">
      <c r="A817" s="306">
        <v>755</v>
      </c>
      <c r="B817" s="306">
        <v>1</v>
      </c>
      <c r="C817" s="307">
        <v>3</v>
      </c>
      <c r="D817" s="307">
        <v>320</v>
      </c>
      <c r="E817" s="59">
        <f t="shared" si="50"/>
        <v>0</v>
      </c>
      <c r="F817" s="307">
        <v>1326</v>
      </c>
      <c r="G817" s="59">
        <f t="shared" si="51"/>
        <v>0</v>
      </c>
      <c r="H817" s="59">
        <f t="shared" si="48"/>
        <v>0</v>
      </c>
      <c r="I817" s="59">
        <f t="shared" si="49"/>
        <v>1.5300159408771827</v>
      </c>
    </row>
    <row r="818" spans="1:9">
      <c r="A818" s="306">
        <v>755</v>
      </c>
      <c r="B818" s="306">
        <v>1</v>
      </c>
      <c r="C818" s="307">
        <v>3</v>
      </c>
      <c r="D818" s="307">
        <v>320</v>
      </c>
      <c r="E818" s="59">
        <f t="shared" si="50"/>
        <v>0</v>
      </c>
      <c r="F818" s="307">
        <v>1291</v>
      </c>
      <c r="G818" s="59">
        <f t="shared" si="51"/>
        <v>0</v>
      </c>
      <c r="H818" s="59">
        <f t="shared" si="48"/>
        <v>0</v>
      </c>
      <c r="I818" s="59">
        <f t="shared" si="49"/>
        <v>1.5300159408771827</v>
      </c>
    </row>
    <row r="819" spans="1:9">
      <c r="A819" s="306">
        <v>756</v>
      </c>
      <c r="B819" s="306">
        <v>1</v>
      </c>
      <c r="C819" s="307">
        <v>3</v>
      </c>
      <c r="D819" s="307">
        <v>320</v>
      </c>
      <c r="E819" s="59">
        <f t="shared" si="50"/>
        <v>0</v>
      </c>
      <c r="F819" s="307">
        <v>1231</v>
      </c>
      <c r="G819" s="59">
        <f t="shared" si="51"/>
        <v>0</v>
      </c>
      <c r="H819" s="59">
        <f t="shared" si="48"/>
        <v>0</v>
      </c>
      <c r="I819" s="59">
        <f t="shared" si="49"/>
        <v>1.5300159408771827</v>
      </c>
    </row>
    <row r="820" spans="1:9">
      <c r="A820" s="306">
        <v>757</v>
      </c>
      <c r="B820" s="306">
        <v>1</v>
      </c>
      <c r="C820" s="307">
        <v>3</v>
      </c>
      <c r="D820" s="307">
        <v>320</v>
      </c>
      <c r="E820" s="59">
        <f t="shared" si="50"/>
        <v>0</v>
      </c>
      <c r="F820" s="307">
        <v>1083</v>
      </c>
      <c r="G820" s="59">
        <f t="shared" si="51"/>
        <v>0</v>
      </c>
      <c r="H820" s="59">
        <f t="shared" si="48"/>
        <v>0</v>
      </c>
      <c r="I820" s="59">
        <f t="shared" si="49"/>
        <v>1.5300159408771827</v>
      </c>
    </row>
    <row r="821" spans="1:9">
      <c r="A821" s="306">
        <v>758</v>
      </c>
      <c r="B821" s="306">
        <v>1</v>
      </c>
      <c r="C821" s="307">
        <v>3</v>
      </c>
      <c r="D821" s="307">
        <v>320</v>
      </c>
      <c r="E821" s="59">
        <f t="shared" si="50"/>
        <v>0</v>
      </c>
      <c r="F821" s="307">
        <v>1419</v>
      </c>
      <c r="G821" s="59">
        <f t="shared" si="51"/>
        <v>0</v>
      </c>
      <c r="H821" s="59">
        <f t="shared" si="48"/>
        <v>0</v>
      </c>
      <c r="I821" s="59">
        <f t="shared" si="49"/>
        <v>1.5300159408771827</v>
      </c>
    </row>
    <row r="822" spans="1:9">
      <c r="A822" s="306">
        <v>759</v>
      </c>
      <c r="B822" s="306">
        <v>1</v>
      </c>
      <c r="C822" s="307">
        <v>3</v>
      </c>
      <c r="D822" s="307">
        <v>320</v>
      </c>
      <c r="E822" s="59">
        <f t="shared" si="50"/>
        <v>0</v>
      </c>
      <c r="F822" s="307">
        <v>1273</v>
      </c>
      <c r="G822" s="59">
        <f t="shared" si="51"/>
        <v>0</v>
      </c>
      <c r="H822" s="59">
        <f t="shared" si="48"/>
        <v>0</v>
      </c>
      <c r="I822" s="59">
        <f t="shared" si="49"/>
        <v>1.5300159408771827</v>
      </c>
    </row>
    <row r="823" spans="1:9">
      <c r="A823" s="306">
        <v>760</v>
      </c>
      <c r="B823" s="306">
        <v>1</v>
      </c>
      <c r="C823" s="307">
        <v>3</v>
      </c>
      <c r="D823" s="307">
        <v>320</v>
      </c>
      <c r="E823" s="59">
        <f t="shared" si="50"/>
        <v>0</v>
      </c>
      <c r="F823" s="307">
        <v>1147</v>
      </c>
      <c r="G823" s="59">
        <f t="shared" si="51"/>
        <v>0</v>
      </c>
      <c r="H823" s="59">
        <f t="shared" si="48"/>
        <v>0</v>
      </c>
      <c r="I823" s="59">
        <f t="shared" si="49"/>
        <v>1.5300159408771827</v>
      </c>
    </row>
    <row r="824" spans="1:9">
      <c r="A824" s="306">
        <v>761</v>
      </c>
      <c r="B824" s="306">
        <v>1</v>
      </c>
      <c r="C824" s="307">
        <v>3</v>
      </c>
      <c r="D824" s="307">
        <v>320</v>
      </c>
      <c r="E824" s="59">
        <f t="shared" si="50"/>
        <v>0</v>
      </c>
      <c r="F824" s="307">
        <v>1012</v>
      </c>
      <c r="G824" s="59">
        <f t="shared" si="51"/>
        <v>0</v>
      </c>
      <c r="H824" s="59">
        <f t="shared" si="48"/>
        <v>0</v>
      </c>
      <c r="I824" s="59">
        <f t="shared" si="49"/>
        <v>1.5300159408771827</v>
      </c>
    </row>
    <row r="825" spans="1:9">
      <c r="A825" s="306">
        <v>762</v>
      </c>
      <c r="B825" s="306">
        <v>1</v>
      </c>
      <c r="C825" s="307">
        <v>2</v>
      </c>
      <c r="D825" s="307">
        <v>320</v>
      </c>
      <c r="E825" s="59">
        <f t="shared" si="50"/>
        <v>0</v>
      </c>
      <c r="F825" s="307">
        <v>913</v>
      </c>
      <c r="G825" s="59">
        <f t="shared" si="51"/>
        <v>0</v>
      </c>
      <c r="H825" s="59">
        <f t="shared" si="48"/>
        <v>0</v>
      </c>
      <c r="I825" s="59">
        <f t="shared" si="49"/>
        <v>1.5300159408771827</v>
      </c>
    </row>
    <row r="826" spans="1:9">
      <c r="A826" s="306">
        <v>763</v>
      </c>
      <c r="B826" s="306">
        <v>2</v>
      </c>
      <c r="C826" s="307">
        <v>2</v>
      </c>
      <c r="D826" s="307">
        <v>320</v>
      </c>
      <c r="E826" s="59">
        <f t="shared" si="50"/>
        <v>0</v>
      </c>
      <c r="F826" s="307">
        <v>895</v>
      </c>
      <c r="G826" s="59">
        <f t="shared" si="51"/>
        <v>0</v>
      </c>
      <c r="H826" s="59">
        <f t="shared" si="48"/>
        <v>0</v>
      </c>
      <c r="I826" s="59">
        <f t="shared" si="49"/>
        <v>1.5300159408771827</v>
      </c>
    </row>
    <row r="827" spans="1:9">
      <c r="A827" s="306">
        <v>764</v>
      </c>
      <c r="B827" s="306">
        <v>3</v>
      </c>
      <c r="C827" s="307">
        <v>2</v>
      </c>
      <c r="D827" s="307">
        <v>320</v>
      </c>
      <c r="E827" s="59">
        <f t="shared" si="50"/>
        <v>3.2</v>
      </c>
      <c r="F827" s="307">
        <v>866</v>
      </c>
      <c r="G827" s="59">
        <f t="shared" si="51"/>
        <v>0.29019938538760115</v>
      </c>
      <c r="H827" s="59">
        <f t="shared" si="48"/>
        <v>0.29019938538760115</v>
      </c>
      <c r="I827" s="59">
        <f t="shared" si="49"/>
        <v>1.5300965518175682</v>
      </c>
    </row>
    <row r="828" spans="1:9">
      <c r="A828" s="306">
        <v>765</v>
      </c>
      <c r="B828" s="306">
        <v>4</v>
      </c>
      <c r="C828" s="307">
        <v>2</v>
      </c>
      <c r="D828" s="307">
        <v>320</v>
      </c>
      <c r="E828" s="59">
        <f t="shared" si="50"/>
        <v>6.4</v>
      </c>
      <c r="F828" s="307">
        <v>894</v>
      </c>
      <c r="G828" s="59">
        <f t="shared" si="51"/>
        <v>0.59916455089264542</v>
      </c>
      <c r="H828" s="59">
        <f t="shared" si="48"/>
        <v>0.59916455089264542</v>
      </c>
      <c r="I828" s="59">
        <f t="shared" si="49"/>
        <v>1.5302629864150383</v>
      </c>
    </row>
    <row r="829" spans="1:9">
      <c r="A829" s="306">
        <v>766</v>
      </c>
      <c r="B829" s="306">
        <v>10</v>
      </c>
      <c r="C829" s="307">
        <v>2</v>
      </c>
      <c r="D829" s="307">
        <v>320</v>
      </c>
      <c r="E829" s="59">
        <f t="shared" si="50"/>
        <v>25.6</v>
      </c>
      <c r="F829" s="307">
        <v>894</v>
      </c>
      <c r="G829" s="59">
        <f t="shared" si="51"/>
        <v>2.3966582035705817</v>
      </c>
      <c r="H829" s="59">
        <f t="shared" si="48"/>
        <v>2.3966582035705817</v>
      </c>
      <c r="I829" s="59">
        <f t="shared" si="49"/>
        <v>1.530928724804919</v>
      </c>
    </row>
    <row r="830" spans="1:9">
      <c r="A830" s="306">
        <v>767</v>
      </c>
      <c r="B830" s="306">
        <v>11</v>
      </c>
      <c r="C830" s="307">
        <v>2</v>
      </c>
      <c r="D830" s="307">
        <v>320</v>
      </c>
      <c r="E830" s="59">
        <f t="shared" si="50"/>
        <v>28.8</v>
      </c>
      <c r="F830" s="307">
        <v>965</v>
      </c>
      <c r="G830" s="59">
        <f t="shared" si="51"/>
        <v>2.910371434285584</v>
      </c>
      <c r="H830" s="59">
        <f t="shared" si="48"/>
        <v>2.910371434285584</v>
      </c>
      <c r="I830" s="59">
        <f t="shared" si="49"/>
        <v>1.5317371613144428</v>
      </c>
    </row>
    <row r="831" spans="1:9">
      <c r="A831" s="306">
        <v>767</v>
      </c>
      <c r="B831" s="306">
        <v>4</v>
      </c>
      <c r="C831" s="307">
        <v>2</v>
      </c>
      <c r="D831" s="307">
        <v>320</v>
      </c>
      <c r="E831" s="59">
        <f t="shared" si="50"/>
        <v>6.4</v>
      </c>
      <c r="F831" s="307">
        <v>959</v>
      </c>
      <c r="G831" s="59">
        <f t="shared" si="51"/>
        <v>0.6427279690224238</v>
      </c>
      <c r="H831" s="59">
        <f t="shared" si="48"/>
        <v>0.6427279690224238</v>
      </c>
      <c r="I831" s="59">
        <f t="shared" si="49"/>
        <v>1.5319156968613934</v>
      </c>
    </row>
    <row r="832" spans="1:9">
      <c r="A832" s="306">
        <v>768</v>
      </c>
      <c r="B832" s="306">
        <v>13</v>
      </c>
      <c r="C832" s="307">
        <v>2</v>
      </c>
      <c r="D832" s="307">
        <v>320</v>
      </c>
      <c r="E832" s="59">
        <f t="shared" si="50"/>
        <v>35.200000000000003</v>
      </c>
      <c r="F832" s="307">
        <v>838</v>
      </c>
      <c r="G832" s="59">
        <f t="shared" si="51"/>
        <v>3.0889814486176763</v>
      </c>
      <c r="H832" s="59">
        <f t="shared" si="48"/>
        <v>3.0889814486176763</v>
      </c>
      <c r="I832" s="59">
        <f t="shared" si="49"/>
        <v>1.5327737472637872</v>
      </c>
    </row>
    <row r="833" spans="1:9">
      <c r="A833" s="306">
        <v>769</v>
      </c>
      <c r="B833" s="306">
        <v>31</v>
      </c>
      <c r="C833" s="307">
        <v>3</v>
      </c>
      <c r="D833" s="307">
        <v>320</v>
      </c>
      <c r="E833" s="59">
        <f t="shared" si="50"/>
        <v>89.6</v>
      </c>
      <c r="F833" s="307">
        <v>1181</v>
      </c>
      <c r="G833" s="59">
        <f t="shared" si="51"/>
        <v>11.081193159350111</v>
      </c>
      <c r="H833" s="59">
        <f t="shared" si="48"/>
        <v>11.081193159350111</v>
      </c>
      <c r="I833" s="59">
        <f t="shared" si="49"/>
        <v>1.5358518564747179</v>
      </c>
    </row>
    <row r="834" spans="1:9">
      <c r="A834" s="306">
        <v>770</v>
      </c>
      <c r="B834" s="306">
        <v>42</v>
      </c>
      <c r="C834" s="307">
        <v>3</v>
      </c>
      <c r="D834" s="307">
        <v>320</v>
      </c>
      <c r="E834" s="59">
        <f t="shared" si="50"/>
        <v>124.8</v>
      </c>
      <c r="F834" s="307">
        <v>1440</v>
      </c>
      <c r="G834" s="59">
        <f t="shared" si="51"/>
        <v>18.819396632064297</v>
      </c>
      <c r="H834" s="59">
        <f t="shared" si="48"/>
        <v>18.819396632064297</v>
      </c>
      <c r="I834" s="59">
        <f t="shared" si="49"/>
        <v>1.5410794666502914</v>
      </c>
    </row>
    <row r="835" spans="1:9">
      <c r="A835" s="306">
        <v>771</v>
      </c>
      <c r="B835" s="306">
        <v>16</v>
      </c>
      <c r="C835" s="307">
        <v>4</v>
      </c>
      <c r="D835" s="307">
        <v>320</v>
      </c>
      <c r="E835" s="59">
        <f t="shared" si="50"/>
        <v>38.4</v>
      </c>
      <c r="F835" s="307">
        <v>1692</v>
      </c>
      <c r="G835" s="59">
        <f t="shared" si="51"/>
        <v>6.8039357054386311</v>
      </c>
      <c r="H835" s="59">
        <f t="shared" si="48"/>
        <v>6.8039357054386311</v>
      </c>
      <c r="I835" s="59">
        <f t="shared" si="49"/>
        <v>1.5429694487906911</v>
      </c>
    </row>
    <row r="836" spans="1:9">
      <c r="A836" s="306">
        <v>772</v>
      </c>
      <c r="B836" s="306">
        <v>32</v>
      </c>
      <c r="C836" s="307">
        <v>3</v>
      </c>
      <c r="D836" s="307">
        <v>320</v>
      </c>
      <c r="E836" s="59">
        <f t="shared" si="50"/>
        <v>92.8</v>
      </c>
      <c r="F836" s="307">
        <v>1426</v>
      </c>
      <c r="G836" s="59">
        <f t="shared" si="51"/>
        <v>13.857858410298912</v>
      </c>
      <c r="H836" s="59">
        <f t="shared" si="48"/>
        <v>13.857858410298912</v>
      </c>
      <c r="I836" s="59">
        <f t="shared" si="49"/>
        <v>1.546818853904663</v>
      </c>
    </row>
    <row r="837" spans="1:9">
      <c r="A837" s="306">
        <v>773</v>
      </c>
      <c r="B837" s="306">
        <v>70</v>
      </c>
      <c r="C837" s="307">
        <v>4</v>
      </c>
      <c r="D837" s="307">
        <v>320</v>
      </c>
      <c r="E837" s="59">
        <f t="shared" si="50"/>
        <v>211.2</v>
      </c>
      <c r="F837" s="307">
        <v>1746</v>
      </c>
      <c r="G837" s="59">
        <f t="shared" si="51"/>
        <v>38.615954243101164</v>
      </c>
      <c r="H837" s="59">
        <f t="shared" si="48"/>
        <v>38.615954243101164</v>
      </c>
      <c r="I837" s="59">
        <f t="shared" si="49"/>
        <v>1.55754550786108</v>
      </c>
    </row>
    <row r="838" spans="1:9">
      <c r="A838" s="306">
        <v>774</v>
      </c>
      <c r="B838" s="306">
        <v>5</v>
      </c>
      <c r="C838" s="307">
        <v>4</v>
      </c>
      <c r="D838" s="307">
        <v>320</v>
      </c>
      <c r="E838" s="59">
        <f t="shared" si="50"/>
        <v>3.2</v>
      </c>
      <c r="F838" s="307">
        <v>1774</v>
      </c>
      <c r="G838" s="59">
        <f t="shared" si="51"/>
        <v>0.59447310586328461</v>
      </c>
      <c r="H838" s="59">
        <f t="shared" si="48"/>
        <v>0.59447310586328461</v>
      </c>
      <c r="I838" s="59">
        <f t="shared" si="49"/>
        <v>1.5577106392793754</v>
      </c>
    </row>
    <row r="839" spans="1:9">
      <c r="A839" s="306">
        <v>775</v>
      </c>
      <c r="B839" s="306">
        <v>24</v>
      </c>
      <c r="C839" s="307">
        <v>4</v>
      </c>
      <c r="D839" s="307">
        <v>320</v>
      </c>
      <c r="E839" s="59">
        <f t="shared" si="50"/>
        <v>64</v>
      </c>
      <c r="F839" s="307">
        <v>1911</v>
      </c>
      <c r="G839" s="59">
        <f t="shared" si="51"/>
        <v>12.807644930154868</v>
      </c>
      <c r="H839" s="59">
        <f t="shared" ref="H839:H902" si="52">G839*1</f>
        <v>12.807644930154868</v>
      </c>
      <c r="I839" s="59">
        <f t="shared" si="49"/>
        <v>1.5612683184266407</v>
      </c>
    </row>
    <row r="840" spans="1:9">
      <c r="A840" s="306">
        <v>776</v>
      </c>
      <c r="B840" s="306">
        <v>63</v>
      </c>
      <c r="C840" s="307">
        <v>3</v>
      </c>
      <c r="D840" s="307">
        <v>320</v>
      </c>
      <c r="E840" s="59">
        <f t="shared" si="50"/>
        <v>192</v>
      </c>
      <c r="F840" s="307">
        <v>1358</v>
      </c>
      <c r="G840" s="59">
        <f t="shared" si="51"/>
        <v>27.304210070879609</v>
      </c>
      <c r="H840" s="59">
        <f t="shared" si="52"/>
        <v>27.304210070879609</v>
      </c>
      <c r="I840" s="59">
        <f t="shared" ref="I840:I903" si="53">(H840/3600)+I839</f>
        <v>1.5688528212241073</v>
      </c>
    </row>
    <row r="841" spans="1:9">
      <c r="A841" s="306">
        <v>777</v>
      </c>
      <c r="B841" s="306">
        <v>47</v>
      </c>
      <c r="C841" s="307">
        <v>3</v>
      </c>
      <c r="D841" s="307">
        <v>320</v>
      </c>
      <c r="E841" s="59">
        <f t="shared" si="50"/>
        <v>140.80000000000001</v>
      </c>
      <c r="F841" s="307">
        <v>1442</v>
      </c>
      <c r="G841" s="59">
        <f t="shared" si="51"/>
        <v>21.261628873062957</v>
      </c>
      <c r="H841" s="59">
        <f t="shared" si="52"/>
        <v>21.261628873062957</v>
      </c>
      <c r="I841" s="59">
        <f t="shared" si="53"/>
        <v>1.5747588292444026</v>
      </c>
    </row>
    <row r="842" spans="1:9">
      <c r="A842" s="306">
        <v>778</v>
      </c>
      <c r="B842" s="306">
        <v>2</v>
      </c>
      <c r="C842" s="307">
        <v>4</v>
      </c>
      <c r="D842" s="307">
        <v>320</v>
      </c>
      <c r="E842" s="59">
        <f t="shared" ref="E842:E905" si="54">IF(B842&gt;C842,(B842-C842)*D842/100,0)</f>
        <v>0</v>
      </c>
      <c r="F842" s="307">
        <v>1526</v>
      </c>
      <c r="G842" s="59">
        <f t="shared" ref="G842:G905" si="55">(2*PI()*E842*F842/60)/1000</f>
        <v>0</v>
      </c>
      <c r="H842" s="59">
        <f t="shared" si="52"/>
        <v>0</v>
      </c>
      <c r="I842" s="59">
        <f t="shared" si="53"/>
        <v>1.5747588292444026</v>
      </c>
    </row>
    <row r="843" spans="1:9">
      <c r="A843" s="306">
        <v>779</v>
      </c>
      <c r="B843" s="306">
        <v>23</v>
      </c>
      <c r="C843" s="307">
        <v>4</v>
      </c>
      <c r="D843" s="307">
        <v>320</v>
      </c>
      <c r="E843" s="59">
        <f t="shared" si="54"/>
        <v>60.8</v>
      </c>
      <c r="F843" s="307">
        <v>1554</v>
      </c>
      <c r="G843" s="59">
        <f t="shared" si="55"/>
        <v>9.8942575669218389</v>
      </c>
      <c r="H843" s="59">
        <f t="shared" si="52"/>
        <v>9.8942575669218389</v>
      </c>
      <c r="I843" s="59">
        <f t="shared" si="53"/>
        <v>1.577507234124103</v>
      </c>
    </row>
    <row r="844" spans="1:9">
      <c r="A844" s="306">
        <v>779</v>
      </c>
      <c r="B844" s="306">
        <v>36</v>
      </c>
      <c r="C844" s="307">
        <v>4</v>
      </c>
      <c r="D844" s="307">
        <v>320</v>
      </c>
      <c r="E844" s="59">
        <f t="shared" si="54"/>
        <v>102.4</v>
      </c>
      <c r="F844" s="307">
        <v>1629</v>
      </c>
      <c r="G844" s="59">
        <f t="shared" si="55"/>
        <v>17.468260463608395</v>
      </c>
      <c r="H844" s="59">
        <f t="shared" si="52"/>
        <v>17.468260463608395</v>
      </c>
      <c r="I844" s="59">
        <f t="shared" si="53"/>
        <v>1.5823595286973275</v>
      </c>
    </row>
    <row r="845" spans="1:9">
      <c r="A845" s="306">
        <v>780</v>
      </c>
      <c r="B845" s="306">
        <v>49</v>
      </c>
      <c r="C845" s="307">
        <v>4</v>
      </c>
      <c r="D845" s="307">
        <v>320</v>
      </c>
      <c r="E845" s="59">
        <f t="shared" si="54"/>
        <v>144</v>
      </c>
      <c r="F845" s="307">
        <v>1742</v>
      </c>
      <c r="G845" s="59">
        <f t="shared" si="55"/>
        <v>26.268741132256416</v>
      </c>
      <c r="H845" s="59">
        <f t="shared" si="52"/>
        <v>26.268741132256416</v>
      </c>
      <c r="I845" s="59">
        <f t="shared" si="53"/>
        <v>1.5896564012340655</v>
      </c>
    </row>
    <row r="846" spans="1:9">
      <c r="A846" s="306">
        <v>781</v>
      </c>
      <c r="B846" s="306">
        <v>54</v>
      </c>
      <c r="C846" s="307">
        <v>3</v>
      </c>
      <c r="D846" s="307">
        <v>320</v>
      </c>
      <c r="E846" s="59">
        <f t="shared" si="54"/>
        <v>163.19999999999999</v>
      </c>
      <c r="F846" s="307">
        <v>1385</v>
      </c>
      <c r="G846" s="59">
        <f t="shared" si="55"/>
        <v>23.670015689206934</v>
      </c>
      <c r="H846" s="59">
        <f t="shared" si="52"/>
        <v>23.670015689206934</v>
      </c>
      <c r="I846" s="59">
        <f t="shared" si="53"/>
        <v>1.5962314055921785</v>
      </c>
    </row>
    <row r="847" spans="1:9">
      <c r="A847" s="306">
        <v>782</v>
      </c>
      <c r="B847" s="306">
        <v>24</v>
      </c>
      <c r="C847" s="307">
        <v>3</v>
      </c>
      <c r="D847" s="307">
        <v>320</v>
      </c>
      <c r="E847" s="59">
        <f t="shared" si="54"/>
        <v>67.2</v>
      </c>
      <c r="F847" s="307">
        <v>1346</v>
      </c>
      <c r="G847" s="59">
        <f t="shared" si="55"/>
        <v>9.47202751427937</v>
      </c>
      <c r="H847" s="59">
        <f t="shared" si="52"/>
        <v>9.47202751427937</v>
      </c>
      <c r="I847" s="59">
        <f t="shared" si="53"/>
        <v>1.598862524346145</v>
      </c>
    </row>
    <row r="848" spans="1:9">
      <c r="A848" s="306">
        <v>783</v>
      </c>
      <c r="B848" s="306">
        <v>20</v>
      </c>
      <c r="C848" s="307">
        <v>3</v>
      </c>
      <c r="D848" s="307">
        <v>320</v>
      </c>
      <c r="E848" s="59">
        <f t="shared" si="54"/>
        <v>54.4</v>
      </c>
      <c r="F848" s="307">
        <v>1393</v>
      </c>
      <c r="G848" s="59">
        <f t="shared" si="55"/>
        <v>7.935579267163722</v>
      </c>
      <c r="H848" s="59">
        <f t="shared" si="52"/>
        <v>7.935579267163722</v>
      </c>
      <c r="I848" s="59">
        <f t="shared" si="53"/>
        <v>1.601066851920357</v>
      </c>
    </row>
    <row r="849" spans="1:9">
      <c r="A849" s="306">
        <v>784</v>
      </c>
      <c r="B849" s="306">
        <v>19</v>
      </c>
      <c r="C849" s="307">
        <v>3</v>
      </c>
      <c r="D849" s="307">
        <v>320</v>
      </c>
      <c r="E849" s="59">
        <f t="shared" si="54"/>
        <v>51.2</v>
      </c>
      <c r="F849" s="307">
        <v>1413</v>
      </c>
      <c r="G849" s="59">
        <f t="shared" si="55"/>
        <v>7.5760135159848581</v>
      </c>
      <c r="H849" s="59">
        <f t="shared" si="52"/>
        <v>7.5760135159848581</v>
      </c>
      <c r="I849" s="59">
        <f t="shared" si="53"/>
        <v>1.6031713001192418</v>
      </c>
    </row>
    <row r="850" spans="1:9">
      <c r="A850" s="306">
        <v>785</v>
      </c>
      <c r="B850" s="306">
        <v>17</v>
      </c>
      <c r="C850" s="307">
        <v>3</v>
      </c>
      <c r="D850" s="307">
        <v>320</v>
      </c>
      <c r="E850" s="59">
        <f t="shared" si="54"/>
        <v>44.8</v>
      </c>
      <c r="F850" s="307">
        <v>1434</v>
      </c>
      <c r="G850" s="59">
        <f t="shared" si="55"/>
        <v>6.7275321721033263</v>
      </c>
      <c r="H850" s="59">
        <f t="shared" si="52"/>
        <v>6.7275321721033263</v>
      </c>
      <c r="I850" s="59">
        <f t="shared" si="53"/>
        <v>1.6050400590559373</v>
      </c>
    </row>
    <row r="851" spans="1:9">
      <c r="A851" s="306">
        <v>786</v>
      </c>
      <c r="B851" s="306">
        <v>4</v>
      </c>
      <c r="C851" s="307">
        <v>3</v>
      </c>
      <c r="D851" s="307">
        <v>320</v>
      </c>
      <c r="E851" s="59">
        <f t="shared" si="54"/>
        <v>3.2</v>
      </c>
      <c r="F851" s="307">
        <v>1438</v>
      </c>
      <c r="G851" s="59">
        <f t="shared" si="55"/>
        <v>0.48187842515862644</v>
      </c>
      <c r="H851" s="59">
        <f t="shared" si="52"/>
        <v>0.48187842515862644</v>
      </c>
      <c r="I851" s="59">
        <f t="shared" si="53"/>
        <v>1.6051739141740369</v>
      </c>
    </row>
    <row r="852" spans="1:9">
      <c r="A852" s="306">
        <v>787</v>
      </c>
      <c r="B852" s="306">
        <v>1</v>
      </c>
      <c r="C852" s="307">
        <v>3</v>
      </c>
      <c r="D852" s="307">
        <v>320</v>
      </c>
      <c r="E852" s="59">
        <f t="shared" si="54"/>
        <v>0</v>
      </c>
      <c r="F852" s="307">
        <v>1412</v>
      </c>
      <c r="G852" s="59">
        <f t="shared" si="55"/>
        <v>0</v>
      </c>
      <c r="H852" s="59">
        <f t="shared" si="52"/>
        <v>0</v>
      </c>
      <c r="I852" s="59">
        <f t="shared" si="53"/>
        <v>1.6051739141740369</v>
      </c>
    </row>
    <row r="853" spans="1:9">
      <c r="A853" s="306">
        <v>788</v>
      </c>
      <c r="B853" s="306">
        <v>16</v>
      </c>
      <c r="C853" s="307">
        <v>3</v>
      </c>
      <c r="D853" s="307">
        <v>320</v>
      </c>
      <c r="E853" s="59">
        <f t="shared" si="54"/>
        <v>41.6</v>
      </c>
      <c r="F853" s="307">
        <v>1405</v>
      </c>
      <c r="G853" s="59">
        <f t="shared" si="55"/>
        <v>6.1206602472338734</v>
      </c>
      <c r="H853" s="59">
        <f t="shared" si="52"/>
        <v>6.1206602472338734</v>
      </c>
      <c r="I853" s="59">
        <f t="shared" si="53"/>
        <v>1.6068740975760463</v>
      </c>
    </row>
    <row r="854" spans="1:9">
      <c r="A854" s="306">
        <v>789</v>
      </c>
      <c r="B854" s="306">
        <v>5</v>
      </c>
      <c r="C854" s="307">
        <v>3</v>
      </c>
      <c r="D854" s="307">
        <v>320</v>
      </c>
      <c r="E854" s="59">
        <f t="shared" si="54"/>
        <v>6.4</v>
      </c>
      <c r="F854" s="307">
        <v>1423</v>
      </c>
      <c r="G854" s="59">
        <f t="shared" si="55"/>
        <v>0.95370375382576533</v>
      </c>
      <c r="H854" s="59">
        <f t="shared" si="52"/>
        <v>0.95370375382576533</v>
      </c>
      <c r="I854" s="59">
        <f t="shared" si="53"/>
        <v>1.6071390152854423</v>
      </c>
    </row>
    <row r="855" spans="1:9">
      <c r="A855" s="306">
        <v>790</v>
      </c>
      <c r="B855" s="306">
        <v>12</v>
      </c>
      <c r="C855" s="307">
        <v>3</v>
      </c>
      <c r="D855" s="307">
        <v>320</v>
      </c>
      <c r="E855" s="59">
        <f t="shared" si="54"/>
        <v>28.8</v>
      </c>
      <c r="F855" s="307">
        <v>1409</v>
      </c>
      <c r="G855" s="59">
        <f t="shared" si="55"/>
        <v>4.2494438869516982</v>
      </c>
      <c r="H855" s="59">
        <f t="shared" si="52"/>
        <v>4.2494438869516982</v>
      </c>
      <c r="I855" s="59">
        <f t="shared" si="53"/>
        <v>1.6083194163651511</v>
      </c>
    </row>
    <row r="856" spans="1:9">
      <c r="A856" s="306">
        <v>790</v>
      </c>
      <c r="B856" s="306">
        <v>12</v>
      </c>
      <c r="C856" s="307">
        <v>3</v>
      </c>
      <c r="D856" s="307">
        <v>320</v>
      </c>
      <c r="E856" s="59">
        <f t="shared" si="54"/>
        <v>28.8</v>
      </c>
      <c r="F856" s="307">
        <v>1414</v>
      </c>
      <c r="G856" s="59">
        <f t="shared" si="55"/>
        <v>4.2645235316889281</v>
      </c>
      <c r="H856" s="59">
        <f t="shared" si="52"/>
        <v>4.2645235316889281</v>
      </c>
      <c r="I856" s="59">
        <f t="shared" si="53"/>
        <v>1.6095040062350647</v>
      </c>
    </row>
    <row r="857" spans="1:9">
      <c r="A857" s="306">
        <v>791</v>
      </c>
      <c r="B857" s="306">
        <v>12</v>
      </c>
      <c r="C857" s="307">
        <v>3</v>
      </c>
      <c r="D857" s="307">
        <v>320</v>
      </c>
      <c r="E857" s="59">
        <f t="shared" si="54"/>
        <v>28.8</v>
      </c>
      <c r="F857" s="307">
        <v>1419</v>
      </c>
      <c r="G857" s="59">
        <f t="shared" si="55"/>
        <v>4.2796031764261597</v>
      </c>
      <c r="H857" s="59">
        <f t="shared" si="52"/>
        <v>4.2796031764261597</v>
      </c>
      <c r="I857" s="59">
        <f t="shared" si="53"/>
        <v>1.6106927848951831</v>
      </c>
    </row>
    <row r="858" spans="1:9">
      <c r="A858" s="306">
        <v>792</v>
      </c>
      <c r="B858" s="306">
        <v>3</v>
      </c>
      <c r="C858" s="307">
        <v>3</v>
      </c>
      <c r="D858" s="307">
        <v>320</v>
      </c>
      <c r="E858" s="59">
        <f t="shared" si="54"/>
        <v>0</v>
      </c>
      <c r="F858" s="307">
        <v>1403</v>
      </c>
      <c r="G858" s="59">
        <f t="shared" si="55"/>
        <v>0</v>
      </c>
      <c r="H858" s="59">
        <f t="shared" si="52"/>
        <v>0</v>
      </c>
      <c r="I858" s="59">
        <f t="shared" si="53"/>
        <v>1.6106927848951831</v>
      </c>
    </row>
    <row r="859" spans="1:9">
      <c r="A859" s="306">
        <v>793</v>
      </c>
      <c r="B859" s="306">
        <v>3</v>
      </c>
      <c r="C859" s="307">
        <v>3</v>
      </c>
      <c r="D859" s="307">
        <v>320</v>
      </c>
      <c r="E859" s="59">
        <f t="shared" si="54"/>
        <v>0</v>
      </c>
      <c r="F859" s="307">
        <v>1394</v>
      </c>
      <c r="G859" s="59">
        <f t="shared" si="55"/>
        <v>0</v>
      </c>
      <c r="H859" s="59">
        <f t="shared" si="52"/>
        <v>0</v>
      </c>
      <c r="I859" s="59">
        <f t="shared" si="53"/>
        <v>1.6106927848951831</v>
      </c>
    </row>
    <row r="860" spans="1:9">
      <c r="A860" s="306">
        <v>794</v>
      </c>
      <c r="B860" s="306">
        <v>1</v>
      </c>
      <c r="C860" s="307">
        <v>3</v>
      </c>
      <c r="D860" s="307">
        <v>320</v>
      </c>
      <c r="E860" s="59">
        <f t="shared" si="54"/>
        <v>0</v>
      </c>
      <c r="F860" s="307">
        <v>1373</v>
      </c>
      <c r="G860" s="59">
        <f t="shared" si="55"/>
        <v>0</v>
      </c>
      <c r="H860" s="59">
        <f t="shared" si="52"/>
        <v>0</v>
      </c>
      <c r="I860" s="59">
        <f t="shared" si="53"/>
        <v>1.6106927848951831</v>
      </c>
    </row>
    <row r="861" spans="1:9">
      <c r="A861" s="306">
        <v>795</v>
      </c>
      <c r="B861" s="306">
        <v>6</v>
      </c>
      <c r="C861" s="307">
        <v>3</v>
      </c>
      <c r="D861" s="307">
        <v>320</v>
      </c>
      <c r="E861" s="59">
        <f t="shared" si="54"/>
        <v>9.6</v>
      </c>
      <c r="F861" s="307">
        <v>1364</v>
      </c>
      <c r="G861" s="59">
        <f t="shared" si="55"/>
        <v>1.3712423614388729</v>
      </c>
      <c r="H861" s="59">
        <f t="shared" si="52"/>
        <v>1.3712423614388729</v>
      </c>
      <c r="I861" s="59">
        <f t="shared" si="53"/>
        <v>1.6110736855511383</v>
      </c>
    </row>
    <row r="862" spans="1:9">
      <c r="A862" s="306">
        <v>796</v>
      </c>
      <c r="B862" s="306">
        <v>7</v>
      </c>
      <c r="C862" s="307">
        <v>3</v>
      </c>
      <c r="D862" s="307">
        <v>320</v>
      </c>
      <c r="E862" s="59">
        <f t="shared" si="54"/>
        <v>12.8</v>
      </c>
      <c r="F862" s="307">
        <v>1355</v>
      </c>
      <c r="G862" s="59">
        <f t="shared" si="55"/>
        <v>1.8162594327953789</v>
      </c>
      <c r="H862" s="59">
        <f t="shared" si="52"/>
        <v>1.8162594327953789</v>
      </c>
      <c r="I862" s="59">
        <f t="shared" si="53"/>
        <v>1.611578202060248</v>
      </c>
    </row>
    <row r="863" spans="1:9">
      <c r="A863" s="306">
        <v>797</v>
      </c>
      <c r="B863" s="306">
        <v>9</v>
      </c>
      <c r="C863" s="307">
        <v>3</v>
      </c>
      <c r="D863" s="307">
        <v>320</v>
      </c>
      <c r="E863" s="59">
        <f t="shared" si="54"/>
        <v>19.2</v>
      </c>
      <c r="F863" s="307">
        <v>1348</v>
      </c>
      <c r="G863" s="59">
        <f t="shared" si="55"/>
        <v>2.7103148141049864</v>
      </c>
      <c r="H863" s="59">
        <f t="shared" si="52"/>
        <v>2.7103148141049864</v>
      </c>
      <c r="I863" s="59">
        <f t="shared" si="53"/>
        <v>1.6123310672863884</v>
      </c>
    </row>
    <row r="864" spans="1:9">
      <c r="A864" s="306">
        <v>798</v>
      </c>
      <c r="B864" s="306">
        <v>9</v>
      </c>
      <c r="C864" s="307">
        <v>3</v>
      </c>
      <c r="D864" s="307">
        <v>320</v>
      </c>
      <c r="E864" s="59">
        <f t="shared" si="54"/>
        <v>19.2</v>
      </c>
      <c r="F864" s="307">
        <v>1354</v>
      </c>
      <c r="G864" s="59">
        <f t="shared" si="55"/>
        <v>2.7223785298947711</v>
      </c>
      <c r="H864" s="59">
        <f t="shared" si="52"/>
        <v>2.7223785298947711</v>
      </c>
      <c r="I864" s="59">
        <f t="shared" si="53"/>
        <v>1.6130872835446926</v>
      </c>
    </row>
    <row r="865" spans="1:9">
      <c r="A865" s="306">
        <v>799</v>
      </c>
      <c r="B865" s="306">
        <v>18</v>
      </c>
      <c r="C865" s="307">
        <v>3</v>
      </c>
      <c r="D865" s="307">
        <v>320</v>
      </c>
      <c r="E865" s="59">
        <f t="shared" si="54"/>
        <v>48</v>
      </c>
      <c r="F865" s="307">
        <v>1361</v>
      </c>
      <c r="G865" s="59">
        <f t="shared" si="55"/>
        <v>6.8411321624571331</v>
      </c>
      <c r="H865" s="59">
        <f t="shared" si="52"/>
        <v>6.8411321624571331</v>
      </c>
      <c r="I865" s="59">
        <f t="shared" si="53"/>
        <v>1.6149875980342641</v>
      </c>
    </row>
    <row r="866" spans="1:9">
      <c r="A866" s="306">
        <v>800</v>
      </c>
      <c r="B866" s="306">
        <v>18</v>
      </c>
      <c r="C866" s="307">
        <v>3</v>
      </c>
      <c r="D866" s="307">
        <v>320</v>
      </c>
      <c r="E866" s="59">
        <f t="shared" si="54"/>
        <v>48</v>
      </c>
      <c r="F866" s="307">
        <v>1373</v>
      </c>
      <c r="G866" s="59">
        <f t="shared" si="55"/>
        <v>6.901450741406058</v>
      </c>
      <c r="H866" s="59">
        <f t="shared" si="52"/>
        <v>6.901450741406058</v>
      </c>
      <c r="I866" s="59">
        <f t="shared" si="53"/>
        <v>1.6169046676846546</v>
      </c>
    </row>
    <row r="867" spans="1:9">
      <c r="A867" s="306">
        <v>801</v>
      </c>
      <c r="B867" s="306">
        <v>11</v>
      </c>
      <c r="C867" s="307">
        <v>3</v>
      </c>
      <c r="D867" s="307">
        <v>320</v>
      </c>
      <c r="E867" s="59">
        <f t="shared" si="54"/>
        <v>25.6</v>
      </c>
      <c r="F867" s="307">
        <v>1382</v>
      </c>
      <c r="G867" s="59">
        <f t="shared" si="55"/>
        <v>3.7049011603294666</v>
      </c>
      <c r="H867" s="59">
        <f t="shared" si="52"/>
        <v>3.7049011603294666</v>
      </c>
      <c r="I867" s="59">
        <f t="shared" si="53"/>
        <v>1.6179338068958573</v>
      </c>
    </row>
    <row r="868" spans="1:9">
      <c r="A868" s="306">
        <v>802</v>
      </c>
      <c r="B868" s="306">
        <v>12</v>
      </c>
      <c r="C868" s="307">
        <v>3</v>
      </c>
      <c r="D868" s="307">
        <v>320</v>
      </c>
      <c r="E868" s="59">
        <f t="shared" si="54"/>
        <v>28.8</v>
      </c>
      <c r="F868" s="307">
        <v>1384</v>
      </c>
      <c r="G868" s="59">
        <f t="shared" si="55"/>
        <v>4.1740456632655434</v>
      </c>
      <c r="H868" s="59">
        <f t="shared" si="52"/>
        <v>4.1740456632655434</v>
      </c>
      <c r="I868" s="59">
        <f t="shared" si="53"/>
        <v>1.6190932640245421</v>
      </c>
    </row>
    <row r="869" spans="1:9">
      <c r="A869" s="306">
        <v>803</v>
      </c>
      <c r="B869" s="306">
        <v>20</v>
      </c>
      <c r="C869" s="307">
        <v>3</v>
      </c>
      <c r="D869" s="307">
        <v>320</v>
      </c>
      <c r="E869" s="59">
        <f t="shared" si="54"/>
        <v>54.4</v>
      </c>
      <c r="F869" s="307">
        <v>1392</v>
      </c>
      <c r="G869" s="59">
        <f t="shared" si="55"/>
        <v>7.9298825124852126</v>
      </c>
      <c r="H869" s="59">
        <f t="shared" si="52"/>
        <v>7.9298825124852126</v>
      </c>
      <c r="I869" s="59">
        <f t="shared" si="53"/>
        <v>1.6212960091668991</v>
      </c>
    </row>
    <row r="870" spans="1:9">
      <c r="A870" s="306">
        <v>804</v>
      </c>
      <c r="B870" s="306">
        <v>29</v>
      </c>
      <c r="C870" s="307">
        <v>3</v>
      </c>
      <c r="D870" s="307">
        <v>320</v>
      </c>
      <c r="E870" s="59">
        <f t="shared" si="54"/>
        <v>83.2</v>
      </c>
      <c r="F870" s="307">
        <v>1420</v>
      </c>
      <c r="G870" s="59">
        <f t="shared" si="55"/>
        <v>12.372010748857083</v>
      </c>
      <c r="H870" s="59">
        <f t="shared" si="52"/>
        <v>12.372010748857083</v>
      </c>
      <c r="I870" s="59">
        <f t="shared" si="53"/>
        <v>1.6247326788193595</v>
      </c>
    </row>
    <row r="871" spans="1:9">
      <c r="A871" s="306">
        <v>804</v>
      </c>
      <c r="B871" s="306">
        <v>40</v>
      </c>
      <c r="C871" s="307">
        <v>3</v>
      </c>
      <c r="D871" s="307">
        <v>320</v>
      </c>
      <c r="E871" s="59">
        <f t="shared" si="54"/>
        <v>118.4</v>
      </c>
      <c r="F871" s="307">
        <v>1455</v>
      </c>
      <c r="G871" s="59">
        <f t="shared" si="55"/>
        <v>18.040281653974027</v>
      </c>
      <c r="H871" s="59">
        <f t="shared" si="52"/>
        <v>18.040281653974027</v>
      </c>
      <c r="I871" s="59">
        <f t="shared" si="53"/>
        <v>1.6297438681676857</v>
      </c>
    </row>
    <row r="872" spans="1:9">
      <c r="A872" s="306">
        <v>805</v>
      </c>
      <c r="B872" s="306">
        <v>51</v>
      </c>
      <c r="C872" s="307">
        <v>4</v>
      </c>
      <c r="D872" s="307">
        <v>320</v>
      </c>
      <c r="E872" s="59">
        <f t="shared" si="54"/>
        <v>150.4</v>
      </c>
      <c r="F872" s="307">
        <v>1518</v>
      </c>
      <c r="G872" s="59">
        <f t="shared" si="55"/>
        <v>23.908274076055189</v>
      </c>
      <c r="H872" s="59">
        <f t="shared" si="52"/>
        <v>23.908274076055189</v>
      </c>
      <c r="I872" s="59">
        <f t="shared" si="53"/>
        <v>1.6363850554110344</v>
      </c>
    </row>
    <row r="873" spans="1:9">
      <c r="A873" s="306">
        <v>806</v>
      </c>
      <c r="B873" s="306">
        <v>31</v>
      </c>
      <c r="C873" s="307">
        <v>4</v>
      </c>
      <c r="D873" s="307">
        <v>320</v>
      </c>
      <c r="E873" s="59">
        <f t="shared" si="54"/>
        <v>86.4</v>
      </c>
      <c r="F873" s="307">
        <v>1580</v>
      </c>
      <c r="G873" s="59">
        <f t="shared" si="55"/>
        <v>14.295503210894994</v>
      </c>
      <c r="H873" s="59">
        <f t="shared" si="52"/>
        <v>14.295503210894994</v>
      </c>
      <c r="I873" s="59">
        <f t="shared" si="53"/>
        <v>1.6403560285251719</v>
      </c>
    </row>
    <row r="874" spans="1:9">
      <c r="A874" s="306">
        <v>807</v>
      </c>
      <c r="B874" s="306">
        <v>1</v>
      </c>
      <c r="C874" s="307">
        <v>4</v>
      </c>
      <c r="D874" s="307">
        <v>320</v>
      </c>
      <c r="E874" s="59">
        <f t="shared" si="54"/>
        <v>0</v>
      </c>
      <c r="F874" s="307">
        <v>1610</v>
      </c>
      <c r="G874" s="59">
        <f t="shared" si="55"/>
        <v>0</v>
      </c>
      <c r="H874" s="59">
        <f t="shared" si="52"/>
        <v>0</v>
      </c>
      <c r="I874" s="59">
        <f t="shared" si="53"/>
        <v>1.6403560285251719</v>
      </c>
    </row>
    <row r="875" spans="1:9">
      <c r="A875" s="306">
        <v>808</v>
      </c>
      <c r="B875" s="306">
        <v>61</v>
      </c>
      <c r="C875" s="307">
        <v>3</v>
      </c>
      <c r="D875" s="307">
        <v>320</v>
      </c>
      <c r="E875" s="59">
        <f t="shared" si="54"/>
        <v>185.6</v>
      </c>
      <c r="F875" s="307">
        <v>1279</v>
      </c>
      <c r="G875" s="59">
        <f t="shared" si="55"/>
        <v>24.858626797717122</v>
      </c>
      <c r="H875" s="59">
        <f t="shared" si="52"/>
        <v>24.858626797717122</v>
      </c>
      <c r="I875" s="59">
        <f t="shared" si="53"/>
        <v>1.647261202635649</v>
      </c>
    </row>
    <row r="876" spans="1:9">
      <c r="A876" s="306">
        <v>809</v>
      </c>
      <c r="B876" s="306">
        <v>42</v>
      </c>
      <c r="C876" s="307">
        <v>3</v>
      </c>
      <c r="D876" s="307">
        <v>320</v>
      </c>
      <c r="E876" s="59">
        <f t="shared" si="54"/>
        <v>124.8</v>
      </c>
      <c r="F876" s="307">
        <v>1253</v>
      </c>
      <c r="G876" s="59">
        <f t="shared" si="55"/>
        <v>16.375488874983724</v>
      </c>
      <c r="H876" s="59">
        <f t="shared" si="52"/>
        <v>16.375488874983724</v>
      </c>
      <c r="I876" s="59">
        <f t="shared" si="53"/>
        <v>1.6518099495453666</v>
      </c>
    </row>
    <row r="877" spans="1:9">
      <c r="A877" s="306">
        <v>810</v>
      </c>
      <c r="B877" s="306">
        <v>23</v>
      </c>
      <c r="C877" s="307">
        <v>3</v>
      </c>
      <c r="D877" s="307">
        <v>320</v>
      </c>
      <c r="E877" s="59">
        <f t="shared" si="54"/>
        <v>64</v>
      </c>
      <c r="F877" s="307">
        <v>1278</v>
      </c>
      <c r="G877" s="59">
        <f t="shared" si="55"/>
        <v>8.5652382107472107</v>
      </c>
      <c r="H877" s="59">
        <f t="shared" si="52"/>
        <v>8.5652382107472107</v>
      </c>
      <c r="I877" s="59">
        <f t="shared" si="53"/>
        <v>1.6541891823816852</v>
      </c>
    </row>
    <row r="878" spans="1:9">
      <c r="A878" s="306">
        <v>811</v>
      </c>
      <c r="B878" s="306">
        <v>17</v>
      </c>
      <c r="C878" s="307">
        <v>3</v>
      </c>
      <c r="D878" s="307">
        <v>320</v>
      </c>
      <c r="E878" s="59">
        <f t="shared" si="54"/>
        <v>44.8</v>
      </c>
      <c r="F878" s="307">
        <v>1279</v>
      </c>
      <c r="G878" s="59">
        <f t="shared" si="55"/>
        <v>6.000358192552409</v>
      </c>
      <c r="H878" s="59">
        <f t="shared" si="52"/>
        <v>6.000358192552409</v>
      </c>
      <c r="I878" s="59">
        <f t="shared" si="53"/>
        <v>1.6558559485462832</v>
      </c>
    </row>
    <row r="879" spans="1:9">
      <c r="A879" s="306">
        <v>812</v>
      </c>
      <c r="B879" s="306">
        <v>17</v>
      </c>
      <c r="C879" s="307">
        <v>3</v>
      </c>
      <c r="D879" s="307">
        <v>320</v>
      </c>
      <c r="E879" s="59">
        <f t="shared" si="54"/>
        <v>44.8</v>
      </c>
      <c r="F879" s="307">
        <v>1284</v>
      </c>
      <c r="G879" s="59">
        <f t="shared" si="55"/>
        <v>6.0238154176992129</v>
      </c>
      <c r="H879" s="59">
        <f t="shared" si="52"/>
        <v>6.0238154176992129</v>
      </c>
      <c r="I879" s="59">
        <f t="shared" si="53"/>
        <v>1.6575292306067551</v>
      </c>
    </row>
    <row r="880" spans="1:9">
      <c r="A880" s="306">
        <v>813</v>
      </c>
      <c r="B880" s="306">
        <v>8</v>
      </c>
      <c r="C880" s="307">
        <v>3</v>
      </c>
      <c r="D880" s="307">
        <v>320</v>
      </c>
      <c r="E880" s="59">
        <f t="shared" si="54"/>
        <v>16</v>
      </c>
      <c r="F880" s="307">
        <v>1288</v>
      </c>
      <c r="G880" s="59">
        <f t="shared" si="55"/>
        <v>2.1580647135059485</v>
      </c>
      <c r="H880" s="59">
        <f t="shared" si="52"/>
        <v>2.1580647135059485</v>
      </c>
      <c r="I880" s="59">
        <f t="shared" si="53"/>
        <v>1.6581286930271735</v>
      </c>
    </row>
    <row r="881" spans="1:9">
      <c r="A881" s="306">
        <v>814</v>
      </c>
      <c r="B881" s="306">
        <v>9</v>
      </c>
      <c r="C881" s="307">
        <v>3</v>
      </c>
      <c r="D881" s="307">
        <v>320</v>
      </c>
      <c r="E881" s="59">
        <f t="shared" si="54"/>
        <v>19.2</v>
      </c>
      <c r="F881" s="307">
        <v>1264</v>
      </c>
      <c r="G881" s="59">
        <f t="shared" si="55"/>
        <v>2.5414227930479987</v>
      </c>
      <c r="H881" s="59">
        <f t="shared" si="52"/>
        <v>2.5414227930479987</v>
      </c>
      <c r="I881" s="59">
        <f t="shared" si="53"/>
        <v>1.6588346438030201</v>
      </c>
    </row>
    <row r="882" spans="1:9">
      <c r="A882" s="306">
        <v>815</v>
      </c>
      <c r="B882" s="306">
        <v>12</v>
      </c>
      <c r="C882" s="307">
        <v>3</v>
      </c>
      <c r="D882" s="307">
        <v>320</v>
      </c>
      <c r="E882" s="59">
        <f t="shared" si="54"/>
        <v>28.8</v>
      </c>
      <c r="F882" s="307">
        <v>1264</v>
      </c>
      <c r="G882" s="59">
        <f t="shared" si="55"/>
        <v>3.8121341895719985</v>
      </c>
      <c r="H882" s="59">
        <f t="shared" si="52"/>
        <v>3.8121341895719985</v>
      </c>
      <c r="I882" s="59">
        <f t="shared" si="53"/>
        <v>1.6598935699667901</v>
      </c>
    </row>
    <row r="883" spans="1:9">
      <c r="A883" s="306">
        <v>816</v>
      </c>
      <c r="B883" s="306">
        <v>11</v>
      </c>
      <c r="C883" s="307">
        <v>3</v>
      </c>
      <c r="D883" s="307">
        <v>320</v>
      </c>
      <c r="E883" s="59">
        <f t="shared" si="54"/>
        <v>25.6</v>
      </c>
      <c r="F883" s="307">
        <v>1269</v>
      </c>
      <c r="G883" s="59">
        <f t="shared" si="55"/>
        <v>3.4019678527193156</v>
      </c>
      <c r="H883" s="59">
        <f t="shared" si="52"/>
        <v>3.4019678527193156</v>
      </c>
      <c r="I883" s="59">
        <f t="shared" si="53"/>
        <v>1.6608385610369898</v>
      </c>
    </row>
    <row r="884" spans="1:9">
      <c r="A884" s="306">
        <v>816</v>
      </c>
      <c r="B884" s="306">
        <v>1</v>
      </c>
      <c r="C884" s="307">
        <v>3</v>
      </c>
      <c r="D884" s="307">
        <v>320</v>
      </c>
      <c r="E884" s="59">
        <f t="shared" si="54"/>
        <v>0</v>
      </c>
      <c r="F884" s="307">
        <v>1252</v>
      </c>
      <c r="G884" s="59">
        <f t="shared" si="55"/>
        <v>0</v>
      </c>
      <c r="H884" s="59">
        <f t="shared" si="52"/>
        <v>0</v>
      </c>
      <c r="I884" s="59">
        <f t="shared" si="53"/>
        <v>1.6608385610369898</v>
      </c>
    </row>
    <row r="885" spans="1:9">
      <c r="A885" s="306">
        <v>817</v>
      </c>
      <c r="B885" s="306">
        <v>1</v>
      </c>
      <c r="C885" s="307">
        <v>3</v>
      </c>
      <c r="D885" s="307">
        <v>320</v>
      </c>
      <c r="E885" s="59">
        <f t="shared" si="54"/>
        <v>0</v>
      </c>
      <c r="F885" s="307">
        <v>1237</v>
      </c>
      <c r="G885" s="59">
        <f t="shared" si="55"/>
        <v>0</v>
      </c>
      <c r="H885" s="59">
        <f t="shared" si="52"/>
        <v>0</v>
      </c>
      <c r="I885" s="59">
        <f t="shared" si="53"/>
        <v>1.6608385610369898</v>
      </c>
    </row>
    <row r="886" spans="1:9">
      <c r="A886" s="306">
        <v>818</v>
      </c>
      <c r="B886" s="306">
        <v>5</v>
      </c>
      <c r="C886" s="307">
        <v>3</v>
      </c>
      <c r="D886" s="307">
        <v>320</v>
      </c>
      <c r="E886" s="59">
        <f t="shared" si="54"/>
        <v>6.4</v>
      </c>
      <c r="F886" s="307">
        <v>1228</v>
      </c>
      <c r="G886" s="59">
        <f t="shared" si="55"/>
        <v>0.82301349943643021</v>
      </c>
      <c r="H886" s="59">
        <f t="shared" si="52"/>
        <v>0.82301349943643021</v>
      </c>
      <c r="I886" s="59">
        <f t="shared" si="53"/>
        <v>1.6610671758979443</v>
      </c>
    </row>
    <row r="887" spans="1:9">
      <c r="A887" s="306">
        <v>819</v>
      </c>
      <c r="B887" s="306">
        <v>1</v>
      </c>
      <c r="C887" s="307">
        <v>3</v>
      </c>
      <c r="D887" s="307">
        <v>320</v>
      </c>
      <c r="E887" s="59">
        <f t="shared" si="54"/>
        <v>0</v>
      </c>
      <c r="F887" s="307">
        <v>1194</v>
      </c>
      <c r="G887" s="59">
        <f t="shared" si="55"/>
        <v>0</v>
      </c>
      <c r="H887" s="59">
        <f t="shared" si="52"/>
        <v>0</v>
      </c>
      <c r="I887" s="59">
        <f t="shared" si="53"/>
        <v>1.6610671758979443</v>
      </c>
    </row>
    <row r="888" spans="1:9">
      <c r="A888" s="306">
        <v>820</v>
      </c>
      <c r="B888" s="306">
        <v>1</v>
      </c>
      <c r="C888" s="307">
        <v>3</v>
      </c>
      <c r="D888" s="307">
        <v>320</v>
      </c>
      <c r="E888" s="59">
        <f t="shared" si="54"/>
        <v>0</v>
      </c>
      <c r="F888" s="307">
        <v>1196</v>
      </c>
      <c r="G888" s="59">
        <f t="shared" si="55"/>
        <v>0</v>
      </c>
      <c r="H888" s="59">
        <f t="shared" si="52"/>
        <v>0</v>
      </c>
      <c r="I888" s="59">
        <f t="shared" si="53"/>
        <v>1.6610671758979443</v>
      </c>
    </row>
    <row r="889" spans="1:9">
      <c r="A889" s="306">
        <v>821</v>
      </c>
      <c r="B889" s="306">
        <v>9</v>
      </c>
      <c r="C889" s="307">
        <v>3</v>
      </c>
      <c r="D889" s="307">
        <v>320</v>
      </c>
      <c r="E889" s="59">
        <f t="shared" si="54"/>
        <v>19.2</v>
      </c>
      <c r="F889" s="307">
        <v>1187</v>
      </c>
      <c r="G889" s="59">
        <f t="shared" si="55"/>
        <v>2.3866051070790939</v>
      </c>
      <c r="H889" s="59">
        <f t="shared" si="52"/>
        <v>2.3866051070790939</v>
      </c>
      <c r="I889" s="59">
        <f t="shared" si="53"/>
        <v>1.6617301217610219</v>
      </c>
    </row>
    <row r="890" spans="1:9">
      <c r="A890" s="306">
        <v>822</v>
      </c>
      <c r="B890" s="306">
        <v>6</v>
      </c>
      <c r="C890" s="307">
        <v>3</v>
      </c>
      <c r="D890" s="307">
        <v>320</v>
      </c>
      <c r="E890" s="59">
        <f t="shared" si="54"/>
        <v>9.6</v>
      </c>
      <c r="F890" s="307">
        <v>1174</v>
      </c>
      <c r="G890" s="59">
        <f t="shared" si="55"/>
        <v>1.1802335281006135</v>
      </c>
      <c r="H890" s="59">
        <f t="shared" si="52"/>
        <v>1.1802335281006135</v>
      </c>
      <c r="I890" s="59">
        <f t="shared" si="53"/>
        <v>1.6620579644077165</v>
      </c>
    </row>
    <row r="891" spans="1:9">
      <c r="A891" s="306">
        <v>823</v>
      </c>
      <c r="B891" s="306">
        <v>3</v>
      </c>
      <c r="C891" s="307">
        <v>3</v>
      </c>
      <c r="D891" s="307">
        <v>320</v>
      </c>
      <c r="E891" s="59">
        <f t="shared" si="54"/>
        <v>0</v>
      </c>
      <c r="F891" s="307">
        <v>1171</v>
      </c>
      <c r="G891" s="59">
        <f t="shared" si="55"/>
        <v>0</v>
      </c>
      <c r="H891" s="59">
        <f t="shared" si="52"/>
        <v>0</v>
      </c>
      <c r="I891" s="59">
        <f t="shared" si="53"/>
        <v>1.6620579644077165</v>
      </c>
    </row>
    <row r="892" spans="1:9">
      <c r="A892" s="306">
        <v>824</v>
      </c>
      <c r="B892" s="306">
        <v>1</v>
      </c>
      <c r="C892" s="307">
        <v>3</v>
      </c>
      <c r="D892" s="307">
        <v>320</v>
      </c>
      <c r="E892" s="59">
        <f t="shared" si="54"/>
        <v>0</v>
      </c>
      <c r="F892" s="307">
        <v>1153</v>
      </c>
      <c r="G892" s="59">
        <f t="shared" si="55"/>
        <v>0</v>
      </c>
      <c r="H892" s="59">
        <f t="shared" si="52"/>
        <v>0</v>
      </c>
      <c r="I892" s="59">
        <f t="shared" si="53"/>
        <v>1.6620579644077165</v>
      </c>
    </row>
    <row r="893" spans="1:9">
      <c r="A893" s="306">
        <v>825</v>
      </c>
      <c r="B893" s="306">
        <v>1</v>
      </c>
      <c r="C893" s="307">
        <v>3</v>
      </c>
      <c r="D893" s="307">
        <v>320</v>
      </c>
      <c r="E893" s="59">
        <f t="shared" si="54"/>
        <v>0</v>
      </c>
      <c r="F893" s="307">
        <v>1136</v>
      </c>
      <c r="G893" s="59">
        <f t="shared" si="55"/>
        <v>0</v>
      </c>
      <c r="H893" s="59">
        <f t="shared" si="52"/>
        <v>0</v>
      </c>
      <c r="I893" s="59">
        <f t="shared" si="53"/>
        <v>1.6620579644077165</v>
      </c>
    </row>
    <row r="894" spans="1:9">
      <c r="A894" s="306">
        <v>826</v>
      </c>
      <c r="B894" s="306">
        <v>1</v>
      </c>
      <c r="C894" s="307">
        <v>3</v>
      </c>
      <c r="D894" s="307">
        <v>320</v>
      </c>
      <c r="E894" s="59">
        <f t="shared" si="54"/>
        <v>0</v>
      </c>
      <c r="F894" s="307">
        <v>1123</v>
      </c>
      <c r="G894" s="59">
        <f t="shared" si="55"/>
        <v>0</v>
      </c>
      <c r="H894" s="59">
        <f t="shared" si="52"/>
        <v>0</v>
      </c>
      <c r="I894" s="59">
        <f t="shared" si="53"/>
        <v>1.6620579644077165</v>
      </c>
    </row>
    <row r="895" spans="1:9">
      <c r="A895" s="306">
        <v>827</v>
      </c>
      <c r="B895" s="306">
        <v>13</v>
      </c>
      <c r="C895" s="307">
        <v>3</v>
      </c>
      <c r="D895" s="307">
        <v>320</v>
      </c>
      <c r="E895" s="59">
        <f t="shared" si="54"/>
        <v>32</v>
      </c>
      <c r="F895" s="307">
        <v>1117</v>
      </c>
      <c r="G895" s="59">
        <f t="shared" si="55"/>
        <v>3.7431029269971186</v>
      </c>
      <c r="H895" s="59">
        <f t="shared" si="52"/>
        <v>3.7431029269971186</v>
      </c>
      <c r="I895" s="59">
        <f t="shared" si="53"/>
        <v>1.6630977152207713</v>
      </c>
    </row>
    <row r="896" spans="1:9">
      <c r="A896" s="306">
        <v>828</v>
      </c>
      <c r="B896" s="306">
        <v>7</v>
      </c>
      <c r="C896" s="307">
        <v>3</v>
      </c>
      <c r="D896" s="307">
        <v>320</v>
      </c>
      <c r="E896" s="59">
        <f t="shared" si="54"/>
        <v>12.8</v>
      </c>
      <c r="F896" s="307">
        <v>1108</v>
      </c>
      <c r="G896" s="59">
        <f t="shared" si="55"/>
        <v>1.4851774550090626</v>
      </c>
      <c r="H896" s="59">
        <f t="shared" si="52"/>
        <v>1.4851774550090626</v>
      </c>
      <c r="I896" s="59">
        <f t="shared" si="53"/>
        <v>1.6635102645138293</v>
      </c>
    </row>
    <row r="897" spans="1:9">
      <c r="A897" s="306">
        <v>828</v>
      </c>
      <c r="B897" s="306">
        <v>10</v>
      </c>
      <c r="C897" s="307">
        <v>3</v>
      </c>
      <c r="D897" s="307">
        <v>320</v>
      </c>
      <c r="E897" s="59">
        <f t="shared" si="54"/>
        <v>22.4</v>
      </c>
      <c r="F897" s="307">
        <v>1105</v>
      </c>
      <c r="G897" s="59">
        <f t="shared" si="55"/>
        <v>2.5920233787218185</v>
      </c>
      <c r="H897" s="59">
        <f t="shared" si="52"/>
        <v>2.5920233787218185</v>
      </c>
      <c r="I897" s="59">
        <f t="shared" si="53"/>
        <v>1.6642302710079186</v>
      </c>
    </row>
    <row r="898" spans="1:9">
      <c r="A898" s="306">
        <v>829</v>
      </c>
      <c r="B898" s="306">
        <v>11</v>
      </c>
      <c r="C898" s="307">
        <v>3</v>
      </c>
      <c r="D898" s="307">
        <v>320</v>
      </c>
      <c r="E898" s="59">
        <f t="shared" si="54"/>
        <v>25.6</v>
      </c>
      <c r="F898" s="307">
        <v>1105</v>
      </c>
      <c r="G898" s="59">
        <f t="shared" si="55"/>
        <v>2.9623124328249357</v>
      </c>
      <c r="H898" s="59">
        <f t="shared" si="52"/>
        <v>2.9623124328249357</v>
      </c>
      <c r="I898" s="59">
        <f t="shared" si="53"/>
        <v>1.6650531355725922</v>
      </c>
    </row>
    <row r="899" spans="1:9">
      <c r="A899" s="306">
        <v>830</v>
      </c>
      <c r="B899" s="306">
        <v>11</v>
      </c>
      <c r="C899" s="307">
        <v>3</v>
      </c>
      <c r="D899" s="307">
        <v>320</v>
      </c>
      <c r="E899" s="59">
        <f t="shared" si="54"/>
        <v>25.6</v>
      </c>
      <c r="F899" s="307">
        <v>1108</v>
      </c>
      <c r="G899" s="59">
        <f t="shared" si="55"/>
        <v>2.9703549100181252</v>
      </c>
      <c r="H899" s="59">
        <f t="shared" si="52"/>
        <v>2.9703549100181252</v>
      </c>
      <c r="I899" s="59">
        <f t="shared" si="53"/>
        <v>1.6658782341587084</v>
      </c>
    </row>
    <row r="900" spans="1:9">
      <c r="A900" s="306">
        <v>831</v>
      </c>
      <c r="B900" s="306">
        <v>11</v>
      </c>
      <c r="C900" s="307">
        <v>3</v>
      </c>
      <c r="D900" s="307">
        <v>320</v>
      </c>
      <c r="E900" s="59">
        <f t="shared" si="54"/>
        <v>25.6</v>
      </c>
      <c r="F900" s="307">
        <v>1106</v>
      </c>
      <c r="G900" s="59">
        <f t="shared" si="55"/>
        <v>2.964993258555999</v>
      </c>
      <c r="H900" s="59">
        <f t="shared" si="52"/>
        <v>2.964993258555999</v>
      </c>
      <c r="I900" s="59">
        <f t="shared" si="53"/>
        <v>1.6667018433971961</v>
      </c>
    </row>
    <row r="901" spans="1:9">
      <c r="A901" s="306">
        <v>832</v>
      </c>
      <c r="B901" s="306">
        <v>5</v>
      </c>
      <c r="C901" s="307">
        <v>3</v>
      </c>
      <c r="D901" s="307">
        <v>320</v>
      </c>
      <c r="E901" s="59">
        <f t="shared" si="54"/>
        <v>6.4</v>
      </c>
      <c r="F901" s="307">
        <v>1101</v>
      </c>
      <c r="G901" s="59">
        <f t="shared" si="55"/>
        <v>0.73789728247517061</v>
      </c>
      <c r="H901" s="59">
        <f t="shared" si="52"/>
        <v>0.73789728247517061</v>
      </c>
      <c r="I901" s="59">
        <f t="shared" si="53"/>
        <v>1.6669068148645503</v>
      </c>
    </row>
    <row r="902" spans="1:9">
      <c r="A902" s="306">
        <v>833</v>
      </c>
      <c r="B902" s="306">
        <v>1</v>
      </c>
      <c r="C902" s="307">
        <v>3</v>
      </c>
      <c r="D902" s="307">
        <v>320</v>
      </c>
      <c r="E902" s="59">
        <f t="shared" si="54"/>
        <v>0</v>
      </c>
      <c r="F902" s="307">
        <v>1079</v>
      </c>
      <c r="G902" s="59">
        <f t="shared" si="55"/>
        <v>0</v>
      </c>
      <c r="H902" s="59">
        <f t="shared" si="52"/>
        <v>0</v>
      </c>
      <c r="I902" s="59">
        <f t="shared" si="53"/>
        <v>1.6669068148645503</v>
      </c>
    </row>
    <row r="903" spans="1:9">
      <c r="A903" s="306">
        <v>834</v>
      </c>
      <c r="B903" s="306">
        <v>2</v>
      </c>
      <c r="C903" s="307">
        <v>3</v>
      </c>
      <c r="D903" s="307">
        <v>320</v>
      </c>
      <c r="E903" s="59">
        <f t="shared" si="54"/>
        <v>0</v>
      </c>
      <c r="F903" s="307">
        <v>1071</v>
      </c>
      <c r="G903" s="59">
        <f t="shared" si="55"/>
        <v>0</v>
      </c>
      <c r="H903" s="59">
        <f t="shared" ref="H903:H966" si="56">G903*1</f>
        <v>0</v>
      </c>
      <c r="I903" s="59">
        <f t="shared" si="53"/>
        <v>1.6669068148645503</v>
      </c>
    </row>
    <row r="904" spans="1:9">
      <c r="A904" s="306">
        <v>835</v>
      </c>
      <c r="B904" s="306">
        <v>1</v>
      </c>
      <c r="C904" s="307">
        <v>3</v>
      </c>
      <c r="D904" s="307">
        <v>320</v>
      </c>
      <c r="E904" s="59">
        <f t="shared" si="54"/>
        <v>0</v>
      </c>
      <c r="F904" s="307">
        <v>1054</v>
      </c>
      <c r="G904" s="59">
        <f t="shared" si="55"/>
        <v>0</v>
      </c>
      <c r="H904" s="59">
        <f t="shared" si="56"/>
        <v>0</v>
      </c>
      <c r="I904" s="59">
        <f t="shared" ref="I904:I967" si="57">(H904/3600)+I903</f>
        <v>1.6669068148645503</v>
      </c>
    </row>
    <row r="905" spans="1:9">
      <c r="A905" s="306">
        <v>836</v>
      </c>
      <c r="B905" s="306">
        <v>1</v>
      </c>
      <c r="C905" s="307">
        <v>3</v>
      </c>
      <c r="D905" s="307">
        <v>320</v>
      </c>
      <c r="E905" s="59">
        <f t="shared" si="54"/>
        <v>0</v>
      </c>
      <c r="F905" s="307">
        <v>1040</v>
      </c>
      <c r="G905" s="59">
        <f t="shared" si="55"/>
        <v>0</v>
      </c>
      <c r="H905" s="59">
        <f t="shared" si="56"/>
        <v>0</v>
      </c>
      <c r="I905" s="59">
        <f t="shared" si="57"/>
        <v>1.6669068148645503</v>
      </c>
    </row>
    <row r="906" spans="1:9">
      <c r="A906" s="306">
        <v>837</v>
      </c>
      <c r="B906" s="306">
        <v>1</v>
      </c>
      <c r="C906" s="307">
        <v>2</v>
      </c>
      <c r="D906" s="307">
        <v>320</v>
      </c>
      <c r="E906" s="59">
        <f t="shared" ref="E906:E969" si="58">IF(B906&gt;C906,(B906-C906)*D906/100,0)</f>
        <v>0</v>
      </c>
      <c r="F906" s="307">
        <v>980</v>
      </c>
      <c r="G906" s="59">
        <f t="shared" ref="G906:G969" si="59">(2*PI()*E906*F906/60)/1000</f>
        <v>0</v>
      </c>
      <c r="H906" s="59">
        <f t="shared" si="56"/>
        <v>0</v>
      </c>
      <c r="I906" s="59">
        <f t="shared" si="57"/>
        <v>1.6669068148645503</v>
      </c>
    </row>
    <row r="907" spans="1:9">
      <c r="A907" s="306">
        <v>838</v>
      </c>
      <c r="B907" s="306">
        <v>1</v>
      </c>
      <c r="C907" s="307">
        <v>3</v>
      </c>
      <c r="D907" s="307">
        <v>320</v>
      </c>
      <c r="E907" s="59">
        <f t="shared" si="58"/>
        <v>0</v>
      </c>
      <c r="F907" s="307">
        <v>1050</v>
      </c>
      <c r="G907" s="59">
        <f t="shared" si="59"/>
        <v>0</v>
      </c>
      <c r="H907" s="59">
        <f t="shared" si="56"/>
        <v>0</v>
      </c>
      <c r="I907" s="59">
        <f t="shared" si="57"/>
        <v>1.6669068148645503</v>
      </c>
    </row>
    <row r="908" spans="1:9">
      <c r="A908" s="306">
        <v>839</v>
      </c>
      <c r="B908" s="306">
        <v>1</v>
      </c>
      <c r="C908" s="307">
        <v>3</v>
      </c>
      <c r="D908" s="307">
        <v>320</v>
      </c>
      <c r="E908" s="59">
        <f t="shared" si="58"/>
        <v>0</v>
      </c>
      <c r="F908" s="307">
        <v>1240</v>
      </c>
      <c r="G908" s="59">
        <f t="shared" si="59"/>
        <v>0</v>
      </c>
      <c r="H908" s="59">
        <f t="shared" si="56"/>
        <v>0</v>
      </c>
      <c r="I908" s="59">
        <f t="shared" si="57"/>
        <v>1.6669068148645503</v>
      </c>
    </row>
    <row r="909" spans="1:9">
      <c r="A909" s="306">
        <v>840</v>
      </c>
      <c r="B909" s="306">
        <v>1</v>
      </c>
      <c r="C909" s="307">
        <v>3</v>
      </c>
      <c r="D909" s="307">
        <v>320</v>
      </c>
      <c r="E909" s="59">
        <f t="shared" si="58"/>
        <v>0</v>
      </c>
      <c r="F909" s="307">
        <v>1167</v>
      </c>
      <c r="G909" s="59">
        <f t="shared" si="59"/>
        <v>0</v>
      </c>
      <c r="H909" s="59">
        <f t="shared" si="56"/>
        <v>0</v>
      </c>
      <c r="I909" s="59">
        <f t="shared" si="57"/>
        <v>1.6669068148645503</v>
      </c>
    </row>
    <row r="910" spans="1:9">
      <c r="A910" s="306">
        <v>840</v>
      </c>
      <c r="B910" s="306">
        <v>1</v>
      </c>
      <c r="C910" s="307">
        <v>3</v>
      </c>
      <c r="D910" s="307">
        <v>320</v>
      </c>
      <c r="E910" s="59">
        <f t="shared" si="58"/>
        <v>0</v>
      </c>
      <c r="F910" s="307">
        <v>1084</v>
      </c>
      <c r="G910" s="59">
        <f t="shared" si="59"/>
        <v>0</v>
      </c>
      <c r="H910" s="59">
        <f t="shared" si="56"/>
        <v>0</v>
      </c>
      <c r="I910" s="59">
        <f t="shared" si="57"/>
        <v>1.6669068148645503</v>
      </c>
    </row>
    <row r="911" spans="1:9">
      <c r="A911" s="306">
        <v>841</v>
      </c>
      <c r="B911" s="306">
        <v>1</v>
      </c>
      <c r="C911" s="307">
        <v>3</v>
      </c>
      <c r="D911" s="307">
        <v>320</v>
      </c>
      <c r="E911" s="59">
        <f t="shared" si="58"/>
        <v>0</v>
      </c>
      <c r="F911" s="307">
        <v>1222</v>
      </c>
      <c r="G911" s="59">
        <f t="shared" si="59"/>
        <v>0</v>
      </c>
      <c r="H911" s="59">
        <f t="shared" si="56"/>
        <v>0</v>
      </c>
      <c r="I911" s="59">
        <f t="shared" si="57"/>
        <v>1.6669068148645503</v>
      </c>
    </row>
    <row r="912" spans="1:9">
      <c r="A912" s="306">
        <v>842</v>
      </c>
      <c r="B912" s="306">
        <v>3</v>
      </c>
      <c r="C912" s="307">
        <v>3</v>
      </c>
      <c r="D912" s="307">
        <v>320</v>
      </c>
      <c r="E912" s="59">
        <f t="shared" si="58"/>
        <v>0</v>
      </c>
      <c r="F912" s="307">
        <v>1350</v>
      </c>
      <c r="G912" s="59">
        <f t="shared" si="59"/>
        <v>0</v>
      </c>
      <c r="H912" s="59">
        <f t="shared" si="56"/>
        <v>0</v>
      </c>
      <c r="I912" s="59">
        <f t="shared" si="57"/>
        <v>1.6669068148645503</v>
      </c>
    </row>
    <row r="913" spans="1:9">
      <c r="A913" s="306">
        <v>843</v>
      </c>
      <c r="B913" s="306">
        <v>15</v>
      </c>
      <c r="C913" s="307">
        <v>3</v>
      </c>
      <c r="D913" s="307">
        <v>320</v>
      </c>
      <c r="E913" s="59">
        <f t="shared" si="58"/>
        <v>38.4</v>
      </c>
      <c r="F913" s="307">
        <v>1356</v>
      </c>
      <c r="G913" s="59">
        <f t="shared" si="59"/>
        <v>5.4527995369827309</v>
      </c>
      <c r="H913" s="59">
        <f t="shared" si="56"/>
        <v>5.4527995369827309</v>
      </c>
      <c r="I913" s="59">
        <f t="shared" si="57"/>
        <v>1.668421481402601</v>
      </c>
    </row>
    <row r="914" spans="1:9">
      <c r="A914" s="306">
        <v>844</v>
      </c>
      <c r="B914" s="306">
        <v>13</v>
      </c>
      <c r="C914" s="307">
        <v>3</v>
      </c>
      <c r="D914" s="307">
        <v>320</v>
      </c>
      <c r="E914" s="59">
        <f t="shared" si="58"/>
        <v>32</v>
      </c>
      <c r="F914" s="307">
        <v>1426</v>
      </c>
      <c r="G914" s="59">
        <f t="shared" si="59"/>
        <v>4.7785718656203144</v>
      </c>
      <c r="H914" s="59">
        <f t="shared" si="56"/>
        <v>4.7785718656203144</v>
      </c>
      <c r="I914" s="59">
        <f t="shared" si="57"/>
        <v>1.6697488624763845</v>
      </c>
    </row>
    <row r="915" spans="1:9">
      <c r="A915" s="306">
        <v>845</v>
      </c>
      <c r="B915" s="306">
        <v>32</v>
      </c>
      <c r="C915" s="307">
        <v>3</v>
      </c>
      <c r="D915" s="307">
        <v>320</v>
      </c>
      <c r="E915" s="59">
        <f t="shared" si="58"/>
        <v>92.8</v>
      </c>
      <c r="F915" s="307">
        <v>1477</v>
      </c>
      <c r="G915" s="59">
        <f t="shared" si="59"/>
        <v>14.353476067329238</v>
      </c>
      <c r="H915" s="59">
        <f t="shared" si="56"/>
        <v>14.353476067329238</v>
      </c>
      <c r="I915" s="59">
        <f t="shared" si="57"/>
        <v>1.6737359391617537</v>
      </c>
    </row>
    <row r="916" spans="1:9">
      <c r="A916" s="306">
        <v>846</v>
      </c>
      <c r="B916" s="306">
        <v>12</v>
      </c>
      <c r="C916" s="307">
        <v>4</v>
      </c>
      <c r="D916" s="307">
        <v>320</v>
      </c>
      <c r="E916" s="59">
        <f t="shared" si="58"/>
        <v>25.6</v>
      </c>
      <c r="F916" s="307">
        <v>1554</v>
      </c>
      <c r="G916" s="59">
        <f t="shared" si="59"/>
        <v>4.166003186072353</v>
      </c>
      <c r="H916" s="59">
        <f t="shared" si="56"/>
        <v>4.166003186072353</v>
      </c>
      <c r="I916" s="59">
        <f t="shared" si="57"/>
        <v>1.674893162268996</v>
      </c>
    </row>
    <row r="917" spans="1:9">
      <c r="A917" s="306">
        <v>847</v>
      </c>
      <c r="B917" s="306">
        <v>1</v>
      </c>
      <c r="C917" s="307">
        <v>4</v>
      </c>
      <c r="D917" s="307">
        <v>320</v>
      </c>
      <c r="E917" s="59">
        <f t="shared" si="58"/>
        <v>0</v>
      </c>
      <c r="F917" s="307">
        <v>1531</v>
      </c>
      <c r="G917" s="59">
        <f t="shared" si="59"/>
        <v>0</v>
      </c>
      <c r="H917" s="59">
        <f t="shared" si="56"/>
        <v>0</v>
      </c>
      <c r="I917" s="59">
        <f t="shared" si="57"/>
        <v>1.674893162268996</v>
      </c>
    </row>
    <row r="918" spans="1:9">
      <c r="A918" s="306">
        <v>848</v>
      </c>
      <c r="B918" s="306">
        <v>44</v>
      </c>
      <c r="C918" s="307">
        <v>4</v>
      </c>
      <c r="D918" s="307">
        <v>320</v>
      </c>
      <c r="E918" s="59">
        <f t="shared" si="58"/>
        <v>128</v>
      </c>
      <c r="F918" s="307">
        <v>1571</v>
      </c>
      <c r="G918" s="59">
        <f t="shared" si="59"/>
        <v>21.057886117502139</v>
      </c>
      <c r="H918" s="59">
        <f t="shared" si="56"/>
        <v>21.057886117502139</v>
      </c>
      <c r="I918" s="59">
        <f t="shared" si="57"/>
        <v>1.6807425750794132</v>
      </c>
    </row>
    <row r="919" spans="1:9">
      <c r="A919" s="306">
        <v>849</v>
      </c>
      <c r="B919" s="306">
        <v>7</v>
      </c>
      <c r="C919" s="307">
        <v>4</v>
      </c>
      <c r="D919" s="307">
        <v>320</v>
      </c>
      <c r="E919" s="59">
        <f t="shared" si="58"/>
        <v>9.6</v>
      </c>
      <c r="F919" s="307">
        <v>1660</v>
      </c>
      <c r="G919" s="59">
        <f t="shared" si="59"/>
        <v>1.668814017586898</v>
      </c>
      <c r="H919" s="59">
        <f t="shared" si="56"/>
        <v>1.668814017586898</v>
      </c>
      <c r="I919" s="59">
        <f t="shared" si="57"/>
        <v>1.6812061345287428</v>
      </c>
    </row>
    <row r="920" spans="1:9">
      <c r="A920" s="306">
        <v>850</v>
      </c>
      <c r="B920" s="306">
        <v>31</v>
      </c>
      <c r="C920" s="307">
        <v>3</v>
      </c>
      <c r="D920" s="307">
        <v>320</v>
      </c>
      <c r="E920" s="59">
        <f t="shared" si="58"/>
        <v>89.6</v>
      </c>
      <c r="F920" s="307">
        <v>1282</v>
      </c>
      <c r="G920" s="59">
        <f t="shared" si="59"/>
        <v>12.028865055280981</v>
      </c>
      <c r="H920" s="59">
        <f t="shared" si="56"/>
        <v>12.028865055280981</v>
      </c>
      <c r="I920" s="59">
        <f t="shared" si="57"/>
        <v>1.6845474859329874</v>
      </c>
    </row>
    <row r="921" spans="1:9">
      <c r="A921" s="306">
        <v>851</v>
      </c>
      <c r="B921" s="306">
        <v>54</v>
      </c>
      <c r="C921" s="307">
        <v>3</v>
      </c>
      <c r="D921" s="307">
        <v>320</v>
      </c>
      <c r="E921" s="59">
        <f t="shared" si="58"/>
        <v>163.19999999999999</v>
      </c>
      <c r="F921" s="307">
        <v>1202</v>
      </c>
      <c r="G921" s="59">
        <f t="shared" si="59"/>
        <v>20.542497370705227</v>
      </c>
      <c r="H921" s="59">
        <f t="shared" si="56"/>
        <v>20.542497370705227</v>
      </c>
      <c r="I921" s="59">
        <f t="shared" si="57"/>
        <v>1.6902537352026277</v>
      </c>
    </row>
    <row r="922" spans="1:9">
      <c r="A922" s="306">
        <v>852</v>
      </c>
      <c r="B922" s="306">
        <v>5</v>
      </c>
      <c r="C922" s="307">
        <v>3</v>
      </c>
      <c r="D922" s="307">
        <v>320</v>
      </c>
      <c r="E922" s="59">
        <f t="shared" si="58"/>
        <v>6.4</v>
      </c>
      <c r="F922" s="307">
        <v>1248</v>
      </c>
      <c r="G922" s="59">
        <f t="shared" si="59"/>
        <v>0.83641762809174658</v>
      </c>
      <c r="H922" s="59">
        <f t="shared" si="56"/>
        <v>0.83641762809174658</v>
      </c>
      <c r="I922" s="59">
        <f t="shared" si="57"/>
        <v>1.6904860734326532</v>
      </c>
    </row>
    <row r="923" spans="1:9">
      <c r="A923" s="306">
        <v>852</v>
      </c>
      <c r="B923" s="306">
        <v>30</v>
      </c>
      <c r="C923" s="307">
        <v>3</v>
      </c>
      <c r="D923" s="307">
        <v>320</v>
      </c>
      <c r="E923" s="59">
        <f t="shared" si="58"/>
        <v>86.4</v>
      </c>
      <c r="F923" s="307">
        <v>1273</v>
      </c>
      <c r="G923" s="59">
        <f t="shared" si="59"/>
        <v>11.517832650297043</v>
      </c>
      <c r="H923" s="59">
        <f t="shared" si="56"/>
        <v>11.517832650297043</v>
      </c>
      <c r="I923" s="59">
        <f t="shared" si="57"/>
        <v>1.6936854713910692</v>
      </c>
    </row>
    <row r="924" spans="1:9">
      <c r="A924" s="306">
        <v>853</v>
      </c>
      <c r="B924" s="306">
        <v>17</v>
      </c>
      <c r="C924" s="307">
        <v>3</v>
      </c>
      <c r="D924" s="307">
        <v>320</v>
      </c>
      <c r="E924" s="59">
        <f t="shared" si="58"/>
        <v>44.8</v>
      </c>
      <c r="F924" s="307">
        <v>1290</v>
      </c>
      <c r="G924" s="59">
        <f t="shared" si="59"/>
        <v>6.0519640878753771</v>
      </c>
      <c r="H924" s="59">
        <f t="shared" si="56"/>
        <v>6.0519640878753771</v>
      </c>
      <c r="I924" s="59">
        <f t="shared" si="57"/>
        <v>1.6953665725265901</v>
      </c>
    </row>
    <row r="925" spans="1:9">
      <c r="A925" s="306">
        <v>854</v>
      </c>
      <c r="B925" s="306">
        <v>16</v>
      </c>
      <c r="C925" s="307">
        <v>3</v>
      </c>
      <c r="D925" s="307">
        <v>320</v>
      </c>
      <c r="E925" s="59">
        <f t="shared" si="58"/>
        <v>41.6</v>
      </c>
      <c r="F925" s="307">
        <v>1311</v>
      </c>
      <c r="G925" s="59">
        <f t="shared" si="59"/>
        <v>5.7111641168139569</v>
      </c>
      <c r="H925" s="59">
        <f t="shared" si="56"/>
        <v>5.7111641168139569</v>
      </c>
      <c r="I925" s="59">
        <f t="shared" si="57"/>
        <v>1.6969530070034828</v>
      </c>
    </row>
    <row r="926" spans="1:9">
      <c r="A926" s="306">
        <v>855</v>
      </c>
      <c r="B926" s="306">
        <v>16</v>
      </c>
      <c r="C926" s="307">
        <v>3</v>
      </c>
      <c r="D926" s="307">
        <v>320</v>
      </c>
      <c r="E926" s="59">
        <f t="shared" si="58"/>
        <v>41.6</v>
      </c>
      <c r="F926" s="307">
        <v>1324</v>
      </c>
      <c r="G926" s="59">
        <f t="shared" si="59"/>
        <v>5.7677965603826689</v>
      </c>
      <c r="H926" s="59">
        <f t="shared" si="56"/>
        <v>5.7677965603826689</v>
      </c>
      <c r="I926" s="59">
        <f t="shared" si="57"/>
        <v>1.6985551727147004</v>
      </c>
    </row>
    <row r="927" spans="1:9">
      <c r="A927" s="306">
        <v>856</v>
      </c>
      <c r="B927" s="306">
        <v>13</v>
      </c>
      <c r="C927" s="307">
        <v>3</v>
      </c>
      <c r="D927" s="307">
        <v>320</v>
      </c>
      <c r="E927" s="59">
        <f t="shared" si="58"/>
        <v>32</v>
      </c>
      <c r="F927" s="307">
        <v>1333</v>
      </c>
      <c r="G927" s="59">
        <f t="shared" si="59"/>
        <v>4.4669258743842075</v>
      </c>
      <c r="H927" s="59">
        <f t="shared" si="56"/>
        <v>4.4669258743842075</v>
      </c>
      <c r="I927" s="59">
        <f t="shared" si="57"/>
        <v>1.6997959854575848</v>
      </c>
    </row>
    <row r="928" spans="1:9">
      <c r="A928" s="306">
        <v>857</v>
      </c>
      <c r="B928" s="306">
        <v>13</v>
      </c>
      <c r="C928" s="307">
        <v>3</v>
      </c>
      <c r="D928" s="307">
        <v>320</v>
      </c>
      <c r="E928" s="59">
        <f t="shared" si="58"/>
        <v>32</v>
      </c>
      <c r="F928" s="307">
        <v>1341</v>
      </c>
      <c r="G928" s="59">
        <f t="shared" si="59"/>
        <v>4.4937341316948407</v>
      </c>
      <c r="H928" s="59">
        <f t="shared" si="56"/>
        <v>4.4937341316948407</v>
      </c>
      <c r="I928" s="59">
        <f t="shared" si="57"/>
        <v>1.7010442449386112</v>
      </c>
    </row>
    <row r="929" spans="1:9">
      <c r="A929" s="306">
        <v>858</v>
      </c>
      <c r="B929" s="306">
        <v>20</v>
      </c>
      <c r="C929" s="307">
        <v>3</v>
      </c>
      <c r="D929" s="307">
        <v>320</v>
      </c>
      <c r="E929" s="59">
        <f t="shared" si="58"/>
        <v>54.4</v>
      </c>
      <c r="F929" s="307">
        <v>1352</v>
      </c>
      <c r="G929" s="59">
        <f t="shared" si="59"/>
        <v>7.7020123253448318</v>
      </c>
      <c r="H929" s="59">
        <f t="shared" si="56"/>
        <v>7.7020123253448318</v>
      </c>
      <c r="I929" s="59">
        <f t="shared" si="57"/>
        <v>1.7031836928067625</v>
      </c>
    </row>
    <row r="930" spans="1:9">
      <c r="A930" s="306">
        <v>859</v>
      </c>
      <c r="B930" s="306">
        <v>22</v>
      </c>
      <c r="C930" s="307">
        <v>3</v>
      </c>
      <c r="D930" s="307">
        <v>320</v>
      </c>
      <c r="E930" s="59">
        <f t="shared" si="58"/>
        <v>60.8</v>
      </c>
      <c r="F930" s="307">
        <v>1369</v>
      </c>
      <c r="G930" s="59">
        <f t="shared" si="59"/>
        <v>8.7163697613359048</v>
      </c>
      <c r="H930" s="59">
        <f t="shared" si="56"/>
        <v>8.7163697613359048</v>
      </c>
      <c r="I930" s="59">
        <f t="shared" si="57"/>
        <v>1.7056049066293559</v>
      </c>
    </row>
    <row r="931" spans="1:9">
      <c r="A931" s="306">
        <v>860</v>
      </c>
      <c r="B931" s="306">
        <v>22</v>
      </c>
      <c r="C931" s="307">
        <v>3</v>
      </c>
      <c r="D931" s="307">
        <v>320</v>
      </c>
      <c r="E931" s="59">
        <f t="shared" si="58"/>
        <v>60.8</v>
      </c>
      <c r="F931" s="307">
        <v>1393</v>
      </c>
      <c r="G931" s="59">
        <f t="shared" si="59"/>
        <v>8.8691768280065126</v>
      </c>
      <c r="H931" s="59">
        <f t="shared" si="56"/>
        <v>8.8691768280065126</v>
      </c>
      <c r="I931" s="59">
        <f t="shared" si="57"/>
        <v>1.7080685668593578</v>
      </c>
    </row>
    <row r="932" spans="1:9">
      <c r="A932" s="306">
        <v>861</v>
      </c>
      <c r="B932" s="306">
        <v>18</v>
      </c>
      <c r="C932" s="307">
        <v>3</v>
      </c>
      <c r="D932" s="307">
        <v>320</v>
      </c>
      <c r="E932" s="59">
        <f t="shared" si="58"/>
        <v>48</v>
      </c>
      <c r="F932" s="307">
        <v>1416</v>
      </c>
      <c r="G932" s="59">
        <f t="shared" si="59"/>
        <v>7.1175923159730345</v>
      </c>
      <c r="H932" s="59">
        <f t="shared" si="56"/>
        <v>7.1175923159730345</v>
      </c>
      <c r="I932" s="59">
        <f t="shared" si="57"/>
        <v>1.710045675836017</v>
      </c>
    </row>
    <row r="933" spans="1:9">
      <c r="A933" s="306">
        <v>862</v>
      </c>
      <c r="B933" s="306">
        <v>7</v>
      </c>
      <c r="C933" s="307">
        <v>3</v>
      </c>
      <c r="D933" s="307">
        <v>320</v>
      </c>
      <c r="E933" s="59">
        <f t="shared" si="58"/>
        <v>12.8</v>
      </c>
      <c r="F933" s="307">
        <v>1424</v>
      </c>
      <c r="G933" s="59">
        <f t="shared" si="59"/>
        <v>1.9087479205170628</v>
      </c>
      <c r="H933" s="59">
        <f t="shared" si="56"/>
        <v>1.9087479205170628</v>
      </c>
      <c r="I933" s="59">
        <f t="shared" si="57"/>
        <v>1.7105758835917162</v>
      </c>
    </row>
    <row r="934" spans="1:9">
      <c r="A934" s="306">
        <v>863</v>
      </c>
      <c r="B934" s="306">
        <v>9</v>
      </c>
      <c r="C934" s="307">
        <v>3</v>
      </c>
      <c r="D934" s="307">
        <v>320</v>
      </c>
      <c r="E934" s="59">
        <f t="shared" si="58"/>
        <v>19.2</v>
      </c>
      <c r="F934" s="307">
        <v>1420</v>
      </c>
      <c r="G934" s="59">
        <f t="shared" si="59"/>
        <v>2.8550794035824043</v>
      </c>
      <c r="H934" s="59">
        <f t="shared" si="56"/>
        <v>2.8550794035824043</v>
      </c>
      <c r="I934" s="59">
        <f t="shared" si="57"/>
        <v>1.7113689612038223</v>
      </c>
    </row>
    <row r="935" spans="1:9">
      <c r="A935" s="306">
        <v>864</v>
      </c>
      <c r="B935" s="306">
        <v>12</v>
      </c>
      <c r="C935" s="307">
        <v>3</v>
      </c>
      <c r="D935" s="307">
        <v>320</v>
      </c>
      <c r="E935" s="59">
        <f t="shared" si="58"/>
        <v>28.8</v>
      </c>
      <c r="F935" s="307">
        <v>1420</v>
      </c>
      <c r="G935" s="59">
        <f t="shared" si="59"/>
        <v>4.2826191053736054</v>
      </c>
      <c r="H935" s="59">
        <f t="shared" si="56"/>
        <v>4.2826191053736054</v>
      </c>
      <c r="I935" s="59">
        <f t="shared" si="57"/>
        <v>1.7125585776219816</v>
      </c>
    </row>
    <row r="936" spans="1:9">
      <c r="A936" s="306">
        <v>864</v>
      </c>
      <c r="B936" s="306">
        <v>1</v>
      </c>
      <c r="C936" s="307">
        <v>3</v>
      </c>
      <c r="D936" s="307">
        <v>320</v>
      </c>
      <c r="E936" s="59">
        <f t="shared" si="58"/>
        <v>0</v>
      </c>
      <c r="F936" s="307">
        <v>1410</v>
      </c>
      <c r="G936" s="59">
        <f t="shared" si="59"/>
        <v>0</v>
      </c>
      <c r="H936" s="59">
        <f t="shared" si="56"/>
        <v>0</v>
      </c>
      <c r="I936" s="59">
        <f t="shared" si="57"/>
        <v>1.7125585776219816</v>
      </c>
    </row>
    <row r="937" spans="1:9">
      <c r="A937" s="306">
        <v>865</v>
      </c>
      <c r="B937" s="306">
        <v>1</v>
      </c>
      <c r="C937" s="307">
        <v>3</v>
      </c>
      <c r="D937" s="307">
        <v>320</v>
      </c>
      <c r="E937" s="59">
        <f t="shared" si="58"/>
        <v>0</v>
      </c>
      <c r="F937" s="307">
        <v>1377</v>
      </c>
      <c r="G937" s="59">
        <f t="shared" si="59"/>
        <v>0</v>
      </c>
      <c r="H937" s="59">
        <f t="shared" si="56"/>
        <v>0</v>
      </c>
      <c r="I937" s="59">
        <f t="shared" si="57"/>
        <v>1.7125585776219816</v>
      </c>
    </row>
    <row r="938" spans="1:9">
      <c r="A938" s="306">
        <v>866</v>
      </c>
      <c r="B938" s="306">
        <v>1</v>
      </c>
      <c r="C938" s="307">
        <v>3</v>
      </c>
      <c r="D938" s="307">
        <v>320</v>
      </c>
      <c r="E938" s="59">
        <f t="shared" si="58"/>
        <v>0</v>
      </c>
      <c r="F938" s="307">
        <v>1336</v>
      </c>
      <c r="G938" s="59">
        <f t="shared" si="59"/>
        <v>0</v>
      </c>
      <c r="H938" s="59">
        <f t="shared" si="56"/>
        <v>0</v>
      </c>
      <c r="I938" s="59">
        <f t="shared" si="57"/>
        <v>1.7125585776219816</v>
      </c>
    </row>
    <row r="939" spans="1:9">
      <c r="A939" s="306">
        <v>867</v>
      </c>
      <c r="B939" s="306">
        <v>1</v>
      </c>
      <c r="C939" s="307">
        <v>3</v>
      </c>
      <c r="D939" s="307">
        <v>320</v>
      </c>
      <c r="E939" s="59">
        <f t="shared" si="58"/>
        <v>0</v>
      </c>
      <c r="F939" s="307">
        <v>1302</v>
      </c>
      <c r="G939" s="59">
        <f t="shared" si="59"/>
        <v>0</v>
      </c>
      <c r="H939" s="59">
        <f t="shared" si="56"/>
        <v>0</v>
      </c>
      <c r="I939" s="59">
        <f t="shared" si="57"/>
        <v>1.7125585776219816</v>
      </c>
    </row>
    <row r="940" spans="1:9">
      <c r="A940" s="306">
        <v>868</v>
      </c>
      <c r="B940" s="306">
        <v>1</v>
      </c>
      <c r="C940" s="307">
        <v>3</v>
      </c>
      <c r="D940" s="307">
        <v>320</v>
      </c>
      <c r="E940" s="59">
        <f t="shared" si="58"/>
        <v>0</v>
      </c>
      <c r="F940" s="307">
        <v>1265</v>
      </c>
      <c r="G940" s="59">
        <f t="shared" si="59"/>
        <v>0</v>
      </c>
      <c r="H940" s="59">
        <f t="shared" si="56"/>
        <v>0</v>
      </c>
      <c r="I940" s="59">
        <f t="shared" si="57"/>
        <v>1.7125585776219816</v>
      </c>
    </row>
    <row r="941" spans="1:9">
      <c r="A941" s="306">
        <v>869</v>
      </c>
      <c r="B941" s="306">
        <v>1</v>
      </c>
      <c r="C941" s="307">
        <v>3</v>
      </c>
      <c r="D941" s="307">
        <v>320</v>
      </c>
      <c r="E941" s="59">
        <f t="shared" si="58"/>
        <v>0</v>
      </c>
      <c r="F941" s="307">
        <v>1233</v>
      </c>
      <c r="G941" s="59">
        <f t="shared" si="59"/>
        <v>0</v>
      </c>
      <c r="H941" s="59">
        <f t="shared" si="56"/>
        <v>0</v>
      </c>
      <c r="I941" s="59">
        <f t="shared" si="57"/>
        <v>1.7125585776219816</v>
      </c>
    </row>
    <row r="942" spans="1:9">
      <c r="A942" s="306">
        <v>870</v>
      </c>
      <c r="B942" s="306">
        <v>6</v>
      </c>
      <c r="C942" s="307">
        <v>3</v>
      </c>
      <c r="D942" s="307">
        <v>320</v>
      </c>
      <c r="E942" s="59">
        <f t="shared" si="58"/>
        <v>9.6</v>
      </c>
      <c r="F942" s="307">
        <v>1212</v>
      </c>
      <c r="G942" s="59">
        <f t="shared" si="59"/>
        <v>1.2184352947682653</v>
      </c>
      <c r="H942" s="59">
        <f t="shared" si="56"/>
        <v>1.2184352947682653</v>
      </c>
      <c r="I942" s="59">
        <f t="shared" si="57"/>
        <v>1.7128970318705283</v>
      </c>
    </row>
    <row r="943" spans="1:9">
      <c r="A943" s="306">
        <v>871</v>
      </c>
      <c r="B943" s="306">
        <v>27</v>
      </c>
      <c r="C943" s="307">
        <v>3</v>
      </c>
      <c r="D943" s="307">
        <v>320</v>
      </c>
      <c r="E943" s="59">
        <f t="shared" si="58"/>
        <v>76.8</v>
      </c>
      <c r="F943" s="307">
        <v>1225</v>
      </c>
      <c r="G943" s="59">
        <f t="shared" si="59"/>
        <v>9.8520345616575913</v>
      </c>
      <c r="H943" s="59">
        <f t="shared" si="56"/>
        <v>9.8520345616575913</v>
      </c>
      <c r="I943" s="59">
        <f t="shared" si="57"/>
        <v>1.7156337081376554</v>
      </c>
    </row>
    <row r="944" spans="1:9">
      <c r="A944" s="306">
        <v>872</v>
      </c>
      <c r="B944" s="306">
        <v>1</v>
      </c>
      <c r="C944" s="307">
        <v>3</v>
      </c>
      <c r="D944" s="307">
        <v>320</v>
      </c>
      <c r="E944" s="59">
        <f t="shared" si="58"/>
        <v>0</v>
      </c>
      <c r="F944" s="307">
        <v>1219</v>
      </c>
      <c r="G944" s="59">
        <f t="shared" si="59"/>
        <v>0</v>
      </c>
      <c r="H944" s="59">
        <f t="shared" si="56"/>
        <v>0</v>
      </c>
      <c r="I944" s="59">
        <f t="shared" si="57"/>
        <v>1.7156337081376554</v>
      </c>
    </row>
    <row r="945" spans="1:9">
      <c r="A945" s="306">
        <v>873</v>
      </c>
      <c r="B945" s="306">
        <v>43</v>
      </c>
      <c r="C945" s="307">
        <v>3</v>
      </c>
      <c r="D945" s="307">
        <v>320</v>
      </c>
      <c r="E945" s="59">
        <f t="shared" si="58"/>
        <v>128</v>
      </c>
      <c r="F945" s="307">
        <v>1226</v>
      </c>
      <c r="G945" s="59">
        <f t="shared" si="59"/>
        <v>16.433461731417967</v>
      </c>
      <c r="H945" s="59">
        <f t="shared" si="56"/>
        <v>16.433461731417967</v>
      </c>
      <c r="I945" s="59">
        <f t="shared" si="57"/>
        <v>1.7201985586186048</v>
      </c>
    </row>
    <row r="946" spans="1:9">
      <c r="A946" s="306">
        <v>874</v>
      </c>
      <c r="B946" s="306">
        <v>19</v>
      </c>
      <c r="C946" s="307">
        <v>3</v>
      </c>
      <c r="D946" s="307">
        <v>320</v>
      </c>
      <c r="E946" s="59">
        <f t="shared" si="58"/>
        <v>51.2</v>
      </c>
      <c r="F946" s="307">
        <v>1272</v>
      </c>
      <c r="G946" s="59">
        <f t="shared" si="59"/>
        <v>6.8200206598250102</v>
      </c>
      <c r="H946" s="59">
        <f t="shared" si="56"/>
        <v>6.8200206598250102</v>
      </c>
      <c r="I946" s="59">
        <f t="shared" si="57"/>
        <v>1.7220930088018895</v>
      </c>
    </row>
    <row r="947" spans="1:9">
      <c r="A947" s="306">
        <v>875</v>
      </c>
      <c r="B947" s="306">
        <v>15</v>
      </c>
      <c r="C947" s="307">
        <v>3</v>
      </c>
      <c r="D947" s="307">
        <v>320</v>
      </c>
      <c r="E947" s="59">
        <f t="shared" si="58"/>
        <v>38.4</v>
      </c>
      <c r="F947" s="307">
        <v>1295</v>
      </c>
      <c r="G947" s="59">
        <f t="shared" si="59"/>
        <v>5.2075039825904401</v>
      </c>
      <c r="H947" s="59">
        <f t="shared" si="56"/>
        <v>5.2075039825904401</v>
      </c>
      <c r="I947" s="59">
        <f t="shared" si="57"/>
        <v>1.7235395376859424</v>
      </c>
    </row>
    <row r="948" spans="1:9">
      <c r="A948" s="306">
        <v>876</v>
      </c>
      <c r="B948" s="306">
        <v>25</v>
      </c>
      <c r="C948" s="307">
        <v>3</v>
      </c>
      <c r="D948" s="307">
        <v>320</v>
      </c>
      <c r="E948" s="59">
        <f t="shared" si="58"/>
        <v>70.400000000000006</v>
      </c>
      <c r="F948" s="307">
        <v>1316</v>
      </c>
      <c r="G948" s="59">
        <f t="shared" si="59"/>
        <v>9.701908320718049</v>
      </c>
      <c r="H948" s="59">
        <f t="shared" si="56"/>
        <v>9.701908320718049</v>
      </c>
      <c r="I948" s="59">
        <f t="shared" si="57"/>
        <v>1.7262345122194751</v>
      </c>
    </row>
    <row r="949" spans="1:9">
      <c r="A949" s="306">
        <v>876</v>
      </c>
      <c r="B949" s="306">
        <v>25</v>
      </c>
      <c r="C949" s="307">
        <v>3</v>
      </c>
      <c r="D949" s="307">
        <v>320</v>
      </c>
      <c r="E949" s="59">
        <f t="shared" si="58"/>
        <v>70.400000000000006</v>
      </c>
      <c r="F949" s="307">
        <v>1334</v>
      </c>
      <c r="G949" s="59">
        <f t="shared" si="59"/>
        <v>9.8346091944056813</v>
      </c>
      <c r="H949" s="59">
        <f t="shared" si="56"/>
        <v>9.8346091944056813</v>
      </c>
      <c r="I949" s="59">
        <f t="shared" si="57"/>
        <v>1.72896634810681</v>
      </c>
    </row>
    <row r="950" spans="1:9">
      <c r="A950" s="306">
        <v>877</v>
      </c>
      <c r="B950" s="306">
        <v>24</v>
      </c>
      <c r="C950" s="307">
        <v>3</v>
      </c>
      <c r="D950" s="307">
        <v>320</v>
      </c>
      <c r="E950" s="59">
        <f t="shared" si="58"/>
        <v>67.2</v>
      </c>
      <c r="F950" s="307">
        <v>1361</v>
      </c>
      <c r="G950" s="59">
        <f t="shared" si="59"/>
        <v>9.5775850274399872</v>
      </c>
      <c r="H950" s="59">
        <f t="shared" si="56"/>
        <v>9.5775850274399872</v>
      </c>
      <c r="I950" s="59">
        <f t="shared" si="57"/>
        <v>1.7316267883922101</v>
      </c>
    </row>
    <row r="951" spans="1:9">
      <c r="A951" s="306">
        <v>878</v>
      </c>
      <c r="B951" s="306">
        <v>19</v>
      </c>
      <c r="C951" s="307">
        <v>3</v>
      </c>
      <c r="D951" s="307">
        <v>320</v>
      </c>
      <c r="E951" s="59">
        <f t="shared" si="58"/>
        <v>51.2</v>
      </c>
      <c r="F951" s="307">
        <v>1389</v>
      </c>
      <c r="G951" s="59">
        <f t="shared" si="59"/>
        <v>7.4473338808938196</v>
      </c>
      <c r="H951" s="59">
        <f t="shared" si="56"/>
        <v>7.4473338808938196</v>
      </c>
      <c r="I951" s="59">
        <f t="shared" si="57"/>
        <v>1.7336954922480139</v>
      </c>
    </row>
    <row r="952" spans="1:9">
      <c r="A952" s="306">
        <v>879</v>
      </c>
      <c r="B952" s="306">
        <v>19</v>
      </c>
      <c r="C952" s="307">
        <v>3</v>
      </c>
      <c r="D952" s="307">
        <v>320</v>
      </c>
      <c r="E952" s="59">
        <f t="shared" si="58"/>
        <v>51.2</v>
      </c>
      <c r="F952" s="307">
        <v>1404</v>
      </c>
      <c r="G952" s="59">
        <f t="shared" si="59"/>
        <v>7.5277586528257192</v>
      </c>
      <c r="H952" s="59">
        <f t="shared" si="56"/>
        <v>7.5277586528257192</v>
      </c>
      <c r="I952" s="59">
        <f t="shared" si="57"/>
        <v>1.7357865363182432</v>
      </c>
    </row>
    <row r="953" spans="1:9">
      <c r="A953" s="306">
        <v>880</v>
      </c>
      <c r="B953" s="306">
        <v>18</v>
      </c>
      <c r="C953" s="307">
        <v>3</v>
      </c>
      <c r="D953" s="307">
        <v>320</v>
      </c>
      <c r="E953" s="59">
        <f t="shared" si="58"/>
        <v>48</v>
      </c>
      <c r="F953" s="307">
        <v>1421</v>
      </c>
      <c r="G953" s="59">
        <f t="shared" si="59"/>
        <v>7.142725057201754</v>
      </c>
      <c r="H953" s="59">
        <f t="shared" si="56"/>
        <v>7.142725057201754</v>
      </c>
      <c r="I953" s="59">
        <f t="shared" si="57"/>
        <v>1.7377706266119104</v>
      </c>
    </row>
    <row r="954" spans="1:9">
      <c r="A954" s="306">
        <v>881</v>
      </c>
      <c r="B954" s="306">
        <v>16</v>
      </c>
      <c r="C954" s="307">
        <v>3</v>
      </c>
      <c r="D954" s="307">
        <v>320</v>
      </c>
      <c r="E954" s="59">
        <f t="shared" si="58"/>
        <v>41.6</v>
      </c>
      <c r="F954" s="307">
        <v>1437</v>
      </c>
      <c r="G954" s="59">
        <f t="shared" si="59"/>
        <v>6.2600631852491651</v>
      </c>
      <c r="H954" s="59">
        <f t="shared" si="56"/>
        <v>6.2600631852491651</v>
      </c>
      <c r="I954" s="59">
        <f t="shared" si="57"/>
        <v>1.7395095330522574</v>
      </c>
    </row>
    <row r="955" spans="1:9">
      <c r="A955" s="306">
        <v>882</v>
      </c>
      <c r="B955" s="306">
        <v>2</v>
      </c>
      <c r="C955" s="307">
        <v>3</v>
      </c>
      <c r="D955" s="307">
        <v>320</v>
      </c>
      <c r="E955" s="59">
        <f t="shared" si="58"/>
        <v>0</v>
      </c>
      <c r="F955" s="307">
        <v>1433</v>
      </c>
      <c r="G955" s="59">
        <f t="shared" si="59"/>
        <v>0</v>
      </c>
      <c r="H955" s="59">
        <f t="shared" si="56"/>
        <v>0</v>
      </c>
      <c r="I955" s="59">
        <f t="shared" si="57"/>
        <v>1.7395095330522574</v>
      </c>
    </row>
    <row r="956" spans="1:9">
      <c r="A956" s="306">
        <v>883</v>
      </c>
      <c r="B956" s="306">
        <v>7</v>
      </c>
      <c r="C956" s="307">
        <v>3</v>
      </c>
      <c r="D956" s="307">
        <v>320</v>
      </c>
      <c r="E956" s="59">
        <f t="shared" si="58"/>
        <v>12.8</v>
      </c>
      <c r="F956" s="307">
        <v>1425</v>
      </c>
      <c r="G956" s="59">
        <f t="shared" si="59"/>
        <v>1.9100883333825944</v>
      </c>
      <c r="H956" s="59">
        <f t="shared" si="56"/>
        <v>1.9100883333825944</v>
      </c>
      <c r="I956" s="59">
        <f t="shared" si="57"/>
        <v>1.7400401131448637</v>
      </c>
    </row>
    <row r="957" spans="1:9">
      <c r="A957" s="306">
        <v>884</v>
      </c>
      <c r="B957" s="306">
        <v>8</v>
      </c>
      <c r="C957" s="307">
        <v>3</v>
      </c>
      <c r="D957" s="307">
        <v>320</v>
      </c>
      <c r="E957" s="59">
        <f t="shared" si="58"/>
        <v>16</v>
      </c>
      <c r="F957" s="307">
        <v>1426</v>
      </c>
      <c r="G957" s="59">
        <f t="shared" si="59"/>
        <v>2.3892859328101572</v>
      </c>
      <c r="H957" s="59">
        <f t="shared" si="56"/>
        <v>2.3892859328101572</v>
      </c>
      <c r="I957" s="59">
        <f t="shared" si="57"/>
        <v>1.7407038036817555</v>
      </c>
    </row>
    <row r="958" spans="1:9">
      <c r="A958" s="306">
        <v>885</v>
      </c>
      <c r="B958" s="306">
        <v>8</v>
      </c>
      <c r="C958" s="307">
        <v>3</v>
      </c>
      <c r="D958" s="307">
        <v>320</v>
      </c>
      <c r="E958" s="59">
        <f t="shared" si="58"/>
        <v>16</v>
      </c>
      <c r="F958" s="307">
        <v>1424</v>
      </c>
      <c r="G958" s="59">
        <f t="shared" si="59"/>
        <v>2.3859349006463284</v>
      </c>
      <c r="H958" s="59">
        <f t="shared" si="56"/>
        <v>2.3859349006463284</v>
      </c>
      <c r="I958" s="59">
        <f t="shared" si="57"/>
        <v>1.7413665633763795</v>
      </c>
    </row>
    <row r="959" spans="1:9">
      <c r="A959" s="306">
        <v>886</v>
      </c>
      <c r="B959" s="306">
        <v>8</v>
      </c>
      <c r="C959" s="307">
        <v>3</v>
      </c>
      <c r="D959" s="307">
        <v>320</v>
      </c>
      <c r="E959" s="59">
        <f t="shared" si="58"/>
        <v>16</v>
      </c>
      <c r="F959" s="307">
        <v>1419</v>
      </c>
      <c r="G959" s="59">
        <f t="shared" si="59"/>
        <v>2.3775573202367553</v>
      </c>
      <c r="H959" s="59">
        <f t="shared" si="56"/>
        <v>2.3775573202367553</v>
      </c>
      <c r="I959" s="59">
        <f t="shared" si="57"/>
        <v>1.7420269959653343</v>
      </c>
    </row>
    <row r="960" spans="1:9">
      <c r="A960" s="306">
        <v>887</v>
      </c>
      <c r="B960" s="306">
        <v>3</v>
      </c>
      <c r="C960" s="307">
        <v>3</v>
      </c>
      <c r="D960" s="307">
        <v>320</v>
      </c>
      <c r="E960" s="59">
        <f t="shared" si="58"/>
        <v>0</v>
      </c>
      <c r="F960" s="307">
        <v>1408</v>
      </c>
      <c r="G960" s="59">
        <f t="shared" si="59"/>
        <v>0</v>
      </c>
      <c r="H960" s="59">
        <f t="shared" si="56"/>
        <v>0</v>
      </c>
      <c r="I960" s="59">
        <f t="shared" si="57"/>
        <v>1.7420269959653343</v>
      </c>
    </row>
    <row r="961" spans="1:9">
      <c r="A961" s="306">
        <v>888</v>
      </c>
      <c r="B961" s="306">
        <v>3</v>
      </c>
      <c r="C961" s="307">
        <v>3</v>
      </c>
      <c r="D961" s="307">
        <v>320</v>
      </c>
      <c r="E961" s="59">
        <f t="shared" si="58"/>
        <v>0</v>
      </c>
      <c r="F961" s="307">
        <v>1391</v>
      </c>
      <c r="G961" s="59">
        <f t="shared" si="59"/>
        <v>0</v>
      </c>
      <c r="H961" s="59">
        <f t="shared" si="56"/>
        <v>0</v>
      </c>
      <c r="I961" s="59">
        <f t="shared" si="57"/>
        <v>1.7420269959653343</v>
      </c>
    </row>
    <row r="962" spans="1:9">
      <c r="A962" s="306">
        <v>889</v>
      </c>
      <c r="B962" s="306">
        <v>1</v>
      </c>
      <c r="C962" s="307">
        <v>3</v>
      </c>
      <c r="D962" s="307">
        <v>320</v>
      </c>
      <c r="E962" s="59">
        <f t="shared" si="58"/>
        <v>0</v>
      </c>
      <c r="F962" s="307">
        <v>1380</v>
      </c>
      <c r="G962" s="59">
        <f t="shared" si="59"/>
        <v>0</v>
      </c>
      <c r="H962" s="59">
        <f t="shared" si="56"/>
        <v>0</v>
      </c>
      <c r="I962" s="59">
        <f t="shared" si="57"/>
        <v>1.7420269959653343</v>
      </c>
    </row>
    <row r="963" spans="1:9">
      <c r="A963" s="306">
        <v>889</v>
      </c>
      <c r="B963" s="306">
        <v>1</v>
      </c>
      <c r="C963" s="307">
        <v>3</v>
      </c>
      <c r="D963" s="307">
        <v>320</v>
      </c>
      <c r="E963" s="59">
        <f t="shared" si="58"/>
        <v>0</v>
      </c>
      <c r="F963" s="307">
        <v>1351</v>
      </c>
      <c r="G963" s="59">
        <f t="shared" si="59"/>
        <v>0</v>
      </c>
      <c r="H963" s="59">
        <f t="shared" si="56"/>
        <v>0</v>
      </c>
      <c r="I963" s="59">
        <f t="shared" si="57"/>
        <v>1.7420269959653343</v>
      </c>
    </row>
    <row r="964" spans="1:9">
      <c r="A964" s="306">
        <v>890</v>
      </c>
      <c r="B964" s="306">
        <v>1</v>
      </c>
      <c r="C964" s="307">
        <v>3</v>
      </c>
      <c r="D964" s="307">
        <v>320</v>
      </c>
      <c r="E964" s="59">
        <f t="shared" si="58"/>
        <v>0</v>
      </c>
      <c r="F964" s="307">
        <v>1317</v>
      </c>
      <c r="G964" s="59">
        <f t="shared" si="59"/>
        <v>0</v>
      </c>
      <c r="H964" s="59">
        <f t="shared" si="56"/>
        <v>0</v>
      </c>
      <c r="I964" s="59">
        <f t="shared" si="57"/>
        <v>1.7420269959653343</v>
      </c>
    </row>
    <row r="965" spans="1:9">
      <c r="A965" s="306">
        <v>891</v>
      </c>
      <c r="B965" s="306">
        <v>18</v>
      </c>
      <c r="C965" s="307">
        <v>3</v>
      </c>
      <c r="D965" s="307">
        <v>320</v>
      </c>
      <c r="E965" s="59">
        <f t="shared" si="58"/>
        <v>48</v>
      </c>
      <c r="F965" s="307">
        <v>1328</v>
      </c>
      <c r="G965" s="59">
        <f t="shared" si="59"/>
        <v>6.6752560703475918</v>
      </c>
      <c r="H965" s="59">
        <f t="shared" si="56"/>
        <v>6.6752560703475918</v>
      </c>
      <c r="I965" s="59">
        <f t="shared" si="57"/>
        <v>1.743881233762653</v>
      </c>
    </row>
    <row r="966" spans="1:9">
      <c r="A966" s="306">
        <v>892</v>
      </c>
      <c r="B966" s="306">
        <v>23</v>
      </c>
      <c r="C966" s="307">
        <v>3</v>
      </c>
      <c r="D966" s="307">
        <v>320</v>
      </c>
      <c r="E966" s="59">
        <f t="shared" si="58"/>
        <v>64</v>
      </c>
      <c r="F966" s="307">
        <v>1334</v>
      </c>
      <c r="G966" s="59">
        <f t="shared" si="59"/>
        <v>8.9405538130960718</v>
      </c>
      <c r="H966" s="59">
        <f t="shared" si="56"/>
        <v>8.9405538130960718</v>
      </c>
      <c r="I966" s="59">
        <f t="shared" si="57"/>
        <v>1.7463647209329576</v>
      </c>
    </row>
    <row r="967" spans="1:9">
      <c r="A967" s="306">
        <v>893</v>
      </c>
      <c r="B967" s="306">
        <v>14</v>
      </c>
      <c r="C967" s="307">
        <v>3</v>
      </c>
      <c r="D967" s="307">
        <v>320</v>
      </c>
      <c r="E967" s="59">
        <f t="shared" si="58"/>
        <v>35.200000000000003</v>
      </c>
      <c r="F967" s="307">
        <v>1356</v>
      </c>
      <c r="G967" s="59">
        <f t="shared" si="59"/>
        <v>4.9983995755675048</v>
      </c>
      <c r="H967" s="59">
        <f t="shared" ref="H967:H1030" si="60">G967*1</f>
        <v>4.9983995755675048</v>
      </c>
      <c r="I967" s="59">
        <f t="shared" si="57"/>
        <v>1.7477531652595042</v>
      </c>
    </row>
    <row r="968" spans="1:9">
      <c r="A968" s="306">
        <v>894</v>
      </c>
      <c r="B968" s="306">
        <v>10</v>
      </c>
      <c r="C968" s="307">
        <v>3</v>
      </c>
      <c r="D968" s="307">
        <v>320</v>
      </c>
      <c r="E968" s="59">
        <f t="shared" si="58"/>
        <v>22.4</v>
      </c>
      <c r="F968" s="307">
        <v>1360</v>
      </c>
      <c r="G968" s="59">
        <f t="shared" si="59"/>
        <v>3.1901826199653152</v>
      </c>
      <c r="H968" s="59">
        <f t="shared" si="60"/>
        <v>3.1901826199653152</v>
      </c>
      <c r="I968" s="59">
        <f t="shared" ref="I968:I1031" si="61">(H968/3600)+I967</f>
        <v>1.7486393270983835</v>
      </c>
    </row>
    <row r="969" spans="1:9">
      <c r="A969" s="306">
        <v>895</v>
      </c>
      <c r="B969" s="306">
        <v>14</v>
      </c>
      <c r="C969" s="307">
        <v>3</v>
      </c>
      <c r="D969" s="307">
        <v>320</v>
      </c>
      <c r="E969" s="59">
        <f t="shared" si="58"/>
        <v>35.200000000000003</v>
      </c>
      <c r="F969" s="307">
        <v>1372</v>
      </c>
      <c r="G969" s="59">
        <f t="shared" si="59"/>
        <v>5.0573777416508978</v>
      </c>
      <c r="H969" s="59">
        <f t="shared" si="60"/>
        <v>5.0573777416508978</v>
      </c>
      <c r="I969" s="59">
        <f t="shared" si="61"/>
        <v>1.7500441542488421</v>
      </c>
    </row>
    <row r="970" spans="1:9">
      <c r="A970" s="306">
        <v>896</v>
      </c>
      <c r="B970" s="306">
        <v>11</v>
      </c>
      <c r="C970" s="307">
        <v>3</v>
      </c>
      <c r="D970" s="307">
        <v>320</v>
      </c>
      <c r="E970" s="59">
        <f t="shared" ref="E970:E1033" si="62">IF(B970&gt;C970,(B970-C970)*D970/100,0)</f>
        <v>25.6</v>
      </c>
      <c r="F970" s="307">
        <v>1372</v>
      </c>
      <c r="G970" s="59">
        <f t="shared" ref="G970:G1033" si="63">(2*PI()*E970*F970/60)/1000</f>
        <v>3.6780929030188338</v>
      </c>
      <c r="H970" s="59">
        <f t="shared" si="60"/>
        <v>3.6780929030188338</v>
      </c>
      <c r="I970" s="59">
        <f t="shared" si="61"/>
        <v>1.7510658467219029</v>
      </c>
    </row>
    <row r="971" spans="1:9">
      <c r="A971" s="306">
        <v>897</v>
      </c>
      <c r="B971" s="306">
        <v>20</v>
      </c>
      <c r="C971" s="307">
        <v>3</v>
      </c>
      <c r="D971" s="307">
        <v>320</v>
      </c>
      <c r="E971" s="59">
        <f t="shared" si="62"/>
        <v>54.4</v>
      </c>
      <c r="F971" s="307">
        <v>1376</v>
      </c>
      <c r="G971" s="59">
        <f t="shared" si="63"/>
        <v>7.8387344376290606</v>
      </c>
      <c r="H971" s="59">
        <f t="shared" si="60"/>
        <v>7.8387344376290606</v>
      </c>
      <c r="I971" s="59">
        <f t="shared" si="61"/>
        <v>1.7532432729545777</v>
      </c>
    </row>
    <row r="972" spans="1:9">
      <c r="A972" s="306">
        <v>898</v>
      </c>
      <c r="B972" s="306">
        <v>9</v>
      </c>
      <c r="C972" s="307">
        <v>3</v>
      </c>
      <c r="D972" s="307">
        <v>320</v>
      </c>
      <c r="E972" s="59">
        <f t="shared" si="62"/>
        <v>19.2</v>
      </c>
      <c r="F972" s="307">
        <v>1379</v>
      </c>
      <c r="G972" s="59">
        <f t="shared" si="63"/>
        <v>2.7726440123522074</v>
      </c>
      <c r="H972" s="59">
        <f t="shared" si="60"/>
        <v>2.7726440123522074</v>
      </c>
      <c r="I972" s="59">
        <f t="shared" si="61"/>
        <v>1.7540134518468977</v>
      </c>
    </row>
    <row r="973" spans="1:9">
      <c r="A973" s="306">
        <v>899</v>
      </c>
      <c r="B973" s="306">
        <v>2</v>
      </c>
      <c r="C973" s="307">
        <v>3</v>
      </c>
      <c r="D973" s="307">
        <v>320</v>
      </c>
      <c r="E973" s="59">
        <f t="shared" si="62"/>
        <v>0</v>
      </c>
      <c r="F973" s="307">
        <v>1373</v>
      </c>
      <c r="G973" s="59">
        <f t="shared" si="63"/>
        <v>0</v>
      </c>
      <c r="H973" s="59">
        <f t="shared" si="60"/>
        <v>0</v>
      </c>
      <c r="I973" s="59">
        <f t="shared" si="61"/>
        <v>1.7540134518468977</v>
      </c>
    </row>
    <row r="974" spans="1:9">
      <c r="A974" s="306">
        <v>900</v>
      </c>
      <c r="B974" s="306">
        <v>7</v>
      </c>
      <c r="C974" s="307">
        <v>3</v>
      </c>
      <c r="D974" s="307">
        <v>320</v>
      </c>
      <c r="E974" s="59">
        <f t="shared" si="62"/>
        <v>12.8</v>
      </c>
      <c r="F974" s="307">
        <v>1363</v>
      </c>
      <c r="G974" s="59">
        <f t="shared" si="63"/>
        <v>1.8269827357196322</v>
      </c>
      <c r="H974" s="59">
        <f t="shared" si="60"/>
        <v>1.8269827357196322</v>
      </c>
      <c r="I974" s="59">
        <f t="shared" si="61"/>
        <v>1.7545209470512644</v>
      </c>
    </row>
    <row r="975" spans="1:9">
      <c r="A975" s="306">
        <v>901</v>
      </c>
      <c r="B975" s="306">
        <v>6</v>
      </c>
      <c r="C975" s="307">
        <v>3</v>
      </c>
      <c r="D975" s="307">
        <v>320</v>
      </c>
      <c r="E975" s="59">
        <f t="shared" si="62"/>
        <v>9.6</v>
      </c>
      <c r="F975" s="307">
        <v>1374</v>
      </c>
      <c r="G975" s="59">
        <f t="shared" si="63"/>
        <v>1.38129545793036</v>
      </c>
      <c r="H975" s="59">
        <f t="shared" si="60"/>
        <v>1.38129545793036</v>
      </c>
      <c r="I975" s="59">
        <f t="shared" si="61"/>
        <v>1.7549046402340227</v>
      </c>
    </row>
    <row r="976" spans="1:9">
      <c r="A976" s="306">
        <v>901</v>
      </c>
      <c r="B976" s="306">
        <v>5</v>
      </c>
      <c r="C976" s="307">
        <v>3</v>
      </c>
      <c r="D976" s="307">
        <v>320</v>
      </c>
      <c r="E976" s="59">
        <f t="shared" si="62"/>
        <v>6.4</v>
      </c>
      <c r="F976" s="307">
        <v>1351</v>
      </c>
      <c r="G976" s="59">
        <f t="shared" si="63"/>
        <v>0.90544889066662626</v>
      </c>
      <c r="H976" s="59">
        <f t="shared" si="60"/>
        <v>0.90544889066662626</v>
      </c>
      <c r="I976" s="59">
        <f t="shared" si="61"/>
        <v>1.7551561538147635</v>
      </c>
    </row>
    <row r="977" spans="1:9">
      <c r="A977" s="306">
        <v>902</v>
      </c>
      <c r="B977" s="306">
        <v>4</v>
      </c>
      <c r="C977" s="307">
        <v>3</v>
      </c>
      <c r="D977" s="307">
        <v>320</v>
      </c>
      <c r="E977" s="59">
        <f t="shared" si="62"/>
        <v>3.2</v>
      </c>
      <c r="F977" s="307">
        <v>1342</v>
      </c>
      <c r="G977" s="59">
        <f t="shared" si="63"/>
        <v>0.44970851638586695</v>
      </c>
      <c r="H977" s="59">
        <f t="shared" si="60"/>
        <v>0.44970851638586695</v>
      </c>
      <c r="I977" s="59">
        <f t="shared" si="61"/>
        <v>1.7552810728470929</v>
      </c>
    </row>
    <row r="978" spans="1:9">
      <c r="A978" s="306">
        <v>903</v>
      </c>
      <c r="B978" s="306">
        <v>4</v>
      </c>
      <c r="C978" s="307">
        <v>3</v>
      </c>
      <c r="D978" s="307">
        <v>320</v>
      </c>
      <c r="E978" s="59">
        <f t="shared" si="62"/>
        <v>3.2</v>
      </c>
      <c r="F978" s="307">
        <v>1331</v>
      </c>
      <c r="G978" s="59">
        <f t="shared" si="63"/>
        <v>0.44602238100565489</v>
      </c>
      <c r="H978" s="59">
        <f t="shared" si="60"/>
        <v>0.44602238100565489</v>
      </c>
      <c r="I978" s="59">
        <f t="shared" si="61"/>
        <v>1.7554049679529278</v>
      </c>
    </row>
    <row r="979" spans="1:9">
      <c r="A979" s="306">
        <v>904</v>
      </c>
      <c r="B979" s="306">
        <v>1</v>
      </c>
      <c r="C979" s="307">
        <v>3</v>
      </c>
      <c r="D979" s="307">
        <v>320</v>
      </c>
      <c r="E979" s="59">
        <f t="shared" si="62"/>
        <v>0</v>
      </c>
      <c r="F979" s="307">
        <v>1311</v>
      </c>
      <c r="G979" s="59">
        <f t="shared" si="63"/>
        <v>0</v>
      </c>
      <c r="H979" s="59">
        <f t="shared" si="60"/>
        <v>0</v>
      </c>
      <c r="I979" s="59">
        <f t="shared" si="61"/>
        <v>1.7554049679529278</v>
      </c>
    </row>
    <row r="980" spans="1:9">
      <c r="A980" s="306">
        <v>905</v>
      </c>
      <c r="B980" s="306">
        <v>13</v>
      </c>
      <c r="C980" s="307">
        <v>3</v>
      </c>
      <c r="D980" s="307">
        <v>320</v>
      </c>
      <c r="E980" s="59">
        <f t="shared" si="62"/>
        <v>32</v>
      </c>
      <c r="F980" s="307">
        <v>1313</v>
      </c>
      <c r="G980" s="59">
        <f t="shared" si="63"/>
        <v>4.399905231107625</v>
      </c>
      <c r="H980" s="59">
        <f t="shared" si="60"/>
        <v>4.399905231107625</v>
      </c>
      <c r="I980" s="59">
        <f t="shared" si="61"/>
        <v>1.7566271638504576</v>
      </c>
    </row>
    <row r="981" spans="1:9">
      <c r="A981" s="306">
        <v>906</v>
      </c>
      <c r="B981" s="306">
        <v>8</v>
      </c>
      <c r="C981" s="307">
        <v>3</v>
      </c>
      <c r="D981" s="307">
        <v>320</v>
      </c>
      <c r="E981" s="59">
        <f t="shared" si="62"/>
        <v>16</v>
      </c>
      <c r="F981" s="307">
        <v>1314</v>
      </c>
      <c r="G981" s="59">
        <f t="shared" si="63"/>
        <v>2.2016281316357271</v>
      </c>
      <c r="H981" s="59">
        <f t="shared" si="60"/>
        <v>2.2016281316357271</v>
      </c>
      <c r="I981" s="59">
        <f t="shared" si="61"/>
        <v>1.7572387272203565</v>
      </c>
    </row>
    <row r="982" spans="1:9">
      <c r="A982" s="306">
        <v>907</v>
      </c>
      <c r="B982" s="306">
        <v>8</v>
      </c>
      <c r="C982" s="307">
        <v>3</v>
      </c>
      <c r="D982" s="307">
        <v>320</v>
      </c>
      <c r="E982" s="59">
        <f t="shared" si="62"/>
        <v>16</v>
      </c>
      <c r="F982" s="307">
        <v>1310</v>
      </c>
      <c r="G982" s="59">
        <f t="shared" si="63"/>
        <v>2.1949260673080691</v>
      </c>
      <c r="H982" s="59">
        <f t="shared" si="60"/>
        <v>2.1949260673080691</v>
      </c>
      <c r="I982" s="59">
        <f t="shared" si="61"/>
        <v>1.7578484289057199</v>
      </c>
    </row>
    <row r="983" spans="1:9">
      <c r="A983" s="306">
        <v>908</v>
      </c>
      <c r="B983" s="306">
        <v>8</v>
      </c>
      <c r="C983" s="307">
        <v>3</v>
      </c>
      <c r="D983" s="307">
        <v>320</v>
      </c>
      <c r="E983" s="59">
        <f t="shared" si="62"/>
        <v>16</v>
      </c>
      <c r="F983" s="307">
        <v>1310</v>
      </c>
      <c r="G983" s="59">
        <f t="shared" si="63"/>
        <v>2.1949260673080691</v>
      </c>
      <c r="H983" s="59">
        <f t="shared" si="60"/>
        <v>2.1949260673080691</v>
      </c>
      <c r="I983" s="59">
        <f t="shared" si="61"/>
        <v>1.7584581305910834</v>
      </c>
    </row>
    <row r="984" spans="1:9">
      <c r="A984" s="306">
        <v>909</v>
      </c>
      <c r="B984" s="306">
        <v>2</v>
      </c>
      <c r="C984" s="307">
        <v>3</v>
      </c>
      <c r="D984" s="307">
        <v>320</v>
      </c>
      <c r="E984" s="59">
        <f t="shared" si="62"/>
        <v>0</v>
      </c>
      <c r="F984" s="307">
        <v>1304</v>
      </c>
      <c r="G984" s="59">
        <f t="shared" si="63"/>
        <v>0</v>
      </c>
      <c r="H984" s="59">
        <f t="shared" si="60"/>
        <v>0</v>
      </c>
      <c r="I984" s="59">
        <f t="shared" si="61"/>
        <v>1.7584581305910834</v>
      </c>
    </row>
    <row r="985" spans="1:9">
      <c r="A985" s="306">
        <v>910</v>
      </c>
      <c r="B985" s="306">
        <v>1</v>
      </c>
      <c r="C985" s="307">
        <v>3</v>
      </c>
      <c r="D985" s="307">
        <v>320</v>
      </c>
      <c r="E985" s="59">
        <f t="shared" si="62"/>
        <v>0</v>
      </c>
      <c r="F985" s="307">
        <v>1282</v>
      </c>
      <c r="G985" s="59">
        <f t="shared" si="63"/>
        <v>0</v>
      </c>
      <c r="H985" s="59">
        <f t="shared" si="60"/>
        <v>0</v>
      </c>
      <c r="I985" s="59">
        <f t="shared" si="61"/>
        <v>1.7584581305910834</v>
      </c>
    </row>
    <row r="986" spans="1:9">
      <c r="A986" s="306">
        <v>911</v>
      </c>
      <c r="B986" s="306">
        <v>3</v>
      </c>
      <c r="C986" s="307">
        <v>3</v>
      </c>
      <c r="D986" s="307">
        <v>320</v>
      </c>
      <c r="E986" s="59">
        <f t="shared" si="62"/>
        <v>0</v>
      </c>
      <c r="F986" s="307">
        <v>1268</v>
      </c>
      <c r="G986" s="59">
        <f t="shared" si="63"/>
        <v>0</v>
      </c>
      <c r="H986" s="59">
        <f t="shared" si="60"/>
        <v>0</v>
      </c>
      <c r="I986" s="59">
        <f t="shared" si="61"/>
        <v>1.7584581305910834</v>
      </c>
    </row>
    <row r="987" spans="1:9">
      <c r="A987" s="306">
        <v>912</v>
      </c>
      <c r="B987" s="306">
        <v>14</v>
      </c>
      <c r="C987" s="307">
        <v>3</v>
      </c>
      <c r="D987" s="307">
        <v>320</v>
      </c>
      <c r="E987" s="59">
        <f t="shared" si="62"/>
        <v>35.200000000000003</v>
      </c>
      <c r="F987" s="307">
        <v>1262</v>
      </c>
      <c r="G987" s="59">
        <f t="shared" si="63"/>
        <v>4.6519028498275752</v>
      </c>
      <c r="H987" s="59">
        <f t="shared" si="60"/>
        <v>4.6519028498275752</v>
      </c>
      <c r="I987" s="59">
        <f t="shared" si="61"/>
        <v>1.7597503258271465</v>
      </c>
    </row>
    <row r="988" spans="1:9">
      <c r="A988" s="306">
        <v>913</v>
      </c>
      <c r="B988" s="306">
        <v>14</v>
      </c>
      <c r="C988" s="307">
        <v>3</v>
      </c>
      <c r="D988" s="307">
        <v>320</v>
      </c>
      <c r="E988" s="59">
        <f t="shared" si="62"/>
        <v>35.200000000000003</v>
      </c>
      <c r="F988" s="307">
        <v>1271</v>
      </c>
      <c r="G988" s="59">
        <f t="shared" si="63"/>
        <v>4.6850780682494833</v>
      </c>
      <c r="H988" s="59">
        <f t="shared" si="60"/>
        <v>4.6850780682494833</v>
      </c>
      <c r="I988" s="59">
        <f t="shared" si="61"/>
        <v>1.7610517364016602</v>
      </c>
    </row>
    <row r="989" spans="1:9">
      <c r="A989" s="306">
        <v>913</v>
      </c>
      <c r="B989" s="306">
        <v>9</v>
      </c>
      <c r="C989" s="307">
        <v>3</v>
      </c>
      <c r="D989" s="307">
        <v>320</v>
      </c>
      <c r="E989" s="59">
        <f t="shared" si="62"/>
        <v>19.2</v>
      </c>
      <c r="F989" s="307">
        <v>1275</v>
      </c>
      <c r="G989" s="59">
        <f t="shared" si="63"/>
        <v>2.5635396053292712</v>
      </c>
      <c r="H989" s="59">
        <f t="shared" si="60"/>
        <v>2.5635396053292712</v>
      </c>
      <c r="I989" s="59">
        <f t="shared" si="61"/>
        <v>1.761763830736474</v>
      </c>
    </row>
    <row r="990" spans="1:9">
      <c r="A990" s="306">
        <v>914</v>
      </c>
      <c r="B990" s="306">
        <v>1</v>
      </c>
      <c r="C990" s="307">
        <v>3</v>
      </c>
      <c r="D990" s="307">
        <v>320</v>
      </c>
      <c r="E990" s="59">
        <f t="shared" si="62"/>
        <v>0</v>
      </c>
      <c r="F990" s="307">
        <v>1276</v>
      </c>
      <c r="G990" s="59">
        <f t="shared" si="63"/>
        <v>0</v>
      </c>
      <c r="H990" s="59">
        <f t="shared" si="60"/>
        <v>0</v>
      </c>
      <c r="I990" s="59">
        <f t="shared" si="61"/>
        <v>1.761763830736474</v>
      </c>
    </row>
    <row r="991" spans="1:9">
      <c r="A991" s="306">
        <v>915</v>
      </c>
      <c r="B991" s="306">
        <v>1</v>
      </c>
      <c r="C991" s="307">
        <v>3</v>
      </c>
      <c r="D991" s="307">
        <v>320</v>
      </c>
      <c r="E991" s="59">
        <f t="shared" si="62"/>
        <v>0</v>
      </c>
      <c r="F991" s="307">
        <v>1243</v>
      </c>
      <c r="G991" s="59">
        <f t="shared" si="63"/>
        <v>0</v>
      </c>
      <c r="H991" s="59">
        <f t="shared" si="60"/>
        <v>0</v>
      </c>
      <c r="I991" s="59">
        <f t="shared" si="61"/>
        <v>1.761763830736474</v>
      </c>
    </row>
    <row r="992" spans="1:9">
      <c r="A992" s="306">
        <v>916</v>
      </c>
      <c r="B992" s="306">
        <v>1</v>
      </c>
      <c r="C992" s="307">
        <v>3</v>
      </c>
      <c r="D992" s="307">
        <v>320</v>
      </c>
      <c r="E992" s="59">
        <f t="shared" si="62"/>
        <v>0</v>
      </c>
      <c r="F992" s="307">
        <v>1212</v>
      </c>
      <c r="G992" s="59">
        <f t="shared" si="63"/>
        <v>0</v>
      </c>
      <c r="H992" s="59">
        <f t="shared" si="60"/>
        <v>0</v>
      </c>
      <c r="I992" s="59">
        <f t="shared" si="61"/>
        <v>1.761763830736474</v>
      </c>
    </row>
    <row r="993" spans="1:9">
      <c r="A993" s="306">
        <v>917</v>
      </c>
      <c r="B993" s="306">
        <v>1</v>
      </c>
      <c r="C993" s="307">
        <v>3</v>
      </c>
      <c r="D993" s="307">
        <v>320</v>
      </c>
      <c r="E993" s="59">
        <f t="shared" si="62"/>
        <v>0</v>
      </c>
      <c r="F993" s="307">
        <v>1175</v>
      </c>
      <c r="G993" s="59">
        <f t="shared" si="63"/>
        <v>0</v>
      </c>
      <c r="H993" s="59">
        <f t="shared" si="60"/>
        <v>0</v>
      </c>
      <c r="I993" s="59">
        <f t="shared" si="61"/>
        <v>1.761763830736474</v>
      </c>
    </row>
    <row r="994" spans="1:9">
      <c r="A994" s="306">
        <v>918</v>
      </c>
      <c r="B994" s="306">
        <v>1</v>
      </c>
      <c r="C994" s="307">
        <v>3</v>
      </c>
      <c r="D994" s="307">
        <v>320</v>
      </c>
      <c r="E994" s="59">
        <f t="shared" si="62"/>
        <v>0</v>
      </c>
      <c r="F994" s="307">
        <v>1142</v>
      </c>
      <c r="G994" s="59">
        <f t="shared" si="63"/>
        <v>0</v>
      </c>
      <c r="H994" s="59">
        <f t="shared" si="60"/>
        <v>0</v>
      </c>
      <c r="I994" s="59">
        <f t="shared" si="61"/>
        <v>1.761763830736474</v>
      </c>
    </row>
    <row r="995" spans="1:9">
      <c r="A995" s="306">
        <v>919</v>
      </c>
      <c r="B995" s="306">
        <v>1</v>
      </c>
      <c r="C995" s="307">
        <v>3</v>
      </c>
      <c r="D995" s="307">
        <v>320</v>
      </c>
      <c r="E995" s="59">
        <f t="shared" si="62"/>
        <v>0</v>
      </c>
      <c r="F995" s="307">
        <v>1106</v>
      </c>
      <c r="G995" s="59">
        <f t="shared" si="63"/>
        <v>0</v>
      </c>
      <c r="H995" s="59">
        <f t="shared" si="60"/>
        <v>0</v>
      </c>
      <c r="I995" s="59">
        <f t="shared" si="61"/>
        <v>1.761763830736474</v>
      </c>
    </row>
    <row r="996" spans="1:9">
      <c r="A996" s="306">
        <v>920</v>
      </c>
      <c r="B996" s="306">
        <v>17</v>
      </c>
      <c r="C996" s="307">
        <v>3</v>
      </c>
      <c r="D996" s="307">
        <v>320</v>
      </c>
      <c r="E996" s="59">
        <f t="shared" si="62"/>
        <v>44.8</v>
      </c>
      <c r="F996" s="307">
        <v>1077</v>
      </c>
      <c r="G996" s="59">
        <f t="shared" si="63"/>
        <v>5.0526862966215367</v>
      </c>
      <c r="H996" s="59">
        <f t="shared" si="60"/>
        <v>5.0526862966215367</v>
      </c>
      <c r="I996" s="59">
        <f t="shared" si="61"/>
        <v>1.7631673547077578</v>
      </c>
    </row>
    <row r="997" spans="1:9">
      <c r="A997" s="306">
        <v>921</v>
      </c>
      <c r="B997" s="306">
        <v>1</v>
      </c>
      <c r="C997" s="307">
        <v>3</v>
      </c>
      <c r="D997" s="307">
        <v>320</v>
      </c>
      <c r="E997" s="59">
        <f t="shared" si="62"/>
        <v>0</v>
      </c>
      <c r="F997" s="307">
        <v>1072</v>
      </c>
      <c r="G997" s="59">
        <f t="shared" si="63"/>
        <v>0</v>
      </c>
      <c r="H997" s="59">
        <f t="shared" si="60"/>
        <v>0</v>
      </c>
      <c r="I997" s="59">
        <f t="shared" si="61"/>
        <v>1.7631673547077578</v>
      </c>
    </row>
    <row r="998" spans="1:9">
      <c r="A998" s="306">
        <v>922</v>
      </c>
      <c r="B998" s="306">
        <v>50</v>
      </c>
      <c r="C998" s="307">
        <v>3</v>
      </c>
      <c r="D998" s="307">
        <v>320</v>
      </c>
      <c r="E998" s="59">
        <f t="shared" si="62"/>
        <v>150.4</v>
      </c>
      <c r="F998" s="307">
        <v>1112</v>
      </c>
      <c r="G998" s="59">
        <f t="shared" si="63"/>
        <v>17.513834501036477</v>
      </c>
      <c r="H998" s="59">
        <f t="shared" si="60"/>
        <v>17.513834501036477</v>
      </c>
      <c r="I998" s="59">
        <f t="shared" si="61"/>
        <v>1.7680323087358234</v>
      </c>
    </row>
    <row r="999" spans="1:9">
      <c r="A999" s="306">
        <v>923</v>
      </c>
      <c r="B999" s="306">
        <v>37</v>
      </c>
      <c r="C999" s="307">
        <v>3</v>
      </c>
      <c r="D999" s="307">
        <v>320</v>
      </c>
      <c r="E999" s="59">
        <f t="shared" si="62"/>
        <v>108.8</v>
      </c>
      <c r="F999" s="307">
        <v>1133</v>
      </c>
      <c r="G999" s="59">
        <f t="shared" si="63"/>
        <v>12.908846101502508</v>
      </c>
      <c r="H999" s="59">
        <f t="shared" si="60"/>
        <v>12.908846101502508</v>
      </c>
      <c r="I999" s="59">
        <f t="shared" si="61"/>
        <v>1.771618099319574</v>
      </c>
    </row>
    <row r="1000" spans="1:9">
      <c r="A1000" s="306">
        <v>924</v>
      </c>
      <c r="B1000" s="306">
        <v>4</v>
      </c>
      <c r="C1000" s="307">
        <v>3</v>
      </c>
      <c r="D1000" s="307">
        <v>320</v>
      </c>
      <c r="E1000" s="59">
        <f t="shared" si="62"/>
        <v>3.2</v>
      </c>
      <c r="F1000" s="307">
        <v>1154</v>
      </c>
      <c r="G1000" s="59">
        <f t="shared" si="63"/>
        <v>0.38670911170587957</v>
      </c>
      <c r="H1000" s="59">
        <f t="shared" si="60"/>
        <v>0.38670911170587957</v>
      </c>
      <c r="I1000" s="59">
        <f t="shared" si="61"/>
        <v>1.77172551851727</v>
      </c>
    </row>
    <row r="1001" spans="1:9">
      <c r="A1001" s="306">
        <v>925</v>
      </c>
      <c r="B1001" s="306">
        <v>22</v>
      </c>
      <c r="C1001" s="307">
        <v>3</v>
      </c>
      <c r="D1001" s="307">
        <v>320</v>
      </c>
      <c r="E1001" s="59">
        <f t="shared" si="62"/>
        <v>60.8</v>
      </c>
      <c r="F1001" s="307">
        <v>1174</v>
      </c>
      <c r="G1001" s="59">
        <f t="shared" si="63"/>
        <v>7.4748123446372183</v>
      </c>
      <c r="H1001" s="59">
        <f t="shared" si="60"/>
        <v>7.4748123446372183</v>
      </c>
      <c r="I1001" s="59">
        <f t="shared" si="61"/>
        <v>1.7738018552796693</v>
      </c>
    </row>
    <row r="1002" spans="1:9">
      <c r="A1002" s="306">
        <v>926</v>
      </c>
      <c r="B1002" s="306">
        <v>12</v>
      </c>
      <c r="C1002" s="307">
        <v>3</v>
      </c>
      <c r="D1002" s="307">
        <v>320</v>
      </c>
      <c r="E1002" s="59">
        <f t="shared" si="62"/>
        <v>28.8</v>
      </c>
      <c r="F1002" s="307">
        <v>1204</v>
      </c>
      <c r="G1002" s="59">
        <f t="shared" si="63"/>
        <v>3.631178452725226</v>
      </c>
      <c r="H1002" s="59">
        <f t="shared" si="60"/>
        <v>3.631178452725226</v>
      </c>
      <c r="I1002" s="59">
        <f t="shared" si="61"/>
        <v>1.7748105159609819</v>
      </c>
    </row>
    <row r="1003" spans="1:9">
      <c r="A1003" s="306">
        <v>927</v>
      </c>
      <c r="B1003" s="306">
        <v>14</v>
      </c>
      <c r="C1003" s="307">
        <v>3</v>
      </c>
      <c r="D1003" s="307">
        <v>320</v>
      </c>
      <c r="E1003" s="59">
        <f t="shared" si="62"/>
        <v>35.200000000000003</v>
      </c>
      <c r="F1003" s="307">
        <v>1206</v>
      </c>
      <c r="G1003" s="59">
        <f t="shared" si="63"/>
        <v>4.445479268535701</v>
      </c>
      <c r="H1003" s="59">
        <f t="shared" si="60"/>
        <v>4.445479268535701</v>
      </c>
      <c r="I1003" s="59">
        <f t="shared" si="61"/>
        <v>1.776045371313353</v>
      </c>
    </row>
    <row r="1004" spans="1:9">
      <c r="A1004" s="306">
        <v>928</v>
      </c>
      <c r="B1004" s="306">
        <v>24</v>
      </c>
      <c r="C1004" s="307">
        <v>3</v>
      </c>
      <c r="D1004" s="307">
        <v>320</v>
      </c>
      <c r="E1004" s="59">
        <f t="shared" si="62"/>
        <v>67.2</v>
      </c>
      <c r="F1004" s="307">
        <v>1230</v>
      </c>
      <c r="G1004" s="59">
        <f t="shared" si="63"/>
        <v>8.6557160791705989</v>
      </c>
      <c r="H1004" s="59">
        <f t="shared" si="60"/>
        <v>8.6557160791705989</v>
      </c>
      <c r="I1004" s="59">
        <f t="shared" si="61"/>
        <v>1.7784497368909005</v>
      </c>
    </row>
    <row r="1005" spans="1:9">
      <c r="A1005" s="306">
        <v>929</v>
      </c>
      <c r="B1005" s="306">
        <v>10</v>
      </c>
      <c r="C1005" s="307">
        <v>3</v>
      </c>
      <c r="D1005" s="307">
        <v>320</v>
      </c>
      <c r="E1005" s="59">
        <f t="shared" si="62"/>
        <v>22.4</v>
      </c>
      <c r="F1005" s="307">
        <v>1245</v>
      </c>
      <c r="G1005" s="59">
        <f t="shared" si="63"/>
        <v>2.9204245307770718</v>
      </c>
      <c r="H1005" s="59">
        <f t="shared" si="60"/>
        <v>2.9204245307770718</v>
      </c>
      <c r="I1005" s="59">
        <f t="shared" si="61"/>
        <v>1.7792609659272274</v>
      </c>
    </row>
    <row r="1006" spans="1:9">
      <c r="A1006" s="306">
        <v>929</v>
      </c>
      <c r="B1006" s="306">
        <v>9</v>
      </c>
      <c r="C1006" s="307">
        <v>3</v>
      </c>
      <c r="D1006" s="307">
        <v>320</v>
      </c>
      <c r="E1006" s="59">
        <f t="shared" si="62"/>
        <v>19.2</v>
      </c>
      <c r="F1006" s="307">
        <v>1251</v>
      </c>
      <c r="G1006" s="59">
        <f t="shared" si="63"/>
        <v>2.5152847421701319</v>
      </c>
      <c r="H1006" s="59">
        <f t="shared" si="60"/>
        <v>2.5152847421701319</v>
      </c>
      <c r="I1006" s="59">
        <f t="shared" si="61"/>
        <v>1.7799596561333857</v>
      </c>
    </row>
    <row r="1007" spans="1:9">
      <c r="A1007" s="306">
        <v>930</v>
      </c>
      <c r="B1007" s="306">
        <v>9</v>
      </c>
      <c r="C1007" s="307">
        <v>3</v>
      </c>
      <c r="D1007" s="307">
        <v>320</v>
      </c>
      <c r="E1007" s="59">
        <f t="shared" si="62"/>
        <v>19.2</v>
      </c>
      <c r="F1007" s="307">
        <v>1249</v>
      </c>
      <c r="G1007" s="59">
        <f t="shared" si="63"/>
        <v>2.5112635035735371</v>
      </c>
      <c r="H1007" s="59">
        <f t="shared" si="60"/>
        <v>2.5112635035735371</v>
      </c>
      <c r="I1007" s="59">
        <f t="shared" si="61"/>
        <v>1.7806572293288228</v>
      </c>
    </row>
    <row r="1008" spans="1:9">
      <c r="A1008" s="306">
        <v>931</v>
      </c>
      <c r="B1008" s="306">
        <v>10</v>
      </c>
      <c r="C1008" s="307">
        <v>3</v>
      </c>
      <c r="D1008" s="307">
        <v>320</v>
      </c>
      <c r="E1008" s="59">
        <f t="shared" si="62"/>
        <v>22.4</v>
      </c>
      <c r="F1008" s="307">
        <v>1247</v>
      </c>
      <c r="G1008" s="59">
        <f t="shared" si="63"/>
        <v>2.9251159758064325</v>
      </c>
      <c r="H1008" s="59">
        <f t="shared" si="60"/>
        <v>2.9251159758064325</v>
      </c>
      <c r="I1008" s="59">
        <f t="shared" si="61"/>
        <v>1.7814697615443245</v>
      </c>
    </row>
    <row r="1009" spans="1:9">
      <c r="A1009" s="306">
        <v>932</v>
      </c>
      <c r="B1009" s="306">
        <v>11</v>
      </c>
      <c r="C1009" s="307">
        <v>3</v>
      </c>
      <c r="D1009" s="307">
        <v>320</v>
      </c>
      <c r="E1009" s="59">
        <f t="shared" si="62"/>
        <v>25.6</v>
      </c>
      <c r="F1009" s="307">
        <v>1248</v>
      </c>
      <c r="G1009" s="59">
        <f t="shared" si="63"/>
        <v>3.3456705123669863</v>
      </c>
      <c r="H1009" s="59">
        <f t="shared" si="60"/>
        <v>3.3456705123669863</v>
      </c>
      <c r="I1009" s="59">
        <f t="shared" si="61"/>
        <v>1.7823991144644264</v>
      </c>
    </row>
    <row r="1010" spans="1:9">
      <c r="A1010" s="306">
        <v>933</v>
      </c>
      <c r="B1010" s="306">
        <v>10</v>
      </c>
      <c r="C1010" s="307">
        <v>3</v>
      </c>
      <c r="D1010" s="307">
        <v>320</v>
      </c>
      <c r="E1010" s="59">
        <f t="shared" si="62"/>
        <v>22.4</v>
      </c>
      <c r="F1010" s="307">
        <v>1252</v>
      </c>
      <c r="G1010" s="59">
        <f t="shared" si="63"/>
        <v>2.9368445883798344</v>
      </c>
      <c r="H1010" s="59">
        <f t="shared" si="60"/>
        <v>2.9368445883798344</v>
      </c>
      <c r="I1010" s="59">
        <f t="shared" si="61"/>
        <v>1.7832149046278654</v>
      </c>
    </row>
    <row r="1011" spans="1:9">
      <c r="A1011" s="306">
        <v>934</v>
      </c>
      <c r="B1011" s="306">
        <v>7</v>
      </c>
      <c r="C1011" s="307">
        <v>3</v>
      </c>
      <c r="D1011" s="307">
        <v>320</v>
      </c>
      <c r="E1011" s="59">
        <f t="shared" si="62"/>
        <v>12.8</v>
      </c>
      <c r="F1011" s="307">
        <v>1241</v>
      </c>
      <c r="G1011" s="59">
        <f t="shared" si="63"/>
        <v>1.6634523661247715</v>
      </c>
      <c r="H1011" s="59">
        <f t="shared" si="60"/>
        <v>1.6634523661247715</v>
      </c>
      <c r="I1011" s="59">
        <f t="shared" si="61"/>
        <v>1.7836769747295667</v>
      </c>
    </row>
    <row r="1012" spans="1:9">
      <c r="A1012" s="306">
        <v>935</v>
      </c>
      <c r="B1012" s="306">
        <v>4</v>
      </c>
      <c r="C1012" s="307">
        <v>3</v>
      </c>
      <c r="D1012" s="307">
        <v>320</v>
      </c>
      <c r="E1012" s="59">
        <f t="shared" si="62"/>
        <v>3.2</v>
      </c>
      <c r="F1012" s="307">
        <v>1230</v>
      </c>
      <c r="G1012" s="59">
        <f t="shared" si="63"/>
        <v>0.41217695615098088</v>
      </c>
      <c r="H1012" s="59">
        <f t="shared" si="60"/>
        <v>0.41217695615098088</v>
      </c>
      <c r="I1012" s="59">
        <f t="shared" si="61"/>
        <v>1.7837914683284974</v>
      </c>
    </row>
    <row r="1013" spans="1:9">
      <c r="A1013" s="306">
        <v>936</v>
      </c>
      <c r="B1013" s="306">
        <v>3</v>
      </c>
      <c r="C1013" s="307">
        <v>3</v>
      </c>
      <c r="D1013" s="307">
        <v>320</v>
      </c>
      <c r="E1013" s="59">
        <f t="shared" si="62"/>
        <v>0</v>
      </c>
      <c r="F1013" s="307">
        <v>1219</v>
      </c>
      <c r="G1013" s="59">
        <f t="shared" si="63"/>
        <v>0</v>
      </c>
      <c r="H1013" s="59">
        <f t="shared" si="60"/>
        <v>0</v>
      </c>
      <c r="I1013" s="59">
        <f t="shared" si="61"/>
        <v>1.7837914683284974</v>
      </c>
    </row>
    <row r="1014" spans="1:9">
      <c r="A1014" s="306">
        <v>937</v>
      </c>
      <c r="B1014" s="306">
        <v>3</v>
      </c>
      <c r="C1014" s="307">
        <v>3</v>
      </c>
      <c r="D1014" s="307">
        <v>320</v>
      </c>
      <c r="E1014" s="59">
        <f t="shared" si="62"/>
        <v>0</v>
      </c>
      <c r="F1014" s="307">
        <v>1210</v>
      </c>
      <c r="G1014" s="59">
        <f t="shared" si="63"/>
        <v>0</v>
      </c>
      <c r="H1014" s="59">
        <f t="shared" si="60"/>
        <v>0</v>
      </c>
      <c r="I1014" s="59">
        <f t="shared" si="61"/>
        <v>1.7837914683284974</v>
      </c>
    </row>
    <row r="1015" spans="1:9">
      <c r="A1015" s="306">
        <v>938</v>
      </c>
      <c r="B1015" s="306">
        <v>3</v>
      </c>
      <c r="C1015" s="307">
        <v>3</v>
      </c>
      <c r="D1015" s="307">
        <v>320</v>
      </c>
      <c r="E1015" s="59">
        <f t="shared" si="62"/>
        <v>0</v>
      </c>
      <c r="F1015" s="307">
        <v>1198</v>
      </c>
      <c r="G1015" s="59">
        <f t="shared" si="63"/>
        <v>0</v>
      </c>
      <c r="H1015" s="59">
        <f t="shared" si="60"/>
        <v>0</v>
      </c>
      <c r="I1015" s="59">
        <f t="shared" si="61"/>
        <v>1.7837914683284974</v>
      </c>
    </row>
    <row r="1016" spans="1:9">
      <c r="A1016" s="306">
        <v>939</v>
      </c>
      <c r="B1016" s="306">
        <v>7</v>
      </c>
      <c r="C1016" s="307">
        <v>3</v>
      </c>
      <c r="D1016" s="307">
        <v>320</v>
      </c>
      <c r="E1016" s="59">
        <f t="shared" si="62"/>
        <v>12.8</v>
      </c>
      <c r="F1016" s="307">
        <v>1190</v>
      </c>
      <c r="G1016" s="59">
        <f t="shared" si="63"/>
        <v>1.5950913099826576</v>
      </c>
      <c r="H1016" s="59">
        <f t="shared" si="60"/>
        <v>1.5950913099826576</v>
      </c>
      <c r="I1016" s="59">
        <f t="shared" si="61"/>
        <v>1.784234549247937</v>
      </c>
    </row>
    <row r="1017" spans="1:9">
      <c r="A1017" s="306">
        <v>940</v>
      </c>
      <c r="B1017" s="306">
        <v>15</v>
      </c>
      <c r="C1017" s="307">
        <v>3</v>
      </c>
      <c r="D1017" s="307">
        <v>320</v>
      </c>
      <c r="E1017" s="59">
        <f t="shared" si="62"/>
        <v>38.4</v>
      </c>
      <c r="F1017" s="307">
        <v>1193</v>
      </c>
      <c r="G1017" s="59">
        <f t="shared" si="63"/>
        <v>4.7973376457377581</v>
      </c>
      <c r="H1017" s="59">
        <f t="shared" si="60"/>
        <v>4.7973376457377581</v>
      </c>
      <c r="I1017" s="59">
        <f t="shared" si="61"/>
        <v>1.7855671430384197</v>
      </c>
    </row>
    <row r="1018" spans="1:9">
      <c r="A1018" s="306">
        <v>941</v>
      </c>
      <c r="B1018" s="306">
        <v>20</v>
      </c>
      <c r="C1018" s="307">
        <v>3</v>
      </c>
      <c r="D1018" s="307">
        <v>320</v>
      </c>
      <c r="E1018" s="59">
        <f t="shared" si="62"/>
        <v>54.4</v>
      </c>
      <c r="F1018" s="307">
        <v>1208</v>
      </c>
      <c r="G1018" s="59">
        <f t="shared" si="63"/>
        <v>6.881679651639466</v>
      </c>
      <c r="H1018" s="59">
        <f t="shared" si="60"/>
        <v>6.881679651639466</v>
      </c>
      <c r="I1018" s="59">
        <f t="shared" si="61"/>
        <v>1.7874787207194307</v>
      </c>
    </row>
    <row r="1019" spans="1:9">
      <c r="A1019" s="306">
        <v>941</v>
      </c>
      <c r="B1019" s="306">
        <v>9</v>
      </c>
      <c r="C1019" s="307">
        <v>3</v>
      </c>
      <c r="D1019" s="307">
        <v>320</v>
      </c>
      <c r="E1019" s="59">
        <f t="shared" si="62"/>
        <v>19.2</v>
      </c>
      <c r="F1019" s="307">
        <v>1216</v>
      </c>
      <c r="G1019" s="59">
        <f t="shared" si="63"/>
        <v>2.444913066729721</v>
      </c>
      <c r="H1019" s="59">
        <f t="shared" si="60"/>
        <v>2.444913066729721</v>
      </c>
      <c r="I1019" s="59">
        <f t="shared" si="61"/>
        <v>1.7881578632379667</v>
      </c>
    </row>
    <row r="1020" spans="1:9">
      <c r="A1020" s="306">
        <v>942</v>
      </c>
      <c r="B1020" s="306">
        <v>3</v>
      </c>
      <c r="C1020" s="307">
        <v>3</v>
      </c>
      <c r="D1020" s="307">
        <v>320</v>
      </c>
      <c r="E1020" s="59">
        <f t="shared" si="62"/>
        <v>0</v>
      </c>
      <c r="F1020" s="307">
        <v>1219</v>
      </c>
      <c r="G1020" s="59">
        <f t="shared" si="63"/>
        <v>0</v>
      </c>
      <c r="H1020" s="59">
        <f t="shared" si="60"/>
        <v>0</v>
      </c>
      <c r="I1020" s="59">
        <f t="shared" si="61"/>
        <v>1.7881578632379667</v>
      </c>
    </row>
    <row r="1021" spans="1:9">
      <c r="A1021" s="306">
        <v>943</v>
      </c>
      <c r="B1021" s="306">
        <v>10</v>
      </c>
      <c r="C1021" s="307">
        <v>3</v>
      </c>
      <c r="D1021" s="307">
        <v>320</v>
      </c>
      <c r="E1021" s="59">
        <f t="shared" si="62"/>
        <v>22.4</v>
      </c>
      <c r="F1021" s="307">
        <v>1216</v>
      </c>
      <c r="G1021" s="59">
        <f t="shared" si="63"/>
        <v>2.8523985778513405</v>
      </c>
      <c r="H1021" s="59">
        <f t="shared" si="60"/>
        <v>2.8523985778513405</v>
      </c>
      <c r="I1021" s="59">
        <f t="shared" si="61"/>
        <v>1.7889501961762586</v>
      </c>
    </row>
    <row r="1022" spans="1:9">
      <c r="A1022" s="306">
        <v>944</v>
      </c>
      <c r="B1022" s="306">
        <v>9</v>
      </c>
      <c r="C1022" s="307">
        <v>3</v>
      </c>
      <c r="D1022" s="307">
        <v>320</v>
      </c>
      <c r="E1022" s="59">
        <f t="shared" si="62"/>
        <v>19.2</v>
      </c>
      <c r="F1022" s="307">
        <v>1223</v>
      </c>
      <c r="G1022" s="59">
        <f t="shared" si="63"/>
        <v>2.4589874018178031</v>
      </c>
      <c r="H1022" s="59">
        <f t="shared" si="60"/>
        <v>2.4589874018178031</v>
      </c>
      <c r="I1022" s="59">
        <f t="shared" si="61"/>
        <v>1.7896332482323192</v>
      </c>
    </row>
    <row r="1023" spans="1:9">
      <c r="A1023" s="306">
        <v>945</v>
      </c>
      <c r="B1023" s="306">
        <v>1</v>
      </c>
      <c r="C1023" s="307">
        <v>3</v>
      </c>
      <c r="D1023" s="307">
        <v>320</v>
      </c>
      <c r="E1023" s="59">
        <f t="shared" si="62"/>
        <v>0</v>
      </c>
      <c r="F1023" s="307">
        <v>1196</v>
      </c>
      <c r="G1023" s="59">
        <f t="shared" si="63"/>
        <v>0</v>
      </c>
      <c r="H1023" s="59">
        <f t="shared" si="60"/>
        <v>0</v>
      </c>
      <c r="I1023" s="59">
        <f t="shared" si="61"/>
        <v>1.7896332482323192</v>
      </c>
    </row>
    <row r="1024" spans="1:9">
      <c r="A1024" s="306">
        <v>946</v>
      </c>
      <c r="B1024" s="306">
        <v>24</v>
      </c>
      <c r="C1024" s="307">
        <v>3</v>
      </c>
      <c r="D1024" s="307">
        <v>320</v>
      </c>
      <c r="E1024" s="59">
        <f t="shared" si="62"/>
        <v>67.2</v>
      </c>
      <c r="F1024" s="307">
        <v>1202</v>
      </c>
      <c r="G1024" s="59">
        <f t="shared" si="63"/>
        <v>8.458675387937447</v>
      </c>
      <c r="H1024" s="59">
        <f t="shared" si="60"/>
        <v>8.458675387937447</v>
      </c>
      <c r="I1024" s="59">
        <f t="shared" si="61"/>
        <v>1.7919828802845241</v>
      </c>
    </row>
    <row r="1025" spans="1:9">
      <c r="A1025" s="306">
        <v>947</v>
      </c>
      <c r="B1025" s="306">
        <v>23</v>
      </c>
      <c r="C1025" s="307">
        <v>3</v>
      </c>
      <c r="D1025" s="307">
        <v>320</v>
      </c>
      <c r="E1025" s="59">
        <f t="shared" si="62"/>
        <v>64</v>
      </c>
      <c r="F1025" s="307">
        <v>1232</v>
      </c>
      <c r="G1025" s="59">
        <f t="shared" si="63"/>
        <v>8.256943251674933</v>
      </c>
      <c r="H1025" s="59">
        <f t="shared" si="60"/>
        <v>8.256943251674933</v>
      </c>
      <c r="I1025" s="59">
        <f t="shared" si="61"/>
        <v>1.7942764756322116</v>
      </c>
    </row>
    <row r="1026" spans="1:9">
      <c r="A1026" s="306">
        <v>948</v>
      </c>
      <c r="B1026" s="306">
        <v>10</v>
      </c>
      <c r="C1026" s="307">
        <v>3</v>
      </c>
      <c r="D1026" s="307">
        <v>320</v>
      </c>
      <c r="E1026" s="59">
        <f t="shared" si="62"/>
        <v>22.4</v>
      </c>
      <c r="F1026" s="307">
        <v>1252</v>
      </c>
      <c r="G1026" s="59">
        <f t="shared" si="63"/>
        <v>2.9368445883798344</v>
      </c>
      <c r="H1026" s="59">
        <f t="shared" si="60"/>
        <v>2.9368445883798344</v>
      </c>
      <c r="I1026" s="59">
        <f t="shared" si="61"/>
        <v>1.7950922657956505</v>
      </c>
    </row>
    <row r="1027" spans="1:9">
      <c r="A1027" s="306">
        <v>949</v>
      </c>
      <c r="B1027" s="306">
        <v>1</v>
      </c>
      <c r="C1027" s="307">
        <v>3</v>
      </c>
      <c r="D1027" s="307">
        <v>320</v>
      </c>
      <c r="E1027" s="59">
        <f t="shared" si="62"/>
        <v>0</v>
      </c>
      <c r="F1027" s="307">
        <v>1209</v>
      </c>
      <c r="G1027" s="59">
        <f t="shared" si="63"/>
        <v>0</v>
      </c>
      <c r="H1027" s="59">
        <f t="shared" si="60"/>
        <v>0</v>
      </c>
      <c r="I1027" s="59">
        <f t="shared" si="61"/>
        <v>1.7950922657956505</v>
      </c>
    </row>
    <row r="1028" spans="1:9">
      <c r="A1028" s="306">
        <v>950</v>
      </c>
      <c r="B1028" s="306">
        <v>1</v>
      </c>
      <c r="C1028" s="307">
        <v>3</v>
      </c>
      <c r="D1028" s="307">
        <v>320</v>
      </c>
      <c r="E1028" s="59">
        <f t="shared" si="62"/>
        <v>0</v>
      </c>
      <c r="F1028" s="307">
        <v>1233</v>
      </c>
      <c r="G1028" s="59">
        <f t="shared" si="63"/>
        <v>0</v>
      </c>
      <c r="H1028" s="59">
        <f t="shared" si="60"/>
        <v>0</v>
      </c>
      <c r="I1028" s="59">
        <f t="shared" si="61"/>
        <v>1.7950922657956505</v>
      </c>
    </row>
    <row r="1029" spans="1:9">
      <c r="A1029" s="306">
        <v>951</v>
      </c>
      <c r="B1029" s="306">
        <v>1</v>
      </c>
      <c r="C1029" s="307">
        <v>3</v>
      </c>
      <c r="D1029" s="307">
        <v>320</v>
      </c>
      <c r="E1029" s="59">
        <f t="shared" si="62"/>
        <v>0</v>
      </c>
      <c r="F1029" s="307">
        <v>1181</v>
      </c>
      <c r="G1029" s="59">
        <f t="shared" si="63"/>
        <v>0</v>
      </c>
      <c r="H1029" s="59">
        <f t="shared" si="60"/>
        <v>0</v>
      </c>
      <c r="I1029" s="59">
        <f t="shared" si="61"/>
        <v>1.7950922657956505</v>
      </c>
    </row>
    <row r="1030" spans="1:9">
      <c r="A1030" s="306">
        <v>952</v>
      </c>
      <c r="B1030" s="306">
        <v>1</v>
      </c>
      <c r="C1030" s="307">
        <v>3</v>
      </c>
      <c r="D1030" s="307">
        <v>320</v>
      </c>
      <c r="E1030" s="59">
        <f t="shared" si="62"/>
        <v>0</v>
      </c>
      <c r="F1030" s="307">
        <v>1118</v>
      </c>
      <c r="G1030" s="59">
        <f t="shared" si="63"/>
        <v>0</v>
      </c>
      <c r="H1030" s="59">
        <f t="shared" si="60"/>
        <v>0</v>
      </c>
      <c r="I1030" s="59">
        <f t="shared" si="61"/>
        <v>1.7950922657956505</v>
      </c>
    </row>
    <row r="1031" spans="1:9">
      <c r="A1031" s="306">
        <v>953</v>
      </c>
      <c r="B1031" s="306">
        <v>1</v>
      </c>
      <c r="C1031" s="307">
        <v>3</v>
      </c>
      <c r="D1031" s="307">
        <v>320</v>
      </c>
      <c r="E1031" s="59">
        <f t="shared" si="62"/>
        <v>0</v>
      </c>
      <c r="F1031" s="307">
        <v>1042</v>
      </c>
      <c r="G1031" s="59">
        <f t="shared" si="63"/>
        <v>0</v>
      </c>
      <c r="H1031" s="59">
        <f t="shared" ref="H1031:H1094" si="64">G1031*1</f>
        <v>0</v>
      </c>
      <c r="I1031" s="59">
        <f t="shared" si="61"/>
        <v>1.7950922657956505</v>
      </c>
    </row>
    <row r="1032" spans="1:9">
      <c r="A1032" s="306">
        <v>954</v>
      </c>
      <c r="B1032" s="306">
        <v>1</v>
      </c>
      <c r="C1032" s="307">
        <v>3</v>
      </c>
      <c r="D1032" s="307">
        <v>320</v>
      </c>
      <c r="E1032" s="59">
        <f t="shared" si="62"/>
        <v>0</v>
      </c>
      <c r="F1032" s="307">
        <v>1279</v>
      </c>
      <c r="G1032" s="59">
        <f t="shared" si="63"/>
        <v>0</v>
      </c>
      <c r="H1032" s="59">
        <f t="shared" si="64"/>
        <v>0</v>
      </c>
      <c r="I1032" s="59">
        <f t="shared" ref="I1032:I1095" si="65">(H1032/3600)+I1031</f>
        <v>1.7950922657956505</v>
      </c>
    </row>
    <row r="1033" spans="1:9">
      <c r="A1033" s="306">
        <v>955</v>
      </c>
      <c r="B1033" s="306">
        <v>1</v>
      </c>
      <c r="C1033" s="307">
        <v>3</v>
      </c>
      <c r="D1033" s="307">
        <v>320</v>
      </c>
      <c r="E1033" s="59">
        <f t="shared" si="62"/>
        <v>0</v>
      </c>
      <c r="F1033" s="307">
        <v>1054</v>
      </c>
      <c r="G1033" s="59">
        <f t="shared" si="63"/>
        <v>0</v>
      </c>
      <c r="H1033" s="59">
        <f t="shared" si="64"/>
        <v>0</v>
      </c>
      <c r="I1033" s="59">
        <f t="shared" si="65"/>
        <v>1.7950922657956505</v>
      </c>
    </row>
    <row r="1034" spans="1:9">
      <c r="A1034" s="306">
        <v>956</v>
      </c>
      <c r="B1034" s="306">
        <v>1</v>
      </c>
      <c r="C1034" s="307">
        <v>2</v>
      </c>
      <c r="D1034" s="307">
        <v>320</v>
      </c>
      <c r="E1034" s="59">
        <f t="shared" ref="E1034:E1097" si="66">IF(B1034&gt;C1034,(B1034-C1034)*D1034/100,0)</f>
        <v>0</v>
      </c>
      <c r="F1034" s="307">
        <v>983</v>
      </c>
      <c r="G1034" s="59">
        <f t="shared" ref="G1034:G1097" si="67">(2*PI()*E1034*F1034/60)/1000</f>
        <v>0</v>
      </c>
      <c r="H1034" s="59">
        <f t="shared" si="64"/>
        <v>0</v>
      </c>
      <c r="I1034" s="59">
        <f t="shared" si="65"/>
        <v>1.7950922657956505</v>
      </c>
    </row>
    <row r="1035" spans="1:9">
      <c r="A1035" s="306">
        <v>956</v>
      </c>
      <c r="B1035" s="306">
        <v>4</v>
      </c>
      <c r="C1035" s="307">
        <v>2</v>
      </c>
      <c r="D1035" s="307">
        <v>320</v>
      </c>
      <c r="E1035" s="59">
        <f t="shared" si="66"/>
        <v>6.4</v>
      </c>
      <c r="F1035" s="307">
        <v>851</v>
      </c>
      <c r="G1035" s="59">
        <f t="shared" si="67"/>
        <v>0.57034567428371497</v>
      </c>
      <c r="H1035" s="59">
        <f t="shared" si="64"/>
        <v>0.57034567428371497</v>
      </c>
      <c r="I1035" s="59">
        <f t="shared" si="65"/>
        <v>1.7952506951496181</v>
      </c>
    </row>
    <row r="1036" spans="1:9">
      <c r="A1036" s="306">
        <v>957</v>
      </c>
      <c r="B1036" s="306">
        <v>4</v>
      </c>
      <c r="C1036" s="307">
        <v>2</v>
      </c>
      <c r="D1036" s="307">
        <v>320</v>
      </c>
      <c r="E1036" s="59">
        <f t="shared" si="66"/>
        <v>6.4</v>
      </c>
      <c r="F1036" s="307">
        <v>900</v>
      </c>
      <c r="G1036" s="59">
        <f t="shared" si="67"/>
        <v>0.60318578948924029</v>
      </c>
      <c r="H1036" s="59">
        <f t="shared" si="64"/>
        <v>0.60318578948924029</v>
      </c>
      <c r="I1036" s="59">
        <f t="shared" si="65"/>
        <v>1.7954182467578095</v>
      </c>
    </row>
    <row r="1037" spans="1:9">
      <c r="A1037" s="306">
        <v>958</v>
      </c>
      <c r="B1037" s="306">
        <v>3</v>
      </c>
      <c r="C1037" s="307">
        <v>2</v>
      </c>
      <c r="D1037" s="307">
        <v>320</v>
      </c>
      <c r="E1037" s="59">
        <f t="shared" si="66"/>
        <v>3.2</v>
      </c>
      <c r="F1037" s="307">
        <v>898</v>
      </c>
      <c r="G1037" s="59">
        <f t="shared" si="67"/>
        <v>0.30092268831185431</v>
      </c>
      <c r="H1037" s="59">
        <f t="shared" si="64"/>
        <v>0.30092268831185431</v>
      </c>
      <c r="I1037" s="59">
        <f t="shared" si="65"/>
        <v>1.7955018363934516</v>
      </c>
    </row>
    <row r="1038" spans="1:9">
      <c r="A1038" s="306">
        <v>959</v>
      </c>
      <c r="B1038" s="306">
        <v>5</v>
      </c>
      <c r="C1038" s="307">
        <v>2</v>
      </c>
      <c r="D1038" s="307">
        <v>320</v>
      </c>
      <c r="E1038" s="59">
        <f t="shared" si="66"/>
        <v>9.6</v>
      </c>
      <c r="F1038" s="307">
        <v>817</v>
      </c>
      <c r="G1038" s="59">
        <f t="shared" si="67"/>
        <v>0.82133798335451547</v>
      </c>
      <c r="H1038" s="59">
        <f t="shared" si="64"/>
        <v>0.82133798335451547</v>
      </c>
      <c r="I1038" s="59">
        <f t="shared" si="65"/>
        <v>1.7957299858332723</v>
      </c>
    </row>
    <row r="1039" spans="1:9">
      <c r="A1039" s="306">
        <v>960</v>
      </c>
      <c r="B1039" s="306">
        <v>4</v>
      </c>
      <c r="C1039" s="307">
        <v>2</v>
      </c>
      <c r="D1039" s="307">
        <v>320</v>
      </c>
      <c r="E1039" s="59">
        <f t="shared" si="66"/>
        <v>6.4</v>
      </c>
      <c r="F1039" s="307">
        <v>831</v>
      </c>
      <c r="G1039" s="59">
        <f t="shared" si="67"/>
        <v>0.55694154562839859</v>
      </c>
      <c r="H1039" s="59">
        <f t="shared" si="64"/>
        <v>0.55694154562839859</v>
      </c>
      <c r="I1039" s="59">
        <f t="shared" si="65"/>
        <v>1.795884691818169</v>
      </c>
    </row>
    <row r="1040" spans="1:9">
      <c r="A1040" s="306">
        <v>961</v>
      </c>
      <c r="B1040" s="306">
        <v>18</v>
      </c>
      <c r="C1040" s="307">
        <v>2</v>
      </c>
      <c r="D1040" s="307">
        <v>320</v>
      </c>
      <c r="E1040" s="59">
        <f t="shared" si="66"/>
        <v>51.2</v>
      </c>
      <c r="F1040" s="307">
        <v>851</v>
      </c>
      <c r="G1040" s="59">
        <f t="shared" si="67"/>
        <v>4.5627653942697197</v>
      </c>
      <c r="H1040" s="59">
        <f t="shared" si="64"/>
        <v>4.5627653942697197</v>
      </c>
      <c r="I1040" s="59">
        <f t="shared" si="65"/>
        <v>1.7971521266499106</v>
      </c>
    </row>
    <row r="1041" spans="1:9">
      <c r="A1041" s="306">
        <v>962</v>
      </c>
      <c r="B1041" s="306">
        <v>12</v>
      </c>
      <c r="C1041" s="307">
        <v>3</v>
      </c>
      <c r="D1041" s="307">
        <v>320</v>
      </c>
      <c r="E1041" s="59">
        <f t="shared" si="66"/>
        <v>28.8</v>
      </c>
      <c r="F1041" s="307">
        <v>1228</v>
      </c>
      <c r="G1041" s="59">
        <f t="shared" si="67"/>
        <v>3.7035607474639352</v>
      </c>
      <c r="H1041" s="59">
        <f t="shared" si="64"/>
        <v>3.7035607474639352</v>
      </c>
      <c r="I1041" s="59">
        <f t="shared" si="65"/>
        <v>1.7981808935242061</v>
      </c>
    </row>
    <row r="1042" spans="1:9">
      <c r="A1042" s="306">
        <v>963</v>
      </c>
      <c r="B1042" s="306">
        <v>32</v>
      </c>
      <c r="C1042" s="307">
        <v>3</v>
      </c>
      <c r="D1042" s="307">
        <v>320</v>
      </c>
      <c r="E1042" s="59">
        <f t="shared" si="66"/>
        <v>92.8</v>
      </c>
      <c r="F1042" s="307">
        <v>1304</v>
      </c>
      <c r="G1042" s="59">
        <f t="shared" si="67"/>
        <v>12.672263230736172</v>
      </c>
      <c r="H1042" s="59">
        <f t="shared" si="64"/>
        <v>12.672263230736172</v>
      </c>
      <c r="I1042" s="59">
        <f t="shared" si="65"/>
        <v>1.801700966643855</v>
      </c>
    </row>
    <row r="1043" spans="1:9">
      <c r="A1043" s="306">
        <v>964</v>
      </c>
      <c r="B1043" s="306">
        <v>26</v>
      </c>
      <c r="C1043" s="307">
        <v>4</v>
      </c>
      <c r="D1043" s="307">
        <v>320</v>
      </c>
      <c r="E1043" s="59">
        <f t="shared" si="66"/>
        <v>70.400000000000006</v>
      </c>
      <c r="F1043" s="307">
        <v>1555</v>
      </c>
      <c r="G1043" s="59">
        <f t="shared" si="67"/>
        <v>11.463881032459396</v>
      </c>
      <c r="H1043" s="59">
        <f t="shared" si="64"/>
        <v>11.463881032459396</v>
      </c>
      <c r="I1043" s="59">
        <f t="shared" si="65"/>
        <v>1.8048853780417604</v>
      </c>
    </row>
    <row r="1044" spans="1:9">
      <c r="A1044" s="306">
        <v>965</v>
      </c>
      <c r="B1044" s="306">
        <v>1</v>
      </c>
      <c r="C1044" s="307">
        <v>4</v>
      </c>
      <c r="D1044" s="307">
        <v>320</v>
      </c>
      <c r="E1044" s="59">
        <f t="shared" si="66"/>
        <v>0</v>
      </c>
      <c r="F1044" s="307">
        <v>1786</v>
      </c>
      <c r="G1044" s="59">
        <f t="shared" si="67"/>
        <v>0</v>
      </c>
      <c r="H1044" s="59">
        <f t="shared" si="64"/>
        <v>0</v>
      </c>
      <c r="I1044" s="59">
        <f t="shared" si="65"/>
        <v>1.8048853780417604</v>
      </c>
    </row>
    <row r="1045" spans="1:9">
      <c r="A1045" s="306">
        <v>966</v>
      </c>
      <c r="B1045" s="306">
        <v>61</v>
      </c>
      <c r="C1045" s="307">
        <v>3</v>
      </c>
      <c r="D1045" s="307">
        <v>320</v>
      </c>
      <c r="E1045" s="59">
        <f t="shared" si="66"/>
        <v>185.6</v>
      </c>
      <c r="F1045" s="307">
        <v>1274</v>
      </c>
      <c r="G1045" s="59">
        <f t="shared" si="67"/>
        <v>24.761446864966079</v>
      </c>
      <c r="H1045" s="59">
        <f t="shared" si="64"/>
        <v>24.761446864966079</v>
      </c>
      <c r="I1045" s="59">
        <f t="shared" si="65"/>
        <v>1.8117635577264732</v>
      </c>
    </row>
    <row r="1046" spans="1:9">
      <c r="A1046" s="306">
        <v>967</v>
      </c>
      <c r="B1046" s="306">
        <v>37</v>
      </c>
      <c r="C1046" s="307">
        <v>4</v>
      </c>
      <c r="D1046" s="307">
        <v>320</v>
      </c>
      <c r="E1046" s="59">
        <f t="shared" si="66"/>
        <v>105.6</v>
      </c>
      <c r="F1046" s="307">
        <v>1701</v>
      </c>
      <c r="G1046" s="59">
        <f t="shared" si="67"/>
        <v>18.810348845221959</v>
      </c>
      <c r="H1046" s="59">
        <f t="shared" si="64"/>
        <v>18.810348845221959</v>
      </c>
      <c r="I1046" s="59">
        <f t="shared" si="65"/>
        <v>1.8169886546279237</v>
      </c>
    </row>
    <row r="1047" spans="1:9">
      <c r="A1047" s="306">
        <v>968</v>
      </c>
      <c r="B1047" s="306">
        <v>17</v>
      </c>
      <c r="C1047" s="307">
        <v>4</v>
      </c>
      <c r="D1047" s="307">
        <v>320</v>
      </c>
      <c r="E1047" s="59">
        <f t="shared" si="66"/>
        <v>41.6</v>
      </c>
      <c r="F1047" s="307">
        <v>1847</v>
      </c>
      <c r="G1047" s="59">
        <f t="shared" si="67"/>
        <v>8.0461633285700831</v>
      </c>
      <c r="H1047" s="59">
        <f t="shared" si="64"/>
        <v>8.0461633285700831</v>
      </c>
      <c r="I1047" s="59">
        <f t="shared" si="65"/>
        <v>1.8192236999969709</v>
      </c>
    </row>
    <row r="1048" spans="1:9">
      <c r="A1048" s="306">
        <v>968</v>
      </c>
      <c r="B1048" s="306">
        <v>70</v>
      </c>
      <c r="C1048" s="307">
        <v>3</v>
      </c>
      <c r="D1048" s="307">
        <v>320</v>
      </c>
      <c r="E1048" s="59">
        <f t="shared" si="66"/>
        <v>214.4</v>
      </c>
      <c r="F1048" s="307">
        <v>1275</v>
      </c>
      <c r="G1048" s="59">
        <f t="shared" si="67"/>
        <v>28.626192259510201</v>
      </c>
      <c r="H1048" s="59">
        <f t="shared" si="64"/>
        <v>28.626192259510201</v>
      </c>
      <c r="I1048" s="59">
        <f t="shared" si="65"/>
        <v>1.8271754200690571</v>
      </c>
    </row>
    <row r="1049" spans="1:9">
      <c r="A1049" s="306">
        <v>969</v>
      </c>
      <c r="B1049" s="306">
        <v>18</v>
      </c>
      <c r="C1049" s="307">
        <v>3</v>
      </c>
      <c r="D1049" s="307">
        <v>320</v>
      </c>
      <c r="E1049" s="59">
        <f t="shared" si="66"/>
        <v>48</v>
      </c>
      <c r="F1049" s="307">
        <v>1459</v>
      </c>
      <c r="G1049" s="59">
        <f t="shared" si="67"/>
        <v>7.3337338905400129</v>
      </c>
      <c r="H1049" s="59">
        <f t="shared" si="64"/>
        <v>7.3337338905400129</v>
      </c>
      <c r="I1049" s="59">
        <f t="shared" si="65"/>
        <v>1.8292125683719849</v>
      </c>
    </row>
    <row r="1050" spans="1:9">
      <c r="A1050" s="306">
        <v>970</v>
      </c>
      <c r="B1050" s="306">
        <v>9</v>
      </c>
      <c r="C1050" s="307">
        <v>3</v>
      </c>
      <c r="D1050" s="307">
        <v>320</v>
      </c>
      <c r="E1050" s="59">
        <f t="shared" si="66"/>
        <v>19.2</v>
      </c>
      <c r="F1050" s="307">
        <v>1486</v>
      </c>
      <c r="G1050" s="59">
        <f t="shared" si="67"/>
        <v>2.987780277270037</v>
      </c>
      <c r="H1050" s="59">
        <f t="shared" si="64"/>
        <v>2.987780277270037</v>
      </c>
      <c r="I1050" s="59">
        <f t="shared" si="65"/>
        <v>1.8300425073378932</v>
      </c>
    </row>
    <row r="1051" spans="1:9">
      <c r="A1051" s="306">
        <v>971</v>
      </c>
      <c r="B1051" s="306">
        <v>35</v>
      </c>
      <c r="C1051" s="307">
        <v>4</v>
      </c>
      <c r="D1051" s="307">
        <v>320</v>
      </c>
      <c r="E1051" s="59">
        <f t="shared" si="66"/>
        <v>99.2</v>
      </c>
      <c r="F1051" s="307">
        <v>1521</v>
      </c>
      <c r="G1051" s="59">
        <f t="shared" si="67"/>
        <v>15.800451755670649</v>
      </c>
      <c r="H1051" s="59">
        <f t="shared" si="64"/>
        <v>15.800451755670649</v>
      </c>
      <c r="I1051" s="59">
        <f t="shared" si="65"/>
        <v>1.8344315217144684</v>
      </c>
    </row>
    <row r="1052" spans="1:9">
      <c r="A1052" s="306">
        <v>972</v>
      </c>
      <c r="B1052" s="306">
        <v>21</v>
      </c>
      <c r="C1052" s="307">
        <v>4</v>
      </c>
      <c r="D1052" s="307">
        <v>320</v>
      </c>
      <c r="E1052" s="59">
        <f t="shared" si="66"/>
        <v>54.4</v>
      </c>
      <c r="F1052" s="307">
        <v>1622</v>
      </c>
      <c r="G1052" s="59">
        <f t="shared" si="67"/>
        <v>9.2401360885423962</v>
      </c>
      <c r="H1052" s="59">
        <f t="shared" si="64"/>
        <v>9.2401360885423962</v>
      </c>
      <c r="I1052" s="59">
        <f t="shared" si="65"/>
        <v>1.8369982261835081</v>
      </c>
    </row>
    <row r="1053" spans="1:9">
      <c r="A1053" s="306">
        <v>973</v>
      </c>
      <c r="B1053" s="306">
        <v>34</v>
      </c>
      <c r="C1053" s="307">
        <v>4</v>
      </c>
      <c r="D1053" s="307">
        <v>320</v>
      </c>
      <c r="E1053" s="59">
        <f t="shared" si="66"/>
        <v>96</v>
      </c>
      <c r="F1053" s="307">
        <v>1700</v>
      </c>
      <c r="G1053" s="59">
        <f t="shared" si="67"/>
        <v>17.090264035528474</v>
      </c>
      <c r="H1053" s="59">
        <f t="shared" si="64"/>
        <v>17.090264035528474</v>
      </c>
      <c r="I1053" s="59">
        <f t="shared" si="65"/>
        <v>1.8417455217489327</v>
      </c>
    </row>
    <row r="1054" spans="1:9">
      <c r="A1054" s="306">
        <v>974</v>
      </c>
      <c r="B1054" s="306">
        <v>72</v>
      </c>
      <c r="C1054" s="307">
        <v>3</v>
      </c>
      <c r="D1054" s="307">
        <v>320</v>
      </c>
      <c r="E1054" s="59">
        <f t="shared" si="66"/>
        <v>220.8</v>
      </c>
      <c r="F1054" s="307">
        <v>1222</v>
      </c>
      <c r="G1054" s="59">
        <f t="shared" si="67"/>
        <v>28.255232998974314</v>
      </c>
      <c r="H1054" s="59">
        <f t="shared" si="64"/>
        <v>28.255232998974314</v>
      </c>
      <c r="I1054" s="59">
        <f t="shared" si="65"/>
        <v>1.8495941975819812</v>
      </c>
    </row>
    <row r="1055" spans="1:9">
      <c r="A1055" s="306">
        <v>975</v>
      </c>
      <c r="B1055" s="306">
        <v>60</v>
      </c>
      <c r="C1055" s="307">
        <v>3</v>
      </c>
      <c r="D1055" s="307">
        <v>320</v>
      </c>
      <c r="E1055" s="59">
        <f t="shared" si="66"/>
        <v>182.4</v>
      </c>
      <c r="F1055" s="307">
        <v>1323</v>
      </c>
      <c r="G1055" s="59">
        <f t="shared" si="67"/>
        <v>25.270468650651726</v>
      </c>
      <c r="H1055" s="59">
        <f t="shared" si="64"/>
        <v>25.270468650651726</v>
      </c>
      <c r="I1055" s="59">
        <f t="shared" si="65"/>
        <v>1.8566137722071623</v>
      </c>
    </row>
    <row r="1056" spans="1:9">
      <c r="A1056" s="306">
        <v>976</v>
      </c>
      <c r="B1056" s="306">
        <v>2</v>
      </c>
      <c r="C1056" s="307">
        <v>3</v>
      </c>
      <c r="D1056" s="307">
        <v>320</v>
      </c>
      <c r="E1056" s="59">
        <f t="shared" si="66"/>
        <v>0</v>
      </c>
      <c r="F1056" s="307">
        <v>1362</v>
      </c>
      <c r="G1056" s="59">
        <f t="shared" si="67"/>
        <v>0</v>
      </c>
      <c r="H1056" s="59">
        <f t="shared" si="64"/>
        <v>0</v>
      </c>
      <c r="I1056" s="59">
        <f t="shared" si="65"/>
        <v>1.8566137722071623</v>
      </c>
    </row>
    <row r="1057" spans="1:9">
      <c r="A1057" s="306">
        <v>977</v>
      </c>
      <c r="B1057" s="306">
        <v>44</v>
      </c>
      <c r="C1057" s="307">
        <v>3</v>
      </c>
      <c r="D1057" s="307">
        <v>320</v>
      </c>
      <c r="E1057" s="59">
        <f t="shared" si="66"/>
        <v>131.19999999999999</v>
      </c>
      <c r="F1057" s="307">
        <v>1382</v>
      </c>
      <c r="G1057" s="59">
        <f t="shared" si="67"/>
        <v>18.987618446688519</v>
      </c>
      <c r="H1057" s="59">
        <f t="shared" si="64"/>
        <v>18.987618446688519</v>
      </c>
      <c r="I1057" s="59">
        <f t="shared" si="65"/>
        <v>1.8618881106645757</v>
      </c>
    </row>
    <row r="1058" spans="1:9">
      <c r="A1058" s="306">
        <v>978</v>
      </c>
      <c r="B1058" s="306">
        <v>17</v>
      </c>
      <c r="C1058" s="307">
        <v>3</v>
      </c>
      <c r="D1058" s="307">
        <v>320</v>
      </c>
      <c r="E1058" s="59">
        <f t="shared" si="66"/>
        <v>44.8</v>
      </c>
      <c r="F1058" s="307">
        <v>1418</v>
      </c>
      <c r="G1058" s="59">
        <f t="shared" si="67"/>
        <v>6.6524690516335543</v>
      </c>
      <c r="H1058" s="59">
        <f t="shared" si="64"/>
        <v>6.6524690516335543</v>
      </c>
      <c r="I1058" s="59">
        <f t="shared" si="65"/>
        <v>1.863736018734474</v>
      </c>
    </row>
    <row r="1059" spans="1:9">
      <c r="A1059" s="306">
        <v>979</v>
      </c>
      <c r="B1059" s="306">
        <v>1</v>
      </c>
      <c r="C1059" s="307">
        <v>3</v>
      </c>
      <c r="D1059" s="307">
        <v>320</v>
      </c>
      <c r="E1059" s="59">
        <f t="shared" si="66"/>
        <v>0</v>
      </c>
      <c r="F1059" s="307">
        <v>1406</v>
      </c>
      <c r="G1059" s="59">
        <f t="shared" si="67"/>
        <v>0</v>
      </c>
      <c r="H1059" s="59">
        <f t="shared" si="64"/>
        <v>0</v>
      </c>
      <c r="I1059" s="59">
        <f t="shared" si="65"/>
        <v>1.863736018734474</v>
      </c>
    </row>
    <row r="1060" spans="1:9">
      <c r="A1060" s="306">
        <v>980</v>
      </c>
      <c r="B1060" s="306">
        <v>3</v>
      </c>
      <c r="C1060" s="307">
        <v>3</v>
      </c>
      <c r="D1060" s="307">
        <v>320</v>
      </c>
      <c r="E1060" s="59">
        <f t="shared" si="66"/>
        <v>0</v>
      </c>
      <c r="F1060" s="307">
        <v>1406</v>
      </c>
      <c r="G1060" s="59">
        <f t="shared" si="67"/>
        <v>0</v>
      </c>
      <c r="H1060" s="59">
        <f t="shared" si="64"/>
        <v>0</v>
      </c>
      <c r="I1060" s="59">
        <f t="shared" si="65"/>
        <v>1.863736018734474</v>
      </c>
    </row>
    <row r="1061" spans="1:9">
      <c r="A1061" s="306">
        <v>980</v>
      </c>
      <c r="B1061" s="306">
        <v>2</v>
      </c>
      <c r="C1061" s="307">
        <v>3</v>
      </c>
      <c r="D1061" s="307">
        <v>320</v>
      </c>
      <c r="E1061" s="59">
        <f t="shared" si="66"/>
        <v>0</v>
      </c>
      <c r="F1061" s="307">
        <v>1389</v>
      </c>
      <c r="G1061" s="59">
        <f t="shared" si="67"/>
        <v>0</v>
      </c>
      <c r="H1061" s="59">
        <f t="shared" si="64"/>
        <v>0</v>
      </c>
      <c r="I1061" s="59">
        <f t="shared" si="65"/>
        <v>1.863736018734474</v>
      </c>
    </row>
    <row r="1062" spans="1:9">
      <c r="A1062" s="306">
        <v>981</v>
      </c>
      <c r="B1062" s="306">
        <v>4</v>
      </c>
      <c r="C1062" s="307">
        <v>3</v>
      </c>
      <c r="D1062" s="307">
        <v>320</v>
      </c>
      <c r="E1062" s="59">
        <f t="shared" si="66"/>
        <v>3.2</v>
      </c>
      <c r="F1062" s="307">
        <v>1370</v>
      </c>
      <c r="G1062" s="59">
        <f t="shared" si="67"/>
        <v>0.45909140644458846</v>
      </c>
      <c r="H1062" s="59">
        <f t="shared" si="64"/>
        <v>0.45909140644458846</v>
      </c>
      <c r="I1062" s="59">
        <f t="shared" si="65"/>
        <v>1.863863544125153</v>
      </c>
    </row>
    <row r="1063" spans="1:9">
      <c r="A1063" s="306">
        <v>982</v>
      </c>
      <c r="B1063" s="306">
        <v>8</v>
      </c>
      <c r="C1063" s="307">
        <v>3</v>
      </c>
      <c r="D1063" s="307">
        <v>320</v>
      </c>
      <c r="E1063" s="59">
        <f t="shared" si="66"/>
        <v>16</v>
      </c>
      <c r="F1063" s="307">
        <v>1362</v>
      </c>
      <c r="G1063" s="59">
        <f t="shared" si="67"/>
        <v>2.2820529035676254</v>
      </c>
      <c r="H1063" s="59">
        <f t="shared" si="64"/>
        <v>2.2820529035676254</v>
      </c>
      <c r="I1063" s="59">
        <f t="shared" si="65"/>
        <v>1.8644974477094773</v>
      </c>
    </row>
    <row r="1064" spans="1:9">
      <c r="A1064" s="306">
        <v>983</v>
      </c>
      <c r="B1064" s="306">
        <v>1</v>
      </c>
      <c r="C1064" s="307">
        <v>3</v>
      </c>
      <c r="D1064" s="307">
        <v>320</v>
      </c>
      <c r="E1064" s="59">
        <f t="shared" si="66"/>
        <v>0</v>
      </c>
      <c r="F1064" s="307">
        <v>1342</v>
      </c>
      <c r="G1064" s="59">
        <f t="shared" si="67"/>
        <v>0</v>
      </c>
      <c r="H1064" s="59">
        <f t="shared" si="64"/>
        <v>0</v>
      </c>
      <c r="I1064" s="59">
        <f t="shared" si="65"/>
        <v>1.8644974477094773</v>
      </c>
    </row>
    <row r="1065" spans="1:9">
      <c r="A1065" s="306">
        <v>984</v>
      </c>
      <c r="B1065" s="306">
        <v>6</v>
      </c>
      <c r="C1065" s="307">
        <v>3</v>
      </c>
      <c r="D1065" s="307">
        <v>320</v>
      </c>
      <c r="E1065" s="59">
        <f t="shared" si="66"/>
        <v>9.6</v>
      </c>
      <c r="F1065" s="307">
        <v>1331</v>
      </c>
      <c r="G1065" s="59">
        <f t="shared" si="67"/>
        <v>1.3380671430169646</v>
      </c>
      <c r="H1065" s="59">
        <f t="shared" si="64"/>
        <v>1.3380671430169646</v>
      </c>
      <c r="I1065" s="59">
        <f t="shared" si="65"/>
        <v>1.864869133026982</v>
      </c>
    </row>
    <row r="1066" spans="1:9">
      <c r="A1066" s="306">
        <v>985</v>
      </c>
      <c r="B1066" s="306">
        <v>1</v>
      </c>
      <c r="C1066" s="307">
        <v>3</v>
      </c>
      <c r="D1066" s="307">
        <v>320</v>
      </c>
      <c r="E1066" s="59">
        <f t="shared" si="66"/>
        <v>0</v>
      </c>
      <c r="F1066" s="307">
        <v>1310</v>
      </c>
      <c r="G1066" s="59">
        <f t="shared" si="67"/>
        <v>0</v>
      </c>
      <c r="H1066" s="59">
        <f t="shared" si="64"/>
        <v>0</v>
      </c>
      <c r="I1066" s="59">
        <f t="shared" si="65"/>
        <v>1.864869133026982</v>
      </c>
    </row>
    <row r="1067" spans="1:9">
      <c r="A1067" s="306">
        <v>986</v>
      </c>
      <c r="B1067" s="306">
        <v>1</v>
      </c>
      <c r="C1067" s="307">
        <v>3</v>
      </c>
      <c r="D1067" s="307">
        <v>320</v>
      </c>
      <c r="E1067" s="59">
        <f t="shared" si="66"/>
        <v>0</v>
      </c>
      <c r="F1067" s="307">
        <v>1299</v>
      </c>
      <c r="G1067" s="59">
        <f t="shared" si="67"/>
        <v>0</v>
      </c>
      <c r="H1067" s="59">
        <f t="shared" si="64"/>
        <v>0</v>
      </c>
      <c r="I1067" s="59">
        <f t="shared" si="65"/>
        <v>1.864869133026982</v>
      </c>
    </row>
    <row r="1068" spans="1:9">
      <c r="A1068" s="306">
        <v>987</v>
      </c>
      <c r="B1068" s="306">
        <v>1</v>
      </c>
      <c r="C1068" s="307">
        <v>3</v>
      </c>
      <c r="D1068" s="307">
        <v>320</v>
      </c>
      <c r="E1068" s="59">
        <f t="shared" si="66"/>
        <v>0</v>
      </c>
      <c r="F1068" s="307">
        <v>1276</v>
      </c>
      <c r="G1068" s="59">
        <f t="shared" si="67"/>
        <v>0</v>
      </c>
      <c r="H1068" s="59">
        <f t="shared" si="64"/>
        <v>0</v>
      </c>
      <c r="I1068" s="59">
        <f t="shared" si="65"/>
        <v>1.864869133026982</v>
      </c>
    </row>
    <row r="1069" spans="1:9">
      <c r="A1069" s="306">
        <v>988</v>
      </c>
      <c r="B1069" s="306">
        <v>1</v>
      </c>
      <c r="C1069" s="307">
        <v>3</v>
      </c>
      <c r="D1069" s="307">
        <v>320</v>
      </c>
      <c r="E1069" s="59">
        <f t="shared" si="66"/>
        <v>0</v>
      </c>
      <c r="F1069" s="307">
        <v>1256</v>
      </c>
      <c r="G1069" s="59">
        <f t="shared" si="67"/>
        <v>0</v>
      </c>
      <c r="H1069" s="59">
        <f t="shared" si="64"/>
        <v>0</v>
      </c>
      <c r="I1069" s="59">
        <f t="shared" si="65"/>
        <v>1.864869133026982</v>
      </c>
    </row>
    <row r="1070" spans="1:9">
      <c r="A1070" s="306">
        <v>989</v>
      </c>
      <c r="B1070" s="306">
        <v>1</v>
      </c>
      <c r="C1070" s="307">
        <v>3</v>
      </c>
      <c r="D1070" s="307">
        <v>320</v>
      </c>
      <c r="E1070" s="59">
        <f t="shared" si="66"/>
        <v>0</v>
      </c>
      <c r="F1070" s="307">
        <v>1203</v>
      </c>
      <c r="G1070" s="59">
        <f t="shared" si="67"/>
        <v>0</v>
      </c>
      <c r="H1070" s="59">
        <f t="shared" si="64"/>
        <v>0</v>
      </c>
      <c r="I1070" s="59">
        <f t="shared" si="65"/>
        <v>1.864869133026982</v>
      </c>
    </row>
    <row r="1071" spans="1:9">
      <c r="A1071" s="306">
        <v>990</v>
      </c>
      <c r="B1071" s="306">
        <v>1</v>
      </c>
      <c r="C1071" s="307">
        <v>3</v>
      </c>
      <c r="D1071" s="307">
        <v>320</v>
      </c>
      <c r="E1071" s="59">
        <f t="shared" si="66"/>
        <v>0</v>
      </c>
      <c r="F1071" s="307">
        <v>1182</v>
      </c>
      <c r="G1071" s="59">
        <f t="shared" si="67"/>
        <v>0</v>
      </c>
      <c r="H1071" s="59">
        <f t="shared" si="64"/>
        <v>0</v>
      </c>
      <c r="I1071" s="59">
        <f t="shared" si="65"/>
        <v>1.864869133026982</v>
      </c>
    </row>
    <row r="1072" spans="1:9">
      <c r="A1072" s="306">
        <v>991</v>
      </c>
      <c r="B1072" s="306">
        <v>1</v>
      </c>
      <c r="C1072" s="307">
        <v>3</v>
      </c>
      <c r="D1072" s="307">
        <v>320</v>
      </c>
      <c r="E1072" s="59">
        <f t="shared" si="66"/>
        <v>0</v>
      </c>
      <c r="F1072" s="307">
        <v>1102</v>
      </c>
      <c r="G1072" s="59">
        <f t="shared" si="67"/>
        <v>0</v>
      </c>
      <c r="H1072" s="59">
        <f t="shared" si="64"/>
        <v>0</v>
      </c>
      <c r="I1072" s="59">
        <f t="shared" si="65"/>
        <v>1.864869133026982</v>
      </c>
    </row>
    <row r="1073" spans="1:9">
      <c r="A1073" s="306">
        <v>991</v>
      </c>
      <c r="B1073" s="306">
        <v>8</v>
      </c>
      <c r="C1073" s="307">
        <v>3</v>
      </c>
      <c r="D1073" s="307">
        <v>320</v>
      </c>
      <c r="E1073" s="59">
        <f t="shared" si="66"/>
        <v>16</v>
      </c>
      <c r="F1073" s="307">
        <v>1147</v>
      </c>
      <c r="G1073" s="59">
        <f t="shared" si="67"/>
        <v>1.9218169459559964</v>
      </c>
      <c r="H1073" s="59">
        <f t="shared" si="64"/>
        <v>1.9218169459559964</v>
      </c>
      <c r="I1073" s="59">
        <f t="shared" si="65"/>
        <v>1.8654029710675253</v>
      </c>
    </row>
    <row r="1074" spans="1:9">
      <c r="A1074" s="306">
        <v>992</v>
      </c>
      <c r="B1074" s="306">
        <v>31</v>
      </c>
      <c r="C1074" s="307">
        <v>4</v>
      </c>
      <c r="D1074" s="307">
        <v>320</v>
      </c>
      <c r="E1074" s="59">
        <f t="shared" si="66"/>
        <v>86.4</v>
      </c>
      <c r="F1074" s="307">
        <v>1507</v>
      </c>
      <c r="G1074" s="59">
        <f t="shared" si="67"/>
        <v>13.635014771404276</v>
      </c>
      <c r="H1074" s="59">
        <f t="shared" si="64"/>
        <v>13.635014771404276</v>
      </c>
      <c r="I1074" s="59">
        <f t="shared" si="65"/>
        <v>1.8691904751706931</v>
      </c>
    </row>
    <row r="1075" spans="1:9">
      <c r="A1075" s="306">
        <v>993</v>
      </c>
      <c r="B1075" s="306">
        <v>1</v>
      </c>
      <c r="C1075" s="307">
        <v>4</v>
      </c>
      <c r="D1075" s="307">
        <v>320</v>
      </c>
      <c r="E1075" s="59">
        <f t="shared" si="66"/>
        <v>0</v>
      </c>
      <c r="F1075" s="307">
        <v>1511</v>
      </c>
      <c r="G1075" s="59">
        <f t="shared" si="67"/>
        <v>0</v>
      </c>
      <c r="H1075" s="59">
        <f t="shared" si="64"/>
        <v>0</v>
      </c>
      <c r="I1075" s="59">
        <f t="shared" si="65"/>
        <v>1.8691904751706931</v>
      </c>
    </row>
    <row r="1076" spans="1:9">
      <c r="A1076" s="306">
        <v>994</v>
      </c>
      <c r="B1076" s="306">
        <v>68</v>
      </c>
      <c r="C1076" s="307">
        <v>4</v>
      </c>
      <c r="D1076" s="307">
        <v>320</v>
      </c>
      <c r="E1076" s="59">
        <f t="shared" si="66"/>
        <v>204.8</v>
      </c>
      <c r="F1076" s="307">
        <v>1582</v>
      </c>
      <c r="G1076" s="59">
        <f t="shared" si="67"/>
        <v>33.928530452337</v>
      </c>
      <c r="H1076" s="59">
        <f t="shared" si="64"/>
        <v>33.928530452337</v>
      </c>
      <c r="I1076" s="59">
        <f t="shared" si="65"/>
        <v>1.8786150669630091</v>
      </c>
    </row>
    <row r="1077" spans="1:9">
      <c r="A1077" s="306">
        <v>995</v>
      </c>
      <c r="B1077" s="306">
        <v>1</v>
      </c>
      <c r="C1077" s="307">
        <v>4</v>
      </c>
      <c r="D1077" s="307">
        <v>320</v>
      </c>
      <c r="E1077" s="59">
        <f t="shared" si="66"/>
        <v>0</v>
      </c>
      <c r="F1077" s="307">
        <v>1651</v>
      </c>
      <c r="G1077" s="59">
        <f t="shared" si="67"/>
        <v>0</v>
      </c>
      <c r="H1077" s="59">
        <f t="shared" si="64"/>
        <v>0</v>
      </c>
      <c r="I1077" s="59">
        <f t="shared" si="65"/>
        <v>1.8786150669630091</v>
      </c>
    </row>
    <row r="1078" spans="1:9">
      <c r="A1078" s="306">
        <v>996</v>
      </c>
      <c r="B1078" s="306">
        <v>1</v>
      </c>
      <c r="C1078" s="307">
        <v>3</v>
      </c>
      <c r="D1078" s="307">
        <v>320</v>
      </c>
      <c r="E1078" s="59">
        <f t="shared" si="66"/>
        <v>0</v>
      </c>
      <c r="F1078" s="307">
        <v>1468</v>
      </c>
      <c r="G1078" s="59">
        <f t="shared" si="67"/>
        <v>0</v>
      </c>
      <c r="H1078" s="59">
        <f t="shared" si="64"/>
        <v>0</v>
      </c>
      <c r="I1078" s="59">
        <f t="shared" si="65"/>
        <v>1.8786150669630091</v>
      </c>
    </row>
    <row r="1079" spans="1:9">
      <c r="A1079" s="306">
        <v>997</v>
      </c>
      <c r="B1079" s="306">
        <v>21</v>
      </c>
      <c r="C1079" s="307">
        <v>3</v>
      </c>
      <c r="D1079" s="307">
        <v>320</v>
      </c>
      <c r="E1079" s="59">
        <f t="shared" si="66"/>
        <v>57.6</v>
      </c>
      <c r="F1079" s="307">
        <v>1130</v>
      </c>
      <c r="G1079" s="59">
        <f t="shared" si="67"/>
        <v>6.8159994212284154</v>
      </c>
      <c r="H1079" s="59">
        <f t="shared" si="64"/>
        <v>6.8159994212284154</v>
      </c>
      <c r="I1079" s="59">
        <f t="shared" si="65"/>
        <v>1.8805084001355725</v>
      </c>
    </row>
    <row r="1080" spans="1:9">
      <c r="A1080" s="306">
        <v>998</v>
      </c>
      <c r="B1080" s="306">
        <v>1</v>
      </c>
      <c r="C1080" s="307">
        <v>3</v>
      </c>
      <c r="D1080" s="307">
        <v>320</v>
      </c>
      <c r="E1080" s="59">
        <f t="shared" si="66"/>
        <v>0</v>
      </c>
      <c r="F1080" s="307">
        <v>1150</v>
      </c>
      <c r="G1080" s="59">
        <f t="shared" si="67"/>
        <v>0</v>
      </c>
      <c r="H1080" s="59">
        <f t="shared" si="64"/>
        <v>0</v>
      </c>
      <c r="I1080" s="59">
        <f t="shared" si="65"/>
        <v>1.8805084001355725</v>
      </c>
    </row>
    <row r="1081" spans="1:9">
      <c r="A1081" s="306">
        <v>999</v>
      </c>
      <c r="B1081" s="306">
        <v>18</v>
      </c>
      <c r="C1081" s="307">
        <v>3</v>
      </c>
      <c r="D1081" s="307">
        <v>320</v>
      </c>
      <c r="E1081" s="59">
        <f t="shared" si="66"/>
        <v>48</v>
      </c>
      <c r="F1081" s="307">
        <v>1123</v>
      </c>
      <c r="G1081" s="59">
        <f t="shared" si="67"/>
        <v>5.6448136799701407</v>
      </c>
      <c r="H1081" s="59">
        <f t="shared" si="64"/>
        <v>5.6448136799701407</v>
      </c>
      <c r="I1081" s="59">
        <f t="shared" si="65"/>
        <v>1.8820764039355642</v>
      </c>
    </row>
    <row r="1082" spans="1:9">
      <c r="A1082" s="306">
        <v>1000</v>
      </c>
      <c r="B1082" s="306">
        <v>9</v>
      </c>
      <c r="C1082" s="307">
        <v>3</v>
      </c>
      <c r="D1082" s="307">
        <v>320</v>
      </c>
      <c r="E1082" s="59">
        <f t="shared" si="66"/>
        <v>19.2</v>
      </c>
      <c r="F1082" s="307">
        <v>1135</v>
      </c>
      <c r="G1082" s="59">
        <f t="shared" si="67"/>
        <v>2.2820529035676254</v>
      </c>
      <c r="H1082" s="59">
        <f t="shared" si="64"/>
        <v>2.2820529035676254</v>
      </c>
      <c r="I1082" s="59">
        <f t="shared" si="65"/>
        <v>1.8827103075198885</v>
      </c>
    </row>
    <row r="1083" spans="1:9">
      <c r="A1083" s="306">
        <v>1001</v>
      </c>
      <c r="B1083" s="306">
        <v>7</v>
      </c>
      <c r="C1083" s="307">
        <v>3</v>
      </c>
      <c r="D1083" s="307">
        <v>320</v>
      </c>
      <c r="E1083" s="59">
        <f t="shared" si="66"/>
        <v>12.8</v>
      </c>
      <c r="F1083" s="307">
        <v>1136</v>
      </c>
      <c r="G1083" s="59">
        <f t="shared" si="67"/>
        <v>1.5227090152439486</v>
      </c>
      <c r="H1083" s="59">
        <f t="shared" si="64"/>
        <v>1.5227090152439486</v>
      </c>
      <c r="I1083" s="59">
        <f t="shared" si="65"/>
        <v>1.8831332822463451</v>
      </c>
    </row>
    <row r="1084" spans="1:9">
      <c r="A1084" s="306">
        <v>1002</v>
      </c>
      <c r="B1084" s="306">
        <v>50</v>
      </c>
      <c r="C1084" s="307">
        <v>3</v>
      </c>
      <c r="D1084" s="307">
        <v>320</v>
      </c>
      <c r="E1084" s="59">
        <f t="shared" si="66"/>
        <v>150.4</v>
      </c>
      <c r="F1084" s="307">
        <v>1155</v>
      </c>
      <c r="G1084" s="59">
        <f t="shared" si="67"/>
        <v>18.191078101346339</v>
      </c>
      <c r="H1084" s="59">
        <f t="shared" si="64"/>
        <v>18.191078101346339</v>
      </c>
      <c r="I1084" s="59">
        <f t="shared" si="65"/>
        <v>1.8881863594967192</v>
      </c>
    </row>
    <row r="1085" spans="1:9">
      <c r="A1085" s="306">
        <v>1003</v>
      </c>
      <c r="B1085" s="306">
        <v>4</v>
      </c>
      <c r="C1085" s="307">
        <v>3</v>
      </c>
      <c r="D1085" s="307">
        <v>320</v>
      </c>
      <c r="E1085" s="59">
        <f t="shared" si="66"/>
        <v>3.2</v>
      </c>
      <c r="F1085" s="307">
        <v>1198</v>
      </c>
      <c r="G1085" s="59">
        <f t="shared" si="67"/>
        <v>0.40145365322672766</v>
      </c>
      <c r="H1085" s="59">
        <f t="shared" si="64"/>
        <v>0.40145365322672766</v>
      </c>
      <c r="I1085" s="59">
        <f t="shared" si="65"/>
        <v>1.8882978744003933</v>
      </c>
    </row>
    <row r="1086" spans="1:9">
      <c r="A1086" s="306">
        <v>1004</v>
      </c>
      <c r="B1086" s="306">
        <v>32</v>
      </c>
      <c r="C1086" s="307">
        <v>3</v>
      </c>
      <c r="D1086" s="307">
        <v>320</v>
      </c>
      <c r="E1086" s="59">
        <f t="shared" si="66"/>
        <v>92.8</v>
      </c>
      <c r="F1086" s="307">
        <v>1273</v>
      </c>
      <c r="G1086" s="59">
        <f t="shared" si="67"/>
        <v>12.371005439207936</v>
      </c>
      <c r="H1086" s="59">
        <f t="shared" si="64"/>
        <v>12.371005439207936</v>
      </c>
      <c r="I1086" s="59">
        <f t="shared" si="65"/>
        <v>1.8917342648001734</v>
      </c>
    </row>
    <row r="1087" spans="1:9">
      <c r="A1087" s="306">
        <v>1004</v>
      </c>
      <c r="B1087" s="306">
        <v>28</v>
      </c>
      <c r="C1087" s="307">
        <v>3</v>
      </c>
      <c r="D1087" s="307">
        <v>320</v>
      </c>
      <c r="E1087" s="59">
        <f t="shared" si="66"/>
        <v>80</v>
      </c>
      <c r="F1087" s="307">
        <v>1245</v>
      </c>
      <c r="G1087" s="59">
        <f t="shared" si="67"/>
        <v>10.430087609918113</v>
      </c>
      <c r="H1087" s="59">
        <f t="shared" si="64"/>
        <v>10.430087609918113</v>
      </c>
      <c r="I1087" s="59">
        <f t="shared" si="65"/>
        <v>1.894631511358484</v>
      </c>
    </row>
    <row r="1088" spans="1:9">
      <c r="A1088" s="306">
        <v>1005</v>
      </c>
      <c r="B1088" s="306">
        <v>1</v>
      </c>
      <c r="C1088" s="307">
        <v>3</v>
      </c>
      <c r="D1088" s="307">
        <v>320</v>
      </c>
      <c r="E1088" s="59">
        <f t="shared" si="66"/>
        <v>0</v>
      </c>
      <c r="F1088" s="307">
        <v>1233</v>
      </c>
      <c r="G1088" s="59">
        <f t="shared" si="67"/>
        <v>0</v>
      </c>
      <c r="H1088" s="59">
        <f t="shared" si="64"/>
        <v>0</v>
      </c>
      <c r="I1088" s="59">
        <f t="shared" si="65"/>
        <v>1.894631511358484</v>
      </c>
    </row>
    <row r="1089" spans="1:9">
      <c r="A1089" s="306">
        <v>1006</v>
      </c>
      <c r="B1089" s="306">
        <v>9</v>
      </c>
      <c r="C1089" s="307">
        <v>3</v>
      </c>
      <c r="D1089" s="307">
        <v>320</v>
      </c>
      <c r="E1089" s="59">
        <f t="shared" si="66"/>
        <v>19.2</v>
      </c>
      <c r="F1089" s="307">
        <v>1263</v>
      </c>
      <c r="G1089" s="59">
        <f t="shared" si="67"/>
        <v>2.5394121737497017</v>
      </c>
      <c r="H1089" s="59">
        <f t="shared" si="64"/>
        <v>2.5394121737497017</v>
      </c>
      <c r="I1089" s="59">
        <f t="shared" si="65"/>
        <v>1.89533690362897</v>
      </c>
    </row>
    <row r="1090" spans="1:9">
      <c r="A1090" s="306">
        <v>1007</v>
      </c>
      <c r="B1090" s="306">
        <v>14</v>
      </c>
      <c r="C1090" s="307">
        <v>3</v>
      </c>
      <c r="D1090" s="307">
        <v>320</v>
      </c>
      <c r="E1090" s="59">
        <f t="shared" si="66"/>
        <v>35.200000000000003</v>
      </c>
      <c r="F1090" s="307">
        <v>1253</v>
      </c>
      <c r="G1090" s="59">
        <f t="shared" si="67"/>
        <v>4.6187276314056662</v>
      </c>
      <c r="H1090" s="59">
        <f t="shared" si="64"/>
        <v>4.6187276314056662</v>
      </c>
      <c r="I1090" s="59">
        <f t="shared" si="65"/>
        <v>1.8966198835265826</v>
      </c>
    </row>
    <row r="1091" spans="1:9">
      <c r="A1091" s="306">
        <v>1008</v>
      </c>
      <c r="B1091" s="306">
        <v>20</v>
      </c>
      <c r="C1091" s="307">
        <v>3</v>
      </c>
      <c r="D1091" s="307">
        <v>320</v>
      </c>
      <c r="E1091" s="59">
        <f t="shared" si="66"/>
        <v>54.4</v>
      </c>
      <c r="F1091" s="307">
        <v>1260</v>
      </c>
      <c r="G1091" s="59">
        <f t="shared" si="67"/>
        <v>7.1779108949219594</v>
      </c>
      <c r="H1091" s="59">
        <f t="shared" si="64"/>
        <v>7.1779108949219594</v>
      </c>
      <c r="I1091" s="59">
        <f t="shared" si="65"/>
        <v>1.898613747664061</v>
      </c>
    </row>
    <row r="1092" spans="1:9">
      <c r="A1092" s="306">
        <v>1009</v>
      </c>
      <c r="B1092" s="306">
        <v>1</v>
      </c>
      <c r="C1092" s="307">
        <v>3</v>
      </c>
      <c r="D1092" s="307">
        <v>320</v>
      </c>
      <c r="E1092" s="59">
        <f t="shared" si="66"/>
        <v>0</v>
      </c>
      <c r="F1092" s="307">
        <v>1255</v>
      </c>
      <c r="G1092" s="59">
        <f t="shared" si="67"/>
        <v>0</v>
      </c>
      <c r="H1092" s="59">
        <f t="shared" si="64"/>
        <v>0</v>
      </c>
      <c r="I1092" s="59">
        <f t="shared" si="65"/>
        <v>1.898613747664061</v>
      </c>
    </row>
    <row r="1093" spans="1:9">
      <c r="A1093" s="306">
        <v>1010</v>
      </c>
      <c r="B1093" s="306">
        <v>1</v>
      </c>
      <c r="C1093" s="307">
        <v>3</v>
      </c>
      <c r="D1093" s="307">
        <v>320</v>
      </c>
      <c r="E1093" s="59">
        <f t="shared" si="66"/>
        <v>0</v>
      </c>
      <c r="F1093" s="307">
        <v>1229</v>
      </c>
      <c r="G1093" s="59">
        <f t="shared" si="67"/>
        <v>0</v>
      </c>
      <c r="H1093" s="59">
        <f t="shared" si="64"/>
        <v>0</v>
      </c>
      <c r="I1093" s="59">
        <f t="shared" si="65"/>
        <v>1.898613747664061</v>
      </c>
    </row>
    <row r="1094" spans="1:9">
      <c r="A1094" s="306">
        <v>1011</v>
      </c>
      <c r="B1094" s="306">
        <v>1</v>
      </c>
      <c r="C1094" s="307">
        <v>3</v>
      </c>
      <c r="D1094" s="307">
        <v>320</v>
      </c>
      <c r="E1094" s="59">
        <f t="shared" si="66"/>
        <v>0</v>
      </c>
      <c r="F1094" s="307">
        <v>1203</v>
      </c>
      <c r="G1094" s="59">
        <f t="shared" si="67"/>
        <v>0</v>
      </c>
      <c r="H1094" s="59">
        <f t="shared" si="64"/>
        <v>0</v>
      </c>
      <c r="I1094" s="59">
        <f t="shared" si="65"/>
        <v>1.898613747664061</v>
      </c>
    </row>
    <row r="1095" spans="1:9">
      <c r="A1095" s="306">
        <v>1012</v>
      </c>
      <c r="B1095" s="306">
        <v>1</v>
      </c>
      <c r="C1095" s="307">
        <v>3</v>
      </c>
      <c r="D1095" s="307">
        <v>320</v>
      </c>
      <c r="E1095" s="59">
        <f t="shared" si="66"/>
        <v>0</v>
      </c>
      <c r="F1095" s="307">
        <v>1170</v>
      </c>
      <c r="G1095" s="59">
        <f t="shared" si="67"/>
        <v>0</v>
      </c>
      <c r="H1095" s="59">
        <f t="shared" ref="H1095:H1158" si="68">G1095*1</f>
        <v>0</v>
      </c>
      <c r="I1095" s="59">
        <f t="shared" si="65"/>
        <v>1.898613747664061</v>
      </c>
    </row>
    <row r="1096" spans="1:9">
      <c r="A1096" s="306">
        <v>1013</v>
      </c>
      <c r="B1096" s="306">
        <v>1</v>
      </c>
      <c r="C1096" s="307">
        <v>3</v>
      </c>
      <c r="D1096" s="307">
        <v>320</v>
      </c>
      <c r="E1096" s="59">
        <f t="shared" si="66"/>
        <v>0</v>
      </c>
      <c r="F1096" s="307">
        <v>1151</v>
      </c>
      <c r="G1096" s="59">
        <f t="shared" si="67"/>
        <v>0</v>
      </c>
      <c r="H1096" s="59">
        <f t="shared" si="68"/>
        <v>0</v>
      </c>
      <c r="I1096" s="59">
        <f t="shared" ref="I1096:I1159" si="69">(H1096/3600)+I1095</f>
        <v>1.898613747664061</v>
      </c>
    </row>
    <row r="1097" spans="1:9">
      <c r="A1097" s="306">
        <v>1014</v>
      </c>
      <c r="B1097" s="306">
        <v>1</v>
      </c>
      <c r="C1097" s="307">
        <v>3</v>
      </c>
      <c r="D1097" s="307">
        <v>320</v>
      </c>
      <c r="E1097" s="59">
        <f t="shared" si="66"/>
        <v>0</v>
      </c>
      <c r="F1097" s="307">
        <v>1134</v>
      </c>
      <c r="G1097" s="59">
        <f t="shared" si="67"/>
        <v>0</v>
      </c>
      <c r="H1097" s="59">
        <f t="shared" si="68"/>
        <v>0</v>
      </c>
      <c r="I1097" s="59">
        <f t="shared" si="69"/>
        <v>1.898613747664061</v>
      </c>
    </row>
    <row r="1098" spans="1:9">
      <c r="A1098" s="306">
        <v>1015</v>
      </c>
      <c r="B1098" s="306">
        <v>1</v>
      </c>
      <c r="C1098" s="307">
        <v>3</v>
      </c>
      <c r="D1098" s="307">
        <v>320</v>
      </c>
      <c r="E1098" s="59">
        <f t="shared" ref="E1098:E1161" si="70">IF(B1098&gt;C1098,(B1098-C1098)*D1098/100,0)</f>
        <v>0</v>
      </c>
      <c r="F1098" s="307">
        <v>1114</v>
      </c>
      <c r="G1098" s="59">
        <f t="shared" ref="G1098:G1161" si="71">(2*PI()*E1098*F1098/60)/1000</f>
        <v>0</v>
      </c>
      <c r="H1098" s="59">
        <f t="shared" si="68"/>
        <v>0</v>
      </c>
      <c r="I1098" s="59">
        <f t="shared" si="69"/>
        <v>1.898613747664061</v>
      </c>
    </row>
    <row r="1099" spans="1:9">
      <c r="A1099" s="306">
        <v>1016</v>
      </c>
      <c r="B1099" s="306">
        <v>2</v>
      </c>
      <c r="C1099" s="307">
        <v>3</v>
      </c>
      <c r="D1099" s="307">
        <v>320</v>
      </c>
      <c r="E1099" s="59">
        <f t="shared" si="70"/>
        <v>0</v>
      </c>
      <c r="F1099" s="307">
        <v>1093</v>
      </c>
      <c r="G1099" s="59">
        <f t="shared" si="71"/>
        <v>0</v>
      </c>
      <c r="H1099" s="59">
        <f t="shared" si="68"/>
        <v>0</v>
      </c>
      <c r="I1099" s="59">
        <f t="shared" si="69"/>
        <v>1.898613747664061</v>
      </c>
    </row>
    <row r="1100" spans="1:9">
      <c r="A1100" s="306">
        <v>1016</v>
      </c>
      <c r="B1100" s="306">
        <v>1</v>
      </c>
      <c r="C1100" s="307">
        <v>3</v>
      </c>
      <c r="D1100" s="307">
        <v>320</v>
      </c>
      <c r="E1100" s="59">
        <f t="shared" si="70"/>
        <v>0</v>
      </c>
      <c r="F1100" s="307">
        <v>1092</v>
      </c>
      <c r="G1100" s="59">
        <f t="shared" si="71"/>
        <v>0</v>
      </c>
      <c r="H1100" s="59">
        <f t="shared" si="68"/>
        <v>0</v>
      </c>
      <c r="I1100" s="59">
        <f t="shared" si="69"/>
        <v>1.898613747664061</v>
      </c>
    </row>
    <row r="1101" spans="1:9">
      <c r="A1101" s="306">
        <v>1017</v>
      </c>
      <c r="B1101" s="306">
        <v>1</v>
      </c>
      <c r="C1101" s="307">
        <v>3</v>
      </c>
      <c r="D1101" s="307">
        <v>320</v>
      </c>
      <c r="E1101" s="59">
        <f t="shared" si="70"/>
        <v>0</v>
      </c>
      <c r="F1101" s="307">
        <v>1057</v>
      </c>
      <c r="G1101" s="59">
        <f t="shared" si="71"/>
        <v>0</v>
      </c>
      <c r="H1101" s="59">
        <f t="shared" si="68"/>
        <v>0</v>
      </c>
      <c r="I1101" s="59">
        <f t="shared" si="69"/>
        <v>1.898613747664061</v>
      </c>
    </row>
    <row r="1102" spans="1:9">
      <c r="A1102" s="306">
        <v>1018</v>
      </c>
      <c r="B1102" s="306">
        <v>1</v>
      </c>
      <c r="C1102" s="307">
        <v>3</v>
      </c>
      <c r="D1102" s="307">
        <v>320</v>
      </c>
      <c r="E1102" s="59">
        <f t="shared" si="70"/>
        <v>0</v>
      </c>
      <c r="F1102" s="307">
        <v>1026</v>
      </c>
      <c r="G1102" s="59">
        <f t="shared" si="71"/>
        <v>0</v>
      </c>
      <c r="H1102" s="59">
        <f t="shared" si="68"/>
        <v>0</v>
      </c>
      <c r="I1102" s="59">
        <f t="shared" si="69"/>
        <v>1.898613747664061</v>
      </c>
    </row>
    <row r="1103" spans="1:9">
      <c r="A1103" s="306">
        <v>1019</v>
      </c>
      <c r="B1103" s="306">
        <v>1</v>
      </c>
      <c r="C1103" s="307">
        <v>2</v>
      </c>
      <c r="D1103" s="307">
        <v>320</v>
      </c>
      <c r="E1103" s="59">
        <f t="shared" si="70"/>
        <v>0</v>
      </c>
      <c r="F1103" s="307">
        <v>960</v>
      </c>
      <c r="G1103" s="59">
        <f t="shared" si="71"/>
        <v>0</v>
      </c>
      <c r="H1103" s="59">
        <f t="shared" si="68"/>
        <v>0</v>
      </c>
      <c r="I1103" s="59">
        <f t="shared" si="69"/>
        <v>1.898613747664061</v>
      </c>
    </row>
    <row r="1104" spans="1:9">
      <c r="A1104" s="306">
        <v>1020</v>
      </c>
      <c r="B1104" s="306">
        <v>1</v>
      </c>
      <c r="C1104" s="307">
        <v>3</v>
      </c>
      <c r="D1104" s="307">
        <v>320</v>
      </c>
      <c r="E1104" s="59">
        <f t="shared" si="70"/>
        <v>0</v>
      </c>
      <c r="F1104" s="307">
        <v>1167</v>
      </c>
      <c r="G1104" s="59">
        <f t="shared" si="71"/>
        <v>0</v>
      </c>
      <c r="H1104" s="59">
        <f t="shared" si="68"/>
        <v>0</v>
      </c>
      <c r="I1104" s="59">
        <f t="shared" si="69"/>
        <v>1.898613747664061</v>
      </c>
    </row>
    <row r="1105" spans="1:9">
      <c r="A1105" s="306">
        <v>1021</v>
      </c>
      <c r="B1105" s="306">
        <v>1</v>
      </c>
      <c r="C1105" s="307">
        <v>2</v>
      </c>
      <c r="D1105" s="307">
        <v>320</v>
      </c>
      <c r="E1105" s="59">
        <f t="shared" si="70"/>
        <v>0</v>
      </c>
      <c r="F1105" s="307">
        <v>899</v>
      </c>
      <c r="G1105" s="59">
        <f t="shared" si="71"/>
        <v>0</v>
      </c>
      <c r="H1105" s="59">
        <f t="shared" si="68"/>
        <v>0</v>
      </c>
      <c r="I1105" s="59">
        <f t="shared" si="69"/>
        <v>1.898613747664061</v>
      </c>
    </row>
    <row r="1106" spans="1:9">
      <c r="A1106" s="306">
        <v>1022</v>
      </c>
      <c r="B1106" s="306">
        <v>3</v>
      </c>
      <c r="C1106" s="307">
        <v>2</v>
      </c>
      <c r="D1106" s="307">
        <v>320</v>
      </c>
      <c r="E1106" s="59">
        <f t="shared" si="70"/>
        <v>3.2</v>
      </c>
      <c r="F1106" s="307">
        <v>888</v>
      </c>
      <c r="G1106" s="59">
        <f t="shared" si="71"/>
        <v>0.29757165614802517</v>
      </c>
      <c r="H1106" s="59">
        <f t="shared" si="68"/>
        <v>0.29757165614802517</v>
      </c>
      <c r="I1106" s="59">
        <f t="shared" si="69"/>
        <v>1.8986964064574354</v>
      </c>
    </row>
    <row r="1107" spans="1:9">
      <c r="A1107" s="306">
        <v>1023</v>
      </c>
      <c r="B1107" s="306">
        <v>4</v>
      </c>
      <c r="C1107" s="307">
        <v>2</v>
      </c>
      <c r="D1107" s="307">
        <v>320</v>
      </c>
      <c r="E1107" s="59">
        <f t="shared" si="70"/>
        <v>6.4</v>
      </c>
      <c r="F1107" s="307">
        <v>849</v>
      </c>
      <c r="G1107" s="59">
        <f t="shared" si="71"/>
        <v>0.56900526141818342</v>
      </c>
      <c r="H1107" s="59">
        <f t="shared" si="68"/>
        <v>0.56900526141818342</v>
      </c>
      <c r="I1107" s="59">
        <f t="shared" si="69"/>
        <v>1.8988544634744959</v>
      </c>
    </row>
    <row r="1108" spans="1:9">
      <c r="A1108" s="306">
        <v>1024</v>
      </c>
      <c r="B1108" s="306">
        <v>4</v>
      </c>
      <c r="C1108" s="307">
        <v>2</v>
      </c>
      <c r="D1108" s="307">
        <v>320</v>
      </c>
      <c r="E1108" s="59">
        <f t="shared" si="70"/>
        <v>6.4</v>
      </c>
      <c r="F1108" s="307">
        <v>897</v>
      </c>
      <c r="G1108" s="59">
        <f t="shared" si="71"/>
        <v>0.6011751701909428</v>
      </c>
      <c r="H1108" s="59">
        <f t="shared" si="68"/>
        <v>0.6011751701909428</v>
      </c>
      <c r="I1108" s="59">
        <f t="shared" si="69"/>
        <v>1.8990214565773267</v>
      </c>
    </row>
    <row r="1109" spans="1:9">
      <c r="A1109" s="306">
        <v>1025</v>
      </c>
      <c r="B1109" s="306">
        <v>4</v>
      </c>
      <c r="C1109" s="307">
        <v>2</v>
      </c>
      <c r="D1109" s="307">
        <v>320</v>
      </c>
      <c r="E1109" s="59">
        <f t="shared" si="70"/>
        <v>6.4</v>
      </c>
      <c r="F1109" s="307">
        <v>898</v>
      </c>
      <c r="G1109" s="59">
        <f t="shared" si="71"/>
        <v>0.60184537662370863</v>
      </c>
      <c r="H1109" s="59">
        <f t="shared" si="68"/>
        <v>0.60184537662370863</v>
      </c>
      <c r="I1109" s="59">
        <f t="shared" si="69"/>
        <v>1.899188635848611</v>
      </c>
    </row>
    <row r="1110" spans="1:9">
      <c r="A1110" s="306">
        <v>1026</v>
      </c>
      <c r="B1110" s="306">
        <v>5</v>
      </c>
      <c r="C1110" s="307">
        <v>2</v>
      </c>
      <c r="D1110" s="307">
        <v>320</v>
      </c>
      <c r="E1110" s="59">
        <f t="shared" si="70"/>
        <v>9.6</v>
      </c>
      <c r="F1110" s="307">
        <v>818</v>
      </c>
      <c r="G1110" s="59">
        <f t="shared" si="71"/>
        <v>0.82234329300366416</v>
      </c>
      <c r="H1110" s="59">
        <f t="shared" si="68"/>
        <v>0.82234329300366416</v>
      </c>
      <c r="I1110" s="59">
        <f t="shared" si="69"/>
        <v>1.8994170645411119</v>
      </c>
    </row>
    <row r="1111" spans="1:9">
      <c r="A1111" s="306">
        <v>1027</v>
      </c>
      <c r="B1111" s="306">
        <v>4</v>
      </c>
      <c r="C1111" s="307">
        <v>2</v>
      </c>
      <c r="D1111" s="307">
        <v>320</v>
      </c>
      <c r="E1111" s="59">
        <f t="shared" si="70"/>
        <v>6.4</v>
      </c>
      <c r="F1111" s="307">
        <v>830</v>
      </c>
      <c r="G1111" s="59">
        <f t="shared" si="71"/>
        <v>0.55627133919563276</v>
      </c>
      <c r="H1111" s="59">
        <f t="shared" si="68"/>
        <v>0.55627133919563276</v>
      </c>
      <c r="I1111" s="59">
        <f t="shared" si="69"/>
        <v>1.8995715843575551</v>
      </c>
    </row>
    <row r="1112" spans="1:9">
      <c r="A1112" s="306">
        <v>1028</v>
      </c>
      <c r="B1112" s="306">
        <v>4</v>
      </c>
      <c r="C1112" s="307">
        <v>2</v>
      </c>
      <c r="D1112" s="307">
        <v>320</v>
      </c>
      <c r="E1112" s="59">
        <f t="shared" si="70"/>
        <v>6.4</v>
      </c>
      <c r="F1112" s="307">
        <v>830</v>
      </c>
      <c r="G1112" s="59">
        <f t="shared" si="71"/>
        <v>0.55627133919563276</v>
      </c>
      <c r="H1112" s="59">
        <f t="shared" si="68"/>
        <v>0.55627133919563276</v>
      </c>
      <c r="I1112" s="59">
        <f t="shared" si="69"/>
        <v>1.8997261041739983</v>
      </c>
    </row>
    <row r="1113" spans="1:9">
      <c r="A1113" s="306">
        <v>1028</v>
      </c>
      <c r="B1113" s="306">
        <v>4</v>
      </c>
      <c r="C1113" s="307">
        <v>2</v>
      </c>
      <c r="D1113" s="307">
        <v>320</v>
      </c>
      <c r="E1113" s="59">
        <f t="shared" si="70"/>
        <v>6.4</v>
      </c>
      <c r="F1113" s="307">
        <v>829</v>
      </c>
      <c r="G1113" s="59">
        <f t="shared" si="71"/>
        <v>0.55560113276286693</v>
      </c>
      <c r="H1113" s="59">
        <f t="shared" si="68"/>
        <v>0.55560113276286693</v>
      </c>
      <c r="I1113" s="59">
        <f t="shared" si="69"/>
        <v>1.899880437821988</v>
      </c>
    </row>
    <row r="1114" spans="1:9">
      <c r="A1114" s="306">
        <v>1029</v>
      </c>
      <c r="B1114" s="306">
        <v>4</v>
      </c>
      <c r="C1114" s="307">
        <v>2</v>
      </c>
      <c r="D1114" s="307">
        <v>320</v>
      </c>
      <c r="E1114" s="59">
        <f t="shared" si="70"/>
        <v>6.4</v>
      </c>
      <c r="F1114" s="307">
        <v>830</v>
      </c>
      <c r="G1114" s="59">
        <f t="shared" si="71"/>
        <v>0.55627133919563276</v>
      </c>
      <c r="H1114" s="59">
        <f t="shared" si="68"/>
        <v>0.55627133919563276</v>
      </c>
      <c r="I1114" s="59">
        <f t="shared" si="69"/>
        <v>1.9000349576384312</v>
      </c>
    </row>
    <row r="1115" spans="1:9">
      <c r="A1115" s="306">
        <v>1030</v>
      </c>
      <c r="B1115" s="306">
        <v>4</v>
      </c>
      <c r="C1115" s="307">
        <v>2</v>
      </c>
      <c r="D1115" s="307">
        <v>320</v>
      </c>
      <c r="E1115" s="59">
        <f t="shared" si="70"/>
        <v>6.4</v>
      </c>
      <c r="F1115" s="307">
        <v>831</v>
      </c>
      <c r="G1115" s="59">
        <f t="shared" si="71"/>
        <v>0.55694154562839859</v>
      </c>
      <c r="H1115" s="59">
        <f t="shared" si="68"/>
        <v>0.55694154562839859</v>
      </c>
      <c r="I1115" s="59">
        <f t="shared" si="69"/>
        <v>1.900189663623328</v>
      </c>
    </row>
    <row r="1116" spans="1:9">
      <c r="A1116" s="306">
        <v>1031</v>
      </c>
      <c r="B1116" s="306">
        <v>4</v>
      </c>
      <c r="C1116" s="307">
        <v>2</v>
      </c>
      <c r="D1116" s="307">
        <v>320</v>
      </c>
      <c r="E1116" s="59">
        <f t="shared" si="70"/>
        <v>6.4</v>
      </c>
      <c r="F1116" s="307">
        <v>829</v>
      </c>
      <c r="G1116" s="59">
        <f t="shared" si="71"/>
        <v>0.55560113276286693</v>
      </c>
      <c r="H1116" s="59">
        <f t="shared" si="68"/>
        <v>0.55560113276286693</v>
      </c>
      <c r="I1116" s="59">
        <f t="shared" si="69"/>
        <v>1.9003439972713176</v>
      </c>
    </row>
    <row r="1117" spans="1:9">
      <c r="A1117" s="306">
        <v>1032</v>
      </c>
      <c r="B1117" s="306">
        <v>5</v>
      </c>
      <c r="C1117" s="307">
        <v>2</v>
      </c>
      <c r="D1117" s="307">
        <v>320</v>
      </c>
      <c r="E1117" s="59">
        <f t="shared" si="70"/>
        <v>9.6</v>
      </c>
      <c r="F1117" s="307">
        <v>829</v>
      </c>
      <c r="G1117" s="59">
        <f t="shared" si="71"/>
        <v>0.83340169914430029</v>
      </c>
      <c r="H1117" s="59">
        <f t="shared" si="68"/>
        <v>0.83340169914430029</v>
      </c>
      <c r="I1117" s="59">
        <f t="shared" si="69"/>
        <v>1.9005754977433023</v>
      </c>
    </row>
    <row r="1118" spans="1:9">
      <c r="A1118" s="306">
        <v>1033</v>
      </c>
      <c r="B1118" s="306">
        <v>5</v>
      </c>
      <c r="C1118" s="307">
        <v>2</v>
      </c>
      <c r="D1118" s="307">
        <v>320</v>
      </c>
      <c r="E1118" s="59">
        <f t="shared" si="70"/>
        <v>9.6</v>
      </c>
      <c r="F1118" s="307">
        <v>827</v>
      </c>
      <c r="G1118" s="59">
        <f t="shared" si="71"/>
        <v>0.8313910798460028</v>
      </c>
      <c r="H1118" s="59">
        <f t="shared" si="68"/>
        <v>0.8313910798460028</v>
      </c>
      <c r="I1118" s="59">
        <f t="shared" si="69"/>
        <v>1.9008064397099262</v>
      </c>
    </row>
    <row r="1119" spans="1:9">
      <c r="A1119" s="306">
        <v>1034</v>
      </c>
      <c r="B1119" s="306">
        <v>5</v>
      </c>
      <c r="C1119" s="307">
        <v>2</v>
      </c>
      <c r="D1119" s="307">
        <v>320</v>
      </c>
      <c r="E1119" s="59">
        <f t="shared" si="70"/>
        <v>9.6</v>
      </c>
      <c r="F1119" s="307">
        <v>829</v>
      </c>
      <c r="G1119" s="59">
        <f t="shared" si="71"/>
        <v>0.83340169914430029</v>
      </c>
      <c r="H1119" s="59">
        <f t="shared" si="68"/>
        <v>0.83340169914430029</v>
      </c>
      <c r="I1119" s="59">
        <f t="shared" si="69"/>
        <v>1.9010379401819109</v>
      </c>
    </row>
    <row r="1120" spans="1:9">
      <c r="A1120" s="306">
        <v>1035</v>
      </c>
      <c r="B1120" s="306">
        <v>5</v>
      </c>
      <c r="C1120" s="307">
        <v>2</v>
      </c>
      <c r="D1120" s="307">
        <v>320</v>
      </c>
      <c r="E1120" s="59">
        <f t="shared" si="70"/>
        <v>9.6</v>
      </c>
      <c r="F1120" s="307">
        <v>828</v>
      </c>
      <c r="G1120" s="59">
        <f t="shared" si="71"/>
        <v>0.8323963894951516</v>
      </c>
      <c r="H1120" s="59">
        <f t="shared" si="68"/>
        <v>0.8323963894951516</v>
      </c>
      <c r="I1120" s="59">
        <f t="shared" si="69"/>
        <v>1.9012691614012152</v>
      </c>
    </row>
    <row r="1121" spans="1:9">
      <c r="A1121" s="306">
        <v>1036</v>
      </c>
      <c r="B1121" s="306">
        <v>5</v>
      </c>
      <c r="C1121" s="307">
        <v>2</v>
      </c>
      <c r="D1121" s="307">
        <v>320</v>
      </c>
      <c r="E1121" s="59">
        <f t="shared" si="70"/>
        <v>9.6</v>
      </c>
      <c r="F1121" s="307">
        <v>830</v>
      </c>
      <c r="G1121" s="59">
        <f t="shared" si="71"/>
        <v>0.83440700879344898</v>
      </c>
      <c r="H1121" s="59">
        <f t="shared" si="68"/>
        <v>0.83440700879344898</v>
      </c>
      <c r="I1121" s="59">
        <f t="shared" si="69"/>
        <v>1.9015009411258801</v>
      </c>
    </row>
    <row r="1122" spans="1:9">
      <c r="A1122" s="306">
        <v>1037</v>
      </c>
      <c r="B1122" s="306">
        <v>5</v>
      </c>
      <c r="C1122" s="307">
        <v>2</v>
      </c>
      <c r="D1122" s="307">
        <v>320</v>
      </c>
      <c r="E1122" s="59">
        <f t="shared" si="70"/>
        <v>9.6</v>
      </c>
      <c r="F1122" s="307">
        <v>831</v>
      </c>
      <c r="G1122" s="59">
        <f t="shared" si="71"/>
        <v>0.83541231844259778</v>
      </c>
      <c r="H1122" s="59">
        <f t="shared" si="68"/>
        <v>0.83541231844259778</v>
      </c>
      <c r="I1122" s="59">
        <f t="shared" si="69"/>
        <v>1.9017330001032253</v>
      </c>
    </row>
    <row r="1123" spans="1:9">
      <c r="A1123" s="306">
        <v>1038</v>
      </c>
      <c r="B1123" s="306">
        <v>5</v>
      </c>
      <c r="C1123" s="307">
        <v>2</v>
      </c>
      <c r="D1123" s="307">
        <v>320</v>
      </c>
      <c r="E1123" s="59">
        <f t="shared" si="70"/>
        <v>9.6</v>
      </c>
      <c r="F1123" s="307">
        <v>830</v>
      </c>
      <c r="G1123" s="59">
        <f t="shared" si="71"/>
        <v>0.83440700879344898</v>
      </c>
      <c r="H1123" s="59">
        <f t="shared" si="68"/>
        <v>0.83440700879344898</v>
      </c>
      <c r="I1123" s="59">
        <f t="shared" si="69"/>
        <v>1.9019647798278903</v>
      </c>
    </row>
    <row r="1124" spans="1:9">
      <c r="A1124" s="306">
        <v>1039</v>
      </c>
      <c r="B1124" s="306">
        <v>5</v>
      </c>
      <c r="C1124" s="307">
        <v>2</v>
      </c>
      <c r="D1124" s="307">
        <v>320</v>
      </c>
      <c r="E1124" s="59">
        <f t="shared" si="70"/>
        <v>9.6</v>
      </c>
      <c r="F1124" s="307">
        <v>832</v>
      </c>
      <c r="G1124" s="59">
        <f t="shared" si="71"/>
        <v>0.83641762809174658</v>
      </c>
      <c r="H1124" s="59">
        <f t="shared" si="68"/>
        <v>0.83641762809174658</v>
      </c>
      <c r="I1124" s="59">
        <f t="shared" si="69"/>
        <v>1.9021971180579158</v>
      </c>
    </row>
    <row r="1125" spans="1:9">
      <c r="A1125" s="306">
        <v>1040</v>
      </c>
      <c r="B1125" s="306">
        <v>5</v>
      </c>
      <c r="C1125" s="307">
        <v>2</v>
      </c>
      <c r="D1125" s="307">
        <v>320</v>
      </c>
      <c r="E1125" s="59">
        <f t="shared" si="70"/>
        <v>9.6</v>
      </c>
      <c r="F1125" s="307">
        <v>833</v>
      </c>
      <c r="G1125" s="59">
        <f t="shared" si="71"/>
        <v>0.83742293774089527</v>
      </c>
      <c r="H1125" s="59">
        <f t="shared" si="68"/>
        <v>0.83742293774089527</v>
      </c>
      <c r="I1125" s="59">
        <f t="shared" si="69"/>
        <v>1.9024297355406217</v>
      </c>
    </row>
    <row r="1126" spans="1:9">
      <c r="A1126" s="306">
        <v>1041</v>
      </c>
      <c r="B1126" s="306">
        <v>5</v>
      </c>
      <c r="C1126" s="307">
        <v>2</v>
      </c>
      <c r="D1126" s="307">
        <v>320</v>
      </c>
      <c r="E1126" s="59">
        <f t="shared" si="70"/>
        <v>9.6</v>
      </c>
      <c r="F1126" s="307">
        <v>832</v>
      </c>
      <c r="G1126" s="59">
        <f t="shared" si="71"/>
        <v>0.83641762809174658</v>
      </c>
      <c r="H1126" s="59">
        <f t="shared" si="68"/>
        <v>0.83641762809174658</v>
      </c>
      <c r="I1126" s="59">
        <f t="shared" si="69"/>
        <v>1.9026620737706472</v>
      </c>
    </row>
    <row r="1127" spans="1:9">
      <c r="A1127" s="306">
        <v>1041</v>
      </c>
      <c r="B1127" s="306">
        <v>4</v>
      </c>
      <c r="C1127" s="307">
        <v>2</v>
      </c>
      <c r="D1127" s="307">
        <v>320</v>
      </c>
      <c r="E1127" s="59">
        <f t="shared" si="70"/>
        <v>6.4</v>
      </c>
      <c r="F1127" s="307">
        <v>831</v>
      </c>
      <c r="G1127" s="59">
        <f t="shared" si="71"/>
        <v>0.55694154562839859</v>
      </c>
      <c r="H1127" s="59">
        <f t="shared" si="68"/>
        <v>0.55694154562839859</v>
      </c>
      <c r="I1127" s="59">
        <f t="shared" si="69"/>
        <v>1.902816779755544</v>
      </c>
    </row>
    <row r="1128" spans="1:9">
      <c r="A1128" s="306">
        <v>1042</v>
      </c>
      <c r="B1128" s="306">
        <v>5</v>
      </c>
      <c r="C1128" s="307">
        <v>2</v>
      </c>
      <c r="D1128" s="307">
        <v>320</v>
      </c>
      <c r="E1128" s="59">
        <f t="shared" si="70"/>
        <v>9.6</v>
      </c>
      <c r="F1128" s="307">
        <v>831</v>
      </c>
      <c r="G1128" s="59">
        <f t="shared" si="71"/>
        <v>0.83541231844259778</v>
      </c>
      <c r="H1128" s="59">
        <f t="shared" si="68"/>
        <v>0.83541231844259778</v>
      </c>
      <c r="I1128" s="59">
        <f t="shared" si="69"/>
        <v>1.9030488387328892</v>
      </c>
    </row>
    <row r="1129" spans="1:9">
      <c r="A1129" s="306">
        <v>1043</v>
      </c>
      <c r="B1129" s="306">
        <v>5</v>
      </c>
      <c r="C1129" s="307">
        <v>2</v>
      </c>
      <c r="D1129" s="307">
        <v>320</v>
      </c>
      <c r="E1129" s="59">
        <f t="shared" si="70"/>
        <v>9.6</v>
      </c>
      <c r="F1129" s="307">
        <v>832</v>
      </c>
      <c r="G1129" s="59">
        <f t="shared" si="71"/>
        <v>0.83641762809174658</v>
      </c>
      <c r="H1129" s="59">
        <f t="shared" si="68"/>
        <v>0.83641762809174658</v>
      </c>
      <c r="I1129" s="59">
        <f t="shared" si="69"/>
        <v>1.9032811769629148</v>
      </c>
    </row>
    <row r="1130" spans="1:9">
      <c r="A1130" s="306">
        <v>1044</v>
      </c>
      <c r="B1130" s="306">
        <v>5</v>
      </c>
      <c r="C1130" s="307">
        <v>2</v>
      </c>
      <c r="D1130" s="307">
        <v>320</v>
      </c>
      <c r="E1130" s="59">
        <f t="shared" si="70"/>
        <v>9.6</v>
      </c>
      <c r="F1130" s="307">
        <v>829</v>
      </c>
      <c r="G1130" s="59">
        <f t="shared" si="71"/>
        <v>0.83340169914430029</v>
      </c>
      <c r="H1130" s="59">
        <f t="shared" si="68"/>
        <v>0.83340169914430029</v>
      </c>
      <c r="I1130" s="59">
        <f t="shared" si="69"/>
        <v>1.9035126774348994</v>
      </c>
    </row>
    <row r="1131" spans="1:9">
      <c r="A1131" s="306">
        <v>1045</v>
      </c>
      <c r="B1131" s="306">
        <v>4</v>
      </c>
      <c r="C1131" s="307">
        <v>2</v>
      </c>
      <c r="D1131" s="307">
        <v>320</v>
      </c>
      <c r="E1131" s="59">
        <f t="shared" si="70"/>
        <v>6.4</v>
      </c>
      <c r="F1131" s="307">
        <v>830</v>
      </c>
      <c r="G1131" s="59">
        <f t="shared" si="71"/>
        <v>0.55627133919563276</v>
      </c>
      <c r="H1131" s="59">
        <f t="shared" si="68"/>
        <v>0.55627133919563276</v>
      </c>
      <c r="I1131" s="59">
        <f t="shared" si="69"/>
        <v>1.9036671972513426</v>
      </c>
    </row>
    <row r="1132" spans="1:9">
      <c r="A1132" s="306">
        <v>1046</v>
      </c>
      <c r="B1132" s="306">
        <v>4</v>
      </c>
      <c r="C1132" s="307">
        <v>2</v>
      </c>
      <c r="D1132" s="307">
        <v>320</v>
      </c>
      <c r="E1132" s="59">
        <f t="shared" si="70"/>
        <v>6.4</v>
      </c>
      <c r="F1132" s="307">
        <v>830</v>
      </c>
      <c r="G1132" s="59">
        <f t="shared" si="71"/>
        <v>0.55627133919563276</v>
      </c>
      <c r="H1132" s="59">
        <f t="shared" si="68"/>
        <v>0.55627133919563276</v>
      </c>
      <c r="I1132" s="59">
        <f t="shared" si="69"/>
        <v>1.9038217170677858</v>
      </c>
    </row>
    <row r="1133" spans="1:9">
      <c r="A1133" s="306">
        <v>1047</v>
      </c>
      <c r="B1133" s="306">
        <v>5</v>
      </c>
      <c r="C1133" s="307">
        <v>2</v>
      </c>
      <c r="D1133" s="307">
        <v>320</v>
      </c>
      <c r="E1133" s="59">
        <f t="shared" si="70"/>
        <v>9.6</v>
      </c>
      <c r="F1133" s="307">
        <v>828</v>
      </c>
      <c r="G1133" s="59">
        <f t="shared" si="71"/>
        <v>0.8323963894951516</v>
      </c>
      <c r="H1133" s="59">
        <f t="shared" si="68"/>
        <v>0.8323963894951516</v>
      </c>
      <c r="I1133" s="59">
        <f t="shared" si="69"/>
        <v>1.9040529382870901</v>
      </c>
    </row>
    <row r="1134" spans="1:9">
      <c r="A1134" s="306">
        <v>1048</v>
      </c>
      <c r="B1134" s="306">
        <v>5</v>
      </c>
      <c r="C1134" s="307">
        <v>2</v>
      </c>
      <c r="D1134" s="307">
        <v>320</v>
      </c>
      <c r="E1134" s="59">
        <f t="shared" si="70"/>
        <v>9.6</v>
      </c>
      <c r="F1134" s="307">
        <v>830</v>
      </c>
      <c r="G1134" s="59">
        <f t="shared" si="71"/>
        <v>0.83440700879344898</v>
      </c>
      <c r="H1134" s="59">
        <f t="shared" si="68"/>
        <v>0.83440700879344898</v>
      </c>
      <c r="I1134" s="59">
        <f t="shared" si="69"/>
        <v>1.904284718011755</v>
      </c>
    </row>
    <row r="1135" spans="1:9">
      <c r="A1135" s="306">
        <v>1049</v>
      </c>
      <c r="B1135" s="306">
        <v>5</v>
      </c>
      <c r="C1135" s="307">
        <v>2</v>
      </c>
      <c r="D1135" s="307">
        <v>320</v>
      </c>
      <c r="E1135" s="59">
        <f t="shared" si="70"/>
        <v>9.6</v>
      </c>
      <c r="F1135" s="307">
        <v>827</v>
      </c>
      <c r="G1135" s="59">
        <f t="shared" si="71"/>
        <v>0.8313910798460028</v>
      </c>
      <c r="H1135" s="59">
        <f t="shared" si="68"/>
        <v>0.8313910798460028</v>
      </c>
      <c r="I1135" s="59">
        <f t="shared" si="69"/>
        <v>1.904515659978379</v>
      </c>
    </row>
    <row r="1136" spans="1:9">
      <c r="A1136" s="306">
        <v>1050</v>
      </c>
      <c r="B1136" s="306">
        <v>5</v>
      </c>
      <c r="C1136" s="307">
        <v>2</v>
      </c>
      <c r="D1136" s="307">
        <v>320</v>
      </c>
      <c r="E1136" s="59">
        <f t="shared" si="70"/>
        <v>9.6</v>
      </c>
      <c r="F1136" s="307">
        <v>831</v>
      </c>
      <c r="G1136" s="59">
        <f t="shared" si="71"/>
        <v>0.83541231844259778</v>
      </c>
      <c r="H1136" s="59">
        <f t="shared" si="68"/>
        <v>0.83541231844259778</v>
      </c>
      <c r="I1136" s="59">
        <f t="shared" si="69"/>
        <v>1.9047477189557243</v>
      </c>
    </row>
    <row r="1137" spans="1:9">
      <c r="A1137" s="306">
        <v>1051</v>
      </c>
      <c r="B1137" s="306">
        <v>5</v>
      </c>
      <c r="C1137" s="307">
        <v>2</v>
      </c>
      <c r="D1137" s="307">
        <v>320</v>
      </c>
      <c r="E1137" s="59">
        <f t="shared" si="70"/>
        <v>9.6</v>
      </c>
      <c r="F1137" s="307">
        <v>831</v>
      </c>
      <c r="G1137" s="59">
        <f t="shared" si="71"/>
        <v>0.83541231844259778</v>
      </c>
      <c r="H1137" s="59">
        <f t="shared" si="68"/>
        <v>0.83541231844259778</v>
      </c>
      <c r="I1137" s="59">
        <f t="shared" si="69"/>
        <v>1.9049797779330695</v>
      </c>
    </row>
    <row r="1138" spans="1:9">
      <c r="A1138" s="306">
        <v>1052</v>
      </c>
      <c r="B1138" s="306">
        <v>5</v>
      </c>
      <c r="C1138" s="307">
        <v>2</v>
      </c>
      <c r="D1138" s="307">
        <v>320</v>
      </c>
      <c r="E1138" s="59">
        <f t="shared" si="70"/>
        <v>9.6</v>
      </c>
      <c r="F1138" s="307">
        <v>829</v>
      </c>
      <c r="G1138" s="59">
        <f t="shared" si="71"/>
        <v>0.83340169914430029</v>
      </c>
      <c r="H1138" s="59">
        <f t="shared" si="68"/>
        <v>0.83340169914430029</v>
      </c>
      <c r="I1138" s="59">
        <f t="shared" si="69"/>
        <v>1.9052112784050541</v>
      </c>
    </row>
    <row r="1139" spans="1:9">
      <c r="A1139" s="306">
        <v>1053</v>
      </c>
      <c r="B1139" s="306">
        <v>5</v>
      </c>
      <c r="C1139" s="307">
        <v>2</v>
      </c>
      <c r="D1139" s="307">
        <v>320</v>
      </c>
      <c r="E1139" s="59">
        <f t="shared" si="70"/>
        <v>9.6</v>
      </c>
      <c r="F1139" s="307">
        <v>831</v>
      </c>
      <c r="G1139" s="59">
        <f t="shared" si="71"/>
        <v>0.83541231844259778</v>
      </c>
      <c r="H1139" s="59">
        <f t="shared" si="68"/>
        <v>0.83541231844259778</v>
      </c>
      <c r="I1139" s="59">
        <f t="shared" si="69"/>
        <v>1.9054433373823993</v>
      </c>
    </row>
    <row r="1140" spans="1:9">
      <c r="A1140" s="306">
        <v>1053</v>
      </c>
      <c r="B1140" s="306">
        <v>4</v>
      </c>
      <c r="C1140" s="307">
        <v>2</v>
      </c>
      <c r="D1140" s="307">
        <v>320</v>
      </c>
      <c r="E1140" s="59">
        <f t="shared" si="70"/>
        <v>6.4</v>
      </c>
      <c r="F1140" s="307">
        <v>830</v>
      </c>
      <c r="G1140" s="59">
        <f t="shared" si="71"/>
        <v>0.55627133919563276</v>
      </c>
      <c r="H1140" s="59">
        <f t="shared" si="68"/>
        <v>0.55627133919563276</v>
      </c>
      <c r="I1140" s="59">
        <f t="shared" si="69"/>
        <v>1.9055978571988426</v>
      </c>
    </row>
    <row r="1141" spans="1:9">
      <c r="A1141" s="306">
        <v>1054</v>
      </c>
      <c r="B1141" s="306">
        <v>14</v>
      </c>
      <c r="C1141" s="307">
        <v>2</v>
      </c>
      <c r="D1141" s="307">
        <v>320</v>
      </c>
      <c r="E1141" s="59">
        <f t="shared" si="70"/>
        <v>38.4</v>
      </c>
      <c r="F1141" s="307">
        <v>831</v>
      </c>
      <c r="G1141" s="59">
        <f t="shared" si="71"/>
        <v>3.3416492737703911</v>
      </c>
      <c r="H1141" s="59">
        <f t="shared" si="68"/>
        <v>3.3416492737703911</v>
      </c>
      <c r="I1141" s="59">
        <f t="shared" si="69"/>
        <v>1.9065260931082233</v>
      </c>
    </row>
    <row r="1142" spans="1:9">
      <c r="A1142" s="306">
        <v>1055</v>
      </c>
      <c r="B1142" s="306">
        <v>25</v>
      </c>
      <c r="C1142" s="307">
        <v>2</v>
      </c>
      <c r="D1142" s="307">
        <v>320</v>
      </c>
      <c r="E1142" s="59">
        <f t="shared" si="70"/>
        <v>73.599999999999994</v>
      </c>
      <c r="F1142" s="307">
        <v>984</v>
      </c>
      <c r="G1142" s="59">
        <f t="shared" si="71"/>
        <v>7.5840559931780467</v>
      </c>
      <c r="H1142" s="59">
        <f t="shared" si="68"/>
        <v>7.5840559931780467</v>
      </c>
      <c r="I1142" s="59">
        <f t="shared" si="69"/>
        <v>1.9086327753285506</v>
      </c>
    </row>
    <row r="1143" spans="1:9">
      <c r="A1143" s="306">
        <v>1056</v>
      </c>
      <c r="B1143" s="306">
        <v>32</v>
      </c>
      <c r="C1143" s="307">
        <v>3</v>
      </c>
      <c r="D1143" s="307">
        <v>320</v>
      </c>
      <c r="E1143" s="59">
        <f t="shared" si="70"/>
        <v>92.8</v>
      </c>
      <c r="F1143" s="307">
        <v>1312</v>
      </c>
      <c r="G1143" s="59">
        <f t="shared" si="71"/>
        <v>12.750007176937007</v>
      </c>
      <c r="H1143" s="59">
        <f t="shared" si="68"/>
        <v>12.750007176937007</v>
      </c>
      <c r="I1143" s="59">
        <f t="shared" si="69"/>
        <v>1.9121744439888109</v>
      </c>
    </row>
    <row r="1144" spans="1:9">
      <c r="A1144" s="306">
        <v>1057</v>
      </c>
      <c r="B1144" s="306">
        <v>22</v>
      </c>
      <c r="C1144" s="307">
        <v>3</v>
      </c>
      <c r="D1144" s="307">
        <v>320</v>
      </c>
      <c r="E1144" s="59">
        <f t="shared" si="70"/>
        <v>60.8</v>
      </c>
      <c r="F1144" s="307">
        <v>1454</v>
      </c>
      <c r="G1144" s="59">
        <f t="shared" si="71"/>
        <v>9.257561455794308</v>
      </c>
      <c r="H1144" s="59">
        <f t="shared" si="68"/>
        <v>9.257561455794308</v>
      </c>
      <c r="I1144" s="59">
        <f t="shared" si="69"/>
        <v>1.9147459888376426</v>
      </c>
    </row>
    <row r="1145" spans="1:9">
      <c r="A1145" s="306">
        <v>1058</v>
      </c>
      <c r="B1145" s="306">
        <v>8</v>
      </c>
      <c r="C1145" s="307">
        <v>4</v>
      </c>
      <c r="D1145" s="307">
        <v>320</v>
      </c>
      <c r="E1145" s="59">
        <f t="shared" si="70"/>
        <v>12.8</v>
      </c>
      <c r="F1145" s="307">
        <v>1679</v>
      </c>
      <c r="G1145" s="59">
        <f t="shared" si="71"/>
        <v>2.2505532012276324</v>
      </c>
      <c r="H1145" s="59">
        <f t="shared" si="68"/>
        <v>2.2505532012276324</v>
      </c>
      <c r="I1145" s="59">
        <f t="shared" si="69"/>
        <v>1.9153711425046502</v>
      </c>
    </row>
    <row r="1146" spans="1:9">
      <c r="A1146" s="306">
        <v>1059</v>
      </c>
      <c r="B1146" s="306">
        <v>54</v>
      </c>
      <c r="C1146" s="307">
        <v>3</v>
      </c>
      <c r="D1146" s="307">
        <v>320</v>
      </c>
      <c r="E1146" s="59">
        <f t="shared" si="70"/>
        <v>163.19999999999999</v>
      </c>
      <c r="F1146" s="307">
        <v>1338</v>
      </c>
      <c r="G1146" s="59">
        <f t="shared" si="71"/>
        <v>22.866773279537096</v>
      </c>
      <c r="H1146" s="59">
        <f t="shared" si="68"/>
        <v>22.866773279537096</v>
      </c>
      <c r="I1146" s="59">
        <f t="shared" si="69"/>
        <v>1.9217230239711882</v>
      </c>
    </row>
    <row r="1147" spans="1:9">
      <c r="A1147" s="306">
        <v>1060</v>
      </c>
      <c r="B1147" s="306">
        <v>39</v>
      </c>
      <c r="C1147" s="307">
        <v>4</v>
      </c>
      <c r="D1147" s="307">
        <v>320</v>
      </c>
      <c r="E1147" s="59">
        <f t="shared" si="70"/>
        <v>112</v>
      </c>
      <c r="F1147" s="307">
        <v>1805</v>
      </c>
      <c r="G1147" s="59">
        <f t="shared" si="71"/>
        <v>21.170145694990417</v>
      </c>
      <c r="H1147" s="59">
        <f t="shared" si="68"/>
        <v>21.170145694990417</v>
      </c>
      <c r="I1147" s="59">
        <f t="shared" si="69"/>
        <v>1.9276036199975743</v>
      </c>
    </row>
    <row r="1148" spans="1:9">
      <c r="A1148" s="306">
        <v>1061</v>
      </c>
      <c r="B1148" s="306">
        <v>24</v>
      </c>
      <c r="C1148" s="307">
        <v>4</v>
      </c>
      <c r="D1148" s="307">
        <v>320</v>
      </c>
      <c r="E1148" s="59">
        <f t="shared" si="70"/>
        <v>64</v>
      </c>
      <c r="F1148" s="307">
        <v>1933</v>
      </c>
      <c r="G1148" s="59">
        <f t="shared" si="71"/>
        <v>12.955090345363349</v>
      </c>
      <c r="H1148" s="59">
        <f t="shared" si="68"/>
        <v>12.955090345363349</v>
      </c>
      <c r="I1148" s="59">
        <f t="shared" si="69"/>
        <v>1.9312022562046198</v>
      </c>
    </row>
    <row r="1149" spans="1:9">
      <c r="A1149" s="306">
        <v>1062</v>
      </c>
      <c r="B1149" s="306">
        <v>50</v>
      </c>
      <c r="C1149" s="307">
        <v>4</v>
      </c>
      <c r="D1149" s="307">
        <v>320</v>
      </c>
      <c r="E1149" s="59">
        <f t="shared" si="70"/>
        <v>147.19999999999999</v>
      </c>
      <c r="F1149" s="307">
        <v>1530</v>
      </c>
      <c r="G1149" s="59">
        <f t="shared" si="71"/>
        <v>23.584564369029291</v>
      </c>
      <c r="H1149" s="59">
        <f t="shared" si="68"/>
        <v>23.584564369029291</v>
      </c>
      <c r="I1149" s="59">
        <f t="shared" si="69"/>
        <v>1.9377535240849058</v>
      </c>
    </row>
    <row r="1150" spans="1:9">
      <c r="A1150" s="306">
        <v>1063</v>
      </c>
      <c r="B1150" s="306">
        <v>65</v>
      </c>
      <c r="C1150" s="307">
        <v>3</v>
      </c>
      <c r="D1150" s="307">
        <v>320</v>
      </c>
      <c r="E1150" s="59">
        <f t="shared" si="70"/>
        <v>198.4</v>
      </c>
      <c r="F1150" s="307">
        <v>1459</v>
      </c>
      <c r="G1150" s="59">
        <f t="shared" si="71"/>
        <v>30.312766747565391</v>
      </c>
      <c r="H1150" s="59">
        <f t="shared" si="68"/>
        <v>30.312766747565391</v>
      </c>
      <c r="I1150" s="59">
        <f t="shared" si="69"/>
        <v>1.9461737370703407</v>
      </c>
    </row>
    <row r="1151" spans="1:9">
      <c r="A1151" s="306">
        <v>1064</v>
      </c>
      <c r="B1151" s="306">
        <v>15</v>
      </c>
      <c r="C1151" s="307">
        <v>4</v>
      </c>
      <c r="D1151" s="307">
        <v>320</v>
      </c>
      <c r="E1151" s="59">
        <f t="shared" si="70"/>
        <v>35.200000000000003</v>
      </c>
      <c r="F1151" s="307">
        <v>1582</v>
      </c>
      <c r="G1151" s="59">
        <f t="shared" si="71"/>
        <v>5.831466171495423</v>
      </c>
      <c r="H1151" s="59">
        <f t="shared" si="68"/>
        <v>5.831466171495423</v>
      </c>
      <c r="I1151" s="59">
        <f t="shared" si="69"/>
        <v>1.9477935887846449</v>
      </c>
    </row>
    <row r="1152" spans="1:9">
      <c r="A1152" s="306">
        <v>1065</v>
      </c>
      <c r="B1152" s="306">
        <v>5</v>
      </c>
      <c r="C1152" s="307">
        <v>4</v>
      </c>
      <c r="D1152" s="307">
        <v>320</v>
      </c>
      <c r="E1152" s="59">
        <f t="shared" si="70"/>
        <v>3.2</v>
      </c>
      <c r="F1152" s="307">
        <v>1629</v>
      </c>
      <c r="G1152" s="59">
        <f t="shared" si="71"/>
        <v>0.54588313948776235</v>
      </c>
      <c r="H1152" s="59">
        <f t="shared" si="68"/>
        <v>0.54588313948776235</v>
      </c>
      <c r="I1152" s="59">
        <f t="shared" si="69"/>
        <v>1.9479452229900582</v>
      </c>
    </row>
    <row r="1153" spans="1:9">
      <c r="A1153" s="306">
        <v>1065</v>
      </c>
      <c r="B1153" s="306">
        <v>54</v>
      </c>
      <c r="C1153" s="307">
        <v>3</v>
      </c>
      <c r="D1153" s="307">
        <v>320</v>
      </c>
      <c r="E1153" s="59">
        <f t="shared" si="70"/>
        <v>163.19999999999999</v>
      </c>
      <c r="F1153" s="307">
        <v>1207</v>
      </c>
      <c r="G1153" s="59">
        <f t="shared" si="71"/>
        <v>20.627948690882867</v>
      </c>
      <c r="H1153" s="59">
        <f t="shared" si="68"/>
        <v>20.627948690882867</v>
      </c>
      <c r="I1153" s="59">
        <f t="shared" si="69"/>
        <v>1.9536752087375258</v>
      </c>
    </row>
    <row r="1154" spans="1:9">
      <c r="A1154" s="306">
        <v>1066</v>
      </c>
      <c r="B1154" s="306">
        <v>30</v>
      </c>
      <c r="C1154" s="307">
        <v>3</v>
      </c>
      <c r="D1154" s="307">
        <v>320</v>
      </c>
      <c r="E1154" s="59">
        <f t="shared" si="70"/>
        <v>86.4</v>
      </c>
      <c r="F1154" s="307">
        <v>1222</v>
      </c>
      <c r="G1154" s="59">
        <f t="shared" si="71"/>
        <v>11.056395521337773</v>
      </c>
      <c r="H1154" s="59">
        <f t="shared" si="68"/>
        <v>11.056395521337773</v>
      </c>
      <c r="I1154" s="59">
        <f t="shared" si="69"/>
        <v>1.9567464297156751</v>
      </c>
    </row>
    <row r="1155" spans="1:9">
      <c r="A1155" s="306">
        <v>1067</v>
      </c>
      <c r="B1155" s="306">
        <v>27</v>
      </c>
      <c r="C1155" s="307">
        <v>3</v>
      </c>
      <c r="D1155" s="307">
        <v>320</v>
      </c>
      <c r="E1155" s="59">
        <f t="shared" si="70"/>
        <v>76.8</v>
      </c>
      <c r="F1155" s="307">
        <v>1259</v>
      </c>
      <c r="G1155" s="59">
        <f t="shared" si="71"/>
        <v>10.125478786226047</v>
      </c>
      <c r="H1155" s="59">
        <f t="shared" si="68"/>
        <v>10.125478786226047</v>
      </c>
      <c r="I1155" s="59">
        <f t="shared" si="69"/>
        <v>1.9595590627118491</v>
      </c>
    </row>
    <row r="1156" spans="1:9">
      <c r="A1156" s="306">
        <v>1068</v>
      </c>
      <c r="B1156" s="306">
        <v>21</v>
      </c>
      <c r="C1156" s="307">
        <v>3</v>
      </c>
      <c r="D1156" s="307">
        <v>320</v>
      </c>
      <c r="E1156" s="59">
        <f t="shared" si="70"/>
        <v>57.6</v>
      </c>
      <c r="F1156" s="307">
        <v>1293</v>
      </c>
      <c r="G1156" s="59">
        <f t="shared" si="71"/>
        <v>7.7991922580958768</v>
      </c>
      <c r="H1156" s="59">
        <f t="shared" si="68"/>
        <v>7.7991922580958768</v>
      </c>
      <c r="I1156" s="59">
        <f t="shared" si="69"/>
        <v>1.9617255050057647</v>
      </c>
    </row>
    <row r="1157" spans="1:9">
      <c r="A1157" s="306">
        <v>1069</v>
      </c>
      <c r="B1157" s="306">
        <v>20</v>
      </c>
      <c r="C1157" s="307">
        <v>3</v>
      </c>
      <c r="D1157" s="307">
        <v>320</v>
      </c>
      <c r="E1157" s="59">
        <f t="shared" si="70"/>
        <v>54.4</v>
      </c>
      <c r="F1157" s="307">
        <v>1315</v>
      </c>
      <c r="G1157" s="59">
        <f t="shared" si="71"/>
        <v>7.4912324022399819</v>
      </c>
      <c r="H1157" s="59">
        <f t="shared" si="68"/>
        <v>7.4912324022399819</v>
      </c>
      <c r="I1157" s="59">
        <f t="shared" si="69"/>
        <v>1.9638064028952757</v>
      </c>
    </row>
    <row r="1158" spans="1:9">
      <c r="A1158" s="306">
        <v>1070</v>
      </c>
      <c r="B1158" s="306">
        <v>19</v>
      </c>
      <c r="C1158" s="307">
        <v>3</v>
      </c>
      <c r="D1158" s="307">
        <v>320</v>
      </c>
      <c r="E1158" s="59">
        <f t="shared" si="70"/>
        <v>51.2</v>
      </c>
      <c r="F1158" s="307">
        <v>1335</v>
      </c>
      <c r="G1158" s="59">
        <f t="shared" si="71"/>
        <v>7.1578047019389839</v>
      </c>
      <c r="H1158" s="59">
        <f t="shared" si="68"/>
        <v>7.1578047019389839</v>
      </c>
      <c r="I1158" s="59">
        <f t="shared" si="69"/>
        <v>1.9657946819791476</v>
      </c>
    </row>
    <row r="1159" spans="1:9">
      <c r="A1159" s="306">
        <v>1071</v>
      </c>
      <c r="B1159" s="306">
        <v>29</v>
      </c>
      <c r="C1159" s="307">
        <v>3</v>
      </c>
      <c r="D1159" s="307">
        <v>320</v>
      </c>
      <c r="E1159" s="59">
        <f t="shared" si="70"/>
        <v>83.2</v>
      </c>
      <c r="F1159" s="307">
        <v>1359</v>
      </c>
      <c r="G1159" s="59">
        <f t="shared" si="71"/>
        <v>11.840537047673786</v>
      </c>
      <c r="H1159" s="59">
        <f t="shared" ref="H1159:H1222" si="72">G1159*1</f>
        <v>11.840537047673786</v>
      </c>
      <c r="I1159" s="59">
        <f t="shared" si="69"/>
        <v>1.9690837200479459</v>
      </c>
    </row>
    <row r="1160" spans="1:9">
      <c r="A1160" s="306">
        <v>1072</v>
      </c>
      <c r="B1160" s="306">
        <v>22</v>
      </c>
      <c r="C1160" s="307">
        <v>3</v>
      </c>
      <c r="D1160" s="307">
        <v>320</v>
      </c>
      <c r="E1160" s="59">
        <f t="shared" si="70"/>
        <v>60.8</v>
      </c>
      <c r="F1160" s="307">
        <v>1389</v>
      </c>
      <c r="G1160" s="59">
        <f t="shared" si="71"/>
        <v>8.8437089835614113</v>
      </c>
      <c r="H1160" s="59">
        <f t="shared" si="72"/>
        <v>8.8437089835614113</v>
      </c>
      <c r="I1160" s="59">
        <f t="shared" ref="I1160:I1223" si="73">(H1160/3600)+I1159</f>
        <v>1.9715403058767129</v>
      </c>
    </row>
    <row r="1161" spans="1:9">
      <c r="A1161" s="306">
        <v>1073</v>
      </c>
      <c r="B1161" s="306">
        <v>2</v>
      </c>
      <c r="C1161" s="307">
        <v>3</v>
      </c>
      <c r="D1161" s="307">
        <v>320</v>
      </c>
      <c r="E1161" s="59">
        <f t="shared" si="70"/>
        <v>0</v>
      </c>
      <c r="F1161" s="307">
        <v>1392</v>
      </c>
      <c r="G1161" s="59">
        <f t="shared" si="71"/>
        <v>0</v>
      </c>
      <c r="H1161" s="59">
        <f t="shared" si="72"/>
        <v>0</v>
      </c>
      <c r="I1161" s="59">
        <f t="shared" si="73"/>
        <v>1.9715403058767129</v>
      </c>
    </row>
    <row r="1162" spans="1:9">
      <c r="A1162" s="306">
        <v>1074</v>
      </c>
      <c r="B1162" s="306">
        <v>1</v>
      </c>
      <c r="C1162" s="307">
        <v>3</v>
      </c>
      <c r="D1162" s="307">
        <v>320</v>
      </c>
      <c r="E1162" s="59">
        <f t="shared" ref="E1162:E1225" si="74">IF(B1162&gt;C1162,(B1162-C1162)*D1162/100,0)</f>
        <v>0</v>
      </c>
      <c r="F1162" s="307">
        <v>1372</v>
      </c>
      <c r="G1162" s="59">
        <f t="shared" ref="G1162:G1225" si="75">(2*PI()*E1162*F1162/60)/1000</f>
        <v>0</v>
      </c>
      <c r="H1162" s="59">
        <f t="shared" si="72"/>
        <v>0</v>
      </c>
      <c r="I1162" s="59">
        <f t="shared" si="73"/>
        <v>1.9715403058767129</v>
      </c>
    </row>
    <row r="1163" spans="1:9">
      <c r="A1163" s="306">
        <v>1075</v>
      </c>
      <c r="B1163" s="306">
        <v>2</v>
      </c>
      <c r="C1163" s="307">
        <v>3</v>
      </c>
      <c r="D1163" s="307">
        <v>320</v>
      </c>
      <c r="E1163" s="59">
        <f t="shared" si="74"/>
        <v>0</v>
      </c>
      <c r="F1163" s="307">
        <v>1357</v>
      </c>
      <c r="G1163" s="59">
        <f t="shared" si="75"/>
        <v>0</v>
      </c>
      <c r="H1163" s="59">
        <f t="shared" si="72"/>
        <v>0</v>
      </c>
      <c r="I1163" s="59">
        <f t="shared" si="73"/>
        <v>1.9715403058767129</v>
      </c>
    </row>
    <row r="1164" spans="1:9">
      <c r="A1164" s="306">
        <v>1076</v>
      </c>
      <c r="B1164" s="306">
        <v>11</v>
      </c>
      <c r="C1164" s="307">
        <v>3</v>
      </c>
      <c r="D1164" s="307">
        <v>320</v>
      </c>
      <c r="E1164" s="59">
        <f t="shared" si="74"/>
        <v>25.6</v>
      </c>
      <c r="F1164" s="307">
        <v>1331</v>
      </c>
      <c r="G1164" s="59">
        <f t="shared" si="75"/>
        <v>3.5681790480452391</v>
      </c>
      <c r="H1164" s="59">
        <f t="shared" si="72"/>
        <v>3.5681790480452391</v>
      </c>
      <c r="I1164" s="59">
        <f t="shared" si="73"/>
        <v>1.9725314667233922</v>
      </c>
    </row>
    <row r="1165" spans="1:9">
      <c r="A1165" s="306">
        <v>1077</v>
      </c>
      <c r="B1165" s="306">
        <v>1</v>
      </c>
      <c r="C1165" s="307">
        <v>3</v>
      </c>
      <c r="D1165" s="307">
        <v>320</v>
      </c>
      <c r="E1165" s="59">
        <f t="shared" si="74"/>
        <v>0</v>
      </c>
      <c r="F1165" s="307">
        <v>1300</v>
      </c>
      <c r="G1165" s="59">
        <f t="shared" si="75"/>
        <v>0</v>
      </c>
      <c r="H1165" s="59">
        <f t="shared" si="72"/>
        <v>0</v>
      </c>
      <c r="I1165" s="59">
        <f t="shared" si="73"/>
        <v>1.9725314667233922</v>
      </c>
    </row>
    <row r="1166" spans="1:9">
      <c r="A1166" s="306">
        <v>1077</v>
      </c>
      <c r="B1166" s="306">
        <v>1</v>
      </c>
      <c r="C1166" s="307">
        <v>3</v>
      </c>
      <c r="D1166" s="307">
        <v>320</v>
      </c>
      <c r="E1166" s="59">
        <f t="shared" si="74"/>
        <v>0</v>
      </c>
      <c r="F1166" s="307">
        <v>1283</v>
      </c>
      <c r="G1166" s="59">
        <f t="shared" si="75"/>
        <v>0</v>
      </c>
      <c r="H1166" s="59">
        <f t="shared" si="72"/>
        <v>0</v>
      </c>
      <c r="I1166" s="59">
        <f t="shared" si="73"/>
        <v>1.9725314667233922</v>
      </c>
    </row>
    <row r="1167" spans="1:9">
      <c r="A1167" s="306">
        <v>1078</v>
      </c>
      <c r="B1167" s="306">
        <v>1</v>
      </c>
      <c r="C1167" s="307">
        <v>3</v>
      </c>
      <c r="D1167" s="307">
        <v>320</v>
      </c>
      <c r="E1167" s="59">
        <f t="shared" si="74"/>
        <v>0</v>
      </c>
      <c r="F1167" s="307">
        <v>1245</v>
      </c>
      <c r="G1167" s="59">
        <f t="shared" si="75"/>
        <v>0</v>
      </c>
      <c r="H1167" s="59">
        <f t="shared" si="72"/>
        <v>0</v>
      </c>
      <c r="I1167" s="59">
        <f t="shared" si="73"/>
        <v>1.9725314667233922</v>
      </c>
    </row>
    <row r="1168" spans="1:9">
      <c r="A1168" s="306">
        <v>1079</v>
      </c>
      <c r="B1168" s="306">
        <v>1</v>
      </c>
      <c r="C1168" s="307">
        <v>3</v>
      </c>
      <c r="D1168" s="307">
        <v>320</v>
      </c>
      <c r="E1168" s="59">
        <f t="shared" si="74"/>
        <v>0</v>
      </c>
      <c r="F1168" s="307">
        <v>1182</v>
      </c>
      <c r="G1168" s="59">
        <f t="shared" si="75"/>
        <v>0</v>
      </c>
      <c r="H1168" s="59">
        <f t="shared" si="72"/>
        <v>0</v>
      </c>
      <c r="I1168" s="59">
        <f t="shared" si="73"/>
        <v>1.9725314667233922</v>
      </c>
    </row>
    <row r="1169" spans="1:9">
      <c r="A1169" s="306">
        <v>1080</v>
      </c>
      <c r="B1169" s="306">
        <v>1</v>
      </c>
      <c r="C1169" s="307">
        <v>3</v>
      </c>
      <c r="D1169" s="307">
        <v>320</v>
      </c>
      <c r="E1169" s="59">
        <f t="shared" si="74"/>
        <v>0</v>
      </c>
      <c r="F1169" s="307">
        <v>1070</v>
      </c>
      <c r="G1169" s="59">
        <f t="shared" si="75"/>
        <v>0</v>
      </c>
      <c r="H1169" s="59">
        <f t="shared" si="72"/>
        <v>0</v>
      </c>
      <c r="I1169" s="59">
        <f t="shared" si="73"/>
        <v>1.9725314667233922</v>
      </c>
    </row>
    <row r="1170" spans="1:9">
      <c r="A1170" s="306">
        <v>1081</v>
      </c>
      <c r="B1170" s="306">
        <v>1</v>
      </c>
      <c r="C1170" s="307">
        <v>3</v>
      </c>
      <c r="D1170" s="307">
        <v>320</v>
      </c>
      <c r="E1170" s="59">
        <f t="shared" si="74"/>
        <v>0</v>
      </c>
      <c r="F1170" s="307">
        <v>1378</v>
      </c>
      <c r="G1170" s="59">
        <f t="shared" si="75"/>
        <v>0</v>
      </c>
      <c r="H1170" s="59">
        <f t="shared" si="72"/>
        <v>0</v>
      </c>
      <c r="I1170" s="59">
        <f t="shared" si="73"/>
        <v>1.9725314667233922</v>
      </c>
    </row>
    <row r="1171" spans="1:9">
      <c r="A1171" s="306">
        <v>1082</v>
      </c>
      <c r="B1171" s="306">
        <v>1</v>
      </c>
      <c r="C1171" s="307">
        <v>3</v>
      </c>
      <c r="D1171" s="307">
        <v>320</v>
      </c>
      <c r="E1171" s="59">
        <f t="shared" si="74"/>
        <v>0</v>
      </c>
      <c r="F1171" s="307">
        <v>1257</v>
      </c>
      <c r="G1171" s="59">
        <f t="shared" si="75"/>
        <v>0</v>
      </c>
      <c r="H1171" s="59">
        <f t="shared" si="72"/>
        <v>0</v>
      </c>
      <c r="I1171" s="59">
        <f t="shared" si="73"/>
        <v>1.9725314667233922</v>
      </c>
    </row>
    <row r="1172" spans="1:9">
      <c r="A1172" s="306">
        <v>1083</v>
      </c>
      <c r="B1172" s="306">
        <v>1</v>
      </c>
      <c r="C1172" s="307">
        <v>3</v>
      </c>
      <c r="D1172" s="307">
        <v>320</v>
      </c>
      <c r="E1172" s="59">
        <f t="shared" si="74"/>
        <v>0</v>
      </c>
      <c r="F1172" s="307">
        <v>1164</v>
      </c>
      <c r="G1172" s="59">
        <f t="shared" si="75"/>
        <v>0</v>
      </c>
      <c r="H1172" s="59">
        <f t="shared" si="72"/>
        <v>0</v>
      </c>
      <c r="I1172" s="59">
        <f t="shared" si="73"/>
        <v>1.9725314667233922</v>
      </c>
    </row>
    <row r="1173" spans="1:9">
      <c r="A1173" s="306">
        <v>1084</v>
      </c>
      <c r="B1173" s="306">
        <v>1</v>
      </c>
      <c r="C1173" s="307">
        <v>3</v>
      </c>
      <c r="D1173" s="307">
        <v>320</v>
      </c>
      <c r="E1173" s="59">
        <f t="shared" si="74"/>
        <v>0</v>
      </c>
      <c r="F1173" s="307">
        <v>1007</v>
      </c>
      <c r="G1173" s="59">
        <f t="shared" si="75"/>
        <v>0</v>
      </c>
      <c r="H1173" s="59">
        <f t="shared" si="72"/>
        <v>0</v>
      </c>
      <c r="I1173" s="59">
        <f t="shared" si="73"/>
        <v>1.9725314667233922</v>
      </c>
    </row>
    <row r="1174" spans="1:9">
      <c r="A1174" s="306">
        <v>1085</v>
      </c>
      <c r="B1174" s="306">
        <v>1</v>
      </c>
      <c r="C1174" s="307">
        <v>2</v>
      </c>
      <c r="D1174" s="307">
        <v>320</v>
      </c>
      <c r="E1174" s="59">
        <f t="shared" si="74"/>
        <v>0</v>
      </c>
      <c r="F1174" s="307">
        <v>894</v>
      </c>
      <c r="G1174" s="59">
        <f t="shared" si="75"/>
        <v>0</v>
      </c>
      <c r="H1174" s="59">
        <f t="shared" si="72"/>
        <v>0</v>
      </c>
      <c r="I1174" s="59">
        <f t="shared" si="73"/>
        <v>1.9725314667233922</v>
      </c>
    </row>
    <row r="1175" spans="1:9">
      <c r="A1175" s="306">
        <v>1086</v>
      </c>
      <c r="B1175" s="306">
        <v>1</v>
      </c>
      <c r="C1175" s="307">
        <v>2</v>
      </c>
      <c r="D1175" s="307">
        <v>320</v>
      </c>
      <c r="E1175" s="59">
        <f t="shared" si="74"/>
        <v>0</v>
      </c>
      <c r="F1175" s="307">
        <v>902</v>
      </c>
      <c r="G1175" s="59">
        <f t="shared" si="75"/>
        <v>0</v>
      </c>
      <c r="H1175" s="59">
        <f t="shared" si="72"/>
        <v>0</v>
      </c>
      <c r="I1175" s="59">
        <f t="shared" si="73"/>
        <v>1.9725314667233922</v>
      </c>
    </row>
    <row r="1176" spans="1:9">
      <c r="A1176" s="306">
        <v>1087</v>
      </c>
      <c r="B1176" s="306">
        <v>1</v>
      </c>
      <c r="C1176" s="307">
        <v>2</v>
      </c>
      <c r="D1176" s="307">
        <v>320</v>
      </c>
      <c r="E1176" s="59">
        <f t="shared" si="74"/>
        <v>0</v>
      </c>
      <c r="F1176" s="307">
        <v>912</v>
      </c>
      <c r="G1176" s="59">
        <f t="shared" si="75"/>
        <v>0</v>
      </c>
      <c r="H1176" s="59">
        <f t="shared" si="72"/>
        <v>0</v>
      </c>
      <c r="I1176" s="59">
        <f t="shared" si="73"/>
        <v>1.9725314667233922</v>
      </c>
    </row>
    <row r="1177" spans="1:9">
      <c r="A1177" s="306">
        <v>1088</v>
      </c>
      <c r="B1177" s="306">
        <v>1</v>
      </c>
      <c r="C1177" s="307">
        <v>2</v>
      </c>
      <c r="D1177" s="307">
        <v>320</v>
      </c>
      <c r="E1177" s="59">
        <f t="shared" si="74"/>
        <v>0</v>
      </c>
      <c r="F1177" s="307">
        <v>934</v>
      </c>
      <c r="G1177" s="59">
        <f t="shared" si="75"/>
        <v>0</v>
      </c>
      <c r="H1177" s="59">
        <f t="shared" si="72"/>
        <v>0</v>
      </c>
      <c r="I1177" s="59">
        <f t="shared" si="73"/>
        <v>1.9725314667233922</v>
      </c>
    </row>
    <row r="1178" spans="1:9">
      <c r="A1178" s="306">
        <v>1089</v>
      </c>
      <c r="B1178" s="306">
        <v>13</v>
      </c>
      <c r="C1178" s="307">
        <v>2</v>
      </c>
      <c r="D1178" s="307">
        <v>320</v>
      </c>
      <c r="E1178" s="59">
        <f t="shared" si="74"/>
        <v>35.200000000000003</v>
      </c>
      <c r="F1178" s="307">
        <v>878</v>
      </c>
      <c r="G1178" s="59">
        <f t="shared" si="75"/>
        <v>3.2364268638261575</v>
      </c>
      <c r="H1178" s="59">
        <f t="shared" si="72"/>
        <v>3.2364268638261575</v>
      </c>
      <c r="I1178" s="59">
        <f t="shared" si="73"/>
        <v>1.9734304741855662</v>
      </c>
    </row>
    <row r="1179" spans="1:9">
      <c r="A1179" s="306">
        <v>1089</v>
      </c>
      <c r="B1179" s="306">
        <v>1</v>
      </c>
      <c r="C1179" s="307">
        <v>3</v>
      </c>
      <c r="D1179" s="307">
        <v>320</v>
      </c>
      <c r="E1179" s="59">
        <f t="shared" si="74"/>
        <v>0</v>
      </c>
      <c r="F1179" s="307">
        <v>1246</v>
      </c>
      <c r="G1179" s="59">
        <f t="shared" si="75"/>
        <v>0</v>
      </c>
      <c r="H1179" s="59">
        <f t="shared" si="72"/>
        <v>0</v>
      </c>
      <c r="I1179" s="59">
        <f t="shared" si="73"/>
        <v>1.9734304741855662</v>
      </c>
    </row>
    <row r="1180" spans="1:9">
      <c r="A1180" s="306">
        <v>1090</v>
      </c>
      <c r="B1180" s="306">
        <v>2</v>
      </c>
      <c r="C1180" s="307">
        <v>2</v>
      </c>
      <c r="D1180" s="307">
        <v>320</v>
      </c>
      <c r="E1180" s="59">
        <f t="shared" si="74"/>
        <v>0</v>
      </c>
      <c r="F1180" s="307">
        <v>857</v>
      </c>
      <c r="G1180" s="59">
        <f t="shared" si="75"/>
        <v>0</v>
      </c>
      <c r="H1180" s="59">
        <f t="shared" si="72"/>
        <v>0</v>
      </c>
      <c r="I1180" s="59">
        <f t="shared" si="73"/>
        <v>1.9734304741855662</v>
      </c>
    </row>
    <row r="1181" spans="1:9">
      <c r="A1181" s="306">
        <v>1091</v>
      </c>
      <c r="B1181" s="306">
        <v>9</v>
      </c>
      <c r="C1181" s="307">
        <v>2</v>
      </c>
      <c r="D1181" s="307">
        <v>320</v>
      </c>
      <c r="E1181" s="59">
        <f t="shared" si="74"/>
        <v>22.4</v>
      </c>
      <c r="F1181" s="307">
        <v>911</v>
      </c>
      <c r="G1181" s="59">
        <f t="shared" si="75"/>
        <v>2.1369532108738252</v>
      </c>
      <c r="H1181" s="59">
        <f t="shared" si="72"/>
        <v>2.1369532108738252</v>
      </c>
      <c r="I1181" s="59">
        <f t="shared" si="73"/>
        <v>1.9740240722996978</v>
      </c>
    </row>
    <row r="1182" spans="1:9">
      <c r="A1182" s="306">
        <v>1092</v>
      </c>
      <c r="B1182" s="306">
        <v>4</v>
      </c>
      <c r="C1182" s="307">
        <v>3</v>
      </c>
      <c r="D1182" s="307">
        <v>320</v>
      </c>
      <c r="E1182" s="59">
        <f t="shared" si="74"/>
        <v>3.2</v>
      </c>
      <c r="F1182" s="307">
        <v>1092</v>
      </c>
      <c r="G1182" s="59">
        <f t="shared" si="75"/>
        <v>0.36593271229013913</v>
      </c>
      <c r="H1182" s="59">
        <f t="shared" si="72"/>
        <v>0.36593271229013913</v>
      </c>
      <c r="I1182" s="59">
        <f t="shared" si="73"/>
        <v>1.974125720275334</v>
      </c>
    </row>
    <row r="1183" spans="1:9">
      <c r="A1183" s="306">
        <v>1093</v>
      </c>
      <c r="B1183" s="306">
        <v>2</v>
      </c>
      <c r="C1183" s="307">
        <v>2</v>
      </c>
      <c r="D1183" s="307">
        <v>320</v>
      </c>
      <c r="E1183" s="59">
        <f t="shared" si="74"/>
        <v>0</v>
      </c>
      <c r="F1183" s="307">
        <v>973</v>
      </c>
      <c r="G1183" s="59">
        <f t="shared" si="75"/>
        <v>0</v>
      </c>
      <c r="H1183" s="59">
        <f t="shared" si="72"/>
        <v>0</v>
      </c>
      <c r="I1183" s="59">
        <f t="shared" si="73"/>
        <v>1.974125720275334</v>
      </c>
    </row>
    <row r="1184" spans="1:9">
      <c r="A1184" s="306">
        <v>1094</v>
      </c>
      <c r="B1184" s="306">
        <v>3</v>
      </c>
      <c r="C1184" s="307">
        <v>2</v>
      </c>
      <c r="D1184" s="307">
        <v>320</v>
      </c>
      <c r="E1184" s="59">
        <f t="shared" si="74"/>
        <v>3.2</v>
      </c>
      <c r="F1184" s="307">
        <v>994</v>
      </c>
      <c r="G1184" s="59">
        <f t="shared" si="75"/>
        <v>0.33309259708461375</v>
      </c>
      <c r="H1184" s="59">
        <f t="shared" si="72"/>
        <v>0.33309259708461375</v>
      </c>
      <c r="I1184" s="59">
        <f t="shared" si="73"/>
        <v>1.9742182459967463</v>
      </c>
    </row>
    <row r="1185" spans="1:9">
      <c r="A1185" s="306">
        <v>1095</v>
      </c>
      <c r="B1185" s="306">
        <v>4</v>
      </c>
      <c r="C1185" s="307">
        <v>2</v>
      </c>
      <c r="D1185" s="307">
        <v>320</v>
      </c>
      <c r="E1185" s="59">
        <f t="shared" si="74"/>
        <v>6.4</v>
      </c>
      <c r="F1185" s="307">
        <v>976</v>
      </c>
      <c r="G1185" s="59">
        <f t="shared" si="75"/>
        <v>0.65412147837944279</v>
      </c>
      <c r="H1185" s="59">
        <f t="shared" si="72"/>
        <v>0.65412147837944279</v>
      </c>
      <c r="I1185" s="59">
        <f t="shared" si="73"/>
        <v>1.9743999464074073</v>
      </c>
    </row>
    <row r="1186" spans="1:9">
      <c r="A1186" s="306">
        <v>1096</v>
      </c>
      <c r="B1186" s="306">
        <v>2</v>
      </c>
      <c r="C1186" s="307">
        <v>2</v>
      </c>
      <c r="D1186" s="307">
        <v>320</v>
      </c>
      <c r="E1186" s="59">
        <f t="shared" si="74"/>
        <v>0</v>
      </c>
      <c r="F1186" s="307">
        <v>920</v>
      </c>
      <c r="G1186" s="59">
        <f t="shared" si="75"/>
        <v>0</v>
      </c>
      <c r="H1186" s="59">
        <f t="shared" si="72"/>
        <v>0</v>
      </c>
      <c r="I1186" s="59">
        <f t="shared" si="73"/>
        <v>1.9743999464074073</v>
      </c>
    </row>
    <row r="1187" spans="1:9">
      <c r="A1187" s="306">
        <v>1097</v>
      </c>
      <c r="B1187" s="306">
        <v>4</v>
      </c>
      <c r="C1187" s="307">
        <v>2</v>
      </c>
      <c r="D1187" s="307">
        <v>320</v>
      </c>
      <c r="E1187" s="59">
        <f t="shared" si="74"/>
        <v>6.4</v>
      </c>
      <c r="F1187" s="307">
        <v>890</v>
      </c>
      <c r="G1187" s="59">
        <f t="shared" si="75"/>
        <v>0.5964837251615821</v>
      </c>
      <c r="H1187" s="59">
        <f t="shared" si="72"/>
        <v>0.5964837251615821</v>
      </c>
      <c r="I1187" s="59">
        <f t="shared" si="73"/>
        <v>1.9745656363310633</v>
      </c>
    </row>
    <row r="1188" spans="1:9">
      <c r="A1188" s="306">
        <v>1098</v>
      </c>
      <c r="B1188" s="306">
        <v>4</v>
      </c>
      <c r="C1188" s="307">
        <v>2</v>
      </c>
      <c r="D1188" s="307">
        <v>320</v>
      </c>
      <c r="E1188" s="59">
        <f t="shared" si="74"/>
        <v>6.4</v>
      </c>
      <c r="F1188" s="307">
        <v>976</v>
      </c>
      <c r="G1188" s="59">
        <f t="shared" si="75"/>
        <v>0.65412147837944279</v>
      </c>
      <c r="H1188" s="59">
        <f t="shared" si="72"/>
        <v>0.65412147837944279</v>
      </c>
      <c r="I1188" s="59">
        <f t="shared" si="73"/>
        <v>1.9747473367417243</v>
      </c>
    </row>
    <row r="1189" spans="1:9">
      <c r="A1189" s="306">
        <v>1099</v>
      </c>
      <c r="B1189" s="306">
        <v>3</v>
      </c>
      <c r="C1189" s="307">
        <v>2</v>
      </c>
      <c r="D1189" s="307">
        <v>320</v>
      </c>
      <c r="E1189" s="59">
        <f t="shared" si="74"/>
        <v>3.2</v>
      </c>
      <c r="F1189" s="307">
        <v>953</v>
      </c>
      <c r="G1189" s="59">
        <f t="shared" si="75"/>
        <v>0.31935336521291441</v>
      </c>
      <c r="H1189" s="59">
        <f t="shared" si="72"/>
        <v>0.31935336521291441</v>
      </c>
      <c r="I1189" s="59">
        <f t="shared" si="73"/>
        <v>1.9748360460098391</v>
      </c>
    </row>
    <row r="1190" spans="1:9">
      <c r="A1190" s="306">
        <v>1100</v>
      </c>
      <c r="B1190" s="306">
        <v>4</v>
      </c>
      <c r="C1190" s="307">
        <v>2</v>
      </c>
      <c r="D1190" s="307">
        <v>320</v>
      </c>
      <c r="E1190" s="59">
        <f t="shared" si="74"/>
        <v>6.4</v>
      </c>
      <c r="F1190" s="307">
        <v>888</v>
      </c>
      <c r="G1190" s="59">
        <f t="shared" si="75"/>
        <v>0.59514331229605033</v>
      </c>
      <c r="H1190" s="59">
        <f t="shared" si="72"/>
        <v>0.59514331229605033</v>
      </c>
      <c r="I1190" s="59">
        <f t="shared" si="73"/>
        <v>1.975001363596588</v>
      </c>
    </row>
    <row r="1191" spans="1:9">
      <c r="A1191" s="306">
        <v>1101</v>
      </c>
      <c r="B1191" s="306">
        <v>5</v>
      </c>
      <c r="C1191" s="307">
        <v>2</v>
      </c>
      <c r="D1191" s="307">
        <v>320</v>
      </c>
      <c r="E1191" s="59">
        <f t="shared" si="74"/>
        <v>9.6</v>
      </c>
      <c r="F1191" s="307">
        <v>899</v>
      </c>
      <c r="G1191" s="59">
        <f t="shared" si="75"/>
        <v>0.90377337458471163</v>
      </c>
      <c r="H1191" s="59">
        <f t="shared" si="72"/>
        <v>0.90377337458471163</v>
      </c>
      <c r="I1191" s="59">
        <f t="shared" si="73"/>
        <v>1.9752524117561949</v>
      </c>
    </row>
    <row r="1192" spans="1:9">
      <c r="A1192" s="306">
        <v>1101</v>
      </c>
      <c r="B1192" s="306">
        <v>4</v>
      </c>
      <c r="C1192" s="307">
        <v>2</v>
      </c>
      <c r="D1192" s="307">
        <v>320</v>
      </c>
      <c r="E1192" s="59">
        <f t="shared" si="74"/>
        <v>6.4</v>
      </c>
      <c r="F1192" s="307">
        <v>891</v>
      </c>
      <c r="G1192" s="59">
        <f t="shared" si="75"/>
        <v>0.59715393159434793</v>
      </c>
      <c r="H1192" s="59">
        <f t="shared" si="72"/>
        <v>0.59715393159434793</v>
      </c>
      <c r="I1192" s="59">
        <f t="shared" si="73"/>
        <v>1.9754182878483044</v>
      </c>
    </row>
    <row r="1193" spans="1:9">
      <c r="A1193" s="306">
        <v>1102</v>
      </c>
      <c r="B1193" s="306">
        <v>5</v>
      </c>
      <c r="C1193" s="307">
        <v>2</v>
      </c>
      <c r="D1193" s="307">
        <v>320</v>
      </c>
      <c r="E1193" s="59">
        <f t="shared" si="74"/>
        <v>9.6</v>
      </c>
      <c r="F1193" s="307">
        <v>828</v>
      </c>
      <c r="G1193" s="59">
        <f t="shared" si="75"/>
        <v>0.8323963894951516</v>
      </c>
      <c r="H1193" s="59">
        <f t="shared" si="72"/>
        <v>0.8323963894951516</v>
      </c>
      <c r="I1193" s="59">
        <f t="shared" si="73"/>
        <v>1.9756495090676087</v>
      </c>
    </row>
    <row r="1194" spans="1:9">
      <c r="A1194" s="306">
        <v>1103</v>
      </c>
      <c r="B1194" s="306">
        <v>5</v>
      </c>
      <c r="C1194" s="307">
        <v>2</v>
      </c>
      <c r="D1194" s="307">
        <v>320</v>
      </c>
      <c r="E1194" s="59">
        <f t="shared" si="74"/>
        <v>9.6</v>
      </c>
      <c r="F1194" s="307">
        <v>826</v>
      </c>
      <c r="G1194" s="59">
        <f t="shared" si="75"/>
        <v>0.83038577019685411</v>
      </c>
      <c r="H1194" s="59">
        <f t="shared" si="72"/>
        <v>0.83038577019685411</v>
      </c>
      <c r="I1194" s="59">
        <f t="shared" si="73"/>
        <v>1.9758801717815524</v>
      </c>
    </row>
    <row r="1195" spans="1:9">
      <c r="A1195" s="306">
        <v>1104</v>
      </c>
      <c r="B1195" s="306">
        <v>18</v>
      </c>
      <c r="C1195" s="307">
        <v>2</v>
      </c>
      <c r="D1195" s="307">
        <v>320</v>
      </c>
      <c r="E1195" s="59">
        <f t="shared" si="74"/>
        <v>51.2</v>
      </c>
      <c r="F1195" s="307">
        <v>928</v>
      </c>
      <c r="G1195" s="59">
        <f t="shared" si="75"/>
        <v>4.9756125568534664</v>
      </c>
      <c r="H1195" s="59">
        <f t="shared" si="72"/>
        <v>4.9756125568534664</v>
      </c>
      <c r="I1195" s="59">
        <f t="shared" si="73"/>
        <v>1.9772622863806784</v>
      </c>
    </row>
    <row r="1196" spans="1:9">
      <c r="A1196" s="306">
        <v>1105</v>
      </c>
      <c r="B1196" s="306">
        <v>11</v>
      </c>
      <c r="C1196" s="307">
        <v>3</v>
      </c>
      <c r="D1196" s="307">
        <v>320</v>
      </c>
      <c r="E1196" s="59">
        <f t="shared" si="74"/>
        <v>25.6</v>
      </c>
      <c r="F1196" s="307">
        <v>1031</v>
      </c>
      <c r="G1196" s="59">
        <f t="shared" si="75"/>
        <v>2.7639313287262524</v>
      </c>
      <c r="H1196" s="59">
        <f t="shared" si="72"/>
        <v>2.7639313287262524</v>
      </c>
      <c r="I1196" s="59">
        <f t="shared" si="73"/>
        <v>1.9780300450831023</v>
      </c>
    </row>
    <row r="1197" spans="1:9">
      <c r="A1197" s="306">
        <v>1106</v>
      </c>
      <c r="B1197" s="306">
        <v>21</v>
      </c>
      <c r="C1197" s="307">
        <v>3</v>
      </c>
      <c r="D1197" s="307">
        <v>320</v>
      </c>
      <c r="E1197" s="59">
        <f t="shared" si="74"/>
        <v>57.6</v>
      </c>
      <c r="F1197" s="307">
        <v>1148</v>
      </c>
      <c r="G1197" s="59">
        <f t="shared" si="75"/>
        <v>6.9245728633364791</v>
      </c>
      <c r="H1197" s="59">
        <f t="shared" si="72"/>
        <v>6.9245728633364791</v>
      </c>
      <c r="I1197" s="59">
        <f t="shared" si="73"/>
        <v>1.9799535375451403</v>
      </c>
    </row>
    <row r="1198" spans="1:9">
      <c r="A1198" s="306">
        <v>1107</v>
      </c>
      <c r="B1198" s="306">
        <v>26</v>
      </c>
      <c r="C1198" s="307">
        <v>3</v>
      </c>
      <c r="D1198" s="307">
        <v>320</v>
      </c>
      <c r="E1198" s="59">
        <f t="shared" si="74"/>
        <v>73.599999999999994</v>
      </c>
      <c r="F1198" s="307">
        <v>1318</v>
      </c>
      <c r="G1198" s="59">
        <f t="shared" si="75"/>
        <v>10.158318901431571</v>
      </c>
      <c r="H1198" s="59">
        <f t="shared" si="72"/>
        <v>10.158318901431571</v>
      </c>
      <c r="I1198" s="59">
        <f t="shared" si="73"/>
        <v>1.982775292795538</v>
      </c>
    </row>
    <row r="1199" spans="1:9">
      <c r="A1199" s="306">
        <v>1108</v>
      </c>
      <c r="B1199" s="306">
        <v>21</v>
      </c>
      <c r="C1199" s="307">
        <v>4</v>
      </c>
      <c r="D1199" s="307">
        <v>320</v>
      </c>
      <c r="E1199" s="59">
        <f t="shared" si="74"/>
        <v>54.4</v>
      </c>
      <c r="F1199" s="307">
        <v>1561</v>
      </c>
      <c r="G1199" s="59">
        <f t="shared" si="75"/>
        <v>8.8926340531533157</v>
      </c>
      <c r="H1199" s="59">
        <f t="shared" si="72"/>
        <v>8.8926340531533157</v>
      </c>
      <c r="I1199" s="59">
        <f t="shared" si="73"/>
        <v>1.9852454689214138</v>
      </c>
    </row>
    <row r="1200" spans="1:9">
      <c r="A1200" s="306">
        <v>1109</v>
      </c>
      <c r="B1200" s="306">
        <v>61</v>
      </c>
      <c r="C1200" s="307">
        <v>3</v>
      </c>
      <c r="D1200" s="307">
        <v>320</v>
      </c>
      <c r="E1200" s="59">
        <f t="shared" si="74"/>
        <v>185.6</v>
      </c>
      <c r="F1200" s="307">
        <v>1257</v>
      </c>
      <c r="G1200" s="59">
        <f t="shared" si="75"/>
        <v>24.431035093612529</v>
      </c>
      <c r="H1200" s="59">
        <f t="shared" si="72"/>
        <v>24.431035093612529</v>
      </c>
      <c r="I1200" s="59">
        <f t="shared" si="73"/>
        <v>1.9920318675585285</v>
      </c>
    </row>
    <row r="1201" spans="1:9">
      <c r="A1201" s="306">
        <v>1110</v>
      </c>
      <c r="B1201" s="306">
        <v>17</v>
      </c>
      <c r="C1201" s="307">
        <v>4</v>
      </c>
      <c r="D1201" s="307">
        <v>320</v>
      </c>
      <c r="E1201" s="59">
        <f t="shared" si="74"/>
        <v>41.6</v>
      </c>
      <c r="F1201" s="307">
        <v>1698</v>
      </c>
      <c r="G1201" s="59">
        <f t="shared" si="75"/>
        <v>7.3970683984363834</v>
      </c>
      <c r="H1201" s="59">
        <f t="shared" si="72"/>
        <v>7.3970683984363834</v>
      </c>
      <c r="I1201" s="59">
        <f t="shared" si="73"/>
        <v>1.9940866087803164</v>
      </c>
    </row>
    <row r="1202" spans="1:9">
      <c r="A1202" s="306">
        <v>1111</v>
      </c>
      <c r="B1202" s="306">
        <v>24</v>
      </c>
      <c r="C1202" s="307">
        <v>4</v>
      </c>
      <c r="D1202" s="307">
        <v>320</v>
      </c>
      <c r="E1202" s="59">
        <f t="shared" si="74"/>
        <v>64</v>
      </c>
      <c r="F1202" s="307">
        <v>1564</v>
      </c>
      <c r="G1202" s="59">
        <f t="shared" si="75"/>
        <v>10.482028608457465</v>
      </c>
      <c r="H1202" s="59">
        <f t="shared" si="72"/>
        <v>10.482028608457465</v>
      </c>
      <c r="I1202" s="59">
        <f t="shared" si="73"/>
        <v>1.9969982833937767</v>
      </c>
    </row>
    <row r="1203" spans="1:9">
      <c r="A1203" s="306">
        <v>1112</v>
      </c>
      <c r="B1203" s="306">
        <v>2</v>
      </c>
      <c r="C1203" s="307">
        <v>4</v>
      </c>
      <c r="D1203" s="307">
        <v>320</v>
      </c>
      <c r="E1203" s="59">
        <f t="shared" si="74"/>
        <v>0</v>
      </c>
      <c r="F1203" s="307">
        <v>1685</v>
      </c>
      <c r="G1203" s="59">
        <f t="shared" si="75"/>
        <v>0</v>
      </c>
      <c r="H1203" s="59">
        <f t="shared" si="72"/>
        <v>0</v>
      </c>
      <c r="I1203" s="59">
        <f t="shared" si="73"/>
        <v>1.9969982833937767</v>
      </c>
    </row>
    <row r="1204" spans="1:9">
      <c r="A1204" s="306">
        <v>1113</v>
      </c>
      <c r="B1204" s="306">
        <v>59</v>
      </c>
      <c r="C1204" s="307">
        <v>3</v>
      </c>
      <c r="D1204" s="307">
        <v>320</v>
      </c>
      <c r="E1204" s="59">
        <f t="shared" si="74"/>
        <v>179.2</v>
      </c>
      <c r="F1204" s="307">
        <v>1176</v>
      </c>
      <c r="G1204" s="59">
        <f t="shared" si="75"/>
        <v>22.068557418113002</v>
      </c>
      <c r="H1204" s="59">
        <f t="shared" si="72"/>
        <v>22.068557418113002</v>
      </c>
      <c r="I1204" s="59">
        <f t="shared" si="73"/>
        <v>2.0031284382321415</v>
      </c>
    </row>
    <row r="1205" spans="1:9">
      <c r="A1205" s="306">
        <v>1113</v>
      </c>
      <c r="B1205" s="306">
        <v>73</v>
      </c>
      <c r="C1205" s="307">
        <v>3</v>
      </c>
      <c r="D1205" s="307">
        <v>320</v>
      </c>
      <c r="E1205" s="59">
        <f t="shared" si="74"/>
        <v>224</v>
      </c>
      <c r="F1205" s="307">
        <v>1268</v>
      </c>
      <c r="G1205" s="59">
        <f t="shared" si="75"/>
        <v>29.743761486147203</v>
      </c>
      <c r="H1205" s="59">
        <f t="shared" si="72"/>
        <v>29.743761486147203</v>
      </c>
      <c r="I1205" s="59">
        <f t="shared" si="73"/>
        <v>2.0113905942005159</v>
      </c>
    </row>
    <row r="1206" spans="1:9">
      <c r="A1206" s="306">
        <v>1114</v>
      </c>
      <c r="B1206" s="306">
        <v>11</v>
      </c>
      <c r="C1206" s="307">
        <v>3</v>
      </c>
      <c r="D1206" s="307">
        <v>320</v>
      </c>
      <c r="E1206" s="59">
        <f t="shared" si="74"/>
        <v>25.6</v>
      </c>
      <c r="F1206" s="307">
        <v>1465</v>
      </c>
      <c r="G1206" s="59">
        <f t="shared" si="75"/>
        <v>3.9274096960077198</v>
      </c>
      <c r="H1206" s="59">
        <f t="shared" si="72"/>
        <v>3.9274096960077198</v>
      </c>
      <c r="I1206" s="59">
        <f t="shared" si="73"/>
        <v>2.0124815413382957</v>
      </c>
    </row>
    <row r="1207" spans="1:9">
      <c r="A1207" s="306">
        <v>1115</v>
      </c>
      <c r="B1207" s="306">
        <v>17</v>
      </c>
      <c r="C1207" s="307">
        <v>3</v>
      </c>
      <c r="D1207" s="307">
        <v>320</v>
      </c>
      <c r="E1207" s="59">
        <f t="shared" si="74"/>
        <v>44.8</v>
      </c>
      <c r="F1207" s="307">
        <v>1470</v>
      </c>
      <c r="G1207" s="59">
        <f t="shared" si="75"/>
        <v>6.8964241931603141</v>
      </c>
      <c r="H1207" s="59">
        <f t="shared" si="72"/>
        <v>6.8964241931603141</v>
      </c>
      <c r="I1207" s="59">
        <f t="shared" si="73"/>
        <v>2.0143972147252849</v>
      </c>
    </row>
    <row r="1208" spans="1:9">
      <c r="A1208" s="306">
        <v>1116</v>
      </c>
      <c r="B1208" s="306">
        <v>9</v>
      </c>
      <c r="C1208" s="307">
        <v>3</v>
      </c>
      <c r="D1208" s="307">
        <v>320</v>
      </c>
      <c r="E1208" s="59">
        <f t="shared" si="74"/>
        <v>19.2</v>
      </c>
      <c r="F1208" s="307">
        <v>1495</v>
      </c>
      <c r="G1208" s="59">
        <f t="shared" si="75"/>
        <v>3.0058758509547139</v>
      </c>
      <c r="H1208" s="59">
        <f t="shared" si="72"/>
        <v>3.0058758509547139</v>
      </c>
      <c r="I1208" s="59">
        <f t="shared" si="73"/>
        <v>2.0152321802394391</v>
      </c>
    </row>
    <row r="1209" spans="1:9">
      <c r="A1209" s="306">
        <v>1117</v>
      </c>
      <c r="B1209" s="306">
        <v>15</v>
      </c>
      <c r="C1209" s="307">
        <v>4</v>
      </c>
      <c r="D1209" s="307">
        <v>320</v>
      </c>
      <c r="E1209" s="59">
        <f t="shared" si="74"/>
        <v>35.200000000000003</v>
      </c>
      <c r="F1209" s="307">
        <v>1508</v>
      </c>
      <c r="G1209" s="59">
        <f t="shared" si="75"/>
        <v>5.5586921533597335</v>
      </c>
      <c r="H1209" s="59">
        <f t="shared" si="72"/>
        <v>5.5586921533597335</v>
      </c>
      <c r="I1209" s="59">
        <f t="shared" si="73"/>
        <v>2.0167762613931499</v>
      </c>
    </row>
    <row r="1210" spans="1:9">
      <c r="A1210" s="306">
        <v>1118</v>
      </c>
      <c r="B1210" s="306">
        <v>13</v>
      </c>
      <c r="C1210" s="307">
        <v>4</v>
      </c>
      <c r="D1210" s="307">
        <v>320</v>
      </c>
      <c r="E1210" s="59">
        <f t="shared" si="74"/>
        <v>28.8</v>
      </c>
      <c r="F1210" s="307">
        <v>1526</v>
      </c>
      <c r="G1210" s="59">
        <f t="shared" si="75"/>
        <v>4.6023075738029027</v>
      </c>
      <c r="H1210" s="59">
        <f t="shared" si="72"/>
        <v>4.6023075738029027</v>
      </c>
      <c r="I1210" s="59">
        <f t="shared" si="73"/>
        <v>2.0180546801636505</v>
      </c>
    </row>
    <row r="1211" spans="1:9">
      <c r="A1211" s="306">
        <v>1119</v>
      </c>
      <c r="B1211" s="306">
        <v>7</v>
      </c>
      <c r="C1211" s="307">
        <v>4</v>
      </c>
      <c r="D1211" s="307">
        <v>320</v>
      </c>
      <c r="E1211" s="59">
        <f t="shared" si="74"/>
        <v>9.6</v>
      </c>
      <c r="F1211" s="307">
        <v>1543</v>
      </c>
      <c r="G1211" s="59">
        <f t="shared" si="75"/>
        <v>1.5511927886364962</v>
      </c>
      <c r="H1211" s="59">
        <f t="shared" si="72"/>
        <v>1.5511927886364962</v>
      </c>
      <c r="I1211" s="59">
        <f t="shared" si="73"/>
        <v>2.0184855670493831</v>
      </c>
    </row>
    <row r="1212" spans="1:9">
      <c r="A1212" s="306">
        <v>1120</v>
      </c>
      <c r="B1212" s="306">
        <v>23</v>
      </c>
      <c r="C1212" s="307">
        <v>4</v>
      </c>
      <c r="D1212" s="307">
        <v>320</v>
      </c>
      <c r="E1212" s="59">
        <f t="shared" si="74"/>
        <v>60.8</v>
      </c>
      <c r="F1212" s="307">
        <v>1594</v>
      </c>
      <c r="G1212" s="59">
        <f t="shared" si="75"/>
        <v>10.14893601137285</v>
      </c>
      <c r="H1212" s="59">
        <f t="shared" si="72"/>
        <v>10.14893601137285</v>
      </c>
      <c r="I1212" s="59">
        <f t="shared" si="73"/>
        <v>2.0213047159414312</v>
      </c>
    </row>
    <row r="1213" spans="1:9">
      <c r="A1213" s="306">
        <v>1121</v>
      </c>
      <c r="B1213" s="306">
        <v>21</v>
      </c>
      <c r="C1213" s="307">
        <v>4</v>
      </c>
      <c r="D1213" s="307">
        <v>320</v>
      </c>
      <c r="E1213" s="59">
        <f t="shared" si="74"/>
        <v>54.4</v>
      </c>
      <c r="F1213" s="307">
        <v>1619</v>
      </c>
      <c r="G1213" s="59">
        <f t="shared" si="75"/>
        <v>9.2230458245068672</v>
      </c>
      <c r="H1213" s="59">
        <f t="shared" si="72"/>
        <v>9.2230458245068672</v>
      </c>
      <c r="I1213" s="59">
        <f t="shared" si="73"/>
        <v>2.0238666731149055</v>
      </c>
    </row>
    <row r="1214" spans="1:9">
      <c r="A1214" s="306">
        <v>1122</v>
      </c>
      <c r="B1214" s="306">
        <v>14</v>
      </c>
      <c r="C1214" s="307">
        <v>4</v>
      </c>
      <c r="D1214" s="307">
        <v>320</v>
      </c>
      <c r="E1214" s="59">
        <f t="shared" si="74"/>
        <v>32</v>
      </c>
      <c r="F1214" s="307">
        <v>1648</v>
      </c>
      <c r="G1214" s="59">
        <f t="shared" si="75"/>
        <v>5.5225010059903772</v>
      </c>
      <c r="H1214" s="59">
        <f t="shared" si="72"/>
        <v>5.5225010059903772</v>
      </c>
      <c r="I1214" s="59">
        <f t="shared" si="73"/>
        <v>2.0254007011721251</v>
      </c>
    </row>
    <row r="1215" spans="1:9">
      <c r="A1215" s="306">
        <v>1123</v>
      </c>
      <c r="B1215" s="306">
        <v>36</v>
      </c>
      <c r="C1215" s="307">
        <v>3</v>
      </c>
      <c r="D1215" s="307">
        <v>320</v>
      </c>
      <c r="E1215" s="59">
        <f t="shared" si="74"/>
        <v>105.6</v>
      </c>
      <c r="F1215" s="307">
        <v>1211</v>
      </c>
      <c r="G1215" s="59">
        <f t="shared" si="75"/>
        <v>13.391729836310283</v>
      </c>
      <c r="H1215" s="59">
        <f t="shared" si="72"/>
        <v>13.391729836310283</v>
      </c>
      <c r="I1215" s="59">
        <f t="shared" si="73"/>
        <v>2.0291206261266557</v>
      </c>
    </row>
    <row r="1216" spans="1:9">
      <c r="A1216" s="306">
        <v>1124</v>
      </c>
      <c r="B1216" s="306">
        <v>18</v>
      </c>
      <c r="C1216" s="307">
        <v>3</v>
      </c>
      <c r="D1216" s="307">
        <v>320</v>
      </c>
      <c r="E1216" s="59">
        <f t="shared" si="74"/>
        <v>48</v>
      </c>
      <c r="F1216" s="307">
        <v>1212</v>
      </c>
      <c r="G1216" s="59">
        <f t="shared" si="75"/>
        <v>6.0921764738413273</v>
      </c>
      <c r="H1216" s="59">
        <f t="shared" si="72"/>
        <v>6.0921764738413273</v>
      </c>
      <c r="I1216" s="59">
        <f t="shared" si="73"/>
        <v>2.0308128973693895</v>
      </c>
    </row>
    <row r="1217" spans="1:9">
      <c r="A1217" s="306">
        <v>1125</v>
      </c>
      <c r="B1217" s="306">
        <v>6</v>
      </c>
      <c r="C1217" s="307">
        <v>3</v>
      </c>
      <c r="D1217" s="307">
        <v>320</v>
      </c>
      <c r="E1217" s="59">
        <f t="shared" si="74"/>
        <v>9.6</v>
      </c>
      <c r="F1217" s="307">
        <v>1217</v>
      </c>
      <c r="G1217" s="59">
        <f t="shared" si="75"/>
        <v>1.2234618430140092</v>
      </c>
      <c r="H1217" s="59">
        <f t="shared" si="72"/>
        <v>1.2234618430140092</v>
      </c>
      <c r="I1217" s="59">
        <f t="shared" si="73"/>
        <v>2.0311527478813378</v>
      </c>
    </row>
    <row r="1218" spans="1:9">
      <c r="A1218" s="306">
        <v>1126</v>
      </c>
      <c r="B1218" s="306">
        <v>13</v>
      </c>
      <c r="C1218" s="307">
        <v>3</v>
      </c>
      <c r="D1218" s="307">
        <v>320</v>
      </c>
      <c r="E1218" s="59">
        <f t="shared" si="74"/>
        <v>32</v>
      </c>
      <c r="F1218" s="307">
        <v>1218</v>
      </c>
      <c r="G1218" s="59">
        <f t="shared" si="75"/>
        <v>4.0815571755438587</v>
      </c>
      <c r="H1218" s="59">
        <f t="shared" si="72"/>
        <v>4.0815571755438587</v>
      </c>
      <c r="I1218" s="59">
        <f t="shared" si="73"/>
        <v>2.0322865137634332</v>
      </c>
    </row>
    <row r="1219" spans="1:9">
      <c r="A1219" s="306">
        <v>1126</v>
      </c>
      <c r="B1219" s="306">
        <v>15</v>
      </c>
      <c r="C1219" s="307">
        <v>3</v>
      </c>
      <c r="D1219" s="307">
        <v>320</v>
      </c>
      <c r="E1219" s="59">
        <f t="shared" si="74"/>
        <v>38.4</v>
      </c>
      <c r="F1219" s="307">
        <v>1234</v>
      </c>
      <c r="G1219" s="59">
        <f t="shared" si="75"/>
        <v>4.9622084281981493</v>
      </c>
      <c r="H1219" s="59">
        <f t="shared" si="72"/>
        <v>4.9622084281981493</v>
      </c>
      <c r="I1219" s="59">
        <f t="shared" si="73"/>
        <v>2.0336649049934881</v>
      </c>
    </row>
    <row r="1220" spans="1:9">
      <c r="A1220" s="306">
        <v>1127</v>
      </c>
      <c r="B1220" s="306">
        <v>21</v>
      </c>
      <c r="C1220" s="307">
        <v>3</v>
      </c>
      <c r="D1220" s="307">
        <v>320</v>
      </c>
      <c r="E1220" s="59">
        <f t="shared" si="74"/>
        <v>57.6</v>
      </c>
      <c r="F1220" s="307">
        <v>1245</v>
      </c>
      <c r="G1220" s="59">
        <f t="shared" si="75"/>
        <v>7.5096630791410419</v>
      </c>
      <c r="H1220" s="59">
        <f t="shared" si="72"/>
        <v>7.5096630791410419</v>
      </c>
      <c r="I1220" s="59">
        <f t="shared" si="73"/>
        <v>2.0357509225154717</v>
      </c>
    </row>
    <row r="1221" spans="1:9">
      <c r="A1221" s="306">
        <v>1128</v>
      </c>
      <c r="B1221" s="306">
        <v>17</v>
      </c>
      <c r="C1221" s="307">
        <v>3</v>
      </c>
      <c r="D1221" s="307">
        <v>320</v>
      </c>
      <c r="E1221" s="59">
        <f t="shared" si="74"/>
        <v>44.8</v>
      </c>
      <c r="F1221" s="307">
        <v>1269</v>
      </c>
      <c r="G1221" s="59">
        <f t="shared" si="75"/>
        <v>5.9534437422588011</v>
      </c>
      <c r="H1221" s="59">
        <f t="shared" si="72"/>
        <v>5.9534437422588011</v>
      </c>
      <c r="I1221" s="59">
        <f t="shared" si="73"/>
        <v>2.0374046568883215</v>
      </c>
    </row>
    <row r="1222" spans="1:9">
      <c r="A1222" s="306">
        <v>1129</v>
      </c>
      <c r="B1222" s="306">
        <v>12</v>
      </c>
      <c r="C1222" s="307">
        <v>3</v>
      </c>
      <c r="D1222" s="307">
        <v>320</v>
      </c>
      <c r="E1222" s="59">
        <f t="shared" si="74"/>
        <v>28.8</v>
      </c>
      <c r="F1222" s="307">
        <v>1282</v>
      </c>
      <c r="G1222" s="59">
        <f t="shared" si="75"/>
        <v>3.8664209106260299</v>
      </c>
      <c r="H1222" s="59">
        <f t="shared" si="72"/>
        <v>3.8664209106260299</v>
      </c>
      <c r="I1222" s="59">
        <f t="shared" si="73"/>
        <v>2.0384786626968285</v>
      </c>
    </row>
    <row r="1223" spans="1:9">
      <c r="A1223" s="306">
        <v>1130</v>
      </c>
      <c r="B1223" s="306">
        <v>14</v>
      </c>
      <c r="C1223" s="307">
        <v>3</v>
      </c>
      <c r="D1223" s="307">
        <v>320</v>
      </c>
      <c r="E1223" s="59">
        <f t="shared" si="74"/>
        <v>35.200000000000003</v>
      </c>
      <c r="F1223" s="307">
        <v>1285</v>
      </c>
      <c r="G1223" s="59">
        <f t="shared" si="75"/>
        <v>4.7366839635724514</v>
      </c>
      <c r="H1223" s="59">
        <f t="shared" ref="H1223:H1286" si="76">G1223*1</f>
        <v>4.7366839635724514</v>
      </c>
      <c r="I1223" s="59">
        <f t="shared" si="73"/>
        <v>2.0397944082422654</v>
      </c>
    </row>
    <row r="1224" spans="1:9">
      <c r="A1224" s="306">
        <v>1131</v>
      </c>
      <c r="B1224" s="306">
        <v>20</v>
      </c>
      <c r="C1224" s="307">
        <v>3</v>
      </c>
      <c r="D1224" s="307">
        <v>320</v>
      </c>
      <c r="E1224" s="59">
        <f t="shared" si="74"/>
        <v>54.4</v>
      </c>
      <c r="F1224" s="307">
        <v>1301</v>
      </c>
      <c r="G1224" s="59">
        <f t="shared" si="75"/>
        <v>7.4114778367408478</v>
      </c>
      <c r="H1224" s="59">
        <f t="shared" si="76"/>
        <v>7.4114778367408478</v>
      </c>
      <c r="I1224" s="59">
        <f t="shared" ref="I1224:I1287" si="77">(H1224/3600)+I1223</f>
        <v>2.0418531520858045</v>
      </c>
    </row>
    <row r="1225" spans="1:9">
      <c r="A1225" s="306">
        <v>1132</v>
      </c>
      <c r="B1225" s="306">
        <v>15</v>
      </c>
      <c r="C1225" s="307">
        <v>3</v>
      </c>
      <c r="D1225" s="307">
        <v>320</v>
      </c>
      <c r="E1225" s="59">
        <f t="shared" si="74"/>
        <v>38.4</v>
      </c>
      <c r="F1225" s="307">
        <v>1312</v>
      </c>
      <c r="G1225" s="59">
        <f t="shared" si="75"/>
        <v>5.2758650387325554</v>
      </c>
      <c r="H1225" s="59">
        <f t="shared" si="76"/>
        <v>5.2758650387325554</v>
      </c>
      <c r="I1225" s="59">
        <f t="shared" si="77"/>
        <v>2.0433186701521193</v>
      </c>
    </row>
    <row r="1226" spans="1:9">
      <c r="A1226" s="306">
        <v>1133</v>
      </c>
      <c r="B1226" s="306">
        <v>13</v>
      </c>
      <c r="C1226" s="307">
        <v>3</v>
      </c>
      <c r="D1226" s="307">
        <v>320</v>
      </c>
      <c r="E1226" s="59">
        <f t="shared" ref="E1226:E1289" si="78">IF(B1226&gt;C1226,(B1226-C1226)*D1226/100,0)</f>
        <v>32</v>
      </c>
      <c r="F1226" s="307">
        <v>1326</v>
      </c>
      <c r="G1226" s="59">
        <f t="shared" ref="G1226:G1289" si="79">(2*PI()*E1226*F1226/60)/1000</f>
        <v>4.4434686492374027</v>
      </c>
      <c r="H1226" s="59">
        <f t="shared" si="76"/>
        <v>4.4434686492374027</v>
      </c>
      <c r="I1226" s="59">
        <f t="shared" si="77"/>
        <v>2.0445529669991296</v>
      </c>
    </row>
    <row r="1227" spans="1:9">
      <c r="A1227" s="306">
        <v>1134</v>
      </c>
      <c r="B1227" s="306">
        <v>12</v>
      </c>
      <c r="C1227" s="307">
        <v>3</v>
      </c>
      <c r="D1227" s="307">
        <v>320</v>
      </c>
      <c r="E1227" s="59">
        <f t="shared" si="78"/>
        <v>28.8</v>
      </c>
      <c r="F1227" s="307">
        <v>1331</v>
      </c>
      <c r="G1227" s="59">
        <f t="shared" si="79"/>
        <v>4.0142014290508943</v>
      </c>
      <c r="H1227" s="59">
        <f t="shared" si="76"/>
        <v>4.0142014290508943</v>
      </c>
      <c r="I1227" s="59">
        <f t="shared" si="77"/>
        <v>2.0456680229516437</v>
      </c>
    </row>
    <row r="1228" spans="1:9">
      <c r="A1228" s="306">
        <v>1135</v>
      </c>
      <c r="B1228" s="306">
        <v>12</v>
      </c>
      <c r="C1228" s="307">
        <v>3</v>
      </c>
      <c r="D1228" s="307">
        <v>320</v>
      </c>
      <c r="E1228" s="59">
        <f t="shared" si="78"/>
        <v>28.8</v>
      </c>
      <c r="F1228" s="307">
        <v>1339</v>
      </c>
      <c r="G1228" s="59">
        <f t="shared" si="79"/>
        <v>4.0383288606304637</v>
      </c>
      <c r="H1228" s="59">
        <f t="shared" si="76"/>
        <v>4.0383288606304637</v>
      </c>
      <c r="I1228" s="59">
        <f t="shared" si="77"/>
        <v>2.0467897809684854</v>
      </c>
    </row>
    <row r="1229" spans="1:9">
      <c r="A1229" s="306">
        <v>1136</v>
      </c>
      <c r="B1229" s="306">
        <v>11</v>
      </c>
      <c r="C1229" s="307">
        <v>3</v>
      </c>
      <c r="D1229" s="307">
        <v>320</v>
      </c>
      <c r="E1229" s="59">
        <f t="shared" si="78"/>
        <v>25.6</v>
      </c>
      <c r="F1229" s="307">
        <v>1342</v>
      </c>
      <c r="G1229" s="59">
        <f t="shared" si="79"/>
        <v>3.5976681310869356</v>
      </c>
      <c r="H1229" s="59">
        <f t="shared" si="76"/>
        <v>3.5976681310869356</v>
      </c>
      <c r="I1229" s="59">
        <f t="shared" si="77"/>
        <v>2.0477891332271208</v>
      </c>
    </row>
    <row r="1230" spans="1:9">
      <c r="A1230" s="306">
        <v>1137</v>
      </c>
      <c r="B1230" s="306">
        <v>11</v>
      </c>
      <c r="C1230" s="307">
        <v>3</v>
      </c>
      <c r="D1230" s="307">
        <v>320</v>
      </c>
      <c r="E1230" s="59">
        <f t="shared" si="78"/>
        <v>25.6</v>
      </c>
      <c r="F1230" s="307">
        <v>1345</v>
      </c>
      <c r="G1230" s="59">
        <f t="shared" si="79"/>
        <v>3.6057106082801251</v>
      </c>
      <c r="H1230" s="59">
        <f t="shared" si="76"/>
        <v>3.6057106082801251</v>
      </c>
      <c r="I1230" s="59">
        <f t="shared" si="77"/>
        <v>2.0487907195071986</v>
      </c>
    </row>
    <row r="1231" spans="1:9">
      <c r="A1231" s="306">
        <v>1138</v>
      </c>
      <c r="B1231" s="306">
        <v>5</v>
      </c>
      <c r="C1231" s="307">
        <v>3</v>
      </c>
      <c r="D1231" s="307">
        <v>320</v>
      </c>
      <c r="E1231" s="59">
        <f t="shared" si="78"/>
        <v>6.4</v>
      </c>
      <c r="F1231" s="307">
        <v>1346</v>
      </c>
      <c r="G1231" s="59">
        <f t="shared" si="79"/>
        <v>0.90209785850279711</v>
      </c>
      <c r="H1231" s="59">
        <f t="shared" si="76"/>
        <v>0.90209785850279711</v>
      </c>
      <c r="I1231" s="59">
        <f t="shared" si="77"/>
        <v>2.0490413022456715</v>
      </c>
    </row>
    <row r="1232" spans="1:9">
      <c r="A1232" s="306">
        <v>1138</v>
      </c>
      <c r="B1232" s="306">
        <v>2</v>
      </c>
      <c r="C1232" s="307">
        <v>3</v>
      </c>
      <c r="D1232" s="307">
        <v>320</v>
      </c>
      <c r="E1232" s="59">
        <f t="shared" si="78"/>
        <v>0</v>
      </c>
      <c r="F1232" s="307">
        <v>1328</v>
      </c>
      <c r="G1232" s="59">
        <f t="shared" si="79"/>
        <v>0</v>
      </c>
      <c r="H1232" s="59">
        <f t="shared" si="76"/>
        <v>0</v>
      </c>
      <c r="I1232" s="59">
        <f t="shared" si="77"/>
        <v>2.0490413022456715</v>
      </c>
    </row>
    <row r="1233" spans="1:9">
      <c r="A1233" s="306">
        <v>1139</v>
      </c>
      <c r="B1233" s="306">
        <v>2</v>
      </c>
      <c r="C1233" s="307">
        <v>3</v>
      </c>
      <c r="D1233" s="307">
        <v>320</v>
      </c>
      <c r="E1233" s="59">
        <f t="shared" si="78"/>
        <v>0</v>
      </c>
      <c r="F1233" s="307">
        <v>1317</v>
      </c>
      <c r="G1233" s="59">
        <f t="shared" si="79"/>
        <v>0</v>
      </c>
      <c r="H1233" s="59">
        <f t="shared" si="76"/>
        <v>0</v>
      </c>
      <c r="I1233" s="59">
        <f t="shared" si="77"/>
        <v>2.0490413022456715</v>
      </c>
    </row>
    <row r="1234" spans="1:9">
      <c r="A1234" s="306">
        <v>1140</v>
      </c>
      <c r="B1234" s="306">
        <v>6</v>
      </c>
      <c r="C1234" s="307">
        <v>3</v>
      </c>
      <c r="D1234" s="307">
        <v>320</v>
      </c>
      <c r="E1234" s="59">
        <f t="shared" si="78"/>
        <v>9.6</v>
      </c>
      <c r="F1234" s="307">
        <v>1300</v>
      </c>
      <c r="G1234" s="59">
        <f t="shared" si="79"/>
        <v>1.3069025438933539</v>
      </c>
      <c r="H1234" s="59">
        <f t="shared" si="76"/>
        <v>1.3069025438933539</v>
      </c>
      <c r="I1234" s="59">
        <f t="shared" si="77"/>
        <v>2.0494043307300864</v>
      </c>
    </row>
    <row r="1235" spans="1:9">
      <c r="A1235" s="306">
        <v>1141</v>
      </c>
      <c r="B1235" s="306">
        <v>11</v>
      </c>
      <c r="C1235" s="307">
        <v>3</v>
      </c>
      <c r="D1235" s="307">
        <v>320</v>
      </c>
      <c r="E1235" s="59">
        <f t="shared" si="78"/>
        <v>25.6</v>
      </c>
      <c r="F1235" s="307">
        <v>1290</v>
      </c>
      <c r="G1235" s="59">
        <f t="shared" si="79"/>
        <v>3.4582651930716444</v>
      </c>
      <c r="H1235" s="59">
        <f t="shared" si="76"/>
        <v>3.4582651930716444</v>
      </c>
      <c r="I1235" s="59">
        <f t="shared" si="77"/>
        <v>2.0503649599503841</v>
      </c>
    </row>
    <row r="1236" spans="1:9">
      <c r="A1236" s="306">
        <v>1142</v>
      </c>
      <c r="B1236" s="306">
        <v>3</v>
      </c>
      <c r="C1236" s="307">
        <v>3</v>
      </c>
      <c r="D1236" s="307">
        <v>320</v>
      </c>
      <c r="E1236" s="59">
        <f t="shared" si="78"/>
        <v>0</v>
      </c>
      <c r="F1236" s="307">
        <v>1281</v>
      </c>
      <c r="G1236" s="59">
        <f t="shared" si="79"/>
        <v>0</v>
      </c>
      <c r="H1236" s="59">
        <f t="shared" si="76"/>
        <v>0</v>
      </c>
      <c r="I1236" s="59">
        <f t="shared" si="77"/>
        <v>2.0503649599503841</v>
      </c>
    </row>
    <row r="1237" spans="1:9">
      <c r="A1237" s="306">
        <v>1143</v>
      </c>
      <c r="B1237" s="306">
        <v>1</v>
      </c>
      <c r="C1237" s="307">
        <v>3</v>
      </c>
      <c r="D1237" s="307">
        <v>320</v>
      </c>
      <c r="E1237" s="59">
        <f t="shared" si="78"/>
        <v>0</v>
      </c>
      <c r="F1237" s="307">
        <v>1268</v>
      </c>
      <c r="G1237" s="59">
        <f t="shared" si="79"/>
        <v>0</v>
      </c>
      <c r="H1237" s="59">
        <f t="shared" si="76"/>
        <v>0</v>
      </c>
      <c r="I1237" s="59">
        <f t="shared" si="77"/>
        <v>2.0503649599503841</v>
      </c>
    </row>
    <row r="1238" spans="1:9">
      <c r="A1238" s="306">
        <v>1144</v>
      </c>
      <c r="B1238" s="306">
        <v>1</v>
      </c>
      <c r="C1238" s="307">
        <v>3</v>
      </c>
      <c r="D1238" s="307">
        <v>320</v>
      </c>
      <c r="E1238" s="59">
        <f t="shared" si="78"/>
        <v>0</v>
      </c>
      <c r="F1238" s="307">
        <v>1242</v>
      </c>
      <c r="G1238" s="59">
        <f t="shared" si="79"/>
        <v>0</v>
      </c>
      <c r="H1238" s="59">
        <f t="shared" si="76"/>
        <v>0</v>
      </c>
      <c r="I1238" s="59">
        <f t="shared" si="77"/>
        <v>2.0503649599503841</v>
      </c>
    </row>
    <row r="1239" spans="1:9">
      <c r="A1239" s="306">
        <v>1145</v>
      </c>
      <c r="B1239" s="306">
        <v>1</v>
      </c>
      <c r="C1239" s="307">
        <v>3</v>
      </c>
      <c r="D1239" s="307">
        <v>320</v>
      </c>
      <c r="E1239" s="59">
        <f t="shared" si="78"/>
        <v>0</v>
      </c>
      <c r="F1239" s="307">
        <v>1204</v>
      </c>
      <c r="G1239" s="59">
        <f t="shared" si="79"/>
        <v>0</v>
      </c>
      <c r="H1239" s="59">
        <f t="shared" si="76"/>
        <v>0</v>
      </c>
      <c r="I1239" s="59">
        <f t="shared" si="77"/>
        <v>2.0503649599503841</v>
      </c>
    </row>
    <row r="1240" spans="1:9">
      <c r="A1240" s="306">
        <v>1146</v>
      </c>
      <c r="B1240" s="306">
        <v>1</v>
      </c>
      <c r="C1240" s="307">
        <v>3</v>
      </c>
      <c r="D1240" s="307">
        <v>320</v>
      </c>
      <c r="E1240" s="59">
        <f t="shared" si="78"/>
        <v>0</v>
      </c>
      <c r="F1240" s="307">
        <v>1160</v>
      </c>
      <c r="G1240" s="59">
        <f t="shared" si="79"/>
        <v>0</v>
      </c>
      <c r="H1240" s="59">
        <f t="shared" si="76"/>
        <v>0</v>
      </c>
      <c r="I1240" s="59">
        <f t="shared" si="77"/>
        <v>2.0503649599503841</v>
      </c>
    </row>
    <row r="1241" spans="1:9">
      <c r="A1241" s="306">
        <v>1147</v>
      </c>
      <c r="B1241" s="306">
        <v>1</v>
      </c>
      <c r="C1241" s="307">
        <v>3</v>
      </c>
      <c r="D1241" s="307">
        <v>320</v>
      </c>
      <c r="E1241" s="59">
        <f t="shared" si="78"/>
        <v>0</v>
      </c>
      <c r="F1241" s="307">
        <v>1058</v>
      </c>
      <c r="G1241" s="59">
        <f t="shared" si="79"/>
        <v>0</v>
      </c>
      <c r="H1241" s="59">
        <f t="shared" si="76"/>
        <v>0</v>
      </c>
      <c r="I1241" s="59">
        <f t="shared" si="77"/>
        <v>2.0503649599503841</v>
      </c>
    </row>
    <row r="1242" spans="1:9">
      <c r="A1242" s="306">
        <v>1148</v>
      </c>
      <c r="B1242" s="306">
        <v>1</v>
      </c>
      <c r="C1242" s="307">
        <v>3</v>
      </c>
      <c r="D1242" s="307">
        <v>320</v>
      </c>
      <c r="E1242" s="59">
        <f t="shared" si="78"/>
        <v>0</v>
      </c>
      <c r="F1242" s="307">
        <v>1299</v>
      </c>
      <c r="G1242" s="59">
        <f t="shared" si="79"/>
        <v>0</v>
      </c>
      <c r="H1242" s="59">
        <f t="shared" si="76"/>
        <v>0</v>
      </c>
      <c r="I1242" s="59">
        <f t="shared" si="77"/>
        <v>2.0503649599503841</v>
      </c>
    </row>
    <row r="1243" spans="1:9">
      <c r="A1243" s="306">
        <v>1149</v>
      </c>
      <c r="B1243" s="306">
        <v>1</v>
      </c>
      <c r="C1243" s="307">
        <v>3</v>
      </c>
      <c r="D1243" s="307">
        <v>320</v>
      </c>
      <c r="E1243" s="59">
        <f t="shared" si="78"/>
        <v>0</v>
      </c>
      <c r="F1243" s="307">
        <v>1173</v>
      </c>
      <c r="G1243" s="59">
        <f t="shared" si="79"/>
        <v>0</v>
      </c>
      <c r="H1243" s="59">
        <f t="shared" si="76"/>
        <v>0</v>
      </c>
      <c r="I1243" s="59">
        <f t="shared" si="77"/>
        <v>2.0503649599503841</v>
      </c>
    </row>
    <row r="1244" spans="1:9">
      <c r="A1244" s="306">
        <v>1150</v>
      </c>
      <c r="B1244" s="306">
        <v>1</v>
      </c>
      <c r="C1244" s="307">
        <v>3</v>
      </c>
      <c r="D1244" s="307">
        <v>320</v>
      </c>
      <c r="E1244" s="59">
        <f t="shared" si="78"/>
        <v>0</v>
      </c>
      <c r="F1244" s="307">
        <v>1046</v>
      </c>
      <c r="G1244" s="59">
        <f t="shared" si="79"/>
        <v>0</v>
      </c>
      <c r="H1244" s="59">
        <f t="shared" si="76"/>
        <v>0</v>
      </c>
      <c r="I1244" s="59">
        <f t="shared" si="77"/>
        <v>2.0503649599503841</v>
      </c>
    </row>
    <row r="1245" spans="1:9">
      <c r="A1245" s="306">
        <v>1150</v>
      </c>
      <c r="B1245" s="306">
        <v>1</v>
      </c>
      <c r="C1245" s="307">
        <v>2</v>
      </c>
      <c r="D1245" s="307">
        <v>320</v>
      </c>
      <c r="E1245" s="59">
        <f t="shared" si="78"/>
        <v>0</v>
      </c>
      <c r="F1245" s="307">
        <v>926</v>
      </c>
      <c r="G1245" s="59">
        <f t="shared" si="79"/>
        <v>0</v>
      </c>
      <c r="H1245" s="59">
        <f t="shared" si="76"/>
        <v>0</v>
      </c>
      <c r="I1245" s="59">
        <f t="shared" si="77"/>
        <v>2.0503649599503841</v>
      </c>
    </row>
    <row r="1246" spans="1:9">
      <c r="A1246" s="306">
        <v>1151</v>
      </c>
      <c r="B1246" s="306">
        <v>2</v>
      </c>
      <c r="C1246" s="307">
        <v>2</v>
      </c>
      <c r="D1246" s="307">
        <v>320</v>
      </c>
      <c r="E1246" s="59">
        <f t="shared" si="78"/>
        <v>0</v>
      </c>
      <c r="F1246" s="307">
        <v>889</v>
      </c>
      <c r="G1246" s="59">
        <f t="shared" si="79"/>
        <v>0</v>
      </c>
      <c r="H1246" s="59">
        <f t="shared" si="76"/>
        <v>0</v>
      </c>
      <c r="I1246" s="59">
        <f t="shared" si="77"/>
        <v>2.0503649599503841</v>
      </c>
    </row>
    <row r="1247" spans="1:9">
      <c r="A1247" s="306">
        <v>1152</v>
      </c>
      <c r="B1247" s="306">
        <v>3</v>
      </c>
      <c r="C1247" s="307">
        <v>2</v>
      </c>
      <c r="D1247" s="307">
        <v>320</v>
      </c>
      <c r="E1247" s="59">
        <f t="shared" si="78"/>
        <v>3.2</v>
      </c>
      <c r="F1247" s="307">
        <v>863</v>
      </c>
      <c r="G1247" s="59">
        <f t="shared" si="79"/>
        <v>0.28919407573845246</v>
      </c>
      <c r="H1247" s="59">
        <f t="shared" si="76"/>
        <v>0.28919407573845246</v>
      </c>
      <c r="I1247" s="59">
        <f t="shared" si="77"/>
        <v>2.0504452916380891</v>
      </c>
    </row>
    <row r="1248" spans="1:9">
      <c r="A1248" s="306">
        <v>1153</v>
      </c>
      <c r="B1248" s="306">
        <v>4</v>
      </c>
      <c r="C1248" s="307">
        <v>2</v>
      </c>
      <c r="D1248" s="307">
        <v>320</v>
      </c>
      <c r="E1248" s="59">
        <f t="shared" si="78"/>
        <v>6.4</v>
      </c>
      <c r="F1248" s="307">
        <v>890</v>
      </c>
      <c r="G1248" s="59">
        <f t="shared" si="79"/>
        <v>0.5964837251615821</v>
      </c>
      <c r="H1248" s="59">
        <f t="shared" si="76"/>
        <v>0.5964837251615821</v>
      </c>
      <c r="I1248" s="59">
        <f t="shared" si="77"/>
        <v>2.050610981561745</v>
      </c>
    </row>
    <row r="1249" spans="1:9">
      <c r="A1249" s="306">
        <v>1154</v>
      </c>
      <c r="B1249" s="306">
        <v>4</v>
      </c>
      <c r="C1249" s="307">
        <v>2</v>
      </c>
      <c r="D1249" s="307">
        <v>320</v>
      </c>
      <c r="E1249" s="59">
        <f t="shared" si="78"/>
        <v>6.4</v>
      </c>
      <c r="F1249" s="307">
        <v>894</v>
      </c>
      <c r="G1249" s="59">
        <f t="shared" si="79"/>
        <v>0.59916455089264542</v>
      </c>
      <c r="H1249" s="59">
        <f t="shared" si="76"/>
        <v>0.59916455089264542</v>
      </c>
      <c r="I1249" s="59">
        <f t="shared" si="77"/>
        <v>2.0507774161592152</v>
      </c>
    </row>
    <row r="1250" spans="1:9">
      <c r="A1250" s="306">
        <v>1155</v>
      </c>
      <c r="B1250" s="306">
        <v>4</v>
      </c>
      <c r="C1250" s="307">
        <v>2</v>
      </c>
      <c r="D1250" s="307">
        <v>320</v>
      </c>
      <c r="E1250" s="59">
        <f t="shared" si="78"/>
        <v>6.4</v>
      </c>
      <c r="F1250" s="307">
        <v>845</v>
      </c>
      <c r="G1250" s="59">
        <f t="shared" si="79"/>
        <v>0.5663244356871201</v>
      </c>
      <c r="H1250" s="59">
        <f t="shared" si="76"/>
        <v>0.5663244356871201</v>
      </c>
      <c r="I1250" s="59">
        <f t="shared" si="77"/>
        <v>2.0509347285024617</v>
      </c>
    </row>
    <row r="1251" spans="1:9">
      <c r="A1251" s="306">
        <v>1156</v>
      </c>
      <c r="B1251" s="306">
        <v>4</v>
      </c>
      <c r="C1251" s="307">
        <v>2</v>
      </c>
      <c r="D1251" s="307">
        <v>320</v>
      </c>
      <c r="E1251" s="59">
        <f t="shared" si="78"/>
        <v>6.4</v>
      </c>
      <c r="F1251" s="307">
        <v>825</v>
      </c>
      <c r="G1251" s="59">
        <f t="shared" si="79"/>
        <v>0.5529203070318035</v>
      </c>
      <c r="H1251" s="59">
        <f t="shared" si="76"/>
        <v>0.5529203070318035</v>
      </c>
      <c r="I1251" s="59">
        <f t="shared" si="77"/>
        <v>2.0510883174766374</v>
      </c>
    </row>
    <row r="1252" spans="1:9">
      <c r="A1252" s="306">
        <v>1157</v>
      </c>
      <c r="B1252" s="306">
        <v>4</v>
      </c>
      <c r="C1252" s="307">
        <v>2</v>
      </c>
      <c r="D1252" s="307">
        <v>320</v>
      </c>
      <c r="E1252" s="59">
        <f t="shared" si="78"/>
        <v>6.4</v>
      </c>
      <c r="F1252" s="307">
        <v>830</v>
      </c>
      <c r="G1252" s="59">
        <f t="shared" si="79"/>
        <v>0.55627133919563276</v>
      </c>
      <c r="H1252" s="59">
        <f t="shared" si="76"/>
        <v>0.55627133919563276</v>
      </c>
      <c r="I1252" s="59">
        <f t="shared" si="77"/>
        <v>2.0512428372930809</v>
      </c>
    </row>
    <row r="1253" spans="1:9">
      <c r="A1253" s="306">
        <v>1158</v>
      </c>
      <c r="B1253" s="306">
        <v>5</v>
      </c>
      <c r="C1253" s="307">
        <v>2</v>
      </c>
      <c r="D1253" s="307">
        <v>320</v>
      </c>
      <c r="E1253" s="59">
        <f t="shared" si="78"/>
        <v>9.6</v>
      </c>
      <c r="F1253" s="307">
        <v>830</v>
      </c>
      <c r="G1253" s="59">
        <f t="shared" si="79"/>
        <v>0.83440700879344898</v>
      </c>
      <c r="H1253" s="59">
        <f t="shared" si="76"/>
        <v>0.83440700879344898</v>
      </c>
      <c r="I1253" s="59">
        <f t="shared" si="77"/>
        <v>2.0514746170177456</v>
      </c>
    </row>
    <row r="1254" spans="1:9">
      <c r="A1254" s="306">
        <v>1159</v>
      </c>
      <c r="B1254" s="306">
        <v>5</v>
      </c>
      <c r="C1254" s="307">
        <v>2</v>
      </c>
      <c r="D1254" s="307">
        <v>320</v>
      </c>
      <c r="E1254" s="59">
        <f t="shared" si="78"/>
        <v>9.6</v>
      </c>
      <c r="F1254" s="307">
        <v>830</v>
      </c>
      <c r="G1254" s="59">
        <f t="shared" si="79"/>
        <v>0.83440700879344898</v>
      </c>
      <c r="H1254" s="59">
        <f t="shared" si="76"/>
        <v>0.83440700879344898</v>
      </c>
      <c r="I1254" s="59">
        <f t="shared" si="77"/>
        <v>2.0517063967424103</v>
      </c>
    </row>
    <row r="1255" spans="1:9">
      <c r="A1255" s="306">
        <v>1160</v>
      </c>
      <c r="B1255" s="306">
        <v>5</v>
      </c>
      <c r="C1255" s="307">
        <v>2</v>
      </c>
      <c r="D1255" s="307">
        <v>320</v>
      </c>
      <c r="E1255" s="59">
        <f t="shared" si="78"/>
        <v>9.6</v>
      </c>
      <c r="F1255" s="307">
        <v>832</v>
      </c>
      <c r="G1255" s="59">
        <f t="shared" si="79"/>
        <v>0.83641762809174658</v>
      </c>
      <c r="H1255" s="59">
        <f t="shared" si="76"/>
        <v>0.83641762809174658</v>
      </c>
      <c r="I1255" s="59">
        <f t="shared" si="77"/>
        <v>2.0519387349724356</v>
      </c>
    </row>
    <row r="1256" spans="1:9">
      <c r="A1256" s="306">
        <v>1161</v>
      </c>
      <c r="B1256" s="306">
        <v>4</v>
      </c>
      <c r="C1256" s="307">
        <v>2</v>
      </c>
      <c r="D1256" s="307">
        <v>320</v>
      </c>
      <c r="E1256" s="59">
        <f t="shared" si="78"/>
        <v>6.4</v>
      </c>
      <c r="F1256" s="307">
        <v>831</v>
      </c>
      <c r="G1256" s="59">
        <f t="shared" si="79"/>
        <v>0.55694154562839859</v>
      </c>
      <c r="H1256" s="59">
        <f t="shared" si="76"/>
        <v>0.55694154562839859</v>
      </c>
      <c r="I1256" s="59">
        <f t="shared" si="77"/>
        <v>2.0520934409573326</v>
      </c>
    </row>
    <row r="1257" spans="1:9">
      <c r="A1257" s="306">
        <v>1161</v>
      </c>
      <c r="B1257" s="306">
        <v>5</v>
      </c>
      <c r="C1257" s="307">
        <v>2</v>
      </c>
      <c r="D1257" s="307">
        <v>320</v>
      </c>
      <c r="E1257" s="59">
        <f t="shared" si="78"/>
        <v>9.6</v>
      </c>
      <c r="F1257" s="307">
        <v>831</v>
      </c>
      <c r="G1257" s="59">
        <f t="shared" si="79"/>
        <v>0.83541231844259778</v>
      </c>
      <c r="H1257" s="59">
        <f t="shared" si="76"/>
        <v>0.83541231844259778</v>
      </c>
      <c r="I1257" s="59">
        <f t="shared" si="77"/>
        <v>2.0523254999346778</v>
      </c>
    </row>
    <row r="1258" spans="1:9">
      <c r="A1258" s="306">
        <v>1162</v>
      </c>
      <c r="B1258" s="306">
        <v>4</v>
      </c>
      <c r="C1258" s="307">
        <v>2</v>
      </c>
      <c r="D1258" s="307">
        <v>320</v>
      </c>
      <c r="E1258" s="59">
        <f t="shared" si="78"/>
        <v>6.4</v>
      </c>
      <c r="F1258" s="307">
        <v>831</v>
      </c>
      <c r="G1258" s="59">
        <f t="shared" si="79"/>
        <v>0.55694154562839859</v>
      </c>
      <c r="H1258" s="59">
        <f t="shared" si="76"/>
        <v>0.55694154562839859</v>
      </c>
      <c r="I1258" s="59">
        <f t="shared" si="77"/>
        <v>2.0524802059195748</v>
      </c>
    </row>
    <row r="1259" spans="1:9">
      <c r="A1259" s="306">
        <v>1163</v>
      </c>
      <c r="B1259" s="306">
        <v>4</v>
      </c>
      <c r="C1259" s="307">
        <v>2</v>
      </c>
      <c r="D1259" s="307">
        <v>320</v>
      </c>
      <c r="E1259" s="59">
        <f t="shared" si="78"/>
        <v>6.4</v>
      </c>
      <c r="F1259" s="307">
        <v>830</v>
      </c>
      <c r="G1259" s="59">
        <f t="shared" si="79"/>
        <v>0.55627133919563276</v>
      </c>
      <c r="H1259" s="59">
        <f t="shared" si="76"/>
        <v>0.55627133919563276</v>
      </c>
      <c r="I1259" s="59">
        <f t="shared" si="77"/>
        <v>2.0526347257360182</v>
      </c>
    </row>
    <row r="1260" spans="1:9">
      <c r="A1260" s="306">
        <v>1164</v>
      </c>
      <c r="B1260" s="306">
        <v>4</v>
      </c>
      <c r="C1260" s="307">
        <v>2</v>
      </c>
      <c r="D1260" s="307">
        <v>320</v>
      </c>
      <c r="E1260" s="59">
        <f t="shared" si="78"/>
        <v>6.4</v>
      </c>
      <c r="F1260" s="307">
        <v>832</v>
      </c>
      <c r="G1260" s="59">
        <f t="shared" si="79"/>
        <v>0.55761175206116431</v>
      </c>
      <c r="H1260" s="59">
        <f t="shared" si="76"/>
        <v>0.55761175206116431</v>
      </c>
      <c r="I1260" s="59">
        <f t="shared" si="77"/>
        <v>2.0527896178893688</v>
      </c>
    </row>
    <row r="1261" spans="1:9">
      <c r="A1261" s="306">
        <v>1165</v>
      </c>
      <c r="B1261" s="306">
        <v>4</v>
      </c>
      <c r="C1261" s="307">
        <v>2</v>
      </c>
      <c r="D1261" s="307">
        <v>320</v>
      </c>
      <c r="E1261" s="59">
        <f t="shared" si="78"/>
        <v>6.4</v>
      </c>
      <c r="F1261" s="307">
        <v>828</v>
      </c>
      <c r="G1261" s="59">
        <f t="shared" si="79"/>
        <v>0.55493092633010099</v>
      </c>
      <c r="H1261" s="59">
        <f t="shared" si="76"/>
        <v>0.55493092633010099</v>
      </c>
      <c r="I1261" s="59">
        <f t="shared" si="77"/>
        <v>2.0529437653689051</v>
      </c>
    </row>
    <row r="1262" spans="1:9">
      <c r="A1262" s="306">
        <v>1166</v>
      </c>
      <c r="B1262" s="306">
        <v>4</v>
      </c>
      <c r="C1262" s="307">
        <v>2</v>
      </c>
      <c r="D1262" s="307">
        <v>320</v>
      </c>
      <c r="E1262" s="59">
        <f t="shared" si="78"/>
        <v>6.4</v>
      </c>
      <c r="F1262" s="307">
        <v>829</v>
      </c>
      <c r="G1262" s="59">
        <f t="shared" si="79"/>
        <v>0.55560113276286693</v>
      </c>
      <c r="H1262" s="59">
        <f t="shared" si="76"/>
        <v>0.55560113276286693</v>
      </c>
      <c r="I1262" s="59">
        <f t="shared" si="77"/>
        <v>2.053098099016895</v>
      </c>
    </row>
    <row r="1263" spans="1:9">
      <c r="A1263" s="306">
        <v>1167</v>
      </c>
      <c r="B1263" s="306">
        <v>4</v>
      </c>
      <c r="C1263" s="307">
        <v>2</v>
      </c>
      <c r="D1263" s="307">
        <v>320</v>
      </c>
      <c r="E1263" s="59">
        <f t="shared" si="78"/>
        <v>6.4</v>
      </c>
      <c r="F1263" s="307">
        <v>829</v>
      </c>
      <c r="G1263" s="59">
        <f t="shared" si="79"/>
        <v>0.55560113276286693</v>
      </c>
      <c r="H1263" s="59">
        <f t="shared" si="76"/>
        <v>0.55560113276286693</v>
      </c>
      <c r="I1263" s="59">
        <f t="shared" si="77"/>
        <v>2.0532524326648849</v>
      </c>
    </row>
    <row r="1264" spans="1:9">
      <c r="A1264" s="306">
        <v>1168</v>
      </c>
      <c r="B1264" s="306">
        <v>4</v>
      </c>
      <c r="C1264" s="307">
        <v>2</v>
      </c>
      <c r="D1264" s="307">
        <v>320</v>
      </c>
      <c r="E1264" s="59">
        <f t="shared" si="78"/>
        <v>6.4</v>
      </c>
      <c r="F1264" s="307">
        <v>830</v>
      </c>
      <c r="G1264" s="59">
        <f t="shared" si="79"/>
        <v>0.55627133919563276</v>
      </c>
      <c r="H1264" s="59">
        <f t="shared" si="76"/>
        <v>0.55627133919563276</v>
      </c>
      <c r="I1264" s="59">
        <f t="shared" si="77"/>
        <v>2.0534069524813283</v>
      </c>
    </row>
    <row r="1265" spans="1:9">
      <c r="A1265" s="306">
        <v>1169</v>
      </c>
      <c r="B1265" s="306">
        <v>4</v>
      </c>
      <c r="C1265" s="307">
        <v>2</v>
      </c>
      <c r="D1265" s="307">
        <v>320</v>
      </c>
      <c r="E1265" s="59">
        <f t="shared" si="78"/>
        <v>6.4</v>
      </c>
      <c r="F1265" s="307">
        <v>830</v>
      </c>
      <c r="G1265" s="59">
        <f t="shared" si="79"/>
        <v>0.55627133919563276</v>
      </c>
      <c r="H1265" s="59">
        <f t="shared" si="76"/>
        <v>0.55627133919563276</v>
      </c>
      <c r="I1265" s="59">
        <f t="shared" si="77"/>
        <v>2.0535614722977718</v>
      </c>
    </row>
    <row r="1266" spans="1:9">
      <c r="A1266" s="306">
        <v>1170</v>
      </c>
      <c r="B1266" s="306">
        <v>8</v>
      </c>
      <c r="C1266" s="307">
        <v>2</v>
      </c>
      <c r="D1266" s="307">
        <v>320</v>
      </c>
      <c r="E1266" s="59">
        <f t="shared" si="78"/>
        <v>19.2</v>
      </c>
      <c r="F1266" s="307">
        <v>830</v>
      </c>
      <c r="G1266" s="59">
        <f t="shared" si="79"/>
        <v>1.668814017586898</v>
      </c>
      <c r="H1266" s="59">
        <f t="shared" si="76"/>
        <v>1.668814017586898</v>
      </c>
      <c r="I1266" s="59">
        <f t="shared" si="77"/>
        <v>2.0540250317471016</v>
      </c>
    </row>
    <row r="1267" spans="1:9">
      <c r="A1267" s="306">
        <v>1171</v>
      </c>
      <c r="B1267" s="306">
        <v>23</v>
      </c>
      <c r="C1267" s="307">
        <v>2</v>
      </c>
      <c r="D1267" s="307">
        <v>320</v>
      </c>
      <c r="E1267" s="59">
        <f t="shared" si="78"/>
        <v>67.2</v>
      </c>
      <c r="F1267" s="307">
        <v>977</v>
      </c>
      <c r="G1267" s="59">
        <f t="shared" si="79"/>
        <v>6.8753126905281903</v>
      </c>
      <c r="H1267" s="59">
        <f t="shared" si="76"/>
        <v>6.8753126905281903</v>
      </c>
      <c r="I1267" s="59">
        <f t="shared" si="77"/>
        <v>2.055934840827804</v>
      </c>
    </row>
    <row r="1268" spans="1:9">
      <c r="A1268" s="306">
        <v>1172</v>
      </c>
      <c r="B1268" s="306">
        <v>29</v>
      </c>
      <c r="C1268" s="307">
        <v>3</v>
      </c>
      <c r="D1268" s="307">
        <v>320</v>
      </c>
      <c r="E1268" s="59">
        <f t="shared" si="78"/>
        <v>83.2</v>
      </c>
      <c r="F1268" s="307">
        <v>1267</v>
      </c>
      <c r="G1268" s="59">
        <f t="shared" si="79"/>
        <v>11.038970154085863</v>
      </c>
      <c r="H1268" s="59">
        <f t="shared" si="76"/>
        <v>11.038970154085863</v>
      </c>
      <c r="I1268" s="59">
        <f t="shared" si="77"/>
        <v>2.0590012214261613</v>
      </c>
    </row>
    <row r="1269" spans="1:9">
      <c r="A1269" s="306">
        <v>1173</v>
      </c>
      <c r="B1269" s="306">
        <v>42</v>
      </c>
      <c r="C1269" s="307">
        <v>3</v>
      </c>
      <c r="D1269" s="307">
        <v>320</v>
      </c>
      <c r="E1269" s="59">
        <f t="shared" si="78"/>
        <v>124.8</v>
      </c>
      <c r="F1269" s="307">
        <v>1492</v>
      </c>
      <c r="G1269" s="59">
        <f t="shared" si="79"/>
        <v>19.498985954888841</v>
      </c>
      <c r="H1269" s="59">
        <f t="shared" si="76"/>
        <v>19.498985954888841</v>
      </c>
      <c r="I1269" s="59">
        <f t="shared" si="77"/>
        <v>2.0644176064136306</v>
      </c>
    </row>
    <row r="1270" spans="1:9">
      <c r="A1270" s="306">
        <v>1174</v>
      </c>
      <c r="B1270" s="306">
        <v>17</v>
      </c>
      <c r="C1270" s="307">
        <v>4</v>
      </c>
      <c r="D1270" s="307">
        <v>320</v>
      </c>
      <c r="E1270" s="59">
        <f t="shared" si="78"/>
        <v>41.6</v>
      </c>
      <c r="F1270" s="307">
        <v>1804</v>
      </c>
      <c r="G1270" s="59">
        <f t="shared" si="79"/>
        <v>7.8588406306120353</v>
      </c>
      <c r="H1270" s="59">
        <f t="shared" si="76"/>
        <v>7.8588406306120353</v>
      </c>
      <c r="I1270" s="59">
        <f t="shared" si="77"/>
        <v>2.0666006176999119</v>
      </c>
    </row>
    <row r="1271" spans="1:9">
      <c r="A1271" s="306">
        <v>1174</v>
      </c>
      <c r="B1271" s="306">
        <v>63</v>
      </c>
      <c r="C1271" s="307">
        <v>3</v>
      </c>
      <c r="D1271" s="307">
        <v>320</v>
      </c>
      <c r="E1271" s="59">
        <f t="shared" si="78"/>
        <v>192</v>
      </c>
      <c r="F1271" s="307">
        <v>1308</v>
      </c>
      <c r="G1271" s="59">
        <f t="shared" si="79"/>
        <v>26.298900421730874</v>
      </c>
      <c r="H1271" s="59">
        <f t="shared" si="76"/>
        <v>26.298900421730874</v>
      </c>
      <c r="I1271" s="59">
        <f t="shared" si="77"/>
        <v>2.0739058678170594</v>
      </c>
    </row>
    <row r="1272" spans="1:9">
      <c r="A1272" s="306">
        <v>1175</v>
      </c>
      <c r="B1272" s="306">
        <v>54</v>
      </c>
      <c r="C1272" s="307">
        <v>4</v>
      </c>
      <c r="D1272" s="307">
        <v>320</v>
      </c>
      <c r="E1272" s="59">
        <f t="shared" si="78"/>
        <v>160</v>
      </c>
      <c r="F1272" s="307">
        <v>1842</v>
      </c>
      <c r="G1272" s="59">
        <f t="shared" si="79"/>
        <v>30.86300622886613</v>
      </c>
      <c r="H1272" s="59">
        <f t="shared" si="76"/>
        <v>30.86300622886613</v>
      </c>
      <c r="I1272" s="59">
        <f t="shared" si="77"/>
        <v>2.0824789251028557</v>
      </c>
    </row>
    <row r="1273" spans="1:9">
      <c r="A1273" s="306">
        <v>1176</v>
      </c>
      <c r="B1273" s="306">
        <v>15</v>
      </c>
      <c r="C1273" s="307">
        <v>4</v>
      </c>
      <c r="D1273" s="307">
        <v>320</v>
      </c>
      <c r="E1273" s="59">
        <f t="shared" si="78"/>
        <v>35.200000000000003</v>
      </c>
      <c r="F1273" s="307">
        <v>1987</v>
      </c>
      <c r="G1273" s="59">
        <f t="shared" si="79"/>
        <v>7.3243510004812933</v>
      </c>
      <c r="H1273" s="59">
        <f t="shared" si="76"/>
        <v>7.3243510004812933</v>
      </c>
      <c r="I1273" s="59">
        <f t="shared" si="77"/>
        <v>2.0845134670474339</v>
      </c>
    </row>
    <row r="1274" spans="1:9">
      <c r="A1274" s="306">
        <v>1177</v>
      </c>
      <c r="B1274" s="306">
        <v>38</v>
      </c>
      <c r="C1274" s="307">
        <v>5</v>
      </c>
      <c r="D1274" s="307">
        <v>320</v>
      </c>
      <c r="E1274" s="59">
        <f t="shared" si="78"/>
        <v>105.6</v>
      </c>
      <c r="F1274" s="307">
        <v>2140</v>
      </c>
      <c r="G1274" s="59">
        <f t="shared" si="79"/>
        <v>23.664989140961197</v>
      </c>
      <c r="H1274" s="59">
        <f t="shared" si="76"/>
        <v>23.664989140961197</v>
      </c>
      <c r="I1274" s="59">
        <f t="shared" si="77"/>
        <v>2.0910870751421453</v>
      </c>
    </row>
    <row r="1275" spans="1:9">
      <c r="A1275" s="306">
        <v>1178</v>
      </c>
      <c r="B1275" s="306">
        <v>61</v>
      </c>
      <c r="C1275" s="307">
        <v>4</v>
      </c>
      <c r="D1275" s="307">
        <v>320</v>
      </c>
      <c r="E1275" s="59">
        <f t="shared" si="78"/>
        <v>182.4</v>
      </c>
      <c r="F1275" s="307">
        <v>1506</v>
      </c>
      <c r="G1275" s="59">
        <f t="shared" si="79"/>
        <v>28.765930300741871</v>
      </c>
      <c r="H1275" s="59">
        <f t="shared" si="76"/>
        <v>28.765930300741871</v>
      </c>
      <c r="I1275" s="59">
        <f t="shared" si="77"/>
        <v>2.0990776113367957</v>
      </c>
    </row>
    <row r="1276" spans="1:9">
      <c r="A1276" s="306">
        <v>1179</v>
      </c>
      <c r="B1276" s="306">
        <v>7</v>
      </c>
      <c r="C1276" s="307">
        <v>4</v>
      </c>
      <c r="D1276" s="307">
        <v>320</v>
      </c>
      <c r="E1276" s="59">
        <f t="shared" si="78"/>
        <v>9.6</v>
      </c>
      <c r="F1276" s="307">
        <v>1656</v>
      </c>
      <c r="G1276" s="59">
        <f t="shared" si="79"/>
        <v>1.6647927789903032</v>
      </c>
      <c r="H1276" s="59">
        <f t="shared" si="76"/>
        <v>1.6647927789903032</v>
      </c>
      <c r="I1276" s="59">
        <f t="shared" si="77"/>
        <v>2.0995400537754043</v>
      </c>
    </row>
    <row r="1277" spans="1:9">
      <c r="A1277" s="306">
        <v>1180</v>
      </c>
      <c r="B1277" s="306">
        <v>1</v>
      </c>
      <c r="C1277" s="307">
        <v>3</v>
      </c>
      <c r="D1277" s="307">
        <v>320</v>
      </c>
      <c r="E1277" s="59">
        <f t="shared" si="78"/>
        <v>0</v>
      </c>
      <c r="F1277" s="307">
        <v>1379</v>
      </c>
      <c r="G1277" s="59">
        <f t="shared" si="79"/>
        <v>0</v>
      </c>
      <c r="H1277" s="59">
        <f t="shared" si="76"/>
        <v>0</v>
      </c>
      <c r="I1277" s="59">
        <f t="shared" si="77"/>
        <v>2.0995400537754043</v>
      </c>
    </row>
    <row r="1278" spans="1:9">
      <c r="A1278" s="306">
        <v>1181</v>
      </c>
      <c r="B1278" s="306">
        <v>1</v>
      </c>
      <c r="C1278" s="307">
        <v>3</v>
      </c>
      <c r="D1278" s="307">
        <v>320</v>
      </c>
      <c r="E1278" s="59">
        <f t="shared" si="78"/>
        <v>0</v>
      </c>
      <c r="F1278" s="307">
        <v>1104</v>
      </c>
      <c r="G1278" s="59">
        <f t="shared" si="79"/>
        <v>0</v>
      </c>
      <c r="H1278" s="59">
        <f t="shared" si="76"/>
        <v>0</v>
      </c>
      <c r="I1278" s="59">
        <f t="shared" si="77"/>
        <v>2.0995400537754043</v>
      </c>
    </row>
    <row r="1279" spans="1:9">
      <c r="A1279" s="306">
        <v>1182</v>
      </c>
      <c r="B1279" s="306">
        <v>1</v>
      </c>
      <c r="C1279" s="307">
        <v>3</v>
      </c>
      <c r="D1279" s="307">
        <v>320</v>
      </c>
      <c r="E1279" s="59">
        <f t="shared" si="78"/>
        <v>0</v>
      </c>
      <c r="F1279" s="307">
        <v>1057</v>
      </c>
      <c r="G1279" s="59">
        <f t="shared" si="79"/>
        <v>0</v>
      </c>
      <c r="H1279" s="59">
        <f t="shared" si="76"/>
        <v>0</v>
      </c>
      <c r="I1279" s="59">
        <f t="shared" si="77"/>
        <v>2.0995400537754043</v>
      </c>
    </row>
    <row r="1280" spans="1:9">
      <c r="A1280" s="306">
        <v>1183</v>
      </c>
      <c r="B1280" s="306">
        <v>1</v>
      </c>
      <c r="C1280" s="307">
        <v>2</v>
      </c>
      <c r="D1280" s="307">
        <v>320</v>
      </c>
      <c r="E1280" s="59">
        <f t="shared" si="78"/>
        <v>0</v>
      </c>
      <c r="F1280" s="307">
        <v>978</v>
      </c>
      <c r="G1280" s="59">
        <f t="shared" si="79"/>
        <v>0</v>
      </c>
      <c r="H1280" s="59">
        <f t="shared" si="76"/>
        <v>0</v>
      </c>
      <c r="I1280" s="59">
        <f t="shared" si="77"/>
        <v>2.0995400537754043</v>
      </c>
    </row>
    <row r="1281" spans="1:9">
      <c r="A1281" s="306">
        <v>1184</v>
      </c>
      <c r="B1281" s="306">
        <v>1</v>
      </c>
      <c r="C1281" s="307">
        <v>3</v>
      </c>
      <c r="D1281" s="307">
        <v>320</v>
      </c>
      <c r="E1281" s="59">
        <f t="shared" si="78"/>
        <v>0</v>
      </c>
      <c r="F1281" s="307">
        <v>1186</v>
      </c>
      <c r="G1281" s="59">
        <f t="shared" si="79"/>
        <v>0</v>
      </c>
      <c r="H1281" s="59">
        <f t="shared" si="76"/>
        <v>0</v>
      </c>
      <c r="I1281" s="59">
        <f t="shared" si="77"/>
        <v>2.0995400537754043</v>
      </c>
    </row>
    <row r="1282" spans="1:9">
      <c r="A1282" s="306">
        <v>1185</v>
      </c>
      <c r="B1282" s="306">
        <v>1</v>
      </c>
      <c r="C1282" s="307">
        <v>2</v>
      </c>
      <c r="D1282" s="307">
        <v>320</v>
      </c>
      <c r="E1282" s="59">
        <f t="shared" si="78"/>
        <v>0</v>
      </c>
      <c r="F1282" s="307">
        <v>968</v>
      </c>
      <c r="G1282" s="59">
        <f t="shared" si="79"/>
        <v>0</v>
      </c>
      <c r="H1282" s="59">
        <f t="shared" si="76"/>
        <v>0</v>
      </c>
      <c r="I1282" s="59">
        <f t="shared" si="77"/>
        <v>2.0995400537754043</v>
      </c>
    </row>
    <row r="1283" spans="1:9">
      <c r="A1283" s="306">
        <v>1185</v>
      </c>
      <c r="B1283" s="306">
        <v>1</v>
      </c>
      <c r="C1283" s="307">
        <v>2</v>
      </c>
      <c r="D1283" s="307">
        <v>320</v>
      </c>
      <c r="E1283" s="59">
        <f t="shared" si="78"/>
        <v>0</v>
      </c>
      <c r="F1283" s="307">
        <v>887</v>
      </c>
      <c r="G1283" s="59">
        <f t="shared" si="79"/>
        <v>0</v>
      </c>
      <c r="H1283" s="59">
        <f t="shared" si="76"/>
        <v>0</v>
      </c>
      <c r="I1283" s="59">
        <f t="shared" si="77"/>
        <v>2.0995400537754043</v>
      </c>
    </row>
    <row r="1284" spans="1:9">
      <c r="A1284" s="306">
        <v>1186</v>
      </c>
      <c r="B1284" s="306">
        <v>5</v>
      </c>
      <c r="C1284" s="307">
        <v>2</v>
      </c>
      <c r="D1284" s="307">
        <v>320</v>
      </c>
      <c r="E1284" s="59">
        <f t="shared" si="78"/>
        <v>9.6</v>
      </c>
      <c r="F1284" s="307">
        <v>860</v>
      </c>
      <c r="G1284" s="59">
        <f t="shared" si="79"/>
        <v>0.86456629826791109</v>
      </c>
      <c r="H1284" s="59">
        <f t="shared" si="76"/>
        <v>0.86456629826791109</v>
      </c>
      <c r="I1284" s="59">
        <f t="shared" si="77"/>
        <v>2.0997802110804789</v>
      </c>
    </row>
    <row r="1285" spans="1:9">
      <c r="A1285" s="306">
        <v>1187</v>
      </c>
      <c r="B1285" s="306">
        <v>3</v>
      </c>
      <c r="C1285" s="307">
        <v>2</v>
      </c>
      <c r="D1285" s="307">
        <v>320</v>
      </c>
      <c r="E1285" s="59">
        <f t="shared" si="78"/>
        <v>3.2</v>
      </c>
      <c r="F1285" s="307">
        <v>896</v>
      </c>
      <c r="G1285" s="59">
        <f t="shared" si="79"/>
        <v>0.30025248187908854</v>
      </c>
      <c r="H1285" s="59">
        <f t="shared" si="76"/>
        <v>0.30025248187908854</v>
      </c>
      <c r="I1285" s="59">
        <f t="shared" si="77"/>
        <v>2.0998636145476675</v>
      </c>
    </row>
    <row r="1286" spans="1:9">
      <c r="A1286" s="306">
        <v>1188</v>
      </c>
      <c r="B1286" s="306">
        <v>3</v>
      </c>
      <c r="C1286" s="307">
        <v>2</v>
      </c>
      <c r="D1286" s="307">
        <v>320</v>
      </c>
      <c r="E1286" s="59">
        <f t="shared" si="78"/>
        <v>3.2</v>
      </c>
      <c r="F1286" s="307">
        <v>893</v>
      </c>
      <c r="G1286" s="59">
        <f t="shared" si="79"/>
        <v>0.29924717222993974</v>
      </c>
      <c r="H1286" s="59">
        <f t="shared" si="76"/>
        <v>0.29924717222993974</v>
      </c>
      <c r="I1286" s="59">
        <f t="shared" si="77"/>
        <v>2.099946738762176</v>
      </c>
    </row>
    <row r="1287" spans="1:9">
      <c r="A1287" s="306">
        <v>1189</v>
      </c>
      <c r="B1287" s="306">
        <v>5</v>
      </c>
      <c r="C1287" s="307">
        <v>2</v>
      </c>
      <c r="D1287" s="307">
        <v>320</v>
      </c>
      <c r="E1287" s="59">
        <f t="shared" si="78"/>
        <v>9.6</v>
      </c>
      <c r="F1287" s="307">
        <v>830</v>
      </c>
      <c r="G1287" s="59">
        <f t="shared" si="79"/>
        <v>0.83440700879344898</v>
      </c>
      <c r="H1287" s="59">
        <f t="shared" ref="H1287:H1350" si="80">G1287*1</f>
        <v>0.83440700879344898</v>
      </c>
      <c r="I1287" s="59">
        <f t="shared" si="77"/>
        <v>2.1001785184868407</v>
      </c>
    </row>
    <row r="1288" spans="1:9">
      <c r="A1288" s="306">
        <v>1190</v>
      </c>
      <c r="B1288" s="306">
        <v>4</v>
      </c>
      <c r="C1288" s="307">
        <v>2</v>
      </c>
      <c r="D1288" s="307">
        <v>320</v>
      </c>
      <c r="E1288" s="59">
        <f t="shared" si="78"/>
        <v>6.4</v>
      </c>
      <c r="F1288" s="307">
        <v>827</v>
      </c>
      <c r="G1288" s="59">
        <f t="shared" si="79"/>
        <v>0.55426071989733516</v>
      </c>
      <c r="H1288" s="59">
        <f t="shared" si="80"/>
        <v>0.55426071989733516</v>
      </c>
      <c r="I1288" s="59">
        <f t="shared" ref="I1288:I1351" si="81">(H1288/3600)+I1287</f>
        <v>2.1003324797979235</v>
      </c>
    </row>
    <row r="1289" spans="1:9">
      <c r="A1289" s="306">
        <v>1191</v>
      </c>
      <c r="B1289" s="306">
        <v>4</v>
      </c>
      <c r="C1289" s="307">
        <v>2</v>
      </c>
      <c r="D1289" s="307">
        <v>320</v>
      </c>
      <c r="E1289" s="59">
        <f t="shared" si="78"/>
        <v>6.4</v>
      </c>
      <c r="F1289" s="307">
        <v>829</v>
      </c>
      <c r="G1289" s="59">
        <f t="shared" si="79"/>
        <v>0.55560113276286693</v>
      </c>
      <c r="H1289" s="59">
        <f t="shared" si="80"/>
        <v>0.55560113276286693</v>
      </c>
      <c r="I1289" s="59">
        <f t="shared" si="81"/>
        <v>2.1004868134459134</v>
      </c>
    </row>
    <row r="1290" spans="1:9">
      <c r="A1290" s="306">
        <v>1192</v>
      </c>
      <c r="B1290" s="306">
        <v>4</v>
      </c>
      <c r="C1290" s="307">
        <v>2</v>
      </c>
      <c r="D1290" s="307">
        <v>320</v>
      </c>
      <c r="E1290" s="59">
        <f t="shared" ref="E1290:E1353" si="82">IF(B1290&gt;C1290,(B1290-C1290)*D1290/100,0)</f>
        <v>6.4</v>
      </c>
      <c r="F1290" s="307">
        <v>827</v>
      </c>
      <c r="G1290" s="59">
        <f t="shared" ref="G1290:G1353" si="83">(2*PI()*E1290*F1290/60)/1000</f>
        <v>0.55426071989733516</v>
      </c>
      <c r="H1290" s="59">
        <f t="shared" si="80"/>
        <v>0.55426071989733516</v>
      </c>
      <c r="I1290" s="59">
        <f t="shared" si="81"/>
        <v>2.1006407747569962</v>
      </c>
    </row>
    <row r="1291" spans="1:9">
      <c r="A1291" s="306">
        <v>1193</v>
      </c>
      <c r="B1291" s="306">
        <v>4</v>
      </c>
      <c r="C1291" s="307">
        <v>2</v>
      </c>
      <c r="D1291" s="307">
        <v>320</v>
      </c>
      <c r="E1291" s="59">
        <f t="shared" si="82"/>
        <v>6.4</v>
      </c>
      <c r="F1291" s="307">
        <v>829</v>
      </c>
      <c r="G1291" s="59">
        <f t="shared" si="83"/>
        <v>0.55560113276286693</v>
      </c>
      <c r="H1291" s="59">
        <f t="shared" si="80"/>
        <v>0.55560113276286693</v>
      </c>
      <c r="I1291" s="59">
        <f t="shared" si="81"/>
        <v>2.1007951084049861</v>
      </c>
    </row>
    <row r="1292" spans="1:9">
      <c r="A1292" s="306">
        <v>1194</v>
      </c>
      <c r="B1292" s="306">
        <v>4</v>
      </c>
      <c r="C1292" s="307">
        <v>2</v>
      </c>
      <c r="D1292" s="307">
        <v>320</v>
      </c>
      <c r="E1292" s="59">
        <f t="shared" si="82"/>
        <v>6.4</v>
      </c>
      <c r="F1292" s="307">
        <v>829</v>
      </c>
      <c r="G1292" s="59">
        <f t="shared" si="83"/>
        <v>0.55560113276286693</v>
      </c>
      <c r="H1292" s="59">
        <f t="shared" si="80"/>
        <v>0.55560113276286693</v>
      </c>
      <c r="I1292" s="59">
        <f t="shared" si="81"/>
        <v>2.100949442052976</v>
      </c>
    </row>
    <row r="1293" spans="1:9">
      <c r="A1293" s="306">
        <v>1195</v>
      </c>
      <c r="B1293" s="306">
        <v>4</v>
      </c>
      <c r="C1293" s="307">
        <v>2</v>
      </c>
      <c r="D1293" s="307">
        <v>320</v>
      </c>
      <c r="E1293" s="59">
        <f t="shared" si="82"/>
        <v>6.4</v>
      </c>
      <c r="F1293" s="307">
        <v>830</v>
      </c>
      <c r="G1293" s="59">
        <f t="shared" si="83"/>
        <v>0.55627133919563276</v>
      </c>
      <c r="H1293" s="59">
        <f t="shared" si="80"/>
        <v>0.55627133919563276</v>
      </c>
      <c r="I1293" s="59">
        <f t="shared" si="81"/>
        <v>2.1011039618694194</v>
      </c>
    </row>
    <row r="1294" spans="1:9">
      <c r="A1294" s="306">
        <v>1196</v>
      </c>
      <c r="B1294" s="306">
        <v>4</v>
      </c>
      <c r="C1294" s="307">
        <v>2</v>
      </c>
      <c r="D1294" s="307">
        <v>320</v>
      </c>
      <c r="E1294" s="59">
        <f t="shared" si="82"/>
        <v>6.4</v>
      </c>
      <c r="F1294" s="307">
        <v>833</v>
      </c>
      <c r="G1294" s="59">
        <f t="shared" si="83"/>
        <v>0.55828195849393014</v>
      </c>
      <c r="H1294" s="59">
        <f t="shared" si="80"/>
        <v>0.55828195849393014</v>
      </c>
      <c r="I1294" s="59">
        <f t="shared" si="81"/>
        <v>2.1012590401912234</v>
      </c>
    </row>
    <row r="1295" spans="1:9">
      <c r="A1295" s="306">
        <v>1197</v>
      </c>
      <c r="B1295" s="306">
        <v>4</v>
      </c>
      <c r="C1295" s="307">
        <v>2</v>
      </c>
      <c r="D1295" s="307">
        <v>320</v>
      </c>
      <c r="E1295" s="59">
        <f t="shared" si="82"/>
        <v>6.4</v>
      </c>
      <c r="F1295" s="307">
        <v>830</v>
      </c>
      <c r="G1295" s="59">
        <f t="shared" si="83"/>
        <v>0.55627133919563276</v>
      </c>
      <c r="H1295" s="59">
        <f t="shared" si="80"/>
        <v>0.55627133919563276</v>
      </c>
      <c r="I1295" s="59">
        <f t="shared" si="81"/>
        <v>2.1014135600076669</v>
      </c>
    </row>
    <row r="1296" spans="1:9">
      <c r="A1296" s="306">
        <v>1198</v>
      </c>
      <c r="B1296" s="306">
        <v>5</v>
      </c>
      <c r="C1296" s="307">
        <v>2</v>
      </c>
      <c r="D1296" s="307">
        <v>320</v>
      </c>
      <c r="E1296" s="59">
        <f t="shared" si="82"/>
        <v>9.6</v>
      </c>
      <c r="F1296" s="307">
        <v>830</v>
      </c>
      <c r="G1296" s="59">
        <f t="shared" si="83"/>
        <v>0.83440700879344898</v>
      </c>
      <c r="H1296" s="59">
        <f t="shared" si="80"/>
        <v>0.83440700879344898</v>
      </c>
      <c r="I1296" s="59">
        <f t="shared" si="81"/>
        <v>2.1016453397323316</v>
      </c>
    </row>
    <row r="1297" spans="1:9">
      <c r="A1297" s="306">
        <v>1198</v>
      </c>
      <c r="B1297" s="306">
        <v>4</v>
      </c>
      <c r="C1297" s="307">
        <v>2</v>
      </c>
      <c r="D1297" s="307">
        <v>320</v>
      </c>
      <c r="E1297" s="59">
        <f t="shared" si="82"/>
        <v>6.4</v>
      </c>
      <c r="F1297" s="307">
        <v>833</v>
      </c>
      <c r="G1297" s="59">
        <f t="shared" si="83"/>
        <v>0.55828195849393014</v>
      </c>
      <c r="H1297" s="59">
        <f t="shared" si="80"/>
        <v>0.55828195849393014</v>
      </c>
      <c r="I1297" s="59">
        <f t="shared" si="81"/>
        <v>2.1018004180541356</v>
      </c>
    </row>
    <row r="1298" spans="1:9">
      <c r="A1298" s="306">
        <v>1199</v>
      </c>
      <c r="B1298" s="306">
        <v>16</v>
      </c>
      <c r="C1298" s="307">
        <v>2</v>
      </c>
      <c r="D1298" s="307">
        <v>320</v>
      </c>
      <c r="E1298" s="59">
        <f t="shared" si="82"/>
        <v>44.8</v>
      </c>
      <c r="F1298" s="307">
        <v>881</v>
      </c>
      <c r="G1298" s="59">
        <f t="shared" si="83"/>
        <v>4.1331630708668268</v>
      </c>
      <c r="H1298" s="59">
        <f t="shared" si="80"/>
        <v>4.1331630708668268</v>
      </c>
      <c r="I1298" s="59">
        <f t="shared" si="81"/>
        <v>2.1029485189071542</v>
      </c>
    </row>
    <row r="1299" spans="1:9">
      <c r="A1299" s="306">
        <v>1200</v>
      </c>
      <c r="B1299" s="306">
        <v>13</v>
      </c>
      <c r="C1299" s="307">
        <v>3</v>
      </c>
      <c r="D1299" s="307">
        <v>320</v>
      </c>
      <c r="E1299" s="59">
        <f t="shared" si="82"/>
        <v>32</v>
      </c>
      <c r="F1299" s="307">
        <v>1020</v>
      </c>
      <c r="G1299" s="59">
        <f t="shared" si="83"/>
        <v>3.418052807105695</v>
      </c>
      <c r="H1299" s="59">
        <f t="shared" si="80"/>
        <v>3.418052807105695</v>
      </c>
      <c r="I1299" s="59">
        <f t="shared" si="81"/>
        <v>2.1038979780202389</v>
      </c>
    </row>
    <row r="1300" spans="1:9">
      <c r="A1300" s="306">
        <v>1201</v>
      </c>
      <c r="B1300" s="306">
        <v>20</v>
      </c>
      <c r="C1300" s="307">
        <v>3</v>
      </c>
      <c r="D1300" s="307">
        <v>320</v>
      </c>
      <c r="E1300" s="59">
        <f t="shared" si="82"/>
        <v>54.4</v>
      </c>
      <c r="F1300" s="307">
        <v>1027</v>
      </c>
      <c r="G1300" s="59">
        <f t="shared" si="83"/>
        <v>5.8505670548292485</v>
      </c>
      <c r="H1300" s="59">
        <f t="shared" si="80"/>
        <v>5.8505670548292485</v>
      </c>
      <c r="I1300" s="59">
        <f t="shared" si="81"/>
        <v>2.1055231355354693</v>
      </c>
    </row>
    <row r="1301" spans="1:9">
      <c r="A1301" s="306">
        <v>1202</v>
      </c>
      <c r="B1301" s="306">
        <v>20</v>
      </c>
      <c r="C1301" s="307">
        <v>3</v>
      </c>
      <c r="D1301" s="307">
        <v>320</v>
      </c>
      <c r="E1301" s="59">
        <f t="shared" si="82"/>
        <v>54.4</v>
      </c>
      <c r="F1301" s="307">
        <v>1299</v>
      </c>
      <c r="G1301" s="59">
        <f t="shared" si="83"/>
        <v>7.400084327383829</v>
      </c>
      <c r="H1301" s="59">
        <f t="shared" si="80"/>
        <v>7.400084327383829</v>
      </c>
      <c r="I1301" s="59">
        <f t="shared" si="81"/>
        <v>2.1075787145152982</v>
      </c>
    </row>
    <row r="1302" spans="1:9">
      <c r="A1302" s="306">
        <v>1203</v>
      </c>
      <c r="B1302" s="306">
        <v>40</v>
      </c>
      <c r="C1302" s="307">
        <v>3</v>
      </c>
      <c r="D1302" s="307">
        <v>320</v>
      </c>
      <c r="E1302" s="59">
        <f t="shared" si="82"/>
        <v>118.4</v>
      </c>
      <c r="F1302" s="307">
        <v>1323</v>
      </c>
      <c r="G1302" s="59">
        <f t="shared" si="83"/>
        <v>16.403637545159892</v>
      </c>
      <c r="H1302" s="59">
        <f t="shared" si="80"/>
        <v>16.403637545159892</v>
      </c>
      <c r="I1302" s="59">
        <f t="shared" si="81"/>
        <v>2.1121352805000648</v>
      </c>
    </row>
    <row r="1303" spans="1:9">
      <c r="A1303" s="306">
        <v>1204</v>
      </c>
      <c r="B1303" s="306">
        <v>1</v>
      </c>
      <c r="C1303" s="307">
        <v>4</v>
      </c>
      <c r="D1303" s="307">
        <v>320</v>
      </c>
      <c r="E1303" s="59">
        <f t="shared" si="82"/>
        <v>0</v>
      </c>
      <c r="F1303" s="307">
        <v>1881</v>
      </c>
      <c r="G1303" s="59">
        <f t="shared" si="83"/>
        <v>0</v>
      </c>
      <c r="H1303" s="59">
        <f t="shared" si="80"/>
        <v>0</v>
      </c>
      <c r="I1303" s="59">
        <f t="shared" si="81"/>
        <v>2.1121352805000648</v>
      </c>
    </row>
    <row r="1304" spans="1:9">
      <c r="A1304" s="306">
        <v>1205</v>
      </c>
      <c r="B1304" s="306">
        <v>55</v>
      </c>
      <c r="C1304" s="307">
        <v>3</v>
      </c>
      <c r="D1304" s="307">
        <v>320</v>
      </c>
      <c r="E1304" s="59">
        <f t="shared" si="82"/>
        <v>166.4</v>
      </c>
      <c r="F1304" s="307">
        <v>1321</v>
      </c>
      <c r="G1304" s="59">
        <f t="shared" si="83"/>
        <v>23.018910139774945</v>
      </c>
      <c r="H1304" s="59">
        <f t="shared" si="80"/>
        <v>23.018910139774945</v>
      </c>
      <c r="I1304" s="59">
        <f t="shared" si="81"/>
        <v>2.1185294222055577</v>
      </c>
    </row>
    <row r="1305" spans="1:9">
      <c r="A1305" s="306">
        <v>1206</v>
      </c>
      <c r="B1305" s="306">
        <v>1</v>
      </c>
      <c r="C1305" s="307">
        <v>4</v>
      </c>
      <c r="D1305" s="307">
        <v>320</v>
      </c>
      <c r="E1305" s="59">
        <f t="shared" si="82"/>
        <v>0</v>
      </c>
      <c r="F1305" s="307">
        <v>1613</v>
      </c>
      <c r="G1305" s="59">
        <f t="shared" si="83"/>
        <v>0</v>
      </c>
      <c r="H1305" s="59">
        <f t="shared" si="80"/>
        <v>0</v>
      </c>
      <c r="I1305" s="59">
        <f t="shared" si="81"/>
        <v>2.1185294222055577</v>
      </c>
    </row>
    <row r="1306" spans="1:9">
      <c r="A1306" s="306">
        <v>1207</v>
      </c>
      <c r="B1306" s="306">
        <v>1</v>
      </c>
      <c r="C1306" s="307">
        <v>3</v>
      </c>
      <c r="D1306" s="307">
        <v>320</v>
      </c>
      <c r="E1306" s="59">
        <f t="shared" si="82"/>
        <v>0</v>
      </c>
      <c r="F1306" s="307">
        <v>1421</v>
      </c>
      <c r="G1306" s="59">
        <f t="shared" si="83"/>
        <v>0</v>
      </c>
      <c r="H1306" s="59">
        <f t="shared" si="80"/>
        <v>0</v>
      </c>
      <c r="I1306" s="59">
        <f t="shared" si="81"/>
        <v>2.1185294222055577</v>
      </c>
    </row>
    <row r="1307" spans="1:9">
      <c r="A1307" s="306">
        <v>1208</v>
      </c>
      <c r="B1307" s="306">
        <v>1</v>
      </c>
      <c r="C1307" s="307">
        <v>3</v>
      </c>
      <c r="D1307" s="307">
        <v>320</v>
      </c>
      <c r="E1307" s="59">
        <f t="shared" si="82"/>
        <v>0</v>
      </c>
      <c r="F1307" s="307">
        <v>1374</v>
      </c>
      <c r="G1307" s="59">
        <f t="shared" si="83"/>
        <v>0</v>
      </c>
      <c r="H1307" s="59">
        <f t="shared" si="80"/>
        <v>0</v>
      </c>
      <c r="I1307" s="59">
        <f t="shared" si="81"/>
        <v>2.1185294222055577</v>
      </c>
    </row>
    <row r="1308" spans="1:9">
      <c r="A1308" s="306">
        <v>1209</v>
      </c>
      <c r="B1308" s="306">
        <v>21</v>
      </c>
      <c r="C1308" s="307">
        <v>3</v>
      </c>
      <c r="D1308" s="307">
        <v>320</v>
      </c>
      <c r="E1308" s="59">
        <f t="shared" si="82"/>
        <v>57.6</v>
      </c>
      <c r="F1308" s="307">
        <v>1411</v>
      </c>
      <c r="G1308" s="59">
        <f t="shared" si="83"/>
        <v>8.5109514896931806</v>
      </c>
      <c r="H1308" s="59">
        <f t="shared" si="80"/>
        <v>8.5109514896931806</v>
      </c>
      <c r="I1308" s="59">
        <f t="shared" si="81"/>
        <v>2.120893575397139</v>
      </c>
    </row>
    <row r="1309" spans="1:9">
      <c r="A1309" s="306">
        <v>1210</v>
      </c>
      <c r="B1309" s="306">
        <v>4</v>
      </c>
      <c r="C1309" s="307">
        <v>3</v>
      </c>
      <c r="D1309" s="307">
        <v>320</v>
      </c>
      <c r="E1309" s="59">
        <f t="shared" si="82"/>
        <v>3.2</v>
      </c>
      <c r="F1309" s="307">
        <v>1494</v>
      </c>
      <c r="G1309" s="59">
        <f t="shared" si="83"/>
        <v>0.50064420527606945</v>
      </c>
      <c r="H1309" s="59">
        <f t="shared" si="80"/>
        <v>0.50064420527606945</v>
      </c>
      <c r="I1309" s="59">
        <f t="shared" si="81"/>
        <v>2.121032643231938</v>
      </c>
    </row>
    <row r="1310" spans="1:9">
      <c r="A1310" s="306">
        <v>1210</v>
      </c>
      <c r="B1310" s="306">
        <v>11</v>
      </c>
      <c r="C1310" s="307">
        <v>3</v>
      </c>
      <c r="D1310" s="307">
        <v>320</v>
      </c>
      <c r="E1310" s="59">
        <f t="shared" si="82"/>
        <v>25.6</v>
      </c>
      <c r="F1310" s="307">
        <v>1490</v>
      </c>
      <c r="G1310" s="59">
        <f t="shared" si="83"/>
        <v>3.9944303392843024</v>
      </c>
      <c r="H1310" s="59">
        <f t="shared" si="80"/>
        <v>3.9944303392843024</v>
      </c>
      <c r="I1310" s="59">
        <f t="shared" si="81"/>
        <v>2.1221422072150724</v>
      </c>
    </row>
    <row r="1311" spans="1:9">
      <c r="A1311" s="306">
        <v>1211</v>
      </c>
      <c r="B1311" s="306">
        <v>26</v>
      </c>
      <c r="C1311" s="307">
        <v>4</v>
      </c>
      <c r="D1311" s="307">
        <v>320</v>
      </c>
      <c r="E1311" s="59">
        <f t="shared" si="82"/>
        <v>70.400000000000006</v>
      </c>
      <c r="F1311" s="307">
        <v>1582</v>
      </c>
      <c r="G1311" s="59">
        <f t="shared" si="83"/>
        <v>11.662932342990846</v>
      </c>
      <c r="H1311" s="59">
        <f t="shared" si="80"/>
        <v>11.662932342990846</v>
      </c>
      <c r="I1311" s="59">
        <f t="shared" si="81"/>
        <v>2.1253819106436809</v>
      </c>
    </row>
    <row r="1312" spans="1:9">
      <c r="A1312" s="306">
        <v>1212</v>
      </c>
      <c r="B1312" s="306">
        <v>15</v>
      </c>
      <c r="C1312" s="307">
        <v>4</v>
      </c>
      <c r="D1312" s="307">
        <v>320</v>
      </c>
      <c r="E1312" s="59">
        <f t="shared" si="82"/>
        <v>35.200000000000003</v>
      </c>
      <c r="F1312" s="307">
        <v>1723</v>
      </c>
      <c r="G1312" s="59">
        <f t="shared" si="83"/>
        <v>6.3512112601053188</v>
      </c>
      <c r="H1312" s="59">
        <f t="shared" si="80"/>
        <v>6.3512112601053188</v>
      </c>
      <c r="I1312" s="59">
        <f t="shared" si="81"/>
        <v>2.1271461359937103</v>
      </c>
    </row>
    <row r="1313" spans="1:9">
      <c r="A1313" s="306">
        <v>1213</v>
      </c>
      <c r="B1313" s="306">
        <v>24</v>
      </c>
      <c r="C1313" s="307">
        <v>3</v>
      </c>
      <c r="D1313" s="307">
        <v>320</v>
      </c>
      <c r="E1313" s="59">
        <f t="shared" si="82"/>
        <v>67.2</v>
      </c>
      <c r="F1313" s="307">
        <v>1492</v>
      </c>
      <c r="G1313" s="59">
        <f t="shared" si="83"/>
        <v>10.499453975709377</v>
      </c>
      <c r="H1313" s="59">
        <f t="shared" si="80"/>
        <v>10.499453975709377</v>
      </c>
      <c r="I1313" s="59">
        <f t="shared" si="81"/>
        <v>2.1300626509869627</v>
      </c>
    </row>
    <row r="1314" spans="1:9">
      <c r="A1314" s="306">
        <v>1214</v>
      </c>
      <c r="B1314" s="306">
        <v>68</v>
      </c>
      <c r="C1314" s="307">
        <v>3</v>
      </c>
      <c r="D1314" s="307">
        <v>320</v>
      </c>
      <c r="E1314" s="59">
        <f t="shared" si="82"/>
        <v>208</v>
      </c>
      <c r="F1314" s="307">
        <v>1259</v>
      </c>
      <c r="G1314" s="59">
        <f t="shared" si="83"/>
        <v>27.423171712695549</v>
      </c>
      <c r="H1314" s="59">
        <f t="shared" si="80"/>
        <v>27.423171712695549</v>
      </c>
      <c r="I1314" s="59">
        <f t="shared" si="81"/>
        <v>2.1376801986849339</v>
      </c>
    </row>
    <row r="1315" spans="1:9">
      <c r="A1315" s="306">
        <v>1215</v>
      </c>
      <c r="B1315" s="306">
        <v>12</v>
      </c>
      <c r="C1315" s="307">
        <v>3</v>
      </c>
      <c r="D1315" s="307">
        <v>320</v>
      </c>
      <c r="E1315" s="59">
        <f t="shared" si="82"/>
        <v>28.8</v>
      </c>
      <c r="F1315" s="307">
        <v>1429</v>
      </c>
      <c r="G1315" s="59">
        <f t="shared" si="83"/>
        <v>4.3097624659006213</v>
      </c>
      <c r="H1315" s="59">
        <f t="shared" si="80"/>
        <v>4.3097624659006213</v>
      </c>
      <c r="I1315" s="59">
        <f t="shared" si="81"/>
        <v>2.1388773549254618</v>
      </c>
    </row>
    <row r="1316" spans="1:9">
      <c r="A1316" s="306">
        <v>1216</v>
      </c>
      <c r="B1316" s="306">
        <v>20</v>
      </c>
      <c r="C1316" s="307">
        <v>3</v>
      </c>
      <c r="D1316" s="307">
        <v>320</v>
      </c>
      <c r="E1316" s="59">
        <f t="shared" si="82"/>
        <v>54.4</v>
      </c>
      <c r="F1316" s="307">
        <v>1458</v>
      </c>
      <c r="G1316" s="59">
        <f t="shared" si="83"/>
        <v>8.3058683212668392</v>
      </c>
      <c r="H1316" s="59">
        <f t="shared" si="80"/>
        <v>8.3058683212668392</v>
      </c>
      <c r="I1316" s="59">
        <f t="shared" si="81"/>
        <v>2.1411845405702583</v>
      </c>
    </row>
    <row r="1317" spans="1:9">
      <c r="A1317" s="306">
        <v>1217</v>
      </c>
      <c r="B1317" s="306">
        <v>40</v>
      </c>
      <c r="C1317" s="307">
        <v>4</v>
      </c>
      <c r="D1317" s="307">
        <v>320</v>
      </c>
      <c r="E1317" s="59">
        <f t="shared" si="82"/>
        <v>115.2</v>
      </c>
      <c r="F1317" s="307">
        <v>1518</v>
      </c>
      <c r="G1317" s="59">
        <f t="shared" si="83"/>
        <v>18.312720568893337</v>
      </c>
      <c r="H1317" s="59">
        <f t="shared" si="80"/>
        <v>18.312720568893337</v>
      </c>
      <c r="I1317" s="59">
        <f t="shared" si="81"/>
        <v>2.1462714073949507</v>
      </c>
    </row>
    <row r="1318" spans="1:9">
      <c r="A1318" s="306">
        <v>1218</v>
      </c>
      <c r="B1318" s="306">
        <v>6</v>
      </c>
      <c r="C1318" s="307">
        <v>4</v>
      </c>
      <c r="D1318" s="307">
        <v>320</v>
      </c>
      <c r="E1318" s="59">
        <f t="shared" si="82"/>
        <v>6.4</v>
      </c>
      <c r="F1318" s="307">
        <v>1565</v>
      </c>
      <c r="G1318" s="59">
        <f t="shared" si="83"/>
        <v>1.0488730672785123</v>
      </c>
      <c r="H1318" s="59">
        <f t="shared" si="80"/>
        <v>1.0488730672785123</v>
      </c>
      <c r="I1318" s="59">
        <f t="shared" si="81"/>
        <v>2.1465627610247502</v>
      </c>
    </row>
    <row r="1319" spans="1:9">
      <c r="A1319" s="306">
        <v>1219</v>
      </c>
      <c r="B1319" s="306">
        <v>6</v>
      </c>
      <c r="C1319" s="307">
        <v>4</v>
      </c>
      <c r="D1319" s="307">
        <v>320</v>
      </c>
      <c r="E1319" s="59">
        <f t="shared" si="82"/>
        <v>6.4</v>
      </c>
      <c r="F1319" s="307">
        <v>1563</v>
      </c>
      <c r="G1319" s="59">
        <f t="shared" si="83"/>
        <v>1.0475326544129808</v>
      </c>
      <c r="H1319" s="59">
        <f t="shared" si="80"/>
        <v>1.0475326544129808</v>
      </c>
      <c r="I1319" s="59">
        <f t="shared" si="81"/>
        <v>2.1468537423176426</v>
      </c>
    </row>
    <row r="1320" spans="1:9">
      <c r="A1320" s="306">
        <v>1220</v>
      </c>
      <c r="B1320" s="306">
        <v>1</v>
      </c>
      <c r="C1320" s="307">
        <v>4</v>
      </c>
      <c r="D1320" s="307">
        <v>320</v>
      </c>
      <c r="E1320" s="59">
        <f t="shared" si="82"/>
        <v>0</v>
      </c>
      <c r="F1320" s="307">
        <v>1548</v>
      </c>
      <c r="G1320" s="59">
        <f t="shared" si="83"/>
        <v>0</v>
      </c>
      <c r="H1320" s="59">
        <f t="shared" si="80"/>
        <v>0</v>
      </c>
      <c r="I1320" s="59">
        <f t="shared" si="81"/>
        <v>2.1468537423176426</v>
      </c>
    </row>
    <row r="1321" spans="1:9">
      <c r="A1321" s="306">
        <v>1221</v>
      </c>
      <c r="B1321" s="306">
        <v>1</v>
      </c>
      <c r="C1321" s="307">
        <v>4</v>
      </c>
      <c r="D1321" s="307">
        <v>320</v>
      </c>
      <c r="E1321" s="59">
        <f t="shared" si="82"/>
        <v>0</v>
      </c>
      <c r="F1321" s="307">
        <v>1527</v>
      </c>
      <c r="G1321" s="59">
        <f t="shared" si="83"/>
        <v>0</v>
      </c>
      <c r="H1321" s="59">
        <f t="shared" si="80"/>
        <v>0</v>
      </c>
      <c r="I1321" s="59">
        <f t="shared" si="81"/>
        <v>2.1468537423176426</v>
      </c>
    </row>
    <row r="1322" spans="1:9">
      <c r="A1322" s="306">
        <v>1222</v>
      </c>
      <c r="B1322" s="306">
        <v>17</v>
      </c>
      <c r="C1322" s="307">
        <v>4</v>
      </c>
      <c r="D1322" s="307">
        <v>320</v>
      </c>
      <c r="E1322" s="59">
        <f t="shared" si="82"/>
        <v>41.6</v>
      </c>
      <c r="F1322" s="307">
        <v>1518</v>
      </c>
      <c r="G1322" s="59">
        <f t="shared" si="83"/>
        <v>6.6129268721003713</v>
      </c>
      <c r="H1322" s="59">
        <f t="shared" si="80"/>
        <v>6.6129268721003713</v>
      </c>
      <c r="I1322" s="59">
        <f t="shared" si="81"/>
        <v>2.1486906664487817</v>
      </c>
    </row>
    <row r="1323" spans="1:9">
      <c r="A1323" s="306">
        <v>1222</v>
      </c>
      <c r="B1323" s="306">
        <v>18</v>
      </c>
      <c r="C1323" s="307">
        <v>4</v>
      </c>
      <c r="D1323" s="307">
        <v>320</v>
      </c>
      <c r="E1323" s="59">
        <f t="shared" si="82"/>
        <v>44.8</v>
      </c>
      <c r="F1323" s="307">
        <v>1557</v>
      </c>
      <c r="G1323" s="59">
        <f t="shared" si="83"/>
        <v>7.3045799107147005</v>
      </c>
      <c r="H1323" s="59">
        <f t="shared" si="80"/>
        <v>7.3045799107147005</v>
      </c>
      <c r="I1323" s="59">
        <f t="shared" si="81"/>
        <v>2.1507197164239802</v>
      </c>
    </row>
    <row r="1324" spans="1:9">
      <c r="A1324" s="306">
        <v>1223</v>
      </c>
      <c r="B1324" s="306">
        <v>6</v>
      </c>
      <c r="C1324" s="307">
        <v>4</v>
      </c>
      <c r="D1324" s="307">
        <v>320</v>
      </c>
      <c r="E1324" s="59">
        <f t="shared" si="82"/>
        <v>6.4</v>
      </c>
      <c r="F1324" s="307">
        <v>1565</v>
      </c>
      <c r="G1324" s="59">
        <f t="shared" si="83"/>
        <v>1.0488730672785123</v>
      </c>
      <c r="H1324" s="59">
        <f t="shared" si="80"/>
        <v>1.0488730672785123</v>
      </c>
      <c r="I1324" s="59">
        <f t="shared" si="81"/>
        <v>2.1510110700537797</v>
      </c>
    </row>
    <row r="1325" spans="1:9">
      <c r="A1325" s="306">
        <v>1224</v>
      </c>
      <c r="B1325" s="306">
        <v>5</v>
      </c>
      <c r="C1325" s="307">
        <v>4</v>
      </c>
      <c r="D1325" s="307">
        <v>320</v>
      </c>
      <c r="E1325" s="59">
        <f t="shared" si="82"/>
        <v>3.2</v>
      </c>
      <c r="F1325" s="307">
        <v>1554</v>
      </c>
      <c r="G1325" s="59">
        <f t="shared" si="83"/>
        <v>0.52075039825904412</v>
      </c>
      <c r="H1325" s="59">
        <f t="shared" si="80"/>
        <v>0.52075039825904412</v>
      </c>
      <c r="I1325" s="59">
        <f t="shared" si="81"/>
        <v>2.1511557229421849</v>
      </c>
    </row>
    <row r="1326" spans="1:9">
      <c r="A1326" s="306">
        <v>1225</v>
      </c>
      <c r="B1326" s="306">
        <v>6</v>
      </c>
      <c r="C1326" s="307">
        <v>4</v>
      </c>
      <c r="D1326" s="307">
        <v>320</v>
      </c>
      <c r="E1326" s="59">
        <f t="shared" si="82"/>
        <v>6.4</v>
      </c>
      <c r="F1326" s="307">
        <v>1548</v>
      </c>
      <c r="G1326" s="59">
        <f t="shared" si="83"/>
        <v>1.0374795579214933</v>
      </c>
      <c r="H1326" s="59">
        <f t="shared" si="80"/>
        <v>1.0374795579214933</v>
      </c>
      <c r="I1326" s="59">
        <f t="shared" si="81"/>
        <v>2.1514439117082742</v>
      </c>
    </row>
    <row r="1327" spans="1:9">
      <c r="A1327" s="306">
        <v>1226</v>
      </c>
      <c r="B1327" s="306">
        <v>6</v>
      </c>
      <c r="C1327" s="307">
        <v>4</v>
      </c>
      <c r="D1327" s="307">
        <v>320</v>
      </c>
      <c r="E1327" s="59">
        <f t="shared" si="82"/>
        <v>6.4</v>
      </c>
      <c r="F1327" s="307">
        <v>1538</v>
      </c>
      <c r="G1327" s="59">
        <f t="shared" si="83"/>
        <v>1.030777493593835</v>
      </c>
      <c r="H1327" s="59">
        <f t="shared" si="80"/>
        <v>1.030777493593835</v>
      </c>
      <c r="I1327" s="59">
        <f t="shared" si="81"/>
        <v>2.1517302387898281</v>
      </c>
    </row>
    <row r="1328" spans="1:9">
      <c r="A1328" s="306">
        <v>1227</v>
      </c>
      <c r="B1328" s="306">
        <v>6</v>
      </c>
      <c r="C1328" s="307">
        <v>4</v>
      </c>
      <c r="D1328" s="307">
        <v>320</v>
      </c>
      <c r="E1328" s="59">
        <f t="shared" si="82"/>
        <v>6.4</v>
      </c>
      <c r="F1328" s="307">
        <v>1533</v>
      </c>
      <c r="G1328" s="59">
        <f t="shared" si="83"/>
        <v>1.0274264614300059</v>
      </c>
      <c r="H1328" s="59">
        <f t="shared" si="80"/>
        <v>1.0274264614300059</v>
      </c>
      <c r="I1328" s="59">
        <f t="shared" si="81"/>
        <v>2.1520156350291142</v>
      </c>
    </row>
    <row r="1329" spans="1:9">
      <c r="A1329" s="306">
        <v>1228</v>
      </c>
      <c r="B1329" s="306">
        <v>7</v>
      </c>
      <c r="C1329" s="307">
        <v>4</v>
      </c>
      <c r="D1329" s="307">
        <v>320</v>
      </c>
      <c r="E1329" s="59">
        <f t="shared" si="82"/>
        <v>9.6</v>
      </c>
      <c r="F1329" s="307">
        <v>1531</v>
      </c>
      <c r="G1329" s="59">
        <f t="shared" si="83"/>
        <v>1.5391290728467113</v>
      </c>
      <c r="H1329" s="59">
        <f t="shared" si="80"/>
        <v>1.5391290728467113</v>
      </c>
      <c r="I1329" s="59">
        <f t="shared" si="81"/>
        <v>2.1524431708826826</v>
      </c>
    </row>
    <row r="1330" spans="1:9">
      <c r="A1330" s="306">
        <v>1229</v>
      </c>
      <c r="B1330" s="306">
        <v>1</v>
      </c>
      <c r="C1330" s="307">
        <v>4</v>
      </c>
      <c r="D1330" s="307">
        <v>320</v>
      </c>
      <c r="E1330" s="59">
        <f t="shared" si="82"/>
        <v>0</v>
      </c>
      <c r="F1330" s="307">
        <v>1524</v>
      </c>
      <c r="G1330" s="59">
        <f t="shared" si="83"/>
        <v>0</v>
      </c>
      <c r="H1330" s="59">
        <f t="shared" si="80"/>
        <v>0</v>
      </c>
      <c r="I1330" s="59">
        <f t="shared" si="81"/>
        <v>2.1524431708826826</v>
      </c>
    </row>
    <row r="1331" spans="1:9">
      <c r="A1331" s="306">
        <v>1230</v>
      </c>
      <c r="B1331" s="306">
        <v>1</v>
      </c>
      <c r="C1331" s="307">
        <v>3</v>
      </c>
      <c r="D1331" s="307">
        <v>320</v>
      </c>
      <c r="E1331" s="59">
        <f t="shared" si="82"/>
        <v>0</v>
      </c>
      <c r="F1331" s="307">
        <v>1474</v>
      </c>
      <c r="G1331" s="59">
        <f t="shared" si="83"/>
        <v>0</v>
      </c>
      <c r="H1331" s="59">
        <f t="shared" si="80"/>
        <v>0</v>
      </c>
      <c r="I1331" s="59">
        <f t="shared" si="81"/>
        <v>2.1524431708826826</v>
      </c>
    </row>
    <row r="1332" spans="1:9">
      <c r="A1332" s="306">
        <v>1231</v>
      </c>
      <c r="B1332" s="306">
        <v>1</v>
      </c>
      <c r="C1332" s="307">
        <v>3</v>
      </c>
      <c r="D1332" s="307">
        <v>320</v>
      </c>
      <c r="E1332" s="59">
        <f t="shared" si="82"/>
        <v>0</v>
      </c>
      <c r="F1332" s="307">
        <v>1403</v>
      </c>
      <c r="G1332" s="59">
        <f t="shared" si="83"/>
        <v>0</v>
      </c>
      <c r="H1332" s="59">
        <f t="shared" si="80"/>
        <v>0</v>
      </c>
      <c r="I1332" s="59">
        <f t="shared" si="81"/>
        <v>2.1524431708826826</v>
      </c>
    </row>
    <row r="1333" spans="1:9">
      <c r="A1333" s="306">
        <v>1232</v>
      </c>
      <c r="B1333" s="306">
        <v>12</v>
      </c>
      <c r="C1333" s="307">
        <v>3</v>
      </c>
      <c r="D1333" s="307">
        <v>320</v>
      </c>
      <c r="E1333" s="59">
        <f t="shared" si="82"/>
        <v>28.8</v>
      </c>
      <c r="F1333" s="307">
        <v>1389</v>
      </c>
      <c r="G1333" s="59">
        <f t="shared" si="83"/>
        <v>4.1891253080027733</v>
      </c>
      <c r="H1333" s="59">
        <f t="shared" si="80"/>
        <v>4.1891253080027733</v>
      </c>
      <c r="I1333" s="59">
        <f t="shared" si="81"/>
        <v>2.1536068168015721</v>
      </c>
    </row>
    <row r="1334" spans="1:9">
      <c r="A1334" s="306">
        <v>1233</v>
      </c>
      <c r="B1334" s="306">
        <v>2</v>
      </c>
      <c r="C1334" s="307">
        <v>3</v>
      </c>
      <c r="D1334" s="307">
        <v>320</v>
      </c>
      <c r="E1334" s="59">
        <f t="shared" si="82"/>
        <v>0</v>
      </c>
      <c r="F1334" s="307">
        <v>1383</v>
      </c>
      <c r="G1334" s="59">
        <f t="shared" si="83"/>
        <v>0</v>
      </c>
      <c r="H1334" s="59">
        <f t="shared" si="80"/>
        <v>0</v>
      </c>
      <c r="I1334" s="59">
        <f t="shared" si="81"/>
        <v>2.1536068168015721</v>
      </c>
    </row>
    <row r="1335" spans="1:9">
      <c r="A1335" s="306">
        <v>1234</v>
      </c>
      <c r="B1335" s="306">
        <v>15</v>
      </c>
      <c r="C1335" s="307">
        <v>3</v>
      </c>
      <c r="D1335" s="307">
        <v>320</v>
      </c>
      <c r="E1335" s="59">
        <f t="shared" si="82"/>
        <v>38.4</v>
      </c>
      <c r="F1335" s="307">
        <v>1387</v>
      </c>
      <c r="G1335" s="59">
        <f t="shared" si="83"/>
        <v>5.5774579334771754</v>
      </c>
      <c r="H1335" s="59">
        <f t="shared" si="80"/>
        <v>5.5774579334771754</v>
      </c>
      <c r="I1335" s="59">
        <f t="shared" si="81"/>
        <v>2.1551561106719825</v>
      </c>
    </row>
    <row r="1336" spans="1:9">
      <c r="A1336" s="306">
        <v>1235</v>
      </c>
      <c r="B1336" s="306">
        <v>7</v>
      </c>
      <c r="C1336" s="307">
        <v>3</v>
      </c>
      <c r="D1336" s="307">
        <v>320</v>
      </c>
      <c r="E1336" s="59">
        <f t="shared" si="82"/>
        <v>12.8</v>
      </c>
      <c r="F1336" s="307">
        <v>1407</v>
      </c>
      <c r="G1336" s="59">
        <f t="shared" si="83"/>
        <v>1.8859609018030246</v>
      </c>
      <c r="H1336" s="59">
        <f t="shared" si="80"/>
        <v>1.8859609018030246</v>
      </c>
      <c r="I1336" s="59">
        <f t="shared" si="81"/>
        <v>2.1556799887002613</v>
      </c>
    </row>
    <row r="1337" spans="1:9">
      <c r="A1337" s="306">
        <v>1236</v>
      </c>
      <c r="B1337" s="306">
        <v>1</v>
      </c>
      <c r="C1337" s="307">
        <v>3</v>
      </c>
      <c r="D1337" s="307">
        <v>320</v>
      </c>
      <c r="E1337" s="59">
        <f t="shared" si="82"/>
        <v>0</v>
      </c>
      <c r="F1337" s="307">
        <v>1390</v>
      </c>
      <c r="G1337" s="59">
        <f t="shared" si="83"/>
        <v>0</v>
      </c>
      <c r="H1337" s="59">
        <f t="shared" si="80"/>
        <v>0</v>
      </c>
      <c r="I1337" s="59">
        <f t="shared" si="81"/>
        <v>2.1556799887002613</v>
      </c>
    </row>
    <row r="1338" spans="1:9">
      <c r="A1338" s="306">
        <v>1237</v>
      </c>
      <c r="B1338" s="306">
        <v>1</v>
      </c>
      <c r="C1338" s="307">
        <v>3</v>
      </c>
      <c r="D1338" s="307">
        <v>320</v>
      </c>
      <c r="E1338" s="59">
        <f t="shared" si="82"/>
        <v>0</v>
      </c>
      <c r="F1338" s="307">
        <v>1339</v>
      </c>
      <c r="G1338" s="59">
        <f t="shared" si="83"/>
        <v>0</v>
      </c>
      <c r="H1338" s="59">
        <f t="shared" si="80"/>
        <v>0</v>
      </c>
      <c r="I1338" s="59">
        <f t="shared" si="81"/>
        <v>2.1556799887002613</v>
      </c>
    </row>
    <row r="1339" spans="1:9">
      <c r="A1339" s="306">
        <v>1238</v>
      </c>
      <c r="B1339" s="306">
        <v>1</v>
      </c>
      <c r="C1339" s="307">
        <v>3</v>
      </c>
      <c r="D1339" s="307">
        <v>320</v>
      </c>
      <c r="E1339" s="59">
        <f t="shared" si="82"/>
        <v>0</v>
      </c>
      <c r="F1339" s="307">
        <v>1232</v>
      </c>
      <c r="G1339" s="59">
        <f t="shared" si="83"/>
        <v>0</v>
      </c>
      <c r="H1339" s="59">
        <f t="shared" si="80"/>
        <v>0</v>
      </c>
      <c r="I1339" s="59">
        <f t="shared" si="81"/>
        <v>2.1556799887002613</v>
      </c>
    </row>
    <row r="1340" spans="1:9">
      <c r="A1340" s="306">
        <v>1239</v>
      </c>
      <c r="B1340" s="306">
        <v>1</v>
      </c>
      <c r="C1340" s="307">
        <v>3</v>
      </c>
      <c r="D1340" s="307">
        <v>320</v>
      </c>
      <c r="E1340" s="59">
        <f t="shared" si="82"/>
        <v>0</v>
      </c>
      <c r="F1340" s="307">
        <v>1066</v>
      </c>
      <c r="G1340" s="59">
        <f t="shared" si="83"/>
        <v>0</v>
      </c>
      <c r="H1340" s="59">
        <f t="shared" si="80"/>
        <v>0</v>
      </c>
      <c r="I1340" s="59">
        <f t="shared" si="81"/>
        <v>2.1556799887002613</v>
      </c>
    </row>
    <row r="1341" spans="1:9">
      <c r="A1341" s="306">
        <v>1240</v>
      </c>
      <c r="B1341" s="306">
        <v>1</v>
      </c>
      <c r="C1341" s="307">
        <v>2</v>
      </c>
      <c r="D1341" s="307">
        <v>320</v>
      </c>
      <c r="E1341" s="59">
        <f t="shared" si="82"/>
        <v>0</v>
      </c>
      <c r="F1341" s="307">
        <v>961</v>
      </c>
      <c r="G1341" s="59">
        <f t="shared" si="83"/>
        <v>0</v>
      </c>
      <c r="H1341" s="59">
        <f t="shared" si="80"/>
        <v>0</v>
      </c>
      <c r="I1341" s="59">
        <f t="shared" si="81"/>
        <v>2.1556799887002613</v>
      </c>
    </row>
    <row r="1342" spans="1:9">
      <c r="A1342" s="306">
        <v>1241</v>
      </c>
      <c r="B1342" s="306">
        <v>1</v>
      </c>
      <c r="C1342" s="307">
        <v>2</v>
      </c>
      <c r="D1342" s="307">
        <v>320</v>
      </c>
      <c r="E1342" s="59">
        <f t="shared" si="82"/>
        <v>0</v>
      </c>
      <c r="F1342" s="307">
        <v>951</v>
      </c>
      <c r="G1342" s="59">
        <f t="shared" si="83"/>
        <v>0</v>
      </c>
      <c r="H1342" s="59">
        <f t="shared" si="80"/>
        <v>0</v>
      </c>
      <c r="I1342" s="59">
        <f t="shared" si="81"/>
        <v>2.1556799887002613</v>
      </c>
    </row>
    <row r="1343" spans="1:9">
      <c r="A1343" s="306">
        <v>1241</v>
      </c>
      <c r="B1343" s="306">
        <v>5</v>
      </c>
      <c r="C1343" s="307">
        <v>2</v>
      </c>
      <c r="D1343" s="307">
        <v>320</v>
      </c>
      <c r="E1343" s="59">
        <f t="shared" si="82"/>
        <v>9.6</v>
      </c>
      <c r="F1343" s="307">
        <v>856</v>
      </c>
      <c r="G1343" s="59">
        <f t="shared" si="83"/>
        <v>0.86054505967131611</v>
      </c>
      <c r="H1343" s="59">
        <f t="shared" si="80"/>
        <v>0.86054505967131611</v>
      </c>
      <c r="I1343" s="59">
        <f t="shared" si="81"/>
        <v>2.1559190289946146</v>
      </c>
    </row>
    <row r="1344" spans="1:9">
      <c r="A1344" s="306">
        <v>1242</v>
      </c>
      <c r="B1344" s="306">
        <v>4</v>
      </c>
      <c r="C1344" s="307">
        <v>2</v>
      </c>
      <c r="D1344" s="307">
        <v>320</v>
      </c>
      <c r="E1344" s="59">
        <f t="shared" si="82"/>
        <v>6.4</v>
      </c>
      <c r="F1344" s="307">
        <v>900</v>
      </c>
      <c r="G1344" s="59">
        <f t="shared" si="83"/>
        <v>0.60318578948924029</v>
      </c>
      <c r="H1344" s="59">
        <f t="shared" si="80"/>
        <v>0.60318578948924029</v>
      </c>
      <c r="I1344" s="59">
        <f t="shared" si="81"/>
        <v>2.156086580602806</v>
      </c>
    </row>
    <row r="1345" spans="1:9">
      <c r="A1345" s="306">
        <v>1243</v>
      </c>
      <c r="B1345" s="306">
        <v>4</v>
      </c>
      <c r="C1345" s="307">
        <v>2</v>
      </c>
      <c r="D1345" s="307">
        <v>320</v>
      </c>
      <c r="E1345" s="59">
        <f t="shared" si="82"/>
        <v>6.4</v>
      </c>
      <c r="F1345" s="307">
        <v>901</v>
      </c>
      <c r="G1345" s="59">
        <f t="shared" si="83"/>
        <v>0.60385599592200601</v>
      </c>
      <c r="H1345" s="59">
        <f t="shared" si="80"/>
        <v>0.60385599592200601</v>
      </c>
      <c r="I1345" s="59">
        <f t="shared" si="81"/>
        <v>2.1562543183794509</v>
      </c>
    </row>
    <row r="1346" spans="1:9">
      <c r="A1346" s="306">
        <v>1244</v>
      </c>
      <c r="B1346" s="306">
        <v>4</v>
      </c>
      <c r="C1346" s="307">
        <v>2</v>
      </c>
      <c r="D1346" s="307">
        <v>320</v>
      </c>
      <c r="E1346" s="59">
        <f t="shared" si="82"/>
        <v>6.4</v>
      </c>
      <c r="F1346" s="307">
        <v>904</v>
      </c>
      <c r="G1346" s="59">
        <f t="shared" si="83"/>
        <v>0.60586661522030361</v>
      </c>
      <c r="H1346" s="59">
        <f t="shared" si="80"/>
        <v>0.60586661522030361</v>
      </c>
      <c r="I1346" s="59">
        <f t="shared" si="81"/>
        <v>2.1564226146614565</v>
      </c>
    </row>
    <row r="1347" spans="1:9">
      <c r="A1347" s="306">
        <v>1245</v>
      </c>
      <c r="B1347" s="306">
        <v>4</v>
      </c>
      <c r="C1347" s="307">
        <v>2</v>
      </c>
      <c r="D1347" s="307">
        <v>320</v>
      </c>
      <c r="E1347" s="59">
        <f t="shared" si="82"/>
        <v>6.4</v>
      </c>
      <c r="F1347" s="307">
        <v>875</v>
      </c>
      <c r="G1347" s="59">
        <f t="shared" si="83"/>
        <v>0.58643062867009466</v>
      </c>
      <c r="H1347" s="59">
        <f t="shared" si="80"/>
        <v>0.58643062867009466</v>
      </c>
      <c r="I1347" s="59">
        <f t="shared" si="81"/>
        <v>2.1565855120583093</v>
      </c>
    </row>
    <row r="1348" spans="1:9">
      <c r="A1348" s="306">
        <v>1246</v>
      </c>
      <c r="B1348" s="306">
        <v>5</v>
      </c>
      <c r="C1348" s="307">
        <v>2</v>
      </c>
      <c r="D1348" s="307">
        <v>320</v>
      </c>
      <c r="E1348" s="59">
        <f t="shared" si="82"/>
        <v>9.6</v>
      </c>
      <c r="F1348" s="307">
        <v>830</v>
      </c>
      <c r="G1348" s="59">
        <f t="shared" si="83"/>
        <v>0.83440700879344898</v>
      </c>
      <c r="H1348" s="59">
        <f t="shared" si="80"/>
        <v>0.83440700879344898</v>
      </c>
      <c r="I1348" s="59">
        <f t="shared" si="81"/>
        <v>2.156817291782974</v>
      </c>
    </row>
    <row r="1349" spans="1:9">
      <c r="A1349" s="306">
        <v>1247</v>
      </c>
      <c r="B1349" s="306">
        <v>5</v>
      </c>
      <c r="C1349" s="307">
        <v>2</v>
      </c>
      <c r="D1349" s="307">
        <v>320</v>
      </c>
      <c r="E1349" s="59">
        <f t="shared" si="82"/>
        <v>9.6</v>
      </c>
      <c r="F1349" s="307">
        <v>828</v>
      </c>
      <c r="G1349" s="59">
        <f t="shared" si="83"/>
        <v>0.8323963894951516</v>
      </c>
      <c r="H1349" s="59">
        <f t="shared" si="80"/>
        <v>0.8323963894951516</v>
      </c>
      <c r="I1349" s="59">
        <f t="shared" si="81"/>
        <v>2.1570485130022781</v>
      </c>
    </row>
    <row r="1350" spans="1:9">
      <c r="A1350" s="306">
        <v>1248</v>
      </c>
      <c r="B1350" s="306">
        <v>5</v>
      </c>
      <c r="C1350" s="307">
        <v>2</v>
      </c>
      <c r="D1350" s="307">
        <v>320</v>
      </c>
      <c r="E1350" s="59">
        <f t="shared" si="82"/>
        <v>9.6</v>
      </c>
      <c r="F1350" s="307">
        <v>831</v>
      </c>
      <c r="G1350" s="59">
        <f t="shared" si="83"/>
        <v>0.83541231844259778</v>
      </c>
      <c r="H1350" s="59">
        <f t="shared" si="80"/>
        <v>0.83541231844259778</v>
      </c>
      <c r="I1350" s="59">
        <f t="shared" si="81"/>
        <v>2.1572805719796233</v>
      </c>
    </row>
    <row r="1351" spans="1:9">
      <c r="A1351" s="306">
        <v>1249</v>
      </c>
      <c r="B1351" s="306">
        <v>5</v>
      </c>
      <c r="C1351" s="307">
        <v>2</v>
      </c>
      <c r="D1351" s="307">
        <v>320</v>
      </c>
      <c r="E1351" s="59">
        <f t="shared" si="82"/>
        <v>9.6</v>
      </c>
      <c r="F1351" s="307">
        <v>833</v>
      </c>
      <c r="G1351" s="59">
        <f t="shared" si="83"/>
        <v>0.83742293774089527</v>
      </c>
      <c r="H1351" s="59">
        <f t="shared" ref="H1351:H1414" si="84">G1351*1</f>
        <v>0.83742293774089527</v>
      </c>
      <c r="I1351" s="59">
        <f t="shared" si="81"/>
        <v>2.1575131894623292</v>
      </c>
    </row>
    <row r="1352" spans="1:9">
      <c r="A1352" s="306">
        <v>1250</v>
      </c>
      <c r="B1352" s="306">
        <v>5</v>
      </c>
      <c r="C1352" s="307">
        <v>2</v>
      </c>
      <c r="D1352" s="307">
        <v>320</v>
      </c>
      <c r="E1352" s="59">
        <f t="shared" si="82"/>
        <v>9.6</v>
      </c>
      <c r="F1352" s="307">
        <v>832</v>
      </c>
      <c r="G1352" s="59">
        <f t="shared" si="83"/>
        <v>0.83641762809174658</v>
      </c>
      <c r="H1352" s="59">
        <f t="shared" si="84"/>
        <v>0.83641762809174658</v>
      </c>
      <c r="I1352" s="59">
        <f t="shared" ref="I1352:I1415" si="85">(H1352/3600)+I1351</f>
        <v>2.1577455276923545</v>
      </c>
    </row>
    <row r="1353" spans="1:9">
      <c r="A1353" s="306">
        <v>1251</v>
      </c>
      <c r="B1353" s="306">
        <v>5</v>
      </c>
      <c r="C1353" s="307">
        <v>2</v>
      </c>
      <c r="D1353" s="307">
        <v>320</v>
      </c>
      <c r="E1353" s="59">
        <f t="shared" si="82"/>
        <v>9.6</v>
      </c>
      <c r="F1353" s="307">
        <v>830</v>
      </c>
      <c r="G1353" s="59">
        <f t="shared" si="83"/>
        <v>0.83440700879344898</v>
      </c>
      <c r="H1353" s="59">
        <f t="shared" si="84"/>
        <v>0.83440700879344898</v>
      </c>
      <c r="I1353" s="59">
        <f t="shared" si="85"/>
        <v>2.1579773074170192</v>
      </c>
    </row>
    <row r="1354" spans="1:9">
      <c r="A1354" s="306">
        <v>1252</v>
      </c>
      <c r="B1354" s="306">
        <v>5</v>
      </c>
      <c r="C1354" s="307">
        <v>2</v>
      </c>
      <c r="D1354" s="307">
        <v>320</v>
      </c>
      <c r="E1354" s="59">
        <f t="shared" ref="E1354:E1417" si="86">IF(B1354&gt;C1354,(B1354-C1354)*D1354/100,0)</f>
        <v>9.6</v>
      </c>
      <c r="F1354" s="307">
        <v>829</v>
      </c>
      <c r="G1354" s="59">
        <f t="shared" ref="G1354:G1417" si="87">(2*PI()*E1354*F1354/60)/1000</f>
        <v>0.83340169914430029</v>
      </c>
      <c r="H1354" s="59">
        <f t="shared" si="84"/>
        <v>0.83340169914430029</v>
      </c>
      <c r="I1354" s="59">
        <f t="shared" si="85"/>
        <v>2.1582088078890038</v>
      </c>
    </row>
    <row r="1355" spans="1:9">
      <c r="A1355" s="306">
        <v>1253</v>
      </c>
      <c r="B1355" s="306">
        <v>5</v>
      </c>
      <c r="C1355" s="307">
        <v>2</v>
      </c>
      <c r="D1355" s="307">
        <v>320</v>
      </c>
      <c r="E1355" s="59">
        <f t="shared" si="86"/>
        <v>9.6</v>
      </c>
      <c r="F1355" s="307">
        <v>829</v>
      </c>
      <c r="G1355" s="59">
        <f t="shared" si="87"/>
        <v>0.83340169914430029</v>
      </c>
      <c r="H1355" s="59">
        <f t="shared" si="84"/>
        <v>0.83340169914430029</v>
      </c>
      <c r="I1355" s="59">
        <f t="shared" si="85"/>
        <v>2.1584403083609884</v>
      </c>
    </row>
    <row r="1356" spans="1:9">
      <c r="A1356" s="306">
        <v>1254</v>
      </c>
      <c r="B1356" s="306">
        <v>5</v>
      </c>
      <c r="C1356" s="307">
        <v>2</v>
      </c>
      <c r="D1356" s="307">
        <v>320</v>
      </c>
      <c r="E1356" s="59">
        <f t="shared" si="86"/>
        <v>9.6</v>
      </c>
      <c r="F1356" s="307">
        <v>830</v>
      </c>
      <c r="G1356" s="59">
        <f t="shared" si="87"/>
        <v>0.83440700879344898</v>
      </c>
      <c r="H1356" s="59">
        <f t="shared" si="84"/>
        <v>0.83440700879344898</v>
      </c>
      <c r="I1356" s="59">
        <f t="shared" si="85"/>
        <v>2.1586720880856531</v>
      </c>
    </row>
    <row r="1357" spans="1:9">
      <c r="A1357" s="306">
        <v>1254</v>
      </c>
      <c r="B1357" s="306">
        <v>16</v>
      </c>
      <c r="C1357" s="307">
        <v>0</v>
      </c>
      <c r="D1357" s="307">
        <v>320</v>
      </c>
      <c r="E1357" s="59">
        <f t="shared" si="86"/>
        <v>51.2</v>
      </c>
      <c r="F1357" s="307">
        <v>782</v>
      </c>
      <c r="G1357" s="59">
        <f t="shared" si="87"/>
        <v>4.1928114433829862</v>
      </c>
      <c r="H1357" s="59">
        <f t="shared" si="84"/>
        <v>4.1928114433829862</v>
      </c>
      <c r="I1357" s="59">
        <f t="shared" si="85"/>
        <v>2.1598367579310374</v>
      </c>
    </row>
    <row r="1358" spans="1:9">
      <c r="A1358" s="306">
        <v>1255</v>
      </c>
      <c r="B1358" s="306">
        <v>10</v>
      </c>
      <c r="C1358" s="307">
        <v>2</v>
      </c>
      <c r="D1358" s="307">
        <v>320</v>
      </c>
      <c r="E1358" s="59">
        <f t="shared" si="86"/>
        <v>25.6</v>
      </c>
      <c r="F1358" s="307">
        <v>991</v>
      </c>
      <c r="G1358" s="59">
        <f t="shared" si="87"/>
        <v>2.6566982994837209</v>
      </c>
      <c r="H1358" s="59">
        <f t="shared" si="84"/>
        <v>2.6566982994837209</v>
      </c>
      <c r="I1358" s="59">
        <f t="shared" si="85"/>
        <v>2.1605747296808939</v>
      </c>
    </row>
    <row r="1359" spans="1:9">
      <c r="A1359" s="306">
        <v>1256</v>
      </c>
      <c r="B1359" s="306">
        <v>5</v>
      </c>
      <c r="C1359" s="307">
        <v>2</v>
      </c>
      <c r="D1359" s="307">
        <v>320</v>
      </c>
      <c r="E1359" s="59">
        <f t="shared" si="86"/>
        <v>9.6</v>
      </c>
      <c r="F1359" s="307">
        <v>960</v>
      </c>
      <c r="G1359" s="59">
        <f t="shared" si="87"/>
        <v>0.96509726318278444</v>
      </c>
      <c r="H1359" s="59">
        <f t="shared" si="84"/>
        <v>0.96509726318278444</v>
      </c>
      <c r="I1359" s="59">
        <f t="shared" si="85"/>
        <v>2.1608428122540002</v>
      </c>
    </row>
    <row r="1360" spans="1:9">
      <c r="A1360" s="306">
        <v>1257</v>
      </c>
      <c r="B1360" s="306">
        <v>15</v>
      </c>
      <c r="C1360" s="307">
        <v>2</v>
      </c>
      <c r="D1360" s="307">
        <v>320</v>
      </c>
      <c r="E1360" s="59">
        <f t="shared" si="86"/>
        <v>41.6</v>
      </c>
      <c r="F1360" s="307">
        <v>841</v>
      </c>
      <c r="G1360" s="59">
        <f t="shared" si="87"/>
        <v>3.6636834647143686</v>
      </c>
      <c r="H1360" s="59">
        <f t="shared" si="84"/>
        <v>3.6636834647143686</v>
      </c>
      <c r="I1360" s="59">
        <f t="shared" si="85"/>
        <v>2.1618605021053097</v>
      </c>
    </row>
    <row r="1361" spans="1:9">
      <c r="A1361" s="306">
        <v>1258</v>
      </c>
      <c r="B1361" s="306">
        <v>10</v>
      </c>
      <c r="C1361" s="307">
        <v>2</v>
      </c>
      <c r="D1361" s="307">
        <v>320</v>
      </c>
      <c r="E1361" s="59">
        <f t="shared" si="86"/>
        <v>25.6</v>
      </c>
      <c r="F1361" s="307">
        <v>975</v>
      </c>
      <c r="G1361" s="59">
        <f t="shared" si="87"/>
        <v>2.6138050877867078</v>
      </c>
      <c r="H1361" s="59">
        <f t="shared" si="84"/>
        <v>2.6138050877867078</v>
      </c>
      <c r="I1361" s="59">
        <f t="shared" si="85"/>
        <v>2.1625865590741391</v>
      </c>
    </row>
    <row r="1362" spans="1:9">
      <c r="A1362" s="306">
        <v>1259</v>
      </c>
      <c r="B1362" s="306">
        <v>10</v>
      </c>
      <c r="C1362" s="307">
        <v>2</v>
      </c>
      <c r="D1362" s="307">
        <v>320</v>
      </c>
      <c r="E1362" s="59">
        <f t="shared" si="86"/>
        <v>25.6</v>
      </c>
      <c r="F1362" s="307">
        <v>982</v>
      </c>
      <c r="G1362" s="59">
        <f t="shared" si="87"/>
        <v>2.6325708679041511</v>
      </c>
      <c r="H1362" s="59">
        <f t="shared" si="84"/>
        <v>2.6325708679041511</v>
      </c>
      <c r="I1362" s="59">
        <f t="shared" si="85"/>
        <v>2.1633178287596682</v>
      </c>
    </row>
    <row r="1363" spans="1:9">
      <c r="A1363" s="306">
        <v>1260</v>
      </c>
      <c r="B1363" s="306">
        <v>7</v>
      </c>
      <c r="C1363" s="307">
        <v>3</v>
      </c>
      <c r="D1363" s="307">
        <v>320</v>
      </c>
      <c r="E1363" s="59">
        <f t="shared" si="86"/>
        <v>12.8</v>
      </c>
      <c r="F1363" s="307">
        <v>1149</v>
      </c>
      <c r="G1363" s="59">
        <f t="shared" si="87"/>
        <v>1.5401343824958602</v>
      </c>
      <c r="H1363" s="59">
        <f t="shared" si="84"/>
        <v>1.5401343824958602</v>
      </c>
      <c r="I1363" s="59">
        <f t="shared" si="85"/>
        <v>2.1637456438659171</v>
      </c>
    </row>
    <row r="1364" spans="1:9">
      <c r="A1364" s="306">
        <v>1261</v>
      </c>
      <c r="B1364" s="306">
        <v>12</v>
      </c>
      <c r="C1364" s="307">
        <v>3</v>
      </c>
      <c r="D1364" s="307">
        <v>320</v>
      </c>
      <c r="E1364" s="59">
        <f t="shared" si="86"/>
        <v>28.8</v>
      </c>
      <c r="F1364" s="307">
        <v>1055</v>
      </c>
      <c r="G1364" s="59">
        <f t="shared" si="87"/>
        <v>3.1818050395557425</v>
      </c>
      <c r="H1364" s="59">
        <f t="shared" si="84"/>
        <v>3.1818050395557425</v>
      </c>
      <c r="I1364" s="59">
        <f t="shared" si="85"/>
        <v>2.1646294785991271</v>
      </c>
    </row>
    <row r="1365" spans="1:9">
      <c r="A1365" s="306">
        <v>1262</v>
      </c>
      <c r="B1365" s="306">
        <v>17</v>
      </c>
      <c r="C1365" s="307">
        <v>3</v>
      </c>
      <c r="D1365" s="307">
        <v>320</v>
      </c>
      <c r="E1365" s="59">
        <f t="shared" si="86"/>
        <v>44.8</v>
      </c>
      <c r="F1365" s="307">
        <v>1090</v>
      </c>
      <c r="G1365" s="59">
        <f t="shared" si="87"/>
        <v>5.1136750820032271</v>
      </c>
      <c r="H1365" s="59">
        <f t="shared" si="84"/>
        <v>5.1136750820032271</v>
      </c>
      <c r="I1365" s="59">
        <f t="shared" si="85"/>
        <v>2.1660499438996834</v>
      </c>
    </row>
    <row r="1366" spans="1:9">
      <c r="A1366" s="306">
        <v>1263</v>
      </c>
      <c r="B1366" s="306">
        <v>9</v>
      </c>
      <c r="C1366" s="307">
        <v>3</v>
      </c>
      <c r="D1366" s="307">
        <v>320</v>
      </c>
      <c r="E1366" s="59">
        <f t="shared" si="86"/>
        <v>19.2</v>
      </c>
      <c r="F1366" s="307">
        <v>1205</v>
      </c>
      <c r="G1366" s="59">
        <f t="shared" si="87"/>
        <v>2.4227962544484485</v>
      </c>
      <c r="H1366" s="59">
        <f t="shared" si="84"/>
        <v>2.4227962544484485</v>
      </c>
      <c r="I1366" s="59">
        <f t="shared" si="85"/>
        <v>2.1667229428592525</v>
      </c>
    </row>
    <row r="1367" spans="1:9">
      <c r="A1367" s="306">
        <v>1264</v>
      </c>
      <c r="B1367" s="306">
        <v>59</v>
      </c>
      <c r="C1367" s="307">
        <v>3</v>
      </c>
      <c r="D1367" s="307">
        <v>320</v>
      </c>
      <c r="E1367" s="59">
        <f t="shared" si="86"/>
        <v>179.2</v>
      </c>
      <c r="F1367" s="307">
        <v>1228</v>
      </c>
      <c r="G1367" s="59">
        <f t="shared" si="87"/>
        <v>23.044377984220041</v>
      </c>
      <c r="H1367" s="59">
        <f t="shared" si="84"/>
        <v>23.044377984220041</v>
      </c>
      <c r="I1367" s="59">
        <f t="shared" si="85"/>
        <v>2.1731241589659804</v>
      </c>
    </row>
    <row r="1368" spans="1:9">
      <c r="A1368" s="306">
        <v>1265</v>
      </c>
      <c r="B1368" s="306">
        <v>12</v>
      </c>
      <c r="C1368" s="307">
        <v>4</v>
      </c>
      <c r="D1368" s="307">
        <v>320</v>
      </c>
      <c r="E1368" s="59">
        <f t="shared" si="86"/>
        <v>25.6</v>
      </c>
      <c r="F1368" s="307">
        <v>1539</v>
      </c>
      <c r="G1368" s="59">
        <f t="shared" si="87"/>
        <v>4.1257908001064036</v>
      </c>
      <c r="H1368" s="59">
        <f t="shared" si="84"/>
        <v>4.1257908001064036</v>
      </c>
      <c r="I1368" s="59">
        <f t="shared" si="85"/>
        <v>2.17427021196601</v>
      </c>
    </row>
    <row r="1369" spans="1:9">
      <c r="A1369" s="306">
        <v>1266</v>
      </c>
      <c r="B1369" s="306">
        <v>8</v>
      </c>
      <c r="C1369" s="307">
        <v>3</v>
      </c>
      <c r="D1369" s="307">
        <v>320</v>
      </c>
      <c r="E1369" s="59">
        <f t="shared" si="86"/>
        <v>16</v>
      </c>
      <c r="F1369" s="307">
        <v>1226</v>
      </c>
      <c r="G1369" s="59">
        <f t="shared" si="87"/>
        <v>2.0541827164272459</v>
      </c>
      <c r="H1369" s="59">
        <f t="shared" si="84"/>
        <v>2.0541827164272459</v>
      </c>
      <c r="I1369" s="59">
        <f t="shared" si="85"/>
        <v>2.1748408182761287</v>
      </c>
    </row>
    <row r="1370" spans="1:9">
      <c r="A1370" s="306">
        <v>1266</v>
      </c>
      <c r="B1370" s="306">
        <v>1</v>
      </c>
      <c r="C1370" s="307">
        <v>3</v>
      </c>
      <c r="D1370" s="307">
        <v>320</v>
      </c>
      <c r="E1370" s="59">
        <f t="shared" si="86"/>
        <v>0</v>
      </c>
      <c r="F1370" s="307">
        <v>1138</v>
      </c>
      <c r="G1370" s="59">
        <f t="shared" si="87"/>
        <v>0</v>
      </c>
      <c r="H1370" s="59">
        <f t="shared" si="84"/>
        <v>0</v>
      </c>
      <c r="I1370" s="59">
        <f t="shared" si="85"/>
        <v>2.1748408182761287</v>
      </c>
    </row>
    <row r="1371" spans="1:9">
      <c r="A1371" s="306">
        <v>1267</v>
      </c>
      <c r="B1371" s="306">
        <v>1</v>
      </c>
      <c r="C1371" s="307">
        <v>2</v>
      </c>
      <c r="D1371" s="307">
        <v>320</v>
      </c>
      <c r="E1371" s="59">
        <f t="shared" si="86"/>
        <v>0</v>
      </c>
      <c r="F1371" s="307">
        <v>916</v>
      </c>
      <c r="G1371" s="59">
        <f t="shared" si="87"/>
        <v>0</v>
      </c>
      <c r="H1371" s="59">
        <f t="shared" si="84"/>
        <v>0</v>
      </c>
      <c r="I1371" s="59">
        <f t="shared" si="85"/>
        <v>2.1748408182761287</v>
      </c>
    </row>
    <row r="1372" spans="1:9">
      <c r="A1372" s="306">
        <v>1268</v>
      </c>
      <c r="B1372" s="306">
        <v>1</v>
      </c>
      <c r="C1372" s="307">
        <v>2</v>
      </c>
      <c r="D1372" s="307">
        <v>320</v>
      </c>
      <c r="E1372" s="59">
        <f t="shared" si="86"/>
        <v>0</v>
      </c>
      <c r="F1372" s="307">
        <v>918</v>
      </c>
      <c r="G1372" s="59">
        <f t="shared" si="87"/>
        <v>0</v>
      </c>
      <c r="H1372" s="59">
        <f t="shared" si="84"/>
        <v>0</v>
      </c>
      <c r="I1372" s="59">
        <f t="shared" si="85"/>
        <v>2.1748408182761287</v>
      </c>
    </row>
    <row r="1373" spans="1:9">
      <c r="A1373" s="306">
        <v>1269</v>
      </c>
      <c r="B1373" s="306">
        <v>11</v>
      </c>
      <c r="C1373" s="307">
        <v>2</v>
      </c>
      <c r="D1373" s="307">
        <v>320</v>
      </c>
      <c r="E1373" s="59">
        <f t="shared" si="86"/>
        <v>28.8</v>
      </c>
      <c r="F1373" s="307">
        <v>925</v>
      </c>
      <c r="G1373" s="59">
        <f t="shared" si="87"/>
        <v>2.7897342763877364</v>
      </c>
      <c r="H1373" s="59">
        <f t="shared" si="84"/>
        <v>2.7897342763877364</v>
      </c>
      <c r="I1373" s="59">
        <f t="shared" si="85"/>
        <v>2.1756157444640141</v>
      </c>
    </row>
    <row r="1374" spans="1:9">
      <c r="A1374" s="306">
        <v>1270</v>
      </c>
      <c r="B1374" s="306">
        <v>44</v>
      </c>
      <c r="C1374" s="307">
        <v>3</v>
      </c>
      <c r="D1374" s="307">
        <v>320</v>
      </c>
      <c r="E1374" s="59">
        <f t="shared" si="86"/>
        <v>131.19999999999999</v>
      </c>
      <c r="F1374" s="307">
        <v>1223</v>
      </c>
      <c r="G1374" s="59">
        <f t="shared" si="87"/>
        <v>16.803080579088316</v>
      </c>
      <c r="H1374" s="59">
        <f t="shared" si="84"/>
        <v>16.803080579088316</v>
      </c>
      <c r="I1374" s="59">
        <f t="shared" si="85"/>
        <v>2.1802832668470939</v>
      </c>
    </row>
    <row r="1375" spans="1:9">
      <c r="A1375" s="306">
        <v>1271</v>
      </c>
      <c r="B1375" s="306">
        <v>24</v>
      </c>
      <c r="C1375" s="307">
        <v>3</v>
      </c>
      <c r="D1375" s="307">
        <v>320</v>
      </c>
      <c r="E1375" s="59">
        <f t="shared" si="86"/>
        <v>67.2</v>
      </c>
      <c r="F1375" s="307">
        <v>1422</v>
      </c>
      <c r="G1375" s="59">
        <f t="shared" si="87"/>
        <v>10.006852247626496</v>
      </c>
      <c r="H1375" s="59">
        <f t="shared" si="84"/>
        <v>10.006852247626496</v>
      </c>
      <c r="I1375" s="59">
        <f t="shared" si="85"/>
        <v>2.1830629480269903</v>
      </c>
    </row>
    <row r="1376" spans="1:9">
      <c r="A1376" s="306">
        <v>1272</v>
      </c>
      <c r="B1376" s="306">
        <v>26</v>
      </c>
      <c r="C1376" s="307">
        <v>4</v>
      </c>
      <c r="D1376" s="307">
        <v>320</v>
      </c>
      <c r="E1376" s="59">
        <f t="shared" si="86"/>
        <v>70.400000000000006</v>
      </c>
      <c r="F1376" s="307">
        <v>1502</v>
      </c>
      <c r="G1376" s="59">
        <f t="shared" si="87"/>
        <v>11.073150682156921</v>
      </c>
      <c r="H1376" s="59">
        <f t="shared" si="84"/>
        <v>11.073150682156921</v>
      </c>
      <c r="I1376" s="59">
        <f t="shared" si="85"/>
        <v>2.1861388232164782</v>
      </c>
    </row>
    <row r="1377" spans="1:9">
      <c r="A1377" s="306">
        <v>1273</v>
      </c>
      <c r="B1377" s="306">
        <v>48</v>
      </c>
      <c r="C1377" s="307">
        <v>4</v>
      </c>
      <c r="D1377" s="307">
        <v>320</v>
      </c>
      <c r="E1377" s="59">
        <f t="shared" si="86"/>
        <v>140.80000000000001</v>
      </c>
      <c r="F1377" s="307">
        <v>1712</v>
      </c>
      <c r="G1377" s="59">
        <f t="shared" si="87"/>
        <v>25.24265508369194</v>
      </c>
      <c r="H1377" s="59">
        <f t="shared" si="84"/>
        <v>25.24265508369194</v>
      </c>
      <c r="I1377" s="59">
        <f t="shared" si="85"/>
        <v>2.1931506718508369</v>
      </c>
    </row>
    <row r="1378" spans="1:9">
      <c r="A1378" s="306">
        <v>1274</v>
      </c>
      <c r="B1378" s="306">
        <v>26</v>
      </c>
      <c r="C1378" s="307">
        <v>5</v>
      </c>
      <c r="D1378" s="307">
        <v>320</v>
      </c>
      <c r="E1378" s="59">
        <f t="shared" si="86"/>
        <v>67.2</v>
      </c>
      <c r="F1378" s="307">
        <v>2004</v>
      </c>
      <c r="G1378" s="59">
        <f t="shared" si="87"/>
        <v>14.102483758258437</v>
      </c>
      <c r="H1378" s="59">
        <f t="shared" si="84"/>
        <v>14.102483758258437</v>
      </c>
      <c r="I1378" s="59">
        <f t="shared" si="85"/>
        <v>2.197068028450353</v>
      </c>
    </row>
    <row r="1379" spans="1:9">
      <c r="A1379" s="306">
        <v>1275</v>
      </c>
      <c r="B1379" s="306">
        <v>67</v>
      </c>
      <c r="C1379" s="307">
        <v>4</v>
      </c>
      <c r="D1379" s="307">
        <v>320</v>
      </c>
      <c r="E1379" s="59">
        <f t="shared" si="86"/>
        <v>201.6</v>
      </c>
      <c r="F1379" s="307">
        <v>1504</v>
      </c>
      <c r="G1379" s="59">
        <f t="shared" si="87"/>
        <v>31.751699958713605</v>
      </c>
      <c r="H1379" s="59">
        <f t="shared" si="84"/>
        <v>31.751699958713605</v>
      </c>
      <c r="I1379" s="59">
        <f t="shared" si="85"/>
        <v>2.2058879451055513</v>
      </c>
    </row>
    <row r="1380" spans="1:9">
      <c r="A1380" s="306">
        <v>1276</v>
      </c>
      <c r="B1380" s="306">
        <v>15</v>
      </c>
      <c r="C1380" s="307">
        <v>4</v>
      </c>
      <c r="D1380" s="307">
        <v>320</v>
      </c>
      <c r="E1380" s="59">
        <f t="shared" si="86"/>
        <v>35.200000000000003</v>
      </c>
      <c r="F1380" s="307">
        <v>1532</v>
      </c>
      <c r="G1380" s="59">
        <f t="shared" si="87"/>
        <v>5.6471594024848208</v>
      </c>
      <c r="H1380" s="59">
        <f t="shared" si="84"/>
        <v>5.6471594024848208</v>
      </c>
      <c r="I1380" s="59">
        <f t="shared" si="85"/>
        <v>2.2074566004951306</v>
      </c>
    </row>
    <row r="1381" spans="1:9">
      <c r="A1381" s="306">
        <v>1277</v>
      </c>
      <c r="B1381" s="306">
        <v>19</v>
      </c>
      <c r="C1381" s="307">
        <v>4</v>
      </c>
      <c r="D1381" s="307">
        <v>320</v>
      </c>
      <c r="E1381" s="59">
        <f t="shared" si="86"/>
        <v>48</v>
      </c>
      <c r="F1381" s="307">
        <v>1572</v>
      </c>
      <c r="G1381" s="59">
        <f t="shared" si="87"/>
        <v>7.9017338423090466</v>
      </c>
      <c r="H1381" s="59">
        <f t="shared" si="84"/>
        <v>7.9017338423090466</v>
      </c>
      <c r="I1381" s="59">
        <f t="shared" si="85"/>
        <v>2.2096515265624386</v>
      </c>
    </row>
    <row r="1382" spans="1:9">
      <c r="A1382" s="306">
        <v>1278</v>
      </c>
      <c r="B1382" s="306">
        <v>18</v>
      </c>
      <c r="C1382" s="307">
        <v>4</v>
      </c>
      <c r="D1382" s="307">
        <v>320</v>
      </c>
      <c r="E1382" s="59">
        <f t="shared" si="86"/>
        <v>44.8</v>
      </c>
      <c r="F1382" s="307">
        <v>1614</v>
      </c>
      <c r="G1382" s="59">
        <f t="shared" si="87"/>
        <v>7.5719922773882624</v>
      </c>
      <c r="H1382" s="59">
        <f t="shared" si="84"/>
        <v>7.5719922773882624</v>
      </c>
      <c r="I1382" s="59">
        <f t="shared" si="85"/>
        <v>2.2117548577506021</v>
      </c>
    </row>
    <row r="1383" spans="1:9">
      <c r="A1383" s="306">
        <v>1278</v>
      </c>
      <c r="B1383" s="306">
        <v>21</v>
      </c>
      <c r="C1383" s="307">
        <v>4</v>
      </c>
      <c r="D1383" s="307">
        <v>320</v>
      </c>
      <c r="E1383" s="59">
        <f t="shared" si="86"/>
        <v>54.4</v>
      </c>
      <c r="F1383" s="307">
        <v>1648</v>
      </c>
      <c r="G1383" s="59">
        <f t="shared" si="87"/>
        <v>9.3882517101836438</v>
      </c>
      <c r="H1383" s="59">
        <f t="shared" si="84"/>
        <v>9.3882517101836438</v>
      </c>
      <c r="I1383" s="59">
        <f t="shared" si="85"/>
        <v>2.2143627054478752</v>
      </c>
    </row>
    <row r="1384" spans="1:9">
      <c r="A1384" s="306">
        <v>1279</v>
      </c>
      <c r="B1384" s="306">
        <v>15</v>
      </c>
      <c r="C1384" s="307">
        <v>4</v>
      </c>
      <c r="D1384" s="307">
        <v>320</v>
      </c>
      <c r="E1384" s="59">
        <f t="shared" si="86"/>
        <v>35.200000000000003</v>
      </c>
      <c r="F1384" s="307">
        <v>1563</v>
      </c>
      <c r="G1384" s="59">
        <f t="shared" si="87"/>
        <v>5.761429599271394</v>
      </c>
      <c r="H1384" s="59">
        <f t="shared" si="84"/>
        <v>5.761429599271394</v>
      </c>
      <c r="I1384" s="59">
        <f t="shared" si="85"/>
        <v>2.215963102558784</v>
      </c>
    </row>
    <row r="1385" spans="1:9">
      <c r="A1385" s="306">
        <v>1280</v>
      </c>
      <c r="B1385" s="306">
        <v>35</v>
      </c>
      <c r="C1385" s="307">
        <v>3</v>
      </c>
      <c r="D1385" s="307">
        <v>320</v>
      </c>
      <c r="E1385" s="59">
        <f t="shared" si="86"/>
        <v>102.4</v>
      </c>
      <c r="F1385" s="307">
        <v>1197</v>
      </c>
      <c r="G1385" s="59">
        <f t="shared" si="87"/>
        <v>12.835793600331034</v>
      </c>
      <c r="H1385" s="59">
        <f t="shared" si="84"/>
        <v>12.835793600331034</v>
      </c>
      <c r="I1385" s="59">
        <f t="shared" si="85"/>
        <v>2.2195286007810981</v>
      </c>
    </row>
    <row r="1386" spans="1:9">
      <c r="A1386" s="306">
        <v>1281</v>
      </c>
      <c r="B1386" s="306">
        <v>8</v>
      </c>
      <c r="C1386" s="307">
        <v>3</v>
      </c>
      <c r="D1386" s="307">
        <v>320</v>
      </c>
      <c r="E1386" s="59">
        <f t="shared" si="86"/>
        <v>16</v>
      </c>
      <c r="F1386" s="307">
        <v>1229</v>
      </c>
      <c r="G1386" s="59">
        <f t="shared" si="87"/>
        <v>2.0592092646729898</v>
      </c>
      <c r="H1386" s="59">
        <f t="shared" si="84"/>
        <v>2.0592092646729898</v>
      </c>
      <c r="I1386" s="59">
        <f t="shared" si="85"/>
        <v>2.2201006033546182</v>
      </c>
    </row>
    <row r="1387" spans="1:9">
      <c r="A1387" s="306">
        <v>1282</v>
      </c>
      <c r="B1387" s="306">
        <v>1</v>
      </c>
      <c r="C1387" s="307">
        <v>3</v>
      </c>
      <c r="D1387" s="307">
        <v>320</v>
      </c>
      <c r="E1387" s="59">
        <f t="shared" si="86"/>
        <v>0</v>
      </c>
      <c r="F1387" s="307">
        <v>1214</v>
      </c>
      <c r="G1387" s="59">
        <f t="shared" si="87"/>
        <v>0</v>
      </c>
      <c r="H1387" s="59">
        <f t="shared" si="84"/>
        <v>0</v>
      </c>
      <c r="I1387" s="59">
        <f t="shared" si="85"/>
        <v>2.2201006033546182</v>
      </c>
    </row>
    <row r="1388" spans="1:9">
      <c r="A1388" s="306">
        <v>1283</v>
      </c>
      <c r="B1388" s="306">
        <v>1</v>
      </c>
      <c r="C1388" s="307">
        <v>3</v>
      </c>
      <c r="D1388" s="307">
        <v>320</v>
      </c>
      <c r="E1388" s="59">
        <f t="shared" si="86"/>
        <v>0</v>
      </c>
      <c r="F1388" s="307">
        <v>1199</v>
      </c>
      <c r="G1388" s="59">
        <f t="shared" si="87"/>
        <v>0</v>
      </c>
      <c r="H1388" s="59">
        <f t="shared" si="84"/>
        <v>0</v>
      </c>
      <c r="I1388" s="59">
        <f t="shared" si="85"/>
        <v>2.2201006033546182</v>
      </c>
    </row>
    <row r="1389" spans="1:9">
      <c r="A1389" s="306">
        <v>1284</v>
      </c>
      <c r="B1389" s="306">
        <v>1</v>
      </c>
      <c r="C1389" s="307">
        <v>3</v>
      </c>
      <c r="D1389" s="307">
        <v>320</v>
      </c>
      <c r="E1389" s="59">
        <f t="shared" si="86"/>
        <v>0</v>
      </c>
      <c r="F1389" s="307">
        <v>1172</v>
      </c>
      <c r="G1389" s="59">
        <f t="shared" si="87"/>
        <v>0</v>
      </c>
      <c r="H1389" s="59">
        <f t="shared" si="84"/>
        <v>0</v>
      </c>
      <c r="I1389" s="59">
        <f t="shared" si="85"/>
        <v>2.2201006033546182</v>
      </c>
    </row>
    <row r="1390" spans="1:9">
      <c r="A1390" s="306">
        <v>1285</v>
      </c>
      <c r="B1390" s="306">
        <v>8</v>
      </c>
      <c r="C1390" s="307">
        <v>3</v>
      </c>
      <c r="D1390" s="307">
        <v>320</v>
      </c>
      <c r="E1390" s="59">
        <f t="shared" si="86"/>
        <v>16</v>
      </c>
      <c r="F1390" s="307">
        <v>1159</v>
      </c>
      <c r="G1390" s="59">
        <f t="shared" si="87"/>
        <v>1.9419231389389708</v>
      </c>
      <c r="H1390" s="59">
        <f t="shared" si="84"/>
        <v>1.9419231389389708</v>
      </c>
      <c r="I1390" s="59">
        <f t="shared" si="85"/>
        <v>2.220640026448768</v>
      </c>
    </row>
    <row r="1391" spans="1:9">
      <c r="A1391" s="306">
        <v>1286</v>
      </c>
      <c r="B1391" s="306">
        <v>14</v>
      </c>
      <c r="C1391" s="307">
        <v>3</v>
      </c>
      <c r="D1391" s="307">
        <v>320</v>
      </c>
      <c r="E1391" s="59">
        <f t="shared" si="86"/>
        <v>35.200000000000003</v>
      </c>
      <c r="F1391" s="307">
        <v>1153</v>
      </c>
      <c r="G1391" s="59">
        <f t="shared" si="87"/>
        <v>4.2501140933844637</v>
      </c>
      <c r="H1391" s="59">
        <f t="shared" si="84"/>
        <v>4.2501140933844637</v>
      </c>
      <c r="I1391" s="59">
        <f t="shared" si="85"/>
        <v>2.2218206136969303</v>
      </c>
    </row>
    <row r="1392" spans="1:9">
      <c r="A1392" s="306">
        <v>1287</v>
      </c>
      <c r="B1392" s="306">
        <v>14</v>
      </c>
      <c r="C1392" s="307">
        <v>3</v>
      </c>
      <c r="D1392" s="307">
        <v>320</v>
      </c>
      <c r="E1392" s="59">
        <f t="shared" si="86"/>
        <v>35.200000000000003</v>
      </c>
      <c r="F1392" s="307">
        <v>1164</v>
      </c>
      <c r="G1392" s="59">
        <f t="shared" si="87"/>
        <v>4.2906615825667958</v>
      </c>
      <c r="H1392" s="59">
        <f t="shared" si="84"/>
        <v>4.2906615825667958</v>
      </c>
      <c r="I1392" s="59">
        <f t="shared" si="85"/>
        <v>2.2230124641365321</v>
      </c>
    </row>
    <row r="1393" spans="1:9">
      <c r="A1393" s="306">
        <v>1288</v>
      </c>
      <c r="B1393" s="306">
        <v>12</v>
      </c>
      <c r="C1393" s="307">
        <v>3</v>
      </c>
      <c r="D1393" s="307">
        <v>320</v>
      </c>
      <c r="E1393" s="59">
        <f t="shared" si="86"/>
        <v>28.8</v>
      </c>
      <c r="F1393" s="307">
        <v>1171</v>
      </c>
      <c r="G1393" s="59">
        <f t="shared" si="87"/>
        <v>3.5316527974595018</v>
      </c>
      <c r="H1393" s="59">
        <f t="shared" si="84"/>
        <v>3.5316527974595018</v>
      </c>
      <c r="I1393" s="59">
        <f t="shared" si="85"/>
        <v>2.2239934788024929</v>
      </c>
    </row>
    <row r="1394" spans="1:9">
      <c r="A1394" s="306">
        <v>1289</v>
      </c>
      <c r="B1394" s="306">
        <v>11</v>
      </c>
      <c r="C1394" s="307">
        <v>3</v>
      </c>
      <c r="D1394" s="307">
        <v>320</v>
      </c>
      <c r="E1394" s="59">
        <f t="shared" si="86"/>
        <v>25.6</v>
      </c>
      <c r="F1394" s="307">
        <v>1175</v>
      </c>
      <c r="G1394" s="59">
        <f t="shared" si="87"/>
        <v>3.1499702339993658</v>
      </c>
      <c r="H1394" s="59">
        <f t="shared" si="84"/>
        <v>3.1499702339993658</v>
      </c>
      <c r="I1394" s="59">
        <f t="shared" si="85"/>
        <v>2.2248684705341595</v>
      </c>
    </row>
    <row r="1395" spans="1:9">
      <c r="A1395" s="306">
        <v>1290</v>
      </c>
      <c r="B1395" s="306">
        <v>12</v>
      </c>
      <c r="C1395" s="307">
        <v>3</v>
      </c>
      <c r="D1395" s="307">
        <v>320</v>
      </c>
      <c r="E1395" s="59">
        <f t="shared" si="86"/>
        <v>28.8</v>
      </c>
      <c r="F1395" s="307">
        <v>1188</v>
      </c>
      <c r="G1395" s="59">
        <f t="shared" si="87"/>
        <v>3.5829235895660871</v>
      </c>
      <c r="H1395" s="59">
        <f t="shared" si="84"/>
        <v>3.5829235895660871</v>
      </c>
      <c r="I1395" s="59">
        <f t="shared" si="85"/>
        <v>2.2258637270868169</v>
      </c>
    </row>
    <row r="1396" spans="1:9">
      <c r="A1396" s="306">
        <v>1291</v>
      </c>
      <c r="B1396" s="306">
        <v>19</v>
      </c>
      <c r="C1396" s="307">
        <v>3</v>
      </c>
      <c r="D1396" s="307">
        <v>320</v>
      </c>
      <c r="E1396" s="59">
        <f t="shared" si="86"/>
        <v>51.2</v>
      </c>
      <c r="F1396" s="307">
        <v>1193</v>
      </c>
      <c r="G1396" s="59">
        <f t="shared" si="87"/>
        <v>6.3964501943170102</v>
      </c>
      <c r="H1396" s="59">
        <f t="shared" si="84"/>
        <v>6.3964501943170102</v>
      </c>
      <c r="I1396" s="59">
        <f t="shared" si="85"/>
        <v>2.2276405188074606</v>
      </c>
    </row>
    <row r="1397" spans="1:9">
      <c r="A1397" s="306">
        <v>1291</v>
      </c>
      <c r="B1397" s="306">
        <v>10</v>
      </c>
      <c r="C1397" s="307">
        <v>3</v>
      </c>
      <c r="D1397" s="307">
        <v>320</v>
      </c>
      <c r="E1397" s="59">
        <f t="shared" si="86"/>
        <v>22.4</v>
      </c>
      <c r="F1397" s="307">
        <v>1187</v>
      </c>
      <c r="G1397" s="59">
        <f t="shared" si="87"/>
        <v>2.7843726249256098</v>
      </c>
      <c r="H1397" s="59">
        <f t="shared" si="84"/>
        <v>2.7843726249256098</v>
      </c>
      <c r="I1397" s="59">
        <f t="shared" si="85"/>
        <v>2.2284139556477176</v>
      </c>
    </row>
    <row r="1398" spans="1:9">
      <c r="A1398" s="306">
        <v>1292</v>
      </c>
      <c r="B1398" s="306">
        <v>19</v>
      </c>
      <c r="C1398" s="307">
        <v>3</v>
      </c>
      <c r="D1398" s="307">
        <v>320</v>
      </c>
      <c r="E1398" s="59">
        <f t="shared" si="86"/>
        <v>51.2</v>
      </c>
      <c r="F1398" s="307">
        <v>1215</v>
      </c>
      <c r="G1398" s="59">
        <f t="shared" si="87"/>
        <v>6.5144065264837954</v>
      </c>
      <c r="H1398" s="59">
        <f t="shared" si="84"/>
        <v>6.5144065264837954</v>
      </c>
      <c r="I1398" s="59">
        <f t="shared" si="85"/>
        <v>2.2302235130161852</v>
      </c>
    </row>
    <row r="1399" spans="1:9">
      <c r="A1399" s="306">
        <v>1293</v>
      </c>
      <c r="B1399" s="306">
        <v>19</v>
      </c>
      <c r="C1399" s="307">
        <v>3</v>
      </c>
      <c r="D1399" s="307">
        <v>320</v>
      </c>
      <c r="E1399" s="59">
        <f t="shared" si="86"/>
        <v>51.2</v>
      </c>
      <c r="F1399" s="307">
        <v>1221</v>
      </c>
      <c r="G1399" s="59">
        <f t="shared" si="87"/>
        <v>6.5465764352565552</v>
      </c>
      <c r="H1399" s="59">
        <f t="shared" si="84"/>
        <v>6.5465764352565552</v>
      </c>
      <c r="I1399" s="59">
        <f t="shared" si="85"/>
        <v>2.2320420064704232</v>
      </c>
    </row>
    <row r="1400" spans="1:9">
      <c r="A1400" s="306">
        <v>1294</v>
      </c>
      <c r="B1400" s="306">
        <v>19</v>
      </c>
      <c r="C1400" s="307">
        <v>3</v>
      </c>
      <c r="D1400" s="307">
        <v>320</v>
      </c>
      <c r="E1400" s="59">
        <f t="shared" si="86"/>
        <v>51.2</v>
      </c>
      <c r="F1400" s="307">
        <v>1240</v>
      </c>
      <c r="G1400" s="59">
        <f t="shared" si="87"/>
        <v>6.6484478130369586</v>
      </c>
      <c r="H1400" s="59">
        <f t="shared" si="84"/>
        <v>6.6484478130369586</v>
      </c>
      <c r="I1400" s="59">
        <f t="shared" si="85"/>
        <v>2.2338887975296</v>
      </c>
    </row>
    <row r="1401" spans="1:9">
      <c r="A1401" s="306">
        <v>1295</v>
      </c>
      <c r="B1401" s="306">
        <v>15</v>
      </c>
      <c r="C1401" s="307">
        <v>3</v>
      </c>
      <c r="D1401" s="307">
        <v>320</v>
      </c>
      <c r="E1401" s="59">
        <f t="shared" si="86"/>
        <v>38.4</v>
      </c>
      <c r="F1401" s="307">
        <v>1257</v>
      </c>
      <c r="G1401" s="59">
        <f t="shared" si="87"/>
        <v>5.0546969159198332</v>
      </c>
      <c r="H1401" s="59">
        <f t="shared" si="84"/>
        <v>5.0546969159198332</v>
      </c>
      <c r="I1401" s="59">
        <f t="shared" si="85"/>
        <v>2.2352928800062446</v>
      </c>
    </row>
    <row r="1402" spans="1:9">
      <c r="A1402" s="306">
        <v>1296</v>
      </c>
      <c r="B1402" s="306">
        <v>13</v>
      </c>
      <c r="C1402" s="307">
        <v>3</v>
      </c>
      <c r="D1402" s="307">
        <v>320</v>
      </c>
      <c r="E1402" s="59">
        <f t="shared" si="86"/>
        <v>32</v>
      </c>
      <c r="F1402" s="307">
        <v>1268</v>
      </c>
      <c r="G1402" s="59">
        <f t="shared" si="87"/>
        <v>4.2491087837353154</v>
      </c>
      <c r="H1402" s="59">
        <f t="shared" si="84"/>
        <v>4.2491087837353154</v>
      </c>
      <c r="I1402" s="59">
        <f t="shared" si="85"/>
        <v>2.2364731880017268</v>
      </c>
    </row>
    <row r="1403" spans="1:9">
      <c r="A1403" s="306">
        <v>1297</v>
      </c>
      <c r="B1403" s="306">
        <v>13</v>
      </c>
      <c r="C1403" s="307">
        <v>3</v>
      </c>
      <c r="D1403" s="307">
        <v>320</v>
      </c>
      <c r="E1403" s="59">
        <f t="shared" si="86"/>
        <v>32</v>
      </c>
      <c r="F1403" s="307">
        <v>1277</v>
      </c>
      <c r="G1403" s="59">
        <f t="shared" si="87"/>
        <v>4.279268073209777</v>
      </c>
      <c r="H1403" s="59">
        <f t="shared" si="84"/>
        <v>4.279268073209777</v>
      </c>
      <c r="I1403" s="59">
        <f t="shared" si="85"/>
        <v>2.2376618735776184</v>
      </c>
    </row>
    <row r="1404" spans="1:9">
      <c r="A1404" s="306">
        <v>1298</v>
      </c>
      <c r="B1404" s="306">
        <v>13</v>
      </c>
      <c r="C1404" s="307">
        <v>3</v>
      </c>
      <c r="D1404" s="307">
        <v>320</v>
      </c>
      <c r="E1404" s="59">
        <f t="shared" si="86"/>
        <v>32</v>
      </c>
      <c r="F1404" s="307">
        <v>1285</v>
      </c>
      <c r="G1404" s="59">
        <f t="shared" si="87"/>
        <v>4.3060763305204102</v>
      </c>
      <c r="H1404" s="59">
        <f t="shared" si="84"/>
        <v>4.3060763305204102</v>
      </c>
      <c r="I1404" s="59">
        <f t="shared" si="85"/>
        <v>2.2388580058916516</v>
      </c>
    </row>
    <row r="1405" spans="1:9">
      <c r="A1405" s="306">
        <v>1299</v>
      </c>
      <c r="B1405" s="306">
        <v>13</v>
      </c>
      <c r="C1405" s="307">
        <v>3</v>
      </c>
      <c r="D1405" s="307">
        <v>320</v>
      </c>
      <c r="E1405" s="59">
        <f t="shared" si="86"/>
        <v>32</v>
      </c>
      <c r="F1405" s="307">
        <v>1292</v>
      </c>
      <c r="G1405" s="59">
        <f t="shared" si="87"/>
        <v>4.3295335556672132</v>
      </c>
      <c r="H1405" s="59">
        <f t="shared" si="84"/>
        <v>4.3295335556672132</v>
      </c>
      <c r="I1405" s="59">
        <f t="shared" si="85"/>
        <v>2.2400606541015593</v>
      </c>
    </row>
    <row r="1406" spans="1:9">
      <c r="A1406" s="306">
        <v>1300</v>
      </c>
      <c r="B1406" s="306">
        <v>29</v>
      </c>
      <c r="C1406" s="307">
        <v>3</v>
      </c>
      <c r="D1406" s="307">
        <v>320</v>
      </c>
      <c r="E1406" s="59">
        <f t="shared" si="86"/>
        <v>83.2</v>
      </c>
      <c r="F1406" s="307">
        <v>1317</v>
      </c>
      <c r="G1406" s="59">
        <f t="shared" si="87"/>
        <v>11.474604335383649</v>
      </c>
      <c r="H1406" s="59">
        <f t="shared" si="84"/>
        <v>11.474604335383649</v>
      </c>
      <c r="I1406" s="59">
        <f t="shared" si="85"/>
        <v>2.2432480441947216</v>
      </c>
    </row>
    <row r="1407" spans="1:9">
      <c r="A1407" s="306">
        <v>1301</v>
      </c>
      <c r="B1407" s="306">
        <v>30</v>
      </c>
      <c r="C1407" s="307">
        <v>3</v>
      </c>
      <c r="D1407" s="307">
        <v>320</v>
      </c>
      <c r="E1407" s="59">
        <f t="shared" si="86"/>
        <v>86.4</v>
      </c>
      <c r="F1407" s="307">
        <v>1336</v>
      </c>
      <c r="G1407" s="59">
        <f t="shared" si="87"/>
        <v>12.087843221364375</v>
      </c>
      <c r="H1407" s="59">
        <f t="shared" si="84"/>
        <v>12.087843221364375</v>
      </c>
      <c r="I1407" s="59">
        <f t="shared" si="85"/>
        <v>2.2466057784228783</v>
      </c>
    </row>
    <row r="1408" spans="1:9">
      <c r="A1408" s="306">
        <v>1302</v>
      </c>
      <c r="B1408" s="306">
        <v>29</v>
      </c>
      <c r="C1408" s="307">
        <v>3</v>
      </c>
      <c r="D1408" s="307">
        <v>320</v>
      </c>
      <c r="E1408" s="59">
        <f t="shared" si="86"/>
        <v>83.2</v>
      </c>
      <c r="F1408" s="307">
        <v>1374</v>
      </c>
      <c r="G1408" s="59">
        <f t="shared" si="87"/>
        <v>11.971227302063122</v>
      </c>
      <c r="H1408" s="59">
        <f t="shared" si="84"/>
        <v>11.971227302063122</v>
      </c>
      <c r="I1408" s="59">
        <f t="shared" si="85"/>
        <v>2.2499311193401179</v>
      </c>
    </row>
    <row r="1409" spans="1:9">
      <c r="A1409" s="306">
        <v>1303</v>
      </c>
      <c r="B1409" s="306">
        <v>27</v>
      </c>
      <c r="C1409" s="307">
        <v>3</v>
      </c>
      <c r="D1409" s="307">
        <v>320</v>
      </c>
      <c r="E1409" s="59">
        <f t="shared" si="86"/>
        <v>76.8</v>
      </c>
      <c r="F1409" s="307">
        <v>1405</v>
      </c>
      <c r="G1409" s="59">
        <f t="shared" si="87"/>
        <v>11.299680456431767</v>
      </c>
      <c r="H1409" s="59">
        <f t="shared" si="84"/>
        <v>11.299680456431767</v>
      </c>
      <c r="I1409" s="59">
        <f t="shared" si="85"/>
        <v>2.2530699194669044</v>
      </c>
    </row>
    <row r="1410" spans="1:9">
      <c r="A1410" s="306">
        <v>1303</v>
      </c>
      <c r="B1410" s="306">
        <v>15</v>
      </c>
      <c r="C1410" s="307">
        <v>3</v>
      </c>
      <c r="D1410" s="307">
        <v>320</v>
      </c>
      <c r="E1410" s="59">
        <f t="shared" si="86"/>
        <v>38.4</v>
      </c>
      <c r="F1410" s="307">
        <v>1432</v>
      </c>
      <c r="G1410" s="59">
        <f t="shared" si="87"/>
        <v>5.7584136703239475</v>
      </c>
      <c r="H1410" s="59">
        <f t="shared" si="84"/>
        <v>5.7584136703239475</v>
      </c>
      <c r="I1410" s="59">
        <f t="shared" si="85"/>
        <v>2.2546694788197721</v>
      </c>
    </row>
    <row r="1411" spans="1:9">
      <c r="A1411" s="306">
        <v>1304</v>
      </c>
      <c r="B1411" s="306">
        <v>7</v>
      </c>
      <c r="C1411" s="307">
        <v>3</v>
      </c>
      <c r="D1411" s="307">
        <v>320</v>
      </c>
      <c r="E1411" s="59">
        <f t="shared" si="86"/>
        <v>12.8</v>
      </c>
      <c r="F1411" s="307">
        <v>1441</v>
      </c>
      <c r="G1411" s="59">
        <f t="shared" si="87"/>
        <v>1.9315349392311005</v>
      </c>
      <c r="H1411" s="59">
        <f t="shared" si="84"/>
        <v>1.9315349392311005</v>
      </c>
      <c r="I1411" s="59">
        <f t="shared" si="85"/>
        <v>2.2552060163028917</v>
      </c>
    </row>
    <row r="1412" spans="1:9">
      <c r="A1412" s="306">
        <v>1305</v>
      </c>
      <c r="B1412" s="306">
        <v>1</v>
      </c>
      <c r="C1412" s="307">
        <v>3</v>
      </c>
      <c r="D1412" s="307">
        <v>320</v>
      </c>
      <c r="E1412" s="59">
        <f t="shared" si="86"/>
        <v>0</v>
      </c>
      <c r="F1412" s="307">
        <v>1422</v>
      </c>
      <c r="G1412" s="59">
        <f t="shared" si="87"/>
        <v>0</v>
      </c>
      <c r="H1412" s="59">
        <f t="shared" si="84"/>
        <v>0</v>
      </c>
      <c r="I1412" s="59">
        <f t="shared" si="85"/>
        <v>2.2552060163028917</v>
      </c>
    </row>
    <row r="1413" spans="1:9">
      <c r="A1413" s="306">
        <v>1306</v>
      </c>
      <c r="B1413" s="306">
        <v>1</v>
      </c>
      <c r="C1413" s="307">
        <v>3</v>
      </c>
      <c r="D1413" s="307">
        <v>320</v>
      </c>
      <c r="E1413" s="59">
        <f t="shared" si="86"/>
        <v>0</v>
      </c>
      <c r="F1413" s="307">
        <v>1387</v>
      </c>
      <c r="G1413" s="59">
        <f t="shared" si="87"/>
        <v>0</v>
      </c>
      <c r="H1413" s="59">
        <f t="shared" si="84"/>
        <v>0</v>
      </c>
      <c r="I1413" s="59">
        <f t="shared" si="85"/>
        <v>2.2552060163028917</v>
      </c>
    </row>
    <row r="1414" spans="1:9">
      <c r="A1414" s="306">
        <v>1307</v>
      </c>
      <c r="B1414" s="306">
        <v>1</v>
      </c>
      <c r="C1414" s="307">
        <v>3</v>
      </c>
      <c r="D1414" s="307">
        <v>320</v>
      </c>
      <c r="E1414" s="59">
        <f t="shared" si="86"/>
        <v>0</v>
      </c>
      <c r="F1414" s="307">
        <v>1293</v>
      </c>
      <c r="G1414" s="59">
        <f t="shared" si="87"/>
        <v>0</v>
      </c>
      <c r="H1414" s="59">
        <f t="shared" si="84"/>
        <v>0</v>
      </c>
      <c r="I1414" s="59">
        <f t="shared" si="85"/>
        <v>2.2552060163028917</v>
      </c>
    </row>
    <row r="1415" spans="1:9">
      <c r="A1415" s="306">
        <v>1308</v>
      </c>
      <c r="B1415" s="306">
        <v>1</v>
      </c>
      <c r="C1415" s="307">
        <v>3</v>
      </c>
      <c r="D1415" s="307">
        <v>320</v>
      </c>
      <c r="E1415" s="59">
        <f t="shared" si="86"/>
        <v>0</v>
      </c>
      <c r="F1415" s="307">
        <v>1165</v>
      </c>
      <c r="G1415" s="59">
        <f t="shared" si="87"/>
        <v>0</v>
      </c>
      <c r="H1415" s="59">
        <f t="shared" ref="H1415:H1478" si="88">G1415*1</f>
        <v>0</v>
      </c>
      <c r="I1415" s="59">
        <f t="shared" si="85"/>
        <v>2.2552060163028917</v>
      </c>
    </row>
    <row r="1416" spans="1:9">
      <c r="A1416" s="306">
        <v>1309</v>
      </c>
      <c r="B1416" s="306">
        <v>1</v>
      </c>
      <c r="C1416" s="307">
        <v>3</v>
      </c>
      <c r="D1416" s="307">
        <v>320</v>
      </c>
      <c r="E1416" s="59">
        <f t="shared" si="86"/>
        <v>0</v>
      </c>
      <c r="F1416" s="307">
        <v>1293</v>
      </c>
      <c r="G1416" s="59">
        <f t="shared" si="87"/>
        <v>0</v>
      </c>
      <c r="H1416" s="59">
        <f t="shared" si="88"/>
        <v>0</v>
      </c>
      <c r="I1416" s="59">
        <f t="shared" ref="I1416:I1479" si="89">(H1416/3600)+I1415</f>
        <v>2.2552060163028917</v>
      </c>
    </row>
    <row r="1417" spans="1:9">
      <c r="A1417" s="306">
        <v>1310</v>
      </c>
      <c r="B1417" s="306">
        <v>1</v>
      </c>
      <c r="C1417" s="307">
        <v>3</v>
      </c>
      <c r="D1417" s="307">
        <v>320</v>
      </c>
      <c r="E1417" s="59">
        <f t="shared" si="86"/>
        <v>0</v>
      </c>
      <c r="F1417" s="307">
        <v>1172</v>
      </c>
      <c r="G1417" s="59">
        <f t="shared" si="87"/>
        <v>0</v>
      </c>
      <c r="H1417" s="59">
        <f t="shared" si="88"/>
        <v>0</v>
      </c>
      <c r="I1417" s="59">
        <f t="shared" si="89"/>
        <v>2.2552060163028917</v>
      </c>
    </row>
    <row r="1418" spans="1:9">
      <c r="A1418" s="306">
        <v>1311</v>
      </c>
      <c r="B1418" s="306">
        <v>1</v>
      </c>
      <c r="C1418" s="307">
        <v>3</v>
      </c>
      <c r="D1418" s="307">
        <v>320</v>
      </c>
      <c r="E1418" s="59">
        <f t="shared" ref="E1418:E1481" si="90">IF(B1418&gt;C1418,(B1418-C1418)*D1418/100,0)</f>
        <v>0</v>
      </c>
      <c r="F1418" s="307">
        <v>1007</v>
      </c>
      <c r="G1418" s="59">
        <f t="shared" ref="G1418:G1481" si="91">(2*PI()*E1418*F1418/60)/1000</f>
        <v>0</v>
      </c>
      <c r="H1418" s="59">
        <f t="shared" si="88"/>
        <v>0</v>
      </c>
      <c r="I1418" s="59">
        <f t="shared" si="89"/>
        <v>2.2552060163028917</v>
      </c>
    </row>
    <row r="1419" spans="1:9">
      <c r="A1419" s="306">
        <v>1312</v>
      </c>
      <c r="B1419" s="306">
        <v>2</v>
      </c>
      <c r="C1419" s="307">
        <v>2</v>
      </c>
      <c r="D1419" s="307">
        <v>320</v>
      </c>
      <c r="E1419" s="59">
        <f t="shared" si="90"/>
        <v>0</v>
      </c>
      <c r="F1419" s="307">
        <v>994</v>
      </c>
      <c r="G1419" s="59">
        <f t="shared" si="91"/>
        <v>0</v>
      </c>
      <c r="H1419" s="59">
        <f t="shared" si="88"/>
        <v>0</v>
      </c>
      <c r="I1419" s="59">
        <f t="shared" si="89"/>
        <v>2.2552060163028917</v>
      </c>
    </row>
    <row r="1420" spans="1:9">
      <c r="A1420" s="306">
        <v>1313</v>
      </c>
      <c r="B1420" s="306">
        <v>5</v>
      </c>
      <c r="C1420" s="307">
        <v>2</v>
      </c>
      <c r="D1420" s="307">
        <v>320</v>
      </c>
      <c r="E1420" s="59">
        <f t="shared" si="90"/>
        <v>9.6</v>
      </c>
      <c r="F1420" s="307">
        <v>864</v>
      </c>
      <c r="G1420" s="59">
        <f t="shared" si="91"/>
        <v>0.86858753686450607</v>
      </c>
      <c r="H1420" s="59">
        <f t="shared" si="88"/>
        <v>0.86858753686450607</v>
      </c>
      <c r="I1420" s="59">
        <f t="shared" si="89"/>
        <v>2.2554472906186875</v>
      </c>
    </row>
    <row r="1421" spans="1:9">
      <c r="A1421" s="306">
        <v>1314</v>
      </c>
      <c r="B1421" s="306">
        <v>3</v>
      </c>
      <c r="C1421" s="307">
        <v>2</v>
      </c>
      <c r="D1421" s="307">
        <v>320</v>
      </c>
      <c r="E1421" s="59">
        <f t="shared" si="90"/>
        <v>3.2</v>
      </c>
      <c r="F1421" s="307">
        <v>901</v>
      </c>
      <c r="G1421" s="59">
        <f t="shared" si="91"/>
        <v>0.301927997961003</v>
      </c>
      <c r="H1421" s="59">
        <f t="shared" si="88"/>
        <v>0.301927997961003</v>
      </c>
      <c r="I1421" s="59">
        <f t="shared" si="89"/>
        <v>2.2555311595070102</v>
      </c>
    </row>
    <row r="1422" spans="1:9">
      <c r="A1422" s="306">
        <v>1315</v>
      </c>
      <c r="B1422" s="306">
        <v>4</v>
      </c>
      <c r="C1422" s="307">
        <v>2</v>
      </c>
      <c r="D1422" s="307">
        <v>320</v>
      </c>
      <c r="E1422" s="59">
        <f t="shared" si="90"/>
        <v>6.4</v>
      </c>
      <c r="F1422" s="307">
        <v>896</v>
      </c>
      <c r="G1422" s="59">
        <f t="shared" si="91"/>
        <v>0.60050496375817708</v>
      </c>
      <c r="H1422" s="59">
        <f t="shared" si="88"/>
        <v>0.60050496375817708</v>
      </c>
      <c r="I1422" s="59">
        <f t="shared" si="89"/>
        <v>2.2556979664413874</v>
      </c>
    </row>
    <row r="1423" spans="1:9">
      <c r="A1423" s="306">
        <v>1316</v>
      </c>
      <c r="B1423" s="306">
        <v>4</v>
      </c>
      <c r="C1423" s="307">
        <v>2</v>
      </c>
      <c r="D1423" s="307">
        <v>320</v>
      </c>
      <c r="E1423" s="59">
        <f t="shared" si="90"/>
        <v>6.4</v>
      </c>
      <c r="F1423" s="307">
        <v>836</v>
      </c>
      <c r="G1423" s="59">
        <f t="shared" si="91"/>
        <v>0.56029257779222774</v>
      </c>
      <c r="H1423" s="59">
        <f t="shared" si="88"/>
        <v>0.56029257779222774</v>
      </c>
      <c r="I1423" s="59">
        <f t="shared" si="89"/>
        <v>2.2558536032685521</v>
      </c>
    </row>
    <row r="1424" spans="1:9">
      <c r="A1424" s="306">
        <v>1316</v>
      </c>
      <c r="B1424" s="306">
        <v>4</v>
      </c>
      <c r="C1424" s="307">
        <v>2</v>
      </c>
      <c r="D1424" s="307">
        <v>320</v>
      </c>
      <c r="E1424" s="59">
        <f t="shared" si="90"/>
        <v>6.4</v>
      </c>
      <c r="F1424" s="307">
        <v>830</v>
      </c>
      <c r="G1424" s="59">
        <f t="shared" si="91"/>
        <v>0.55627133919563276</v>
      </c>
      <c r="H1424" s="59">
        <f t="shared" si="88"/>
        <v>0.55627133919563276</v>
      </c>
      <c r="I1424" s="59">
        <f t="shared" si="89"/>
        <v>2.2560081230849955</v>
      </c>
    </row>
    <row r="1425" spans="1:9">
      <c r="A1425" s="306">
        <v>1317</v>
      </c>
      <c r="B1425" s="306">
        <v>4</v>
      </c>
      <c r="C1425" s="307">
        <v>2</v>
      </c>
      <c r="D1425" s="307">
        <v>320</v>
      </c>
      <c r="E1425" s="59">
        <f t="shared" si="90"/>
        <v>6.4</v>
      </c>
      <c r="F1425" s="307">
        <v>829</v>
      </c>
      <c r="G1425" s="59">
        <f t="shared" si="91"/>
        <v>0.55560113276286693</v>
      </c>
      <c r="H1425" s="59">
        <f t="shared" si="88"/>
        <v>0.55560113276286693</v>
      </c>
      <c r="I1425" s="59">
        <f t="shared" si="89"/>
        <v>2.2561624567329854</v>
      </c>
    </row>
    <row r="1426" spans="1:9">
      <c r="A1426" s="306">
        <v>1318</v>
      </c>
      <c r="B1426" s="306">
        <v>4</v>
      </c>
      <c r="C1426" s="307">
        <v>2</v>
      </c>
      <c r="D1426" s="307">
        <v>320</v>
      </c>
      <c r="E1426" s="59">
        <f t="shared" si="90"/>
        <v>6.4</v>
      </c>
      <c r="F1426" s="307">
        <v>831</v>
      </c>
      <c r="G1426" s="59">
        <f t="shared" si="91"/>
        <v>0.55694154562839859</v>
      </c>
      <c r="H1426" s="59">
        <f t="shared" si="88"/>
        <v>0.55694154562839859</v>
      </c>
      <c r="I1426" s="59">
        <f t="shared" si="89"/>
        <v>2.2563171627178824</v>
      </c>
    </row>
    <row r="1427" spans="1:9">
      <c r="A1427" s="306">
        <v>1319</v>
      </c>
      <c r="B1427" s="306">
        <v>4</v>
      </c>
      <c r="C1427" s="307">
        <v>2</v>
      </c>
      <c r="D1427" s="307">
        <v>320</v>
      </c>
      <c r="E1427" s="59">
        <f t="shared" si="90"/>
        <v>6.4</v>
      </c>
      <c r="F1427" s="307">
        <v>829</v>
      </c>
      <c r="G1427" s="59">
        <f t="shared" si="91"/>
        <v>0.55560113276286693</v>
      </c>
      <c r="H1427" s="59">
        <f t="shared" si="88"/>
        <v>0.55560113276286693</v>
      </c>
      <c r="I1427" s="59">
        <f t="shared" si="89"/>
        <v>2.2564714963658723</v>
      </c>
    </row>
    <row r="1428" spans="1:9">
      <c r="A1428" s="306">
        <v>1320</v>
      </c>
      <c r="B1428" s="306">
        <v>4</v>
      </c>
      <c r="C1428" s="307">
        <v>2</v>
      </c>
      <c r="D1428" s="307">
        <v>320</v>
      </c>
      <c r="E1428" s="59">
        <f t="shared" si="90"/>
        <v>6.4</v>
      </c>
      <c r="F1428" s="307">
        <v>830</v>
      </c>
      <c r="G1428" s="59">
        <f t="shared" si="91"/>
        <v>0.55627133919563276</v>
      </c>
      <c r="H1428" s="59">
        <f t="shared" si="88"/>
        <v>0.55627133919563276</v>
      </c>
      <c r="I1428" s="59">
        <f t="shared" si="89"/>
        <v>2.2566260161823157</v>
      </c>
    </row>
    <row r="1429" spans="1:9">
      <c r="A1429" s="306">
        <v>1321</v>
      </c>
      <c r="B1429" s="306">
        <v>4</v>
      </c>
      <c r="C1429" s="307">
        <v>2</v>
      </c>
      <c r="D1429" s="307">
        <v>320</v>
      </c>
      <c r="E1429" s="59">
        <f t="shared" si="90"/>
        <v>6.4</v>
      </c>
      <c r="F1429" s="307">
        <v>829</v>
      </c>
      <c r="G1429" s="59">
        <f t="shared" si="91"/>
        <v>0.55560113276286693</v>
      </c>
      <c r="H1429" s="59">
        <f t="shared" si="88"/>
        <v>0.55560113276286693</v>
      </c>
      <c r="I1429" s="59">
        <f t="shared" si="89"/>
        <v>2.2567803498303056</v>
      </c>
    </row>
    <row r="1430" spans="1:9">
      <c r="A1430" s="306">
        <v>1322</v>
      </c>
      <c r="B1430" s="306">
        <v>4</v>
      </c>
      <c r="C1430" s="307">
        <v>2</v>
      </c>
      <c r="D1430" s="307">
        <v>320</v>
      </c>
      <c r="E1430" s="59">
        <f t="shared" si="90"/>
        <v>6.4</v>
      </c>
      <c r="F1430" s="307">
        <v>829</v>
      </c>
      <c r="G1430" s="59">
        <f t="shared" si="91"/>
        <v>0.55560113276286693</v>
      </c>
      <c r="H1430" s="59">
        <f t="shared" si="88"/>
        <v>0.55560113276286693</v>
      </c>
      <c r="I1430" s="59">
        <f t="shared" si="89"/>
        <v>2.2569346834782955</v>
      </c>
    </row>
    <row r="1431" spans="1:9">
      <c r="A1431" s="306">
        <v>1323</v>
      </c>
      <c r="B1431" s="306">
        <v>4</v>
      </c>
      <c r="C1431" s="307">
        <v>2</v>
      </c>
      <c r="D1431" s="307">
        <v>320</v>
      </c>
      <c r="E1431" s="59">
        <f t="shared" si="90"/>
        <v>6.4</v>
      </c>
      <c r="F1431" s="307">
        <v>831</v>
      </c>
      <c r="G1431" s="59">
        <f t="shared" si="91"/>
        <v>0.55694154562839859</v>
      </c>
      <c r="H1431" s="59">
        <f t="shared" si="88"/>
        <v>0.55694154562839859</v>
      </c>
      <c r="I1431" s="59">
        <f t="shared" si="89"/>
        <v>2.2570893894631925</v>
      </c>
    </row>
    <row r="1432" spans="1:9">
      <c r="A1432" s="306">
        <v>1324</v>
      </c>
      <c r="B1432" s="306">
        <v>4</v>
      </c>
      <c r="C1432" s="307">
        <v>2</v>
      </c>
      <c r="D1432" s="307">
        <v>320</v>
      </c>
      <c r="E1432" s="59">
        <f t="shared" si="90"/>
        <v>6.4</v>
      </c>
      <c r="F1432" s="307">
        <v>832</v>
      </c>
      <c r="G1432" s="59">
        <f t="shared" si="91"/>
        <v>0.55761175206116431</v>
      </c>
      <c r="H1432" s="59">
        <f t="shared" si="88"/>
        <v>0.55761175206116431</v>
      </c>
      <c r="I1432" s="59">
        <f t="shared" si="89"/>
        <v>2.257244281616543</v>
      </c>
    </row>
    <row r="1433" spans="1:9">
      <c r="A1433" s="306">
        <v>1325</v>
      </c>
      <c r="B1433" s="306">
        <v>4</v>
      </c>
      <c r="C1433" s="307">
        <v>2</v>
      </c>
      <c r="D1433" s="307">
        <v>320</v>
      </c>
      <c r="E1433" s="59">
        <f t="shared" si="90"/>
        <v>6.4</v>
      </c>
      <c r="F1433" s="307">
        <v>830</v>
      </c>
      <c r="G1433" s="59">
        <f t="shared" si="91"/>
        <v>0.55627133919563276</v>
      </c>
      <c r="H1433" s="59">
        <f t="shared" si="88"/>
        <v>0.55627133919563276</v>
      </c>
      <c r="I1433" s="59">
        <f t="shared" si="89"/>
        <v>2.2573988014329864</v>
      </c>
    </row>
    <row r="1434" spans="1:9">
      <c r="A1434" s="306">
        <v>1326</v>
      </c>
      <c r="B1434" s="306">
        <v>4</v>
      </c>
      <c r="C1434" s="307">
        <v>2</v>
      </c>
      <c r="D1434" s="307">
        <v>320</v>
      </c>
      <c r="E1434" s="59">
        <f t="shared" si="90"/>
        <v>6.4</v>
      </c>
      <c r="F1434" s="307">
        <v>830</v>
      </c>
      <c r="G1434" s="59">
        <f t="shared" si="91"/>
        <v>0.55627133919563276</v>
      </c>
      <c r="H1434" s="59">
        <f t="shared" si="88"/>
        <v>0.55627133919563276</v>
      </c>
      <c r="I1434" s="59">
        <f t="shared" si="89"/>
        <v>2.2575533212494299</v>
      </c>
    </row>
    <row r="1435" spans="1:9">
      <c r="A1435" s="306">
        <v>1327</v>
      </c>
      <c r="B1435" s="306">
        <v>4</v>
      </c>
      <c r="C1435" s="307">
        <v>2</v>
      </c>
      <c r="D1435" s="307">
        <v>320</v>
      </c>
      <c r="E1435" s="59">
        <f t="shared" si="90"/>
        <v>6.4</v>
      </c>
      <c r="F1435" s="307">
        <v>830</v>
      </c>
      <c r="G1435" s="59">
        <f t="shared" si="91"/>
        <v>0.55627133919563276</v>
      </c>
      <c r="H1435" s="59">
        <f t="shared" si="88"/>
        <v>0.55627133919563276</v>
      </c>
      <c r="I1435" s="59">
        <f t="shared" si="89"/>
        <v>2.2577078410658733</v>
      </c>
    </row>
    <row r="1436" spans="1:9">
      <c r="A1436" s="306">
        <v>1328</v>
      </c>
      <c r="B1436" s="306">
        <v>4</v>
      </c>
      <c r="C1436" s="307">
        <v>2</v>
      </c>
      <c r="D1436" s="307">
        <v>320</v>
      </c>
      <c r="E1436" s="59">
        <f t="shared" si="90"/>
        <v>6.4</v>
      </c>
      <c r="F1436" s="307">
        <v>831</v>
      </c>
      <c r="G1436" s="59">
        <f t="shared" si="91"/>
        <v>0.55694154562839859</v>
      </c>
      <c r="H1436" s="59">
        <f t="shared" si="88"/>
        <v>0.55694154562839859</v>
      </c>
      <c r="I1436" s="59">
        <f t="shared" si="89"/>
        <v>2.2578625470507703</v>
      </c>
    </row>
    <row r="1437" spans="1:9">
      <c r="A1437" s="306">
        <v>1328</v>
      </c>
      <c r="B1437" s="306">
        <v>4</v>
      </c>
      <c r="C1437" s="307">
        <v>2</v>
      </c>
      <c r="D1437" s="307">
        <v>320</v>
      </c>
      <c r="E1437" s="59">
        <f t="shared" si="90"/>
        <v>6.4</v>
      </c>
      <c r="F1437" s="307">
        <v>831</v>
      </c>
      <c r="G1437" s="59">
        <f t="shared" si="91"/>
        <v>0.55694154562839859</v>
      </c>
      <c r="H1437" s="59">
        <f t="shared" si="88"/>
        <v>0.55694154562839859</v>
      </c>
      <c r="I1437" s="59">
        <f t="shared" si="89"/>
        <v>2.2580172530356672</v>
      </c>
    </row>
    <row r="1438" spans="1:9">
      <c r="A1438" s="306">
        <v>1329</v>
      </c>
      <c r="B1438" s="306">
        <v>4</v>
      </c>
      <c r="C1438" s="307">
        <v>2</v>
      </c>
      <c r="D1438" s="307">
        <v>320</v>
      </c>
      <c r="E1438" s="59">
        <f t="shared" si="90"/>
        <v>6.4</v>
      </c>
      <c r="F1438" s="307">
        <v>831</v>
      </c>
      <c r="G1438" s="59">
        <f t="shared" si="91"/>
        <v>0.55694154562839859</v>
      </c>
      <c r="H1438" s="59">
        <f t="shared" si="88"/>
        <v>0.55694154562839859</v>
      </c>
      <c r="I1438" s="59">
        <f t="shared" si="89"/>
        <v>2.2581719590205642</v>
      </c>
    </row>
    <row r="1439" spans="1:9">
      <c r="A1439" s="306">
        <v>1330</v>
      </c>
      <c r="B1439" s="306">
        <v>4</v>
      </c>
      <c r="C1439" s="307">
        <v>2</v>
      </c>
      <c r="D1439" s="307">
        <v>320</v>
      </c>
      <c r="E1439" s="59">
        <f t="shared" si="90"/>
        <v>6.4</v>
      </c>
      <c r="F1439" s="307">
        <v>829</v>
      </c>
      <c r="G1439" s="59">
        <f t="shared" si="91"/>
        <v>0.55560113276286693</v>
      </c>
      <c r="H1439" s="59">
        <f t="shared" si="88"/>
        <v>0.55560113276286693</v>
      </c>
      <c r="I1439" s="59">
        <f t="shared" si="89"/>
        <v>2.2583262926685541</v>
      </c>
    </row>
    <row r="1440" spans="1:9">
      <c r="A1440" s="306">
        <v>1331</v>
      </c>
      <c r="B1440" s="306">
        <v>4</v>
      </c>
      <c r="C1440" s="307">
        <v>2</v>
      </c>
      <c r="D1440" s="307">
        <v>320</v>
      </c>
      <c r="E1440" s="59">
        <f t="shared" si="90"/>
        <v>6.4</v>
      </c>
      <c r="F1440" s="307">
        <v>829</v>
      </c>
      <c r="G1440" s="59">
        <f t="shared" si="91"/>
        <v>0.55560113276286693</v>
      </c>
      <c r="H1440" s="59">
        <f t="shared" si="88"/>
        <v>0.55560113276286693</v>
      </c>
      <c r="I1440" s="59">
        <f t="shared" si="89"/>
        <v>2.258480626316544</v>
      </c>
    </row>
    <row r="1441" spans="1:9">
      <c r="A1441" s="306">
        <v>1332</v>
      </c>
      <c r="B1441" s="306">
        <v>4</v>
      </c>
      <c r="C1441" s="307">
        <v>2</v>
      </c>
      <c r="D1441" s="307">
        <v>320</v>
      </c>
      <c r="E1441" s="59">
        <f t="shared" si="90"/>
        <v>6.4</v>
      </c>
      <c r="F1441" s="307">
        <v>831</v>
      </c>
      <c r="G1441" s="59">
        <f t="shared" si="91"/>
        <v>0.55694154562839859</v>
      </c>
      <c r="H1441" s="59">
        <f t="shared" si="88"/>
        <v>0.55694154562839859</v>
      </c>
      <c r="I1441" s="59">
        <f t="shared" si="89"/>
        <v>2.258635332301441</v>
      </c>
    </row>
    <row r="1442" spans="1:9">
      <c r="A1442" s="306">
        <v>1333</v>
      </c>
      <c r="B1442" s="306">
        <v>4</v>
      </c>
      <c r="C1442" s="307">
        <v>2</v>
      </c>
      <c r="D1442" s="307">
        <v>320</v>
      </c>
      <c r="E1442" s="59">
        <f t="shared" si="90"/>
        <v>6.4</v>
      </c>
      <c r="F1442" s="307">
        <v>829</v>
      </c>
      <c r="G1442" s="59">
        <f t="shared" si="91"/>
        <v>0.55560113276286693</v>
      </c>
      <c r="H1442" s="59">
        <f t="shared" si="88"/>
        <v>0.55560113276286693</v>
      </c>
      <c r="I1442" s="59">
        <f t="shared" si="89"/>
        <v>2.2587896659494309</v>
      </c>
    </row>
    <row r="1443" spans="1:9">
      <c r="A1443" s="306">
        <v>1334</v>
      </c>
      <c r="B1443" s="306">
        <v>4</v>
      </c>
      <c r="C1443" s="307">
        <v>2</v>
      </c>
      <c r="D1443" s="307">
        <v>320</v>
      </c>
      <c r="E1443" s="59">
        <f t="shared" si="90"/>
        <v>6.4</v>
      </c>
      <c r="F1443" s="307">
        <v>828</v>
      </c>
      <c r="G1443" s="59">
        <f t="shared" si="91"/>
        <v>0.55493092633010099</v>
      </c>
      <c r="H1443" s="59">
        <f t="shared" si="88"/>
        <v>0.55493092633010099</v>
      </c>
      <c r="I1443" s="59">
        <f t="shared" si="89"/>
        <v>2.2589438134289672</v>
      </c>
    </row>
    <row r="1444" spans="1:9">
      <c r="A1444" s="306">
        <v>1335</v>
      </c>
      <c r="B1444" s="306">
        <v>5</v>
      </c>
      <c r="C1444" s="307">
        <v>2</v>
      </c>
      <c r="D1444" s="307">
        <v>320</v>
      </c>
      <c r="E1444" s="59">
        <f t="shared" si="90"/>
        <v>9.6</v>
      </c>
      <c r="F1444" s="307">
        <v>829</v>
      </c>
      <c r="G1444" s="59">
        <f t="shared" si="91"/>
        <v>0.83340169914430029</v>
      </c>
      <c r="H1444" s="59">
        <f t="shared" si="88"/>
        <v>0.83340169914430029</v>
      </c>
      <c r="I1444" s="59">
        <f t="shared" si="89"/>
        <v>2.2591753139009518</v>
      </c>
    </row>
    <row r="1445" spans="1:9">
      <c r="A1445" s="306">
        <v>1336</v>
      </c>
      <c r="B1445" s="306">
        <v>5</v>
      </c>
      <c r="C1445" s="307">
        <v>2</v>
      </c>
      <c r="D1445" s="307">
        <v>320</v>
      </c>
      <c r="E1445" s="59">
        <f t="shared" si="90"/>
        <v>9.6</v>
      </c>
      <c r="F1445" s="307">
        <v>831</v>
      </c>
      <c r="G1445" s="59">
        <f t="shared" si="91"/>
        <v>0.83541231844259778</v>
      </c>
      <c r="H1445" s="59">
        <f t="shared" si="88"/>
        <v>0.83541231844259778</v>
      </c>
      <c r="I1445" s="59">
        <f t="shared" si="89"/>
        <v>2.2594073728782971</v>
      </c>
    </row>
    <row r="1446" spans="1:9">
      <c r="A1446" s="306">
        <v>1337</v>
      </c>
      <c r="B1446" s="306">
        <v>5</v>
      </c>
      <c r="C1446" s="307">
        <v>2</v>
      </c>
      <c r="D1446" s="307">
        <v>320</v>
      </c>
      <c r="E1446" s="59">
        <f t="shared" si="90"/>
        <v>9.6</v>
      </c>
      <c r="F1446" s="307">
        <v>831</v>
      </c>
      <c r="G1446" s="59">
        <f t="shared" si="91"/>
        <v>0.83541231844259778</v>
      </c>
      <c r="H1446" s="59">
        <f t="shared" si="88"/>
        <v>0.83541231844259778</v>
      </c>
      <c r="I1446" s="59">
        <f t="shared" si="89"/>
        <v>2.2596394318556423</v>
      </c>
    </row>
    <row r="1447" spans="1:9">
      <c r="A1447" s="306">
        <v>1338</v>
      </c>
      <c r="B1447" s="306">
        <v>5</v>
      </c>
      <c r="C1447" s="307">
        <v>2</v>
      </c>
      <c r="D1447" s="307">
        <v>320</v>
      </c>
      <c r="E1447" s="59">
        <f t="shared" si="90"/>
        <v>9.6</v>
      </c>
      <c r="F1447" s="307">
        <v>832</v>
      </c>
      <c r="G1447" s="59">
        <f t="shared" si="91"/>
        <v>0.83641762809174658</v>
      </c>
      <c r="H1447" s="59">
        <f t="shared" si="88"/>
        <v>0.83641762809174658</v>
      </c>
      <c r="I1447" s="59">
        <f t="shared" si="89"/>
        <v>2.2598717700856676</v>
      </c>
    </row>
    <row r="1448" spans="1:9">
      <c r="A1448" s="306">
        <v>1339</v>
      </c>
      <c r="B1448" s="306">
        <v>5</v>
      </c>
      <c r="C1448" s="307">
        <v>2</v>
      </c>
      <c r="D1448" s="307">
        <v>320</v>
      </c>
      <c r="E1448" s="59">
        <f t="shared" si="90"/>
        <v>9.6</v>
      </c>
      <c r="F1448" s="307">
        <v>831</v>
      </c>
      <c r="G1448" s="59">
        <f t="shared" si="91"/>
        <v>0.83541231844259778</v>
      </c>
      <c r="H1448" s="59">
        <f t="shared" si="88"/>
        <v>0.83541231844259778</v>
      </c>
      <c r="I1448" s="59">
        <f t="shared" si="89"/>
        <v>2.2601038290630129</v>
      </c>
    </row>
    <row r="1449" spans="1:9">
      <c r="A1449" s="306">
        <v>1340</v>
      </c>
      <c r="B1449" s="306">
        <v>18</v>
      </c>
      <c r="C1449" s="307">
        <v>2</v>
      </c>
      <c r="D1449" s="307">
        <v>320</v>
      </c>
      <c r="E1449" s="59">
        <f t="shared" si="90"/>
        <v>51.2</v>
      </c>
      <c r="F1449" s="307">
        <v>837</v>
      </c>
      <c r="G1449" s="59">
        <f t="shared" si="91"/>
        <v>4.4877022737999477</v>
      </c>
      <c r="H1449" s="59">
        <f t="shared" si="88"/>
        <v>4.4877022737999477</v>
      </c>
      <c r="I1449" s="59">
        <f t="shared" si="89"/>
        <v>2.2613504130279574</v>
      </c>
    </row>
    <row r="1450" spans="1:9">
      <c r="A1450" s="306">
        <v>1340</v>
      </c>
      <c r="B1450" s="306">
        <v>25</v>
      </c>
      <c r="C1450" s="307">
        <v>2</v>
      </c>
      <c r="D1450" s="307">
        <v>320</v>
      </c>
      <c r="E1450" s="59">
        <f t="shared" si="90"/>
        <v>73.599999999999994</v>
      </c>
      <c r="F1450" s="307">
        <v>969</v>
      </c>
      <c r="G1450" s="59">
        <f t="shared" si="91"/>
        <v>7.4684453835259426</v>
      </c>
      <c r="H1450" s="59">
        <f t="shared" si="88"/>
        <v>7.4684453835259426</v>
      </c>
      <c r="I1450" s="59">
        <f t="shared" si="89"/>
        <v>2.263424981190048</v>
      </c>
    </row>
    <row r="1451" spans="1:9">
      <c r="A1451" s="306">
        <v>1341</v>
      </c>
      <c r="B1451" s="306">
        <v>37</v>
      </c>
      <c r="C1451" s="307">
        <v>3</v>
      </c>
      <c r="D1451" s="307">
        <v>320</v>
      </c>
      <c r="E1451" s="59">
        <f t="shared" si="90"/>
        <v>108.8</v>
      </c>
      <c r="F1451" s="307">
        <v>1358</v>
      </c>
      <c r="G1451" s="59">
        <f t="shared" si="91"/>
        <v>15.47238570683178</v>
      </c>
      <c r="H1451" s="59">
        <f t="shared" si="88"/>
        <v>15.47238570683178</v>
      </c>
      <c r="I1451" s="59">
        <f t="shared" si="89"/>
        <v>2.2677228661086124</v>
      </c>
    </row>
    <row r="1452" spans="1:9">
      <c r="A1452" s="306">
        <v>1342</v>
      </c>
      <c r="B1452" s="306">
        <v>17</v>
      </c>
      <c r="C1452" s="307">
        <v>4</v>
      </c>
      <c r="D1452" s="307">
        <v>320</v>
      </c>
      <c r="E1452" s="59">
        <f t="shared" si="90"/>
        <v>41.6</v>
      </c>
      <c r="F1452" s="307">
        <v>1561</v>
      </c>
      <c r="G1452" s="59">
        <f t="shared" si="91"/>
        <v>6.8002495700584173</v>
      </c>
      <c r="H1452" s="59">
        <f t="shared" si="88"/>
        <v>6.8002495700584173</v>
      </c>
      <c r="I1452" s="59">
        <f t="shared" si="89"/>
        <v>2.2696118243225176</v>
      </c>
    </row>
    <row r="1453" spans="1:9">
      <c r="A1453" s="306">
        <v>1343</v>
      </c>
      <c r="B1453" s="306">
        <v>19</v>
      </c>
      <c r="C1453" s="307">
        <v>4</v>
      </c>
      <c r="D1453" s="307">
        <v>320</v>
      </c>
      <c r="E1453" s="59">
        <f t="shared" si="90"/>
        <v>48</v>
      </c>
      <c r="F1453" s="307">
        <v>1721</v>
      </c>
      <c r="G1453" s="59">
        <f t="shared" si="91"/>
        <v>8.6506895309248542</v>
      </c>
      <c r="H1453" s="59">
        <f t="shared" si="88"/>
        <v>8.6506895309248542</v>
      </c>
      <c r="I1453" s="59">
        <f t="shared" si="89"/>
        <v>2.2720147936366635</v>
      </c>
    </row>
    <row r="1454" spans="1:9">
      <c r="A1454" s="306">
        <v>1344</v>
      </c>
      <c r="B1454" s="306">
        <v>49</v>
      </c>
      <c r="C1454" s="307">
        <v>3</v>
      </c>
      <c r="D1454" s="307">
        <v>320</v>
      </c>
      <c r="E1454" s="59">
        <f t="shared" si="90"/>
        <v>147.19999999999999</v>
      </c>
      <c r="F1454" s="307">
        <v>1396</v>
      </c>
      <c r="G1454" s="59">
        <f t="shared" si="91"/>
        <v>21.518988143245029</v>
      </c>
      <c r="H1454" s="59">
        <f t="shared" si="88"/>
        <v>21.518988143245029</v>
      </c>
      <c r="I1454" s="59">
        <f t="shared" si="89"/>
        <v>2.2779922903431205</v>
      </c>
    </row>
    <row r="1455" spans="1:9">
      <c r="A1455" s="306">
        <v>1345</v>
      </c>
      <c r="B1455" s="306">
        <v>15</v>
      </c>
      <c r="C1455" s="307">
        <v>4</v>
      </c>
      <c r="D1455" s="307">
        <v>320</v>
      </c>
      <c r="E1455" s="59">
        <f t="shared" si="90"/>
        <v>35.200000000000003</v>
      </c>
      <c r="F1455" s="307">
        <v>1678</v>
      </c>
      <c r="G1455" s="59">
        <f t="shared" si="91"/>
        <v>6.1853351679957767</v>
      </c>
      <c r="H1455" s="59">
        <f t="shared" si="88"/>
        <v>6.1853351679957767</v>
      </c>
      <c r="I1455" s="59">
        <f t="shared" si="89"/>
        <v>2.2797104390008971</v>
      </c>
    </row>
    <row r="1456" spans="1:9">
      <c r="A1456" s="306">
        <v>1346</v>
      </c>
      <c r="B1456" s="306">
        <v>59</v>
      </c>
      <c r="C1456" s="307">
        <v>4</v>
      </c>
      <c r="D1456" s="307">
        <v>320</v>
      </c>
      <c r="E1456" s="59">
        <f t="shared" si="90"/>
        <v>176</v>
      </c>
      <c r="F1456" s="307">
        <v>1745</v>
      </c>
      <c r="G1456" s="59">
        <f t="shared" si="91"/>
        <v>32.161531192349905</v>
      </c>
      <c r="H1456" s="59">
        <f t="shared" si="88"/>
        <v>32.161531192349905</v>
      </c>
      <c r="I1456" s="59">
        <f t="shared" si="89"/>
        <v>2.2886441976654388</v>
      </c>
    </row>
    <row r="1457" spans="1:9">
      <c r="A1457" s="306">
        <v>1347</v>
      </c>
      <c r="B1457" s="306">
        <v>2</v>
      </c>
      <c r="C1457" s="307">
        <v>5</v>
      </c>
      <c r="D1457" s="307">
        <v>320</v>
      </c>
      <c r="E1457" s="59">
        <f t="shared" si="90"/>
        <v>0</v>
      </c>
      <c r="F1457" s="307">
        <v>2053</v>
      </c>
      <c r="G1457" s="59">
        <f t="shared" si="91"/>
        <v>0</v>
      </c>
      <c r="H1457" s="59">
        <f t="shared" si="88"/>
        <v>0</v>
      </c>
      <c r="I1457" s="59">
        <f t="shared" si="89"/>
        <v>2.2886441976654388</v>
      </c>
    </row>
    <row r="1458" spans="1:9">
      <c r="A1458" s="306">
        <v>1348</v>
      </c>
      <c r="B1458" s="306">
        <v>4</v>
      </c>
      <c r="C1458" s="307">
        <v>4</v>
      </c>
      <c r="D1458" s="307">
        <v>320</v>
      </c>
      <c r="E1458" s="59">
        <f t="shared" si="90"/>
        <v>0</v>
      </c>
      <c r="F1458" s="307">
        <v>1813</v>
      </c>
      <c r="G1458" s="59">
        <f t="shared" si="91"/>
        <v>0</v>
      </c>
      <c r="H1458" s="59">
        <f t="shared" si="88"/>
        <v>0</v>
      </c>
      <c r="I1458" s="59">
        <f t="shared" si="89"/>
        <v>2.2886441976654388</v>
      </c>
    </row>
    <row r="1459" spans="1:9">
      <c r="A1459" s="306">
        <v>1349</v>
      </c>
      <c r="B1459" s="306">
        <v>52</v>
      </c>
      <c r="C1459" s="307">
        <v>3</v>
      </c>
      <c r="D1459" s="307">
        <v>320</v>
      </c>
      <c r="E1459" s="59">
        <f t="shared" si="90"/>
        <v>156.80000000000001</v>
      </c>
      <c r="F1459" s="307">
        <v>1389</v>
      </c>
      <c r="G1459" s="59">
        <f t="shared" si="91"/>
        <v>22.807460010237325</v>
      </c>
      <c r="H1459" s="59">
        <f t="shared" si="88"/>
        <v>22.807460010237325</v>
      </c>
      <c r="I1459" s="59">
        <f t="shared" si="89"/>
        <v>2.2949796032238381</v>
      </c>
    </row>
    <row r="1460" spans="1:9">
      <c r="A1460" s="306">
        <v>1350</v>
      </c>
      <c r="B1460" s="306">
        <v>5</v>
      </c>
      <c r="C1460" s="307">
        <v>4</v>
      </c>
      <c r="D1460" s="307">
        <v>320</v>
      </c>
      <c r="E1460" s="59">
        <f t="shared" si="90"/>
        <v>3.2</v>
      </c>
      <c r="F1460" s="307">
        <v>1535</v>
      </c>
      <c r="G1460" s="59">
        <f t="shared" si="91"/>
        <v>0.51438343714776891</v>
      </c>
      <c r="H1460" s="59">
        <f t="shared" si="88"/>
        <v>0.51438343714776891</v>
      </c>
      <c r="I1460" s="59">
        <f t="shared" si="89"/>
        <v>2.2951224875119345</v>
      </c>
    </row>
    <row r="1461" spans="1:9">
      <c r="A1461" s="306">
        <v>1351</v>
      </c>
      <c r="B1461" s="306">
        <v>20</v>
      </c>
      <c r="C1461" s="307">
        <v>4</v>
      </c>
      <c r="D1461" s="307">
        <v>320</v>
      </c>
      <c r="E1461" s="59">
        <f t="shared" si="90"/>
        <v>51.2</v>
      </c>
      <c r="F1461" s="307">
        <v>1524</v>
      </c>
      <c r="G1461" s="59">
        <f t="shared" si="91"/>
        <v>8.1711568282809068</v>
      </c>
      <c r="H1461" s="59">
        <f t="shared" si="88"/>
        <v>8.1711568282809068</v>
      </c>
      <c r="I1461" s="59">
        <f t="shared" si="89"/>
        <v>2.2973922532975681</v>
      </c>
    </row>
    <row r="1462" spans="1:9">
      <c r="A1462" s="306">
        <v>1352</v>
      </c>
      <c r="B1462" s="306">
        <v>10</v>
      </c>
      <c r="C1462" s="307">
        <v>4</v>
      </c>
      <c r="D1462" s="307">
        <v>320</v>
      </c>
      <c r="E1462" s="59">
        <f t="shared" si="90"/>
        <v>19.2</v>
      </c>
      <c r="F1462" s="307">
        <v>1559</v>
      </c>
      <c r="G1462" s="59">
        <f t="shared" si="91"/>
        <v>3.1345554860457518</v>
      </c>
      <c r="H1462" s="59">
        <f t="shared" si="88"/>
        <v>3.1345554860457518</v>
      </c>
      <c r="I1462" s="59">
        <f t="shared" si="89"/>
        <v>2.2982629631548033</v>
      </c>
    </row>
    <row r="1463" spans="1:9">
      <c r="A1463" s="306">
        <v>1352</v>
      </c>
      <c r="B1463" s="306">
        <v>9</v>
      </c>
      <c r="C1463" s="307">
        <v>4</v>
      </c>
      <c r="D1463" s="307">
        <v>320</v>
      </c>
      <c r="E1463" s="59">
        <f t="shared" si="90"/>
        <v>16</v>
      </c>
      <c r="F1463" s="307">
        <v>1576</v>
      </c>
      <c r="G1463" s="59">
        <f t="shared" si="91"/>
        <v>2.6406133450973406</v>
      </c>
      <c r="H1463" s="59">
        <f t="shared" si="88"/>
        <v>2.6406133450973406</v>
      </c>
      <c r="I1463" s="59">
        <f t="shared" si="89"/>
        <v>2.2989964668617748</v>
      </c>
    </row>
    <row r="1464" spans="1:9">
      <c r="A1464" s="306">
        <v>1353</v>
      </c>
      <c r="B1464" s="306">
        <v>7</v>
      </c>
      <c r="C1464" s="307">
        <v>4</v>
      </c>
      <c r="D1464" s="307">
        <v>320</v>
      </c>
      <c r="E1464" s="59">
        <f t="shared" si="90"/>
        <v>9.6</v>
      </c>
      <c r="F1464" s="307">
        <v>1591</v>
      </c>
      <c r="G1464" s="59">
        <f t="shared" si="91"/>
        <v>1.5994476517956355</v>
      </c>
      <c r="H1464" s="59">
        <f t="shared" si="88"/>
        <v>1.5994476517956355</v>
      </c>
      <c r="I1464" s="59">
        <f t="shared" si="89"/>
        <v>2.2994407578761624</v>
      </c>
    </row>
    <row r="1465" spans="1:9">
      <c r="A1465" s="306">
        <v>1354</v>
      </c>
      <c r="B1465" s="306">
        <v>3</v>
      </c>
      <c r="C1465" s="307">
        <v>4</v>
      </c>
      <c r="D1465" s="307">
        <v>320</v>
      </c>
      <c r="E1465" s="59">
        <f t="shared" si="90"/>
        <v>0</v>
      </c>
      <c r="F1465" s="307">
        <v>1577</v>
      </c>
      <c r="G1465" s="59">
        <f t="shared" si="91"/>
        <v>0</v>
      </c>
      <c r="H1465" s="59">
        <f t="shared" si="88"/>
        <v>0</v>
      </c>
      <c r="I1465" s="59">
        <f t="shared" si="89"/>
        <v>2.2994407578761624</v>
      </c>
    </row>
    <row r="1466" spans="1:9">
      <c r="A1466" s="306">
        <v>1355</v>
      </c>
      <c r="B1466" s="306">
        <v>1</v>
      </c>
      <c r="C1466" s="307">
        <v>4</v>
      </c>
      <c r="D1466" s="307">
        <v>320</v>
      </c>
      <c r="E1466" s="59">
        <f t="shared" si="90"/>
        <v>0</v>
      </c>
      <c r="F1466" s="307">
        <v>1552</v>
      </c>
      <c r="G1466" s="59">
        <f t="shared" si="91"/>
        <v>0</v>
      </c>
      <c r="H1466" s="59">
        <f t="shared" si="88"/>
        <v>0</v>
      </c>
      <c r="I1466" s="59">
        <f t="shared" si="89"/>
        <v>2.2994407578761624</v>
      </c>
    </row>
    <row r="1467" spans="1:9">
      <c r="A1467" s="306">
        <v>1356</v>
      </c>
      <c r="B1467" s="306">
        <v>1</v>
      </c>
      <c r="C1467" s="307">
        <v>4</v>
      </c>
      <c r="D1467" s="307">
        <v>320</v>
      </c>
      <c r="E1467" s="59">
        <f t="shared" si="90"/>
        <v>0</v>
      </c>
      <c r="F1467" s="307">
        <v>1510</v>
      </c>
      <c r="G1467" s="59">
        <f t="shared" si="91"/>
        <v>0</v>
      </c>
      <c r="H1467" s="59">
        <f t="shared" si="88"/>
        <v>0</v>
      </c>
      <c r="I1467" s="59">
        <f t="shared" si="89"/>
        <v>2.2994407578761624</v>
      </c>
    </row>
    <row r="1468" spans="1:9">
      <c r="A1468" s="306">
        <v>1357</v>
      </c>
      <c r="B1468" s="306">
        <v>1</v>
      </c>
      <c r="C1468" s="307">
        <v>3</v>
      </c>
      <c r="D1468" s="307">
        <v>320</v>
      </c>
      <c r="E1468" s="59">
        <f t="shared" si="90"/>
        <v>0</v>
      </c>
      <c r="F1468" s="307">
        <v>1466</v>
      </c>
      <c r="G1468" s="59">
        <f t="shared" si="91"/>
        <v>0</v>
      </c>
      <c r="H1468" s="59">
        <f t="shared" si="88"/>
        <v>0</v>
      </c>
      <c r="I1468" s="59">
        <f t="shared" si="89"/>
        <v>2.2994407578761624</v>
      </c>
    </row>
    <row r="1469" spans="1:9">
      <c r="A1469" s="306">
        <v>1358</v>
      </c>
      <c r="B1469" s="306">
        <v>1</v>
      </c>
      <c r="C1469" s="307">
        <v>3</v>
      </c>
      <c r="D1469" s="307">
        <v>320</v>
      </c>
      <c r="E1469" s="59">
        <f t="shared" si="90"/>
        <v>0</v>
      </c>
      <c r="F1469" s="307">
        <v>1425</v>
      </c>
      <c r="G1469" s="59">
        <f t="shared" si="91"/>
        <v>0</v>
      </c>
      <c r="H1469" s="59">
        <f t="shared" si="88"/>
        <v>0</v>
      </c>
      <c r="I1469" s="59">
        <f t="shared" si="89"/>
        <v>2.2994407578761624</v>
      </c>
    </row>
    <row r="1470" spans="1:9">
      <c r="A1470" s="306">
        <v>1359</v>
      </c>
      <c r="B1470" s="306">
        <v>1</v>
      </c>
      <c r="C1470" s="307">
        <v>3</v>
      </c>
      <c r="D1470" s="307">
        <v>320</v>
      </c>
      <c r="E1470" s="59">
        <f t="shared" si="90"/>
        <v>0</v>
      </c>
      <c r="F1470" s="307">
        <v>1392</v>
      </c>
      <c r="G1470" s="59">
        <f t="shared" si="91"/>
        <v>0</v>
      </c>
      <c r="H1470" s="59">
        <f t="shared" si="88"/>
        <v>0</v>
      </c>
      <c r="I1470" s="59">
        <f t="shared" si="89"/>
        <v>2.2994407578761624</v>
      </c>
    </row>
    <row r="1471" spans="1:9">
      <c r="A1471" s="306">
        <v>1360</v>
      </c>
      <c r="B1471" s="306">
        <v>1</v>
      </c>
      <c r="C1471" s="307">
        <v>3</v>
      </c>
      <c r="D1471" s="307">
        <v>320</v>
      </c>
      <c r="E1471" s="59">
        <f t="shared" si="90"/>
        <v>0</v>
      </c>
      <c r="F1471" s="307">
        <v>1356</v>
      </c>
      <c r="G1471" s="59">
        <f t="shared" si="91"/>
        <v>0</v>
      </c>
      <c r="H1471" s="59">
        <f t="shared" si="88"/>
        <v>0</v>
      </c>
      <c r="I1471" s="59">
        <f t="shared" si="89"/>
        <v>2.2994407578761624</v>
      </c>
    </row>
    <row r="1472" spans="1:9">
      <c r="A1472" s="306">
        <v>1361</v>
      </c>
      <c r="B1472" s="306">
        <v>1</v>
      </c>
      <c r="C1472" s="307">
        <v>3</v>
      </c>
      <c r="D1472" s="307">
        <v>320</v>
      </c>
      <c r="E1472" s="59">
        <f t="shared" si="90"/>
        <v>0</v>
      </c>
      <c r="F1472" s="307">
        <v>1297</v>
      </c>
      <c r="G1472" s="59">
        <f t="shared" si="91"/>
        <v>0</v>
      </c>
      <c r="H1472" s="59">
        <f t="shared" si="88"/>
        <v>0</v>
      </c>
      <c r="I1472" s="59">
        <f t="shared" si="89"/>
        <v>2.2994407578761624</v>
      </c>
    </row>
    <row r="1473" spans="1:9">
      <c r="A1473" s="306">
        <v>1362</v>
      </c>
      <c r="B1473" s="306">
        <v>1</v>
      </c>
      <c r="C1473" s="307">
        <v>3</v>
      </c>
      <c r="D1473" s="307">
        <v>320</v>
      </c>
      <c r="E1473" s="59">
        <f t="shared" si="90"/>
        <v>0</v>
      </c>
      <c r="F1473" s="307">
        <v>1257</v>
      </c>
      <c r="G1473" s="59">
        <f t="shared" si="91"/>
        <v>0</v>
      </c>
      <c r="H1473" s="59">
        <f t="shared" si="88"/>
        <v>0</v>
      </c>
      <c r="I1473" s="59">
        <f t="shared" si="89"/>
        <v>2.2994407578761624</v>
      </c>
    </row>
    <row r="1474" spans="1:9">
      <c r="A1474" s="306">
        <v>1363</v>
      </c>
      <c r="B1474" s="306">
        <v>1</v>
      </c>
      <c r="C1474" s="307">
        <v>3</v>
      </c>
      <c r="D1474" s="307">
        <v>320</v>
      </c>
      <c r="E1474" s="59">
        <f t="shared" si="90"/>
        <v>0</v>
      </c>
      <c r="F1474" s="307">
        <v>1187</v>
      </c>
      <c r="G1474" s="59">
        <f t="shared" si="91"/>
        <v>0</v>
      </c>
      <c r="H1474" s="59">
        <f t="shared" si="88"/>
        <v>0</v>
      </c>
      <c r="I1474" s="59">
        <f t="shared" si="89"/>
        <v>2.2994407578761624</v>
      </c>
    </row>
    <row r="1475" spans="1:9">
      <c r="A1475" s="306">
        <v>1364</v>
      </c>
      <c r="B1475" s="306">
        <v>1</v>
      </c>
      <c r="C1475" s="307">
        <v>3</v>
      </c>
      <c r="D1475" s="307">
        <v>320</v>
      </c>
      <c r="E1475" s="59">
        <f t="shared" si="90"/>
        <v>0</v>
      </c>
      <c r="F1475" s="307">
        <v>1123</v>
      </c>
      <c r="G1475" s="59">
        <f t="shared" si="91"/>
        <v>0</v>
      </c>
      <c r="H1475" s="59">
        <f t="shared" si="88"/>
        <v>0</v>
      </c>
      <c r="I1475" s="59">
        <f t="shared" si="89"/>
        <v>2.2994407578761624</v>
      </c>
    </row>
    <row r="1476" spans="1:9">
      <c r="A1476" s="306">
        <v>1364</v>
      </c>
      <c r="B1476" s="306">
        <v>1</v>
      </c>
      <c r="C1476" s="307">
        <v>2</v>
      </c>
      <c r="D1476" s="307">
        <v>320</v>
      </c>
      <c r="E1476" s="59">
        <f t="shared" si="90"/>
        <v>0</v>
      </c>
      <c r="F1476" s="307">
        <v>977</v>
      </c>
      <c r="G1476" s="59">
        <f t="shared" si="91"/>
        <v>0</v>
      </c>
      <c r="H1476" s="59">
        <f t="shared" si="88"/>
        <v>0</v>
      </c>
      <c r="I1476" s="59">
        <f t="shared" si="89"/>
        <v>2.2994407578761624</v>
      </c>
    </row>
    <row r="1477" spans="1:9">
      <c r="A1477" s="306">
        <v>1365</v>
      </c>
      <c r="B1477" s="306">
        <v>3</v>
      </c>
      <c r="C1477" s="307">
        <v>2</v>
      </c>
      <c r="D1477" s="307">
        <v>320</v>
      </c>
      <c r="E1477" s="59">
        <f t="shared" si="90"/>
        <v>3.2</v>
      </c>
      <c r="F1477" s="307">
        <v>852</v>
      </c>
      <c r="G1477" s="59">
        <f t="shared" si="91"/>
        <v>0.2855079403582404</v>
      </c>
      <c r="H1477" s="59">
        <f t="shared" si="88"/>
        <v>0.2855079403582404</v>
      </c>
      <c r="I1477" s="59">
        <f t="shared" si="89"/>
        <v>2.2995200656373731</v>
      </c>
    </row>
    <row r="1478" spans="1:9">
      <c r="A1478" s="306">
        <v>1366</v>
      </c>
      <c r="B1478" s="306">
        <v>2</v>
      </c>
      <c r="C1478" s="307">
        <v>2</v>
      </c>
      <c r="D1478" s="307">
        <v>320</v>
      </c>
      <c r="E1478" s="59">
        <f t="shared" si="90"/>
        <v>0</v>
      </c>
      <c r="F1478" s="307">
        <v>906</v>
      </c>
      <c r="G1478" s="59">
        <f t="shared" si="91"/>
        <v>0</v>
      </c>
      <c r="H1478" s="59">
        <f t="shared" si="88"/>
        <v>0</v>
      </c>
      <c r="I1478" s="59">
        <f t="shared" si="89"/>
        <v>2.2995200656373731</v>
      </c>
    </row>
    <row r="1479" spans="1:9">
      <c r="A1479" s="306">
        <v>1367</v>
      </c>
      <c r="B1479" s="306">
        <v>5</v>
      </c>
      <c r="C1479" s="307">
        <v>2</v>
      </c>
      <c r="D1479" s="307">
        <v>320</v>
      </c>
      <c r="E1479" s="59">
        <f t="shared" si="90"/>
        <v>9.6</v>
      </c>
      <c r="F1479" s="307">
        <v>869</v>
      </c>
      <c r="G1479" s="59">
        <f t="shared" si="91"/>
        <v>0.87361408511024963</v>
      </c>
      <c r="H1479" s="59">
        <f t="shared" ref="H1479:H1492" si="92">G1479*1</f>
        <v>0.87361408511024963</v>
      </c>
      <c r="I1479" s="59">
        <f t="shared" si="89"/>
        <v>2.2997627362165702</v>
      </c>
    </row>
    <row r="1480" spans="1:9">
      <c r="A1480" s="306">
        <v>1368</v>
      </c>
      <c r="B1480" s="306">
        <v>3</v>
      </c>
      <c r="C1480" s="307">
        <v>2</v>
      </c>
      <c r="D1480" s="307">
        <v>320</v>
      </c>
      <c r="E1480" s="59">
        <f t="shared" si="90"/>
        <v>3.2</v>
      </c>
      <c r="F1480" s="307">
        <v>898</v>
      </c>
      <c r="G1480" s="59">
        <f t="shared" si="91"/>
        <v>0.30092268831185431</v>
      </c>
      <c r="H1480" s="59">
        <f t="shared" si="92"/>
        <v>0.30092268831185431</v>
      </c>
      <c r="I1480" s="59">
        <f t="shared" ref="I1480:I1492" si="93">(H1480/3600)+I1479</f>
        <v>2.2998463258522124</v>
      </c>
    </row>
    <row r="1481" spans="1:9">
      <c r="A1481" s="306">
        <v>1369</v>
      </c>
      <c r="B1481" s="306">
        <v>4</v>
      </c>
      <c r="C1481" s="307">
        <v>2</v>
      </c>
      <c r="D1481" s="307">
        <v>320</v>
      </c>
      <c r="E1481" s="59">
        <f t="shared" si="90"/>
        <v>6.4</v>
      </c>
      <c r="F1481" s="307">
        <v>894</v>
      </c>
      <c r="G1481" s="59">
        <f t="shared" si="91"/>
        <v>0.59916455089264542</v>
      </c>
      <c r="H1481" s="59">
        <f t="shared" si="92"/>
        <v>0.59916455089264542</v>
      </c>
      <c r="I1481" s="59">
        <f t="shared" si="93"/>
        <v>2.3000127604496825</v>
      </c>
    </row>
    <row r="1482" spans="1:9">
      <c r="A1482" s="306">
        <v>1370</v>
      </c>
      <c r="B1482" s="306">
        <v>5</v>
      </c>
      <c r="C1482" s="307">
        <v>2</v>
      </c>
      <c r="D1482" s="307">
        <v>320</v>
      </c>
      <c r="E1482" s="59">
        <f t="shared" ref="E1482:E1492" si="94">IF(B1482&gt;C1482,(B1482-C1482)*D1482/100,0)</f>
        <v>9.6</v>
      </c>
      <c r="F1482" s="307">
        <v>815</v>
      </c>
      <c r="G1482" s="59">
        <f t="shared" ref="G1482:G1492" si="95">(2*PI()*E1482*F1482/60)/1000</f>
        <v>0.81932736405621798</v>
      </c>
      <c r="H1482" s="59">
        <f t="shared" si="92"/>
        <v>0.81932736405621798</v>
      </c>
      <c r="I1482" s="59">
        <f t="shared" si="93"/>
        <v>2.3002403513841427</v>
      </c>
    </row>
    <row r="1483" spans="1:9">
      <c r="A1483" s="306">
        <v>1371</v>
      </c>
      <c r="B1483" s="306">
        <v>4</v>
      </c>
      <c r="C1483" s="307">
        <v>2</v>
      </c>
      <c r="D1483" s="307">
        <v>320</v>
      </c>
      <c r="E1483" s="59">
        <f t="shared" si="94"/>
        <v>6.4</v>
      </c>
      <c r="F1483" s="307">
        <v>829</v>
      </c>
      <c r="G1483" s="59">
        <f t="shared" si="95"/>
        <v>0.55560113276286693</v>
      </c>
      <c r="H1483" s="59">
        <f t="shared" si="92"/>
        <v>0.55560113276286693</v>
      </c>
      <c r="I1483" s="59">
        <f t="shared" si="93"/>
        <v>2.3003946850321326</v>
      </c>
    </row>
    <row r="1484" spans="1:9">
      <c r="A1484" s="306">
        <v>1372</v>
      </c>
      <c r="B1484" s="306">
        <v>4</v>
      </c>
      <c r="C1484" s="307">
        <v>2</v>
      </c>
      <c r="D1484" s="307">
        <v>320</v>
      </c>
      <c r="E1484" s="59">
        <f t="shared" si="94"/>
        <v>6.4</v>
      </c>
      <c r="F1484" s="307">
        <v>831</v>
      </c>
      <c r="G1484" s="59">
        <f t="shared" si="95"/>
        <v>0.55694154562839859</v>
      </c>
      <c r="H1484" s="59">
        <f t="shared" si="92"/>
        <v>0.55694154562839859</v>
      </c>
      <c r="I1484" s="59">
        <f t="shared" si="93"/>
        <v>2.3005493910170296</v>
      </c>
    </row>
    <row r="1485" spans="1:9">
      <c r="A1485" s="306">
        <v>1373</v>
      </c>
      <c r="B1485" s="306">
        <v>4</v>
      </c>
      <c r="C1485" s="307">
        <v>2</v>
      </c>
      <c r="D1485" s="307">
        <v>320</v>
      </c>
      <c r="E1485" s="59">
        <f t="shared" si="94"/>
        <v>6.4</v>
      </c>
      <c r="F1485" s="307">
        <v>830</v>
      </c>
      <c r="G1485" s="59">
        <f t="shared" si="95"/>
        <v>0.55627133919563276</v>
      </c>
      <c r="H1485" s="59">
        <f t="shared" si="92"/>
        <v>0.55627133919563276</v>
      </c>
      <c r="I1485" s="59">
        <f t="shared" si="93"/>
        <v>2.300703910833473</v>
      </c>
    </row>
    <row r="1486" spans="1:9">
      <c r="A1486" s="306">
        <v>1374</v>
      </c>
      <c r="B1486" s="306">
        <v>4</v>
      </c>
      <c r="C1486" s="307">
        <v>2</v>
      </c>
      <c r="D1486" s="307">
        <v>320</v>
      </c>
      <c r="E1486" s="59">
        <f t="shared" si="94"/>
        <v>6.4</v>
      </c>
      <c r="F1486" s="307">
        <v>829</v>
      </c>
      <c r="G1486" s="59">
        <f t="shared" si="95"/>
        <v>0.55560113276286693</v>
      </c>
      <c r="H1486" s="59">
        <f t="shared" si="92"/>
        <v>0.55560113276286693</v>
      </c>
      <c r="I1486" s="59">
        <f t="shared" si="93"/>
        <v>2.3008582444814629</v>
      </c>
    </row>
    <row r="1487" spans="1:9">
      <c r="A1487" s="306">
        <v>1375</v>
      </c>
      <c r="B1487" s="306">
        <v>4</v>
      </c>
      <c r="C1487" s="307">
        <v>2</v>
      </c>
      <c r="D1487" s="307">
        <v>320</v>
      </c>
      <c r="E1487" s="59">
        <f t="shared" si="94"/>
        <v>6.4</v>
      </c>
      <c r="F1487" s="307">
        <v>831</v>
      </c>
      <c r="G1487" s="59">
        <f t="shared" si="95"/>
        <v>0.55694154562839859</v>
      </c>
      <c r="H1487" s="59">
        <f t="shared" si="92"/>
        <v>0.55694154562839859</v>
      </c>
      <c r="I1487" s="59">
        <f t="shared" si="93"/>
        <v>2.3010129504663599</v>
      </c>
    </row>
    <row r="1488" spans="1:9">
      <c r="A1488" s="306">
        <v>1376</v>
      </c>
      <c r="B1488" s="306">
        <v>4</v>
      </c>
      <c r="C1488" s="307">
        <v>2</v>
      </c>
      <c r="D1488" s="307">
        <v>320</v>
      </c>
      <c r="E1488" s="59">
        <f t="shared" si="94"/>
        <v>6.4</v>
      </c>
      <c r="F1488" s="307">
        <v>831</v>
      </c>
      <c r="G1488" s="59">
        <f t="shared" si="95"/>
        <v>0.55694154562839859</v>
      </c>
      <c r="H1488" s="59">
        <f t="shared" si="92"/>
        <v>0.55694154562839859</v>
      </c>
      <c r="I1488" s="59">
        <f t="shared" si="93"/>
        <v>2.3011676564512569</v>
      </c>
    </row>
    <row r="1489" spans="1:9">
      <c r="A1489" s="306">
        <v>1377</v>
      </c>
      <c r="B1489" s="306">
        <v>4</v>
      </c>
      <c r="C1489" s="307">
        <v>2</v>
      </c>
      <c r="D1489" s="307">
        <v>320</v>
      </c>
      <c r="E1489" s="59">
        <f t="shared" si="94"/>
        <v>6.4</v>
      </c>
      <c r="F1489" s="307">
        <v>829</v>
      </c>
      <c r="G1489" s="59">
        <f t="shared" si="95"/>
        <v>0.55560113276286693</v>
      </c>
      <c r="H1489" s="59">
        <f t="shared" si="92"/>
        <v>0.55560113276286693</v>
      </c>
      <c r="I1489" s="59">
        <f t="shared" si="93"/>
        <v>2.3013219900992468</v>
      </c>
    </row>
    <row r="1490" spans="1:9">
      <c r="A1490" s="306">
        <v>1377</v>
      </c>
      <c r="B1490" s="306">
        <v>3</v>
      </c>
      <c r="C1490" s="307">
        <v>2</v>
      </c>
      <c r="D1490" s="307">
        <v>320</v>
      </c>
      <c r="E1490" s="59">
        <f t="shared" si="94"/>
        <v>3.2</v>
      </c>
      <c r="F1490" s="307">
        <v>829</v>
      </c>
      <c r="G1490" s="59">
        <f t="shared" si="95"/>
        <v>0.27780056638143347</v>
      </c>
      <c r="H1490" s="59">
        <f t="shared" si="92"/>
        <v>0.27780056638143347</v>
      </c>
      <c r="I1490" s="59">
        <f t="shared" si="93"/>
        <v>2.3013991569232415</v>
      </c>
    </row>
    <row r="1491" spans="1:9">
      <c r="A1491" s="306">
        <v>1378</v>
      </c>
      <c r="B1491" s="306">
        <v>3</v>
      </c>
      <c r="C1491" s="307">
        <v>2</v>
      </c>
      <c r="D1491" s="307">
        <v>320</v>
      </c>
      <c r="E1491" s="59">
        <f t="shared" si="94"/>
        <v>3.2</v>
      </c>
      <c r="F1491" s="307">
        <v>852</v>
      </c>
      <c r="G1491" s="59">
        <f t="shared" si="95"/>
        <v>0.2855079403582404</v>
      </c>
      <c r="H1491" s="59">
        <f t="shared" si="92"/>
        <v>0.2855079403582404</v>
      </c>
      <c r="I1491" s="59">
        <f t="shared" si="93"/>
        <v>2.3014784646844522</v>
      </c>
    </row>
    <row r="1492" spans="1:9">
      <c r="A1492" s="306">
        <v>1379</v>
      </c>
      <c r="B1492" s="306">
        <v>3</v>
      </c>
      <c r="C1492" s="307">
        <v>2</v>
      </c>
      <c r="D1492" s="307">
        <v>320</v>
      </c>
      <c r="E1492" s="59">
        <f t="shared" si="94"/>
        <v>3.2</v>
      </c>
      <c r="F1492" s="307">
        <v>840</v>
      </c>
      <c r="G1492" s="59">
        <f t="shared" si="95"/>
        <v>0.28148670176164547</v>
      </c>
      <c r="H1492" s="59">
        <f t="shared" si="92"/>
        <v>0.28148670176164547</v>
      </c>
      <c r="I1492" s="59">
        <f t="shared" si="93"/>
        <v>2.3015566554349416</v>
      </c>
    </row>
  </sheetData>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I69"/>
  <sheetViews>
    <sheetView topLeftCell="A3" workbookViewId="0"/>
  </sheetViews>
  <sheetFormatPr defaultColWidth="9.140625" defaultRowHeight="12.75"/>
  <cols>
    <col min="1" max="1" width="195.85546875" style="344" customWidth="1"/>
    <col min="2" max="2" width="9.140625" style="338"/>
    <col min="3" max="3" width="41.42578125" style="338" customWidth="1"/>
    <col min="4" max="4" width="37.85546875" style="338" customWidth="1"/>
    <col min="5" max="5" width="17.42578125" style="338" customWidth="1"/>
    <col min="6" max="6" width="13.7109375" style="338" customWidth="1"/>
    <col min="7" max="7" width="41.42578125" style="338" customWidth="1"/>
    <col min="8" max="8" width="38" style="338" customWidth="1"/>
    <col min="9" max="9" width="17.5703125" style="338" customWidth="1"/>
    <col min="10" max="16384" width="9.140625" style="338"/>
  </cols>
  <sheetData>
    <row r="2" spans="1:9">
      <c r="A2" s="337" t="s">
        <v>4665</v>
      </c>
      <c r="C2" s="339" t="s">
        <v>4651</v>
      </c>
      <c r="G2" s="340" t="s">
        <v>4652</v>
      </c>
    </row>
    <row r="3" spans="1:9" ht="22.5">
      <c r="A3" s="341" t="s">
        <v>4669</v>
      </c>
      <c r="C3" s="323" t="s">
        <v>1094</v>
      </c>
      <c r="D3" s="323" t="s">
        <v>517</v>
      </c>
      <c r="E3" s="322" t="s">
        <v>1705</v>
      </c>
      <c r="F3" s="324" t="s">
        <v>1325</v>
      </c>
      <c r="G3" s="321" t="s">
        <v>1094</v>
      </c>
      <c r="H3" s="321" t="s">
        <v>517</v>
      </c>
      <c r="I3" s="319" t="s">
        <v>1705</v>
      </c>
    </row>
    <row r="4" spans="1:9" ht="22.5">
      <c r="A4" s="320" t="s">
        <v>5149</v>
      </c>
      <c r="C4" s="323" t="s">
        <v>1095</v>
      </c>
      <c r="D4" s="323" t="s">
        <v>518</v>
      </c>
      <c r="E4" s="322" t="s">
        <v>1706</v>
      </c>
      <c r="F4" s="324" t="s">
        <v>1326</v>
      </c>
      <c r="G4" s="321" t="s">
        <v>1095</v>
      </c>
      <c r="H4" s="321" t="s">
        <v>518</v>
      </c>
      <c r="I4" s="319" t="s">
        <v>1706</v>
      </c>
    </row>
    <row r="5" spans="1:9" ht="22.5">
      <c r="A5" s="320" t="s">
        <v>5150</v>
      </c>
      <c r="C5" s="323" t="s">
        <v>1134</v>
      </c>
      <c r="D5" s="323" t="s">
        <v>2116</v>
      </c>
      <c r="E5" s="322" t="s">
        <v>1707</v>
      </c>
      <c r="F5" s="324" t="s">
        <v>1328</v>
      </c>
      <c r="G5" s="321" t="s">
        <v>1134</v>
      </c>
      <c r="H5" s="321" t="s">
        <v>2116</v>
      </c>
      <c r="I5" s="319" t="s">
        <v>1707</v>
      </c>
    </row>
    <row r="6" spans="1:9" ht="25.5">
      <c r="A6" s="320" t="s">
        <v>5151</v>
      </c>
      <c r="C6" s="326" t="s">
        <v>1544</v>
      </c>
      <c r="D6" s="326" t="s">
        <v>974</v>
      </c>
      <c r="E6" s="327" t="s">
        <v>1546</v>
      </c>
      <c r="F6" s="324" t="s">
        <v>1350</v>
      </c>
      <c r="G6" s="326" t="s">
        <v>1544</v>
      </c>
      <c r="H6" s="326" t="s">
        <v>974</v>
      </c>
      <c r="I6" s="327" t="s">
        <v>1546</v>
      </c>
    </row>
    <row r="7" spans="1:9" ht="22.5">
      <c r="A7" s="320" t="s">
        <v>5152</v>
      </c>
      <c r="C7" s="323" t="s">
        <v>1495</v>
      </c>
      <c r="D7" s="323" t="s">
        <v>2117</v>
      </c>
      <c r="E7" s="322" t="s">
        <v>1708</v>
      </c>
      <c r="F7" s="324" t="s">
        <v>1327</v>
      </c>
      <c r="G7" s="321" t="s">
        <v>1495</v>
      </c>
      <c r="H7" s="321" t="s">
        <v>2117</v>
      </c>
      <c r="I7" s="319" t="s">
        <v>1708</v>
      </c>
    </row>
    <row r="8" spans="1:9" ht="38.25">
      <c r="A8" s="320" t="s">
        <v>5153</v>
      </c>
      <c r="C8" s="323" t="s">
        <v>2104</v>
      </c>
      <c r="D8" s="323" t="s">
        <v>2508</v>
      </c>
      <c r="E8" s="322" t="s">
        <v>1945</v>
      </c>
      <c r="F8" s="324" t="s">
        <v>1329</v>
      </c>
      <c r="G8" s="321" t="s">
        <v>2104</v>
      </c>
      <c r="H8" s="321" t="s">
        <v>2508</v>
      </c>
      <c r="I8" s="319" t="s">
        <v>1945</v>
      </c>
    </row>
    <row r="9" spans="1:9" ht="22.5">
      <c r="A9" s="320" t="s">
        <v>4631</v>
      </c>
      <c r="C9" s="323" t="s">
        <v>2105</v>
      </c>
      <c r="D9" s="323" t="s">
        <v>2509</v>
      </c>
      <c r="E9" s="322" t="s">
        <v>1946</v>
      </c>
      <c r="F9" s="324" t="s">
        <v>1330</v>
      </c>
      <c r="G9" s="321" t="s">
        <v>2105</v>
      </c>
      <c r="H9" s="321" t="s">
        <v>2509</v>
      </c>
      <c r="I9" s="319" t="s">
        <v>1946</v>
      </c>
    </row>
    <row r="10" spans="1:9" ht="25.5">
      <c r="A10" s="320" t="s">
        <v>5154</v>
      </c>
      <c r="C10" s="326" t="s">
        <v>2213</v>
      </c>
      <c r="D10" s="326" t="s">
        <v>2213</v>
      </c>
      <c r="E10" s="327"/>
      <c r="F10" s="325" t="s">
        <v>1375</v>
      </c>
      <c r="G10" s="326" t="s">
        <v>2213</v>
      </c>
      <c r="H10" s="326" t="s">
        <v>2213</v>
      </c>
      <c r="I10" s="327"/>
    </row>
    <row r="11" spans="1:9" ht="25.5">
      <c r="A11" s="320" t="s">
        <v>5155</v>
      </c>
      <c r="C11" s="323" t="s">
        <v>2199</v>
      </c>
      <c r="D11" s="323" t="s">
        <v>2510</v>
      </c>
      <c r="E11" s="322" t="s">
        <v>1710</v>
      </c>
      <c r="F11" s="324" t="s">
        <v>1331</v>
      </c>
      <c r="G11" s="321" t="s">
        <v>1547</v>
      </c>
      <c r="H11" s="321" t="s">
        <v>1548</v>
      </c>
      <c r="I11" s="319" t="s">
        <v>1947</v>
      </c>
    </row>
    <row r="12" spans="1:9">
      <c r="A12" s="342" t="s">
        <v>4670</v>
      </c>
      <c r="C12" s="323"/>
      <c r="D12" s="323"/>
      <c r="E12" s="322"/>
      <c r="F12" s="324"/>
      <c r="G12" s="321"/>
      <c r="H12" s="321"/>
      <c r="I12" s="319"/>
    </row>
    <row r="13" spans="1:9" ht="25.5">
      <c r="A13" s="343" t="s">
        <v>5156</v>
      </c>
      <c r="C13" s="323" t="s">
        <v>2200</v>
      </c>
      <c r="D13" s="323" t="s">
        <v>2511</v>
      </c>
      <c r="E13" s="322" t="s">
        <v>1711</v>
      </c>
      <c r="F13" s="324" t="s">
        <v>1332</v>
      </c>
      <c r="G13" s="321" t="s">
        <v>801</v>
      </c>
      <c r="H13" s="321" t="s">
        <v>1183</v>
      </c>
      <c r="I13" s="319" t="s">
        <v>1549</v>
      </c>
    </row>
    <row r="14" spans="1:9" ht="67.5">
      <c r="A14" s="343" t="s">
        <v>5157</v>
      </c>
      <c r="C14" s="323" t="s">
        <v>3497</v>
      </c>
      <c r="D14" s="323" t="s">
        <v>1010</v>
      </c>
      <c r="E14" s="322" t="s">
        <v>1712</v>
      </c>
      <c r="F14" s="324" t="s">
        <v>1333</v>
      </c>
      <c r="G14" s="326" t="s">
        <v>865</v>
      </c>
      <c r="H14" s="326" t="s">
        <v>2213</v>
      </c>
      <c r="I14" s="327"/>
    </row>
    <row r="15" spans="1:9" ht="25.5">
      <c r="A15" s="343" t="s">
        <v>5158</v>
      </c>
      <c r="C15" s="323" t="s">
        <v>2201</v>
      </c>
      <c r="D15" s="323" t="s">
        <v>2322</v>
      </c>
      <c r="E15" s="322" t="s">
        <v>1154</v>
      </c>
      <c r="F15" s="324" t="s">
        <v>1334</v>
      </c>
      <c r="G15" s="321" t="s">
        <v>1493</v>
      </c>
      <c r="H15" s="321" t="s">
        <v>2323</v>
      </c>
      <c r="I15" s="319" t="s">
        <v>2324</v>
      </c>
    </row>
    <row r="16" spans="1:9" ht="22.5">
      <c r="A16" s="343" t="s">
        <v>5159</v>
      </c>
      <c r="C16" s="326" t="s">
        <v>864</v>
      </c>
      <c r="D16" s="326" t="s">
        <v>2213</v>
      </c>
      <c r="E16" s="327"/>
      <c r="F16" s="325" t="s">
        <v>1335</v>
      </c>
      <c r="G16" s="326" t="s">
        <v>864</v>
      </c>
      <c r="H16" s="326" t="s">
        <v>2213</v>
      </c>
      <c r="I16" s="327"/>
    </row>
    <row r="17" spans="1:9" ht="22.5">
      <c r="A17" s="343" t="s">
        <v>5160</v>
      </c>
      <c r="C17" s="323" t="s">
        <v>1727</v>
      </c>
      <c r="D17" s="323" t="s">
        <v>1728</v>
      </c>
      <c r="E17" s="322" t="s">
        <v>1155</v>
      </c>
      <c r="F17" s="324" t="s">
        <v>1336</v>
      </c>
      <c r="G17" s="321" t="s">
        <v>1726</v>
      </c>
      <c r="H17" s="321" t="s">
        <v>2325</v>
      </c>
      <c r="I17" s="319" t="s">
        <v>2326</v>
      </c>
    </row>
    <row r="18" spans="1:9" ht="22.5">
      <c r="A18" s="343" t="s">
        <v>4632</v>
      </c>
      <c r="C18" s="323" t="s">
        <v>1494</v>
      </c>
      <c r="D18" s="323" t="s">
        <v>514</v>
      </c>
      <c r="E18" s="322" t="s">
        <v>1156</v>
      </c>
      <c r="F18" s="324" t="s">
        <v>2327</v>
      </c>
      <c r="G18" s="321" t="s">
        <v>975</v>
      </c>
      <c r="H18" s="321" t="s">
        <v>515</v>
      </c>
      <c r="I18" s="319" t="s">
        <v>516</v>
      </c>
    </row>
    <row r="19" spans="1:9" ht="22.5">
      <c r="A19" s="343" t="s">
        <v>5161</v>
      </c>
      <c r="C19" s="323" t="s">
        <v>240</v>
      </c>
      <c r="D19" s="323" t="s">
        <v>239</v>
      </c>
      <c r="E19" s="322" t="s">
        <v>1157</v>
      </c>
      <c r="F19" s="324" t="s">
        <v>1337</v>
      </c>
      <c r="G19" s="321" t="s">
        <v>240</v>
      </c>
      <c r="H19" s="321" t="s">
        <v>239</v>
      </c>
      <c r="I19" s="319" t="s">
        <v>1157</v>
      </c>
    </row>
    <row r="20" spans="1:9" ht="33.75">
      <c r="A20" s="343" t="s">
        <v>5162</v>
      </c>
      <c r="C20" s="323" t="s">
        <v>2106</v>
      </c>
      <c r="D20" s="323" t="s">
        <v>2535</v>
      </c>
      <c r="E20" s="322" t="s">
        <v>2821</v>
      </c>
      <c r="F20" s="324" t="s">
        <v>1338</v>
      </c>
      <c r="G20" s="321" t="s">
        <v>2107</v>
      </c>
      <c r="H20" s="321" t="s">
        <v>2535</v>
      </c>
      <c r="I20" s="319" t="s">
        <v>2822</v>
      </c>
    </row>
    <row r="21" spans="1:9" ht="33.75">
      <c r="A21" s="343" t="s">
        <v>5163</v>
      </c>
      <c r="C21" s="323" t="s">
        <v>2108</v>
      </c>
      <c r="D21" s="323" t="s">
        <v>2833</v>
      </c>
      <c r="E21" s="322" t="s">
        <v>2823</v>
      </c>
      <c r="F21" s="324" t="s">
        <v>1339</v>
      </c>
      <c r="G21" s="321" t="s">
        <v>1184</v>
      </c>
      <c r="H21" s="321" t="s">
        <v>2535</v>
      </c>
      <c r="I21" s="319" t="s">
        <v>2824</v>
      </c>
    </row>
    <row r="22" spans="1:9" ht="33.75">
      <c r="A22" s="343" t="s">
        <v>5164</v>
      </c>
      <c r="C22" s="323" t="s">
        <v>2109</v>
      </c>
      <c r="D22" s="323" t="s">
        <v>2535</v>
      </c>
      <c r="E22" s="322" t="s">
        <v>2825</v>
      </c>
      <c r="F22" s="324" t="s">
        <v>1340</v>
      </c>
      <c r="G22" s="326" t="s">
        <v>1185</v>
      </c>
      <c r="H22" s="326" t="s">
        <v>1545</v>
      </c>
      <c r="I22" s="327"/>
    </row>
    <row r="23" spans="1:9" ht="33.75">
      <c r="A23" s="343" t="s">
        <v>4633</v>
      </c>
      <c r="C23" s="323" t="s">
        <v>2110</v>
      </c>
      <c r="D23" s="323" t="s">
        <v>2834</v>
      </c>
      <c r="E23" s="322" t="s">
        <v>2826</v>
      </c>
      <c r="F23" s="324" t="s">
        <v>1341</v>
      </c>
      <c r="G23" s="321" t="s">
        <v>832</v>
      </c>
      <c r="H23" s="321" t="s">
        <v>2535</v>
      </c>
      <c r="I23" s="319" t="s">
        <v>2827</v>
      </c>
    </row>
    <row r="24" spans="1:9" ht="22.5">
      <c r="A24" s="343" t="s">
        <v>4634</v>
      </c>
      <c r="C24" s="326" t="s">
        <v>976</v>
      </c>
      <c r="D24" s="326" t="s">
        <v>1545</v>
      </c>
      <c r="E24" s="327"/>
      <c r="F24" s="325" t="s">
        <v>1342</v>
      </c>
      <c r="G24" s="326" t="s">
        <v>976</v>
      </c>
      <c r="H24" s="326" t="s">
        <v>1545</v>
      </c>
      <c r="I24" s="327"/>
    </row>
    <row r="25" spans="1:9" ht="33.75">
      <c r="A25" s="343" t="s">
        <v>4635</v>
      </c>
      <c r="C25" s="323" t="s">
        <v>1729</v>
      </c>
      <c r="D25" s="323" t="s">
        <v>2535</v>
      </c>
      <c r="E25" s="322" t="s">
        <v>2828</v>
      </c>
      <c r="F25" s="324" t="s">
        <v>1343</v>
      </c>
      <c r="G25" s="321" t="s">
        <v>1730</v>
      </c>
      <c r="H25" s="321" t="s">
        <v>2535</v>
      </c>
      <c r="I25" s="319" t="s">
        <v>2829</v>
      </c>
    </row>
    <row r="26" spans="1:9" ht="33.75">
      <c r="A26" s="343" t="s">
        <v>4636</v>
      </c>
      <c r="C26" s="323" t="s">
        <v>833</v>
      </c>
      <c r="D26" s="323" t="s">
        <v>2535</v>
      </c>
      <c r="E26" s="322" t="s">
        <v>2830</v>
      </c>
      <c r="F26" s="324" t="s">
        <v>1999</v>
      </c>
      <c r="G26" s="321" t="s">
        <v>977</v>
      </c>
      <c r="H26" s="321" t="s">
        <v>2535</v>
      </c>
      <c r="I26" s="319" t="s">
        <v>2831</v>
      </c>
    </row>
    <row r="27" spans="1:9" ht="33.75">
      <c r="A27" s="343" t="s">
        <v>4637</v>
      </c>
      <c r="C27" s="323" t="s">
        <v>241</v>
      </c>
      <c r="D27" s="323" t="s">
        <v>2535</v>
      </c>
      <c r="E27" s="322" t="s">
        <v>2832</v>
      </c>
      <c r="F27" s="324" t="s">
        <v>1344</v>
      </c>
      <c r="G27" s="321" t="s">
        <v>241</v>
      </c>
      <c r="H27" s="321" t="s">
        <v>2535</v>
      </c>
      <c r="I27" s="319" t="s">
        <v>2832</v>
      </c>
    </row>
    <row r="28" spans="1:9">
      <c r="A28" s="343" t="s">
        <v>4638</v>
      </c>
    </row>
    <row r="29" spans="1:9">
      <c r="A29" s="343" t="s">
        <v>4639</v>
      </c>
    </row>
    <row r="30" spans="1:9">
      <c r="A30" s="343" t="s">
        <v>4640</v>
      </c>
    </row>
    <row r="31" spans="1:9" ht="41.25" customHeight="1">
      <c r="A31" s="343" t="s">
        <v>4641</v>
      </c>
    </row>
    <row r="32" spans="1:9" ht="39.75" customHeight="1">
      <c r="A32" s="343" t="s">
        <v>4642</v>
      </c>
    </row>
    <row r="33" spans="1:1" ht="25.5">
      <c r="A33" s="343" t="s">
        <v>4643</v>
      </c>
    </row>
    <row r="34" spans="1:1" ht="38.25">
      <c r="A34" s="343" t="s">
        <v>4644</v>
      </c>
    </row>
    <row r="35" spans="1:1">
      <c r="A35" s="343" t="s">
        <v>4645</v>
      </c>
    </row>
    <row r="36" spans="1:1">
      <c r="A36" s="343" t="s">
        <v>4646</v>
      </c>
    </row>
    <row r="37" spans="1:1">
      <c r="A37" s="343" t="s">
        <v>4647</v>
      </c>
    </row>
    <row r="38" spans="1:1">
      <c r="A38" s="343" t="s">
        <v>4648</v>
      </c>
    </row>
    <row r="39" spans="1:1">
      <c r="A39" s="343" t="s">
        <v>4649</v>
      </c>
    </row>
    <row r="40" spans="1:1">
      <c r="A40" s="343" t="s">
        <v>4650</v>
      </c>
    </row>
    <row r="42" spans="1:1">
      <c r="A42" s="337" t="s">
        <v>4668</v>
      </c>
    </row>
    <row r="43" spans="1:1" ht="25.5">
      <c r="A43" s="329" t="s">
        <v>4666</v>
      </c>
    </row>
    <row r="44" spans="1:1">
      <c r="A44" s="329" t="s">
        <v>5165</v>
      </c>
    </row>
    <row r="45" spans="1:1" ht="38.25">
      <c r="A45" s="329" t="s">
        <v>5166</v>
      </c>
    </row>
    <row r="46" spans="1:1">
      <c r="A46" s="329" t="s">
        <v>5167</v>
      </c>
    </row>
    <row r="47" spans="1:1" ht="25.5">
      <c r="A47" s="329" t="s">
        <v>5168</v>
      </c>
    </row>
    <row r="48" spans="1:1">
      <c r="A48" s="329" t="s">
        <v>5169</v>
      </c>
    </row>
    <row r="49" spans="1:1">
      <c r="A49" s="329" t="s">
        <v>5170</v>
      </c>
    </row>
    <row r="50" spans="1:1">
      <c r="A50" s="329" t="s">
        <v>5171</v>
      </c>
    </row>
    <row r="51" spans="1:1">
      <c r="A51" s="329" t="s">
        <v>5172</v>
      </c>
    </row>
    <row r="52" spans="1:1">
      <c r="A52" s="329" t="s">
        <v>5173</v>
      </c>
    </row>
    <row r="53" spans="1:1">
      <c r="A53" s="329" t="s">
        <v>5174</v>
      </c>
    </row>
    <row r="54" spans="1:1">
      <c r="A54" s="329" t="s">
        <v>5175</v>
      </c>
    </row>
    <row r="55" spans="1:1">
      <c r="A55" s="329" t="s">
        <v>4667</v>
      </c>
    </row>
    <row r="57" spans="1:1">
      <c r="A57" s="337" t="s">
        <v>4660</v>
      </c>
    </row>
    <row r="58" spans="1:1" ht="89.25">
      <c r="A58" s="344" t="s">
        <v>5176</v>
      </c>
    </row>
    <row r="59" spans="1:1" ht="63.75">
      <c r="A59" s="344" t="s">
        <v>4657</v>
      </c>
    </row>
    <row r="60" spans="1:1" ht="51">
      <c r="A60" s="344" t="s">
        <v>5177</v>
      </c>
    </row>
    <row r="61" spans="1:1" ht="25.5">
      <c r="A61" s="344" t="s">
        <v>4658</v>
      </c>
    </row>
    <row r="62" spans="1:1" ht="38.25">
      <c r="A62" s="344" t="s">
        <v>4659</v>
      </c>
    </row>
    <row r="64" spans="1:1">
      <c r="A64" s="337" t="s">
        <v>4661</v>
      </c>
    </row>
    <row r="65" spans="1:1" ht="178.5">
      <c r="A65" s="344" t="s">
        <v>5178</v>
      </c>
    </row>
    <row r="66" spans="1:1">
      <c r="A66" s="344" t="s">
        <v>5023</v>
      </c>
    </row>
    <row r="67" spans="1:1" ht="27.75" customHeight="1">
      <c r="A67" s="344" t="s">
        <v>4662</v>
      </c>
    </row>
    <row r="68" spans="1:1" ht="38.25">
      <c r="A68" s="344" t="s">
        <v>4663</v>
      </c>
    </row>
    <row r="69" spans="1:1" ht="38.25">
      <c r="A69" s="344" t="s">
        <v>4664</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D067C-354B-4C1E-AB8C-C0880D0EDFFF}">
  <dimension ref="A2:C430"/>
  <sheetViews>
    <sheetView workbookViewId="0">
      <selection activeCell="O21" sqref="O21"/>
    </sheetView>
  </sheetViews>
  <sheetFormatPr defaultRowHeight="12.75"/>
  <sheetData>
    <row r="2" spans="1:1" ht="15.75">
      <c r="A2" s="372" t="s">
        <v>6970</v>
      </c>
    </row>
    <row r="3" spans="1:1">
      <c r="A3" s="330" t="s">
        <v>8925</v>
      </c>
    </row>
    <row r="430" spans="3:3">
      <c r="C430" t="s">
        <v>8736</v>
      </c>
    </row>
  </sheetData>
  <pageMargins left="0.7" right="0.7" top="0.75" bottom="0.75" header="0.3" footer="0.3"/>
  <pageSetup orientation="portrait" horizontalDpi="300" verticalDpi="300" r:id="rId1"/>
  <drawing r:id="rId2"/>
  <legacyDrawing r:id="rId3"/>
  <oleObjects>
    <mc:AlternateContent xmlns:mc="http://schemas.openxmlformats.org/markup-compatibility/2006">
      <mc:Choice Requires="x14">
        <oleObject progId="AcroExch.Document.DC" shapeId="43014" r:id="rId4">
          <objectPr defaultSize="0" autoPict="0" r:id="rId5">
            <anchor moveWithCells="1">
              <from>
                <xdr:col>2</xdr:col>
                <xdr:colOff>9525</xdr:colOff>
                <xdr:row>5</xdr:row>
                <xdr:rowOff>142875</xdr:rowOff>
              </from>
              <to>
                <xdr:col>10</xdr:col>
                <xdr:colOff>295275</xdr:colOff>
                <xdr:row>30</xdr:row>
                <xdr:rowOff>85725</xdr:rowOff>
              </to>
            </anchor>
          </objectPr>
        </oleObject>
      </mc:Choice>
      <mc:Fallback>
        <oleObject progId="AcroExch.Document.DC" shapeId="43014" r:id="rId4"/>
      </mc:Fallback>
    </mc:AlternateContent>
  </oleObjec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706F1-B62C-4B11-832C-FD2262A29B2B}">
  <dimension ref="A2:C500"/>
  <sheetViews>
    <sheetView zoomScale="75" zoomScaleNormal="75" workbookViewId="0">
      <selection activeCell="U12" sqref="U12"/>
    </sheetView>
  </sheetViews>
  <sheetFormatPr defaultRowHeight="12.75"/>
  <sheetData>
    <row r="2" spans="1:1" ht="15.75">
      <c r="A2" s="372" t="s">
        <v>9257</v>
      </c>
    </row>
    <row r="3" spans="1:1">
      <c r="A3" s="330"/>
    </row>
    <row r="500" spans="3:3">
      <c r="C500" s="469" t="s">
        <v>8736</v>
      </c>
    </row>
  </sheetData>
  <pageMargins left="0.7" right="0.7" top="0.75" bottom="0.75" header="0.3" footer="0.3"/>
  <pageSetup orientation="portrait" horizontalDpi="0" verticalDpi="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36DA1-4FC0-4A71-9581-924035B5F740}">
  <dimension ref="A1"/>
  <sheetViews>
    <sheetView workbookViewId="0"/>
  </sheetViews>
  <sheetFormatPr defaultRowHeight="12.75"/>
  <sheetData/>
  <pageMargins left="0.7" right="0.7" top="0.75" bottom="0.75" header="0.3" footer="0.3"/>
  <pageSetup orientation="portrait" horizontalDpi="0"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F4D9F-DA23-4149-ABD0-56C95C855B5B}">
  <dimension ref="A1"/>
  <sheetViews>
    <sheetView workbookViewId="0"/>
  </sheetViews>
  <sheetFormatPr defaultRowHeight="12.75"/>
  <sheetData/>
  <pageMargins left="0.7" right="0.7" top="0.75" bottom="0.75" header="0.3" footer="0.3"/>
  <pageSetup orientation="portrait" horizontalDpi="0" verticalDpi="0" r:id="rId1"/>
</worksheet>
</file>

<file path=docMetadata/LabelInfo.xml><?xml version="1.0" encoding="utf-8"?>
<clbl:labelList xmlns:clbl="http://schemas.microsoft.com/office/2020/mipLabelMetadata">
  <clbl:label id="{2c7890e8-8459-473b-8b86-643375e9aab5}" enabled="1" method="Privileged" siteId="{8c642d1d-d709-47b0-ab10-080af10798f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22</vt:i4>
      </vt:variant>
    </vt:vector>
  </HeadingPairs>
  <TitlesOfParts>
    <vt:vector size="44" baseType="lpstr">
      <vt:lpstr>Definitions</vt:lpstr>
      <vt:lpstr>Annex A - Supported IDs</vt:lpstr>
      <vt:lpstr>Annex B - Parameter IDs</vt:lpstr>
      <vt:lpstr>Annex C - Test IDs</vt:lpstr>
      <vt:lpstr>Annex D - Monitor IDs</vt:lpstr>
      <vt:lpstr>Annex E - Units and Scaling</vt:lpstr>
      <vt:lpstr>Annex F - Test-Routine IDs</vt:lpstr>
      <vt:lpstr>Annex G - InfoType IDs</vt:lpstr>
      <vt:lpstr>Annex H - NOx Binning Structure</vt:lpstr>
      <vt:lpstr>Annex I - Extended Data Items</vt:lpstr>
      <vt:lpstr>Annex J - ZEV Guidance</vt:lpstr>
      <vt:lpstr>Readiness Group Identifier</vt:lpstr>
      <vt:lpstr>DTC SeverityClass</vt:lpstr>
      <vt:lpstr>Data B for PID $06 to $09</vt:lpstr>
      <vt:lpstr>Usage Notes</vt:lpstr>
      <vt:lpstr>PKE Calc</vt:lpstr>
      <vt:lpstr>EOE Calc</vt:lpstr>
      <vt:lpstr>IM Readiness</vt:lpstr>
      <vt:lpstr>Monitor Activity Ratio</vt:lpstr>
      <vt:lpstr>CombineEvents</vt:lpstr>
      <vt:lpstr>Sheet3</vt:lpstr>
      <vt:lpstr>Sheet1</vt:lpstr>
      <vt:lpstr>Definitions!_Ref135208233</vt:lpstr>
      <vt:lpstr>'Usage Notes'!_Toc427156550</vt:lpstr>
      <vt:lpstr>'Usage Notes'!_Toc427156551</vt:lpstr>
      <vt:lpstr>'Usage Notes'!_Toc427156552</vt:lpstr>
      <vt:lpstr>'Usage Notes'!_Toc427156553</vt:lpstr>
      <vt:lpstr>'Usage Notes'!_Toc427156554</vt:lpstr>
      <vt:lpstr>'Usage Notes'!_Toc427156555</vt:lpstr>
      <vt:lpstr>'Usage Notes'!_Toc427156556</vt:lpstr>
      <vt:lpstr>'Usage Notes'!_Toc427156557</vt:lpstr>
      <vt:lpstr>'Usage Notes'!_Toc427156558</vt:lpstr>
      <vt:lpstr>'Usage Notes'!_Toc427156559</vt:lpstr>
      <vt:lpstr>Definitions!_Toc90447598</vt:lpstr>
      <vt:lpstr>Definitions!_Toc90447599</vt:lpstr>
      <vt:lpstr>'Annex B - Parameter IDs'!Print_Area</vt:lpstr>
      <vt:lpstr>'Annex C - Test IDs'!Print_Area</vt:lpstr>
      <vt:lpstr>'Annex D - Monitor IDs'!Print_Area</vt:lpstr>
      <vt:lpstr>'Annex G - InfoType IDs'!Print_Area</vt:lpstr>
      <vt:lpstr>'Data B for PID $06 to $09'!Print_Area</vt:lpstr>
      <vt:lpstr>'Annex B - Parameter IDs'!Print_Titles</vt:lpstr>
      <vt:lpstr>'Annex C - Test IDs'!Print_Titles</vt:lpstr>
      <vt:lpstr>'Annex D - Monitor IDs'!Print_Titles</vt:lpstr>
      <vt:lpstr>'Annex G - InfoType IDs'!Print_Titles</vt:lpstr>
    </vt:vector>
  </TitlesOfParts>
  <Company>Ford Motor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pbaltusi</dc:creator>
  <cp:lastModifiedBy>Melanie Tallman</cp:lastModifiedBy>
  <cp:lastPrinted>2006-07-12T15:17:55Z</cp:lastPrinted>
  <dcterms:created xsi:type="dcterms:W3CDTF">2006-03-06T14:18:19Z</dcterms:created>
  <dcterms:modified xsi:type="dcterms:W3CDTF">2024-03-26T19:23:36Z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2c7890e8-8459-473b-8b86-643375e9aab5_Enabled">
    <vt:lpwstr>true</vt:lpwstr>
  </property>
  <property fmtid="{D5CDD505-2E9C-101B-9397-08002B2CF9AE}" pid="4" name="MSIP_Label_2c7890e8-8459-473b-8b86-643375e9aab5_SetDate">
    <vt:lpwstr>2022-08-13T18:06:54Z</vt:lpwstr>
  </property>
  <property fmtid="{D5CDD505-2E9C-101B-9397-08002B2CF9AE}" pid="5" name="MSIP_Label_2c7890e8-8459-473b-8b86-643375e9aab5_Method">
    <vt:lpwstr>Privileged</vt:lpwstr>
  </property>
  <property fmtid="{D5CDD505-2E9C-101B-9397-08002B2CF9AE}" pid="6" name="MSIP_Label_2c7890e8-8459-473b-8b86-643375e9aab5_Name">
    <vt:lpwstr>2c7890e8-8459-473b-8b86-643375e9aab5</vt:lpwstr>
  </property>
  <property fmtid="{D5CDD505-2E9C-101B-9397-08002B2CF9AE}" pid="7" name="MSIP_Label_2c7890e8-8459-473b-8b86-643375e9aab5_SiteId">
    <vt:lpwstr>8c642d1d-d709-47b0-ab10-080af10798fb</vt:lpwstr>
  </property>
  <property fmtid="{D5CDD505-2E9C-101B-9397-08002B2CF9AE}" pid="8" name="MSIP_Label_2c7890e8-8459-473b-8b86-643375e9aab5_ActionId">
    <vt:lpwstr>85b20e4a-9e69-43a4-8b77-5af2b429b1b3</vt:lpwstr>
  </property>
  <property fmtid="{D5CDD505-2E9C-101B-9397-08002B2CF9AE}" pid="9" name="MSIP_Label_2c7890e8-8459-473b-8b86-643375e9aab5_ContentBits">
    <vt:lpwstr>0</vt:lpwstr>
  </property>
</Properties>
</file>